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caja moldeada" sheetId="6" r:id="rId1"/>
    <sheet name="Hoja1" sheetId="9" r:id="rId2"/>
    <sheet name="Hoja7" sheetId="8" state="hidden" r:id="rId3"/>
    <sheet name="MXP" sheetId="18" state="hidden" r:id="rId4"/>
  </sheets>
  <definedNames>
    <definedName name="_xlnm._FilterDatabase" localSheetId="2" hidden="1">Hoja7!$C$3:$AD$354</definedName>
    <definedName name="_xlnm._FilterDatabase" localSheetId="3" hidden="1">MXP!$B$3:$L$21569</definedName>
    <definedName name="_xlnm.Print_Area" localSheetId="3">#REF!</definedName>
    <definedName name="_xlnm.Print_Area">#REF!</definedName>
    <definedName name="_xlnm.Print_Titles">#N/A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" i="9" l="1"/>
  <c r="M71" i="9" l="1"/>
  <c r="C289" i="8"/>
  <c r="R335" i="8"/>
  <c r="R334" i="8"/>
  <c r="R333" i="8"/>
  <c r="R332" i="8"/>
  <c r="R331" i="8"/>
  <c r="R330" i="8"/>
  <c r="R329" i="8"/>
  <c r="R328" i="8"/>
  <c r="R327" i="8"/>
  <c r="R326" i="8"/>
  <c r="R325" i="8"/>
  <c r="R324" i="8"/>
  <c r="R323" i="8"/>
  <c r="R322" i="8"/>
  <c r="R321" i="8"/>
  <c r="R320" i="8"/>
  <c r="R319" i="8"/>
  <c r="R318" i="8"/>
  <c r="R317" i="8"/>
  <c r="R316" i="8"/>
  <c r="R315" i="8"/>
  <c r="R314" i="8"/>
  <c r="R313" i="8"/>
  <c r="R312" i="8"/>
  <c r="R311" i="8"/>
  <c r="R310" i="8"/>
  <c r="R309" i="8"/>
  <c r="R308" i="8"/>
  <c r="R307" i="8"/>
  <c r="R306" i="8"/>
  <c r="R305" i="8"/>
  <c r="R304" i="8"/>
  <c r="R303" i="8"/>
  <c r="R302" i="8"/>
  <c r="R301" i="8"/>
  <c r="R300" i="8"/>
  <c r="R299" i="8"/>
  <c r="R298" i="8"/>
  <c r="R297" i="8"/>
  <c r="R296" i="8"/>
  <c r="R295" i="8"/>
  <c r="R294" i="8"/>
  <c r="R293" i="8"/>
  <c r="R292" i="8"/>
  <c r="R291" i="8"/>
  <c r="R290" i="8"/>
  <c r="R289" i="8"/>
  <c r="R288" i="8"/>
  <c r="R287" i="8"/>
  <c r="R286" i="8"/>
  <c r="R285" i="8"/>
  <c r="R284" i="8"/>
  <c r="R283" i="8"/>
  <c r="R282" i="8"/>
  <c r="R281" i="8"/>
  <c r="R280" i="8"/>
  <c r="R279" i="8"/>
  <c r="R278" i="8"/>
  <c r="R277" i="8"/>
  <c r="R276" i="8"/>
  <c r="R275" i="8"/>
  <c r="R274" i="8"/>
  <c r="R273" i="8"/>
  <c r="R272" i="8"/>
  <c r="R271" i="8"/>
  <c r="R270" i="8"/>
  <c r="R269" i="8"/>
  <c r="R268" i="8"/>
  <c r="R267" i="8"/>
  <c r="R266" i="8"/>
  <c r="R265" i="8"/>
  <c r="R264" i="8"/>
  <c r="R263" i="8"/>
  <c r="R262" i="8"/>
  <c r="R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R238" i="8"/>
  <c r="R237" i="8"/>
  <c r="R236" i="8"/>
  <c r="R235" i="8"/>
  <c r="R234" i="8"/>
  <c r="R233" i="8"/>
  <c r="R232" i="8"/>
  <c r="R231" i="8"/>
  <c r="R230" i="8"/>
  <c r="R229" i="8"/>
  <c r="R228" i="8"/>
  <c r="R227" i="8"/>
  <c r="R226" i="8"/>
  <c r="R225" i="8"/>
  <c r="R224" i="8"/>
  <c r="R223" i="8"/>
  <c r="R222" i="8"/>
  <c r="R221" i="8"/>
  <c r="R220" i="8"/>
  <c r="R219" i="8"/>
  <c r="R218" i="8"/>
  <c r="R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Z19" i="9" l="1"/>
  <c r="L54" i="9" l="1"/>
  <c r="M54" i="9" s="1"/>
  <c r="Z37" i="9"/>
  <c r="AA37" i="9" s="1"/>
  <c r="Z46" i="9"/>
  <c r="AA46" i="9" s="1"/>
  <c r="Z64" i="9"/>
  <c r="AA64" i="9" s="1"/>
  <c r="L72" i="9"/>
  <c r="M72" i="9" s="1"/>
  <c r="K72" i="9"/>
  <c r="J72" i="9"/>
  <c r="C70" i="9"/>
  <c r="C69" i="9"/>
  <c r="C78" i="9"/>
  <c r="C37" i="9"/>
  <c r="C38" i="9"/>
  <c r="C60" i="9"/>
  <c r="C52" i="9"/>
  <c r="C51" i="9"/>
  <c r="L65" i="9" s="1"/>
  <c r="L25" i="9"/>
  <c r="J7" i="9"/>
  <c r="J25" i="9"/>
  <c r="C22" i="9"/>
  <c r="C21" i="9"/>
  <c r="K25" i="9"/>
  <c r="C4" i="9"/>
  <c r="G10" i="9" s="1"/>
  <c r="C4" i="8"/>
  <c r="D4" i="8" s="1"/>
  <c r="L7" i="9"/>
  <c r="C335" i="8"/>
  <c r="D335" i="8" s="1"/>
  <c r="C334" i="8"/>
  <c r="D334" i="8" s="1"/>
  <c r="C333" i="8"/>
  <c r="D333" i="8" s="1"/>
  <c r="C332" i="8"/>
  <c r="D332" i="8" s="1"/>
  <c r="C331" i="8"/>
  <c r="D331" i="8" s="1"/>
  <c r="C330" i="8"/>
  <c r="D330" i="8" s="1"/>
  <c r="C329" i="8"/>
  <c r="D329" i="8" s="1"/>
  <c r="C328" i="8"/>
  <c r="D328" i="8" s="1"/>
  <c r="C327" i="8"/>
  <c r="D327" i="8" s="1"/>
  <c r="C326" i="8"/>
  <c r="D326" i="8" s="1"/>
  <c r="C325" i="8"/>
  <c r="D325" i="8" s="1"/>
  <c r="C324" i="8"/>
  <c r="D324" i="8" s="1"/>
  <c r="C323" i="8"/>
  <c r="D323" i="8" s="1"/>
  <c r="C322" i="8"/>
  <c r="D322" i="8" s="1"/>
  <c r="C321" i="8"/>
  <c r="D321" i="8" s="1"/>
  <c r="C320" i="8"/>
  <c r="D320" i="8" s="1"/>
  <c r="C319" i="8"/>
  <c r="D319" i="8" s="1"/>
  <c r="C318" i="8"/>
  <c r="D318" i="8" s="1"/>
  <c r="C317" i="8"/>
  <c r="D317" i="8" s="1"/>
  <c r="C316" i="8"/>
  <c r="D316" i="8" s="1"/>
  <c r="C315" i="8"/>
  <c r="D315" i="8" s="1"/>
  <c r="C314" i="8"/>
  <c r="D314" i="8" s="1"/>
  <c r="C313" i="8"/>
  <c r="D313" i="8" s="1"/>
  <c r="C312" i="8"/>
  <c r="D312" i="8" s="1"/>
  <c r="C311" i="8"/>
  <c r="D311" i="8" s="1"/>
  <c r="C310" i="8"/>
  <c r="D310" i="8" s="1"/>
  <c r="C309" i="8"/>
  <c r="D309" i="8" s="1"/>
  <c r="C308" i="8"/>
  <c r="D308" i="8" s="1"/>
  <c r="C307" i="8"/>
  <c r="D307" i="8" s="1"/>
  <c r="C306" i="8"/>
  <c r="D306" i="8" s="1"/>
  <c r="C305" i="8"/>
  <c r="D305" i="8" s="1"/>
  <c r="C304" i="8"/>
  <c r="D304" i="8" s="1"/>
  <c r="C303" i="8"/>
  <c r="D303" i="8" s="1"/>
  <c r="C302" i="8"/>
  <c r="D302" i="8" s="1"/>
  <c r="C301" i="8"/>
  <c r="D301" i="8" s="1"/>
  <c r="C300" i="8"/>
  <c r="D300" i="8" s="1"/>
  <c r="C299" i="8"/>
  <c r="D299" i="8" s="1"/>
  <c r="C298" i="8"/>
  <c r="D298" i="8" s="1"/>
  <c r="C297" i="8"/>
  <c r="D297" i="8" s="1"/>
  <c r="C296" i="8"/>
  <c r="D296" i="8" s="1"/>
  <c r="C295" i="8"/>
  <c r="D295" i="8" s="1"/>
  <c r="C294" i="8"/>
  <c r="D294" i="8" s="1"/>
  <c r="C293" i="8"/>
  <c r="D293" i="8" s="1"/>
  <c r="C292" i="8"/>
  <c r="D292" i="8" s="1"/>
  <c r="C291" i="8"/>
  <c r="D291" i="8" s="1"/>
  <c r="C290" i="8"/>
  <c r="D290" i="8" s="1"/>
  <c r="D289" i="8"/>
  <c r="C288" i="8"/>
  <c r="D288" i="8" s="1"/>
  <c r="C287" i="8"/>
  <c r="D287" i="8" s="1"/>
  <c r="C286" i="8"/>
  <c r="D286" i="8" s="1"/>
  <c r="C285" i="8"/>
  <c r="D285" i="8" s="1"/>
  <c r="C284" i="8"/>
  <c r="D284" i="8" s="1"/>
  <c r="C283" i="8"/>
  <c r="D283" i="8" s="1"/>
  <c r="C282" i="8"/>
  <c r="D282" i="8" s="1"/>
  <c r="C281" i="8"/>
  <c r="D281" i="8" s="1"/>
  <c r="C280" i="8"/>
  <c r="D280" i="8" s="1"/>
  <c r="C279" i="8"/>
  <c r="D279" i="8" s="1"/>
  <c r="C278" i="8"/>
  <c r="D278" i="8" s="1"/>
  <c r="C277" i="8"/>
  <c r="D277" i="8" s="1"/>
  <c r="C276" i="8"/>
  <c r="D276" i="8" s="1"/>
  <c r="C275" i="8"/>
  <c r="D275" i="8" s="1"/>
  <c r="C274" i="8"/>
  <c r="D274" i="8" s="1"/>
  <c r="C273" i="8"/>
  <c r="D273" i="8" s="1"/>
  <c r="C272" i="8"/>
  <c r="D272" i="8" s="1"/>
  <c r="C271" i="8"/>
  <c r="D271" i="8" s="1"/>
  <c r="C270" i="8"/>
  <c r="D270" i="8" s="1"/>
  <c r="C269" i="8"/>
  <c r="D269" i="8" s="1"/>
  <c r="C268" i="8"/>
  <c r="D268" i="8" s="1"/>
  <c r="C267" i="8"/>
  <c r="D267" i="8" s="1"/>
  <c r="C266" i="8"/>
  <c r="D266" i="8" s="1"/>
  <c r="C265" i="8"/>
  <c r="D265" i="8" s="1"/>
  <c r="C264" i="8"/>
  <c r="D264" i="8" s="1"/>
  <c r="C263" i="8"/>
  <c r="D263" i="8" s="1"/>
  <c r="C262" i="8"/>
  <c r="D262" i="8" s="1"/>
  <c r="C261" i="8"/>
  <c r="D261" i="8" s="1"/>
  <c r="C260" i="8"/>
  <c r="D260" i="8" s="1"/>
  <c r="C259" i="8"/>
  <c r="D259" i="8" s="1"/>
  <c r="C258" i="8"/>
  <c r="D258" i="8" s="1"/>
  <c r="C257" i="8"/>
  <c r="D257" i="8" s="1"/>
  <c r="C256" i="8"/>
  <c r="D256" i="8" s="1"/>
  <c r="C255" i="8"/>
  <c r="D255" i="8" s="1"/>
  <c r="C254" i="8"/>
  <c r="D254" i="8" s="1"/>
  <c r="C253" i="8"/>
  <c r="D253" i="8" s="1"/>
  <c r="C252" i="8"/>
  <c r="D252" i="8" s="1"/>
  <c r="C251" i="8"/>
  <c r="D251" i="8" s="1"/>
  <c r="C250" i="8"/>
  <c r="D250" i="8" s="1"/>
  <c r="C249" i="8"/>
  <c r="D249" i="8" s="1"/>
  <c r="C248" i="8"/>
  <c r="D248" i="8" s="1"/>
  <c r="C247" i="8"/>
  <c r="D247" i="8" s="1"/>
  <c r="C246" i="8"/>
  <c r="D246" i="8" s="1"/>
  <c r="C245" i="8"/>
  <c r="D245" i="8" s="1"/>
  <c r="C244" i="8"/>
  <c r="D244" i="8" s="1"/>
  <c r="C243" i="8"/>
  <c r="D243" i="8" s="1"/>
  <c r="C242" i="8"/>
  <c r="D242" i="8" s="1"/>
  <c r="C241" i="8"/>
  <c r="D241" i="8" s="1"/>
  <c r="C240" i="8"/>
  <c r="D240" i="8" s="1"/>
  <c r="C239" i="8"/>
  <c r="D239" i="8" s="1"/>
  <c r="C238" i="8"/>
  <c r="D238" i="8" s="1"/>
  <c r="C237" i="8"/>
  <c r="D237" i="8" s="1"/>
  <c r="C236" i="8"/>
  <c r="D236" i="8" s="1"/>
  <c r="C235" i="8"/>
  <c r="D235" i="8" s="1"/>
  <c r="C234" i="8"/>
  <c r="D234" i="8" s="1"/>
  <c r="C233" i="8"/>
  <c r="D233" i="8" s="1"/>
  <c r="C232" i="8"/>
  <c r="D232" i="8" s="1"/>
  <c r="C231" i="8"/>
  <c r="D231" i="8" s="1"/>
  <c r="C230" i="8"/>
  <c r="D230" i="8" s="1"/>
  <c r="C229" i="8"/>
  <c r="D229" i="8" s="1"/>
  <c r="C228" i="8"/>
  <c r="D228" i="8" s="1"/>
  <c r="C227" i="8"/>
  <c r="D227" i="8" s="1"/>
  <c r="C226" i="8"/>
  <c r="D226" i="8" s="1"/>
  <c r="C225" i="8"/>
  <c r="D225" i="8" s="1"/>
  <c r="C224" i="8"/>
  <c r="D224" i="8" s="1"/>
  <c r="C223" i="8"/>
  <c r="D223" i="8" s="1"/>
  <c r="C222" i="8"/>
  <c r="D222" i="8" s="1"/>
  <c r="C221" i="8"/>
  <c r="D221" i="8" s="1"/>
  <c r="C220" i="8"/>
  <c r="D220" i="8" s="1"/>
  <c r="C219" i="8"/>
  <c r="D219" i="8" s="1"/>
  <c r="C218" i="8"/>
  <c r="D218" i="8" s="1"/>
  <c r="C217" i="8"/>
  <c r="D217" i="8" s="1"/>
  <c r="C216" i="8"/>
  <c r="D216" i="8" s="1"/>
  <c r="C215" i="8"/>
  <c r="D215" i="8" s="1"/>
  <c r="C214" i="8"/>
  <c r="D214" i="8" s="1"/>
  <c r="C213" i="8"/>
  <c r="D213" i="8" s="1"/>
  <c r="C212" i="8"/>
  <c r="D212" i="8" s="1"/>
  <c r="C211" i="8"/>
  <c r="D211" i="8" s="1"/>
  <c r="C210" i="8"/>
  <c r="D210" i="8" s="1"/>
  <c r="C209" i="8"/>
  <c r="D209" i="8" s="1"/>
  <c r="C208" i="8"/>
  <c r="D208" i="8" s="1"/>
  <c r="C207" i="8"/>
  <c r="D207" i="8" s="1"/>
  <c r="C206" i="8"/>
  <c r="D206" i="8" s="1"/>
  <c r="C205" i="8"/>
  <c r="D205" i="8" s="1"/>
  <c r="C204" i="8"/>
  <c r="D204" i="8" s="1"/>
  <c r="C203" i="8"/>
  <c r="D203" i="8" s="1"/>
  <c r="C202" i="8"/>
  <c r="D202" i="8" s="1"/>
  <c r="C201" i="8"/>
  <c r="D201" i="8" s="1"/>
  <c r="C200" i="8"/>
  <c r="D200" i="8" s="1"/>
  <c r="C199" i="8"/>
  <c r="D199" i="8" s="1"/>
  <c r="C198" i="8"/>
  <c r="D198" i="8" s="1"/>
  <c r="C197" i="8"/>
  <c r="D197" i="8" s="1"/>
  <c r="C196" i="8"/>
  <c r="D196" i="8" s="1"/>
  <c r="C195" i="8"/>
  <c r="D195" i="8" s="1"/>
  <c r="C194" i="8"/>
  <c r="D194" i="8" s="1"/>
  <c r="C193" i="8"/>
  <c r="D193" i="8" s="1"/>
  <c r="C192" i="8"/>
  <c r="D192" i="8" s="1"/>
  <c r="C191" i="8"/>
  <c r="D191" i="8" s="1"/>
  <c r="C190" i="8"/>
  <c r="D190" i="8" s="1"/>
  <c r="C189" i="8"/>
  <c r="D189" i="8" s="1"/>
  <c r="C188" i="8"/>
  <c r="D188" i="8" s="1"/>
  <c r="C187" i="8"/>
  <c r="D187" i="8" s="1"/>
  <c r="C186" i="8"/>
  <c r="D186" i="8" s="1"/>
  <c r="C185" i="8"/>
  <c r="D185" i="8" s="1"/>
  <c r="C184" i="8"/>
  <c r="D184" i="8" s="1"/>
  <c r="C183" i="8"/>
  <c r="D183" i="8" s="1"/>
  <c r="C182" i="8"/>
  <c r="D182" i="8" s="1"/>
  <c r="C181" i="8"/>
  <c r="D181" i="8" s="1"/>
  <c r="C180" i="8"/>
  <c r="D180" i="8" s="1"/>
  <c r="C179" i="8"/>
  <c r="D179" i="8" s="1"/>
  <c r="C178" i="8"/>
  <c r="D178" i="8" s="1"/>
  <c r="C177" i="8"/>
  <c r="D177" i="8" s="1"/>
  <c r="C176" i="8"/>
  <c r="D176" i="8" s="1"/>
  <c r="C175" i="8"/>
  <c r="D175" i="8" s="1"/>
  <c r="C174" i="8"/>
  <c r="D174" i="8" s="1"/>
  <c r="C173" i="8"/>
  <c r="D173" i="8" s="1"/>
  <c r="C172" i="8"/>
  <c r="D172" i="8" s="1"/>
  <c r="C171" i="8"/>
  <c r="D171" i="8" s="1"/>
  <c r="C170" i="8"/>
  <c r="D170" i="8" s="1"/>
  <c r="C169" i="8"/>
  <c r="D169" i="8" s="1"/>
  <c r="C168" i="8"/>
  <c r="D168" i="8" s="1"/>
  <c r="C151" i="8"/>
  <c r="D151" i="8" s="1"/>
  <c r="C150" i="8"/>
  <c r="D150" i="8" s="1"/>
  <c r="C149" i="8"/>
  <c r="D149" i="8" s="1"/>
  <c r="C148" i="8"/>
  <c r="D148" i="8" s="1"/>
  <c r="C147" i="8"/>
  <c r="D147" i="8" s="1"/>
  <c r="C146" i="8"/>
  <c r="D146" i="8" s="1"/>
  <c r="C145" i="8"/>
  <c r="D145" i="8" s="1"/>
  <c r="C144" i="8"/>
  <c r="D144" i="8" s="1"/>
  <c r="C143" i="8"/>
  <c r="D143" i="8" s="1"/>
  <c r="C142" i="8"/>
  <c r="D142" i="8" s="1"/>
  <c r="C141" i="8"/>
  <c r="D141" i="8" s="1"/>
  <c r="C140" i="8"/>
  <c r="D140" i="8" s="1"/>
  <c r="C139" i="8"/>
  <c r="D139" i="8" s="1"/>
  <c r="C138" i="8"/>
  <c r="D138" i="8" s="1"/>
  <c r="C137" i="8"/>
  <c r="D137" i="8" s="1"/>
  <c r="C136" i="8"/>
  <c r="D136" i="8" s="1"/>
  <c r="L335" i="8"/>
  <c r="L334" i="8"/>
  <c r="L333" i="8"/>
  <c r="L332" i="8"/>
  <c r="L331" i="8"/>
  <c r="L330" i="8"/>
  <c r="L329" i="8"/>
  <c r="L328" i="8"/>
  <c r="L327" i="8"/>
  <c r="L326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2" i="8"/>
  <c r="L311" i="8"/>
  <c r="L310" i="8"/>
  <c r="L309" i="8"/>
  <c r="L308" i="8"/>
  <c r="L307" i="8"/>
  <c r="L306" i="8"/>
  <c r="L305" i="8"/>
  <c r="L304" i="8"/>
  <c r="L303" i="8"/>
  <c r="L302" i="8"/>
  <c r="L301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C135" i="8"/>
  <c r="D135" i="8" s="1"/>
  <c r="L134" i="8"/>
  <c r="C134" i="8"/>
  <c r="D134" i="8" s="1"/>
  <c r="L133" i="8"/>
  <c r="C133" i="8"/>
  <c r="D133" i="8" s="1"/>
  <c r="L132" i="8"/>
  <c r="C132" i="8"/>
  <c r="D132" i="8" s="1"/>
  <c r="L131" i="8"/>
  <c r="C131" i="8"/>
  <c r="D131" i="8" s="1"/>
  <c r="L130" i="8"/>
  <c r="C130" i="8"/>
  <c r="D130" i="8" s="1"/>
  <c r="L129" i="8"/>
  <c r="C129" i="8"/>
  <c r="D129" i="8" s="1"/>
  <c r="L128" i="8"/>
  <c r="C128" i="8"/>
  <c r="D128" i="8" s="1"/>
  <c r="L127" i="8"/>
  <c r="C127" i="8"/>
  <c r="D127" i="8" s="1"/>
  <c r="L126" i="8"/>
  <c r="C126" i="8"/>
  <c r="D126" i="8" s="1"/>
  <c r="L125" i="8"/>
  <c r="C125" i="8"/>
  <c r="D125" i="8" s="1"/>
  <c r="L124" i="8"/>
  <c r="C124" i="8"/>
  <c r="D124" i="8" s="1"/>
  <c r="L123" i="8"/>
  <c r="C123" i="8"/>
  <c r="D123" i="8" s="1"/>
  <c r="L122" i="8"/>
  <c r="C122" i="8"/>
  <c r="D122" i="8" s="1"/>
  <c r="L121" i="8"/>
  <c r="C121" i="8"/>
  <c r="D121" i="8" s="1"/>
  <c r="L120" i="8"/>
  <c r="C120" i="8"/>
  <c r="D120" i="8" s="1"/>
  <c r="L119" i="8"/>
  <c r="C119" i="8"/>
  <c r="D119" i="8" s="1"/>
  <c r="L118" i="8"/>
  <c r="C118" i="8"/>
  <c r="D118" i="8" s="1"/>
  <c r="L117" i="8"/>
  <c r="C117" i="8"/>
  <c r="D117" i="8" s="1"/>
  <c r="L116" i="8"/>
  <c r="C116" i="8"/>
  <c r="D116" i="8" s="1"/>
  <c r="L115" i="8"/>
  <c r="C115" i="8"/>
  <c r="D115" i="8" s="1"/>
  <c r="L114" i="8"/>
  <c r="C114" i="8"/>
  <c r="D114" i="8" s="1"/>
  <c r="L113" i="8"/>
  <c r="C113" i="8"/>
  <c r="D113" i="8" s="1"/>
  <c r="L112" i="8"/>
  <c r="C112" i="8"/>
  <c r="D112" i="8" s="1"/>
  <c r="L111" i="8"/>
  <c r="C111" i="8"/>
  <c r="D111" i="8" s="1"/>
  <c r="L110" i="8"/>
  <c r="C110" i="8"/>
  <c r="D110" i="8" s="1"/>
  <c r="L109" i="8"/>
  <c r="C109" i="8"/>
  <c r="D109" i="8" s="1"/>
  <c r="L108" i="8"/>
  <c r="C108" i="8"/>
  <c r="D108" i="8" s="1"/>
  <c r="L107" i="8"/>
  <c r="C107" i="8"/>
  <c r="D107" i="8" s="1"/>
  <c r="L106" i="8"/>
  <c r="C106" i="8"/>
  <c r="D106" i="8" s="1"/>
  <c r="L105" i="8"/>
  <c r="C105" i="8"/>
  <c r="D105" i="8" s="1"/>
  <c r="L104" i="8"/>
  <c r="C104" i="8"/>
  <c r="D104" i="8" s="1"/>
  <c r="L103" i="8"/>
  <c r="C103" i="8"/>
  <c r="D103" i="8" s="1"/>
  <c r="L102" i="8"/>
  <c r="C102" i="8"/>
  <c r="D102" i="8" s="1"/>
  <c r="L101" i="8"/>
  <c r="C101" i="8"/>
  <c r="D101" i="8" s="1"/>
  <c r="L100" i="8"/>
  <c r="C100" i="8"/>
  <c r="D100" i="8" s="1"/>
  <c r="L99" i="8"/>
  <c r="C99" i="8"/>
  <c r="D99" i="8" s="1"/>
  <c r="L98" i="8"/>
  <c r="C98" i="8"/>
  <c r="D98" i="8" s="1"/>
  <c r="L97" i="8"/>
  <c r="C97" i="8"/>
  <c r="D97" i="8" s="1"/>
  <c r="L96" i="8"/>
  <c r="C96" i="8"/>
  <c r="D96" i="8" s="1"/>
  <c r="L95" i="8"/>
  <c r="C95" i="8"/>
  <c r="D95" i="8" s="1"/>
  <c r="L94" i="8"/>
  <c r="C94" i="8"/>
  <c r="D94" i="8" s="1"/>
  <c r="L93" i="8"/>
  <c r="C93" i="8"/>
  <c r="D93" i="8" s="1"/>
  <c r="L92" i="8"/>
  <c r="C92" i="8"/>
  <c r="D92" i="8" s="1"/>
  <c r="L91" i="8"/>
  <c r="C91" i="8"/>
  <c r="D91" i="8" s="1"/>
  <c r="L90" i="8"/>
  <c r="C90" i="8"/>
  <c r="D90" i="8" s="1"/>
  <c r="L89" i="8"/>
  <c r="C89" i="8"/>
  <c r="D89" i="8" s="1"/>
  <c r="L88" i="8"/>
  <c r="C88" i="8"/>
  <c r="D88" i="8" s="1"/>
  <c r="L87" i="8"/>
  <c r="C87" i="8"/>
  <c r="D87" i="8" s="1"/>
  <c r="L86" i="8"/>
  <c r="C86" i="8"/>
  <c r="D86" i="8" s="1"/>
  <c r="L85" i="8"/>
  <c r="C85" i="8"/>
  <c r="D85" i="8" s="1"/>
  <c r="L84" i="8"/>
  <c r="C84" i="8"/>
  <c r="D84" i="8" s="1"/>
  <c r="L83" i="8"/>
  <c r="C83" i="8"/>
  <c r="D83" i="8" s="1"/>
  <c r="L82" i="8"/>
  <c r="C82" i="8"/>
  <c r="D82" i="8" s="1"/>
  <c r="L81" i="8"/>
  <c r="C81" i="8"/>
  <c r="D81" i="8" s="1"/>
  <c r="L80" i="8"/>
  <c r="C80" i="8"/>
  <c r="D80" i="8" s="1"/>
  <c r="L79" i="8"/>
  <c r="C79" i="8"/>
  <c r="D79" i="8" s="1"/>
  <c r="L78" i="8"/>
  <c r="C78" i="8"/>
  <c r="D78" i="8" s="1"/>
  <c r="L77" i="8"/>
  <c r="C77" i="8"/>
  <c r="D77" i="8" s="1"/>
  <c r="L76" i="8"/>
  <c r="C76" i="8"/>
  <c r="D76" i="8" s="1"/>
  <c r="L75" i="8"/>
  <c r="C75" i="8"/>
  <c r="D75" i="8" s="1"/>
  <c r="L74" i="8"/>
  <c r="C74" i="8"/>
  <c r="D74" i="8" s="1"/>
  <c r="L73" i="8"/>
  <c r="C73" i="8"/>
  <c r="D73" i="8" s="1"/>
  <c r="L72" i="8"/>
  <c r="C72" i="8"/>
  <c r="D72" i="8" s="1"/>
  <c r="L71" i="8"/>
  <c r="C71" i="8"/>
  <c r="D71" i="8" s="1"/>
  <c r="L70" i="8"/>
  <c r="C70" i="8"/>
  <c r="D70" i="8" s="1"/>
  <c r="L69" i="8"/>
  <c r="C69" i="8"/>
  <c r="D69" i="8" s="1"/>
  <c r="L68" i="8"/>
  <c r="C68" i="8"/>
  <c r="D68" i="8" s="1"/>
  <c r="L67" i="8"/>
  <c r="C67" i="8"/>
  <c r="D67" i="8" s="1"/>
  <c r="L66" i="8"/>
  <c r="C66" i="8"/>
  <c r="D66" i="8" s="1"/>
  <c r="L65" i="8"/>
  <c r="C65" i="8"/>
  <c r="D65" i="8" s="1"/>
  <c r="L64" i="8"/>
  <c r="C64" i="8"/>
  <c r="D64" i="8" s="1"/>
  <c r="L63" i="8"/>
  <c r="C63" i="8"/>
  <c r="D63" i="8" s="1"/>
  <c r="L62" i="8"/>
  <c r="C62" i="8"/>
  <c r="D62" i="8" s="1"/>
  <c r="L61" i="8"/>
  <c r="C61" i="8"/>
  <c r="D61" i="8" s="1"/>
  <c r="L60" i="8"/>
  <c r="C60" i="8"/>
  <c r="D60" i="8" s="1"/>
  <c r="L59" i="8"/>
  <c r="C59" i="8"/>
  <c r="D59" i="8" s="1"/>
  <c r="L58" i="8"/>
  <c r="C58" i="8"/>
  <c r="D58" i="8" s="1"/>
  <c r="L57" i="8"/>
  <c r="C57" i="8"/>
  <c r="D57" i="8" s="1"/>
  <c r="L56" i="8"/>
  <c r="C56" i="8"/>
  <c r="D56" i="8" s="1"/>
  <c r="L55" i="8"/>
  <c r="C55" i="8"/>
  <c r="D55" i="8" s="1"/>
  <c r="L54" i="8"/>
  <c r="C54" i="8"/>
  <c r="D54" i="8" s="1"/>
  <c r="L53" i="8"/>
  <c r="C53" i="8"/>
  <c r="D53" i="8" s="1"/>
  <c r="L52" i="8"/>
  <c r="C52" i="8"/>
  <c r="D52" i="8" s="1"/>
  <c r="L51" i="8"/>
  <c r="C51" i="8"/>
  <c r="D51" i="8" s="1"/>
  <c r="L50" i="8"/>
  <c r="C50" i="8"/>
  <c r="D50" i="8" s="1"/>
  <c r="L49" i="8"/>
  <c r="C49" i="8"/>
  <c r="D49" i="8" s="1"/>
  <c r="L48" i="8"/>
  <c r="C48" i="8"/>
  <c r="D48" i="8" s="1"/>
  <c r="L47" i="8"/>
  <c r="C47" i="8"/>
  <c r="D47" i="8" s="1"/>
  <c r="L46" i="8"/>
  <c r="C46" i="8"/>
  <c r="D46" i="8" s="1"/>
  <c r="L45" i="8"/>
  <c r="C45" i="8"/>
  <c r="D45" i="8" s="1"/>
  <c r="L44" i="8"/>
  <c r="C44" i="8"/>
  <c r="D44" i="8" s="1"/>
  <c r="L43" i="8"/>
  <c r="C43" i="8"/>
  <c r="D43" i="8" s="1"/>
  <c r="L42" i="8"/>
  <c r="C42" i="8"/>
  <c r="D42" i="8" s="1"/>
  <c r="L41" i="8"/>
  <c r="C41" i="8"/>
  <c r="D41" i="8" s="1"/>
  <c r="L40" i="8"/>
  <c r="C40" i="8"/>
  <c r="D40" i="8" s="1"/>
  <c r="L39" i="8"/>
  <c r="C39" i="8"/>
  <c r="D39" i="8" s="1"/>
  <c r="L38" i="8"/>
  <c r="C38" i="8"/>
  <c r="D38" i="8" s="1"/>
  <c r="L37" i="8"/>
  <c r="C37" i="8"/>
  <c r="D37" i="8" s="1"/>
  <c r="L36" i="8"/>
  <c r="C36" i="8"/>
  <c r="D36" i="8" s="1"/>
  <c r="L35" i="8"/>
  <c r="C35" i="8"/>
  <c r="D35" i="8" s="1"/>
  <c r="L34" i="8"/>
  <c r="C34" i="8"/>
  <c r="D34" i="8" s="1"/>
  <c r="L33" i="8"/>
  <c r="C33" i="8"/>
  <c r="D33" i="8" s="1"/>
  <c r="L32" i="8"/>
  <c r="C32" i="8"/>
  <c r="D32" i="8" s="1"/>
  <c r="L31" i="8"/>
  <c r="C31" i="8"/>
  <c r="D31" i="8" s="1"/>
  <c r="L30" i="8"/>
  <c r="C30" i="8"/>
  <c r="D30" i="8" s="1"/>
  <c r="L29" i="8"/>
  <c r="C29" i="8"/>
  <c r="D29" i="8" s="1"/>
  <c r="L28" i="8"/>
  <c r="C28" i="8"/>
  <c r="D28" i="8" s="1"/>
  <c r="L27" i="8"/>
  <c r="C27" i="8"/>
  <c r="D27" i="8" s="1"/>
  <c r="L26" i="8"/>
  <c r="C26" i="8"/>
  <c r="D26" i="8" s="1"/>
  <c r="L25" i="8"/>
  <c r="C25" i="8"/>
  <c r="D25" i="8" s="1"/>
  <c r="L24" i="8"/>
  <c r="C24" i="8"/>
  <c r="D24" i="8" s="1"/>
  <c r="L23" i="8"/>
  <c r="C23" i="8"/>
  <c r="D23" i="8" s="1"/>
  <c r="L22" i="8"/>
  <c r="C22" i="8"/>
  <c r="D22" i="8" s="1"/>
  <c r="L21" i="8"/>
  <c r="C21" i="8"/>
  <c r="D21" i="8" s="1"/>
  <c r="L20" i="8"/>
  <c r="C20" i="8"/>
  <c r="D20" i="8" s="1"/>
  <c r="L19" i="8"/>
  <c r="C19" i="8"/>
  <c r="D19" i="8" s="1"/>
  <c r="L18" i="8"/>
  <c r="C18" i="8"/>
  <c r="D18" i="8" s="1"/>
  <c r="L17" i="8"/>
  <c r="C17" i="8"/>
  <c r="D17" i="8" s="1"/>
  <c r="L16" i="8"/>
  <c r="C16" i="8"/>
  <c r="D16" i="8" s="1"/>
  <c r="L15" i="8"/>
  <c r="C15" i="8"/>
  <c r="D15" i="8" s="1"/>
  <c r="L14" i="8"/>
  <c r="C14" i="8"/>
  <c r="D14" i="8" s="1"/>
  <c r="L13" i="8"/>
  <c r="C13" i="8"/>
  <c r="D13" i="8" s="1"/>
  <c r="L12" i="8"/>
  <c r="C12" i="8"/>
  <c r="D12" i="8" s="1"/>
  <c r="L11" i="8"/>
  <c r="C11" i="8"/>
  <c r="D11" i="8" s="1"/>
  <c r="L10" i="8"/>
  <c r="C10" i="8"/>
  <c r="D10" i="8" s="1"/>
  <c r="L9" i="8"/>
  <c r="C9" i="8"/>
  <c r="D9" i="8" s="1"/>
  <c r="L8" i="8"/>
  <c r="C8" i="8"/>
  <c r="D8" i="8" s="1"/>
  <c r="L7" i="8"/>
  <c r="C7" i="8"/>
  <c r="D7" i="8" s="1"/>
  <c r="L6" i="8"/>
  <c r="C6" i="8"/>
  <c r="D6" i="8" s="1"/>
  <c r="L5" i="8"/>
  <c r="C5" i="8"/>
  <c r="D5" i="8" s="1"/>
  <c r="L4" i="8"/>
  <c r="M53" i="9"/>
  <c r="K54" i="9"/>
  <c r="J54" i="9"/>
  <c r="M39" i="9"/>
  <c r="C5" i="9"/>
  <c r="AA19" i="9"/>
  <c r="Z1" i="9"/>
  <c r="L40" i="9"/>
  <c r="M40" i="9" s="1"/>
  <c r="O53" i="6" s="1"/>
  <c r="K40" i="9"/>
  <c r="J40" i="9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K7" i="9"/>
  <c r="N2" i="8"/>
  <c r="O2" i="8" s="1"/>
  <c r="X72" i="9" l="1"/>
  <c r="Y72" i="9" s="1"/>
  <c r="Q73" i="9"/>
  <c r="R73" i="9" s="1"/>
  <c r="X40" i="9"/>
  <c r="F25" i="9"/>
  <c r="AA1" i="9"/>
  <c r="Q36" i="9"/>
  <c r="R36" i="9" s="1"/>
  <c r="Q13" i="9"/>
  <c r="R13" i="9" s="1"/>
  <c r="Q56" i="9"/>
  <c r="R56" i="9" s="1"/>
  <c r="Q33" i="9"/>
  <c r="R33" i="9" s="1"/>
  <c r="E10" i="9"/>
  <c r="G8" i="9"/>
  <c r="G6" i="9" s="1"/>
  <c r="D10" i="9"/>
  <c r="E55" i="9"/>
  <c r="L62" i="9"/>
  <c r="F10" i="9"/>
  <c r="G7" i="9"/>
  <c r="L84" i="9"/>
  <c r="W24" i="9"/>
  <c r="Q31" i="9"/>
  <c r="R31" i="9" s="1"/>
  <c r="D8" i="9"/>
  <c r="D9" i="9"/>
  <c r="L63" i="9"/>
  <c r="G9" i="9"/>
  <c r="F8" i="9"/>
  <c r="L82" i="9"/>
  <c r="E56" i="9"/>
  <c r="F9" i="9"/>
  <c r="L80" i="9"/>
  <c r="L64" i="9"/>
  <c r="D43" i="9"/>
  <c r="E7" i="9"/>
  <c r="L83" i="9"/>
  <c r="Q14" i="9"/>
  <c r="R14" i="9" s="1"/>
  <c r="E8" i="9"/>
  <c r="D7" i="9"/>
  <c r="D6" i="9" s="1"/>
  <c r="F26" i="9"/>
  <c r="E9" i="9"/>
  <c r="X54" i="9"/>
  <c r="E41" i="9"/>
  <c r="F7" i="9"/>
  <c r="L81" i="9"/>
  <c r="E73" i="9"/>
  <c r="D72" i="9"/>
  <c r="Q10" i="9"/>
  <c r="R10" i="9" s="1"/>
  <c r="E74" i="9"/>
  <c r="Q16" i="9"/>
  <c r="R16" i="9" s="1"/>
  <c r="D55" i="9"/>
  <c r="D54" i="9"/>
  <c r="Q55" i="9"/>
  <c r="R55" i="9" s="1"/>
  <c r="Q25" i="9"/>
  <c r="R25" i="9" s="1"/>
  <c r="T23" i="9" s="1"/>
  <c r="Q28" i="9"/>
  <c r="R28" i="9" s="1"/>
  <c r="Q74" i="9"/>
  <c r="R74" i="9" s="1"/>
  <c r="Q7" i="9"/>
  <c r="R7" i="9" s="1"/>
  <c r="Q43" i="9"/>
  <c r="R43" i="9" s="1"/>
  <c r="Q11" i="9"/>
  <c r="R11" i="9" s="1"/>
  <c r="Q26" i="9"/>
  <c r="R26" i="9" s="1"/>
  <c r="F27" i="9"/>
  <c r="E40" i="9"/>
  <c r="D73" i="9"/>
  <c r="E75" i="9"/>
  <c r="D75" i="9"/>
  <c r="E54" i="9"/>
  <c r="Q17" i="9"/>
  <c r="R17" i="9" s="1"/>
  <c r="Q27" i="9"/>
  <c r="R27" i="9" s="1"/>
  <c r="Q32" i="9"/>
  <c r="R32" i="9" s="1"/>
  <c r="Q75" i="9"/>
  <c r="R75" i="9" s="1"/>
  <c r="E42" i="9"/>
  <c r="F28" i="9"/>
  <c r="D74" i="9"/>
  <c r="F73" i="9"/>
  <c r="Q15" i="9"/>
  <c r="R15" i="9" s="1"/>
  <c r="Q41" i="9"/>
  <c r="R41" i="9" s="1"/>
  <c r="Q12" i="9"/>
  <c r="R12" i="9" s="1"/>
  <c r="W5" i="9"/>
  <c r="Q30" i="9"/>
  <c r="R30" i="9" s="1"/>
  <c r="D42" i="9"/>
  <c r="G25" i="9"/>
  <c r="D40" i="9"/>
  <c r="F72" i="9"/>
  <c r="E43" i="9"/>
  <c r="G26" i="9"/>
  <c r="G27" i="9"/>
  <c r="D41" i="9"/>
  <c r="G28" i="9"/>
  <c r="Q9" i="9"/>
  <c r="R9" i="9" s="1"/>
  <c r="Q8" i="9"/>
  <c r="R8" i="9" s="1"/>
  <c r="Q42" i="9"/>
  <c r="R42" i="9" s="1"/>
  <c r="Q18" i="9"/>
  <c r="R18" i="9" s="1"/>
  <c r="Q29" i="9"/>
  <c r="R29" i="9" s="1"/>
  <c r="Q34" i="9"/>
  <c r="R34" i="9" s="1"/>
  <c r="F74" i="9"/>
  <c r="D57" i="9"/>
  <c r="E57" i="9"/>
  <c r="Q57" i="9"/>
  <c r="R57" i="9" s="1"/>
  <c r="Q35" i="9"/>
  <c r="R35" i="9" s="1"/>
  <c r="F75" i="9"/>
  <c r="D56" i="9"/>
  <c r="E72" i="9"/>
  <c r="Y54" i="9" l="1"/>
  <c r="AA54" i="9" s="1"/>
  <c r="AA72" i="9"/>
  <c r="I89" i="6" s="1"/>
  <c r="J89" i="6" s="1"/>
  <c r="AK72" i="9"/>
  <c r="H99" i="6" s="1"/>
  <c r="AH72" i="9"/>
  <c r="AJ72" i="9"/>
  <c r="AI72" i="9"/>
  <c r="Y40" i="9"/>
  <c r="X24" i="9"/>
  <c r="AS24" i="9" s="1"/>
  <c r="X5" i="9"/>
  <c r="AS5" i="9" s="1"/>
  <c r="F24" i="9"/>
  <c r="D39" i="9"/>
  <c r="E39" i="9"/>
  <c r="D5" i="9"/>
  <c r="E53" i="9"/>
  <c r="G24" i="9"/>
  <c r="D71" i="9"/>
  <c r="F6" i="9"/>
  <c r="E6" i="9"/>
  <c r="F71" i="9"/>
  <c r="E71" i="9"/>
  <c r="AD72" i="9"/>
  <c r="I91" i="6" s="1"/>
  <c r="J91" i="6" s="1"/>
  <c r="AE72" i="9"/>
  <c r="H91" i="6" s="1"/>
  <c r="AB72" i="9"/>
  <c r="AF72" i="9"/>
  <c r="AG72" i="9" s="1"/>
  <c r="Z72" i="9"/>
  <c r="H89" i="6" s="1"/>
  <c r="K62" i="9"/>
  <c r="K80" i="9"/>
  <c r="D53" i="9"/>
  <c r="R5" i="9"/>
  <c r="AB54" i="9" l="1"/>
  <c r="AS72" i="9"/>
  <c r="AO72" i="9"/>
  <c r="AR72" i="9"/>
  <c r="AN72" i="9"/>
  <c r="AQ72" i="9"/>
  <c r="AM72" i="9"/>
  <c r="H97" i="6" s="1"/>
  <c r="AP72" i="9"/>
  <c r="AL72" i="9"/>
  <c r="AB40" i="9"/>
  <c r="AQ40" i="9"/>
  <c r="H62" i="6" s="1"/>
  <c r="AM40" i="9"/>
  <c r="AH40" i="9"/>
  <c r="AP40" i="9"/>
  <c r="I62" i="6" s="1"/>
  <c r="J62" i="6" s="1"/>
  <c r="AL40" i="9"/>
  <c r="AS40" i="9"/>
  <c r="H63" i="6" s="1"/>
  <c r="AO40" i="9"/>
  <c r="H61" i="6" s="1"/>
  <c r="AI40" i="9"/>
  <c r="AR40" i="9"/>
  <c r="I63" i="6" s="1"/>
  <c r="AN40" i="9"/>
  <c r="I61" i="6" s="1"/>
  <c r="AK40" i="9"/>
  <c r="H65" i="6" s="1"/>
  <c r="AQ54" i="9"/>
  <c r="AM54" i="9"/>
  <c r="H80" i="6" s="1"/>
  <c r="AI54" i="9"/>
  <c r="AP54" i="9"/>
  <c r="AL54" i="9"/>
  <c r="I80" i="6" s="1"/>
  <c r="AH54" i="9"/>
  <c r="AS54" i="9"/>
  <c r="AO54" i="9"/>
  <c r="AK54" i="9"/>
  <c r="H82" i="6" s="1"/>
  <c r="AR54" i="9"/>
  <c r="AN54" i="9"/>
  <c r="AJ54" i="9"/>
  <c r="I82" i="6" s="1"/>
  <c r="J82" i="6" s="1"/>
  <c r="Z54" i="9"/>
  <c r="H72" i="6" s="1"/>
  <c r="AF54" i="9"/>
  <c r="AG54" i="9" s="1"/>
  <c r="AE54" i="9"/>
  <c r="H74" i="6" s="1"/>
  <c r="AD54" i="9"/>
  <c r="I74" i="6" s="1"/>
  <c r="J74" i="6" s="1"/>
  <c r="Y24" i="9"/>
  <c r="H35" i="6" s="1"/>
  <c r="AO24" i="9"/>
  <c r="I44" i="6" s="1"/>
  <c r="AR24" i="9"/>
  <c r="AN24" i="9"/>
  <c r="H43" i="6" s="1"/>
  <c r="AL24" i="9"/>
  <c r="AQ24" i="9"/>
  <c r="AM24" i="9"/>
  <c r="I43" i="6" s="1"/>
  <c r="AP24" i="9"/>
  <c r="H44" i="6" s="1"/>
  <c r="AP5" i="9"/>
  <c r="H26" i="6" s="1"/>
  <c r="AQ5" i="9"/>
  <c r="AO5" i="9"/>
  <c r="I26" i="6" s="1"/>
  <c r="AR5" i="9"/>
  <c r="AM5" i="9"/>
  <c r="AK5" i="9"/>
  <c r="AL5" i="9"/>
  <c r="AH5" i="9"/>
  <c r="AN5" i="9"/>
  <c r="AG5" i="9"/>
  <c r="V5" i="9"/>
  <c r="I99" i="6"/>
  <c r="J99" i="6" s="1"/>
  <c r="AE24" i="9"/>
  <c r="U24" i="9"/>
  <c r="E35" i="6" s="1"/>
  <c r="AC24" i="9"/>
  <c r="I37" i="6" s="1"/>
  <c r="J37" i="6" s="1"/>
  <c r="Z24" i="9"/>
  <c r="I35" i="6" s="1"/>
  <c r="J35" i="6" s="1"/>
  <c r="AE5" i="9"/>
  <c r="Y5" i="9"/>
  <c r="H17" i="6" s="1"/>
  <c r="AA24" i="9"/>
  <c r="AB24" i="9" s="1"/>
  <c r="AA5" i="9"/>
  <c r="AB5" i="9" s="1"/>
  <c r="U5" i="9"/>
  <c r="E17" i="6" s="1"/>
  <c r="Z5" i="9"/>
  <c r="I17" i="6" s="1"/>
  <c r="J17" i="6" s="1"/>
  <c r="AJ5" i="9"/>
  <c r="H28" i="6" s="1"/>
  <c r="AI5" i="9"/>
  <c r="I28" i="6" s="1"/>
  <c r="J28" i="6" s="1"/>
  <c r="AD24" i="9"/>
  <c r="H37" i="6" s="1"/>
  <c r="AG24" i="9"/>
  <c r="AJ24" i="9"/>
  <c r="H46" i="6" s="1"/>
  <c r="AH24" i="9"/>
  <c r="AI24" i="9"/>
  <c r="U40" i="9"/>
  <c r="AJ40" i="9"/>
  <c r="I65" i="6" s="1"/>
  <c r="J65" i="6" s="1"/>
  <c r="U54" i="9"/>
  <c r="AA40" i="9"/>
  <c r="I53" i="6" s="1"/>
  <c r="J53" i="6" s="1"/>
  <c r="AD40" i="9"/>
  <c r="I55" i="6" s="1"/>
  <c r="J55" i="6" s="1"/>
  <c r="AE40" i="9"/>
  <c r="H55" i="6" s="1"/>
  <c r="W72" i="9"/>
  <c r="AF40" i="9"/>
  <c r="AG40" i="9" s="1"/>
  <c r="V40" i="9"/>
  <c r="U72" i="9"/>
  <c r="W54" i="9"/>
  <c r="V72" i="9"/>
  <c r="W40" i="9"/>
  <c r="Z40" i="9"/>
  <c r="H53" i="6" s="1"/>
  <c r="V54" i="9"/>
  <c r="V24" i="9"/>
  <c r="AD5" i="9"/>
  <c r="H19" i="6" s="1"/>
  <c r="AC5" i="9"/>
  <c r="I19" i="6" s="1"/>
  <c r="J19" i="6" s="1"/>
  <c r="I72" i="6"/>
  <c r="J72" i="6" s="1"/>
  <c r="AC40" i="9"/>
  <c r="AC54" i="9"/>
  <c r="AC72" i="9"/>
  <c r="AF24" i="9"/>
  <c r="AF5" i="9"/>
  <c r="S5" i="9"/>
  <c r="I97" i="6" l="1"/>
  <c r="J97" i="6" s="1"/>
  <c r="J85" i="6" s="1"/>
  <c r="H25" i="6"/>
  <c r="I25" i="6"/>
  <c r="J25" i="6" s="1"/>
  <c r="J80" i="6"/>
  <c r="J68" i="6" s="1"/>
  <c r="J26" i="6"/>
  <c r="J61" i="6"/>
  <c r="J44" i="6"/>
  <c r="J63" i="6"/>
  <c r="I46" i="6"/>
  <c r="J46" i="6" s="1"/>
  <c r="J43" i="6"/>
  <c r="J13" i="6" l="1"/>
  <c r="J49" i="6"/>
  <c r="J31" i="6"/>
</calcChain>
</file>

<file path=xl/sharedStrings.xml><?xml version="1.0" encoding="utf-8"?>
<sst xmlns="http://schemas.openxmlformats.org/spreadsheetml/2006/main" count="49120" uniqueCount="41189">
  <si>
    <t>DESCRIPCION</t>
  </si>
  <si>
    <t>INSTRUCCIONES</t>
  </si>
  <si>
    <t>familia</t>
  </si>
  <si>
    <t>1SDA066799R1</t>
  </si>
  <si>
    <t>1SDA066907R1</t>
  </si>
  <si>
    <t>1SDA066800R1</t>
  </si>
  <si>
    <t>1SDA067391R1</t>
  </si>
  <si>
    <t>1SDA067392R1</t>
  </si>
  <si>
    <t>B</t>
  </si>
  <si>
    <t>C</t>
  </si>
  <si>
    <t>XT1</t>
  </si>
  <si>
    <t>amperaje</t>
  </si>
  <si>
    <t xml:space="preserve">voltaje </t>
  </si>
  <si>
    <t>icc</t>
  </si>
  <si>
    <t>COSTO</t>
  </si>
  <si>
    <t>PRECIO VENTA</t>
  </si>
  <si>
    <t>UTILIDAD</t>
  </si>
  <si>
    <t>ZAPATAS</t>
  </si>
  <si>
    <t>busq</t>
  </si>
  <si>
    <t>valorbusq</t>
  </si>
  <si>
    <t>tipo</t>
  </si>
  <si>
    <t>des</t>
  </si>
  <si>
    <t>codigo</t>
  </si>
  <si>
    <t>desc zapatas</t>
  </si>
  <si>
    <t>costp zap</t>
  </si>
  <si>
    <t>precio venta zapatas</t>
  </si>
  <si>
    <t>1SDA067393R1</t>
  </si>
  <si>
    <t>1SDA067394R1</t>
  </si>
  <si>
    <t>1SDA067395R1</t>
  </si>
  <si>
    <t>1SDA067396R1</t>
  </si>
  <si>
    <t>1SDA067397R1</t>
  </si>
  <si>
    <t>1SDA067398R1</t>
  </si>
  <si>
    <t>N</t>
  </si>
  <si>
    <t>1SDA067411R1</t>
  </si>
  <si>
    <t>1SDA067412R1</t>
  </si>
  <si>
    <t>1SDA067413R1</t>
  </si>
  <si>
    <t>1SDA067414R1</t>
  </si>
  <si>
    <t>1SDA067415R1</t>
  </si>
  <si>
    <t>1SDA067416R1</t>
  </si>
  <si>
    <t>1SDA067417R1</t>
  </si>
  <si>
    <t>1SDA067418R1</t>
  </si>
  <si>
    <t>H</t>
  </si>
  <si>
    <t>1SDA067449R1</t>
  </si>
  <si>
    <t>1SDA067450R1</t>
  </si>
  <si>
    <t>1SDA067451R1</t>
  </si>
  <si>
    <t>1SDA067452R1</t>
  </si>
  <si>
    <t>XT3</t>
  </si>
  <si>
    <t>1SDA068058R1</t>
  </si>
  <si>
    <t>1SDA068059R1</t>
  </si>
  <si>
    <t>1SDA067181R1</t>
  </si>
  <si>
    <t>S</t>
  </si>
  <si>
    <t>1SDA068220R1</t>
  </si>
  <si>
    <t>1SDA068221R1</t>
  </si>
  <si>
    <t>PR</t>
  </si>
  <si>
    <t>T5</t>
  </si>
  <si>
    <t>1SDA054436R1</t>
  </si>
  <si>
    <t>1SDA054316R1</t>
  </si>
  <si>
    <t>1SDA054322R1</t>
  </si>
  <si>
    <t>1SDA054437R1</t>
  </si>
  <si>
    <t>1SDA054317R1</t>
  </si>
  <si>
    <t>1SDA054323R1</t>
  </si>
  <si>
    <t>1SDA054456R1</t>
  </si>
  <si>
    <t>1SDA054396R1</t>
  </si>
  <si>
    <t>1SDA054399R1</t>
  </si>
  <si>
    <t>1SDA055022R1</t>
  </si>
  <si>
    <t>1SDA054444R1</t>
  </si>
  <si>
    <t>1SDA054348R1</t>
  </si>
  <si>
    <t>1SDA054354R1</t>
  </si>
  <si>
    <t>1SDA054445R1</t>
  </si>
  <si>
    <t>1SDA054349R1</t>
  </si>
  <si>
    <t>1SDA054355R1</t>
  </si>
  <si>
    <t>1SDA054465R1</t>
  </si>
  <si>
    <t>1SDA054412R1</t>
  </si>
  <si>
    <t>1SDA054415R1</t>
  </si>
  <si>
    <t>1SDA055030R1</t>
  </si>
  <si>
    <t>T6</t>
  </si>
  <si>
    <t>1SDA060214R1</t>
  </si>
  <si>
    <t>RELE</t>
  </si>
  <si>
    <t>TMD</t>
  </si>
  <si>
    <t>TMA</t>
  </si>
  <si>
    <t>PR221DS-LS/I.</t>
  </si>
  <si>
    <t>1SDA060268R1</t>
  </si>
  <si>
    <t>1SDA060271R1</t>
  </si>
  <si>
    <t>1SDA013956R1</t>
  </si>
  <si>
    <t>1SDA060537R1</t>
  </si>
  <si>
    <t>1SDA060540R1</t>
  </si>
  <si>
    <t>1SDA060689R1</t>
  </si>
  <si>
    <t>1SDA060218R1</t>
  </si>
  <si>
    <t>1SDA060564R1</t>
  </si>
  <si>
    <t>1SDA060289R1</t>
  </si>
  <si>
    <t>1SDA060292R1</t>
  </si>
  <si>
    <t>1SDA060561R1</t>
  </si>
  <si>
    <t>T7</t>
  </si>
  <si>
    <t>1SDA062738R1</t>
  </si>
  <si>
    <t>1SDA063114R1</t>
  </si>
  <si>
    <t>1SDA062740R1</t>
  </si>
  <si>
    <t>1SDA062866R1</t>
  </si>
  <si>
    <t>1SDA062868R1</t>
  </si>
  <si>
    <t>1SDA062994R1</t>
  </si>
  <si>
    <t>1SDA062996R1</t>
  </si>
  <si>
    <t>1SDA062770R1</t>
  </si>
  <si>
    <t>1SDA062772R1</t>
  </si>
  <si>
    <t>1SDA062898R1</t>
  </si>
  <si>
    <t>1SDA062900R1</t>
  </si>
  <si>
    <t>1SDA063026R1</t>
  </si>
  <si>
    <t>1SDA063028R1</t>
  </si>
  <si>
    <t>rele</t>
  </si>
  <si>
    <t>busq zapatas</t>
  </si>
  <si>
    <t>voltaje</t>
  </si>
  <si>
    <t>LISTA CORRIENTE</t>
  </si>
  <si>
    <t>LISTA VOLTAJE</t>
  </si>
  <si>
    <t>SELEC CORRIENTE</t>
  </si>
  <si>
    <t>SELEC VOLT.</t>
  </si>
  <si>
    <t>valor icc</t>
  </si>
  <si>
    <t>16 a 20 amp</t>
  </si>
  <si>
    <t>32 a 160 amp</t>
  </si>
  <si>
    <t>TIPO</t>
  </si>
  <si>
    <t>descripción</t>
  </si>
  <si>
    <t xml:space="preserve">codigo </t>
  </si>
  <si>
    <t>cod busqueda</t>
  </si>
  <si>
    <t>valor busq</t>
  </si>
  <si>
    <t>zapatas</t>
  </si>
  <si>
    <t>cpsto zapatas</t>
  </si>
  <si>
    <t>costo termo</t>
  </si>
  <si>
    <t>precio zapatas</t>
  </si>
  <si>
    <t>precio termo</t>
  </si>
  <si>
    <t>200 a 250 amp</t>
  </si>
  <si>
    <t>25 a 20 amp</t>
  </si>
  <si>
    <t>16 a 250</t>
  </si>
  <si>
    <t>320 a 1600</t>
  </si>
  <si>
    <t>PR222DS/P-LSIG.</t>
  </si>
  <si>
    <t>PR231 LS/I,</t>
  </si>
  <si>
    <t>PR331 LSIG</t>
  </si>
  <si>
    <t>1. Corriente (Amp)</t>
  </si>
  <si>
    <t>1.- Selecciona la corriente</t>
  </si>
  <si>
    <t xml:space="preserve">2. Voltaje (Volts) </t>
  </si>
  <si>
    <t>3.- Icc (KAmp)</t>
  </si>
  <si>
    <t>1SDA067399R1</t>
  </si>
  <si>
    <t>1SDA067453R1</t>
  </si>
  <si>
    <t>1SDA067454R1</t>
  </si>
  <si>
    <t>L</t>
  </si>
  <si>
    <t>1SDA068056R1</t>
  </si>
  <si>
    <t>1SDA068057R1</t>
  </si>
  <si>
    <t>1SDA068218R1</t>
  </si>
  <si>
    <t>1SDA068219R1</t>
  </si>
  <si>
    <t>XT4</t>
  </si>
  <si>
    <t>1SDA068341R1</t>
  </si>
  <si>
    <t>1SDA068342R1</t>
  </si>
  <si>
    <t>1SDA068343R1</t>
  </si>
  <si>
    <t>1SDA068345R1</t>
  </si>
  <si>
    <t>T4</t>
  </si>
  <si>
    <t>1SDA054117R1</t>
  </si>
  <si>
    <t>PR222DS/P-LSIG</t>
  </si>
  <si>
    <t>1SDA054120R1</t>
  </si>
  <si>
    <t>1SDA054133R1</t>
  </si>
  <si>
    <t>1SDA054136R1</t>
  </si>
  <si>
    <t>1SDA075863R1</t>
  </si>
  <si>
    <t>1SDA054986R1</t>
  </si>
  <si>
    <t>xt1</t>
  </si>
  <si>
    <t>2.- Selecciona el Voltaje</t>
  </si>
  <si>
    <t>4.- Selecciona el tipo de relé (SOLO PARA INTERRUPTORES DE 360 A 1600 amp.)</t>
  </si>
  <si>
    <t>4.- Relé de protección</t>
  </si>
  <si>
    <t>Relé de protección</t>
  </si>
  <si>
    <t>INTERRUPTORES XT3 ( 200 a 250 amp )</t>
  </si>
  <si>
    <t>INTERRUPTORES T5 ( 320 a 630 amp )</t>
  </si>
  <si>
    <t>INTERRUPTORES T6  ( 800 a 1000 amp )</t>
  </si>
  <si>
    <t>INTERRUPTORES T7  (1000 a 1600 amp )</t>
  </si>
  <si>
    <t>Código</t>
  </si>
  <si>
    <t>2CDS251001R0024</t>
  </si>
  <si>
    <t>2CDS251001R0044</t>
  </si>
  <si>
    <t>2CDS251001R0064</t>
  </si>
  <si>
    <t>2CDS251001R0104</t>
  </si>
  <si>
    <t>2CDS251001R0164</t>
  </si>
  <si>
    <t>2CDS251001R0204</t>
  </si>
  <si>
    <t>2CDS251001R0254</t>
  </si>
  <si>
    <t>2CDS251001R0324</t>
  </si>
  <si>
    <t>2CDS251001R0404</t>
  </si>
  <si>
    <t>2CDS251001R0504</t>
  </si>
  <si>
    <t>2CDS251001R0634</t>
  </si>
  <si>
    <t>2CDS251001R0804</t>
  </si>
  <si>
    <t>2CDS251001R0824</t>
  </si>
  <si>
    <t>2CDS252001R0024</t>
  </si>
  <si>
    <t>2CDS252001R0044</t>
  </si>
  <si>
    <t>2CDS252001R0064</t>
  </si>
  <si>
    <t>2CDS252001R0104</t>
  </si>
  <si>
    <t>2CDS252001R0164</t>
  </si>
  <si>
    <t>2CDS252001R0204</t>
  </si>
  <si>
    <t>2CDS252001R0254</t>
  </si>
  <si>
    <t>2CDS252001R0324</t>
  </si>
  <si>
    <t>2CDS252001R0404</t>
  </si>
  <si>
    <t>2CDS252001R0504</t>
  </si>
  <si>
    <t>2CDS252001R0634</t>
  </si>
  <si>
    <t>2CDS252001R0804</t>
  </si>
  <si>
    <t>2CDS252001R0824</t>
  </si>
  <si>
    <t>2CDS253001R0024</t>
  </si>
  <si>
    <t>2CDS253001R0044</t>
  </si>
  <si>
    <t>2CDS253001R0064</t>
  </si>
  <si>
    <t>2CDS253001R0104</t>
  </si>
  <si>
    <t>2CDS253001R0164</t>
  </si>
  <si>
    <t>2CDS253001R0204</t>
  </si>
  <si>
    <t>2CDS253001R0254</t>
  </si>
  <si>
    <t>2CDS253001R0324</t>
  </si>
  <si>
    <t>2CDS253001R0404</t>
  </si>
  <si>
    <t>2CDS253001R0504</t>
  </si>
  <si>
    <t>2CDS253001R0634</t>
  </si>
  <si>
    <t>2CDS253001R0804</t>
  </si>
  <si>
    <t>2CDS253001R0824</t>
  </si>
  <si>
    <t>2CDS211001R0024</t>
  </si>
  <si>
    <t>2CDS211001R0044</t>
  </si>
  <si>
    <t>2CDS212001R0024</t>
  </si>
  <si>
    <t>2CDS212001R0044</t>
  </si>
  <si>
    <t>2CDS213001R0024</t>
  </si>
  <si>
    <t>2CDS213001R0044</t>
  </si>
  <si>
    <t>SI</t>
  </si>
  <si>
    <t>NO</t>
  </si>
  <si>
    <t>1SCA022404R4740</t>
  </si>
  <si>
    <t>EL-MCV-4</t>
  </si>
  <si>
    <t>1SCA022404R4821</t>
  </si>
  <si>
    <t>EL-MCA-4</t>
  </si>
  <si>
    <t>1SCA022647R7840</t>
  </si>
  <si>
    <t>EL-MCV-7</t>
  </si>
  <si>
    <t>1SDA013598R1</t>
  </si>
  <si>
    <t xml:space="preserve">KIT 3p F F&gt;F FC S3-S4                   </t>
  </si>
  <si>
    <t>1SDA013710R1</t>
  </si>
  <si>
    <t xml:space="preserve">KIT 3p F F&gt;F FC CuAl S5 400             </t>
  </si>
  <si>
    <t>1SDA013711R1</t>
  </si>
  <si>
    <t xml:space="preserve">TERM. C/RAME-ALL.ANT.FISSO IV S5 400    </t>
  </si>
  <si>
    <t>1SDA013844R1</t>
  </si>
  <si>
    <t xml:space="preserve">MT 110/127VAC S3-S4-S5                  </t>
  </si>
  <si>
    <t>1SDA013856R1</t>
  </si>
  <si>
    <t xml:space="preserve">2 CONMUT. A/C S3-S4-S5                  </t>
  </si>
  <si>
    <t>1SDA013863R1</t>
  </si>
  <si>
    <t>KIT CONNET. PER AUX FISSO L=1MT S3-4-5-6</t>
  </si>
  <si>
    <t>1SDA013875R1</t>
  </si>
  <si>
    <t xml:space="preserve">MOTOR 100/125V S3-S4-S5                 </t>
  </si>
  <si>
    <t>1SDA013876R1</t>
  </si>
  <si>
    <t xml:space="preserve">MOTOR 200/250V S3-S4-S5                 </t>
  </si>
  <si>
    <t>1SDA013882R1</t>
  </si>
  <si>
    <t>BL.CH.2 INT.XFR/MAN.ROT.F/R/E S3-4-5-6-7</t>
  </si>
  <si>
    <t>1SDA013885R1</t>
  </si>
  <si>
    <t xml:space="preserve">BLOQUEO LLAVE  MOTOR 1 S6-S7            </t>
  </si>
  <si>
    <t>1SDA013891R1</t>
  </si>
  <si>
    <t>PROTEZIONE IP54 PER COM.M.ROT.S3-4-5-6-7</t>
  </si>
  <si>
    <t>1SDA013920R1</t>
  </si>
  <si>
    <t xml:space="preserve">KIT EF T6 630 - S6 630 6pcs             </t>
  </si>
  <si>
    <t>1SDA013921R1</t>
  </si>
  <si>
    <t xml:space="preserve">KIT EF T6 630 - S6 630 8pcs             </t>
  </si>
  <si>
    <t>1SDA013922R1</t>
  </si>
  <si>
    <t xml:space="preserve">Juego de Terminales 6 Pzas para alojar 2 cables de cobre/aluminio CuAl  de 240 mm2, hasta 630 Amp. </t>
  </si>
  <si>
    <t>1SDA013923R1</t>
  </si>
  <si>
    <t xml:space="preserve">KIT FC CuAl 2x240mm2 T6 630-S6 630 8pcs </t>
  </si>
  <si>
    <t>1SDA013924R1</t>
  </si>
  <si>
    <t xml:space="preserve">KIT RC 2x150mm2 T6 630 - S6 630 6pcs    </t>
  </si>
  <si>
    <t>1SDA013925R1</t>
  </si>
  <si>
    <t xml:space="preserve">KIT RC 3x240mm2 T6 800 - S6 800 3pcs    </t>
  </si>
  <si>
    <t>1SDA013954R1</t>
  </si>
  <si>
    <t xml:space="preserve">KIT EF T6 800 - S6 800 6pcs             </t>
  </si>
  <si>
    <t>1SDA013955R1</t>
  </si>
  <si>
    <t xml:space="preserve">KIT EF T6 800 - S6 800 8pcs             </t>
  </si>
  <si>
    <t>Juego de Terminales para Cable, Tipo Borne Externo, FC CuAl, T6, para alojar cables 3 x 70...185 mm2 (3/0...350 Kcmil), hasta 800 A, 6 Pzs</t>
  </si>
  <si>
    <t>1SDA013957R1</t>
  </si>
  <si>
    <t xml:space="preserve">KIT FC CuAl 3x185mm2 T6 800-S6 800 8pcs </t>
  </si>
  <si>
    <t>1SDA013958R1</t>
  </si>
  <si>
    <t xml:space="preserve">KIT RC 3x240mm2 T6 800 - S6 800 6pcs    </t>
  </si>
  <si>
    <t>1SDA013959R1</t>
  </si>
  <si>
    <t xml:space="preserve">KIT RC 3x240mm2 T6 800 - S6 800 8pcs    </t>
  </si>
  <si>
    <t>1SDA013984R1</t>
  </si>
  <si>
    <t xml:space="preserve">TERM. PER P/FISSA III ANT. S6-800 T6    </t>
  </si>
  <si>
    <t>1SDA013985R1</t>
  </si>
  <si>
    <t xml:space="preserve">TERM. PER P/FISSA  IV ANT.    S6 800 T6 </t>
  </si>
  <si>
    <t>1SDA013986R1</t>
  </si>
  <si>
    <t xml:space="preserve">TERM. PER P/FISSA III POS. OR.S6-800 T6 </t>
  </si>
  <si>
    <t>1SDA013987R1</t>
  </si>
  <si>
    <t xml:space="preserve">TERM. PER P/FISSA  IV POS. OR.S6-800 T6 </t>
  </si>
  <si>
    <t>1SDA013988R1</t>
  </si>
  <si>
    <t xml:space="preserve">TERM. PER P/FISSA III POS.VER.S6-800 T6 </t>
  </si>
  <si>
    <t>1SDA013989R1</t>
  </si>
  <si>
    <t xml:space="preserve">TERM. PER P/FISSA IV POS. VER.S6-800 T6 </t>
  </si>
  <si>
    <t>1SDA014031R1</t>
  </si>
  <si>
    <t xml:space="preserve">MOTOR 120/127V S6                       </t>
  </si>
  <si>
    <t>1SDA014038R1</t>
  </si>
  <si>
    <t xml:space="preserve">COPRITERMINALI BASSI III      S6-T6     </t>
  </si>
  <si>
    <t>1SDA014039R1</t>
  </si>
  <si>
    <t xml:space="preserve">COPRITERMINALI BASSI IV       S6-T6     </t>
  </si>
  <si>
    <t>1SDA014040R1</t>
  </si>
  <si>
    <t xml:space="preserve">COPRITERMINALI ALTI  III      S6-T6     </t>
  </si>
  <si>
    <t>1SDA014041R1</t>
  </si>
  <si>
    <t xml:space="preserve">COPRITERMINALI ALTI  IV       S6-T6     </t>
  </si>
  <si>
    <t>1SDA014079R1</t>
  </si>
  <si>
    <t xml:space="preserve">TERMINALI ANT. PROL. FISSO IIIS7        </t>
  </si>
  <si>
    <t>1SDA014080R1</t>
  </si>
  <si>
    <t xml:space="preserve">TERMINALI ANT. PROL. FISSO IV S7        </t>
  </si>
  <si>
    <t>1SDA014081R1</t>
  </si>
  <si>
    <t xml:space="preserve">TERMINALI ANT. C/R-ALL. F/III S7-1250   </t>
  </si>
  <si>
    <t>1SDA014082R1</t>
  </si>
  <si>
    <t xml:space="preserve">TERMINALI ANT. C/R-ALL. F/IV  S7-1250   </t>
  </si>
  <si>
    <t>1SDA014083R1</t>
  </si>
  <si>
    <t xml:space="preserve">TERM. POST OR.O VERT F/ III   S7        </t>
  </si>
  <si>
    <t>1SDA014084R1</t>
  </si>
  <si>
    <t xml:space="preserve">TERM. POST OR.O VERT.F/ IV    S7        </t>
  </si>
  <si>
    <t>1SDA014087R1</t>
  </si>
  <si>
    <t xml:space="preserve">ACC. TRASF. P/MOBILE ESTR. IV S7        </t>
  </si>
  <si>
    <t>1SDA014203R1</t>
  </si>
  <si>
    <t>KIT CONNETTORE PER MOT. X FISSO L=1MT S7</t>
  </si>
  <si>
    <t>1SDA014204R1</t>
  </si>
  <si>
    <t>KIT CONNETTORE PER MOT.X ESTR. L= 1MT S7</t>
  </si>
  <si>
    <t>1SDA014207R1</t>
  </si>
  <si>
    <t xml:space="preserve">KIT CONNETTORE PER COMM. FISSO L=1MT S7 </t>
  </si>
  <si>
    <t>1SDA014208R1</t>
  </si>
  <si>
    <t xml:space="preserve">KIT CONNETTORE PER COMM. ESTR. L=1MT S7 </t>
  </si>
  <si>
    <t>1SDA014209R1</t>
  </si>
  <si>
    <t xml:space="preserve">KIT CONNETTORE PER BA/MT FISSO L=1MT S7 </t>
  </si>
  <si>
    <t>1SDA014210R1</t>
  </si>
  <si>
    <t>KIT CONNETTORE PER BA/MT ESTR. L= 1MT S7</t>
  </si>
  <si>
    <t>1SDA014211R1</t>
  </si>
  <si>
    <t xml:space="preserve">COMANDO MAN. ROT. SU FISSO    S7        </t>
  </si>
  <si>
    <t>1SDA014212R1</t>
  </si>
  <si>
    <t xml:space="preserve">COMANDO MAN. ROT. SU ESTRAIB. S7        </t>
  </si>
  <si>
    <t>1SDA014213R1</t>
  </si>
  <si>
    <t xml:space="preserve">COM.MAN.ROT.A DIST.MAN.L=125MMS7        </t>
  </si>
  <si>
    <t>1SDA014214R1</t>
  </si>
  <si>
    <t xml:space="preserve">COMANDO MOTORE 24V CC         S7        </t>
  </si>
  <si>
    <t>1SDA014215R1</t>
  </si>
  <si>
    <t xml:space="preserve">COMANDO MOTORE 48V CC         S7        </t>
  </si>
  <si>
    <t>1SDA014216R1</t>
  </si>
  <si>
    <t xml:space="preserve">COMANDO MOTORE 120/127V CC-CA S7        </t>
  </si>
  <si>
    <t>1SDA014217R1</t>
  </si>
  <si>
    <t xml:space="preserve">COMANDO MOTORE 220/250V CC-CA S7        </t>
  </si>
  <si>
    <t>1SDA014227R1</t>
  </si>
  <si>
    <t xml:space="preserve">FRONTALE PER COM. LEVA X FISSOS7        </t>
  </si>
  <si>
    <t>1SDA014228R1</t>
  </si>
  <si>
    <t xml:space="preserve">FRONTALE PER COM. LEVA X ESTR.S7        </t>
  </si>
  <si>
    <t>1SDA023299R1</t>
  </si>
  <si>
    <t xml:space="preserve">ACC. TRASF. P/MOBILE ESTR. IIIS7        </t>
  </si>
  <si>
    <t>1SDA023324R1</t>
  </si>
  <si>
    <t xml:space="preserve">COPRITERMINALI BASSI III      S7        </t>
  </si>
  <si>
    <t>1SDA023325R1</t>
  </si>
  <si>
    <t xml:space="preserve">COPRITERMINALI BASSI IV       S7        </t>
  </si>
  <si>
    <t>1SDA023349R1</t>
  </si>
  <si>
    <t xml:space="preserve">MOTOR 110V S6                           </t>
  </si>
  <si>
    <t>1SDA023350R1</t>
  </si>
  <si>
    <t xml:space="preserve">COMANDO MOTORE 60V CC         S7        </t>
  </si>
  <si>
    <t>1SDA023351R1</t>
  </si>
  <si>
    <t xml:space="preserve">COMANDO MOTORE 110V CA-CC     S7        </t>
  </si>
  <si>
    <t>1SDA023379R1</t>
  </si>
  <si>
    <t xml:space="preserve">KIT EF T6 630 - S6 630 3pcs             </t>
  </si>
  <si>
    <t>1SDA023380R1</t>
  </si>
  <si>
    <t xml:space="preserve">KIT FC CuAl 2x240mm2 T6 630-S6 630 3pcs </t>
  </si>
  <si>
    <t>1SDA023381R1</t>
  </si>
  <si>
    <t xml:space="preserve">KIT RC 2x150mm2 T6 630 - S6 630 3pcs    </t>
  </si>
  <si>
    <t>1SDA023382R1</t>
  </si>
  <si>
    <t>TERM. POSTERIORI FISSO III    S6-630/800</t>
  </si>
  <si>
    <t>1SDA023383R1</t>
  </si>
  <si>
    <t xml:space="preserve">KIT EF T6 800 - S6 800 3pcs             </t>
  </si>
  <si>
    <t>1SDA023384R1</t>
  </si>
  <si>
    <t xml:space="preserve">KIT FC CuAl 3x185mm2 T6 800-S6 800 3pcs </t>
  </si>
  <si>
    <t>1SDA023385R1</t>
  </si>
  <si>
    <t xml:space="preserve">TERM. POST. PER CAVI FISSO IIIS6-T6 800 </t>
  </si>
  <si>
    <t>1SDA023387R1</t>
  </si>
  <si>
    <t>1SDA023390R1</t>
  </si>
  <si>
    <t xml:space="preserve">KIT FC CuAl 2x240mm2 T6 630-S6 630 4pcs </t>
  </si>
  <si>
    <t>1SDA023391R1</t>
  </si>
  <si>
    <t xml:space="preserve">KIT RC 2x150mm2 T6 630 - S6 630 4pcs    </t>
  </si>
  <si>
    <t>1SDA023392R1</t>
  </si>
  <si>
    <t xml:space="preserve">TERM. POSTERIORI FISSO IV     S6        </t>
  </si>
  <si>
    <t>1SDA023393R1</t>
  </si>
  <si>
    <t xml:space="preserve">KIT EF T6 800 - S6 800 4pcs             </t>
  </si>
  <si>
    <t>1SDA023394R1</t>
  </si>
  <si>
    <t xml:space="preserve">KIT FC CuAl 3x185mm2 T6 800-S6 800 4pcs </t>
  </si>
  <si>
    <t>1SDA023395R1</t>
  </si>
  <si>
    <t xml:space="preserve">KIT RC 3x240mm2 T6 800 - S6 800 4pcs    </t>
  </si>
  <si>
    <t>1SDA023396R1</t>
  </si>
  <si>
    <t>1SDA023397R1</t>
  </si>
  <si>
    <t>1SDA023398R1</t>
  </si>
  <si>
    <t>1SDA023399R1</t>
  </si>
  <si>
    <t>1SDA023400R1</t>
  </si>
  <si>
    <t>1SDA025562R1</t>
  </si>
  <si>
    <t>Opening solenoid for residual-current re</t>
  </si>
  <si>
    <t>1SDA025779R1</t>
  </si>
  <si>
    <t xml:space="preserve">NEUTRO ESTERNO 1000 A         S7 1000   </t>
  </si>
  <si>
    <t>1SDA025780R1</t>
  </si>
  <si>
    <t xml:space="preserve">NEUTRO ESTERNO 1250 A         S7 1250   </t>
  </si>
  <si>
    <t>1SDA025781R1</t>
  </si>
  <si>
    <t xml:space="preserve">NEUTRO ESTERNO 1600 A    S7 1600        </t>
  </si>
  <si>
    <t>1SDA025789R1</t>
  </si>
  <si>
    <t xml:space="preserve">Kit for 4 x arcing chambers             </t>
  </si>
  <si>
    <t>1SDA025790R1</t>
  </si>
  <si>
    <t xml:space="preserve">LEVA DI MANOVRA               S7        </t>
  </si>
  <si>
    <t>1SDA025793R1</t>
  </si>
  <si>
    <t>1SDA037394R1</t>
  </si>
  <si>
    <t>TRASF.TOROIDALE CHIUSO D. 60         RCQ</t>
  </si>
  <si>
    <t>1SDA037395R1</t>
  </si>
  <si>
    <t>TRASF.TOROIDALE CHIUSO D.110         RCQ</t>
  </si>
  <si>
    <t>1SDA038052R1</t>
  </si>
  <si>
    <t>Kit Trans Horz-Vert 3P Fijo E1</t>
  </si>
  <si>
    <t>1SDA038053R1</t>
  </si>
  <si>
    <t>Kit Trans Horz-Vert 3P Fijo E2</t>
  </si>
  <si>
    <t>1SDA038054R1</t>
  </si>
  <si>
    <t>Kit Trans Horz-Vert 3P Fijo E3</t>
  </si>
  <si>
    <t>1SDA038055R1</t>
  </si>
  <si>
    <t>Kit Trans Horz-Vert 3P Fijo E4</t>
  </si>
  <si>
    <t>1SDA038056R1</t>
  </si>
  <si>
    <t>KIT 1/2 3p F HR&gt;F VR E6</t>
  </si>
  <si>
    <t>1SDA038057R1</t>
  </si>
  <si>
    <t>KIT 1/2 4p F HR&gt;F VR E1</t>
  </si>
  <si>
    <t>1SDA038058R1</t>
  </si>
  <si>
    <t>Kit Trans Horz-Vert 4P Fijo E2</t>
  </si>
  <si>
    <t>1SDA038059R1</t>
  </si>
  <si>
    <t>KIT 1/2 4p F HR&gt;F VR E3</t>
  </si>
  <si>
    <t>1SDA038060R1</t>
  </si>
  <si>
    <t>KIT 1/2 4p F HR&gt;F VR E4</t>
  </si>
  <si>
    <t>1SDA038061R1</t>
  </si>
  <si>
    <t>KIT 1/2 4p F HR&gt;F VR E6</t>
  </si>
  <si>
    <t>1SDA038062R1</t>
  </si>
  <si>
    <t>Kit Trans Horz-Ant 3P Fijo E1</t>
  </si>
  <si>
    <t>1SDA038063R1</t>
  </si>
  <si>
    <t>Kit Trans Horz-Ant 3P Fijo E2</t>
  </si>
  <si>
    <t>1SDA038064R1</t>
  </si>
  <si>
    <t>Kit Trans Horz-Ant 3P Fijo E3</t>
  </si>
  <si>
    <t>1SDA038065R1</t>
  </si>
  <si>
    <t xml:space="preserve">KIT 1/2 3p F HR&gt;F F E4 </t>
  </si>
  <si>
    <t>1SDA038066R1</t>
  </si>
  <si>
    <t xml:space="preserve">KIT 1/2 3p F HR&gt;F F E6 </t>
  </si>
  <si>
    <t>1SDA038067R1</t>
  </si>
  <si>
    <t xml:space="preserve">KIT 1/2 4p HR&gt;F E1 </t>
  </si>
  <si>
    <t>1SDA038068R1</t>
  </si>
  <si>
    <t xml:space="preserve">KIT 1/2 4p F HR&gt;F F E2 </t>
  </si>
  <si>
    <t>1SDA038069R1</t>
  </si>
  <si>
    <t xml:space="preserve">KIT 1/2 4p F HR&gt;F F E3 </t>
  </si>
  <si>
    <t>1SDA038070R1</t>
  </si>
  <si>
    <t xml:space="preserve">KIT 1/2 4p F HR&gt;F F E4 </t>
  </si>
  <si>
    <t>1SDA038071R1</t>
  </si>
  <si>
    <t xml:space="preserve">KIT 1/2 4p F HR&gt;F F E6 </t>
  </si>
  <si>
    <t>1SDA038092R1</t>
  </si>
  <si>
    <t>Manivela de extracción E1/6</t>
  </si>
  <si>
    <t>1SDA038093R1</t>
  </si>
  <si>
    <t>Placas de elevación E1/6</t>
  </si>
  <si>
    <t>1SDA038096R1</t>
  </si>
  <si>
    <t>Marco frontal para Emax E1/6</t>
  </si>
  <si>
    <t>1SDA038261R1</t>
  </si>
  <si>
    <t xml:space="preserve">SAFETY SHUTTERS E1/2 THREE-POLE </t>
  </si>
  <si>
    <t>1SDA038262R1</t>
  </si>
  <si>
    <t xml:space="preserve">SAFETY SHUTTERS E3 THREE-POLE </t>
  </si>
  <si>
    <t>1SDA038263R1</t>
  </si>
  <si>
    <t xml:space="preserve">SAFETY SHUTTERS E4 THREE-POLE </t>
  </si>
  <si>
    <t>1SDA038264R1</t>
  </si>
  <si>
    <t xml:space="preserve">SAFETY SHUTTERS E6 THREE-POLE </t>
  </si>
  <si>
    <t>1SDA038265R1</t>
  </si>
  <si>
    <t>SAFETY SHUTTERS E1/2 FOUR-POLE</t>
  </si>
  <si>
    <t>1SDA038266R1</t>
  </si>
  <si>
    <t>SAFETY SHUTTERS E3 FOUR-POLE</t>
  </si>
  <si>
    <t>1SDA038267R1</t>
  </si>
  <si>
    <t>SAFETY SHUTTERS E4 FOUR-POLE</t>
  </si>
  <si>
    <t>1SDA038268R1</t>
  </si>
  <si>
    <t>SAFETY SHUTTERS E6 FOUR-POLE</t>
  </si>
  <si>
    <t>1SDA038286R1</t>
  </si>
  <si>
    <t>YO Rele de Apertura 24Vdc</t>
  </si>
  <si>
    <t>1SDA038287R1</t>
  </si>
  <si>
    <t xml:space="preserve">RELE' DE APERTURA 30V E1/6-T8 </t>
  </si>
  <si>
    <t>1SDA038288R1</t>
  </si>
  <si>
    <t>YO Rele de Apertura 48V E1/6</t>
  </si>
  <si>
    <t>1SDA038289R1</t>
  </si>
  <si>
    <t xml:space="preserve">RELE' DE APERTURA 60V E1/6-T8 </t>
  </si>
  <si>
    <t>1SDA038290R1</t>
  </si>
  <si>
    <t>YO Rele Apertura 110/120V E1/6</t>
  </si>
  <si>
    <t>1SDA038291R1</t>
  </si>
  <si>
    <t>YO Rele de Apertura 127V E1/6</t>
  </si>
  <si>
    <t>1SDA038292R1</t>
  </si>
  <si>
    <t>YO Rele de Apertura 220V E1/6</t>
  </si>
  <si>
    <t>1SDA038293R1</t>
  </si>
  <si>
    <t>YO Rele de Apertura 250V E1/6</t>
  </si>
  <si>
    <t>1SDA038294R1</t>
  </si>
  <si>
    <t>RELE' DE APERTURA 380/400V E1/6-T8</t>
  </si>
  <si>
    <t>1SDA038295R1</t>
  </si>
  <si>
    <t>RELE DE APERTURA 440/480V CA E1/6-T8</t>
  </si>
  <si>
    <t>1SDA038296R1</t>
  </si>
  <si>
    <t>YC Rele de Cierre 24V E1/6</t>
  </si>
  <si>
    <t>1SDA038297R1</t>
  </si>
  <si>
    <t xml:space="preserve">RELE' DE CIERRE 30VE1/6-T8 </t>
  </si>
  <si>
    <t>1SDA038298R1</t>
  </si>
  <si>
    <t>YC Rele de Cierre 48V-E1/6</t>
  </si>
  <si>
    <t>1SDA038299R1</t>
  </si>
  <si>
    <t xml:space="preserve">RELE' DE CIERRE 60VE1/6-T8 </t>
  </si>
  <si>
    <t>1SDA038300R1</t>
  </si>
  <si>
    <t>YC Rele Cierre 110/120V E1/6</t>
  </si>
  <si>
    <t>1SDA038301R1</t>
  </si>
  <si>
    <t>YC Rele Cierre 120/127V E1/6</t>
  </si>
  <si>
    <t>1SDA038302R1</t>
  </si>
  <si>
    <t>YC Rele Cierre 220/240V E1/6</t>
  </si>
  <si>
    <t>1SDA038303R1</t>
  </si>
  <si>
    <t>YC Rele Cierre 240/250V E1/6</t>
  </si>
  <si>
    <t>1SDA038304R1</t>
  </si>
  <si>
    <t>RELE' DE CIERRE 380/400V E1/6-T8</t>
  </si>
  <si>
    <t>1SDA038305R1</t>
  </si>
  <si>
    <t>RELE DE CIERRE 440/480V CA E1/6-T8</t>
  </si>
  <si>
    <t>1SDA038306R1</t>
  </si>
  <si>
    <t>YU Rele Min. Ten. 24Vdc E1/6</t>
  </si>
  <si>
    <t>1SDA038307R1</t>
  </si>
  <si>
    <t xml:space="preserve">RELE' DE MIN#MA TENS. 30V E1/6-T8 </t>
  </si>
  <si>
    <t>1SDA038308R1</t>
  </si>
  <si>
    <t>RELE DE MINIMA TENS. 48V E1/6-T8</t>
  </si>
  <si>
    <t>1SDA038309R1</t>
  </si>
  <si>
    <t xml:space="preserve">RELE' DE MIN#MA TENS. 60V E1/6-T8 </t>
  </si>
  <si>
    <t>1SDA038310R1</t>
  </si>
  <si>
    <t>YU Rele Min. Ten 110/120V E1/6</t>
  </si>
  <si>
    <t>1SDA038311R1</t>
  </si>
  <si>
    <t>YU Rele Min. Ten 120/127V E1/6</t>
  </si>
  <si>
    <t>1SDA038312R1</t>
  </si>
  <si>
    <t>YU Rele Min. Ten 220/240V E1/6</t>
  </si>
  <si>
    <t>1SDA038313R1</t>
  </si>
  <si>
    <t>YU Rele Min. Ten 240/250V E1/6</t>
  </si>
  <si>
    <t>1SDA038314R1</t>
  </si>
  <si>
    <t xml:space="preserve">RELE' DE MIN#MA TENS. 380/400VE1/6-T8 </t>
  </si>
  <si>
    <t>1SDA038315R1</t>
  </si>
  <si>
    <t>YU Rele Min. Ten 440/480V E1/6</t>
  </si>
  <si>
    <t>1SDA038316R1</t>
  </si>
  <si>
    <t>RET.ELEC.MT24/30V E1/6-T7-X1-T8-E1.2/6.2</t>
  </si>
  <si>
    <t>1SDA038317R1</t>
  </si>
  <si>
    <t>RET.ELECTR.MT 48V E1/6-T7-X1-T8-E1.2/6.2</t>
  </si>
  <si>
    <t>1SDA038318R1</t>
  </si>
  <si>
    <t>RET.ELECTR.MT 60V E1/6-T7-X1-T8-E1.2/6.2</t>
  </si>
  <si>
    <t>1SDA038319R1</t>
  </si>
  <si>
    <t>Retardador YU E1-6 110/127V</t>
  </si>
  <si>
    <t>1SDA038320R1</t>
  </si>
  <si>
    <t>Retardador YU E1-6 220/250V</t>
  </si>
  <si>
    <t>1SDA038321R1</t>
  </si>
  <si>
    <t>M Motor Resortes E1-6 24/30V</t>
  </si>
  <si>
    <t>1SDA038322R1</t>
  </si>
  <si>
    <t>MANDO A MOTOR 48/60V E1/6-T8</t>
  </si>
  <si>
    <t>1SDA038323R1</t>
  </si>
  <si>
    <t>M Motor Resortes E1-6 130V</t>
  </si>
  <si>
    <t>1SDA038324R1</t>
  </si>
  <si>
    <t>M Motor Resortes E1-6 220V</t>
  </si>
  <si>
    <t>1SDA038325R1</t>
  </si>
  <si>
    <t>S33 M/2 resortes cargados E1/6</t>
  </si>
  <si>
    <t>1SDA038326R1</t>
  </si>
  <si>
    <t>4 AUX Contactos Emax E1/6</t>
  </si>
  <si>
    <t>1SDA038327R1</t>
  </si>
  <si>
    <t>10 AUX Cont no inst PR121 E1/6</t>
  </si>
  <si>
    <t>1SDA038328R1</t>
  </si>
  <si>
    <t>Contactos deslizables Emax MP</t>
  </si>
  <si>
    <t>1SDA038329R1</t>
  </si>
  <si>
    <t>Enclav 2 Int F Horiz A-E1/6</t>
  </si>
  <si>
    <t>1SDA038330R1</t>
  </si>
  <si>
    <t xml:space="preserve">ENCL. ENTRE 3 INT.FIJOS HORIZ. -B- E1/6 </t>
  </si>
  <si>
    <t>1SDA038331R1</t>
  </si>
  <si>
    <t>Enclav 3 Int F Horiz C-E1/6</t>
  </si>
  <si>
    <t>1SDA038332R1</t>
  </si>
  <si>
    <t>ENCL. ENTRE 3 INT.FIJOS HORIZ.-D- E1/6</t>
  </si>
  <si>
    <t>1SDA038333R1</t>
  </si>
  <si>
    <t>Enclav 2 Int F Vert A-E1/6</t>
  </si>
  <si>
    <t>1SDA038334R1</t>
  </si>
  <si>
    <t>ENCL. ENTRE 3 INT.FIJOS VERT. -B- E1/6</t>
  </si>
  <si>
    <t>1SDA038335R1</t>
  </si>
  <si>
    <t>Enclav 3 Int F Vert C-E1/6</t>
  </si>
  <si>
    <t>1SDA038336R1</t>
  </si>
  <si>
    <t>Enclav 3 Int F Vert D-E1/6</t>
  </si>
  <si>
    <t>1SDA038337R1</t>
  </si>
  <si>
    <t>Señaliz. Meca Rele Trip L E1/6</t>
  </si>
  <si>
    <t>1SDA038339R1</t>
  </si>
  <si>
    <t>SOPORTE PARA BOBINAS E1/6</t>
  </si>
  <si>
    <t>1SDA038340R1</t>
  </si>
  <si>
    <t>Contacto mínima tensión E1-6</t>
  </si>
  <si>
    <t>1SDA038341R1</t>
  </si>
  <si>
    <t>SEGN.RELE MIN.TENS.DESEXCITAD NC E1/6-T8</t>
  </si>
  <si>
    <t>1SDA038342R1</t>
  </si>
  <si>
    <t xml:space="preserve">Block Tablillas E1/6 </t>
  </si>
  <si>
    <t>1SDA038343R1</t>
  </si>
  <si>
    <t>Protección pulsadores E1/6</t>
  </si>
  <si>
    <t>1SDA038344R1</t>
  </si>
  <si>
    <t>Protección llave dif IP54 E1/6</t>
  </si>
  <si>
    <t>1SDA038345R1</t>
  </si>
  <si>
    <t>Cuantamaniobras E1/6</t>
  </si>
  <si>
    <t>1SDA038346R1</t>
  </si>
  <si>
    <t>Bloqueo llave Abierto N3004222</t>
  </si>
  <si>
    <t>1SDA038351R1</t>
  </si>
  <si>
    <t>Bloqueo x candados Emax</t>
  </si>
  <si>
    <t>1SDA038357R1</t>
  </si>
  <si>
    <t>bloqueo posición test/extraído</t>
  </si>
  <si>
    <t>1SDA038358R1</t>
  </si>
  <si>
    <t>10.4 Placa enclavamiento Fijo</t>
  </si>
  <si>
    <t>1SDA038359R1</t>
  </si>
  <si>
    <t>Tool case Emax Old</t>
  </si>
  <si>
    <t>1SDA038360R1</t>
  </si>
  <si>
    <t>10 AUX Incer/test/extraido</t>
  </si>
  <si>
    <t>1SDA038361R1</t>
  </si>
  <si>
    <t>5 AUX Incer/test/extraido</t>
  </si>
  <si>
    <t>1SDA038362R1</t>
  </si>
  <si>
    <t>Cont deslizables bornera E-old</t>
  </si>
  <si>
    <t>1SDA038363R1</t>
  </si>
  <si>
    <t>bloqueo por candados pantallas</t>
  </si>
  <si>
    <t>1SDA038364R1</t>
  </si>
  <si>
    <t>10.3 Enclavam ABD F-PF W E1/6</t>
  </si>
  <si>
    <t>1SDA038365R1</t>
  </si>
  <si>
    <t>10.3 Enclavamien C F-PF W E1/6</t>
  </si>
  <si>
    <t>1SDA038366R1</t>
  </si>
  <si>
    <t>10.2 Enclavamiento F/PF W E1-2</t>
  </si>
  <si>
    <t>1SDA038367R1</t>
  </si>
  <si>
    <t>10.2 Enclavamiento F/PF W E3</t>
  </si>
  <si>
    <t>1SDA038368R1</t>
  </si>
  <si>
    <t>10.2 Enclavamiento F/PF W E4</t>
  </si>
  <si>
    <t>1SDA043466R1</t>
  </si>
  <si>
    <t>10.2 Enclavamiento4p F/PF W E4</t>
  </si>
  <si>
    <t>1SDA043467R1</t>
  </si>
  <si>
    <t xml:space="preserve">10 CONT. SE┌.INSER./SECC. 4p E1/2 </t>
  </si>
  <si>
    <t>1SDA043468R1</t>
  </si>
  <si>
    <t>10 AUX contacto IN/SEC/PR E3</t>
  </si>
  <si>
    <t>1SDA043469R1</t>
  </si>
  <si>
    <t xml:space="preserve">10 CONT. SE┌.INSER./SECC. 4p E3 </t>
  </si>
  <si>
    <t>1SDA043470R1</t>
  </si>
  <si>
    <t>10 AUX contacto IN/SEC/PR E4/6</t>
  </si>
  <si>
    <t>1SDA043475R1</t>
  </si>
  <si>
    <t xml:space="preserve">15 CONT.AUXILIARES ABIERTO/CERRADO E1/6 </t>
  </si>
  <si>
    <t>1SDA044750R1</t>
  </si>
  <si>
    <t xml:space="preserve">KIT VITI CON TASSELLO III     S7        </t>
  </si>
  <si>
    <t>1SDA044751R1</t>
  </si>
  <si>
    <t xml:space="preserve">KIT CON.PER AUX FISSO L=2MT    S7       </t>
  </si>
  <si>
    <t>1SDA044752R1</t>
  </si>
  <si>
    <t xml:space="preserve">KIT CON.PER BA-MT FISSO L=2MT  S7       </t>
  </si>
  <si>
    <t>1SDA044850R1</t>
  </si>
  <si>
    <t xml:space="preserve">KIT CONN.PER MOT.X FISSO L=2MT S7       </t>
  </si>
  <si>
    <t>1SDA045031R1</t>
  </si>
  <si>
    <t>KIT 1/2 3 Polos W HR&gt;FP F E2</t>
  </si>
  <si>
    <t>1SDA045032R1</t>
  </si>
  <si>
    <t>KIT 1/2 3 Polos W HR&gt;FP F E3</t>
  </si>
  <si>
    <t>1SDA045033R1</t>
  </si>
  <si>
    <t>KIT 1/2 3p W FP HR &gt; FE4</t>
  </si>
  <si>
    <t>1SDA045034R1</t>
  </si>
  <si>
    <t>KIT 1/2 3p W FP HR &gt; FE6</t>
  </si>
  <si>
    <t>1SDA045035R1</t>
  </si>
  <si>
    <t>KIT 1/2 4p W FP HR &gt; FE2</t>
  </si>
  <si>
    <t>1SDA045036R1</t>
  </si>
  <si>
    <t>KIT 1/2 4p W FP HR &gt; FE3</t>
  </si>
  <si>
    <t>1SDA045037R1</t>
  </si>
  <si>
    <t>KIT 1/2 4p W FP HR &gt; FE4</t>
  </si>
  <si>
    <t>1SDA045038R1</t>
  </si>
  <si>
    <t>KIT 1/2 4p W FP HR &gt; FE6</t>
  </si>
  <si>
    <t>1SDA045039R1</t>
  </si>
  <si>
    <t>Bloqueo mecánico puerta celda</t>
  </si>
  <si>
    <t>1SDA045693R1</t>
  </si>
  <si>
    <t>E3 Polo Completo</t>
  </si>
  <si>
    <t>1SDA045697R1</t>
  </si>
  <si>
    <t>Camara de Arqueo</t>
  </si>
  <si>
    <t>1SDA045698R1</t>
  </si>
  <si>
    <t>Camara de Arqueo E3-E6</t>
  </si>
  <si>
    <t>1SDA045699R1</t>
  </si>
  <si>
    <t xml:space="preserve">ARCING CHAMBER E2L </t>
  </si>
  <si>
    <t>1SDA045700R1</t>
  </si>
  <si>
    <t xml:space="preserve">ARCING CHAMBER E3L </t>
  </si>
  <si>
    <t>1SDA045713R1</t>
  </si>
  <si>
    <t>CABLES BETWEEN OVERCURRENT RELEASE AND</t>
  </si>
  <si>
    <t>1SDA045714R1</t>
  </si>
  <si>
    <t>1SDA045715R1</t>
  </si>
  <si>
    <t>1SDA045716R1</t>
  </si>
  <si>
    <t>1SDA045717R1</t>
  </si>
  <si>
    <t>1SDA045718R1</t>
  </si>
  <si>
    <t>1SDA045722R1</t>
  </si>
  <si>
    <t xml:space="preserve">SLIDING CONTACTS OF ASHORE E1/6 </t>
  </si>
  <si>
    <t>1SDA045724R1</t>
  </si>
  <si>
    <t>proteccion transparente Old</t>
  </si>
  <si>
    <t>1SDA045735R1</t>
  </si>
  <si>
    <t xml:space="preserve">SOLENOID RELEASE E1/E6 </t>
  </si>
  <si>
    <t>1SDA046570R1</t>
  </si>
  <si>
    <t xml:space="preserve">COM.MAN.ROT.EME.SU FISSO      S7        </t>
  </si>
  <si>
    <t>1SDA046572R1</t>
  </si>
  <si>
    <t xml:space="preserve">COM.MAN.ROT.EME.A DIST.X FISSOS7        </t>
  </si>
  <si>
    <t>1SDA047823R1</t>
  </si>
  <si>
    <t xml:space="preserve">KIT CONTATTI SEZ. A PINZA E1 8pcs </t>
  </si>
  <si>
    <t>1SDA047824R1</t>
  </si>
  <si>
    <t xml:space="preserve">KIT CONTATTI SEZ. A PINZA E2 8pcs </t>
  </si>
  <si>
    <t>1SDA047825R1</t>
  </si>
  <si>
    <t xml:space="preserve">KIT CONTATTI SEZ. A PINZA E3 8pcs </t>
  </si>
  <si>
    <t>1SDA047826R1</t>
  </si>
  <si>
    <t>KIT CONTATTI SEZ. A PINZA E4</t>
  </si>
  <si>
    <t>1SDA047827R1</t>
  </si>
  <si>
    <t>KIT CONTATTI SEZ. A PINZA E6 16pcs</t>
  </si>
  <si>
    <t>1SDA047828R1</t>
  </si>
  <si>
    <t>Tapa gris Emax old</t>
  </si>
  <si>
    <t>1SDA047829R1</t>
  </si>
  <si>
    <t>KIT SCUDO FRONTALE PER E1-E2 TETRAPOLARE</t>
  </si>
  <si>
    <t>1SDA047830R1</t>
  </si>
  <si>
    <t>Tapa gris Emax E3 3P old</t>
  </si>
  <si>
    <t>1SDA047831R1</t>
  </si>
  <si>
    <t xml:space="preserve">KIT SCUDO FRONTALE PER E3 TETRAPOLARE </t>
  </si>
  <si>
    <t>1SDA047832R1</t>
  </si>
  <si>
    <t xml:space="preserve">KIT SCUDO FRONTALE PER E4 TRIPOLARE </t>
  </si>
  <si>
    <t>1SDA047833R1</t>
  </si>
  <si>
    <t xml:space="preserve">KIT SCUDO FRONTALE PER E4 TETRAPOLARE </t>
  </si>
  <si>
    <t>1SDA047834R1</t>
  </si>
  <si>
    <t>Tapa gris Emax E6 3P old</t>
  </si>
  <si>
    <t>1SDA047835R1</t>
  </si>
  <si>
    <t xml:space="preserve">KIT SCUDO FRONTALE PER E6 TETRAPOLARE </t>
  </si>
  <si>
    <t>1SDA048106R1</t>
  </si>
  <si>
    <t xml:space="preserve">MICROSWITCH FOR UNDERVOLTAGE RELEASE S7 </t>
  </si>
  <si>
    <t>1SDA048718R1</t>
  </si>
  <si>
    <t xml:space="preserve">KIT 1/2 4p FULL SIZE W FP HR &gt; F E4 </t>
  </si>
  <si>
    <t>1SDA048719R1</t>
  </si>
  <si>
    <t xml:space="preserve">KIT 1/2 4p full size F HR&gt;F VR E4 </t>
  </si>
  <si>
    <t>1SDA048720R1</t>
  </si>
  <si>
    <t>KIT 1/2 4p full size F HR&gt;F F E4</t>
  </si>
  <si>
    <t>1SDA048732R1</t>
  </si>
  <si>
    <t>SAFETY SHUTTERS E4/f FOUR-POLE FULL S.N.</t>
  </si>
  <si>
    <t>1SDA048827R1</t>
  </si>
  <si>
    <t>15 contac Aux Suplementarios</t>
  </si>
  <si>
    <t>1SDA050045R1</t>
  </si>
  <si>
    <t>KIT 1/2 3p F HR&gt;F VR E1-A</t>
  </si>
  <si>
    <t>1SDA050046R1</t>
  </si>
  <si>
    <t>KIT 1/2 3p F HR&gt;F VR E2-A</t>
  </si>
  <si>
    <t>1SDA050047R1</t>
  </si>
  <si>
    <t>KIT 1/2 3p F HR&gt;F VR E3-A (12,16,20)</t>
  </si>
  <si>
    <t>1SDA050048R1</t>
  </si>
  <si>
    <t xml:space="preserve">KIT 1/2 3p F HR&gt;F VR E3-A (25) UL </t>
  </si>
  <si>
    <t>1SDA050049R1</t>
  </si>
  <si>
    <t>KIT 1/2 3p F HR&gt;F VR E4-A</t>
  </si>
  <si>
    <t>1SDA050050R1</t>
  </si>
  <si>
    <t>KIT 1/2 3p F HR&gt;F VR E6-A</t>
  </si>
  <si>
    <t>1SDA050086R1</t>
  </si>
  <si>
    <t xml:space="preserve">BLOQUED POR LLAVE KIRK 1 INTER. E1/6 UL </t>
  </si>
  <si>
    <t>1SDA050145R1</t>
  </si>
  <si>
    <t>15 CONT.AUX.ABIERTO/CERRADO V&lt;24V E1/6</t>
  </si>
  <si>
    <t>1SDA050146R1</t>
  </si>
  <si>
    <t>5 CONT. SE. INSER./SECC. V&lt;24V E1/6</t>
  </si>
  <si>
    <t>1SDA050147R1</t>
  </si>
  <si>
    <t>10 CON. SE.IN/S V&lt;24V E1-2 III/E4-6 3-4p</t>
  </si>
  <si>
    <t>1SDA050148R1</t>
  </si>
  <si>
    <t xml:space="preserve">10 CONT.SE.INSER./SECC.V&lt;24V 4p E1/2 </t>
  </si>
  <si>
    <t>1SDA050149R1</t>
  </si>
  <si>
    <t>10 CONT. SE.INSER./SECC.V&lt;24V 3p E3</t>
  </si>
  <si>
    <t>1SDA050150R1</t>
  </si>
  <si>
    <t xml:space="preserve">10 CONT. SE.INSER./SECC.V&lt;24V4p E3 </t>
  </si>
  <si>
    <t>1SDA050151R1</t>
  </si>
  <si>
    <t>15 CONT.AUX EXT X EXTRAIBLE V&lt;24V E1/6</t>
  </si>
  <si>
    <t>1SDA050152R1</t>
  </si>
  <si>
    <t xml:space="preserve">10 CONT.AUX. ABIERTO/CERRADO V&lt;24V E1/6 </t>
  </si>
  <si>
    <t>1SDA050153R1</t>
  </si>
  <si>
    <t>4 CONT.AUX. ABIERTO/CERRADO V&lt;24V E1/6</t>
  </si>
  <si>
    <t>1SDA050157R1</t>
  </si>
  <si>
    <t>YO 2a Relé de apertura 24Vdc</t>
  </si>
  <si>
    <t>1SDA050158R1</t>
  </si>
  <si>
    <t>RELE DE APERTURA ADICIONAL30VE1/6-T8</t>
  </si>
  <si>
    <t>1SDA050159R1</t>
  </si>
  <si>
    <t>RELE DE APERTURA ADICIONAL48VE1/6-T8</t>
  </si>
  <si>
    <t>1SDA050160R1</t>
  </si>
  <si>
    <t>RELE DE APERTURA ADICIONAL60VE1/6-T8</t>
  </si>
  <si>
    <t>1SDA050161R1</t>
  </si>
  <si>
    <t>RELE DE APERTUR ADICION 110/120V E1/6-T8</t>
  </si>
  <si>
    <t>1SDA050162R1</t>
  </si>
  <si>
    <t>YO 2a Relé de apertura 127V</t>
  </si>
  <si>
    <t>1SDA050163R1</t>
  </si>
  <si>
    <t>RELE DE APERTUR ADICION 220/240V E1/6-T8</t>
  </si>
  <si>
    <t>1SDA050164R1</t>
  </si>
  <si>
    <t>RELE DE APERTUR ADICION 240/250V E1/6-T8</t>
  </si>
  <si>
    <t>1SDA050165R1</t>
  </si>
  <si>
    <t>RELE DE APERTU ADIC380/400V CA E1/6-T8</t>
  </si>
  <si>
    <t>1SDA050166R1</t>
  </si>
  <si>
    <t>RELE DE APERTURA ADIC440V CA E1/6-T8</t>
  </si>
  <si>
    <t>1SDA050543R1</t>
  </si>
  <si>
    <t>TRASF.TOROIDALE CHIUSO D.185MM       RCQ</t>
  </si>
  <si>
    <t>1SDA050688R1</t>
  </si>
  <si>
    <t xml:space="preserve">KIT ES T6 - S6 6pcs                     </t>
  </si>
  <si>
    <t>1SDA050689R1</t>
  </si>
  <si>
    <t xml:space="preserve">KIT ES T6 - S6 8pcs                     </t>
  </si>
  <si>
    <t>1SDA050692R1</t>
  </si>
  <si>
    <t xml:space="preserve">KIT ES SUP T6 - S6 3pcs                 </t>
  </si>
  <si>
    <t>1SDA050696R1</t>
  </si>
  <si>
    <t xml:space="preserve">KIT PROTEC. ISOL. SEP.PHASE 3p S6-S7-T6 </t>
  </si>
  <si>
    <t>1SDA050701R1</t>
  </si>
  <si>
    <t xml:space="preserve">REFILL FRONT PANEL FOR KEY LOCK RONIS </t>
  </si>
  <si>
    <t>1SDA050704R1</t>
  </si>
  <si>
    <t xml:space="preserve">KIT ES INF T6 - S6 3pcs                 </t>
  </si>
  <si>
    <t>1SDA050706R1</t>
  </si>
  <si>
    <t>COMANDO MOTORE  120V, 60HZ,   S7</t>
  </si>
  <si>
    <t>1SDA050716R1</t>
  </si>
  <si>
    <t>COMANDO MAN.ROT. A DIST. X ESTRAIBILE S7</t>
  </si>
  <si>
    <t>1SDA050846R1</t>
  </si>
  <si>
    <t xml:space="preserve">PANTALLAS 4p full size E6/f E6H/X-A/f </t>
  </si>
  <si>
    <t>1SDA051329R1</t>
  </si>
  <si>
    <t>T2 P FP 3p F</t>
  </si>
  <si>
    <t>1SDA051330R1</t>
  </si>
  <si>
    <t>T2 P FP 4p F</t>
  </si>
  <si>
    <t>1SDA051331R1</t>
  </si>
  <si>
    <t>T3 P FP 3p F</t>
  </si>
  <si>
    <t>1SDA051332R1</t>
  </si>
  <si>
    <t>T3 P FP 4p F</t>
  </si>
  <si>
    <t>1SDA051333R1</t>
  </si>
  <si>
    <t>SOR T1-T2-T3 24...30Va.c./d.c.</t>
  </si>
  <si>
    <t>1SDA051334R1</t>
  </si>
  <si>
    <t>SOR T1-T2-T3 48...60Va.c./d.c.</t>
  </si>
  <si>
    <t>1SDA051335R1</t>
  </si>
  <si>
    <t>SOR T1/3 110-127Vac-110-125Vdc</t>
  </si>
  <si>
    <t>1SDA051336R1</t>
  </si>
  <si>
    <t>SOR T1/3 220-240Vac-220-250Vdc</t>
  </si>
  <si>
    <t>1SDA051337R1</t>
  </si>
  <si>
    <t>SOR T1-T2-T3 380...440Va.c.</t>
  </si>
  <si>
    <t>1SDA051338R1</t>
  </si>
  <si>
    <t>SOR T1-T2-T3 480...525Va.c.</t>
  </si>
  <si>
    <t>1SDA051339R1</t>
  </si>
  <si>
    <t>SOR T1/3 24-30Va.c./d.c.</t>
  </si>
  <si>
    <t>1SDA051340R1</t>
  </si>
  <si>
    <t>SOR T1/3 48-60Va.c./d.c.</t>
  </si>
  <si>
    <t>1SDA051341R1</t>
  </si>
  <si>
    <t>1SDA051342R1</t>
  </si>
  <si>
    <t>1SDA051343R1</t>
  </si>
  <si>
    <t>SOR T1/3 380-440Va.c.</t>
  </si>
  <si>
    <t>1SDA051344R1</t>
  </si>
  <si>
    <t xml:space="preserve">SOR-C T1-T2-T3 480...525Va.c. </t>
  </si>
  <si>
    <t>1SDA051345R1</t>
  </si>
  <si>
    <t>UVR T1-T2-T3 24...30Va.c./d.c.</t>
  </si>
  <si>
    <t>1SDA051346R1</t>
  </si>
  <si>
    <t>UVR T1/3 48Va.c./d.c.</t>
  </si>
  <si>
    <t>1SDA051347R1</t>
  </si>
  <si>
    <t>UVR T1-T2-T3 110...127Vac-110...125Vdc</t>
  </si>
  <si>
    <t>1SDA051348R1</t>
  </si>
  <si>
    <t>UVR T1/3 220-240Vac-220-250Vdc</t>
  </si>
  <si>
    <t>1SDA051349R1</t>
  </si>
  <si>
    <t>UVR T1-T2-T3 380...440Va.c.</t>
  </si>
  <si>
    <t>1SDA051350R1</t>
  </si>
  <si>
    <t>UVR T1-T2-T3 480...525Va.c.</t>
  </si>
  <si>
    <t>1SDA051351R1</t>
  </si>
  <si>
    <t>UVR-C T1/3 24-30Vac./dc.</t>
  </si>
  <si>
    <t>1SDA051352R1</t>
  </si>
  <si>
    <t xml:space="preserve">UVR-C T1/3 48Vac/dc. </t>
  </si>
  <si>
    <t>1SDA051353R1</t>
  </si>
  <si>
    <t>UVR-C T1/3 110-127Vac 125Vdc</t>
  </si>
  <si>
    <t>1SDA051354R1</t>
  </si>
  <si>
    <t>UVR-C T1/3 220-240Vac 250Vdc</t>
  </si>
  <si>
    <t>1SDA051355R1</t>
  </si>
  <si>
    <t xml:space="preserve">UVR-C T1/3 380-440Vac. </t>
  </si>
  <si>
    <t>1SDA051356R1</t>
  </si>
  <si>
    <t xml:space="preserve">UVR-C T1-T2-T3 480...525Va.c. </t>
  </si>
  <si>
    <t>1SDA051357R1</t>
  </si>
  <si>
    <t xml:space="preserve">UVD T1..T6 - XT1..XT4 24..30Va.c./d.c.  </t>
  </si>
  <si>
    <t>1SDA051358R1</t>
  </si>
  <si>
    <t xml:space="preserve">UVD T1..T6 - XT1..XT4 48..60Va.c./d.c.  </t>
  </si>
  <si>
    <t>1SDA051360R1</t>
  </si>
  <si>
    <t>UVD T1..T6 - XT1..XT4 110..125Va.c./d.c.</t>
  </si>
  <si>
    <t>1SDA051361R1</t>
  </si>
  <si>
    <t>UVD T1..T6 - XT1..XT4 220..250Va.c./d.c.</t>
  </si>
  <si>
    <t>1SDA051362R1</t>
  </si>
  <si>
    <t xml:space="preserve">CONECTORES HEMBRA-MACHO 12PIN T1...T6   </t>
  </si>
  <si>
    <t>1SDA051363R1</t>
  </si>
  <si>
    <t xml:space="preserve">CONECTORES HEMBRA-MACHO 6PIN T1...T6    </t>
  </si>
  <si>
    <t>1SDA051364R1</t>
  </si>
  <si>
    <t xml:space="preserve">CONECTORES HEMBRA-MACHO 3PIN T1...T6    </t>
  </si>
  <si>
    <t>1SDA051365R1</t>
  </si>
  <si>
    <t xml:space="preserve">KIT 12 CABLES L=2M AUX T1-T2-T3 </t>
  </si>
  <si>
    <t>1SDA051366R1</t>
  </si>
  <si>
    <t>KIT 6 CABLES L=2M AUX T1-T2-T3</t>
  </si>
  <si>
    <t>1SDA051367R1</t>
  </si>
  <si>
    <t>KIT 2 CABLES L=2M SOR-UVR T1-T2-T3</t>
  </si>
  <si>
    <t>1SDA051368R1</t>
  </si>
  <si>
    <t xml:space="preserve">AUX T1...T6 1Q 1SY                      </t>
  </si>
  <si>
    <t>1SDA051369R1</t>
  </si>
  <si>
    <t xml:space="preserve">AUX T1...T6 3Q 1SY                      </t>
  </si>
  <si>
    <t>1SDA051370R1</t>
  </si>
  <si>
    <t>AUX-C T1-T2-T3 1Q 1SY</t>
  </si>
  <si>
    <t>1SDA051371R1</t>
  </si>
  <si>
    <t>AUX-C T1-T2-T3 3Q 1SY</t>
  </si>
  <si>
    <t>1SDA051372R1</t>
  </si>
  <si>
    <t>AUP T2-T3 1 CON.SENALIZACION INSERTADO</t>
  </si>
  <si>
    <t>1SDA051374R1</t>
  </si>
  <si>
    <t xml:space="preserve">AUE T1-T2-T3 2 CONTACTOS ANTICIPADO </t>
  </si>
  <si>
    <t>1SDA051381R1</t>
  </si>
  <si>
    <t>RHD T1-T2-T3 Normal Directo</t>
  </si>
  <si>
    <t>1SDA051382R1</t>
  </si>
  <si>
    <t>RHD_EM T1-T2-T3 emerg Dir</t>
  </si>
  <si>
    <t>1SDA051383R1</t>
  </si>
  <si>
    <t>RHE T1-T2-T3 Normal Reenviado</t>
  </si>
  <si>
    <t>1SDA051384R1</t>
  </si>
  <si>
    <t>RHE_EM T1-T2-T3 Emerg Reenv.</t>
  </si>
  <si>
    <t>1SDA051385R1</t>
  </si>
  <si>
    <t>RHE_B T1-2-3 Base para mando</t>
  </si>
  <si>
    <t>1SDA051386R1</t>
  </si>
  <si>
    <t>RHE_S T1-2-3 Varilla 500mm</t>
  </si>
  <si>
    <t>1SDA051387R1</t>
  </si>
  <si>
    <t>RHE_H sólo mando para RHE</t>
  </si>
  <si>
    <t>1SDA051388R1</t>
  </si>
  <si>
    <t>RHE_H T1-T2-T3 MANILLA EME D.REG.MAN.GIR</t>
  </si>
  <si>
    <t>1SDA051389R1</t>
  </si>
  <si>
    <t>RHE_H_EM sólo mando RHE</t>
  </si>
  <si>
    <t>1SDA051390R1</t>
  </si>
  <si>
    <t>RHL T1-2-3 BLOQ.LLAVE IG.N.2005 MANDO GI</t>
  </si>
  <si>
    <t>1SDA051392R1</t>
  </si>
  <si>
    <t>RHE IP54 Kit de Protección</t>
  </si>
  <si>
    <t>1SDA051393R1</t>
  </si>
  <si>
    <t>PLL T1/3 enchufable en abierto</t>
  </si>
  <si>
    <t>1SDA051394R1</t>
  </si>
  <si>
    <t>PLL - placa en abierto/cerrado</t>
  </si>
  <si>
    <t>1SDA051396R1</t>
  </si>
  <si>
    <t>MIF T1/3 enclav frontal 2 Int</t>
  </si>
  <si>
    <t>1SDA051397R1</t>
  </si>
  <si>
    <t>TAPA ANTIMANIPULAC.REGULAC.RELE T1..T3</t>
  </si>
  <si>
    <t>1SDA051398R1</t>
  </si>
  <si>
    <t>RC221/1 PER T1 3p Fijo</t>
  </si>
  <si>
    <t>1SDA051400R1</t>
  </si>
  <si>
    <t>RC222/1 PER T1 3p Fijo</t>
  </si>
  <si>
    <t>1SDA051401R1</t>
  </si>
  <si>
    <t>RC221/1 PER T1 4p Fijo</t>
  </si>
  <si>
    <t>1SDA051402R1</t>
  </si>
  <si>
    <t xml:space="preserve">RC222/1 PARA T1 4p F </t>
  </si>
  <si>
    <t>1SDA051403R1</t>
  </si>
  <si>
    <t>RC221/2 PER T2 3p Fijo</t>
  </si>
  <si>
    <t>1SDA051404R1</t>
  </si>
  <si>
    <t>RC222/2 PER T2 3p Fijo</t>
  </si>
  <si>
    <t>1SDA051405R1</t>
  </si>
  <si>
    <t>RC221/2 PER T2 4p Fijo</t>
  </si>
  <si>
    <t>1SDA051406R1</t>
  </si>
  <si>
    <t xml:space="preserve">RC222/2 PARA T2 4p F </t>
  </si>
  <si>
    <t>1SDA051407R1</t>
  </si>
  <si>
    <t xml:space="preserve">RC221/3 PARA T3 3p F </t>
  </si>
  <si>
    <t>1SDA051408R1</t>
  </si>
  <si>
    <t>RC222/3 PER T3 3p Fijo</t>
  </si>
  <si>
    <t>1SDA051409R1</t>
  </si>
  <si>
    <t>RC221/3 PER T3 4p Fijo</t>
  </si>
  <si>
    <t>1SDA051410R1</t>
  </si>
  <si>
    <t xml:space="preserve">RC222/3 PARA T3 4p F </t>
  </si>
  <si>
    <t>1SDA051411R1</t>
  </si>
  <si>
    <t>Kit MP T2 P 3p Kit Transform</t>
  </si>
  <si>
    <t>1SDA051412R1</t>
  </si>
  <si>
    <t>KIT MP T2 P 4p KIT TRANSFORMAR</t>
  </si>
  <si>
    <t>1SDA051413R1</t>
  </si>
  <si>
    <t>Kit MP T3 P 3p Kit Transform</t>
  </si>
  <si>
    <t>1SDA051414R1</t>
  </si>
  <si>
    <t>KIT MP T3 P 4p KIT TRANSFORMAR</t>
  </si>
  <si>
    <t>1SDA051417R1</t>
  </si>
  <si>
    <t>HTC T2 3p Cubre Term Alto 2 pz</t>
  </si>
  <si>
    <t>1SDA051418R1</t>
  </si>
  <si>
    <t>HTC T2 4p CUBREBORNES ALTOS 2pcs</t>
  </si>
  <si>
    <t>1SDA051419R1</t>
  </si>
  <si>
    <t>HTC T3 3p Cubre Term Alto 2 pz</t>
  </si>
  <si>
    <t>1SDA051420R1</t>
  </si>
  <si>
    <t>HTC T3 4p Cubre Term Alto 2 pz</t>
  </si>
  <si>
    <t>1SDA051423R1</t>
  </si>
  <si>
    <t>LTC T2 3p Cubre Term Bajo 2 pz</t>
  </si>
  <si>
    <t>1SDA051424R1</t>
  </si>
  <si>
    <t>LTC T2 4p CUBREBORNES BAJOS 2pcs</t>
  </si>
  <si>
    <t>1SDA051425R1</t>
  </si>
  <si>
    <t>LTC T3 3p Cubre Term Bajo 2 pz</t>
  </si>
  <si>
    <t>1SDA051426R1</t>
  </si>
  <si>
    <t>LTC T3 4p CUBREBORNES BAJOS 2pcs</t>
  </si>
  <si>
    <t>1SDA051427R1</t>
  </si>
  <si>
    <t>PB100 T1-2-3 3P Kit</t>
  </si>
  <si>
    <t>1SDA051428R1</t>
  </si>
  <si>
    <t xml:space="preserve">PB100 T1-2-3 4p KIT PROT.SEP.PHAS BAJOS </t>
  </si>
  <si>
    <t>1SDA051429R1</t>
  </si>
  <si>
    <t>PB200 T1-2-3 3p Kit</t>
  </si>
  <si>
    <t>1SDA051430R1</t>
  </si>
  <si>
    <t xml:space="preserve">PB200 T1-2-3 4p KIT PROT.SEP.PHAS ALTOS </t>
  </si>
  <si>
    <t>1SDA051437R1</t>
  </si>
  <si>
    <t>Kit Para Riel Din T1 y T2</t>
  </si>
  <si>
    <t>1SDA051439R1</t>
  </si>
  <si>
    <t xml:space="preserve">Kit Para Riel Din T3 </t>
  </si>
  <si>
    <t>1SDA051440R1</t>
  </si>
  <si>
    <t xml:space="preserve">Kit Terminales EF T1 6Pzas </t>
  </si>
  <si>
    <t>1SDA051448R1</t>
  </si>
  <si>
    <t xml:space="preserve">Kit F T2 6Pzas </t>
  </si>
  <si>
    <t>1SDA051449R1</t>
  </si>
  <si>
    <t xml:space="preserve">KIT F T2 8pcs </t>
  </si>
  <si>
    <t>1SDA051450R1</t>
  </si>
  <si>
    <t xml:space="preserve">KIT F T2 3pcs </t>
  </si>
  <si>
    <t>1SDA051451R1</t>
  </si>
  <si>
    <t xml:space="preserve">KIT F T2 4pcs </t>
  </si>
  <si>
    <t>1SDA051452R1</t>
  </si>
  <si>
    <t>Kit FC Cu T2 6Pzas</t>
  </si>
  <si>
    <t>1SDA051453R1</t>
  </si>
  <si>
    <t>Kit FC Cu T2 8Pzas</t>
  </si>
  <si>
    <t>1SDA051454R1</t>
  </si>
  <si>
    <t>KIT FC Cu T2 3pcs</t>
  </si>
  <si>
    <t>1SDA051455R1</t>
  </si>
  <si>
    <t>KIT FC Cu T2 4pcs</t>
  </si>
  <si>
    <t>1SDA051456R1</t>
  </si>
  <si>
    <t>Kit FC CuAl 1-95mm2 T2 6Pzas</t>
  </si>
  <si>
    <t>1SDA051457R1</t>
  </si>
  <si>
    <t>Kit FC CuAl 1-95mm2 T2 8Pzas</t>
  </si>
  <si>
    <t>1SDA051458R1</t>
  </si>
  <si>
    <t xml:space="preserve">KIT FC CuAl 1...95mm2 T2 3pcs </t>
  </si>
  <si>
    <t>1SDA051459R1</t>
  </si>
  <si>
    <t>Kit FC CuAl 1-95mm2 T2 4Pzas</t>
  </si>
  <si>
    <t>1SDA051460R1</t>
  </si>
  <si>
    <t>Kit FC CuAl 70-185mm2 T2 6Pzas</t>
  </si>
  <si>
    <t>1SDA051461R1</t>
  </si>
  <si>
    <t xml:space="preserve">KIT FC CuAl 70...185mm2 T2 8pcs </t>
  </si>
  <si>
    <t>1SDA051462R1</t>
  </si>
  <si>
    <t xml:space="preserve">KIT FC CuAl 70...185mm2 T2 3pcs </t>
  </si>
  <si>
    <t>1SDA051463R1</t>
  </si>
  <si>
    <t>Kit FC CuAl 70-185mm2 T2 4Pzas</t>
  </si>
  <si>
    <t>1SDA051464R1</t>
  </si>
  <si>
    <t>Kit Terminales EF T2 6Pzas</t>
  </si>
  <si>
    <t>1SDA051465R1</t>
  </si>
  <si>
    <t>KIT EF T2 8pcs</t>
  </si>
  <si>
    <t>1SDA051466R1</t>
  </si>
  <si>
    <t>Kit Terminales EF T2 3Pzas</t>
  </si>
  <si>
    <t>1SDA051467R1</t>
  </si>
  <si>
    <t>KIT EF T2 4pcs</t>
  </si>
  <si>
    <t>1SDA051468R1</t>
  </si>
  <si>
    <t>KIT ES T2 6pcs</t>
  </si>
  <si>
    <t>1SDA051469R1</t>
  </si>
  <si>
    <t>KIT ES T2 8pcs</t>
  </si>
  <si>
    <t>1SDA051470R1</t>
  </si>
  <si>
    <t>Kit Terminales ES T2 3Pzas</t>
  </si>
  <si>
    <t>1SDA051471R1</t>
  </si>
  <si>
    <t>KIT ES T2 4pcs</t>
  </si>
  <si>
    <t>1SDA051472R1</t>
  </si>
  <si>
    <t xml:space="preserve">Kit Terminales R T2 6Pzas </t>
  </si>
  <si>
    <t>1SDA051473R1</t>
  </si>
  <si>
    <t xml:space="preserve">KIT R T2 8pcs </t>
  </si>
  <si>
    <t>1SDA051474R1</t>
  </si>
  <si>
    <t xml:space="preserve">Kit Terminales R T2 3Pzas </t>
  </si>
  <si>
    <t>1SDA051475R1</t>
  </si>
  <si>
    <t xml:space="preserve">KIT R T2 4pcs </t>
  </si>
  <si>
    <t>1SDA051476R1</t>
  </si>
  <si>
    <t xml:space="preserve">KIT F T3 6pcs </t>
  </si>
  <si>
    <t>1SDA051477R1</t>
  </si>
  <si>
    <t xml:space="preserve">KIT F T3 8pcs </t>
  </si>
  <si>
    <t>1SDA051478R1</t>
  </si>
  <si>
    <t xml:space="preserve">KIT F T3 3pcs </t>
  </si>
  <si>
    <t>1SDA051479R1</t>
  </si>
  <si>
    <t xml:space="preserve">KIT F T3 4pcs </t>
  </si>
  <si>
    <t>1SDA051480R1</t>
  </si>
  <si>
    <t>Kit Terminales FC Cu T3 6Pzas</t>
  </si>
  <si>
    <t>1SDA051481R1</t>
  </si>
  <si>
    <t>Kit Terminales FC Cu T3 8Pzas</t>
  </si>
  <si>
    <t>1SDA051482R1</t>
  </si>
  <si>
    <t>Kit Terminales FC Cu T3 3Pzas</t>
  </si>
  <si>
    <t>1SDA051483R1</t>
  </si>
  <si>
    <t>KIT FC Cu T3 4pcs</t>
  </si>
  <si>
    <t>1SDA051484R1</t>
  </si>
  <si>
    <t>Kit FC CuAl 70-185mm2 T3 6Pzas</t>
  </si>
  <si>
    <t>1SDA051485R1</t>
  </si>
  <si>
    <t>Kit FC CuAl 70-185mm2 T3 8Pzas</t>
  </si>
  <si>
    <t>1SDA051486R1</t>
  </si>
  <si>
    <t>Kit FC CuAl 70-185mm2 T3 3Pzas</t>
  </si>
  <si>
    <t>1SDA051487R1</t>
  </si>
  <si>
    <t xml:space="preserve">KIT FC CuAl 70...185mm2 T3 4pcs </t>
  </si>
  <si>
    <t>1SDA051488R1</t>
  </si>
  <si>
    <t>Kit Terminales EF T3 6Pzas</t>
  </si>
  <si>
    <t>1SDA051489R1</t>
  </si>
  <si>
    <t>KIT EF T3 8pcs</t>
  </si>
  <si>
    <t>1SDA051490R1</t>
  </si>
  <si>
    <t>KIT EF T3 3pcs</t>
  </si>
  <si>
    <t>1SDA051491R1</t>
  </si>
  <si>
    <t>KIT EF T3 4pcs</t>
  </si>
  <si>
    <t>1SDA051492R1</t>
  </si>
  <si>
    <t>Kit Terminales ES T3 6Pzas</t>
  </si>
  <si>
    <t>1SDA051493R1</t>
  </si>
  <si>
    <t>KIT ES T3 8pcs</t>
  </si>
  <si>
    <t>1SDA051494R1</t>
  </si>
  <si>
    <t>KIT ES T3 3pcs</t>
  </si>
  <si>
    <t>1SDA051495R1</t>
  </si>
  <si>
    <t>KIT ES T3 4pcs</t>
  </si>
  <si>
    <t>1SDA051496R1</t>
  </si>
  <si>
    <t xml:space="preserve">Kit Terminales R T3 6Pzas </t>
  </si>
  <si>
    <t>1SDA051497R1</t>
  </si>
  <si>
    <t xml:space="preserve">KIT R T3 8pcs </t>
  </si>
  <si>
    <t>1SDA051498R1</t>
  </si>
  <si>
    <t xml:space="preserve">KIT R T3 3pcs </t>
  </si>
  <si>
    <t>1SDA051499R1</t>
  </si>
  <si>
    <t xml:space="preserve">KIT R T3 4pcs </t>
  </si>
  <si>
    <t>1SDA051500R1</t>
  </si>
  <si>
    <t>KIT AuxV T2 3pcs x KIT FC Cu</t>
  </si>
  <si>
    <t>1SDA051501R1</t>
  </si>
  <si>
    <t>KIT AuxV T2 4pcs x KIT FC Cu</t>
  </si>
  <si>
    <t>1SDA051502R1</t>
  </si>
  <si>
    <t>KIT AuxV T3 3pcs x KIT FC Cu</t>
  </si>
  <si>
    <t>1SDA051503R1</t>
  </si>
  <si>
    <t>KIT AuxV T3 4pcs x KIT FC Cu</t>
  </si>
  <si>
    <t>1SDA051504R1</t>
  </si>
  <si>
    <t>TORNILLOS PRECINTABLE T1-T2-T3</t>
  </si>
  <si>
    <t>1SDA051505R1</t>
  </si>
  <si>
    <t xml:space="preserve">SOLENOID RELEASE PARA PR221 T2          </t>
  </si>
  <si>
    <t>1SDA051506R1</t>
  </si>
  <si>
    <t xml:space="preserve">SOLENOID RELEASE RC221-222/1+ AUX K87   </t>
  </si>
  <si>
    <t>1SDA051507R1</t>
  </si>
  <si>
    <t xml:space="preserve">SOLENOID RELEASE RC221-222/2+ AUX K87   </t>
  </si>
  <si>
    <t>1SDA051508R1</t>
  </si>
  <si>
    <t xml:space="preserve">SOLENOID RELEASE RC221-222/3+ AUX K87   </t>
  </si>
  <si>
    <t>1SDA051509R1</t>
  </si>
  <si>
    <t xml:space="preserve">MARCO PARA LA PUERTA X CELDA T1-T2-T3 </t>
  </si>
  <si>
    <t>1SDA051510R1</t>
  </si>
  <si>
    <t>MARCO PARA LA PUERTA DE LA CELDA</t>
  </si>
  <si>
    <t>1SDA051511R1</t>
  </si>
  <si>
    <t xml:space="preserve">MARCO PARA LA PUERTA DE LA CELDA        </t>
  </si>
  <si>
    <t>1SDA051512R1</t>
  </si>
  <si>
    <t>1SDA051513R1</t>
  </si>
  <si>
    <t>1SDA051514R1</t>
  </si>
  <si>
    <t>1SDA051937R1</t>
  </si>
  <si>
    <t>Kit Riel Din RC T1-T2 3P-4P</t>
  </si>
  <si>
    <t>1SDA051938R1</t>
  </si>
  <si>
    <t>Kit Riel Din RC T3 3P-4P</t>
  </si>
  <si>
    <t>1SDA051939R1</t>
  </si>
  <si>
    <t>KIT DIN50022PLAC PARA MOS LATER.T1-2</t>
  </si>
  <si>
    <t>1SDA051940R1</t>
  </si>
  <si>
    <t>KIT FC CuAl 150...240mm2 T3 3pcs</t>
  </si>
  <si>
    <t>1SDA051941R1</t>
  </si>
  <si>
    <t>KIT FC CuAl 150-240mm2 T3 4pz</t>
  </si>
  <si>
    <t>1SDA052015R1</t>
  </si>
  <si>
    <t>KLC T2 BLOQU.LLAVE RONIS EXT.AB/CE X INT</t>
  </si>
  <si>
    <t>1SDA052016R1</t>
  </si>
  <si>
    <t>KLC T3 Bloqu.llave Ronis Ext</t>
  </si>
  <si>
    <t>1SDA052021R1</t>
  </si>
  <si>
    <t xml:space="preserve">RHL T1-2-3 BLOQ.LLAVE VAR MANDO GIR </t>
  </si>
  <si>
    <t>1SDA052044R1</t>
  </si>
  <si>
    <t>KIT FC CuAl 3x185mm2 T6 800-S6 800UL3pcs</t>
  </si>
  <si>
    <t>1SDA052165R1</t>
  </si>
  <si>
    <t xml:space="preserve">MIF T1-T2-T3 ENCLAVAM.MECAN. 3 INT. </t>
  </si>
  <si>
    <t>1SDA052311R1</t>
  </si>
  <si>
    <t>KIT 1/2 4p F HR&gt;F VR E1-A</t>
  </si>
  <si>
    <t>1SDA052312R1</t>
  </si>
  <si>
    <t>KIT 1/2 4p F HR&gt;F VR E2-A</t>
  </si>
  <si>
    <t>1SDA052313R1</t>
  </si>
  <si>
    <t>KIT 1/2 4p F HR&gt;F VR E3-A (12,16,20)</t>
  </si>
  <si>
    <t>1SDA052314R1</t>
  </si>
  <si>
    <t xml:space="preserve">KIT 1/2 4p F HR&gt;F VR E3-A (25) UL </t>
  </si>
  <si>
    <t>1SDA052315R1</t>
  </si>
  <si>
    <t>KIT 1/2 4p F HR&gt;F VR E4-A</t>
  </si>
  <si>
    <t>1SDA052316R1</t>
  </si>
  <si>
    <t>KIT 1/2 4p F HR&gt;F VR E6-A</t>
  </si>
  <si>
    <t>1SDA053000R1</t>
  </si>
  <si>
    <t xml:space="preserve">SOR T1-T2-T3 12Vd.c. </t>
  </si>
  <si>
    <t>1SDA053001R1</t>
  </si>
  <si>
    <t xml:space="preserve">SOR-C T1-T2-T3 12Vd.c. </t>
  </si>
  <si>
    <t>1SDA053528R1</t>
  </si>
  <si>
    <t>KLC Bloq llave Ronis abiertoT1</t>
  </si>
  <si>
    <t>1SDA053529R1</t>
  </si>
  <si>
    <t>KLC Bloq llave Ronis abiertoT2</t>
  </si>
  <si>
    <t>1SDA053530R1</t>
  </si>
  <si>
    <t xml:space="preserve">KLC T3 BLOQU.LLAVE RONIS AB. X INT. </t>
  </si>
  <si>
    <t>1SDA053533R1</t>
  </si>
  <si>
    <t xml:space="preserve">T1N 100 UL/CSA TMF15-1000 3p F FC CuAl  </t>
  </si>
  <si>
    <t>1SDA053535R1</t>
  </si>
  <si>
    <t xml:space="preserve">T1N 100 UL/CSA TMF25-1000 3p F FC CuAl  </t>
  </si>
  <si>
    <t>1SDA053536R1</t>
  </si>
  <si>
    <t xml:space="preserve">T1N 100 UL/CSA TMF30-1000 3p F FC CuAl  </t>
  </si>
  <si>
    <t>1SDA053537R1</t>
  </si>
  <si>
    <t xml:space="preserve">T1N 100 UL/CSA TMF40-1000 3p F FC CuAl  </t>
  </si>
  <si>
    <t>1SDA053538R1</t>
  </si>
  <si>
    <t xml:space="preserve">T1N 100 UL/CSA TMF50-1500 3p F FC CuAl  </t>
  </si>
  <si>
    <t>1SDA053539R1</t>
  </si>
  <si>
    <t xml:space="preserve">T1N 100 UL/CSA TMF60-1500 3p F FC CuAl  </t>
  </si>
  <si>
    <t>1SDA053540R1</t>
  </si>
  <si>
    <t xml:space="preserve">T1N 100 UL/CSA TMF70-1500 3p F FC CuAl  </t>
  </si>
  <si>
    <t>1SDA053542R1</t>
  </si>
  <si>
    <t xml:space="preserve">T1N 100 UL/CSA TMF90-1500 3p F FC CuAl  </t>
  </si>
  <si>
    <t>1SDA053543R1</t>
  </si>
  <si>
    <t xml:space="preserve">T1N 100 UL/CSA TMF100-1500 3p F FC CuAl </t>
  </si>
  <si>
    <t>1SDA053544R1</t>
  </si>
  <si>
    <t xml:space="preserve">T1N 100 UL/CSA TMF15-1000 4p F FC CuAl  </t>
  </si>
  <si>
    <t>1SDA053545R1</t>
  </si>
  <si>
    <t xml:space="preserve">T1N 100 UL/CSA TMF20-1000 4p F FC CuAl  </t>
  </si>
  <si>
    <t>1SDA053546R1</t>
  </si>
  <si>
    <t xml:space="preserve">T1N 100 UL/CSA TMF25-1000 4p F FC CuAl  </t>
  </si>
  <si>
    <t>1SDA053547R1</t>
  </si>
  <si>
    <t xml:space="preserve">T1N 100 UL/CSA TMF30-1000 4p F FC CuAl  </t>
  </si>
  <si>
    <t>1SDA053548R1</t>
  </si>
  <si>
    <t xml:space="preserve">T1N 100 UL/CSA TMF40-1000 4p F FC CuAl  </t>
  </si>
  <si>
    <t>1SDA053549R1</t>
  </si>
  <si>
    <t xml:space="preserve">T1N 100 UL/CSA TMF50-1500 4p F FC CuAl  </t>
  </si>
  <si>
    <t>1SDA053550R1</t>
  </si>
  <si>
    <t xml:space="preserve">T1N 100 UL/CSA TMF60-1500 4p F FC CuAl  </t>
  </si>
  <si>
    <t>1SDA053551R1</t>
  </si>
  <si>
    <t xml:space="preserve">T1N 100 UL/CSA TMF70-1500 4p F FC CuAl  </t>
  </si>
  <si>
    <t>1SDA053552R1</t>
  </si>
  <si>
    <t xml:space="preserve">T1N 100 UL/CSA TMF80-1500 4p F FC CuAl  </t>
  </si>
  <si>
    <t>1SDA053553R1</t>
  </si>
  <si>
    <t xml:space="preserve">T1N 100 UL/CSA TMF90-1500 4p F FC CuAl  </t>
  </si>
  <si>
    <t>1SDA053554R1</t>
  </si>
  <si>
    <t xml:space="preserve">T1N 100 UL/CSA TMF100-1500 4p F FC CuAl </t>
  </si>
  <si>
    <t>1SDA053556R1</t>
  </si>
  <si>
    <t>T1N-D100 MCS-UL/CSA Im=1000 4p F FC CuAl</t>
  </si>
  <si>
    <t>1SDA053557R1</t>
  </si>
  <si>
    <t xml:space="preserve">T3N 225 UL/CSA TMF60-600 3p F F </t>
  </si>
  <si>
    <t>1SDA053558R1</t>
  </si>
  <si>
    <t xml:space="preserve">T3N 225 UL/CSA TMF70-700 3p F F </t>
  </si>
  <si>
    <t>1SDA053559R1</t>
  </si>
  <si>
    <t xml:space="preserve">T3N 225 UL/CSA TMF80-800 3p F F </t>
  </si>
  <si>
    <t>1SDA053560R1</t>
  </si>
  <si>
    <t xml:space="preserve">T3N 225 UL/CSA TMF90-900 3p F F </t>
  </si>
  <si>
    <t>1SDA053561R1</t>
  </si>
  <si>
    <t xml:space="preserve">T3N 225 UL/CSA TMF100-1000 3p F F </t>
  </si>
  <si>
    <t>1SDA053562R1</t>
  </si>
  <si>
    <t>T3N UL/CSA TMF125-1250 3p F F</t>
  </si>
  <si>
    <t>1SDA053563R1</t>
  </si>
  <si>
    <t>T3N UL/CSA TMF150-1500 3p F F</t>
  </si>
  <si>
    <t>1SDA053564R1</t>
  </si>
  <si>
    <t>T3N UL/CSA TMF175-1750 3p F F</t>
  </si>
  <si>
    <t>1SDA053565R1</t>
  </si>
  <si>
    <t>T3N UL/CSA TMF200-2000 3p F F</t>
  </si>
  <si>
    <t>1SDA053566R1</t>
  </si>
  <si>
    <t xml:space="preserve">T3N 225 UL/CSA TMF225-2250 3p F F </t>
  </si>
  <si>
    <t>1SDA053567R1</t>
  </si>
  <si>
    <t xml:space="preserve">T3N 225 UL/CSA TMF60-600 4p F F </t>
  </si>
  <si>
    <t>1SDA053568R1</t>
  </si>
  <si>
    <t xml:space="preserve">T3N 225 UL/CSA TMF70-700 4p F F </t>
  </si>
  <si>
    <t>1SDA053569R1</t>
  </si>
  <si>
    <t xml:space="preserve">T3N 225 UL/CSA TMF80-800 4p F F </t>
  </si>
  <si>
    <t>1SDA053570R1</t>
  </si>
  <si>
    <t xml:space="preserve">T3N 225 UL/CSA TMF90-900 4p F F </t>
  </si>
  <si>
    <t>1SDA053571R1</t>
  </si>
  <si>
    <t xml:space="preserve">T3N 225 UL/CSA TMF100-1000 4p F F </t>
  </si>
  <si>
    <t>1SDA053572R1</t>
  </si>
  <si>
    <t xml:space="preserve">T3N 225 UL/CSA TMF125-1250 4p F F </t>
  </si>
  <si>
    <t>1SDA053573R1</t>
  </si>
  <si>
    <t xml:space="preserve">T3N 225 UL/CSA TMF150-1500 4p F F </t>
  </si>
  <si>
    <t>1SDA053574R1</t>
  </si>
  <si>
    <t xml:space="preserve">T3N 225 UL/CSA TMF175-1750 4p F F </t>
  </si>
  <si>
    <t>1SDA053575R1</t>
  </si>
  <si>
    <t xml:space="preserve">T3N 225 UL/CSA TMF200-2000 4p F F </t>
  </si>
  <si>
    <t>1SDA053576R1</t>
  </si>
  <si>
    <t xml:space="preserve">T3N 225 UL/CSA TMF225-2250 4p F F </t>
  </si>
  <si>
    <t>1SDA053577R1</t>
  </si>
  <si>
    <t xml:space="preserve">T3S 225 UL/CSA TMF60-600 3p F F </t>
  </si>
  <si>
    <t>1SDA053578R1</t>
  </si>
  <si>
    <t xml:space="preserve">T3S 225 UL/CSA TMF70-700 3p F F </t>
  </si>
  <si>
    <t>1SDA053579R1</t>
  </si>
  <si>
    <t xml:space="preserve">T3S 225 UL/CSA TMF80-800 3p F F </t>
  </si>
  <si>
    <t>1SDA053580R1</t>
  </si>
  <si>
    <t xml:space="preserve">T3S 225 UL/CSA TMF90-900 3p F F </t>
  </si>
  <si>
    <t>1SDA053581R1</t>
  </si>
  <si>
    <t>T3S UL/CSA TMF100-1000 3p F F</t>
  </si>
  <si>
    <t>1SDA053582R1</t>
  </si>
  <si>
    <t>T3S UL/CSA TMF125-1250 3p F F</t>
  </si>
  <si>
    <t>1SDA053583R1</t>
  </si>
  <si>
    <t>T3S UL/CSA TMF150-1500 3p F F</t>
  </si>
  <si>
    <t>1SDA053584R1</t>
  </si>
  <si>
    <t>T3S UL/CSA TMF175-1750 3p F F</t>
  </si>
  <si>
    <t>1SDA053585R1</t>
  </si>
  <si>
    <t>T3S UL/CSA TMF200-2000 3p F F</t>
  </si>
  <si>
    <t>1SDA053586R1</t>
  </si>
  <si>
    <t xml:space="preserve">T3S 225 UL/CSA TMF225-2250 3p F F </t>
  </si>
  <si>
    <t>1SDA053587R1</t>
  </si>
  <si>
    <t xml:space="preserve">T3S 225 UL/CSA TMF60-600 4p F F </t>
  </si>
  <si>
    <t>1SDA053588R1</t>
  </si>
  <si>
    <t xml:space="preserve">T3S 225 UL/CSA TMF70-700 4p F F </t>
  </si>
  <si>
    <t>1SDA053589R1</t>
  </si>
  <si>
    <t xml:space="preserve">T3S 225 UL/CSA TMF80-800 4p F F </t>
  </si>
  <si>
    <t>1SDA053590R1</t>
  </si>
  <si>
    <t xml:space="preserve">T3S 225 UL/CSA TMF90-900 4p F F </t>
  </si>
  <si>
    <t>1SDA053591R1</t>
  </si>
  <si>
    <t xml:space="preserve">T3S 225 UL/CSA TMF100-1000 4p F F </t>
  </si>
  <si>
    <t>1SDA053592R1</t>
  </si>
  <si>
    <t xml:space="preserve">T3S 225 UL/CSA TMF125-1250 4p F F </t>
  </si>
  <si>
    <t>1SDA053593R1</t>
  </si>
  <si>
    <t xml:space="preserve">T3S 225 UL/CSA TMF150-1500 4p F F </t>
  </si>
  <si>
    <t>1SDA053594R1</t>
  </si>
  <si>
    <t xml:space="preserve">T3S 225 UL/CSA TMF175-1750 4p F F </t>
  </si>
  <si>
    <t>1SDA053595R1</t>
  </si>
  <si>
    <t xml:space="preserve">T3S 225 UL/CSA TMF200-2000 4p F F </t>
  </si>
  <si>
    <t>1SDA053596R1</t>
  </si>
  <si>
    <t xml:space="preserve">T3S 225 UL/CSA TMF225-2250 4p F F </t>
  </si>
  <si>
    <t>1SDA053597R1</t>
  </si>
  <si>
    <t xml:space="preserve">T3S-D 150 MCS-UL/CSA Im=1500 3p F F </t>
  </si>
  <si>
    <t>1SDA053598R1</t>
  </si>
  <si>
    <t xml:space="preserve">T3S-D 150 MCS-UL/CSA Im=1500 4p F F </t>
  </si>
  <si>
    <t>1SDA053599R1</t>
  </si>
  <si>
    <t>T3S-D 225 MCS-UL/CSA Im=2250A 3p F F</t>
  </si>
  <si>
    <t>1SDA053600R1</t>
  </si>
  <si>
    <t>T3S-D 225 MCS-UL/CSA Im=2250A 4p F F</t>
  </si>
  <si>
    <t>1SDA053679R1</t>
  </si>
  <si>
    <t>SOR-C T1...T3 UL/CSA 24...30Va.c./d.c.</t>
  </si>
  <si>
    <t>1SDA053680R1</t>
  </si>
  <si>
    <t>SOR-C T1...T3 UL/CSA 48...60Va.c./d.c.</t>
  </si>
  <si>
    <t>1SDA053681R1</t>
  </si>
  <si>
    <t>SOR-C T1-3 UL/CSA 110..127</t>
  </si>
  <si>
    <t>1SDA053682R1</t>
  </si>
  <si>
    <t>SOR-C T1..3UL/CSA220..240Vac-220..250Vdc</t>
  </si>
  <si>
    <t>1SDA053683R1</t>
  </si>
  <si>
    <t xml:space="preserve">SOR-C T1...T3 UL/CSA 380...440Va.c. </t>
  </si>
  <si>
    <t>1SDA053684R1</t>
  </si>
  <si>
    <t xml:space="preserve">SOR-C T1...T3 UL/CSA 480...500Va.c. </t>
  </si>
  <si>
    <t>1SDA053685R1</t>
  </si>
  <si>
    <t>UVR-C T1...T3 UL/CSA 24...30Va.c./d.c.</t>
  </si>
  <si>
    <t>1SDA053686R1</t>
  </si>
  <si>
    <t xml:space="preserve">UVR-C T1...T3 UL/CSA 48Va.c./d.c. </t>
  </si>
  <si>
    <t>1SDA053687R1</t>
  </si>
  <si>
    <t xml:space="preserve">UVR-C T1...T3 UL/CSA 60Va.c./d.c. </t>
  </si>
  <si>
    <t>1SDA053688R1</t>
  </si>
  <si>
    <t>UVR-C T1..3UL/CSA110..127Vac-110..125Vdc</t>
  </si>
  <si>
    <t>1SDA053689R1</t>
  </si>
  <si>
    <t>UVR-C T1..3UL/CSA220..240Vac-220..250Vdc</t>
  </si>
  <si>
    <t>1SDA053690R1</t>
  </si>
  <si>
    <t xml:space="preserve">UVR-C T1...T3 UL/CSA 380...440Va.c. </t>
  </si>
  <si>
    <t>1SDA053691R1</t>
  </si>
  <si>
    <t xml:space="preserve">UVR-C T1...T3 UL/CSA 480...500Va.c. </t>
  </si>
  <si>
    <t>1SDA053692R1</t>
  </si>
  <si>
    <t>KIT FC CuAl 2AWG 100A T3 UL/CSA 3pcs</t>
  </si>
  <si>
    <t>1SDA053693R1</t>
  </si>
  <si>
    <t>KIT FC CuAl 2AWG 100A T3 UL/CSA 4pcs</t>
  </si>
  <si>
    <t>1SDA053694R1</t>
  </si>
  <si>
    <t>Kit FC CuAl 2AWG 100A T3 UL/C</t>
  </si>
  <si>
    <t>1SDA053695R1</t>
  </si>
  <si>
    <t>KIT FC CuAl 2AWG 100A T3 UL/CSA 8pcs</t>
  </si>
  <si>
    <t>1SDA053696R1</t>
  </si>
  <si>
    <t>KIT FC CuAl 300Kcmil 225A T3 UL/CSA 3pcs</t>
  </si>
  <si>
    <t>1SDA053697R1</t>
  </si>
  <si>
    <t>KIT FC CuAl 300Kcmil 225A T3 UL/CSA 4pcs</t>
  </si>
  <si>
    <t>1SDA053698R1</t>
  </si>
  <si>
    <t>Kit FC CuAl 300Kcmil 225A T3</t>
  </si>
  <si>
    <t>1SDA053870R1</t>
  </si>
  <si>
    <t>T1B 100 UL/CSA TMF15-1000 1p F FC CuAl</t>
  </si>
  <si>
    <t>1SDA053871R1</t>
  </si>
  <si>
    <t>T1B 100 UL/CSA TMF20-1000 1p F FC CuAl</t>
  </si>
  <si>
    <t>1SDA053872R1</t>
  </si>
  <si>
    <t>T1B 100 UL/CSA TMF25-1000 1p</t>
  </si>
  <si>
    <t>1SDA053873R1</t>
  </si>
  <si>
    <t>T1B 100 UL/CSA TMF30-1000 1p F FC CuAl</t>
  </si>
  <si>
    <t>1SDA053874R1</t>
  </si>
  <si>
    <t>T1B 100 UL/CSA TMF40-1000 1p F FC CuAl</t>
  </si>
  <si>
    <t>1SDA053875R1</t>
  </si>
  <si>
    <t>T1B 100 UL/CSA TMF50-1500 1p F FC CuAl</t>
  </si>
  <si>
    <t>1SDA053876R1</t>
  </si>
  <si>
    <t>T1B 100 UL/CSA TMF60-1500 1p F FC CuAl</t>
  </si>
  <si>
    <t>1SDA053877R1</t>
  </si>
  <si>
    <t>T1B 100 UL/CSA TMF70-1500 1p F FC CuAl</t>
  </si>
  <si>
    <t>1SDA053878R1</t>
  </si>
  <si>
    <t>T1B 100 UL/CSA TMF80-1500 1p F FC CuAl</t>
  </si>
  <si>
    <t>1SDA053879R1</t>
  </si>
  <si>
    <t>T1B 100 UL/CSA TMF90-1500 1p F FC CuAl</t>
  </si>
  <si>
    <t>1SDA053880R1</t>
  </si>
  <si>
    <t>T1B 100 UL/CSA TMF100-1500 1p</t>
  </si>
  <si>
    <t>1SDA053892R1</t>
  </si>
  <si>
    <t>T2S 100 UL/CSA TMF15-500 3p FF</t>
  </si>
  <si>
    <t>1SDA053893R1</t>
  </si>
  <si>
    <t>T2S 100 UL/CSA TMF20-500 3p FF</t>
  </si>
  <si>
    <t>1SDA053894R1</t>
  </si>
  <si>
    <t xml:space="preserve">T2S 100 UL/CSA TMF25-500 3p F </t>
  </si>
  <si>
    <t>1SDA053895R1</t>
  </si>
  <si>
    <t>T2S 100 UL/CSA TMF30-500 3p FF</t>
  </si>
  <si>
    <t>1SDA053896R1</t>
  </si>
  <si>
    <t xml:space="preserve">T2S 100 UL/CSA TMF35-500 3p F F </t>
  </si>
  <si>
    <t>1SDA053897R1</t>
  </si>
  <si>
    <t xml:space="preserve">T2S 100 UL/CSA TMF40-500 3p F F </t>
  </si>
  <si>
    <t>1SDA053898R1</t>
  </si>
  <si>
    <t>T2S 100 UL/CSA TMF50-500 3p FF</t>
  </si>
  <si>
    <t>1SDA053899R1</t>
  </si>
  <si>
    <t>T2S 100 UL/CSA TMF60-600 3p FF</t>
  </si>
  <si>
    <t>1SDA053900R1</t>
  </si>
  <si>
    <t>T2S 100 UL/CSA TMF70-700 3p FF</t>
  </si>
  <si>
    <t>1SDA053901R1</t>
  </si>
  <si>
    <t>T2S 100 UL/CSA TMF80-800 3p FF</t>
  </si>
  <si>
    <t>1SDA053902R1</t>
  </si>
  <si>
    <t xml:space="preserve">T2S 100 UL/CSA TMF90-900 3p F F </t>
  </si>
  <si>
    <t>1SDA053903R1</t>
  </si>
  <si>
    <t>T2S 100 UL/CSA TMF100-1000 3pF</t>
  </si>
  <si>
    <t>1SDA053904R1</t>
  </si>
  <si>
    <t>T2S 100 UL/CSA TMF15-500 4p FF</t>
  </si>
  <si>
    <t>1SDA053905R1</t>
  </si>
  <si>
    <t xml:space="preserve">T2S 100 UL/CSA TMF20-500 4p F F </t>
  </si>
  <si>
    <t>1SDA053906R1</t>
  </si>
  <si>
    <t xml:space="preserve">T2S 100 UL/CSA TMF25-500 4p F F </t>
  </si>
  <si>
    <t>1SDA053907R1</t>
  </si>
  <si>
    <t>T2S 100 UL/CSA TMF30-500 4p FF</t>
  </si>
  <si>
    <t>1SDA053908R1</t>
  </si>
  <si>
    <t xml:space="preserve">T2S 100 UL/CSA TMF35-500 4p F F </t>
  </si>
  <si>
    <t>1SDA053909R1</t>
  </si>
  <si>
    <t xml:space="preserve">T2S 100 UL/CSA TMF40-500 4p F F </t>
  </si>
  <si>
    <t>1SDA053910R1</t>
  </si>
  <si>
    <t>T2S 100 UL/CSA TMF50-500 4p FF</t>
  </si>
  <si>
    <t>1SDA053911R1</t>
  </si>
  <si>
    <t xml:space="preserve">T2S 100 UL/CSA TMF60-600 4p F F </t>
  </si>
  <si>
    <t>1SDA053912R1</t>
  </si>
  <si>
    <t xml:space="preserve">T2S 100 UL/CSA TMF70-700 4p F F </t>
  </si>
  <si>
    <t>1SDA053913R1</t>
  </si>
  <si>
    <t xml:space="preserve">T2S 100 UL/CSA TMF80-800 4p F F </t>
  </si>
  <si>
    <t>1SDA053914R1</t>
  </si>
  <si>
    <t xml:space="preserve">T2S 100 UL/CSA TMF90-900 4p F F </t>
  </si>
  <si>
    <t>1SDA053915R1</t>
  </si>
  <si>
    <t xml:space="preserve">T2S 100 UL/CSA TMF100-1000 4p F F </t>
  </si>
  <si>
    <t>1SDA053916R1</t>
  </si>
  <si>
    <t>T2H 100 UL/CSA TMF15-500 3p FF</t>
  </si>
  <si>
    <t>1SDA053917R1</t>
  </si>
  <si>
    <t>T2H 100 UL/CSA TMF20-500 3p FF</t>
  </si>
  <si>
    <t>1SDA053918R1</t>
  </si>
  <si>
    <t xml:space="preserve">T2H 100 UL/CSA TMF25-500 3p F </t>
  </si>
  <si>
    <t>1SDA053919R1</t>
  </si>
  <si>
    <t>T2H 100 UL/CSA TMF30-500 3p FF</t>
  </si>
  <si>
    <t>1SDA053920R1</t>
  </si>
  <si>
    <t xml:space="preserve">T2H 100 UL/CSA TMF35-500 3p F </t>
  </si>
  <si>
    <t>1SDA053921R1</t>
  </si>
  <si>
    <t>T2H 100 UL/CSA TMF40-500 3p FF</t>
  </si>
  <si>
    <t>1SDA053922R1</t>
  </si>
  <si>
    <t>T2H 100 UL/CSA TMF50-500 3p FF</t>
  </si>
  <si>
    <t>1SDA053923R1</t>
  </si>
  <si>
    <t>T2H100UL/CSATMF60-6003pFF</t>
  </si>
  <si>
    <t>1SDA053924R1</t>
  </si>
  <si>
    <t>T2H 100 UL/CSA TMF70-700 3p FF</t>
  </si>
  <si>
    <t>1SDA053925R1</t>
  </si>
  <si>
    <t>T2H 100 UL/CSA TMF80-800 3p FF</t>
  </si>
  <si>
    <t>1SDA053926R1</t>
  </si>
  <si>
    <t xml:space="preserve">T2H 100 UL/CSA TMF90-900 3p F F </t>
  </si>
  <si>
    <t>1SDA053927R1</t>
  </si>
  <si>
    <t>T2H UL/CSA TMF100-1000 3p F F</t>
  </si>
  <si>
    <t>1SDA053928R1</t>
  </si>
  <si>
    <t xml:space="preserve">T2H 100 UL/CSA TMF15-500 4p F F </t>
  </si>
  <si>
    <t>1SDA053929R1</t>
  </si>
  <si>
    <t xml:space="preserve">T2H 100 UL/CSA TMF20-500 4p F F </t>
  </si>
  <si>
    <t>1SDA053930R1</t>
  </si>
  <si>
    <t xml:space="preserve">T2H 100 UL/CSA TMF25-500 4p F F </t>
  </si>
  <si>
    <t>1SDA053931R1</t>
  </si>
  <si>
    <t xml:space="preserve">T2H 100 UL/CSA TMF30-500 4p F F </t>
  </si>
  <si>
    <t>1SDA053932R1</t>
  </si>
  <si>
    <t xml:space="preserve">T2H 100 UL/CSA TMF35-500 4p F F </t>
  </si>
  <si>
    <t>1SDA053933R1</t>
  </si>
  <si>
    <t xml:space="preserve">T2H 100 UL/CSA TMF40-500 4p F F </t>
  </si>
  <si>
    <t>1SDA053934R1</t>
  </si>
  <si>
    <t xml:space="preserve">T2H 100 UL/CSA TMF50-500 4p F F </t>
  </si>
  <si>
    <t>1SDA053935R1</t>
  </si>
  <si>
    <t xml:space="preserve">T2H 100 UL/CSA TMF60-600 4p F F </t>
  </si>
  <si>
    <t>1SDA053936R1</t>
  </si>
  <si>
    <t xml:space="preserve">T2H 100 UL/CSA TMF70-700 4p F F </t>
  </si>
  <si>
    <t>1SDA053937R1</t>
  </si>
  <si>
    <t xml:space="preserve">T2H 100 UL/CSA TMF80-800 4p F F </t>
  </si>
  <si>
    <t>1SDA053938R1</t>
  </si>
  <si>
    <t xml:space="preserve">T2H 100 UL/CSA TMF90-900 4p F F </t>
  </si>
  <si>
    <t>1SDA053939R1</t>
  </si>
  <si>
    <t xml:space="preserve">T2H 100 UL/CSA TMF100-1000 4p F F </t>
  </si>
  <si>
    <t>1SDA053952R1</t>
  </si>
  <si>
    <t>FCCuAl 1/0AWG 100A T2 UL/CSA3p</t>
  </si>
  <si>
    <t>1SDA053953R1</t>
  </si>
  <si>
    <t>KIT FCCuAl 14-1/0AWG 100A T2 UL/CSA 4pcs</t>
  </si>
  <si>
    <t>1SDA053954R1</t>
  </si>
  <si>
    <t>FCCuAl 1/0AWG 100A T2 UL/CSA6p</t>
  </si>
  <si>
    <t>1SDA053955R1</t>
  </si>
  <si>
    <t>KIT FCCuAl 14-1/0AWG 100A T2 UL/CSA 8pcs</t>
  </si>
  <si>
    <t>1SDA053988R1</t>
  </si>
  <si>
    <t>DIS.MAND.RA2184 E1/E2 3p-E2L-E3L old/new</t>
  </si>
  <si>
    <t>1SDA053989R1</t>
  </si>
  <si>
    <t xml:space="preserve">DISPOS.MANDO RA2184 E1/E2 IV-E3 old/new </t>
  </si>
  <si>
    <t>1SDA053990R1</t>
  </si>
  <si>
    <t xml:space="preserve">RESOR.CIER.E1-E2L III / E2L IV C.RA2184 </t>
  </si>
  <si>
    <t>1SDA053993R1</t>
  </si>
  <si>
    <t xml:space="preserve">RESOR.CIERRE MANDO E2S-E3 III C.RA2184  </t>
  </si>
  <si>
    <t>1SDA053997R1</t>
  </si>
  <si>
    <t xml:space="preserve">T4N 250 PR221DS-LS/I In=100 3p F F      </t>
  </si>
  <si>
    <t>1SDA053998R1</t>
  </si>
  <si>
    <t xml:space="preserve">T4N 250 PR221DS-LS/I In=160 3p F F      </t>
  </si>
  <si>
    <t>1SDA053999R1</t>
  </si>
  <si>
    <t xml:space="preserve">T4N 250 PR221DS-LS/I In=250 3p F F      </t>
  </si>
  <si>
    <t>1SDA054000R1</t>
  </si>
  <si>
    <t xml:space="preserve">T4N 250 PR221DS-I In=100 3p F F         </t>
  </si>
  <si>
    <t>1SDA054001R1</t>
  </si>
  <si>
    <t xml:space="preserve">T4N 250 PR221DS-I In=160 3p F F         </t>
  </si>
  <si>
    <t>1SDA054002R1</t>
  </si>
  <si>
    <t xml:space="preserve">T4N 250 PR221DS-I In=250 3p F F         </t>
  </si>
  <si>
    <t>1SDA054003R1</t>
  </si>
  <si>
    <t xml:space="preserve">T4N 250 PR222DS/P-LSI In=100 3p F F     </t>
  </si>
  <si>
    <t>1SDA054004R1</t>
  </si>
  <si>
    <t xml:space="preserve">T4N 250 PR222DS/P-LSI In=160 3p F F     </t>
  </si>
  <si>
    <t>1SDA054005R1</t>
  </si>
  <si>
    <t xml:space="preserve">T4N 250 PR222DS/P-LSI In=250 3p F F     </t>
  </si>
  <si>
    <t>1SDA054006R1</t>
  </si>
  <si>
    <t xml:space="preserve">T4N 250 PR222DS/P-LSIG In=100 3p F F    </t>
  </si>
  <si>
    <t>1SDA054007R1</t>
  </si>
  <si>
    <t xml:space="preserve">T4N 250 PR222DS/P-LSIG In=160 3p F F    </t>
  </si>
  <si>
    <t>1SDA054008R1</t>
  </si>
  <si>
    <t xml:space="preserve">T4N 250 PR222DS/P-LSIG In=250 3p F F    </t>
  </si>
  <si>
    <t>1SDA054009R1</t>
  </si>
  <si>
    <t xml:space="preserve">T4N 250 PR221DS-LS/I In=100 4p F F      </t>
  </si>
  <si>
    <t>1SDA054010R1</t>
  </si>
  <si>
    <t xml:space="preserve">T4N 250 PR221DS-LS/I In=160 4p F F      </t>
  </si>
  <si>
    <t>1SDA054011R1</t>
  </si>
  <si>
    <t xml:space="preserve">T4N 250 PR221DS-LS/I In=250 4p F F      </t>
  </si>
  <si>
    <t>1SDA054012R1</t>
  </si>
  <si>
    <t xml:space="preserve">T4N 250 PR221DS-I In=100 4p F F         </t>
  </si>
  <si>
    <t>1SDA054013R1</t>
  </si>
  <si>
    <t xml:space="preserve">T4N 250 PR221DS-I In=160 4p F F         </t>
  </si>
  <si>
    <t>1SDA054014R1</t>
  </si>
  <si>
    <t xml:space="preserve">T4N 250 PR221DS-I In=250 4p F F         </t>
  </si>
  <si>
    <t>1SDA054015R1</t>
  </si>
  <si>
    <t xml:space="preserve">T4N 250 PR222DS/P-LSI In=100 4p F F     </t>
  </si>
  <si>
    <t>1SDA054016R1</t>
  </si>
  <si>
    <t xml:space="preserve">T4N 250 PR222DS/P-LSI In=160 4p F F     </t>
  </si>
  <si>
    <t>1SDA054017R1</t>
  </si>
  <si>
    <t xml:space="preserve">T4N 250 PR222DS/P-LSI In=250 4p F F     </t>
  </si>
  <si>
    <t>1SDA054018R1</t>
  </si>
  <si>
    <t xml:space="preserve">T4N 250 PR222DS/P-LSIG In=100 4p F F    </t>
  </si>
  <si>
    <t>1SDA054019R1</t>
  </si>
  <si>
    <t xml:space="preserve">T4N 250 PR222DS/P-LSIG In=160 4p F F    </t>
  </si>
  <si>
    <t>1SDA054020R1</t>
  </si>
  <si>
    <t xml:space="preserve">T4N 250 PR222DS/P-LSIG In=250 4p F F    </t>
  </si>
  <si>
    <t>1SDA054021R1</t>
  </si>
  <si>
    <t xml:space="preserve">T4S 250 PR221DS-LS/I In=100 3p F F      </t>
  </si>
  <si>
    <t>1SDA054022R1</t>
  </si>
  <si>
    <t xml:space="preserve">T4S 250 PR221DS-LS/I In=160 3p F F      </t>
  </si>
  <si>
    <t>1SDA054023R1</t>
  </si>
  <si>
    <t xml:space="preserve">T4S 250 PR221DS-LS/I In=250 3p F F      </t>
  </si>
  <si>
    <t>1SDA054024R1</t>
  </si>
  <si>
    <t xml:space="preserve">T4S 250 PR221DS-I In=100 3p F F         </t>
  </si>
  <si>
    <t>1SDA054025R1</t>
  </si>
  <si>
    <t xml:space="preserve">T4S 250 PR221DS-I In=160 3p F F         </t>
  </si>
  <si>
    <t>1SDA054026R1</t>
  </si>
  <si>
    <t xml:space="preserve">T4S 250 PR221DS-I In=250 3p F F         </t>
  </si>
  <si>
    <t>1SDA054027R1</t>
  </si>
  <si>
    <t xml:space="preserve">T4S 250 PR222DS/P-LSI In=100 3p F F     </t>
  </si>
  <si>
    <t>1SDA054028R1</t>
  </si>
  <si>
    <t xml:space="preserve">T4S 250 PR222DS/P-LSI In=160 3p F F     </t>
  </si>
  <si>
    <t>1SDA054029R1</t>
  </si>
  <si>
    <t xml:space="preserve">T4S 250 PR222DS/P-LSI In=250 3p F F     </t>
  </si>
  <si>
    <t>1SDA054030R1</t>
  </si>
  <si>
    <t xml:space="preserve">T4S 250 PR222DS/P-LSIG In=100 3p F F    </t>
  </si>
  <si>
    <t>1SDA054031R1</t>
  </si>
  <si>
    <t xml:space="preserve">T4S 250 PR222DS/P-LSIG In=160 3p F F    </t>
  </si>
  <si>
    <t>1SDA054032R1</t>
  </si>
  <si>
    <t xml:space="preserve">T4S 250 PR222DS/P-LSIG In=250 3p F F    </t>
  </si>
  <si>
    <t>1SDA054033R1</t>
  </si>
  <si>
    <t xml:space="preserve">T4S 250 PR221DS-LS/I In=100 4p F F      </t>
  </si>
  <si>
    <t>1SDA054034R1</t>
  </si>
  <si>
    <t xml:space="preserve">T4S 250 PR221DS-LS/I In=160 4p F F      </t>
  </si>
  <si>
    <t>1SDA054035R1</t>
  </si>
  <si>
    <t xml:space="preserve">T4S 250 PR221DS-LS/I In=250 4p F F      </t>
  </si>
  <si>
    <t>1SDA054036R1</t>
  </si>
  <si>
    <t xml:space="preserve">T4S 250 PR221DS-I In=100 4p F F         </t>
  </si>
  <si>
    <t>1SDA054037R1</t>
  </si>
  <si>
    <t xml:space="preserve">T4S 250 PR221DS-I In=160 4p F F         </t>
  </si>
  <si>
    <t>1SDA054038R1</t>
  </si>
  <si>
    <t xml:space="preserve">T4S 250 PR221DS-I In=250 4p F F         </t>
  </si>
  <si>
    <t>1SDA054039R1</t>
  </si>
  <si>
    <t xml:space="preserve">T4S 250 PR222DS/P-LSI In=100 4p F F     </t>
  </si>
  <si>
    <t>1SDA054040R1</t>
  </si>
  <si>
    <t xml:space="preserve">T4S 250 PR222DS/P-LSI In=160 4p F F     </t>
  </si>
  <si>
    <t>1SDA054041R1</t>
  </si>
  <si>
    <t xml:space="preserve">T4S 250 PR222DS/P-LSI In=250 4p F F     </t>
  </si>
  <si>
    <t>1SDA054042R1</t>
  </si>
  <si>
    <t xml:space="preserve">T4S 250 PR222DS/P-LSIG In=100 4p F F    </t>
  </si>
  <si>
    <t>1SDA054043R1</t>
  </si>
  <si>
    <t xml:space="preserve">T4S 250 PR222DS/P-LSIG In=160 4p F F    </t>
  </si>
  <si>
    <t>1SDA054044R1</t>
  </si>
  <si>
    <t xml:space="preserve">T4S 250 PR222DS/P-LSIG In=250 4p F F    </t>
  </si>
  <si>
    <t>1SDA054045R1</t>
  </si>
  <si>
    <t xml:space="preserve">T4H 250 PR221DS-LS/I In=100 3p F F      </t>
  </si>
  <si>
    <t>1SDA054046R1</t>
  </si>
  <si>
    <t xml:space="preserve">T4H 250 PR221DS-LS/I In=160 3p F F      </t>
  </si>
  <si>
    <t>1SDA054047R1</t>
  </si>
  <si>
    <t xml:space="preserve">T4H 250 PR221DS-LS/I In=250 3p F F      </t>
  </si>
  <si>
    <t>1SDA054048R1</t>
  </si>
  <si>
    <t xml:space="preserve">T4H 250 PR221DS-I In=100 3p F F         </t>
  </si>
  <si>
    <t>1SDA054049R1</t>
  </si>
  <si>
    <t xml:space="preserve">T4H 250 PR221DS-I In=160 3p F F         </t>
  </si>
  <si>
    <t>1SDA054050R1</t>
  </si>
  <si>
    <t xml:space="preserve">T4H 250 PR221DS-I In=250 3p F F         </t>
  </si>
  <si>
    <t>1SDA054051R1</t>
  </si>
  <si>
    <t xml:space="preserve">T4H 250 PR222DS/P-LSI In=100 3p F F     </t>
  </si>
  <si>
    <t>1SDA054052R1</t>
  </si>
  <si>
    <t xml:space="preserve">T4H 250 PR222DS/P-LSI In=160 3p F F     </t>
  </si>
  <si>
    <t>1SDA054053R1</t>
  </si>
  <si>
    <t xml:space="preserve">T4H 250 PR222DS/P-LSI In=250 3p F F     </t>
  </si>
  <si>
    <t>1SDA054054R1</t>
  </si>
  <si>
    <t xml:space="preserve">T4H 250 PR222DS/P-LSIG In=100 3p F F    </t>
  </si>
  <si>
    <t>1SDA054055R1</t>
  </si>
  <si>
    <t xml:space="preserve">T4H 250 PR222DS/P-LSIG In=160 3p F F    </t>
  </si>
  <si>
    <t>1SDA054056R1</t>
  </si>
  <si>
    <t xml:space="preserve">T4H 250 PR222DS/P-LSIG In=250 3p F F    </t>
  </si>
  <si>
    <t>1SDA054057R1</t>
  </si>
  <si>
    <t xml:space="preserve">T4H 250 PR221DS-LS/I In=100 4p F F      </t>
  </si>
  <si>
    <t>1SDA054058R1</t>
  </si>
  <si>
    <t xml:space="preserve">T4H 250 PR221DS-LS/I In=160 4p F F      </t>
  </si>
  <si>
    <t>1SDA054059R1</t>
  </si>
  <si>
    <t xml:space="preserve">T4H 250 PR221DS-LS/I In=250 4p F F      </t>
  </si>
  <si>
    <t>1SDA054060R1</t>
  </si>
  <si>
    <t xml:space="preserve">T4H 250 PR221DS-I In=100 4p F F         </t>
  </si>
  <si>
    <t>1SDA054061R1</t>
  </si>
  <si>
    <t xml:space="preserve">T4H 250 PR221DS-I In=160 4p F F         </t>
  </si>
  <si>
    <t>1SDA054062R1</t>
  </si>
  <si>
    <t xml:space="preserve">T4H 250 PR221DS-I In=250 4p F F         </t>
  </si>
  <si>
    <t>1SDA054063R1</t>
  </si>
  <si>
    <t xml:space="preserve">T4H 250 PR222DS/P-LSI In=100 4p F F     </t>
  </si>
  <si>
    <t>1SDA054064R1</t>
  </si>
  <si>
    <t xml:space="preserve">T4H 250 PR222DS/P-LSI In=160 4p F F     </t>
  </si>
  <si>
    <t>1SDA054065R1</t>
  </si>
  <si>
    <t xml:space="preserve">T4H 250 PR222DS/P-LSI In=250 4p F F     </t>
  </si>
  <si>
    <t>1SDA054066R1</t>
  </si>
  <si>
    <t xml:space="preserve">T4H 250 PR222DS/P-LSIG In=100 4p F F    </t>
  </si>
  <si>
    <t>1SDA054067R1</t>
  </si>
  <si>
    <t xml:space="preserve">T4H 250 PR222DS/P-LSIG In=160 4p F F    </t>
  </si>
  <si>
    <t>1SDA054068R1</t>
  </si>
  <si>
    <t xml:space="preserve">T4H 250 PR222DS/P-LSIG In=250 4p F F    </t>
  </si>
  <si>
    <t>1SDA054069R1</t>
  </si>
  <si>
    <t xml:space="preserve">T4L 250 PR221DS-LS/I In=100 3p F F      </t>
  </si>
  <si>
    <t>1SDA054070R1</t>
  </si>
  <si>
    <t xml:space="preserve">T4L 250 PR221DS-LS/I In=160 3p F F      </t>
  </si>
  <si>
    <t>1SDA054071R1</t>
  </si>
  <si>
    <t xml:space="preserve">T4L 250 PR221DS-LS/I In=250 3p F F      </t>
  </si>
  <si>
    <t>1SDA054072R1</t>
  </si>
  <si>
    <t xml:space="preserve">T4L 250 PR221DS-I In=100 3p F F         </t>
  </si>
  <si>
    <t>1SDA054073R1</t>
  </si>
  <si>
    <t xml:space="preserve">T4L 250 PR221DS-I In=160 3p F F         </t>
  </si>
  <si>
    <t>1SDA054074R1</t>
  </si>
  <si>
    <t xml:space="preserve">T4L 250 PR221DS-I In=250 3p F F         </t>
  </si>
  <si>
    <t>1SDA054075R1</t>
  </si>
  <si>
    <t xml:space="preserve">T4L 250 PR222DS/P-LSI In=100 3p F F     </t>
  </si>
  <si>
    <t>1SDA054076R1</t>
  </si>
  <si>
    <t xml:space="preserve">T4L 250 PR222DS/P-LSI In=160 3p F F     </t>
  </si>
  <si>
    <t>1SDA054077R1</t>
  </si>
  <si>
    <t xml:space="preserve">T4L 250 PR222DS/P-LSI In=250 3p F F     </t>
  </si>
  <si>
    <t>1SDA054078R1</t>
  </si>
  <si>
    <t xml:space="preserve">T4L 250 PR222DS/P-LSIG In=100 3p F F    </t>
  </si>
  <si>
    <t>1SDA054079R1</t>
  </si>
  <si>
    <t xml:space="preserve">T4L 250 PR222DS/P-LSIG In=160 3p F F    </t>
  </si>
  <si>
    <t>1SDA054080R1</t>
  </si>
  <si>
    <t xml:space="preserve">T4L 250 PR222DS/P-LSIG In=250 3p F F    </t>
  </si>
  <si>
    <t>1SDA054081R1</t>
  </si>
  <si>
    <t xml:space="preserve">T4L 250 PR221DS-LS/I In=100 4p F F      </t>
  </si>
  <si>
    <t>1SDA054082R1</t>
  </si>
  <si>
    <t xml:space="preserve">T4L 250 PR221DS-LS/I In=160 4p F F      </t>
  </si>
  <si>
    <t>1SDA054083R1</t>
  </si>
  <si>
    <t xml:space="preserve">T4L 250 PR221DS-LS/I In=250 4p F F      </t>
  </si>
  <si>
    <t>1SDA054084R1</t>
  </si>
  <si>
    <t xml:space="preserve">T4L 250 PR221DS-I In=100 4p F F         </t>
  </si>
  <si>
    <t>1SDA054085R1</t>
  </si>
  <si>
    <t xml:space="preserve">T4L 250 PR221DS-I In=160 4p F F         </t>
  </si>
  <si>
    <t>1SDA054086R1</t>
  </si>
  <si>
    <t xml:space="preserve">T4L 250 PR221DS-I In=250 4p F F         </t>
  </si>
  <si>
    <t>1SDA054087R1</t>
  </si>
  <si>
    <t xml:space="preserve">T4L 250 PR222DS/P-LSI In=100 4p F F     </t>
  </si>
  <si>
    <t>1SDA054088R1</t>
  </si>
  <si>
    <t xml:space="preserve">T4L 250 PR222DS/P-LSI In=160 4p F F     </t>
  </si>
  <si>
    <t>1SDA054089R1</t>
  </si>
  <si>
    <t xml:space="preserve">T4L 250 PR222DS/P-LSI In=250 4p F F     </t>
  </si>
  <si>
    <t>1SDA054090R1</t>
  </si>
  <si>
    <t xml:space="preserve">T4L 250 PR222DS/P-LSIG In=100 4p F F    </t>
  </si>
  <si>
    <t>1SDA054091R1</t>
  </si>
  <si>
    <t xml:space="preserve">T4L 250 PR222DS/P-LSIG In=160 4p F F    </t>
  </si>
  <si>
    <t>1SDA054092R1</t>
  </si>
  <si>
    <t xml:space="preserve">T4L 250 PR222DS/P-LSIG In=250 4p F F    </t>
  </si>
  <si>
    <t>1SDA054093R1</t>
  </si>
  <si>
    <t xml:space="preserve">T4V 250 PR221DS-LS/I In=100 3p F F      </t>
  </si>
  <si>
    <t>1SDA054094R1</t>
  </si>
  <si>
    <t xml:space="preserve">T4V 250 PR221DS-LS/I In=160 3p F F      </t>
  </si>
  <si>
    <t>1SDA054095R1</t>
  </si>
  <si>
    <t xml:space="preserve">T4V 250 PR221DS-LS/I In=250 3p F F      </t>
  </si>
  <si>
    <t>1SDA054096R1</t>
  </si>
  <si>
    <t xml:space="preserve">T4V 250 PR221DS-I In=100 3p F F         </t>
  </si>
  <si>
    <t>1SDA054097R1</t>
  </si>
  <si>
    <t xml:space="preserve">T4V 250 PR221DS-I In=160 3p F F         </t>
  </si>
  <si>
    <t>1SDA054098R1</t>
  </si>
  <si>
    <t xml:space="preserve">T4V 250 PR221DS-I In=250 3p F F         </t>
  </si>
  <si>
    <t>1SDA054099R1</t>
  </si>
  <si>
    <t xml:space="preserve">T4V 250 PR222DS/P-LSI In=100 3p F F     </t>
  </si>
  <si>
    <t>1SDA054100R1</t>
  </si>
  <si>
    <t xml:space="preserve">T4V 250 PR222DS/P-LSI In=160 3p F F     </t>
  </si>
  <si>
    <t>1SDA054101R1</t>
  </si>
  <si>
    <t xml:space="preserve">T4V 250 PR222DS/P-LSI In=250 3p F F     </t>
  </si>
  <si>
    <t>1SDA054102R1</t>
  </si>
  <si>
    <t xml:space="preserve">T4V 250 PR222DS/P-LSIG In=100 3p F F    </t>
  </si>
  <si>
    <t>1SDA054103R1</t>
  </si>
  <si>
    <t xml:space="preserve">T4V 250 PR222DS/P-LSIG In=160 3p F F    </t>
  </si>
  <si>
    <t>1SDA054104R1</t>
  </si>
  <si>
    <t xml:space="preserve">T4V 250 PR222DS/P-LSIG In=250 3p F F    </t>
  </si>
  <si>
    <t>1SDA054105R1</t>
  </si>
  <si>
    <t xml:space="preserve">T4V 250 PR221DS-LS/I In=100 4p F F      </t>
  </si>
  <si>
    <t>1SDA054106R1</t>
  </si>
  <si>
    <t xml:space="preserve">T4V 250 PR221DS-LS/I In=160 4p F F      </t>
  </si>
  <si>
    <t>1SDA054107R1</t>
  </si>
  <si>
    <t xml:space="preserve">T4V 250 PR221DS-LS/I In=250 4p F F      </t>
  </si>
  <si>
    <t>1SDA054108R1</t>
  </si>
  <si>
    <t xml:space="preserve">T4V 250 PR221DS-I In=100 4p F F         </t>
  </si>
  <si>
    <t>1SDA054109R1</t>
  </si>
  <si>
    <t xml:space="preserve">T4V 250 PR221DS-I In=160 4p F F         </t>
  </si>
  <si>
    <t>1SDA054110R1</t>
  </si>
  <si>
    <t xml:space="preserve">T4V 250 PR221DS-I In=250 4p F F         </t>
  </si>
  <si>
    <t>1SDA054111R1</t>
  </si>
  <si>
    <t xml:space="preserve">T4V 250 PR222DS/P-LSI In=100 4p F F     </t>
  </si>
  <si>
    <t>1SDA054112R1</t>
  </si>
  <si>
    <t xml:space="preserve">T4V 250 PR222DS/P-LSI In=160 4p F F     </t>
  </si>
  <si>
    <t>1SDA054113R1</t>
  </si>
  <si>
    <t xml:space="preserve">T4V 250 PR222DS/P-LSI In=250 4p F F     </t>
  </si>
  <si>
    <t>1SDA054114R1</t>
  </si>
  <si>
    <t xml:space="preserve">T4V 250 PR222DS/P-LSIG In=100 4p F F    </t>
  </si>
  <si>
    <t>1SDA054115R1</t>
  </si>
  <si>
    <t xml:space="preserve">T4V 250 PR222DS/P-LSIG In=160 4p F F    </t>
  </si>
  <si>
    <t>1SDA054116R1</t>
  </si>
  <si>
    <t xml:space="preserve">T4V 250 PR222DS/P-LSIG In=250 4p F F    </t>
  </si>
  <si>
    <t>Interruptor T4N 320 A, Relevador PR221DS-LS/I, 3 Polos sin Terminales</t>
  </si>
  <si>
    <t>1SDA054118R1</t>
  </si>
  <si>
    <t xml:space="preserve">T4N 320 PR221DS-I In=320 3p F F         </t>
  </si>
  <si>
    <t>1SDA054119R1</t>
  </si>
  <si>
    <t xml:space="preserve">T4N 320 PR222DS/P-LSI In=320 3p F F     </t>
  </si>
  <si>
    <t>Interruptor T4N 320 A, Relevador  PR222DS/P-LSIG, 3 Polos sin Terminales</t>
  </si>
  <si>
    <t>1SDA054121R1</t>
  </si>
  <si>
    <t xml:space="preserve">T4N 320 PR221DS-LS/I In=320 4p F F      </t>
  </si>
  <si>
    <t>1SDA054122R1</t>
  </si>
  <si>
    <t xml:space="preserve">T4N 320 PR221DS-I In=320 4p F F         </t>
  </si>
  <si>
    <t>1SDA054123R1</t>
  </si>
  <si>
    <t xml:space="preserve">T4N 320 PR222DS/P-LSI In=320 4p F F     </t>
  </si>
  <si>
    <t>1SDA054124R1</t>
  </si>
  <si>
    <t xml:space="preserve">T4N 320 PR222DS/P-LSIG In=320 4p F F    </t>
  </si>
  <si>
    <t>1SDA054125R1</t>
  </si>
  <si>
    <t xml:space="preserve">T4S 320 PR221DS-LS/I In=320 3p F F      </t>
  </si>
  <si>
    <t>1SDA054126R1</t>
  </si>
  <si>
    <t xml:space="preserve">T4S 320 PR221DS-I In=320 3p F F         </t>
  </si>
  <si>
    <t>1SDA054127R1</t>
  </si>
  <si>
    <t xml:space="preserve">T4S 320 PR222DS/P-LSI In=320 3p F F     </t>
  </si>
  <si>
    <t>1SDA054128R1</t>
  </si>
  <si>
    <t xml:space="preserve">T4S 320 PR222DS/P-LSIG In=320 3p F F    </t>
  </si>
  <si>
    <t>1SDA054129R1</t>
  </si>
  <si>
    <t xml:space="preserve">T4S 320 PR221DS-LS/I In=320 4p F F      </t>
  </si>
  <si>
    <t>1SDA054130R1</t>
  </si>
  <si>
    <t xml:space="preserve">T4S 320 PR221DS-I In=320 4p F F         </t>
  </si>
  <si>
    <t>1SDA054131R1</t>
  </si>
  <si>
    <t xml:space="preserve">T4S 320 PR222DS/P-LSI In=320 4p F F     </t>
  </si>
  <si>
    <t>1SDA054132R1</t>
  </si>
  <si>
    <t xml:space="preserve">T4S 320 PR222DS/P-LSIG In=320 4p F F    </t>
  </si>
  <si>
    <t>Interruptor T4H 320 A, Relevador PR221DS-LS/I,  3  Polos  sin Terminales</t>
  </si>
  <si>
    <t>1SDA054134R1</t>
  </si>
  <si>
    <t xml:space="preserve">T4H 320 PR221DS-I In=320 3p F F         </t>
  </si>
  <si>
    <t>1SDA054135R1</t>
  </si>
  <si>
    <t xml:space="preserve">T4H 320 PR222DS/P-LSI In=320 3p F F     </t>
  </si>
  <si>
    <t>Interruptor T4H 320 A, Relevador PR222DS/P-LSIG, 3 Polos sin Terminales</t>
  </si>
  <si>
    <t>1SDA054137R1</t>
  </si>
  <si>
    <t xml:space="preserve">T4H 320 PR221DS-LS/I In=320 4p F F      </t>
  </si>
  <si>
    <t>1SDA054138R1</t>
  </si>
  <si>
    <t xml:space="preserve">T4H 320 PR221DS-I In=320 4p F F         </t>
  </si>
  <si>
    <t>1SDA054139R1</t>
  </si>
  <si>
    <t xml:space="preserve">T4H 320 PR222DS/P-LSI In=320 4p F F     </t>
  </si>
  <si>
    <t>1SDA054140R1</t>
  </si>
  <si>
    <t xml:space="preserve">T4H 320 PR222DS/P-LSIG In=320 4p F F    </t>
  </si>
  <si>
    <t>1SDA054141R1</t>
  </si>
  <si>
    <t xml:space="preserve">T4L 320 PR221DS-LS/I In=320 3p F F      </t>
  </si>
  <si>
    <t>1SDA054142R1</t>
  </si>
  <si>
    <t xml:space="preserve">T4L 320 PR221DS-I In=320 3p F F         </t>
  </si>
  <si>
    <t>1SDA054143R1</t>
  </si>
  <si>
    <t xml:space="preserve">T4L 320 PR222DS/P-LSI In=320 3p F F     </t>
  </si>
  <si>
    <t>1SDA054144R1</t>
  </si>
  <si>
    <t xml:space="preserve">T4L 320 PR222DS/P-LSIG In=320 3p F F    </t>
  </si>
  <si>
    <t>1SDA054145R1</t>
  </si>
  <si>
    <t xml:space="preserve">T4L 320 PR221DS-LS/I In=320 4p F F      </t>
  </si>
  <si>
    <t>1SDA054146R1</t>
  </si>
  <si>
    <t xml:space="preserve">T4L 320 PR221DS-I In=320 4p F F         </t>
  </si>
  <si>
    <t>1SDA054147R1</t>
  </si>
  <si>
    <t xml:space="preserve">T4L 320 PR222DS/P-LSI In=320 4p F F     </t>
  </si>
  <si>
    <t>1SDA054148R1</t>
  </si>
  <si>
    <t xml:space="preserve">T4L 320 PR222DS/P-LSIG In=320 4p F F    </t>
  </si>
  <si>
    <t>1SDA054149R1</t>
  </si>
  <si>
    <t xml:space="preserve">T4V 320 PR221DS-LS/I In=320 3p F F      </t>
  </si>
  <si>
    <t>1SDA054150R1</t>
  </si>
  <si>
    <t xml:space="preserve">T4V 320 PR221DS-I In=320 3p F F         </t>
  </si>
  <si>
    <t>1SDA054151R1</t>
  </si>
  <si>
    <t xml:space="preserve">T4V 320 PR222DS/P-LSI In=320 3p F F     </t>
  </si>
  <si>
    <t>1SDA054152R1</t>
  </si>
  <si>
    <t xml:space="preserve">T4V 320 PR222DS/P-LSIG In=320 3p F F    </t>
  </si>
  <si>
    <t>1SDA054153R1</t>
  </si>
  <si>
    <t xml:space="preserve">T4V 320 PR221DS-LS/I In=320 4p F F      </t>
  </si>
  <si>
    <t>1SDA054154R1</t>
  </si>
  <si>
    <t xml:space="preserve">T4V 320 PR221DS-I In=320 4p F F         </t>
  </si>
  <si>
    <t>1SDA054155R1</t>
  </si>
  <si>
    <t xml:space="preserve">T4V 320 PR222DS/P-LSI In=320 4p F F     </t>
  </si>
  <si>
    <t>1SDA054156R1</t>
  </si>
  <si>
    <t xml:space="preserve">T4V 320 PR222DS/P-LSIG In=320 4p F F    </t>
  </si>
  <si>
    <t>1SDA054157R1</t>
  </si>
  <si>
    <t>SOR-C T1...T3 UL/CSA 12Vd.c.</t>
  </si>
  <si>
    <t>1SDA054163R1</t>
  </si>
  <si>
    <t>T3S 225 UL/CSA MCP 100-1200 3p</t>
  </si>
  <si>
    <t>1SDA054164R1</t>
  </si>
  <si>
    <t>T3S 225 UL/CSA MCP 125-1500 3p F F</t>
  </si>
  <si>
    <t>1SDA054165R1</t>
  </si>
  <si>
    <t>T3S 225 UL/CSA MCP 150-1800 3p F F</t>
  </si>
  <si>
    <t>1SDA054166R1</t>
  </si>
  <si>
    <t>T3S 225 UL/CSA MCP 200-2400 3F</t>
  </si>
  <si>
    <t>1SDA054171R1</t>
  </si>
  <si>
    <t xml:space="preserve">T4N 250 TMD 20-320 3p F F               </t>
  </si>
  <si>
    <t>1SDA054172R1</t>
  </si>
  <si>
    <t xml:space="preserve">T4N 250 TMD 32-320 3p F F               </t>
  </si>
  <si>
    <t>1SDA054173R1</t>
  </si>
  <si>
    <t xml:space="preserve">T4N 250 TMD 50-500 3p F F               </t>
  </si>
  <si>
    <t>1SDA054174R1</t>
  </si>
  <si>
    <t xml:space="preserve">T4N 250 TMA 80-800 3p F F               </t>
  </si>
  <si>
    <t>1SDA054175R1</t>
  </si>
  <si>
    <t xml:space="preserve">T4N 250 TMA 100-1000 3p F F             </t>
  </si>
  <si>
    <t>1SDA054176R1</t>
  </si>
  <si>
    <t xml:space="preserve">T4N 250 TMA 125-1250 3p F F             </t>
  </si>
  <si>
    <t>1SDA054177R1</t>
  </si>
  <si>
    <t xml:space="preserve">T4N 250 TMA 160-1600 3p F F             </t>
  </si>
  <si>
    <t>1SDA054178R1</t>
  </si>
  <si>
    <t xml:space="preserve">T4N 250 TMA 200-2000 3p F F             </t>
  </si>
  <si>
    <t>1SDA054179R1</t>
  </si>
  <si>
    <t xml:space="preserve">T4N 250 TMA 250-2500 3p F F             </t>
  </si>
  <si>
    <t>1SDA054180R1</t>
  </si>
  <si>
    <t xml:space="preserve">T4N 250 TMD 20-320 4p F F               </t>
  </si>
  <si>
    <t>1SDA054181R1</t>
  </si>
  <si>
    <t xml:space="preserve">T4N 250 TMD 32-320 4p F F               </t>
  </si>
  <si>
    <t>1SDA054182R1</t>
  </si>
  <si>
    <t xml:space="preserve">T4N 250 TMD 50-500 4p F F               </t>
  </si>
  <si>
    <t>1SDA054183R1</t>
  </si>
  <si>
    <t xml:space="preserve">T4N 250 TMA 80-800 4p F F               </t>
  </si>
  <si>
    <t>1SDA054184R1</t>
  </si>
  <si>
    <t xml:space="preserve">T4N 250 TMA 100-1000 4p F F             </t>
  </si>
  <si>
    <t>1SDA054185R1</t>
  </si>
  <si>
    <t xml:space="preserve">T4N 250 TMA 125-1250 4p F F             </t>
  </si>
  <si>
    <t>1SDA054186R1</t>
  </si>
  <si>
    <t xml:space="preserve">T4N 250 TMA 160-1600 4p F F             </t>
  </si>
  <si>
    <t>1SDA054187R1</t>
  </si>
  <si>
    <t xml:space="preserve">T4N 250 TMA 200-2000 4p F F             </t>
  </si>
  <si>
    <t>1SDA054188R1</t>
  </si>
  <si>
    <t xml:space="preserve">T4N 250 TMA 250-2500 4p F F             </t>
  </si>
  <si>
    <t>1SDA054189R1</t>
  </si>
  <si>
    <t xml:space="preserve">T4S 250 TMD 20-200 3p F F               </t>
  </si>
  <si>
    <t>1SDA054190R1</t>
  </si>
  <si>
    <t xml:space="preserve">T4S 250 TMD 32-320 3p F F               </t>
  </si>
  <si>
    <t>1SDA054191R1</t>
  </si>
  <si>
    <t xml:space="preserve">T4S 250 TMD 50-500 3p F F               </t>
  </si>
  <si>
    <t>1SDA054192R1</t>
  </si>
  <si>
    <t xml:space="preserve">T4S 250 TMA 80-800 3p F F               </t>
  </si>
  <si>
    <t>1SDA054193R1</t>
  </si>
  <si>
    <t xml:space="preserve">T4S 250 TMA 100-1000 3p F F             </t>
  </si>
  <si>
    <t>1SDA054194R1</t>
  </si>
  <si>
    <t xml:space="preserve">T4S 250 TMA 125-1250 3p F F             </t>
  </si>
  <si>
    <t>1SDA054195R1</t>
  </si>
  <si>
    <t xml:space="preserve">T4S 250 TMA 160-1600 3p F F             </t>
  </si>
  <si>
    <t>1SDA054196R1</t>
  </si>
  <si>
    <t xml:space="preserve">T4S 250 TMA 200-2000 3p F F             </t>
  </si>
  <si>
    <t>1SDA054197R1</t>
  </si>
  <si>
    <t xml:space="preserve">T4S 250 TMA 250-2500 3p F F             </t>
  </si>
  <si>
    <t>1SDA054198R1</t>
  </si>
  <si>
    <t xml:space="preserve">T4S 250 TMD 20-200 4p F F               </t>
  </si>
  <si>
    <t>1SDA054199R1</t>
  </si>
  <si>
    <t xml:space="preserve">T4S 250 TMD 32-320 4p F F               </t>
  </si>
  <si>
    <t>1SDA054200R1</t>
  </si>
  <si>
    <t xml:space="preserve">T4S 250 TMD 50-500 4p F F               </t>
  </si>
  <si>
    <t>1SDA054201R1</t>
  </si>
  <si>
    <t xml:space="preserve">T4S 250 TMA 80-800 4p F F               </t>
  </si>
  <si>
    <t>1SDA054202R1</t>
  </si>
  <si>
    <t xml:space="preserve">T4S 250 TMA 100-1000 4p F F             </t>
  </si>
  <si>
    <t>1SDA054203R1</t>
  </si>
  <si>
    <t xml:space="preserve">T4S 250 TMA 125-1250 4p F F             </t>
  </si>
  <si>
    <t>1SDA054204R1</t>
  </si>
  <si>
    <t xml:space="preserve">T4S 250 TMA 160-1600 4p F F             </t>
  </si>
  <si>
    <t>1SDA054205R1</t>
  </si>
  <si>
    <t xml:space="preserve">T4S 250 TMA 200-2000 4p F F             </t>
  </si>
  <si>
    <t>1SDA054206R1</t>
  </si>
  <si>
    <t xml:space="preserve">T4S 250 TMA 250-2500 4p F F             </t>
  </si>
  <si>
    <t>1SDA054207R1</t>
  </si>
  <si>
    <t xml:space="preserve">T4H 250 TMD 20-200 3p F F               </t>
  </si>
  <si>
    <t>1SDA054208R1</t>
  </si>
  <si>
    <t xml:space="preserve">T4H 250 TMD 32-320 3p F F               </t>
  </si>
  <si>
    <t>1SDA054209R1</t>
  </si>
  <si>
    <t xml:space="preserve">T4H 250 TMD 50-500 3p F F               </t>
  </si>
  <si>
    <t>1SDA054210R1</t>
  </si>
  <si>
    <t xml:space="preserve">T4H 250 TMA 80-800 3p F F               </t>
  </si>
  <si>
    <t>1SDA054211R1</t>
  </si>
  <si>
    <t xml:space="preserve">T4H 250 TMA 100-1000 3p F F             </t>
  </si>
  <si>
    <t>1SDA054212R1</t>
  </si>
  <si>
    <t xml:space="preserve">T4H 250 TMA 125-1250 3p F F             </t>
  </si>
  <si>
    <t>1SDA054213R1</t>
  </si>
  <si>
    <t xml:space="preserve">T4H 250 TMA 160-1600 3p F F             </t>
  </si>
  <si>
    <t>1SDA054214R1</t>
  </si>
  <si>
    <t xml:space="preserve">T4H 250 TMA 200-2000 3p F F             </t>
  </si>
  <si>
    <t>1SDA054215R1</t>
  </si>
  <si>
    <t xml:space="preserve">T4H 250 TMA 250-2500 3p F F             </t>
  </si>
  <si>
    <t>1SDA054216R1</t>
  </si>
  <si>
    <t xml:space="preserve">T4H 250 TMD 20-200 4p F F               </t>
  </si>
  <si>
    <t>1SDA054217R1</t>
  </si>
  <si>
    <t xml:space="preserve">T4H 250 TMD 32-320 4p F F               </t>
  </si>
  <si>
    <t>1SDA054218R1</t>
  </si>
  <si>
    <t xml:space="preserve">T4H 250 TMD 50-500 4p F F               </t>
  </si>
  <si>
    <t>1SDA054219R1</t>
  </si>
  <si>
    <t xml:space="preserve">T4H 250 TMA 80-800 4p F F               </t>
  </si>
  <si>
    <t>1SDA054220R1</t>
  </si>
  <si>
    <t xml:space="preserve">T4H 250 TMA 100-1000 4p F F             </t>
  </si>
  <si>
    <t>1SDA054221R1</t>
  </si>
  <si>
    <t xml:space="preserve">T4H 250 TMA 125-1250 4p F F             </t>
  </si>
  <si>
    <t>1SDA054222R1</t>
  </si>
  <si>
    <t xml:space="preserve">T4H 250 TMA 160-1600 4p F F             </t>
  </si>
  <si>
    <t>1SDA054223R1</t>
  </si>
  <si>
    <t xml:space="preserve">T4H 250 TMA 200-2000 4p F F             </t>
  </si>
  <si>
    <t>1SDA054224R1</t>
  </si>
  <si>
    <t xml:space="preserve">T4H 250 TMA 250-2500 4p F F             </t>
  </si>
  <si>
    <t>1SDA054225R1</t>
  </si>
  <si>
    <t xml:space="preserve">T4L 250 TMD 20-200 3p F F               </t>
  </si>
  <si>
    <t>1SDA054226R1</t>
  </si>
  <si>
    <t xml:space="preserve">T4L 250 TMD 32-320 3p F F               </t>
  </si>
  <si>
    <t>1SDA054227R1</t>
  </si>
  <si>
    <t xml:space="preserve">T4L 250 TMD 50-500 3p F F               </t>
  </si>
  <si>
    <t>1SDA054228R1</t>
  </si>
  <si>
    <t xml:space="preserve">T4L 250 TMA 80-800 3p F F               </t>
  </si>
  <si>
    <t>1SDA054229R1</t>
  </si>
  <si>
    <t xml:space="preserve">T4L 250 TMA 100-1000 3p F F             </t>
  </si>
  <si>
    <t>1SDA054230R1</t>
  </si>
  <si>
    <t xml:space="preserve">T4L 250 TMA 125-1250 3p F F             </t>
  </si>
  <si>
    <t>1SDA054231R1</t>
  </si>
  <si>
    <t xml:space="preserve">T4L 250 TMA 160-1600 3p F F             </t>
  </si>
  <si>
    <t>1SDA054232R1</t>
  </si>
  <si>
    <t xml:space="preserve">T4L 250 TMA 200-2000 3p F F             </t>
  </si>
  <si>
    <t>1SDA054233R1</t>
  </si>
  <si>
    <t xml:space="preserve">T4L 250 TMA 250-2500 3p F F             </t>
  </si>
  <si>
    <t>1SDA054234R1</t>
  </si>
  <si>
    <t xml:space="preserve">T4L 250 TMD 20-200 4p F F               </t>
  </si>
  <si>
    <t>1SDA054235R1</t>
  </si>
  <si>
    <t xml:space="preserve">T4L 250 TMD 32-320 4p F F               </t>
  </si>
  <si>
    <t>1SDA054236R1</t>
  </si>
  <si>
    <t xml:space="preserve">T4L 250 TMD 50-500 4p F F               </t>
  </si>
  <si>
    <t>1SDA054237R1</t>
  </si>
  <si>
    <t xml:space="preserve">T4L 250 TMA 80-800 4p F F               </t>
  </si>
  <si>
    <t>1SDA054238R1</t>
  </si>
  <si>
    <t xml:space="preserve">T4L 250 TMA 100-1000 4p F F             </t>
  </si>
  <si>
    <t>1SDA054239R1</t>
  </si>
  <si>
    <t xml:space="preserve">T4L 250 TMA 125-1250 4p F F             </t>
  </si>
  <si>
    <t>1SDA054240R1</t>
  </si>
  <si>
    <t xml:space="preserve">T4L 250 TMA 160-1600 4p F F             </t>
  </si>
  <si>
    <t>1SDA054241R1</t>
  </si>
  <si>
    <t xml:space="preserve">T4L 250 TMA 200-2000 4p F F             </t>
  </si>
  <si>
    <t>1SDA054242R1</t>
  </si>
  <si>
    <t xml:space="preserve">T4L 250 TMA 250-2500 4p F F             </t>
  </si>
  <si>
    <t>1SDA054243R1</t>
  </si>
  <si>
    <t xml:space="preserve">T4V 250 TMD 20-200 3p F F               </t>
  </si>
  <si>
    <t>1SDA054244R1</t>
  </si>
  <si>
    <t xml:space="preserve">T4V 250 TMD 32-320 3p F F               </t>
  </si>
  <si>
    <t>1SDA054245R1</t>
  </si>
  <si>
    <t xml:space="preserve">T4V 250 TMD 50-500 3p F F               </t>
  </si>
  <si>
    <t>1SDA054246R1</t>
  </si>
  <si>
    <t xml:space="preserve">T4V 250 TMA 80-800 3p F F               </t>
  </si>
  <si>
    <t>1SDA054247R1</t>
  </si>
  <si>
    <t xml:space="preserve">T4V 250 TMA 100-1000 3p F F             </t>
  </si>
  <si>
    <t>1SDA054248R1</t>
  </si>
  <si>
    <t xml:space="preserve">T4V 250 TMA 125-1250 3p F F             </t>
  </si>
  <si>
    <t>1SDA054249R1</t>
  </si>
  <si>
    <t xml:space="preserve">T4V 250 TMA 160-1600 3p F F             </t>
  </si>
  <si>
    <t>1SDA054250R1</t>
  </si>
  <si>
    <t xml:space="preserve">T4V 250 TMA 200-2000 3p F F             </t>
  </si>
  <si>
    <t>1SDA054251R1</t>
  </si>
  <si>
    <t xml:space="preserve">T4V 250 TMA 250-2500 3p F F             </t>
  </si>
  <si>
    <t>1SDA054252R1</t>
  </si>
  <si>
    <t xml:space="preserve">T4V 250 TMD 20-200 4p F F               </t>
  </si>
  <si>
    <t>1SDA054253R1</t>
  </si>
  <si>
    <t xml:space="preserve">T4V 250 TMD 32-320 4p F F               </t>
  </si>
  <si>
    <t>1SDA054254R1</t>
  </si>
  <si>
    <t xml:space="preserve">T4V 250 TMD 50-500 4p F F               </t>
  </si>
  <si>
    <t>1SDA054255R1</t>
  </si>
  <si>
    <t xml:space="preserve">T4V 250 TMA 80-800 4p F F               </t>
  </si>
  <si>
    <t>1SDA054256R1</t>
  </si>
  <si>
    <t xml:space="preserve">T4V 250 TMA 100-1000 4p F F             </t>
  </si>
  <si>
    <t>1SDA054257R1</t>
  </si>
  <si>
    <t xml:space="preserve">T4V 250 TMA 125-1250 4p F F             </t>
  </si>
  <si>
    <t>1SDA054258R1</t>
  </si>
  <si>
    <t xml:space="preserve">T4V 250 TMA 160-1600 4p F F             </t>
  </si>
  <si>
    <t>1SDA054259R1</t>
  </si>
  <si>
    <t xml:space="preserve">T4V 250 TMA 200-2000 4p F F             </t>
  </si>
  <si>
    <t>1SDA054260R1</t>
  </si>
  <si>
    <t xml:space="preserve">T4V 250 TMA 250-2500 4p F F             </t>
  </si>
  <si>
    <t>1SDA054271R1</t>
  </si>
  <si>
    <t xml:space="preserve">T4N 250 TMA 125-1250 4p F F InN=100%In  </t>
  </si>
  <si>
    <t>1SDA054272R1</t>
  </si>
  <si>
    <t xml:space="preserve">T4N 250 TMA 160-1600 4p F F InN=100%In  </t>
  </si>
  <si>
    <t>1SDA054273R1</t>
  </si>
  <si>
    <t xml:space="preserve">T4N 250 TMA 200-2000 4p F F InN=100%In  </t>
  </si>
  <si>
    <t>1SDA054274R1</t>
  </si>
  <si>
    <t xml:space="preserve">T4N 250 TMA 250-2500 4p F F InN=100%In  </t>
  </si>
  <si>
    <t>1SDA054275R1</t>
  </si>
  <si>
    <t xml:space="preserve">T4S 250 TMA 125-1250 4p F F InN=100%In  </t>
  </si>
  <si>
    <t>1SDA054276R1</t>
  </si>
  <si>
    <t xml:space="preserve">T4S 250 TMA 160-1600 4p F F InN=100%In  </t>
  </si>
  <si>
    <t>1SDA054277R1</t>
  </si>
  <si>
    <t xml:space="preserve">T4S 250 TMA 200-2000 4p F F InN=100%In  </t>
  </si>
  <si>
    <t>1SDA054278R1</t>
  </si>
  <si>
    <t xml:space="preserve">T4S 250 TMA 250-2500 4p F F InN=100%In  </t>
  </si>
  <si>
    <t>1SDA054279R1</t>
  </si>
  <si>
    <t xml:space="preserve">T4H 250 TMA 125-1250 4p F F InN=100%In  </t>
  </si>
  <si>
    <t>1SDA054280R1</t>
  </si>
  <si>
    <t xml:space="preserve">T4H 250 TMA 160-1600 4p F F InN=100%In  </t>
  </si>
  <si>
    <t>1SDA054281R1</t>
  </si>
  <si>
    <t xml:space="preserve">T4H 250 TMA 200-2000 4p F F InN=100%In  </t>
  </si>
  <si>
    <t>1SDA054282R1</t>
  </si>
  <si>
    <t xml:space="preserve">T4H 250 TMA 250-2500 4p F F InN=100%In  </t>
  </si>
  <si>
    <t>1SDA054283R1</t>
  </si>
  <si>
    <t xml:space="preserve">T4L 250 TMA 125-1250 4p F F InN=100%In  </t>
  </si>
  <si>
    <t>1SDA054284R1</t>
  </si>
  <si>
    <t xml:space="preserve">T4L 250 TMA 160-1600 4p F F InN=100%In  </t>
  </si>
  <si>
    <t>1SDA054285R1</t>
  </si>
  <si>
    <t xml:space="preserve">T4L 250 TMA 200-2000 4p F F InN=100%In  </t>
  </si>
  <si>
    <t>1SDA054286R1</t>
  </si>
  <si>
    <t xml:space="preserve">T4L 250 TMA 250-2500 4p F F InN=100%In  </t>
  </si>
  <si>
    <t>1SDA054287R1</t>
  </si>
  <si>
    <t xml:space="preserve">T4V 250 TMA 125-1250 4p F F InN=100%In  </t>
  </si>
  <si>
    <t>1SDA054288R1</t>
  </si>
  <si>
    <t xml:space="preserve">T4V 250 TMA 160-1600 4p F F InN=100%In  </t>
  </si>
  <si>
    <t>1SDA054289R1</t>
  </si>
  <si>
    <t xml:space="preserve">T4V 250 TMA 200-2000 4p F F InN=100%In  </t>
  </si>
  <si>
    <t>1SDA054290R1</t>
  </si>
  <si>
    <t xml:space="preserve">T4V 250 TMA 250-2500 4p F F InN=100%In  </t>
  </si>
  <si>
    <t>1SDA054296R1</t>
  </si>
  <si>
    <t xml:space="preserve">T4N 250 MA 80-1120 3p F F               </t>
  </si>
  <si>
    <t>1SDA054297R1</t>
  </si>
  <si>
    <t xml:space="preserve">T4N 250 MA 100-1400 3p F F              </t>
  </si>
  <si>
    <t>1SDA054298R1</t>
  </si>
  <si>
    <t xml:space="preserve">T4N 250 MA 125-1750 3p F F              </t>
  </si>
  <si>
    <t>1SDA054299R1</t>
  </si>
  <si>
    <t xml:space="preserve">T4N 250 MA 160-2240 3p F F              </t>
  </si>
  <si>
    <t>1SDA054300R1</t>
  </si>
  <si>
    <t xml:space="preserve">T4N 250 MA 200-2800 3p F F              </t>
  </si>
  <si>
    <t>1SDA054302R1</t>
  </si>
  <si>
    <t xml:space="preserve">T4S 250 MA 80-1120 3p F F               </t>
  </si>
  <si>
    <t>1SDA054303R1</t>
  </si>
  <si>
    <t xml:space="preserve">T4S 250 MA 100-1400 3p F F              </t>
  </si>
  <si>
    <t>1SDA054304R1</t>
  </si>
  <si>
    <t xml:space="preserve">T4S 250 MA 125-1750 3p F F              </t>
  </si>
  <si>
    <t>1SDA054305R1</t>
  </si>
  <si>
    <t xml:space="preserve">T4S 250 MA 160-2240 3p F F              </t>
  </si>
  <si>
    <t>1SDA054306R1</t>
  </si>
  <si>
    <t xml:space="preserve">T4S 250 MA 200-2800 3p F F              </t>
  </si>
  <si>
    <t>1SDA054308R1</t>
  </si>
  <si>
    <t xml:space="preserve">T4L 250 MA 80-1120 3p F F               </t>
  </si>
  <si>
    <t>1SDA054309R1</t>
  </si>
  <si>
    <t xml:space="preserve">T4L 250 MA 100-1400 3p F F              </t>
  </si>
  <si>
    <t>1SDA054310R1</t>
  </si>
  <si>
    <t xml:space="preserve">T4L 250 MA 125-1750 3p F F              </t>
  </si>
  <si>
    <t>1SDA054311R1</t>
  </si>
  <si>
    <t xml:space="preserve">T4L 250 MA 160-2240 3p F F              </t>
  </si>
  <si>
    <t>1SDA054312R1</t>
  </si>
  <si>
    <t xml:space="preserve">T4L 250 MA 200-2800 3p F F              </t>
  </si>
  <si>
    <t>Interruptor T5N 320 A, Relevador PR221DS-LS/I, 3 Polos sin Terminales</t>
  </si>
  <si>
    <t>Interruptor T5N 400 A, Relevador PR221DS-LS/I,  3 Polos sin Terminales</t>
  </si>
  <si>
    <t>1SDA054318R1</t>
  </si>
  <si>
    <t xml:space="preserve">T5N 400 PR221DS-I In=320 3p F F         </t>
  </si>
  <si>
    <t>1SDA054319R1</t>
  </si>
  <si>
    <t xml:space="preserve">T5N 400 PR221DS-I In=400 3p F F         </t>
  </si>
  <si>
    <t>1SDA054320R1</t>
  </si>
  <si>
    <t xml:space="preserve">T5N 400 PR222DS/P-LSI In=320 3p F F     </t>
  </si>
  <si>
    <t>1SDA054321R1</t>
  </si>
  <si>
    <t xml:space="preserve">T5N 400 PR222DS/P-LSI In=400 3p F F     </t>
  </si>
  <si>
    <t>Interruptor T5N 320 A, Relevador PR222DS/P-LSIG,  3 Polos  sin Terminales</t>
  </si>
  <si>
    <t>Interruptor T5N 400 A, Relevador PR222DS/P-LSIG, 3 Polos sin Terminales</t>
  </si>
  <si>
    <t>1SDA054324R1</t>
  </si>
  <si>
    <t xml:space="preserve">T5N 400 PR221DS-LS/I In=320 4p F F      </t>
  </si>
  <si>
    <t>1SDA054325R1</t>
  </si>
  <si>
    <t xml:space="preserve">T5N 400 PR221DS-LS/I In=400 4p F F      </t>
  </si>
  <si>
    <t>1SDA054326R1</t>
  </si>
  <si>
    <t xml:space="preserve">T5N 400 PR221DS-I In=320 4p F F         </t>
  </si>
  <si>
    <t>1SDA054327R1</t>
  </si>
  <si>
    <t xml:space="preserve">T5N 400 PR221DS-I In=400 4p F F         </t>
  </si>
  <si>
    <t>1SDA054328R1</t>
  </si>
  <si>
    <t xml:space="preserve">T5N 400 PR222DS/P-LSI In=320 4p F F     </t>
  </si>
  <si>
    <t>1SDA054329R1</t>
  </si>
  <si>
    <t xml:space="preserve">T5N 400 PR222DS/P-LSI In=400 4p F F     </t>
  </si>
  <si>
    <t>1SDA054330R1</t>
  </si>
  <si>
    <t xml:space="preserve">T5N 400 PR222DS/P-LSIG In=320 4p F F    </t>
  </si>
  <si>
    <t>1SDA054331R1</t>
  </si>
  <si>
    <t xml:space="preserve">T5N 400 PR222DS/P-LSIG In=400 4p F F    </t>
  </si>
  <si>
    <t>1SDA054332R1</t>
  </si>
  <si>
    <t xml:space="preserve">T5S 400 PR221DS-LS/I In=320 3p F F      </t>
  </si>
  <si>
    <t>1SDA054333R1</t>
  </si>
  <si>
    <t xml:space="preserve">T5S 400 PR221DS-LS/I In=400 3p F F      </t>
  </si>
  <si>
    <t>1SDA054334R1</t>
  </si>
  <si>
    <t xml:space="preserve">T5S 400 PR221DS-I In=320 3p F F         </t>
  </si>
  <si>
    <t>1SDA054335R1</t>
  </si>
  <si>
    <t xml:space="preserve">T5S 400 PR221DS-I In=400 3p F F         </t>
  </si>
  <si>
    <t>1SDA054336R1</t>
  </si>
  <si>
    <t xml:space="preserve">T5S 400 PR222DS/P-LSI In=320 3p F F     </t>
  </si>
  <si>
    <t>1SDA054337R1</t>
  </si>
  <si>
    <t xml:space="preserve">T5S 400 PR222DS/P-LSI In=400 3p F F     </t>
  </si>
  <si>
    <t>1SDA054338R1</t>
  </si>
  <si>
    <t xml:space="preserve">T5S 400 PR222DS/P-LSIG In=320 3p F F    </t>
  </si>
  <si>
    <t>1SDA054339R1</t>
  </si>
  <si>
    <t xml:space="preserve">T5S 400 PR222DS/P-LSIG In=400 3p F F    </t>
  </si>
  <si>
    <t>1SDA054340R1</t>
  </si>
  <si>
    <t xml:space="preserve">T5S 400 PR221DS-LS/I In=320 4p F F      </t>
  </si>
  <si>
    <t>1SDA054341R1</t>
  </si>
  <si>
    <t xml:space="preserve">T5S 400 PR221DS-LS/I In=400 4p F F      </t>
  </si>
  <si>
    <t>1SDA054342R1</t>
  </si>
  <si>
    <t xml:space="preserve">T5S 400 PR221DS-I In=320 4p F F         </t>
  </si>
  <si>
    <t>1SDA054343R1</t>
  </si>
  <si>
    <t xml:space="preserve">T5S 400 PR221DS-I In=400 4p F F         </t>
  </si>
  <si>
    <t>1SDA054344R1</t>
  </si>
  <si>
    <t xml:space="preserve">T5S 400 PR222DS/P-LSI In=320 4p F F     </t>
  </si>
  <si>
    <t>1SDA054345R1</t>
  </si>
  <si>
    <t xml:space="preserve">T5S 400 PR222DS/P-LSI In=400 4p F F     </t>
  </si>
  <si>
    <t>1SDA054346R1</t>
  </si>
  <si>
    <t xml:space="preserve">T5S 400 PR222DS/P-LSIG In=320 4p F F    </t>
  </si>
  <si>
    <t>1SDA054347R1</t>
  </si>
  <si>
    <t xml:space="preserve">T5S 400 PR222DS/P-LSIG In=400 4p F F    </t>
  </si>
  <si>
    <t>Interruptor T5H 320 A, Relevador  PR221DS-LS/I, 3 Polos  sin Terminales</t>
  </si>
  <si>
    <t>Interruptor T5H 400 A, Relevador  PR221DS-LS/I, 3 Polos  sin Terminales</t>
  </si>
  <si>
    <t>1SDA054350R1</t>
  </si>
  <si>
    <t xml:space="preserve">T5H 400 PR221DS-I In=320 3p F F         </t>
  </si>
  <si>
    <t>1SDA054351R1</t>
  </si>
  <si>
    <t xml:space="preserve">T5H 400 PR221DS-I In=400 3p F F         </t>
  </si>
  <si>
    <t>1SDA054352R1</t>
  </si>
  <si>
    <t xml:space="preserve">T5H 400 PR222DS/P-LSI In=320 3p F F     </t>
  </si>
  <si>
    <t>1SDA054353R1</t>
  </si>
  <si>
    <t xml:space="preserve">T5H 400 PR222DS/P-LSI In=400 3p F F     </t>
  </si>
  <si>
    <t>Interruptor T5H 320 A, Relevador  PR222DS/P-LSIG, 3 Polos  sin Terminales</t>
  </si>
  <si>
    <t>Interruptor T5H 400 A, Relevador  PR222DS/P-LSIG, 3 Polos  sin Terminales</t>
  </si>
  <si>
    <t>1SDA054356R1</t>
  </si>
  <si>
    <t xml:space="preserve">T5H 400 PR221DS-LS/I In=320 4p F F      </t>
  </si>
  <si>
    <t>1SDA054357R1</t>
  </si>
  <si>
    <t xml:space="preserve">T5H 400 PR221DS-LS/I In=400 4p F F      </t>
  </si>
  <si>
    <t>1SDA054358R1</t>
  </si>
  <si>
    <t xml:space="preserve">T5H 400 PR221DS-I In=320 4p F F         </t>
  </si>
  <si>
    <t>1SDA054359R1</t>
  </si>
  <si>
    <t xml:space="preserve">T5H 400 PR221DS-I In=400 4p F F         </t>
  </si>
  <si>
    <t>1SDA054360R1</t>
  </si>
  <si>
    <t xml:space="preserve">T5H 400 PR222DS/P-LSI In=320 4p F F     </t>
  </si>
  <si>
    <t>1SDA054361R1</t>
  </si>
  <si>
    <t xml:space="preserve">T5H 400 PR222DS/P-LSI In=400 4p F F     </t>
  </si>
  <si>
    <t>1SDA054362R1</t>
  </si>
  <si>
    <t xml:space="preserve">T5H 400 PR222DS/P-LSIG In=320 4p F F    </t>
  </si>
  <si>
    <t>1SDA054363R1</t>
  </si>
  <si>
    <t xml:space="preserve">T5H 400 PR222DS/P-LSIG In=400 4p F F    </t>
  </si>
  <si>
    <t>1SDA054364R1</t>
  </si>
  <si>
    <t xml:space="preserve">T5L 400 PR221DS-LS/I In=320 3p F F      </t>
  </si>
  <si>
    <t>1SDA054365R1</t>
  </si>
  <si>
    <t xml:space="preserve">T5L 400 PR221DS-LS/I In=400 3p F F      </t>
  </si>
  <si>
    <t>1SDA054366R1</t>
  </si>
  <si>
    <t xml:space="preserve">T5L 400 PR221DS-I In=320 3p F F         </t>
  </si>
  <si>
    <t>1SDA054367R1</t>
  </si>
  <si>
    <t xml:space="preserve">T5L 400 PR221DS-I In=400 3p F F         </t>
  </si>
  <si>
    <t>1SDA054368R1</t>
  </si>
  <si>
    <t xml:space="preserve">T5L 400 PR222DS/P-LSI In=320 3p F F     </t>
  </si>
  <si>
    <t>1SDA054369R1</t>
  </si>
  <si>
    <t xml:space="preserve">T5L 400 PR222DS/P-LSI In=400 3p F F     </t>
  </si>
  <si>
    <t>1SDA054370R1</t>
  </si>
  <si>
    <t xml:space="preserve">T5L 400 PR222DS/P-LSIG In=320 3p F F    </t>
  </si>
  <si>
    <t>1SDA054371R1</t>
  </si>
  <si>
    <t xml:space="preserve">T5L 400 PR222DS/P-LSIG In=400 3p F F    </t>
  </si>
  <si>
    <t>1SDA054372R1</t>
  </si>
  <si>
    <t xml:space="preserve">T5L 400 PR221DS-LS/I In=320 4p F F      </t>
  </si>
  <si>
    <t>1SDA054373R1</t>
  </si>
  <si>
    <t xml:space="preserve">T5L 400 PR221DS-LS/I In=400 4p F F      </t>
  </si>
  <si>
    <t>1SDA054374R1</t>
  </si>
  <si>
    <t xml:space="preserve">T5L 400 PR221DS-I In=320 4p F F         </t>
  </si>
  <si>
    <t>1SDA054375R1</t>
  </si>
  <si>
    <t xml:space="preserve">T5L 400 PR221DS-I In=400 4p F F         </t>
  </si>
  <si>
    <t>1SDA054376R1</t>
  </si>
  <si>
    <t xml:space="preserve">T5L 400 PR222DS/P-LSI In=320 4p F F     </t>
  </si>
  <si>
    <t>1SDA054377R1</t>
  </si>
  <si>
    <t xml:space="preserve">T5L 400 PR222DS/P-LSI In=400 4p F F     </t>
  </si>
  <si>
    <t>1SDA054378R1</t>
  </si>
  <si>
    <t xml:space="preserve">T5L 400 PR222DS/P-LSIG In=320 4p F F    </t>
  </si>
  <si>
    <t>1SDA054379R1</t>
  </si>
  <si>
    <t xml:space="preserve">T5L 400 PR222DS/P-LSIG In=400 4p F F    </t>
  </si>
  <si>
    <t>1SDA054380R1</t>
  </si>
  <si>
    <t xml:space="preserve">T5V 400 PR221DS-LS/I In=320 3p F F      </t>
  </si>
  <si>
    <t>1SDA054381R1</t>
  </si>
  <si>
    <t xml:space="preserve">T5V 400 PR221DS-LS/I In=400 3p F F      </t>
  </si>
  <si>
    <t>1SDA054382R1</t>
  </si>
  <si>
    <t xml:space="preserve">T5V 400 PR221DS-I In=320 3p F F         </t>
  </si>
  <si>
    <t>1SDA054383R1</t>
  </si>
  <si>
    <t xml:space="preserve">T5V 400 PR221DS-I In=400 3p F F         </t>
  </si>
  <si>
    <t>1SDA054384R1</t>
  </si>
  <si>
    <t xml:space="preserve">T5V 400 PR222DS/P-LSI In=320 3p F F     </t>
  </si>
  <si>
    <t>1SDA054385R1</t>
  </si>
  <si>
    <t xml:space="preserve">T5V 400 PR222DS/P-LSI In=400 3p F F     </t>
  </si>
  <si>
    <t>1SDA054386R1</t>
  </si>
  <si>
    <t xml:space="preserve">T5V 400 PR222DS/P-LSIG In=320 3p F F    </t>
  </si>
  <si>
    <t>1SDA054387R1</t>
  </si>
  <si>
    <t xml:space="preserve">T5V 400 PR222DS/P-LSIG In=400 3p F F    </t>
  </si>
  <si>
    <t>1SDA054388R1</t>
  </si>
  <si>
    <t xml:space="preserve">T5V 400 PR221DS-LS/I In=320 4p F F      </t>
  </si>
  <si>
    <t>1SDA054389R1</t>
  </si>
  <si>
    <t xml:space="preserve">T5V 400 PR221DS-LS/I In=400 4p F F      </t>
  </si>
  <si>
    <t>1SDA054390R1</t>
  </si>
  <si>
    <t xml:space="preserve">T5V 400 PR221DS-I In=320 4p F F         </t>
  </si>
  <si>
    <t>1SDA054391R1</t>
  </si>
  <si>
    <t xml:space="preserve">T5V 400 PR221DS-I In=400 4p F F         </t>
  </si>
  <si>
    <t>1SDA054392R1</t>
  </si>
  <si>
    <t xml:space="preserve">T5V 400 PR222DS/P-LSI In=320 4p F F     </t>
  </si>
  <si>
    <t>1SDA054393R1</t>
  </si>
  <si>
    <t xml:space="preserve">T5V 400 PR222DS/P-LSI In=400 4p F F     </t>
  </si>
  <si>
    <t>1SDA054394R1</t>
  </si>
  <si>
    <t xml:space="preserve">T5V 400 PR222DS/P-LSIG In=320 4p F F    </t>
  </si>
  <si>
    <t>1SDA054395R1</t>
  </si>
  <si>
    <t xml:space="preserve">T5V 400 PR222DS/P-LSIG In=400 4p F F    </t>
  </si>
  <si>
    <t>Interruptor T5N 630 A, Relevador PR221DS-LS/I, 3 Polos sin Terminales</t>
  </si>
  <si>
    <t>1SDA054397R1</t>
  </si>
  <si>
    <t xml:space="preserve">T5N 630 PR221DS-I In=630 3p F F         </t>
  </si>
  <si>
    <t>1SDA054398R1</t>
  </si>
  <si>
    <t xml:space="preserve">T5N 630 PR222DS/P-LSI In=630 3p F F     </t>
  </si>
  <si>
    <t>Interruptor T5N 630 A, Relevador PR222DS/P-LSIG, 3 Polos  sinTerminales</t>
  </si>
  <si>
    <t>1SDA054400R1</t>
  </si>
  <si>
    <t xml:space="preserve">T5N 630 PR221DS-LS/I In=630 4p F F      </t>
  </si>
  <si>
    <t>1SDA054401R1</t>
  </si>
  <si>
    <t xml:space="preserve">T5N 630 PR221DS-I In=630 4p F F         </t>
  </si>
  <si>
    <t>1SDA054402R1</t>
  </si>
  <si>
    <t xml:space="preserve">T5N 630 PR222DS/P-LSI In=630 4p F F     </t>
  </si>
  <si>
    <t>1SDA054403R1</t>
  </si>
  <si>
    <t xml:space="preserve">T5N 630 PR222DS/P-LSIG In=630 4p F F    </t>
  </si>
  <si>
    <t>1SDA054404R1</t>
  </si>
  <si>
    <t xml:space="preserve">T5S 630 PR221DS-LS/I In=630 3p F F      </t>
  </si>
  <si>
    <t>1SDA054405R1</t>
  </si>
  <si>
    <t xml:space="preserve">T5S 630 PR221DS-I In=630 3p F F         </t>
  </si>
  <si>
    <t>1SDA054406R1</t>
  </si>
  <si>
    <t xml:space="preserve">T5S 630 PR222DS/P-LSI In=630 3p F F     </t>
  </si>
  <si>
    <t>1SDA054407R1</t>
  </si>
  <si>
    <t xml:space="preserve">T5S 630 PR222DS/P-LSIG In=630 3p F F    </t>
  </si>
  <si>
    <t>1SDA054408R1</t>
  </si>
  <si>
    <t xml:space="preserve">T5S 630 PR221DS-LS/I In=630 4p F F      </t>
  </si>
  <si>
    <t>1SDA054409R1</t>
  </si>
  <si>
    <t xml:space="preserve">T5S 630 PR221DS-I In=630 4p F F         </t>
  </si>
  <si>
    <t>1SDA054410R1</t>
  </si>
  <si>
    <t xml:space="preserve">T5S 630 PR222DS/P-LSI In=630 4p F F     </t>
  </si>
  <si>
    <t>1SDA054411R1</t>
  </si>
  <si>
    <t xml:space="preserve">T5S 630 PR222DS/P-LSIG In=630 4p F F    </t>
  </si>
  <si>
    <t>Interruptor T5H 630 A, Relevador PR221DS-LS/I,  3 Polos  sin Terminales</t>
  </si>
  <si>
    <t>1SDA054413R1</t>
  </si>
  <si>
    <t xml:space="preserve">T5H 630 PR221DS-I In=630 3p F F         </t>
  </si>
  <si>
    <t>1SDA054414R1</t>
  </si>
  <si>
    <t xml:space="preserve">T5H 630 PR222DS/P-LSI In=630 3p F F     </t>
  </si>
  <si>
    <t>Interruptor T5H 630 A, Relevador  PR222DS/P-LSIG,  3 Polos  sin Terminales</t>
  </si>
  <si>
    <t>1SDA054416R1</t>
  </si>
  <si>
    <t xml:space="preserve">T5H 630 PR221DS-LS/I In=630 4p F F      </t>
  </si>
  <si>
    <t>1SDA054417R1</t>
  </si>
  <si>
    <t xml:space="preserve">T5H 630 PR221DS-I In=630 4p F F         </t>
  </si>
  <si>
    <t>1SDA054418R1</t>
  </si>
  <si>
    <t xml:space="preserve">T5H 630 PR222DS/P-LSI In=630 4p F F     </t>
  </si>
  <si>
    <t>1SDA054419R1</t>
  </si>
  <si>
    <t xml:space="preserve">T5H 630 PR222DS/P-LSIG In=630 4p F F    </t>
  </si>
  <si>
    <t>1SDA054420R1</t>
  </si>
  <si>
    <t xml:space="preserve">T5L 630 PR221DS-LS/I In=630 3p F F      </t>
  </si>
  <si>
    <t>1SDA054421R1</t>
  </si>
  <si>
    <t xml:space="preserve">T5L 630 PR221DS-I In=630 3p F F         </t>
  </si>
  <si>
    <t>1SDA054422R1</t>
  </si>
  <si>
    <t xml:space="preserve">T5L 630 PR222DS/P-LSI In=630 3p F F     </t>
  </si>
  <si>
    <t>1SDA054423R1</t>
  </si>
  <si>
    <t xml:space="preserve">T5L 630 PR222DS/P-LSIG In=630 3p F F    </t>
  </si>
  <si>
    <t>1SDA054424R1</t>
  </si>
  <si>
    <t xml:space="preserve">T5L 630 PR221DS-LS/I In=630 4p F F      </t>
  </si>
  <si>
    <t>1SDA054425R1</t>
  </si>
  <si>
    <t xml:space="preserve">T5L 630 PR221DS-I In=630 4p F F         </t>
  </si>
  <si>
    <t>1SDA054426R1</t>
  </si>
  <si>
    <t xml:space="preserve">T5L 630 PR222DS/P-LSI In=630 4p F F     </t>
  </si>
  <si>
    <t>1SDA054427R1</t>
  </si>
  <si>
    <t xml:space="preserve">T5L 630 PR222DS/P-LSIG In=630 4p F F    </t>
  </si>
  <si>
    <t>1SDA054428R1</t>
  </si>
  <si>
    <t xml:space="preserve">T5V 630 PR221DS-LS/I In=630 3p F F      </t>
  </si>
  <si>
    <t>1SDA054429R1</t>
  </si>
  <si>
    <t xml:space="preserve">T5V 630 PR221DS-I In=630 3p F F         </t>
  </si>
  <si>
    <t>1SDA054430R1</t>
  </si>
  <si>
    <t xml:space="preserve">T5V 630 PR222DS/P-LSI In=630 3p F F     </t>
  </si>
  <si>
    <t>1SDA054431R1</t>
  </si>
  <si>
    <t xml:space="preserve">T5V 630 PR222DS/P-LSIG In=630 3p F F    </t>
  </si>
  <si>
    <t>1SDA054432R1</t>
  </si>
  <si>
    <t xml:space="preserve">T5V 630 PR221DS-LS/I In=630 4p F F      </t>
  </si>
  <si>
    <t>1SDA054433R1</t>
  </si>
  <si>
    <t xml:space="preserve">T5V 630 PR221DS-I In=630 4p F F         </t>
  </si>
  <si>
    <t>1SDA054434R1</t>
  </si>
  <si>
    <t xml:space="preserve">T5V 630 PR222DS/P-LSI In=630 4p F F     </t>
  </si>
  <si>
    <t>1SDA054435R1</t>
  </si>
  <si>
    <t xml:space="preserve">T5V 630 PR222DS/P-LSIG In=630 4p F F    </t>
  </si>
  <si>
    <t>Interruptor T5N 320 A, Relevador TMA, 3 Polos sin Terminales</t>
  </si>
  <si>
    <t>Interruptor T5N 400 A, Relevador TMA, 3 Polos  sin Terminales</t>
  </si>
  <si>
    <t>1SDA054438R1</t>
  </si>
  <si>
    <t xml:space="preserve">T5N 400 TMA 320-3200 4p F F             </t>
  </si>
  <si>
    <t>1SDA054439R1</t>
  </si>
  <si>
    <t xml:space="preserve">T5N 400 TMA 400-4000 4p F F             </t>
  </si>
  <si>
    <t>1SDA054440R1</t>
  </si>
  <si>
    <t xml:space="preserve">T5S 400 TMA 320-3200 3p F F             </t>
  </si>
  <si>
    <t>1SDA054441R1</t>
  </si>
  <si>
    <t xml:space="preserve">T5S 400 TMA 400-4000 3p F F             </t>
  </si>
  <si>
    <t>1SDA054442R1</t>
  </si>
  <si>
    <t xml:space="preserve">T5S 400 TMA 320-3200 4p F F             </t>
  </si>
  <si>
    <t>1SDA054443R1</t>
  </si>
  <si>
    <t xml:space="preserve">T5S 400 TMA 400-4000 4p F F             </t>
  </si>
  <si>
    <t>Interruptor T5H 320 A, Relevador TMA, 3 Polos  sin Terminales</t>
  </si>
  <si>
    <t>Interruptor T5H 400 A, Relevador TMA, 3 Polos  sin Terminales</t>
  </si>
  <si>
    <t>1SDA054446R1</t>
  </si>
  <si>
    <t xml:space="preserve">T5H 400 TMA 320-3200 4p F F             </t>
  </si>
  <si>
    <t>1SDA054447R1</t>
  </si>
  <si>
    <t xml:space="preserve">T5H 400 TMA 400-4000 4p F F             </t>
  </si>
  <si>
    <t>1SDA054448R1</t>
  </si>
  <si>
    <t xml:space="preserve">T5L 400 TMA 320-3200 3p F F             </t>
  </si>
  <si>
    <t>1SDA054449R1</t>
  </si>
  <si>
    <t xml:space="preserve">T5L 400 TMA 400-4000 3p F F             </t>
  </si>
  <si>
    <t>1SDA054450R1</t>
  </si>
  <si>
    <t xml:space="preserve">T5L 400 TMA 320-3200 4p F F             </t>
  </si>
  <si>
    <t>1SDA054451R1</t>
  </si>
  <si>
    <t xml:space="preserve">T5L 400 TMA 400-4000 4p F F             </t>
  </si>
  <si>
    <t>1SDA054452R1</t>
  </si>
  <si>
    <t xml:space="preserve">T5V 400 TMA 320-3200 3p F F             </t>
  </si>
  <si>
    <t>1SDA054453R1</t>
  </si>
  <si>
    <t xml:space="preserve">T5V 400 TMA 400-4000 3p F F             </t>
  </si>
  <si>
    <t>1SDA054454R1</t>
  </si>
  <si>
    <t xml:space="preserve">T5V 400 TMA 320-3200 4p F F             </t>
  </si>
  <si>
    <t>1SDA054455R1</t>
  </si>
  <si>
    <t xml:space="preserve">T5V 400 TMA 400-4000 4p F F             </t>
  </si>
  <si>
    <t>Interruptor T5N 500 A, Relevador TMA, 3 Polos sin Terminales</t>
  </si>
  <si>
    <t>1SDA054459R1</t>
  </si>
  <si>
    <t xml:space="preserve">T5N 630 TMA 500-5000 4p F F             </t>
  </si>
  <si>
    <t>1SDA054461R1</t>
  </si>
  <si>
    <t xml:space="preserve">T5S 630 TMA 500-5000 3p F F             </t>
  </si>
  <si>
    <t>1SDA054463R1</t>
  </si>
  <si>
    <t xml:space="preserve">T5S 630 TMA 500-5000 4p F F             </t>
  </si>
  <si>
    <t>Interruptor T5H 500 A, Relevador TMA, 3 Polos sin Terminales</t>
  </si>
  <si>
    <t>1SDA054467R1</t>
  </si>
  <si>
    <t xml:space="preserve">T5H 630 TMA 500-5000 4p F F             </t>
  </si>
  <si>
    <t>1SDA054469R1</t>
  </si>
  <si>
    <t xml:space="preserve">T5L 630 TMA 500-5000 3p F F             </t>
  </si>
  <si>
    <t>1SDA054471R1</t>
  </si>
  <si>
    <t xml:space="preserve">T5L 630 TMA 500-5000 4p F F             </t>
  </si>
  <si>
    <t>1SDA054473R1</t>
  </si>
  <si>
    <t xml:space="preserve">T5V 630 TMA 500-5000 3p F F             </t>
  </si>
  <si>
    <t>1SDA054475R1</t>
  </si>
  <si>
    <t xml:space="preserve">T5V 630 TMA 500-5000 4p F F             </t>
  </si>
  <si>
    <t>1SDA054477R1</t>
  </si>
  <si>
    <t xml:space="preserve">T5N 400 TMA 320-3200 4p F F InN=100%In  </t>
  </si>
  <si>
    <t>1SDA054478R1</t>
  </si>
  <si>
    <t xml:space="preserve">T5N 400 TMA 400-4000 4p F F InN=100%In  </t>
  </si>
  <si>
    <t>1SDA054479R1</t>
  </si>
  <si>
    <t xml:space="preserve">T5S 400 TMA 320-3200 4p F F InN=100%In  </t>
  </si>
  <si>
    <t>1SDA054480R1</t>
  </si>
  <si>
    <t xml:space="preserve">T5S 400 TMA 400-4000 4p F F InN=100%In  </t>
  </si>
  <si>
    <t>1SDA054481R1</t>
  </si>
  <si>
    <t xml:space="preserve">T5H 400 TMA 320-3200 4p F F InN=100%In  </t>
  </si>
  <si>
    <t>1SDA054482R1</t>
  </si>
  <si>
    <t xml:space="preserve">T5H 400 TMA 400-4000 4p F F InN=100%In  </t>
  </si>
  <si>
    <t>1SDA054483R1</t>
  </si>
  <si>
    <t xml:space="preserve">T5L 400 TMA 320-3200 4p F F InN=100%In  </t>
  </si>
  <si>
    <t>1SDA054484R1</t>
  </si>
  <si>
    <t xml:space="preserve">T5L 400 TMA 400-4000 4p F F InN=100%In  </t>
  </si>
  <si>
    <t>1SDA054485R1</t>
  </si>
  <si>
    <t xml:space="preserve">T5V 400 TMA 320-3200 4p F F InN=100%In  </t>
  </si>
  <si>
    <t>1SDA054486R1</t>
  </si>
  <si>
    <t xml:space="preserve">T5V 400 TMA 400-4000 4p F F InN=100%In  </t>
  </si>
  <si>
    <t>1SDA054487R1</t>
  </si>
  <si>
    <t xml:space="preserve">T5N 630 TMA 500-5000 4p F F InN=100%In  </t>
  </si>
  <si>
    <t>1SDA054489R1</t>
  </si>
  <si>
    <t xml:space="preserve">T5S 630 TMA 500-5000 4p F F InN=100%In  </t>
  </si>
  <si>
    <t>1SDA054491R1</t>
  </si>
  <si>
    <t xml:space="preserve">T5H 630 TMA 500-5000 4p F F InN=100%In  </t>
  </si>
  <si>
    <t>1SDA054493R1</t>
  </si>
  <si>
    <t xml:space="preserve">T5L 630 TMA 500-5000 4p F F InN=100%In  </t>
  </si>
  <si>
    <t>1SDA054495R1</t>
  </si>
  <si>
    <t xml:space="preserve">T5V 630 TMA 500-5000 4p F F InN=100%In  </t>
  </si>
  <si>
    <t>1SDA054497R1</t>
  </si>
  <si>
    <t xml:space="preserve">T4V250 TMD32-320 4p FFC 1150/1000VAC/DC </t>
  </si>
  <si>
    <t>1SDA054498R1</t>
  </si>
  <si>
    <t xml:space="preserve">T4V250 TMD50-500 4p FFC 1150/1000VAC/DC </t>
  </si>
  <si>
    <t>1SDA054499R1</t>
  </si>
  <si>
    <t xml:space="preserve">T4V250 TMA80-800 4p FFC 1150/1000VAC/DC </t>
  </si>
  <si>
    <t>1SDA054500R1</t>
  </si>
  <si>
    <t>T4V250 TMA100-1000 4p FFC1150/1000VAC/DC</t>
  </si>
  <si>
    <t>1SDA054501R1</t>
  </si>
  <si>
    <t>T4V250 TMA125-1250 4pFFC1150VAC/DC N100%</t>
  </si>
  <si>
    <t>1SDA054502R1</t>
  </si>
  <si>
    <t>T4V250 TMA160-1600 4pFFC1150VAC/DC N100%</t>
  </si>
  <si>
    <t>1SDA054503R1</t>
  </si>
  <si>
    <t>T4V250 TMA200-2000 4pFFC1150VAC/DC N100%</t>
  </si>
  <si>
    <t>1SDA054504R1</t>
  </si>
  <si>
    <t>T4V250 TMA250-2500 4pFFC1150VAC/DC N100%</t>
  </si>
  <si>
    <t>1SDA054505R1</t>
  </si>
  <si>
    <t>T4L250 PR221DS-LS/I In100 3p FFC 1000VAC</t>
  </si>
  <si>
    <t>1SDA054506R1</t>
  </si>
  <si>
    <t xml:space="preserve">T4L 250 PR221DS-I In=100 3p FFC 1000VAC </t>
  </si>
  <si>
    <t>1SDA054507R1</t>
  </si>
  <si>
    <t>T4L250 PR222DS/P-LSI In100 3p FFC1000VAC</t>
  </si>
  <si>
    <t>1SDA054508R1</t>
  </si>
  <si>
    <t>T4L250 PR222DS/P-LSIG In100 3pFFC1000VAC</t>
  </si>
  <si>
    <t>1SDA054509R1</t>
  </si>
  <si>
    <t>T4L250 PR221DS-LS/I In250 3p FFC 1000VAC</t>
  </si>
  <si>
    <t>1SDA054510R1</t>
  </si>
  <si>
    <t xml:space="preserve">T4L 250 PR221DS-I In250 3p FFC1000V AC  </t>
  </si>
  <si>
    <t>1SDA054511R1</t>
  </si>
  <si>
    <t>T4L250 PR222DS/P-LSI In250 3pFFC 1000VAC</t>
  </si>
  <si>
    <t>1SDA054512R1</t>
  </si>
  <si>
    <t>T4L250 PR222DS/P-LSIG In250 3pFFC1000VAC</t>
  </si>
  <si>
    <t>1SDA054513R1</t>
  </si>
  <si>
    <t>T4V250 PR221DS-LS/I In100 3p FFC 1150VAC</t>
  </si>
  <si>
    <t>1SDA054514R1</t>
  </si>
  <si>
    <t>T4V 250 PR221DS-I In=100 3p FFC 1150V AC</t>
  </si>
  <si>
    <t>1SDA054515R1</t>
  </si>
  <si>
    <t>T4V250 PR222DS/P-LSI In100 3p FFC1150VAC</t>
  </si>
  <si>
    <t>1SDA054516R1</t>
  </si>
  <si>
    <t>T4V250 PR222DS/P-LSIG In100 3pFFC1150VAC</t>
  </si>
  <si>
    <t>1SDA054517R1</t>
  </si>
  <si>
    <t>T4V250 PR221DS-LS/I In250 3p FFC 1150VAC</t>
  </si>
  <si>
    <t>1SDA054518R1</t>
  </si>
  <si>
    <t>T4V 250 PR221DS-I In=250 3p FFCCu1150VAC</t>
  </si>
  <si>
    <t>1SDA054519R1</t>
  </si>
  <si>
    <t>T4V250 PR222DS/P-LSI In=250 3pFFC1150VAC</t>
  </si>
  <si>
    <t>1SDA054520R1</t>
  </si>
  <si>
    <t>T4V250 PR222DS/P-LSIG In250 3pFFC1150VAC</t>
  </si>
  <si>
    <t>1SDA054522R1</t>
  </si>
  <si>
    <t xml:space="preserve">T4N 250 PR222MP In=100 3p F F           </t>
  </si>
  <si>
    <t>1SDA054523R1</t>
  </si>
  <si>
    <t xml:space="preserve">T4N 250 PR222MP In=160 3p F F           </t>
  </si>
  <si>
    <t>1SDA054524R1</t>
  </si>
  <si>
    <t xml:space="preserve">T4N 250 PR222MP In=200 3p F F           </t>
  </si>
  <si>
    <t>1SDA054525R1</t>
  </si>
  <si>
    <t xml:space="preserve">T4S 250 PR222MP In=100 3p F F           </t>
  </si>
  <si>
    <t>1SDA054526R1</t>
  </si>
  <si>
    <t xml:space="preserve">T4S 250 PR222MP In=160 3p F F           </t>
  </si>
  <si>
    <t>1SDA054527R1</t>
  </si>
  <si>
    <t xml:space="preserve">T4S 250 PR222MP In=200 3p F F           </t>
  </si>
  <si>
    <t>1SDA054528R1</t>
  </si>
  <si>
    <t xml:space="preserve">T4L 250 PR222MP In=100 3p F F           </t>
  </si>
  <si>
    <t>1SDA054529R1</t>
  </si>
  <si>
    <t xml:space="preserve">T4L 250 PR222MP In=160 3p F F           </t>
  </si>
  <si>
    <t>1SDA054530R1</t>
  </si>
  <si>
    <t xml:space="preserve">T4L 250 PR222MP In=200 3p F F           </t>
  </si>
  <si>
    <t>1SDA054531R1</t>
  </si>
  <si>
    <t>T5V400 TMA320-3200 4pFFC1150VAC/DC N100%</t>
  </si>
  <si>
    <t>1SDA054532R1</t>
  </si>
  <si>
    <t>T5V400 TMA400-4000 4pFFC1150VAC/DC N100%</t>
  </si>
  <si>
    <t>1SDA054533R1</t>
  </si>
  <si>
    <t>T5V630 TMA500-5000 4pFFC1150VAC/DC N100%</t>
  </si>
  <si>
    <t>1SDA054535R1</t>
  </si>
  <si>
    <t>T5L400 PR221DS-LS/I In400 3p FFC 1000VAC</t>
  </si>
  <si>
    <t>1SDA054536R1</t>
  </si>
  <si>
    <t>T5L 400 PR221DS-I In=400 3p FFCCu1000VAC</t>
  </si>
  <si>
    <t>1SDA054537R1</t>
  </si>
  <si>
    <t>T5L400 PR222DS/P-LSI In=400 3pFFC1000VAC</t>
  </si>
  <si>
    <t>1SDA054538R1</t>
  </si>
  <si>
    <t>T5L400 PR222DS/P-LSIG In400 3pFFC1000VAC</t>
  </si>
  <si>
    <t>1SDA054539R1</t>
  </si>
  <si>
    <t>T5V400 PR221DS-LS/I In400 3p FFC 1150VAC</t>
  </si>
  <si>
    <t>1SDA054540R1</t>
  </si>
  <si>
    <t>T5V 400 PR221DS-I In=400 3p F FC 1150VAC</t>
  </si>
  <si>
    <t>1SDA054541R1</t>
  </si>
  <si>
    <t xml:space="preserve">T5V400 PR222DS/P-LSI In400 3pFFC1150VAC </t>
  </si>
  <si>
    <t>1SDA054542R1</t>
  </si>
  <si>
    <t>T5V400 PR222DS/P-LSIG In400 3pFFC1150VAC</t>
  </si>
  <si>
    <t>1SDA054543R1</t>
  </si>
  <si>
    <t>T5L630 PR221DS-LS/I In630 3p FFC 1000VAC</t>
  </si>
  <si>
    <t>1SDA054544R1</t>
  </si>
  <si>
    <t>T5L 630 PR221DS-I In630 3p FFCCu1000V AC</t>
  </si>
  <si>
    <t>1SDA054545R1</t>
  </si>
  <si>
    <t>T5L630 PR222DS/P-LSI In630 3pFFC 1000VAC</t>
  </si>
  <si>
    <t>1SDA054546R1</t>
  </si>
  <si>
    <t>T5L630 PR222DS/P-LSIG In630 3pFFC1000VAC</t>
  </si>
  <si>
    <t>1SDA054547R1</t>
  </si>
  <si>
    <t>T5V630 PR221DS-LS/I In630 3p FFC 1150VAC</t>
  </si>
  <si>
    <t>1SDA054548R1</t>
  </si>
  <si>
    <t>T5V 630 PR221DS-I In=630 3p F FC 1150VAC</t>
  </si>
  <si>
    <t>1SDA054549R1</t>
  </si>
  <si>
    <t>T5V630 PR222DS/P-LSI In630 3p FFC1150VAC</t>
  </si>
  <si>
    <t>1SDA054550R1</t>
  </si>
  <si>
    <t>T5V630 PR222DS/P-LSIG In630 3pFFC1150VAC</t>
  </si>
  <si>
    <t>1SDA054551R1</t>
  </si>
  <si>
    <t xml:space="preserve">T5N 400 PR222MP In=320 3p F F           </t>
  </si>
  <si>
    <t>1SDA054553R1</t>
  </si>
  <si>
    <t xml:space="preserve">T5S 400 PR222MP In=320 3p F F           </t>
  </si>
  <si>
    <t>1SDA054555R1</t>
  </si>
  <si>
    <t xml:space="preserve">T5L 400 PR222MP In=320 3p F F           </t>
  </si>
  <si>
    <t>1SDA054557R1</t>
  </si>
  <si>
    <t xml:space="preserve">T4N 250 PARTE INTERRUPTIVA 3p F F       </t>
  </si>
  <si>
    <t>1SDA054558R1</t>
  </si>
  <si>
    <t xml:space="preserve">T4S 250 PARTE INTERRUPTIVA 3p F F       </t>
  </si>
  <si>
    <t>1SDA054559R1</t>
  </si>
  <si>
    <t xml:space="preserve">T4H 250 PARTE INTERRUPTIVA 3p F F       </t>
  </si>
  <si>
    <t>1SDA054560R1</t>
  </si>
  <si>
    <t xml:space="preserve">T4L 250 PARTE INTERRUPTIVA 3p F F       </t>
  </si>
  <si>
    <t>1SDA054561R1</t>
  </si>
  <si>
    <t xml:space="preserve">T4V 250 PARTE INTERRUPTIVA 3p F F       </t>
  </si>
  <si>
    <t>1SDA054562R1</t>
  </si>
  <si>
    <t xml:space="preserve">T4N 250 PARTE INTERRUPTIVA 4p F F       </t>
  </si>
  <si>
    <t>1SDA054563R1</t>
  </si>
  <si>
    <t xml:space="preserve">T4S 250 PARTE INTERRUPTIVA 4p F F       </t>
  </si>
  <si>
    <t>1SDA054564R1</t>
  </si>
  <si>
    <t xml:space="preserve">T4H 250 PARTE INTERRUPTIVA 4p F F       </t>
  </si>
  <si>
    <t>1SDA054565R1</t>
  </si>
  <si>
    <t xml:space="preserve">T4L 250 PARTE INTERRUPTIVA 4p F F       </t>
  </si>
  <si>
    <t>1SDA054566R1</t>
  </si>
  <si>
    <t xml:space="preserve">T4V 250 PARTE INTERRUPTIVA 4p F F       </t>
  </si>
  <si>
    <t>1SDA054567R1</t>
  </si>
  <si>
    <t xml:space="preserve">T4N 320 PARTE INTERRUPTIVA 3p F F       </t>
  </si>
  <si>
    <t>1SDA054568R1</t>
  </si>
  <si>
    <t xml:space="preserve">T4S 320 PARTE INTERRUPTIVA 3p F F       </t>
  </si>
  <si>
    <t>1SDA054569R1</t>
  </si>
  <si>
    <t xml:space="preserve">T4H 320 PARTE INTERRUPTIVA 3p F F       </t>
  </si>
  <si>
    <t>1SDA054570R1</t>
  </si>
  <si>
    <t xml:space="preserve">T4L 320 PARTE INTERRUPTIVA 3p F F       </t>
  </si>
  <si>
    <t>1SDA054571R1</t>
  </si>
  <si>
    <t xml:space="preserve">T4V 320 PARTE INTERRUPTIVA 3p F F       </t>
  </si>
  <si>
    <t>1SDA054572R1</t>
  </si>
  <si>
    <t xml:space="preserve">T4N 320 PARTE INTERRUPTIVA 4p F F       </t>
  </si>
  <si>
    <t>1SDA054573R1</t>
  </si>
  <si>
    <t xml:space="preserve">T4S 320 PARTE INTERRUPTIVA 4p F F       </t>
  </si>
  <si>
    <t>1SDA054574R1</t>
  </si>
  <si>
    <t xml:space="preserve">T4H 320 PARTE INTERRUPTIVA 4p F F       </t>
  </si>
  <si>
    <t>1SDA054575R1</t>
  </si>
  <si>
    <t xml:space="preserve">T4L 320 PARTE INTERRUPTIVA 4p F F       </t>
  </si>
  <si>
    <t>1SDA054576R1</t>
  </si>
  <si>
    <t xml:space="preserve">T4V 320 PARTE INTERRUPTIVA 4p F F       </t>
  </si>
  <si>
    <t>1SDA054577R1</t>
  </si>
  <si>
    <t xml:space="preserve">T5N 400 PARTE INTERRUPTIVA 3p F F       </t>
  </si>
  <si>
    <t>1SDA054578R1</t>
  </si>
  <si>
    <t xml:space="preserve">T5S 400 PARTE INTERRUPTIVA 3p F F       </t>
  </si>
  <si>
    <t>1SDA054579R1</t>
  </si>
  <si>
    <t xml:space="preserve">T5H 400 PARTE INTERRUPTIVA 3p F F       </t>
  </si>
  <si>
    <t>1SDA054580R1</t>
  </si>
  <si>
    <t xml:space="preserve">T5L 400 PARTE INTERRUPTIVA 3p F F       </t>
  </si>
  <si>
    <t>1SDA054581R1</t>
  </si>
  <si>
    <t xml:space="preserve">T5V 400 PARTE INTERRUPTIVA 3p F F       </t>
  </si>
  <si>
    <t>1SDA054582R1</t>
  </si>
  <si>
    <t xml:space="preserve">T5N 400 PARTE INTERRUPTIVA 4p F F       </t>
  </si>
  <si>
    <t>1SDA054583R1</t>
  </si>
  <si>
    <t xml:space="preserve">T5S 400 PARTE INTERRUPTIVA 4p F F       </t>
  </si>
  <si>
    <t>1SDA054584R1</t>
  </si>
  <si>
    <t xml:space="preserve">T5H 400 PARTE INTERRUPTIVA 4p F F       </t>
  </si>
  <si>
    <t>1SDA054585R1</t>
  </si>
  <si>
    <t xml:space="preserve">T5L 400 PARTE INTERRUPTIVA 4p F F       </t>
  </si>
  <si>
    <t>1SDA054586R1</t>
  </si>
  <si>
    <t xml:space="preserve">T5V 400 PARTE INTERRUPTIVA 4p F F       </t>
  </si>
  <si>
    <t>1SDA054587R1</t>
  </si>
  <si>
    <t xml:space="preserve">T5N 630 PARTE INTERRUPTIVA 3p F F       </t>
  </si>
  <si>
    <t>1SDA054588R1</t>
  </si>
  <si>
    <t xml:space="preserve">T5S 630 PARTE INTERRUPTIVA 3p F F       </t>
  </si>
  <si>
    <t>1SDA054589R1</t>
  </si>
  <si>
    <t xml:space="preserve">T5H 630 PARTE INTERRUPTIVA 3p F F       </t>
  </si>
  <si>
    <t>1SDA054590R1</t>
  </si>
  <si>
    <t xml:space="preserve">T5L 630 PARTE INTERRUPTIVA 3p F F       </t>
  </si>
  <si>
    <t>1SDA054591R1</t>
  </si>
  <si>
    <t xml:space="preserve">T5V 630 PARTE INTERRUPTIVA 3p F F       </t>
  </si>
  <si>
    <t>1SDA054592R1</t>
  </si>
  <si>
    <t xml:space="preserve">T5N 630 PARTE INTERRUPTIVA 4p F F       </t>
  </si>
  <si>
    <t>1SDA054593R1</t>
  </si>
  <si>
    <t xml:space="preserve">T5S 630 PARTE INTERRUPTIVA 4p F F       </t>
  </si>
  <si>
    <t>1SDA054594R1</t>
  </si>
  <si>
    <t xml:space="preserve">T5H 630 PARTE INTERRUPTIVA 4p F F       </t>
  </si>
  <si>
    <t>1SDA054595R1</t>
  </si>
  <si>
    <t xml:space="preserve">T5L 630 PARTE INTERRUPTIVA 4p F F       </t>
  </si>
  <si>
    <t>1SDA054596R1</t>
  </si>
  <si>
    <t xml:space="preserve">T5V 630 PARTE INTERRUPTIVA 4p F F       </t>
  </si>
  <si>
    <t>1SDA054597R1</t>
  </si>
  <si>
    <t xml:space="preserve">T4D 320  3p F F                         </t>
  </si>
  <si>
    <t>1SDA054598R1</t>
  </si>
  <si>
    <t xml:space="preserve">T4D 320  4p F F                         </t>
  </si>
  <si>
    <t>1SDA054599R1</t>
  </si>
  <si>
    <t xml:space="preserve">T5D 400  3p F F                         </t>
  </si>
  <si>
    <t>1SDA054600R1</t>
  </si>
  <si>
    <t xml:space="preserve">T5D 400  4p F F                         </t>
  </si>
  <si>
    <t>1SDA054601R1</t>
  </si>
  <si>
    <t xml:space="preserve">T5D 630  3p F F                         </t>
  </si>
  <si>
    <t>1SDA054602R1</t>
  </si>
  <si>
    <t xml:space="preserve">T5D 630  4p F F                         </t>
  </si>
  <si>
    <t>1SDA054603R1</t>
  </si>
  <si>
    <t xml:space="preserve">SG.EL.PR221DS-LS/I In=100 T4 3p         </t>
  </si>
  <si>
    <t>1SDA054604R1</t>
  </si>
  <si>
    <t xml:space="preserve">SG.EL.PR221DS-LS/I In=160 T4 3p         </t>
  </si>
  <si>
    <t>1SDA054605R1</t>
  </si>
  <si>
    <t xml:space="preserve">SG.EL.PR221DS-LS/I In=250 T4 3p         </t>
  </si>
  <si>
    <t>1SDA054606R1</t>
  </si>
  <si>
    <t xml:space="preserve">SG.EL.PR221DS-I In=100 T4 3p            </t>
  </si>
  <si>
    <t>1SDA054607R1</t>
  </si>
  <si>
    <t xml:space="preserve">SG.EL.PR221DS-I In=160 T4 3p            </t>
  </si>
  <si>
    <t>1SDA054608R1</t>
  </si>
  <si>
    <t xml:space="preserve">SG.EL.PR221DS-I In=250 T4 3p            </t>
  </si>
  <si>
    <t>1SDA054609R1</t>
  </si>
  <si>
    <t xml:space="preserve">SG.EL.PR222DS/P-LSI In=100 T4 3p        </t>
  </si>
  <si>
    <t>1SDA054610R1</t>
  </si>
  <si>
    <t xml:space="preserve">SG.EL.PR222DS/P-LSI In=160 T4 3p        </t>
  </si>
  <si>
    <t>1SDA054611R1</t>
  </si>
  <si>
    <t xml:space="preserve">SG.EL.PR222DS/P-LSI In=250 T4 3p        </t>
  </si>
  <si>
    <t>1SDA054612R1</t>
  </si>
  <si>
    <t xml:space="preserve">SG.EL.PR222DS/P-LSIG In=100 T4 3p       </t>
  </si>
  <si>
    <t>1SDA054613R1</t>
  </si>
  <si>
    <t xml:space="preserve">SG.EL.PR222DS/P-LSIG In=160 T4 3p       </t>
  </si>
  <si>
    <t>1SDA054614R1</t>
  </si>
  <si>
    <t xml:space="preserve">SG.EL.PR222DS/P-LSIG In=250 T4 3p       </t>
  </si>
  <si>
    <t>1SDA054615R1</t>
  </si>
  <si>
    <t xml:space="preserve">SG.EL.PR221DS-LS/I In=100 T4 4p         </t>
  </si>
  <si>
    <t>1SDA054616R1</t>
  </si>
  <si>
    <t xml:space="preserve">SG.EL.PR221DS-LS/I In=160 T4 4p         </t>
  </si>
  <si>
    <t>1SDA054617R1</t>
  </si>
  <si>
    <t xml:space="preserve">SG.EL.PR221DS-LS/I In=250 T4 4p         </t>
  </si>
  <si>
    <t>1SDA054618R1</t>
  </si>
  <si>
    <t xml:space="preserve">SG.EL.PR221DS-I In=100 T4 4p            </t>
  </si>
  <si>
    <t>1SDA054619R1</t>
  </si>
  <si>
    <t xml:space="preserve">SG.EL.PR221DS-I In=160 T4 4p            </t>
  </si>
  <si>
    <t>1SDA054620R1</t>
  </si>
  <si>
    <t xml:space="preserve">SG.EL.PR221DS-I In=250 T4 4p            </t>
  </si>
  <si>
    <t>1SDA054621R1</t>
  </si>
  <si>
    <t xml:space="preserve">SG.EL.PR222DS/P-LSI In=100 T4 4p        </t>
  </si>
  <si>
    <t>1SDA054622R1</t>
  </si>
  <si>
    <t xml:space="preserve">SG.EL.PR222DS/P-LSI In=160 T4 4p        </t>
  </si>
  <si>
    <t>1SDA054623R1</t>
  </si>
  <si>
    <t xml:space="preserve">SG.EL.PR222DS/P-LSI In=250 T4 4p        </t>
  </si>
  <si>
    <t>1SDA054624R1</t>
  </si>
  <si>
    <t xml:space="preserve">SG.EL.PR222DS/P-LSIG In=100 T4 4p       </t>
  </si>
  <si>
    <t>1SDA054625R1</t>
  </si>
  <si>
    <t xml:space="preserve">SG.EL.PR222DS/P-LSIG In=160 T4 4p       </t>
  </si>
  <si>
    <t>1SDA054626R1</t>
  </si>
  <si>
    <t xml:space="preserve">SG.EL.PR222DS/P-LSIG In=250 T4 4p       </t>
  </si>
  <si>
    <t>1SDA054627R1</t>
  </si>
  <si>
    <t xml:space="preserve">SG.EL.PR221DS-LS/I In=320 T4 320 3p     </t>
  </si>
  <si>
    <t>1SDA054628R1</t>
  </si>
  <si>
    <t xml:space="preserve">SG.EL.PR221DS-I In=320 T4 320 3p        </t>
  </si>
  <si>
    <t>1SDA054629R1</t>
  </si>
  <si>
    <t xml:space="preserve">SG.EL.PR222DS/P-LSI In=320 T4 320 3p    </t>
  </si>
  <si>
    <t>1SDA054630R1</t>
  </si>
  <si>
    <t xml:space="preserve">SG.EL.PR222DS/P-LSIG In=320 T4 320 3p   </t>
  </si>
  <si>
    <t>1SDA054631R1</t>
  </si>
  <si>
    <t xml:space="preserve">SG.EL.PR221DS-LS/I In=320 T4 320 4p     </t>
  </si>
  <si>
    <t>1SDA054632R1</t>
  </si>
  <si>
    <t xml:space="preserve">SG.EL.PR221DS-I In=320 T4 320 4p        </t>
  </si>
  <si>
    <t>1SDA054633R1</t>
  </si>
  <si>
    <t xml:space="preserve">SG.EL.PR222DS/P-LSI In=320 T4 320 4p    </t>
  </si>
  <si>
    <t>1SDA054634R1</t>
  </si>
  <si>
    <t xml:space="preserve">SG.EL.PR222DS/P-LSIG In=320 T4 320 4p   </t>
  </si>
  <si>
    <t>1SDA054635R1</t>
  </si>
  <si>
    <t>SG.EL.PR222DS/PD-LSI In=100 MODBUS T4 3p</t>
  </si>
  <si>
    <t>1SDA054636R1</t>
  </si>
  <si>
    <t>SG.EL.PR222DS/PD-LSI In=160 MODBUS T4 3p</t>
  </si>
  <si>
    <t>1SDA054637R1</t>
  </si>
  <si>
    <t>SG.EL.PR222DS/PD-LSI In=250 MODBUS T4 3p</t>
  </si>
  <si>
    <t>1SDA054638R1</t>
  </si>
  <si>
    <t>SG.EL.PR222DS/PD-LSIG In=100 MODB. T4 3p</t>
  </si>
  <si>
    <t>1SDA054639R1</t>
  </si>
  <si>
    <t>SG.EL.PR222DS/PD-LSIG In=160 MODB. T4 3p</t>
  </si>
  <si>
    <t>1SDA054640R1</t>
  </si>
  <si>
    <t>SG.EL.PR222DS/PD-LSIG In=250 MODB. T4 3p</t>
  </si>
  <si>
    <t>1SDA054641R1</t>
  </si>
  <si>
    <t>SG.EL.PR222DS/PD-LSI In=100 MODBUS T4 4p</t>
  </si>
  <si>
    <t>1SDA054642R1</t>
  </si>
  <si>
    <t>SG.EL.PR222DS/PD-LSI In=160 MODBUS T4 4p</t>
  </si>
  <si>
    <t>1SDA054643R1</t>
  </si>
  <si>
    <t>SG.EL.PR222DS/PD-LSI In=250 MODBUS T4 4p</t>
  </si>
  <si>
    <t>1SDA054644R1</t>
  </si>
  <si>
    <t>SG.EL.PR222DS/PD-LSIG In=100 MODB. T4 4p</t>
  </si>
  <si>
    <t>1SDA054645R1</t>
  </si>
  <si>
    <t>SG.EL.PR222DS/PD-LSIG In=160 MODB. T4 4p</t>
  </si>
  <si>
    <t>1SDA054646R1</t>
  </si>
  <si>
    <t>SG.EL.PR222DS/PD-LSIG In=250 MODB. T4 4p</t>
  </si>
  <si>
    <t>1SDA054647R1</t>
  </si>
  <si>
    <t>SG.EL.PR222DS/PD-LSI In=320 MO.T4 320 3p</t>
  </si>
  <si>
    <t>1SDA054648R1</t>
  </si>
  <si>
    <t xml:space="preserve">SG.EL.PR222DS/PD-LSIG In=320 T4 320 3p  </t>
  </si>
  <si>
    <t>1SDA054649R1</t>
  </si>
  <si>
    <t>SG.EL.PR222DS/PD-LSI In=320 MO.T4 320 4p</t>
  </si>
  <si>
    <t>1SDA054650R1</t>
  </si>
  <si>
    <t xml:space="preserve">SG.EL.PR222DS/PD-LSIG In=320 T4 320 4p  </t>
  </si>
  <si>
    <t>1SDA054651R1</t>
  </si>
  <si>
    <t xml:space="preserve">SG.TMD 20-320 T4 3p                     </t>
  </si>
  <si>
    <t>1SDA054652R1</t>
  </si>
  <si>
    <t xml:space="preserve">SG.TMD 32-320 T4 3p                     </t>
  </si>
  <si>
    <t>1SDA054653R1</t>
  </si>
  <si>
    <t xml:space="preserve">SG.TMD 50-500 T4 3p                     </t>
  </si>
  <si>
    <t>1SDA054654R1</t>
  </si>
  <si>
    <t xml:space="preserve">SG.TMA 80-400...800 T4 3p               </t>
  </si>
  <si>
    <t>1SDA054655R1</t>
  </si>
  <si>
    <t xml:space="preserve">SG.TMA 100-500...1000 T4 3p             </t>
  </si>
  <si>
    <t>1SDA054656R1</t>
  </si>
  <si>
    <t xml:space="preserve">SG.TMA 125-625...1250 T4 3p             </t>
  </si>
  <si>
    <t>1SDA054657R1</t>
  </si>
  <si>
    <t xml:space="preserve">SG.TMA 160-1600 T4 3p                   </t>
  </si>
  <si>
    <t>1SDA054658R1</t>
  </si>
  <si>
    <t xml:space="preserve">SG.TMA 200-1000...2000 T4 3p            </t>
  </si>
  <si>
    <t>1SDA054659R1</t>
  </si>
  <si>
    <t xml:space="preserve">SG.TMA 250-1250...2500 T4 3p            </t>
  </si>
  <si>
    <t>1SDA054660R1</t>
  </si>
  <si>
    <t xml:space="preserve">SG.TMD 20-320 T4 4p                     </t>
  </si>
  <si>
    <t>1SDA054661R1</t>
  </si>
  <si>
    <t xml:space="preserve">SG.TMD 32-320 T4 4p                     </t>
  </si>
  <si>
    <t>1SDA054662R1</t>
  </si>
  <si>
    <t xml:space="preserve">SG.TMD 50-500 T4 4p                     </t>
  </si>
  <si>
    <t>1SDA054663R1</t>
  </si>
  <si>
    <t xml:space="preserve">SG.TMA 80-800 T4 4p                     </t>
  </si>
  <si>
    <t>1SDA054664R1</t>
  </si>
  <si>
    <t xml:space="preserve">SG.TMA 100-1000 T4 4p                   </t>
  </si>
  <si>
    <t>1SDA054665R1</t>
  </si>
  <si>
    <t xml:space="preserve">SG.TMA 125-1250 T4 4p                   </t>
  </si>
  <si>
    <t>1SDA054666R1</t>
  </si>
  <si>
    <t xml:space="preserve">SG.TMA 160-1600 T4 4p                   </t>
  </si>
  <si>
    <t>1SDA054667R1</t>
  </si>
  <si>
    <t xml:space="preserve">SG.TMA 200-2000 T4 4p                   </t>
  </si>
  <si>
    <t>1SDA054668R1</t>
  </si>
  <si>
    <t xml:space="preserve">SG.TMA 250-2500 T4 4p                   </t>
  </si>
  <si>
    <t>1SDA054671R1</t>
  </si>
  <si>
    <t xml:space="preserve">SG.TMA 125-1250 T4 4p InN=100%In        </t>
  </si>
  <si>
    <t>1SDA054672R1</t>
  </si>
  <si>
    <t xml:space="preserve">SG.TMA 160-1600 T4 4p InN=100%In        </t>
  </si>
  <si>
    <t>1SDA054673R1</t>
  </si>
  <si>
    <t xml:space="preserve">SG.TMA 200-2000 T4 4p InN=100%In        </t>
  </si>
  <si>
    <t>1SDA054674R1</t>
  </si>
  <si>
    <t xml:space="preserve">SG.TMA 250-2500 T4 4p InN=100%In        </t>
  </si>
  <si>
    <t>1SDA054676R1</t>
  </si>
  <si>
    <t xml:space="preserve">SG.MA 80-1120 T4 3p                     </t>
  </si>
  <si>
    <t>1SDA054677R1</t>
  </si>
  <si>
    <t xml:space="preserve">SG.MA 100-1400 T4 3p                    </t>
  </si>
  <si>
    <t>1SDA054678R1</t>
  </si>
  <si>
    <t xml:space="preserve">SG.MA 125-1750 T4 3p                    </t>
  </si>
  <si>
    <t>1SDA054679R1</t>
  </si>
  <si>
    <t xml:space="preserve">SG.MA 160-2240 T4 3p                    </t>
  </si>
  <si>
    <t>1SDA054680R1</t>
  </si>
  <si>
    <t xml:space="preserve">SG.MA 200-2800 T4 3p                    </t>
  </si>
  <si>
    <t>1SDA054682R1</t>
  </si>
  <si>
    <t xml:space="preserve">SG.MA 80-1120 T4 4p                     </t>
  </si>
  <si>
    <t>1SDA054683R1</t>
  </si>
  <si>
    <t xml:space="preserve">SG.MA 100-1400 T4 4p                    </t>
  </si>
  <si>
    <t>1SDA054684R1</t>
  </si>
  <si>
    <t xml:space="preserve">SG.MA 125-1750 T4 4p                    </t>
  </si>
  <si>
    <t>1SDA054685R1</t>
  </si>
  <si>
    <t xml:space="preserve">SG.MA 160-2240 T4 4p                    </t>
  </si>
  <si>
    <t>1SDA054686R1</t>
  </si>
  <si>
    <t xml:space="preserve">SG.MA 200-2800 T4 4p                    </t>
  </si>
  <si>
    <t>1SDA054688R1</t>
  </si>
  <si>
    <t xml:space="preserve">SG.EL.PR222MP In=100 T4 3p              </t>
  </si>
  <si>
    <t>1SDA054689R1</t>
  </si>
  <si>
    <t xml:space="preserve">SG.EL.PR222MP In=160 T4 3p              </t>
  </si>
  <si>
    <t>1SDA054690R1</t>
  </si>
  <si>
    <t xml:space="preserve">SG.EL.PR222MP In=200 T4 3p              </t>
  </si>
  <si>
    <t>1SDA054691R1</t>
  </si>
  <si>
    <t xml:space="preserve">SG.EL.PR221DS-LS/I In=320 T5 3p         </t>
  </si>
  <si>
    <t>1SDA054692R1</t>
  </si>
  <si>
    <t xml:space="preserve">SG.EL.PR221DS-LS/I In=400 T5 3p         </t>
  </si>
  <si>
    <t>1SDA054693R1</t>
  </si>
  <si>
    <t xml:space="preserve">SG.EL.PR221DS-I In=320 T5 3p            </t>
  </si>
  <si>
    <t>1SDA054694R1</t>
  </si>
  <si>
    <t xml:space="preserve">SG.EL.PR221DS-I In=400 T5 3p            </t>
  </si>
  <si>
    <t>1SDA054695R1</t>
  </si>
  <si>
    <t xml:space="preserve">SG.EL.PR222DS/P-LSI In=320 T5 3p        </t>
  </si>
  <si>
    <t>1SDA054696R1</t>
  </si>
  <si>
    <t xml:space="preserve">SG.EL.PR222DS/P-LSI In=400 T5 3p        </t>
  </si>
  <si>
    <t>1SDA054697R1</t>
  </si>
  <si>
    <t xml:space="preserve">SG.EL.PR222DS/P-LSIG In=320 T5 3p       </t>
  </si>
  <si>
    <t>1SDA054698R1</t>
  </si>
  <si>
    <t xml:space="preserve">SG.EL.PR222DS/P-LSIG In=400 T5 3p       </t>
  </si>
  <si>
    <t>1SDA054699R1</t>
  </si>
  <si>
    <t xml:space="preserve">SG.EL.PR221DS-LS/I In=320 T5 4p         </t>
  </si>
  <si>
    <t>1SDA054700R1</t>
  </si>
  <si>
    <t xml:space="preserve">SG.EL.PR221DS-LS/I In=400 T5 4p         </t>
  </si>
  <si>
    <t>1SDA054701R1</t>
  </si>
  <si>
    <t xml:space="preserve">SG.EL.PR221DS-I In=320 T5 4p            </t>
  </si>
  <si>
    <t>1SDA054702R1</t>
  </si>
  <si>
    <t xml:space="preserve">SG.EL.PR221DS-I In=400 T5 4p            </t>
  </si>
  <si>
    <t>1SDA054703R1</t>
  </si>
  <si>
    <t xml:space="preserve">SG.EL.PR222DS/P-LSI In=320 T5 4p        </t>
  </si>
  <si>
    <t>1SDA054704R1</t>
  </si>
  <si>
    <t xml:space="preserve">SG.EL.PR222DS/P-LSI In=400 T5 4p        </t>
  </si>
  <si>
    <t>1SDA054705R1</t>
  </si>
  <si>
    <t xml:space="preserve">SG.EL.PR222DS/P-LSIG In=320 T5 4p       </t>
  </si>
  <si>
    <t>1SDA054706R1</t>
  </si>
  <si>
    <t xml:space="preserve">SG.EL.PR222DS/P-LSIG In=400 T5 4p       </t>
  </si>
  <si>
    <t>1SDA054707R1</t>
  </si>
  <si>
    <t xml:space="preserve">SG.EL.PR221DS-LS/I In=630 T5 630 3p     </t>
  </si>
  <si>
    <t>1SDA054708R1</t>
  </si>
  <si>
    <t xml:space="preserve">SG.EL.PR221DS-I In=630 T5 630 3p        </t>
  </si>
  <si>
    <t>1SDA054709R1</t>
  </si>
  <si>
    <t xml:space="preserve">SG.EL.PR222DS/P-LSI In=630 T5 630 3p    </t>
  </si>
  <si>
    <t>1SDA054710R1</t>
  </si>
  <si>
    <t xml:space="preserve">SG.EL.PR222DS/P-LSIG In=630 T5 630 3p   </t>
  </si>
  <si>
    <t>1SDA054711R1</t>
  </si>
  <si>
    <t xml:space="preserve">SG.EL.PR222DS/PD-LSI In=320 MODB. T5 3p </t>
  </si>
  <si>
    <t>1SDA054712R1</t>
  </si>
  <si>
    <t xml:space="preserve">SG.EL.PR222DS/PD-LSI In=400 MODB. T5 3p </t>
  </si>
  <si>
    <t>1SDA054713R1</t>
  </si>
  <si>
    <t>SG.EL.PR222DS/PD-LSIG In=320 MODB. T5 3p</t>
  </si>
  <si>
    <t>1SDA054714R1</t>
  </si>
  <si>
    <t>SG.EL.PR222DS/PD-LSIG In=400 MODB. T5 3p</t>
  </si>
  <si>
    <t>1SDA054715R1</t>
  </si>
  <si>
    <t xml:space="preserve">SG.EL.PR222DS/PD-LSI In=320 MODB. T5 4p </t>
  </si>
  <si>
    <t>1SDA054716R1</t>
  </si>
  <si>
    <t xml:space="preserve">SG.EL.PR222DS/PD-LSI In=400 MODB. T5 4p </t>
  </si>
  <si>
    <t>1SDA054717R1</t>
  </si>
  <si>
    <t>SG.EL.PR222DS/PD-LSIG In=320 MODB. T5 4p</t>
  </si>
  <si>
    <t>1SDA054718R1</t>
  </si>
  <si>
    <t>SG.EL.PR222DS/PD-LSIG In=400 MODB. T5 4p</t>
  </si>
  <si>
    <t>1SDA054719R1</t>
  </si>
  <si>
    <t>SG.EL.PR222DS/PD-LSI In=630 MO.T5 630 3p</t>
  </si>
  <si>
    <t>1SDA054720R1</t>
  </si>
  <si>
    <t xml:space="preserve">SG.EL.PR222DS/PD-LSIG In=630 T5 630 3p  </t>
  </si>
  <si>
    <t>1SDA054721R1</t>
  </si>
  <si>
    <t>SG.EL.PR222DS/PD-LSI In=630 MO.T5 630 4p</t>
  </si>
  <si>
    <t>1SDA054722R1</t>
  </si>
  <si>
    <t xml:space="preserve">SG.EL.PR222DS/PD-LSIG In=630 T5 630 4p  </t>
  </si>
  <si>
    <t>1SDA054723R1</t>
  </si>
  <si>
    <t xml:space="preserve">SG.TMA 320-3200 T5 3p                   </t>
  </si>
  <si>
    <t>1SDA054724R1</t>
  </si>
  <si>
    <t xml:space="preserve">SG.TMA 400-4000 T5 3p                   </t>
  </si>
  <si>
    <t>1SDA054725R1</t>
  </si>
  <si>
    <t xml:space="preserve">SG.TMA 320-3200 T5 4p                   </t>
  </si>
  <si>
    <t>1SDA054726R1</t>
  </si>
  <si>
    <t xml:space="preserve">SG.TMA 400-4000 T5 4p                   </t>
  </si>
  <si>
    <t>1SDA054727R1</t>
  </si>
  <si>
    <t xml:space="preserve">SG.TMA 500-5000 T5 630 3p               </t>
  </si>
  <si>
    <t>1SDA054729R1</t>
  </si>
  <si>
    <t xml:space="preserve">SG.TMA 500-5000 T5 630 4p               </t>
  </si>
  <si>
    <t>1SDA054731R1</t>
  </si>
  <si>
    <t xml:space="preserve">SG.TMA 320-3200 T5 4p InN=100%In        </t>
  </si>
  <si>
    <t>1SDA054732R1</t>
  </si>
  <si>
    <t xml:space="preserve">SG.TMA 400-4000 T5 4p InN=100%In        </t>
  </si>
  <si>
    <t>1SDA054733R1</t>
  </si>
  <si>
    <t xml:space="preserve">SG.TMA 500-5000 T5 630 4p InN=100%In    </t>
  </si>
  <si>
    <t>1SDA054735R1</t>
  </si>
  <si>
    <t xml:space="preserve">SG.EL.PR222MP In=320 T5 3p              </t>
  </si>
  <si>
    <t>1SDA054736R1</t>
  </si>
  <si>
    <t xml:space="preserve">SG.EL.PR222MP In=400 T5 3p              </t>
  </si>
  <si>
    <t>1SDA054737R1</t>
  </si>
  <si>
    <t xml:space="preserve">T4 P FP 3p EF                           </t>
  </si>
  <si>
    <t>1SDA054738R1</t>
  </si>
  <si>
    <t xml:space="preserve">T4 P FP 3p VR                           </t>
  </si>
  <si>
    <t>1SDA054739R1</t>
  </si>
  <si>
    <t xml:space="preserve">T4 P FP 3p HR                           </t>
  </si>
  <si>
    <t>1SDA054740R1</t>
  </si>
  <si>
    <t xml:space="preserve">T4 P FP 4p EF                           </t>
  </si>
  <si>
    <t>1SDA054741R1</t>
  </si>
  <si>
    <t xml:space="preserve">T4 P FP 4p VR                           </t>
  </si>
  <si>
    <t>1SDA054742R1</t>
  </si>
  <si>
    <t xml:space="preserve">T4 P FP 4p HR                           </t>
  </si>
  <si>
    <t>1SDA054743R1</t>
  </si>
  <si>
    <t xml:space="preserve">T4 W FP 3p EF                           </t>
  </si>
  <si>
    <t>1SDA054744R1</t>
  </si>
  <si>
    <t xml:space="preserve">T4 W FP 3p VR                           </t>
  </si>
  <si>
    <t>1SDA054745R1</t>
  </si>
  <si>
    <t xml:space="preserve">T4 W FP 3p HR                           </t>
  </si>
  <si>
    <t>1SDA054746R1</t>
  </si>
  <si>
    <t xml:space="preserve">T4 W FP 4p EF                           </t>
  </si>
  <si>
    <t>1SDA054747R1</t>
  </si>
  <si>
    <t xml:space="preserve">T4 W FP 4p VR                           </t>
  </si>
  <si>
    <t>1SDA054748R1</t>
  </si>
  <si>
    <t xml:space="preserve">T4 W FP 4p HR                           </t>
  </si>
  <si>
    <t>1SDA054749R1</t>
  </si>
  <si>
    <t xml:space="preserve">T5 400 P FP 3p EF                       </t>
  </si>
  <si>
    <t>1SDA054750R1</t>
  </si>
  <si>
    <t xml:space="preserve">T5 400 P FP 3p VR                       </t>
  </si>
  <si>
    <t>1SDA054751R1</t>
  </si>
  <si>
    <t xml:space="preserve">T5 400 P FP 3p HR                       </t>
  </si>
  <si>
    <t>1SDA054752R1</t>
  </si>
  <si>
    <t xml:space="preserve">T5 400 P FP 4p EF                       </t>
  </si>
  <si>
    <t>1SDA054753R1</t>
  </si>
  <si>
    <t xml:space="preserve">T5 400 P FP 4p VR                       </t>
  </si>
  <si>
    <t>1SDA054754R1</t>
  </si>
  <si>
    <t xml:space="preserve">T5 400 P FP 4p HR                       </t>
  </si>
  <si>
    <t>1SDA054755R1</t>
  </si>
  <si>
    <t xml:space="preserve">T5 400 W FP 3p EF                       </t>
  </si>
  <si>
    <t>1SDA054756R1</t>
  </si>
  <si>
    <t xml:space="preserve">T5 400 W FP 3p VR                       </t>
  </si>
  <si>
    <t>1SDA054757R1</t>
  </si>
  <si>
    <t xml:space="preserve">T5 400 W FP 3p HR                       </t>
  </si>
  <si>
    <t>1SDA054758R1</t>
  </si>
  <si>
    <t xml:space="preserve">T5 400 W FP 4p EF                       </t>
  </si>
  <si>
    <t>1SDA054759R1</t>
  </si>
  <si>
    <t xml:space="preserve">T5 400 W FP 4p VR                       </t>
  </si>
  <si>
    <t>1SDA054761R1</t>
  </si>
  <si>
    <t xml:space="preserve">T5 400 W FP 4p HR                       </t>
  </si>
  <si>
    <t>1SDA054762R1</t>
  </si>
  <si>
    <t xml:space="preserve">T5 630 P FP 3p EF                       </t>
  </si>
  <si>
    <t>1SDA054763R1</t>
  </si>
  <si>
    <t xml:space="preserve">T5 630 P FP 3p VR                       </t>
  </si>
  <si>
    <t>1SDA054764R1</t>
  </si>
  <si>
    <t xml:space="preserve">T5 630 P FP 3p HR                       </t>
  </si>
  <si>
    <t>1SDA054765R1</t>
  </si>
  <si>
    <t xml:space="preserve">T5 630 P FP 4p EF                       </t>
  </si>
  <si>
    <t>1SDA054766R1</t>
  </si>
  <si>
    <t xml:space="preserve">T5 630 P FP 4p VR                       </t>
  </si>
  <si>
    <t>1SDA054767R1</t>
  </si>
  <si>
    <t xml:space="preserve">T5 630 P FP 4p HR                       </t>
  </si>
  <si>
    <t>1SDA054768R1</t>
  </si>
  <si>
    <t xml:space="preserve">T5 630 W FP 3p EF                       </t>
  </si>
  <si>
    <t>1SDA054769R1</t>
  </si>
  <si>
    <t xml:space="preserve">T5 630 W FP 3p VR                       </t>
  </si>
  <si>
    <t>1SDA054770R1</t>
  </si>
  <si>
    <t xml:space="preserve">T5 630 W FP 3p HR                       </t>
  </si>
  <si>
    <t>1SDA054771R1</t>
  </si>
  <si>
    <t xml:space="preserve">T5 630 W FP 4p EF                       </t>
  </si>
  <si>
    <t>1SDA054772R1</t>
  </si>
  <si>
    <t xml:space="preserve">T5 630 W FP 4p VR                       </t>
  </si>
  <si>
    <t>1SDA054774R1</t>
  </si>
  <si>
    <t xml:space="preserve">T5 630 W FP 4p HR                       </t>
  </si>
  <si>
    <t>1SDA054831R1</t>
  </si>
  <si>
    <t xml:space="preserve">KIT FC Cu 1x185mm2 FP T4 3pcs           </t>
  </si>
  <si>
    <t>1SDA054832R1</t>
  </si>
  <si>
    <t xml:space="preserve">KIT FC Cu 1x185mm2 FP T4 4pcs           </t>
  </si>
  <si>
    <t>1SDA054833R1</t>
  </si>
  <si>
    <t xml:space="preserve">KIT FC Cu 1x240mm2 FP T5 400/630 3pcs   </t>
  </si>
  <si>
    <t>1SDA054834R1</t>
  </si>
  <si>
    <t xml:space="preserve">KIT FC Cu 1x240mm2 FP T5 400/630 4pcs   </t>
  </si>
  <si>
    <t>1SDA054835R1</t>
  </si>
  <si>
    <t xml:space="preserve">KIT FC CuAl 1x185mm2 FP T4 3pcs         </t>
  </si>
  <si>
    <t>1SDA054836R1</t>
  </si>
  <si>
    <t xml:space="preserve">KIT FC CuAl 1x185mm2 FP T4 4pcs         </t>
  </si>
  <si>
    <t>1SDA054837R1</t>
  </si>
  <si>
    <t xml:space="preserve">KIT FC CuAl 1x240mm2 FP T5 400/630 3pcs </t>
  </si>
  <si>
    <t>1SDA054838R1</t>
  </si>
  <si>
    <t xml:space="preserve">KIT FC CuAl 1x240mm2 FP T5 400/630 4pcs </t>
  </si>
  <si>
    <t>1SDA054839R1</t>
  </si>
  <si>
    <t xml:space="preserve">KIT MP T4 P 3p                          </t>
  </si>
  <si>
    <t>1SDA054840R1</t>
  </si>
  <si>
    <t xml:space="preserve">KIT MP T4 P 4p                          </t>
  </si>
  <si>
    <t>1SDA054841R1</t>
  </si>
  <si>
    <t xml:space="preserve">KIT MP T4 W 3p                          </t>
  </si>
  <si>
    <t>1SDA054842R1</t>
  </si>
  <si>
    <t xml:space="preserve">KIT MP T4 W 4p                          </t>
  </si>
  <si>
    <t>1SDA054843R1</t>
  </si>
  <si>
    <t xml:space="preserve">KIT MP T5 400 P 3p                      </t>
  </si>
  <si>
    <t>1SDA054844R1</t>
  </si>
  <si>
    <t xml:space="preserve">KIT MP T5 400 P 4p                      </t>
  </si>
  <si>
    <t>1SDA054845R1</t>
  </si>
  <si>
    <t xml:space="preserve">KIT MP T5 400 W 3p                      </t>
  </si>
  <si>
    <t>1SDA054846R1</t>
  </si>
  <si>
    <t xml:space="preserve">KIT MP T5 400 W 4p                      </t>
  </si>
  <si>
    <t>1SDA054847R1</t>
  </si>
  <si>
    <t xml:space="preserve">KIT MP T5 630 P 3p                      </t>
  </si>
  <si>
    <t>1SDA054848R1</t>
  </si>
  <si>
    <t xml:space="preserve">KIT MP T5 630 P 4p                      </t>
  </si>
  <si>
    <t>1SDA054849R1</t>
  </si>
  <si>
    <t xml:space="preserve">KIT MP T5 630 W 3p                      </t>
  </si>
  <si>
    <t>1SDA054850R1</t>
  </si>
  <si>
    <t xml:space="preserve">KIT MP T5 630 W 4p                      </t>
  </si>
  <si>
    <t>1SDA054851R1</t>
  </si>
  <si>
    <t xml:space="preserve">KIT MP RC T4 P 4p                       </t>
  </si>
  <si>
    <t>1SDA054852R1</t>
  </si>
  <si>
    <t xml:space="preserve">KIT MP RC T5 400 P 4p                   </t>
  </si>
  <si>
    <t>1SDA054854R1</t>
  </si>
  <si>
    <t xml:space="preserve">KIT FP T4 W &lt;FP P                       </t>
  </si>
  <si>
    <t>1SDA054855R1</t>
  </si>
  <si>
    <t xml:space="preserve">KIT FP T5 W &lt;FP P                       </t>
  </si>
  <si>
    <t>1SDA054857R1</t>
  </si>
  <si>
    <t xml:space="preserve">TC-FP T4 3p COPRITERMINALI P/FISSA 2pcs </t>
  </si>
  <si>
    <t>1SDA054858R1</t>
  </si>
  <si>
    <t xml:space="preserve">TC-FP T4 4p COPRITERMINALI P/FISSA 2pcs </t>
  </si>
  <si>
    <t>1SDA054859R1</t>
  </si>
  <si>
    <t>TC-FP T5 400/630 3p COPRIT. P/FISSA 2pcs</t>
  </si>
  <si>
    <t>1SDA054861R1</t>
  </si>
  <si>
    <t>TC-FP T5 400/630 4p COPRIT. P/FISSA 2pcs</t>
  </si>
  <si>
    <t>1SDA054862R1</t>
  </si>
  <si>
    <t xml:space="preserve">SOR T4-T5-T6 12 Vdc                     </t>
  </si>
  <si>
    <t>1SDA054863R1</t>
  </si>
  <si>
    <t xml:space="preserve">SOR T4-T5-T6 24...30 Vac/dc             </t>
  </si>
  <si>
    <t>1SDA054864R1</t>
  </si>
  <si>
    <t xml:space="preserve">SOR T4-T5-T6 48...60 Vac/dc             </t>
  </si>
  <si>
    <t>1SDA054865R1</t>
  </si>
  <si>
    <t>SOR T4-T5-T6 110..127 Vac - 110..125 Vdc</t>
  </si>
  <si>
    <t>1SDA054866R1</t>
  </si>
  <si>
    <t>SOR T4-T5-T6 220..240 Vac - 220..250 Vdc</t>
  </si>
  <si>
    <t>1SDA054867R1</t>
  </si>
  <si>
    <t xml:space="preserve">SOR T4-T5-T6 380...440 Vac              </t>
  </si>
  <si>
    <t>1SDA054868R1</t>
  </si>
  <si>
    <t xml:space="preserve">SOR T4-T5-T6 480...500 Vac              </t>
  </si>
  <si>
    <t>1SDA054869R1</t>
  </si>
  <si>
    <t xml:space="preserve">SOR-C T4-T5-T6 12 Vdc                   </t>
  </si>
  <si>
    <t>1SDA054870R1</t>
  </si>
  <si>
    <t>SOR-C, Relé de Apertura, 24...30 V ca/cd para T4-T5-T6, Versión Cableada</t>
  </si>
  <si>
    <t>1SDA054871R1</t>
  </si>
  <si>
    <t xml:space="preserve">SOR-C T4-T5-T6 48...60 Vac/dc           </t>
  </si>
  <si>
    <t>1SDA054872R1</t>
  </si>
  <si>
    <t xml:space="preserve">SOR-C, Relé de Apertura, 110...127 V ca - 110...125 V cd, T4-T5-T6, Versión Cableada </t>
  </si>
  <si>
    <t>1SDA054873R1</t>
  </si>
  <si>
    <t>SOR-C T4-T5-T6 220..240Vac - 220..250Vdc</t>
  </si>
  <si>
    <t>1SDA054874R1</t>
  </si>
  <si>
    <t xml:space="preserve">SOR-C T4-T5-T6 380...440 Vac            </t>
  </si>
  <si>
    <t>1SDA054875R1</t>
  </si>
  <si>
    <t xml:space="preserve">SOR-C T4-T5-T6 480...500 Vac            </t>
  </si>
  <si>
    <t>1SDA054876R1</t>
  </si>
  <si>
    <t>PS-SOR T4-T5-T6 24 Vac/dc xSERVIZIO PERM</t>
  </si>
  <si>
    <t>1SDA054877R1</t>
  </si>
  <si>
    <t xml:space="preserve">PS-SOR T4-T5-T6 110..120Vac xSERV.PERM. </t>
  </si>
  <si>
    <t>1SDA054878R1</t>
  </si>
  <si>
    <t xml:space="preserve">PS-SOR-C T4-T5-T6 24 Vac/dc xSERV.PERM. </t>
  </si>
  <si>
    <t>1SDA054879R1</t>
  </si>
  <si>
    <t>PS-SOR-C T4-T5-T6 110..120Vac xSERV.PERM</t>
  </si>
  <si>
    <t>1SDA054880R1</t>
  </si>
  <si>
    <t xml:space="preserve">UVR T4-T5-T6 24...30 Vac/dc             </t>
  </si>
  <si>
    <t>1SDA054881R1</t>
  </si>
  <si>
    <t xml:space="preserve">UVR T4-T5-T6 48 Vac/dc                  </t>
  </si>
  <si>
    <t>1SDA054882R1</t>
  </si>
  <si>
    <t xml:space="preserve">UVR T4-T5-T6 60 Vac/dc                  </t>
  </si>
  <si>
    <t>1SDA054883R1</t>
  </si>
  <si>
    <t>UVR T4-T5-T6 110..127 Vac - 110..125 Vdc</t>
  </si>
  <si>
    <t>1SDA054884R1</t>
  </si>
  <si>
    <t>UVR T4-T5-T6 220..240 Vac - 220..250 Vdc</t>
  </si>
  <si>
    <t>1SDA054885R1</t>
  </si>
  <si>
    <t xml:space="preserve">UVR T4-T5-T6 380...440 Vac              </t>
  </si>
  <si>
    <t>1SDA054886R1</t>
  </si>
  <si>
    <t xml:space="preserve">UVR T4-T5-T6 480...500 Vac              </t>
  </si>
  <si>
    <t>1SDA054887R1</t>
  </si>
  <si>
    <t>1SDA054888R1</t>
  </si>
  <si>
    <t xml:space="preserve">UVR-C, Bobina de Mínima Ténsión, T4-T5-T6 48 Vac/dc                </t>
  </si>
  <si>
    <t>1SDA054889R1</t>
  </si>
  <si>
    <t xml:space="preserve">UVR-C T4-T5-T6 60 Vac/dc                </t>
  </si>
  <si>
    <t>1SDA054890R1</t>
  </si>
  <si>
    <t>UVR-C, Bobina de Mínima Ténsión, 110...127 V ca - 110...125 V cd para T4-T5-T6, Versión Cableada</t>
  </si>
  <si>
    <t>1SDA054891R1</t>
  </si>
  <si>
    <t xml:space="preserve">UVR-C T4-T5-T6 220...250 Vac/dc         </t>
  </si>
  <si>
    <t>1SDA054892R1</t>
  </si>
  <si>
    <t xml:space="preserve">UVR-C T4-T5-T6 380...440 Vac            </t>
  </si>
  <si>
    <t>1SDA054893R1</t>
  </si>
  <si>
    <t xml:space="preserve">UVR-C T4-T5-T6 480...500 Vac            </t>
  </si>
  <si>
    <t>1SDA054894R1</t>
  </si>
  <si>
    <t>Mando Motor de Energía Acumulada - MOE 24 V cd para T4-T5</t>
  </si>
  <si>
    <t>1SDA054895R1</t>
  </si>
  <si>
    <t xml:space="preserve">MOE T4-T5 48...60 Vdc                   </t>
  </si>
  <si>
    <t>1SDA054896R1</t>
  </si>
  <si>
    <t>MOE, Mando Motor de Energía Acumulada -110...125 V ca/cd para T4-T5</t>
  </si>
  <si>
    <t>1SDA054897R1</t>
  </si>
  <si>
    <t xml:space="preserve">MOE T4-T5 220...250 Vac/dc              </t>
  </si>
  <si>
    <t>1SDA054898R1</t>
  </si>
  <si>
    <t xml:space="preserve">MOE T4-T5 380 Vac                       </t>
  </si>
  <si>
    <t>1SDA054899R1</t>
  </si>
  <si>
    <t xml:space="preserve">MOE-E T4-T5 24 Vdc X COM. A DISTANZA    </t>
  </si>
  <si>
    <t>1SDA054900R1</t>
  </si>
  <si>
    <t xml:space="preserve">MOE-E T4-T5 48...60 Vdc X COM. A DIST.  </t>
  </si>
  <si>
    <t>1SDA054901R1</t>
  </si>
  <si>
    <t>MOE-E T4-T5 110...125 Vac/dc X COM.DIST.</t>
  </si>
  <si>
    <t>1SDA054902R1</t>
  </si>
  <si>
    <t>MOE-E T4-T5 220...250 Vac/dc X COM.DIST.</t>
  </si>
  <si>
    <t>1SDA054903R1</t>
  </si>
  <si>
    <t xml:space="preserve">MOE-E T4-T5 380 Vac X COM. A DISTANZA   </t>
  </si>
  <si>
    <t>1SDA054904R1</t>
  </si>
  <si>
    <t xml:space="preserve">MOL-D T4-T5 A CHIAVI DIVERSE x MOE      </t>
  </si>
  <si>
    <t>1SDA054905R1</t>
  </si>
  <si>
    <t>MOL-S T4-T5 A CHIAVI UGUALI N.20005 xMOE</t>
  </si>
  <si>
    <t>1SDA054906R1</t>
  </si>
  <si>
    <t>MOL-S T4-T5 A CHIAVI UGUALI N.20006 xMOE</t>
  </si>
  <si>
    <t>1SDA054907R1</t>
  </si>
  <si>
    <t>MOL-S T4-T5 A CHIAVI UGUALI N.20007 xMOE</t>
  </si>
  <si>
    <t>1SDA054908R1</t>
  </si>
  <si>
    <t>MOL-S T4-T5 A CHIAVI UGUALI N.20008 xMOE</t>
  </si>
  <si>
    <t>1SDA054909R1</t>
  </si>
  <si>
    <t>MOL-M T4-T5-T6&gt;SOLO MANOVRA MANUALE xMOE</t>
  </si>
  <si>
    <t>1SDA054910R1</t>
  </si>
  <si>
    <t>1 Contacto (conmutador) abierto/cerrado + 1 contacto (conmutador) de actuación del relé (disparado), AUX-C 1Q 1SY. Para uso a 250V ca/cd para T4-T5-T6*</t>
  </si>
  <si>
    <t>1SDA054911R1</t>
  </si>
  <si>
    <t>3 contactos (conmutador) abierto/cerrado + 1 contacto (conmutador) de actuación del relé (disparado), AUX-C 3Q 1SY. Para uso a 250V ca/cd para T4-T5-T6*</t>
  </si>
  <si>
    <t>1SDA054912R1</t>
  </si>
  <si>
    <t xml:space="preserve">AUX-C T4-T5-T6 1Q 1SY 400 Vac           </t>
  </si>
  <si>
    <t>1SDA054913R1</t>
  </si>
  <si>
    <t xml:space="preserve">AUX-C T4-T5-T6 2Q 400 Vac               </t>
  </si>
  <si>
    <t>1SDA054914R1</t>
  </si>
  <si>
    <t>AUX T1...T6 3Q 1SY 24 Vdc</t>
  </si>
  <si>
    <t>1SDA054915R1</t>
  </si>
  <si>
    <t xml:space="preserve">AUX-C T4-T5-T6 3Q 1SY 24 Vdc            </t>
  </si>
  <si>
    <t>1SDA054916R1</t>
  </si>
  <si>
    <t>1 Contacto de abierto/cerrado + 1 contacto de la actuación del relé electrónico. Sólo para T4-T5 con PR222DS/PD. Vmáx: 300 V cd/250 V ca</t>
  </si>
  <si>
    <t>1SDA054917R1</t>
  </si>
  <si>
    <t>AUX-MO-C  1 Contacto de señalización del funcionamiento del interruptor con el mando a motor: manual o desde remoto. Sólo para T4-T5-T6.</t>
  </si>
  <si>
    <t>1SDA054918R1</t>
  </si>
  <si>
    <t xml:space="preserve">AUP-I T4-T5-T6 CONT.SEG.INSERITO        </t>
  </si>
  <si>
    <t>1SDA054919R1</t>
  </si>
  <si>
    <t xml:space="preserve">AUP-R T4-T5-T6 CONT.SEG.ESTRATTO        </t>
  </si>
  <si>
    <t>1SDA054920R1</t>
  </si>
  <si>
    <t>AUP-I T4-T5-T6 24 Vdc CONT.SEGN.INSERITO</t>
  </si>
  <si>
    <t>1SDA054921R1</t>
  </si>
  <si>
    <t>AUP-R T4-T5-T6 24 Vdc CONT.SEGN.ESTRATTO</t>
  </si>
  <si>
    <t>1SDA054922R1</t>
  </si>
  <si>
    <t xml:space="preserve">ADP 6pin AUX T4-T5-T6 P/W               </t>
  </si>
  <si>
    <t>1SDA054923R1</t>
  </si>
  <si>
    <t xml:space="preserve">ADP 12pin AUX T4-T5-T6 P/W              </t>
  </si>
  <si>
    <t>1SDA054924R1</t>
  </si>
  <si>
    <t xml:space="preserve">ADP 10pin MOE AUE T4-T5-T6 P/W          </t>
  </si>
  <si>
    <t>1SDA054925R1</t>
  </si>
  <si>
    <t xml:space="preserve">AUE T4-T5 250Vac/dc 2 CONTATTI ANTICIP. </t>
  </si>
  <si>
    <t>1SDA054926R1</t>
  </si>
  <si>
    <t>RHD, Mando giratorio directo normal para fijo y enchufable sobre T4-T5.</t>
  </si>
  <si>
    <t>1SDA054927R1</t>
  </si>
  <si>
    <t xml:space="preserve">RHD_EM T4-T5 F/P EMER. DIRETTA          </t>
  </si>
  <si>
    <t>1SDA054928R1</t>
  </si>
  <si>
    <t xml:space="preserve">RHD T4-T5 W NORM. DIRETTA               </t>
  </si>
  <si>
    <t>1SDA054929R1</t>
  </si>
  <si>
    <t>Mando giratorio reenviado RHE normal para fijo y enchufable sobre T4-T5</t>
  </si>
  <si>
    <t>1SDA054930R1</t>
  </si>
  <si>
    <t xml:space="preserve">RHE_EM T4-T5 F/P EMERG. RINVIATA        </t>
  </si>
  <si>
    <t>1SDA054931R1</t>
  </si>
  <si>
    <t>RHE_B T4-T5 F/P BASETTA PER C.M.R. RINV.</t>
  </si>
  <si>
    <t>1SDA054932R1</t>
  </si>
  <si>
    <t>RHE_S T4..T6 F/P 500MM ASTA X C.M.R.RINV</t>
  </si>
  <si>
    <t>1SDA054933R1</t>
  </si>
  <si>
    <t xml:space="preserve">RHE T4-T5 W NORM. RINVIATA              </t>
  </si>
  <si>
    <t>1SDA054934R1</t>
  </si>
  <si>
    <t xml:space="preserve">RHE_EM T4-T5 W EMERG. RINVIATA          </t>
  </si>
  <si>
    <t>1SDA054935R1</t>
  </si>
  <si>
    <t xml:space="preserve">RHE_B T4-T5 W BASETTA PER C.M.R. RINV.  </t>
  </si>
  <si>
    <t>1SDA054936R1</t>
  </si>
  <si>
    <t xml:space="preserve">RHE_H T4-T5 MANIGLIA X C.M.R. RINV.     </t>
  </si>
  <si>
    <t>1SDA054937R1</t>
  </si>
  <si>
    <t xml:space="preserve">RHE_H_EM T4-T5 MAN.EME. X C.M.R.RINV.   </t>
  </si>
  <si>
    <t>1SDA054938R1</t>
  </si>
  <si>
    <t>RHE_IP54 T4..T7 PROTEZ.IP54 X COM.M.ROT.</t>
  </si>
  <si>
    <t>1SDA054939R1</t>
  </si>
  <si>
    <t>KLF-D T4-T5 BL.CHI DIV.AP.x FRON/MAN.ROT</t>
  </si>
  <si>
    <t>1SDA054940R1</t>
  </si>
  <si>
    <t>KLF-S T4-T5 BL.CHI UG.N.20005 xF/MAN.ROT</t>
  </si>
  <si>
    <t>1SDA054941R1</t>
  </si>
  <si>
    <t>KLF-S T4-T5 BL.CHI UG.N.20006 xF/MAN.ROT</t>
  </si>
  <si>
    <t>1SDA054942R1</t>
  </si>
  <si>
    <t>KLF-S T4-T5 BL.CHI UG.N.20007 xF/MAN.ROT</t>
  </si>
  <si>
    <t>1SDA054943R1</t>
  </si>
  <si>
    <t>KLF-S T4-T5 BL.CHI UG.N.20008 xF/MAN.ROT</t>
  </si>
  <si>
    <t>1SDA054944R1</t>
  </si>
  <si>
    <t xml:space="preserve">FLD T4-T5 F/P PER COM. A LEVA           </t>
  </si>
  <si>
    <t>1SDA054945R1</t>
  </si>
  <si>
    <t xml:space="preserve">FLD T4-T5 W PER COM. A LEVA             </t>
  </si>
  <si>
    <t>1SDA054946R1</t>
  </si>
  <si>
    <t>MIR-HB T4-T5 GR.TELAIO X INTERB.MEC.ORIZ</t>
  </si>
  <si>
    <t>1SDA054947R1</t>
  </si>
  <si>
    <t>MIR-VB T4-T5 GR.TELAIO X INTERB.MEC.VERT</t>
  </si>
  <si>
    <t>1SDA054948R1</t>
  </si>
  <si>
    <t>MIR-P tipo A (T4-T4) PIASTRE X INTER.MEC</t>
  </si>
  <si>
    <t>1SDA054949R1</t>
  </si>
  <si>
    <t>MIR-P tipo B (T4-T5) PIASTRE X INTER.MEC</t>
  </si>
  <si>
    <t>1SDA054950R1</t>
  </si>
  <si>
    <t>MIR-P tipo C (T4-T5) PIASTRE X INTER.MEC</t>
  </si>
  <si>
    <t>1SDA054951R1</t>
  </si>
  <si>
    <t>MIR-P tipo D (T5-T5) PIASTRE X INTER.MEC</t>
  </si>
  <si>
    <t>1SDA054952R1</t>
  </si>
  <si>
    <t>MIR-P tipo E (T5-T5) PIASTRE X INTER.MEC</t>
  </si>
  <si>
    <t>1SDA054953R1</t>
  </si>
  <si>
    <t>MIR-P tipo F (T5-T5) PIASTRE X INTER.MEC</t>
  </si>
  <si>
    <t>1SDA054954R1</t>
  </si>
  <si>
    <t xml:space="preserve">RC222/4 T4 4p F                         </t>
  </si>
  <si>
    <t>1SDA054955R1</t>
  </si>
  <si>
    <t xml:space="preserve">RC222/5 T5 4p F                         </t>
  </si>
  <si>
    <t>1SDA054956R1</t>
  </si>
  <si>
    <t xml:space="preserve">RC223/4 T4 250 4p F                     </t>
  </si>
  <si>
    <t>1SDA054958R1</t>
  </si>
  <si>
    <t>Cubrebornes Aislantes altos - HTC T4 - 3 Polos para T4</t>
  </si>
  <si>
    <t>1SDA054959R1</t>
  </si>
  <si>
    <t xml:space="preserve">HTC T4 4p COPRITERMINALI ALTI 2pcs      </t>
  </si>
  <si>
    <t>1SDA054960R1</t>
  </si>
  <si>
    <t>Cubrebornes Aislantes altos - HTC T5 - 3 Polos para T5</t>
  </si>
  <si>
    <t>1SDA054961R1</t>
  </si>
  <si>
    <t xml:space="preserve">HTC T5 4p COPRITERMINALI ALTI 2pcs      </t>
  </si>
  <si>
    <t>1SDA054962R1</t>
  </si>
  <si>
    <t xml:space="preserve">HTC-P T4 3p MUFFOLE PROTEZ. X HTC 6pcs  </t>
  </si>
  <si>
    <t>1SDA054963R1</t>
  </si>
  <si>
    <t xml:space="preserve">HTC-P T4 4p MUFFOLE PROTEZ. X HTC 8pcs  </t>
  </si>
  <si>
    <t>1SDA054964R1</t>
  </si>
  <si>
    <t xml:space="preserve">HTC-P T5 3p MUFFOLE PROTEZ. X HTC 6pcs  </t>
  </si>
  <si>
    <t>1SDA054965R1</t>
  </si>
  <si>
    <t xml:space="preserve">HTC-P T5 4p MUFFOLE PROTEZ. X HTC 8pcs  </t>
  </si>
  <si>
    <t>1SDA054966R1</t>
  </si>
  <si>
    <t xml:space="preserve">LTC T4 3p COPRITERMINALI BASSI 2pcs     </t>
  </si>
  <si>
    <t>1SDA054967R1</t>
  </si>
  <si>
    <t xml:space="preserve">LTC T4 4p COPRITERMINALI BASSI 2pcs     </t>
  </si>
  <si>
    <t>1SDA054968R1</t>
  </si>
  <si>
    <t xml:space="preserve">LTC T5 3p COPRITERMINALI BASSI 2pcs     </t>
  </si>
  <si>
    <t>1SDA054969R1</t>
  </si>
  <si>
    <t xml:space="preserve">LTC T5 4p COPRITERMINALI BASSI 2pcs     </t>
  </si>
  <si>
    <t>1SDA054970R1</t>
  </si>
  <si>
    <t>Diafragmas separadores tipo PB100 bajos (H=100 mm) -4 Pzs -3 Polos para T4-T5</t>
  </si>
  <si>
    <t>1SDA054971R1</t>
  </si>
  <si>
    <t>PB100 T4-5-7-T7M-X1 4p DIAF.SEP.BAS.6pcs</t>
  </si>
  <si>
    <t>1SDA054972R1</t>
  </si>
  <si>
    <t>Diafragmas separadores tipo PB200 altos (H=200 mm) -4 Pzs -3 Polos para T4-T5</t>
  </si>
  <si>
    <t>1SDA054973R1</t>
  </si>
  <si>
    <t>PB200 T4-5-7-T7M-X1 4p DIAF.SEP.ALT 6pcs</t>
  </si>
  <si>
    <t>1SDA054974R1</t>
  </si>
  <si>
    <t xml:space="preserve">KIT F T4 6pcs                           </t>
  </si>
  <si>
    <t>1SDA054975R1</t>
  </si>
  <si>
    <t xml:space="preserve">KIT F T4 8pcs                           </t>
  </si>
  <si>
    <t>1SDA054976R1</t>
  </si>
  <si>
    <t xml:space="preserve">KIT F T4 3pcs                           </t>
  </si>
  <si>
    <t>1SDA054977R1</t>
  </si>
  <si>
    <t xml:space="preserve">KIT F T4 4pcs                           </t>
  </si>
  <si>
    <t>1SDA054978R1</t>
  </si>
  <si>
    <t xml:space="preserve">KIT FC Cu 1x185mm2 T4 6pcs              </t>
  </si>
  <si>
    <t>1SDA054979R1</t>
  </si>
  <si>
    <t xml:space="preserve">KIT FC Cu 1x185mm2 T4 8pcs              </t>
  </si>
  <si>
    <t>1SDA054980R1</t>
  </si>
  <si>
    <t xml:space="preserve">KIT FC Cu 1x185mm2 T4 3pcs              </t>
  </si>
  <si>
    <t>1SDA054981R1</t>
  </si>
  <si>
    <t xml:space="preserve">KIT FC Cu 1x185mm2 T4 4pcs              </t>
  </si>
  <si>
    <t>1SDA054982R1</t>
  </si>
  <si>
    <t xml:space="preserve">KIT FC CuAl 1x50mm2 T4 6pcs             </t>
  </si>
  <si>
    <t>1SDA054983R1</t>
  </si>
  <si>
    <t xml:space="preserve">KIT FC CuAl 1x50mm2 T4 8pcs             </t>
  </si>
  <si>
    <t>1SDA054984R1</t>
  </si>
  <si>
    <t xml:space="preserve">KIT FC CuAl 1x50mm2 T4 3pcs             </t>
  </si>
  <si>
    <t>1SDA054985R1</t>
  </si>
  <si>
    <t xml:space="preserve">KIT FC CuAl 1x50mm2 T4 4pcs             </t>
  </si>
  <si>
    <t>Juego de Terminales frontales FC CuAl para alojar cables de 6…185 mm2 (10…350 Kcmil) para interruptor T4 hasta 320 A, 6 Pzs</t>
  </si>
  <si>
    <t>1SDA054987R1</t>
  </si>
  <si>
    <t xml:space="preserve">KIT FC CuAl 1x185mm2 T4 8pcs            </t>
  </si>
  <si>
    <t>1SDA054988R1</t>
  </si>
  <si>
    <t xml:space="preserve">KIT FC CuAl 1x185mm2 T4 3pcs            </t>
  </si>
  <si>
    <t>1SDA054989R1</t>
  </si>
  <si>
    <t xml:space="preserve">KIT FC CuAl 1x185mm2 T4 4pcs            </t>
  </si>
  <si>
    <t>1SDA054990R1</t>
  </si>
  <si>
    <t xml:space="preserve">KIT FC CuAl 2x150mm2 T4 6pcs            </t>
  </si>
  <si>
    <t>1SDA054991R1</t>
  </si>
  <si>
    <t xml:space="preserve">KIT FC CuAl 2x150mm2 T4 8pcs            </t>
  </si>
  <si>
    <t>1SDA054992R1</t>
  </si>
  <si>
    <t xml:space="preserve">KIT FC CuAl 2x150mm2 T4 3pcs            </t>
  </si>
  <si>
    <t>1SDA054993R1</t>
  </si>
  <si>
    <t xml:space="preserve">KIT FC CuAl 2x150mm2 T4 4pcs            </t>
  </si>
  <si>
    <t>1SDA054996R1</t>
  </si>
  <si>
    <t xml:space="preserve">KIT MC CuAl 6x35mm2 T4 3pcs             </t>
  </si>
  <si>
    <t>1SDA054997R1</t>
  </si>
  <si>
    <t xml:space="preserve">KIT MC CuAl 6x35mm2 T4 4pcs             </t>
  </si>
  <si>
    <t>1SDA054998R1</t>
  </si>
  <si>
    <t xml:space="preserve">KIT EF T4 6pcs                          </t>
  </si>
  <si>
    <t>1SDA054999R1</t>
  </si>
  <si>
    <t xml:space="preserve">KIT EF T4 8pcs                          </t>
  </si>
  <si>
    <t>1SDA055000R1</t>
  </si>
  <si>
    <t xml:space="preserve">KIT EF T4 3pcs                          </t>
  </si>
  <si>
    <t>1SDA055001R1</t>
  </si>
  <si>
    <t xml:space="preserve">KIT EF T4 4pcs                          </t>
  </si>
  <si>
    <t>1SDA055002R1</t>
  </si>
  <si>
    <t xml:space="preserve">KIT ES T4 6pcs                          </t>
  </si>
  <si>
    <t>1SDA055003R1</t>
  </si>
  <si>
    <t xml:space="preserve">KIT ES T4 8pcs                          </t>
  </si>
  <si>
    <t>1SDA055004R1</t>
  </si>
  <si>
    <t xml:space="preserve">KIT ES T4 3pcs                          </t>
  </si>
  <si>
    <t>1SDA055005R1</t>
  </si>
  <si>
    <t xml:space="preserve">KIT ES T4 4pcs                          </t>
  </si>
  <si>
    <t>1SDA055006R1</t>
  </si>
  <si>
    <t xml:space="preserve">KIT R T4 6pcs                           </t>
  </si>
  <si>
    <t>1SDA055007R1</t>
  </si>
  <si>
    <t xml:space="preserve">KIT R T4 8pcs                           </t>
  </si>
  <si>
    <t>1SDA055008R1</t>
  </si>
  <si>
    <t xml:space="preserve">KIT R T4 3pcs                           </t>
  </si>
  <si>
    <t>1SDA055009R1</t>
  </si>
  <si>
    <t xml:space="preserve">KIT R T4 4pcs                           </t>
  </si>
  <si>
    <t>1SDA055010R1</t>
  </si>
  <si>
    <t xml:space="preserve">KIT F T5 6pcs                           </t>
  </si>
  <si>
    <t>1SDA055011R1</t>
  </si>
  <si>
    <t xml:space="preserve">KIT F T5 8pcs                           </t>
  </si>
  <si>
    <t>1SDA055012R1</t>
  </si>
  <si>
    <t xml:space="preserve">KIT F T5 3pcs                           </t>
  </si>
  <si>
    <t>1SDA055013R1</t>
  </si>
  <si>
    <t xml:space="preserve">KIT F T5 4pcs                           </t>
  </si>
  <si>
    <t>1SDA055014R1</t>
  </si>
  <si>
    <t xml:space="preserve">KIT FC Cu 1x240mm2 T5 400 6pcs          </t>
  </si>
  <si>
    <t>1SDA055015R1</t>
  </si>
  <si>
    <t xml:space="preserve">KIT FC Cu 1x240mm2 T5 400 8pcs          </t>
  </si>
  <si>
    <t>1SDA055016R1</t>
  </si>
  <si>
    <t xml:space="preserve">KIT FC Cu 1x240mm2 T5 400 3pcs          </t>
  </si>
  <si>
    <t>1SDA055017R1</t>
  </si>
  <si>
    <t xml:space="preserve">KIT FC Cu 1x240mm2 T5 400 4pcs          </t>
  </si>
  <si>
    <t>1SDA055018R1</t>
  </si>
  <si>
    <t xml:space="preserve">KIT FC CuAl 1x240mm2 T5 400 6pcs        </t>
  </si>
  <si>
    <t>1SDA055019R1</t>
  </si>
  <si>
    <t xml:space="preserve">KIT FC CuAl 1x240mm2 T5 400 8pcs        </t>
  </si>
  <si>
    <t>1SDA055020R1</t>
  </si>
  <si>
    <t xml:space="preserve">KIT FC CuAl 1x240mm2 T5 400 3pcs        </t>
  </si>
  <si>
    <t>1SDA055021R1</t>
  </si>
  <si>
    <t xml:space="preserve">KIT FC CuAl 1x240mm2 T5 400 4pcs        </t>
  </si>
  <si>
    <t xml:space="preserve">Juego de Terminales frontales FC CuAl para alojar 1 cable de 95...300 mm2 (3/0...500 Kcmil) para interruptor T5 hasta 400 A, 6 Pzs </t>
  </si>
  <si>
    <t>1SDA055023R1</t>
  </si>
  <si>
    <t xml:space="preserve">KIT FC CuAl 1x300mm2 T5 400 8pcs        </t>
  </si>
  <si>
    <t>1SDA055024R1</t>
  </si>
  <si>
    <t xml:space="preserve">KIT FC CuAl 1x300mm2 T5 400 3pcs        </t>
  </si>
  <si>
    <t>1SDA055025R1</t>
  </si>
  <si>
    <t xml:space="preserve">KIT FC CuAl 1x300mm2 T5 400 4pcs        </t>
  </si>
  <si>
    <t>1SDA055026R1</t>
  </si>
  <si>
    <t xml:space="preserve">KIT FC CuAl 2x120mm2 T5 400 6pcs        </t>
  </si>
  <si>
    <t>1SDA055027R1</t>
  </si>
  <si>
    <t xml:space="preserve">KIT FC CuAl 2x120mm2 T5 400 8pcs        </t>
  </si>
  <si>
    <t>1SDA055028R1</t>
  </si>
  <si>
    <t xml:space="preserve">KIT FC CuAl 2x120mm2 T5 400 3pcs        </t>
  </si>
  <si>
    <t>1SDA055029R1</t>
  </si>
  <si>
    <t xml:space="preserve">KIT FC CuAl 2x120mm2 T5 400 4pcs        </t>
  </si>
  <si>
    <t>Juego de Terminales frontales borne externo FC CuAl para alojar 2 cables  de 95...240 mm2 (3/0...500 Kcmil) para interruptor T5 hasta 630 A, 6 Pzs</t>
  </si>
  <si>
    <t>1SDA055031R1</t>
  </si>
  <si>
    <t xml:space="preserve">KIT FC CuAl 2x240mm2 T5 630 8pcs        </t>
  </si>
  <si>
    <t>1SDA055032R1</t>
  </si>
  <si>
    <t xml:space="preserve">KIT FC CuAl 2x240mm2 T5 630 3pcs        </t>
  </si>
  <si>
    <t>1SDA055033R1</t>
  </si>
  <si>
    <t xml:space="preserve">KIT FC CuAl 2x240mm2 T5 630 4pcs        </t>
  </si>
  <si>
    <t>1SDA055034R1</t>
  </si>
  <si>
    <t xml:space="preserve">KIT EF T5 6pcs                          </t>
  </si>
  <si>
    <t>1SDA055035R1</t>
  </si>
  <si>
    <t xml:space="preserve">KIT EF T5 8pcs                          </t>
  </si>
  <si>
    <t>1SDA055036R1</t>
  </si>
  <si>
    <t xml:space="preserve">KIT EF T5 3pcs                          </t>
  </si>
  <si>
    <t>1SDA055037R1</t>
  </si>
  <si>
    <t xml:space="preserve">KIT EF T5 4pcs                          </t>
  </si>
  <si>
    <t>1SDA055038R1</t>
  </si>
  <si>
    <t xml:space="preserve">KIT ES T5 6pcs                          </t>
  </si>
  <si>
    <t>1SDA055039R1</t>
  </si>
  <si>
    <t xml:space="preserve">KIT ES T5 8pcs                          </t>
  </si>
  <si>
    <t>1SDA055040R1</t>
  </si>
  <si>
    <t xml:space="preserve">KIT ES T5 3pcs                          </t>
  </si>
  <si>
    <t>1SDA055041R1</t>
  </si>
  <si>
    <t xml:space="preserve">KIT ES T5 4pcs                          </t>
  </si>
  <si>
    <t>1SDA055042R1</t>
  </si>
  <si>
    <t xml:space="preserve">KIT R T5 6pcs                           </t>
  </si>
  <si>
    <t>1SDA055043R1</t>
  </si>
  <si>
    <t xml:space="preserve">KIT R T5 8pcs                           </t>
  </si>
  <si>
    <t>1SDA055044R1</t>
  </si>
  <si>
    <t xml:space="preserve">KIT R T5 3pcs                           </t>
  </si>
  <si>
    <t>1SDA055045R1</t>
  </si>
  <si>
    <t xml:space="preserve">KIT R T5 4pcs                           </t>
  </si>
  <si>
    <t>1SDA055046R1</t>
  </si>
  <si>
    <t xml:space="preserve">KIT AuxV T4 3pcs x KIT FC Cu            </t>
  </si>
  <si>
    <t>1SDA055047R1</t>
  </si>
  <si>
    <t xml:space="preserve">KIT AuxV T4 4pcs x KIT FC Cu            </t>
  </si>
  <si>
    <t>1SDA055048R1</t>
  </si>
  <si>
    <t xml:space="preserve">KIT AuxV T4-T5 3pcs x KIT F             </t>
  </si>
  <si>
    <t>1SDA055049R1</t>
  </si>
  <si>
    <t xml:space="preserve">KIT AuxV T4-T5 4pcs x KIT F             </t>
  </si>
  <si>
    <t>1SDA055050R1</t>
  </si>
  <si>
    <t>AUX-SA T4-T5 1S51 NO FOR PR221-222-222MP</t>
  </si>
  <si>
    <t>1SDA055051R1</t>
  </si>
  <si>
    <t>FDU T4-T5 FRONT DISPLAY UNIT x PR222-223</t>
  </si>
  <si>
    <t>1SDA055052R1</t>
  </si>
  <si>
    <t xml:space="preserve">TA NEUTRO EXT 100A T4                   </t>
  </si>
  <si>
    <t>1SDA055053R1</t>
  </si>
  <si>
    <t xml:space="preserve">TA NEUTRO EXT 160A T4                   </t>
  </si>
  <si>
    <t>1SDA055054R1</t>
  </si>
  <si>
    <t xml:space="preserve">TA NEUTRO EXT 250A T4                   </t>
  </si>
  <si>
    <t>1SDA055055R1</t>
  </si>
  <si>
    <t xml:space="preserve">TA NEUTRO EXT 320A T4 320               </t>
  </si>
  <si>
    <t>1SDA055056R1</t>
  </si>
  <si>
    <t xml:space="preserve">TA NEUTRO EXT 320A T5                   </t>
  </si>
  <si>
    <t>1SDA055057R1</t>
  </si>
  <si>
    <t xml:space="preserve">TA NEUTRO EXT 400A T5                   </t>
  </si>
  <si>
    <t>1SDA055058R1</t>
  </si>
  <si>
    <t xml:space="preserve">TA NEUTRO EXT 630A T5 630               </t>
  </si>
  <si>
    <t>1SDA055059R1</t>
  </si>
  <si>
    <t>X3 PER PR222DS/P/PD T4..T6F &gt;SEGN.ALL.-L</t>
  </si>
  <si>
    <t>1SDA055060R1</t>
  </si>
  <si>
    <t xml:space="preserve">X4 PER PR222DS/P/PD T4..T6 F CON N EXT  </t>
  </si>
  <si>
    <t>1SDA055061R1</t>
  </si>
  <si>
    <t>X3 PER PR222DS/P/PD T4..T6P/W &gt;SEGN.AL-L</t>
  </si>
  <si>
    <t>1SDA055062R1</t>
  </si>
  <si>
    <t>X4 PER PR222DS/P/PD T4..T6 P/W CON N EXT</t>
  </si>
  <si>
    <t>1SDA055063R1</t>
  </si>
  <si>
    <t xml:space="preserve">PROLUNGA 6pin AUX T4-T5-T6 P/W          </t>
  </si>
  <si>
    <t>1SDA055064R1</t>
  </si>
  <si>
    <t xml:space="preserve">PROLUNGA 12pin AUX T4-T5-T6 P/W         </t>
  </si>
  <si>
    <t>1SDA055065R1</t>
  </si>
  <si>
    <t xml:space="preserve">PROLUNGA 10pin MOE AUE T4-T5-T6 P/W     </t>
  </si>
  <si>
    <t>1SDA055066R1</t>
  </si>
  <si>
    <t>DIALOGO PR222DS/PD-LSI MOD.T4-5-6 (EXTR)</t>
  </si>
  <si>
    <t>1SDA055067R1</t>
  </si>
  <si>
    <t>DIALOGO PR222DS/PD-LSIG MOD.T4-5-6 (EXT)</t>
  </si>
  <si>
    <t>1SDA055068R1</t>
  </si>
  <si>
    <t xml:space="preserve">T4N 250 MA 10-140 3p F F                </t>
  </si>
  <si>
    <t>1SDA055069R1</t>
  </si>
  <si>
    <t xml:space="preserve">T4N 250 MA 25-350 3p F F                </t>
  </si>
  <si>
    <t>1SDA055070R1</t>
  </si>
  <si>
    <t xml:space="preserve">T4N 250 MA 52-728 3p F F                </t>
  </si>
  <si>
    <t>1SDA055071R1</t>
  </si>
  <si>
    <t xml:space="preserve">T4S 250 MA 10-140 3p F F                </t>
  </si>
  <si>
    <t>1SDA055072R1</t>
  </si>
  <si>
    <t xml:space="preserve">T4S 250 MA 25-350 3p F F                </t>
  </si>
  <si>
    <t>1SDA055073R1</t>
  </si>
  <si>
    <t xml:space="preserve">T4S 250 MA 52-728 3p F F                </t>
  </si>
  <si>
    <t>1SDA055074R1</t>
  </si>
  <si>
    <t xml:space="preserve">T4L 250 MA 10-140 3p F F                </t>
  </si>
  <si>
    <t>1SDA055075R1</t>
  </si>
  <si>
    <t xml:space="preserve">T4L 250 MA 25-350 3p F F                </t>
  </si>
  <si>
    <t>1SDA055076R1</t>
  </si>
  <si>
    <t xml:space="preserve">T4L 250 MA 52-728 3p F F                </t>
  </si>
  <si>
    <t>1SDA055093R1</t>
  </si>
  <si>
    <t xml:space="preserve">SG.TMG 320-1600 T5 3p                   </t>
  </si>
  <si>
    <t>1SDA055094R1</t>
  </si>
  <si>
    <t xml:space="preserve">MARCO PARA LA PUERTA X CELDA T4-T5 F/P  </t>
  </si>
  <si>
    <t>1SDA055095R1</t>
  </si>
  <si>
    <t xml:space="preserve">MARCO PARA LA PUERTA X CELDA T4-T5 W    </t>
  </si>
  <si>
    <t>1SDA055096R1</t>
  </si>
  <si>
    <t xml:space="preserve">MARCO x LA PUERTA RC222 4p T4-T5 F/P/W  </t>
  </si>
  <si>
    <t>1SDA055097R1</t>
  </si>
  <si>
    <t xml:space="preserve">SOLENOIDE DE APERT. RC222-223/4/5 T4-T5 </t>
  </si>
  <si>
    <t>1SDA055098R1</t>
  </si>
  <si>
    <t xml:space="preserve">SG.TMG 400-2000 T5 3p                   </t>
  </si>
  <si>
    <t>1SDA055099R1</t>
  </si>
  <si>
    <t xml:space="preserve">SG.TMG 500-2500 T5 630 3p               </t>
  </si>
  <si>
    <t>1SDA055101R1</t>
  </si>
  <si>
    <t xml:space="preserve">SG.TMG 320-1600 T5 4p InN=100%In        </t>
  </si>
  <si>
    <t>1SDA055102R1</t>
  </si>
  <si>
    <t xml:space="preserve">SG.TMG 400-2000 T5 4p InN=100%In        </t>
  </si>
  <si>
    <t>1SDA055103R1</t>
  </si>
  <si>
    <t xml:space="preserve">SG.TMG 500-2500 T5 630 4p InN=100%In    </t>
  </si>
  <si>
    <t>1SDA055153R1</t>
  </si>
  <si>
    <t>KIT FC CuAl 2x95mm2 T2 3pcs</t>
  </si>
  <si>
    <t>1SDA055154R1</t>
  </si>
  <si>
    <t>KIT FC CuAl 2x95mm2 T2 4pcs</t>
  </si>
  <si>
    <t>1SDA055155R1</t>
  </si>
  <si>
    <t>KIT FC CuAl 2x150mm2 T3 6pz</t>
  </si>
  <si>
    <t>1SDA055156R1</t>
  </si>
  <si>
    <t>KIT FC CuAl 2x150mm2 T3 8pcs</t>
  </si>
  <si>
    <t>1SDA055157R1</t>
  </si>
  <si>
    <t>KIT FC CuAl 2x150mm2 T3 3pcs</t>
  </si>
  <si>
    <t>1SDA055158R1</t>
  </si>
  <si>
    <t>KIT FC CuAl 2x150mm2 T3 4pcs</t>
  </si>
  <si>
    <t>1SDA055159R1</t>
  </si>
  <si>
    <t xml:space="preserve">SG.EL.PR221DS-LS/I In=630 T5 630 4p     </t>
  </si>
  <si>
    <t>1SDA055160R1</t>
  </si>
  <si>
    <t xml:space="preserve">SG.EL.PR221DS-I In=630 T5 630 4p        </t>
  </si>
  <si>
    <t>1SDA055161R1</t>
  </si>
  <si>
    <t xml:space="preserve">SG.EL.PR222DS/P-LSI In=630 T5 630 4p    </t>
  </si>
  <si>
    <t>1SDA055162R1</t>
  </si>
  <si>
    <t xml:space="preserve">SG.EL.PR222DS/P-LSIG In=630 T5 630 4p   </t>
  </si>
  <si>
    <t>1SDA055167R1</t>
  </si>
  <si>
    <t>T2S MCP-UL/CSA Iu=20-240 3p FF</t>
  </si>
  <si>
    <t>1SDA055168R1</t>
  </si>
  <si>
    <t>T2S MCP-UL/CSA Iu=50-300 3p FF</t>
  </si>
  <si>
    <t>1SDA055169R1</t>
  </si>
  <si>
    <t>T2S MCP-UL/CSA Iu=100-1200 3p FF</t>
  </si>
  <si>
    <t>1SDA055170R1</t>
  </si>
  <si>
    <t>T2H MCP-UL/CSA Iu=20-240 3p FF</t>
  </si>
  <si>
    <t>1SDA055171R1</t>
  </si>
  <si>
    <t>T2H MCP-UL/CSA Iu=50-300 3p FF</t>
  </si>
  <si>
    <t>1SDA055172R1</t>
  </si>
  <si>
    <t>T2H MCP-UL/CSA Iu=100-1200 3p</t>
  </si>
  <si>
    <t>1SDA055173R1</t>
  </si>
  <si>
    <t xml:space="preserve">ADP 5pin SOR/UVR RC T4-T5-T6 P/W        </t>
  </si>
  <si>
    <t>1SDA055214R1</t>
  </si>
  <si>
    <t xml:space="preserve">T2S 100 UL/CSA PR221DS-LS In=25A 3p F F </t>
  </si>
  <si>
    <t>1SDA055215R1</t>
  </si>
  <si>
    <t xml:space="preserve">T2S 100 UL/CSA PR221DS-LS In=60A 3p F F </t>
  </si>
  <si>
    <t>1SDA055216R1</t>
  </si>
  <si>
    <t>T2S 100 UL/CSA PR221DS-LS In=100A 3p F F</t>
  </si>
  <si>
    <t>1SDA055217R1</t>
  </si>
  <si>
    <t xml:space="preserve">T2S 100 UL/CSA PR221DS-LS In=25A 4p F F </t>
  </si>
  <si>
    <t>1SDA055218R1</t>
  </si>
  <si>
    <t xml:space="preserve">T2S 100 UL/CSA PR221DS-LS In=60A 4p F F </t>
  </si>
  <si>
    <t>1SDA055219R1</t>
  </si>
  <si>
    <t>T2S 100 UL/CSA PR221DS-LS In=100A 4p F F</t>
  </si>
  <si>
    <t>1SDA055220R1</t>
  </si>
  <si>
    <t xml:space="preserve">T2H 100 UL/CSA PR221DS-LS In=25A 3p F F </t>
  </si>
  <si>
    <t>1SDA055221R1</t>
  </si>
  <si>
    <t xml:space="preserve">T2H 100 UL/CSA PR221DS-LS In=60A 3p F F </t>
  </si>
  <si>
    <t>1SDA055222R1</t>
  </si>
  <si>
    <t>T2H UL/CSA PR221DS-LS 100A 3p</t>
  </si>
  <si>
    <t>1SDA055223R1</t>
  </si>
  <si>
    <t xml:space="preserve">T2H 100 UL/CSA PR221DS-LS In=25A 4p F F </t>
  </si>
  <si>
    <t>1SDA055224R1</t>
  </si>
  <si>
    <t xml:space="preserve">T2H 100 UL/CSA PR221DS-LS In=60A 4p F F </t>
  </si>
  <si>
    <t>1SDA055225R1</t>
  </si>
  <si>
    <t>T2H 100 UL/CSA PR221DS-LS In=100A 4p F F</t>
  </si>
  <si>
    <t>1SDA055230R1</t>
  </si>
  <si>
    <t>KLF-D FP T4..T6 BL.CHIAVE 1INT.x P/FISSA</t>
  </si>
  <si>
    <t>1SDA055231R1</t>
  </si>
  <si>
    <t>KLF-S FP T4..T6 BL.CHIAVE 2INT.x P/FISSA</t>
  </si>
  <si>
    <t>1SDA055232R1</t>
  </si>
  <si>
    <t>PLL FP T4..T6 BL.LUCCHETTI xP/FISSA ESTR</t>
  </si>
  <si>
    <t>1SDA055233R1</t>
  </si>
  <si>
    <t>KLF-D RONIS FP T4..T6 BL.CHIAVE xP/FIX W</t>
  </si>
  <si>
    <t>1SDA055234R1</t>
  </si>
  <si>
    <t xml:space="preserve">RHD_EM T4-T5 W EMER. DIRETTA            </t>
  </si>
  <si>
    <t>1SDA055271R1</t>
  </si>
  <si>
    <t xml:space="preserve">KIT ES FP T5 630 3pcs                   </t>
  </si>
  <si>
    <t>1SDA055272R1</t>
  </si>
  <si>
    <t xml:space="preserve">KIT ES FP T5 630 4pcs                   </t>
  </si>
  <si>
    <t>1SDA055273R1</t>
  </si>
  <si>
    <t xml:space="preserve">CONNETTORE 3pin SOR2-C SUPPL. T4-T5     </t>
  </si>
  <si>
    <t>1SDA055361R1</t>
  </si>
  <si>
    <t>AUX-C T1-T2-T3 3Q 1SY 24 Vdc</t>
  </si>
  <si>
    <t>1SDA055362R1</t>
  </si>
  <si>
    <t xml:space="preserve">Kit FC Cu 2x240mm2 T5 630 6pcs          </t>
  </si>
  <si>
    <t>1SDA055363R1</t>
  </si>
  <si>
    <t xml:space="preserve">Kit FC Cu 2x240mm2 T5 630 8pcs          </t>
  </si>
  <si>
    <t>1SDA055364R1</t>
  </si>
  <si>
    <t xml:space="preserve">Kit FC Cu 2x240mm2 T5 630 3pcs          </t>
  </si>
  <si>
    <t>1SDA055365R1</t>
  </si>
  <si>
    <t xml:space="preserve">Kit FC Cu 2x240mm2 T5 630 4pcs          </t>
  </si>
  <si>
    <t>1SDA055366R1</t>
  </si>
  <si>
    <t xml:space="preserve">KIT FLD per RC T4-T5 W 4p &lt;MP P         </t>
  </si>
  <si>
    <t>1SDA055411R1</t>
  </si>
  <si>
    <t xml:space="preserve">T4N 250 UL/CSA PR221DS-LS/I 100 3p F F  </t>
  </si>
  <si>
    <t>1SDA055412R1</t>
  </si>
  <si>
    <t xml:space="preserve">T4N 250 UL/CSA PR221DS-LS/I 150 3p F F  </t>
  </si>
  <si>
    <t>1SDA055413R1</t>
  </si>
  <si>
    <t xml:space="preserve">T4N 250 UL/CSA PR221DS-LS/I 250 3p F F  </t>
  </si>
  <si>
    <t>1SDA055414R1</t>
  </si>
  <si>
    <t xml:space="preserve">T4N 250 UL/CSA PR222DS/P-LSI 100 3p F F </t>
  </si>
  <si>
    <t>1SDA055415R1</t>
  </si>
  <si>
    <t xml:space="preserve">T4N 250 UL/CSA PR222DS/P-LSI 150 3p F F </t>
  </si>
  <si>
    <t>1SDA055416R1</t>
  </si>
  <si>
    <t xml:space="preserve">T4N 250 UL/CSA PR222DS/P-LSI 250 3p F F </t>
  </si>
  <si>
    <t>1SDA055417R1</t>
  </si>
  <si>
    <t>T4N 250 UL/CSA PR222DS/P-LSIG 100 3p F F</t>
  </si>
  <si>
    <t>1SDA055418R1</t>
  </si>
  <si>
    <t>T4N 250 UL/CSA PR222DS/P-LSIG 150 3p F F</t>
  </si>
  <si>
    <t>1SDA055419R1</t>
  </si>
  <si>
    <t>T4N 250 UL/CSA PR222DS/P-LSIG 250 3p F F</t>
  </si>
  <si>
    <t>1SDA055420R1</t>
  </si>
  <si>
    <t xml:space="preserve">T4S 250 UL/CSA PR221DS-LS/I 100 3p F F  </t>
  </si>
  <si>
    <t>1SDA055421R1</t>
  </si>
  <si>
    <t xml:space="preserve">T4S 250 UL/CSA PR221DS-LS/I 150 3p F F  </t>
  </si>
  <si>
    <t>1SDA055422R1</t>
  </si>
  <si>
    <t xml:space="preserve">T4S 250 UL/CSA PR221DS-LS/I 250 3p F F  </t>
  </si>
  <si>
    <t>1SDA055423R1</t>
  </si>
  <si>
    <t xml:space="preserve">T4S 250 UL/CSA PR222DS/P-LSI 100 3p F F </t>
  </si>
  <si>
    <t>1SDA055424R1</t>
  </si>
  <si>
    <t xml:space="preserve">T4S 250 UL/CSA PR222DS/P-LSI 150 3p F F </t>
  </si>
  <si>
    <t>1SDA055425R1</t>
  </si>
  <si>
    <t xml:space="preserve">T4S 250 UL/CSA PR222DS/P-LSI 250 3p F F </t>
  </si>
  <si>
    <t>1SDA055426R1</t>
  </si>
  <si>
    <t>T4S 250 UL/CSA PR222DS/P-LSIG 100 3p F F</t>
  </si>
  <si>
    <t>1SDA055427R1</t>
  </si>
  <si>
    <t>T4S 250 UL/CSA PR222DS/P-LSIG 150 3p F F</t>
  </si>
  <si>
    <t>1SDA055428R1</t>
  </si>
  <si>
    <t>T4S 250 UL/CSA PR222DS/P-LSIG 250 3p F F</t>
  </si>
  <si>
    <t>1SDA055429R1</t>
  </si>
  <si>
    <t xml:space="preserve">T4H 250 UL/CSA PR221DS-LS/I 100 3p F F  </t>
  </si>
  <si>
    <t>1SDA055430R1</t>
  </si>
  <si>
    <t xml:space="preserve">T4H 250 UL/CSA PR221DS-LS/I 150 3p F F  </t>
  </si>
  <si>
    <t>1SDA055431R1</t>
  </si>
  <si>
    <t xml:space="preserve">T4H 250 UL/CSA PR221DS-LS/I 250 3p F F  </t>
  </si>
  <si>
    <t>1SDA055432R1</t>
  </si>
  <si>
    <t xml:space="preserve">T4H 250 UL/CSA PR222DS/P-LSI 100 3p F F </t>
  </si>
  <si>
    <t>1SDA055433R1</t>
  </si>
  <si>
    <t xml:space="preserve">T4H 250 UL/CSA PR222DS/P-LSI 150 3p F F </t>
  </si>
  <si>
    <t>1SDA055434R1</t>
  </si>
  <si>
    <t xml:space="preserve">T4H 250 UL/CSA PR222DS/P-LSI 250 3p F F </t>
  </si>
  <si>
    <t>1SDA055435R1</t>
  </si>
  <si>
    <t>T4H 250 UL/CSA PR222DS/P-LSIG 100 3p F F</t>
  </si>
  <si>
    <t>1SDA055436R1</t>
  </si>
  <si>
    <t>T4H 250 UL/CSA PR222DS/P-LSIG 150 3p F F</t>
  </si>
  <si>
    <t>1SDA055437R1</t>
  </si>
  <si>
    <t>T4H 250 UL/CSA PR222DS/P-LSIG 250 3p F F</t>
  </si>
  <si>
    <t>1SDA055438R1</t>
  </si>
  <si>
    <t xml:space="preserve">T4L 250 UL/CSA PR221DS-LS/I 100 3p F F  </t>
  </si>
  <si>
    <t>1SDA055439R1</t>
  </si>
  <si>
    <t xml:space="preserve">T4L 250 UL/CSA PR221DS-LS/I 150 3p F F  </t>
  </si>
  <si>
    <t>1SDA055440R1</t>
  </si>
  <si>
    <t xml:space="preserve">T4L 250 UL/CSA PR221DS-LS/I 250 3p F F  </t>
  </si>
  <si>
    <t>1SDA055441R1</t>
  </si>
  <si>
    <t xml:space="preserve">T4L 250 UL/CSA PR222DS/P-LSI 100 3p F F </t>
  </si>
  <si>
    <t>1SDA055442R1</t>
  </si>
  <si>
    <t xml:space="preserve">T4L 250 UL/CSA PR222DS/P-LSI 150 3p F F </t>
  </si>
  <si>
    <t>1SDA055443R1</t>
  </si>
  <si>
    <t xml:space="preserve">T4L 250 UL/CSA PR222DS/P-LSI 250 3p F F </t>
  </si>
  <si>
    <t>1SDA055444R1</t>
  </si>
  <si>
    <t>T4L 250 UL/CSA PR222DS/P-LSIG 100 3p F F</t>
  </si>
  <si>
    <t>1SDA055445R1</t>
  </si>
  <si>
    <t>T4L 250 UL/CSA PR222DS/P-LSIG 150 3p F F</t>
  </si>
  <si>
    <t>1SDA055446R1</t>
  </si>
  <si>
    <t>T4L 250 UL/CSA PR222DS/P-LSIG 250 3p F F</t>
  </si>
  <si>
    <t>1SDA055447R1</t>
  </si>
  <si>
    <t xml:space="preserve">T4V 250 UL/CSA PR221DS-LS/I 100 3p F F  </t>
  </si>
  <si>
    <t>1SDA055448R1</t>
  </si>
  <si>
    <t xml:space="preserve">T4V 250 UL/CSA PR221DS-LS/I 150 3p F F  </t>
  </si>
  <si>
    <t>1SDA055449R1</t>
  </si>
  <si>
    <t xml:space="preserve">T4V 250 UL/CSA PR221DS-LS/I 250 3p F F  </t>
  </si>
  <si>
    <t>1SDA055450R1</t>
  </si>
  <si>
    <t xml:space="preserve">T4V 250 UL/CSA PR222DS/P-LSI 100 3p F F </t>
  </si>
  <si>
    <t>1SDA055451R1</t>
  </si>
  <si>
    <t xml:space="preserve">T4V 250 UL/CSA PR222DS/P-LSI 150 3p F F </t>
  </si>
  <si>
    <t>1SDA055452R1</t>
  </si>
  <si>
    <t xml:space="preserve">T4V 250 UL/CSA PR222DS/P-LSI 250 3p F F </t>
  </si>
  <si>
    <t>1SDA055453R1</t>
  </si>
  <si>
    <t>T4V 250 UL/CSA PR222DS/P-LSIG 100 3p F F</t>
  </si>
  <si>
    <t>1SDA055454R1</t>
  </si>
  <si>
    <t>T4V 250 UL/CSA PR222DS/P-LSIG 150 3p F F</t>
  </si>
  <si>
    <t>1SDA055455R1</t>
  </si>
  <si>
    <t>T4V 250 UL/CSA PR222DS/P-LSIG 250 3p F F</t>
  </si>
  <si>
    <t>1SDA055456R1</t>
  </si>
  <si>
    <t xml:space="preserve">SG.EL.PR221DS-LS/I In=150 T4 3p UL      </t>
  </si>
  <si>
    <t>1SDA055463R1</t>
  </si>
  <si>
    <t>T2S100 MCP-UL/CSA PR221DS-I In=25A 3pF F</t>
  </si>
  <si>
    <t>1SDA055464R1</t>
  </si>
  <si>
    <t>T2S100 MCP-UL/CSA PR221DS-I In=60A 3pF F</t>
  </si>
  <si>
    <t>1SDA055465R1</t>
  </si>
  <si>
    <t>T2S100 MCP-UL/CSA PR221DS-I In=100A 3pFF</t>
  </si>
  <si>
    <t>1SDA055466R1</t>
  </si>
  <si>
    <t>T2H100 MCP-UL/CSA PR221DS-I In=25A 3pF F</t>
  </si>
  <si>
    <t>1SDA055467R1</t>
  </si>
  <si>
    <t>T2H100 MCP-UL/CSA PR221DS-I In=60A 3pF F</t>
  </si>
  <si>
    <t>1SDA055468R1</t>
  </si>
  <si>
    <t>T2H100 MCP-UL/CSA PR221DS-I In=100A 3pFF</t>
  </si>
  <si>
    <t>1SDA055481R1</t>
  </si>
  <si>
    <t>KIT 1/2 3 Polos W HR &gt;FP VR E1</t>
  </si>
  <si>
    <t>1SDA055482R1</t>
  </si>
  <si>
    <t>KIT 1/2 3 Polos W HR&gt;FP VR E2</t>
  </si>
  <si>
    <t>1SDA055483R1</t>
  </si>
  <si>
    <t>KIT 1/2 3 Polos W HR&gt;FP VR E3</t>
  </si>
  <si>
    <t>1SDA055484R1</t>
  </si>
  <si>
    <t xml:space="preserve">KIT W FP 3p HR 3pcs E4 &gt;FP VR </t>
  </si>
  <si>
    <t>1SDA055485R1</t>
  </si>
  <si>
    <t xml:space="preserve">KIT W FP 3p HR 3pcs E6 &gt;FP VR </t>
  </si>
  <si>
    <t>1SDA055486R1</t>
  </si>
  <si>
    <t xml:space="preserve">KIT W FP 4p HR 4pcs E1 &gt;FP VR </t>
  </si>
  <si>
    <t>1SDA055487R1</t>
  </si>
  <si>
    <t xml:space="preserve">KIT W FP 4p HR 4pcs E2 &gt;FP VR </t>
  </si>
  <si>
    <t>1SDA055488R1</t>
  </si>
  <si>
    <t xml:space="preserve">KIT W FP 4p HR 4pcs E3 &gt;FP VR </t>
  </si>
  <si>
    <t>1SDA055489R1</t>
  </si>
  <si>
    <t xml:space="preserve">KIT W FP 4p HR 4pcs E4 &gt;FP VR </t>
  </si>
  <si>
    <t>1SDA055490R1</t>
  </si>
  <si>
    <t xml:space="preserve">KIT W FP 4p HR 4pcs E6 &gt;FP VR </t>
  </si>
  <si>
    <t>1SDA055491R1</t>
  </si>
  <si>
    <t xml:space="preserve">KIT W FP 3p VR 3pcs E1 &gt;FP HR </t>
  </si>
  <si>
    <t>1SDA055492R1</t>
  </si>
  <si>
    <t xml:space="preserve">KIT W FP 3p VR 3pcs E2 &gt;FP HR </t>
  </si>
  <si>
    <t>1SDA055493R1</t>
  </si>
  <si>
    <t xml:space="preserve">KIT W FP 3p VR 3pcs E3 &gt;FP HR </t>
  </si>
  <si>
    <t>1SDA055494R1</t>
  </si>
  <si>
    <t xml:space="preserve">KIT W FP 3p VR 3pcs E4 &gt;FP HR </t>
  </si>
  <si>
    <t>1SDA055495R1</t>
  </si>
  <si>
    <t xml:space="preserve">KIT W FP 3p VR 3pcs E6 &gt;FP HR </t>
  </si>
  <si>
    <t>1SDA055496R1</t>
  </si>
  <si>
    <t xml:space="preserve">KIT W FP 4p VR 4pcs E1 &gt;FP HR </t>
  </si>
  <si>
    <t>1SDA055497R1</t>
  </si>
  <si>
    <t xml:space="preserve">KIT W FP 4p VR 4pcs E2 &gt;FP HR </t>
  </si>
  <si>
    <t>1SDA055498R1</t>
  </si>
  <si>
    <t xml:space="preserve">KIT W FP 4p VR 4pcs E3 &gt;FP HR </t>
  </si>
  <si>
    <t>1SDA055499R1</t>
  </si>
  <si>
    <t xml:space="preserve">KIT W FP 4p VR 4pcs E4 &gt;FP HR </t>
  </si>
  <si>
    <t>1SDA055500R1</t>
  </si>
  <si>
    <t xml:space="preserve">KIT W FP 4p VR 4pcs E6 &gt;FP HR </t>
  </si>
  <si>
    <t>1SDA055502R1</t>
  </si>
  <si>
    <t xml:space="preserve">T5S 400 UL/CSA PR222DS/P-LSI 300 3p F F </t>
  </si>
  <si>
    <t>1SDA055504R1</t>
  </si>
  <si>
    <t>AUX-C T2 2Q 1SY - PR221</t>
  </si>
  <si>
    <t>1SDA055520R1</t>
  </si>
  <si>
    <t>E4H/f 4000 PR121/P-LI In=4000A 4p F HR</t>
  </si>
  <si>
    <t>1SDA055521R1</t>
  </si>
  <si>
    <t xml:space="preserve">E4H/f 4000 PR121/P-LSI In=4000A 4p F HR </t>
  </si>
  <si>
    <t>1SDA055522R1</t>
  </si>
  <si>
    <t>E4H/f 4000 PR121/P-LSIG In=4000A 4p F HR</t>
  </si>
  <si>
    <t>1SDA055523R1</t>
  </si>
  <si>
    <t>E4H/f 4000 PR122/P-LI In=4000A 4p F HR</t>
  </si>
  <si>
    <t>1SDA055524R1</t>
  </si>
  <si>
    <t xml:space="preserve">E4H/f 4000 PR122/P-LSI In=4000A 4p F HR </t>
  </si>
  <si>
    <t>1SDA055525R1</t>
  </si>
  <si>
    <t>E4H/f 4000 PR122/P-LSIG In=4000A 4p F HR</t>
  </si>
  <si>
    <t>1SDA055527R1</t>
  </si>
  <si>
    <t>E4H/f 4000 PR123/P-LSIG In=4000A 4p F HR</t>
  </si>
  <si>
    <t>1SDA055528R1</t>
  </si>
  <si>
    <t>E4H/f 4000 PR121/P-LI In=4000A 4p W MP</t>
  </si>
  <si>
    <t>1SDA055529R1</t>
  </si>
  <si>
    <t xml:space="preserve">E4H/f 4000 PR121/P-LSI In=4000A 4p W MP </t>
  </si>
  <si>
    <t>1SDA055530R1</t>
  </si>
  <si>
    <t>E4H/f 4000 PR121/P-LSIG In=4000A 4p W MP</t>
  </si>
  <si>
    <t>1SDA055531R1</t>
  </si>
  <si>
    <t>E4H/f 4000 PR122/P-LI In=4000A 4p W MP</t>
  </si>
  <si>
    <t>1SDA055532R1</t>
  </si>
  <si>
    <t xml:space="preserve">E4H/f 4000 PR122/P-LSI In=4000A 4p W MP </t>
  </si>
  <si>
    <t>1SDA055533R1</t>
  </si>
  <si>
    <t>E4H/f 4000 PR122/P-LSIG In=4000A 4p W MP</t>
  </si>
  <si>
    <t>1SDA055535R1</t>
  </si>
  <si>
    <t>E4H/f 4000 PR123/P-LSIG In=4000A 4p W MP</t>
  </si>
  <si>
    <t>1SDA055536R1</t>
  </si>
  <si>
    <t>E4S/f 4000 PR121/P-LI In=4000A 4p F HR</t>
  </si>
  <si>
    <t>1SDA055537R1</t>
  </si>
  <si>
    <t xml:space="preserve">E4S/f 4000 PR121/P-LSI In=4000A 4p F HR </t>
  </si>
  <si>
    <t>1SDA055538R1</t>
  </si>
  <si>
    <t>E4S/f 4000 PR121/P-LSIG In=4000A 4p F HR</t>
  </si>
  <si>
    <t>1SDA055539R1</t>
  </si>
  <si>
    <t>E4S/f 4000 PR122/P-LI In=4000A 4p F HR</t>
  </si>
  <si>
    <t>1SDA055540R1</t>
  </si>
  <si>
    <t xml:space="preserve">E4S/f 4000 PR122/P-LSI In=4000A 4p F HR </t>
  </si>
  <si>
    <t>1SDA055541R1</t>
  </si>
  <si>
    <t>E4S/f 4000 PR122/P-LSIG In=4000A 4p F HR</t>
  </si>
  <si>
    <t>1SDA055543R1</t>
  </si>
  <si>
    <t>E4S/f 4000 PR123/P-LSIG In=4000A 4p F HR</t>
  </si>
  <si>
    <t>1SDA055544R1</t>
  </si>
  <si>
    <t>E4S/f 4000 PR121/P-LI In=4000A 4p W MP</t>
  </si>
  <si>
    <t>1SDA055545R1</t>
  </si>
  <si>
    <t xml:space="preserve">E4S/f 4000 PR121/P-LSI In=4000A 4p W MP </t>
  </si>
  <si>
    <t>1SDA055546R1</t>
  </si>
  <si>
    <t>E4S/f 4000 PR121/P-LSIG In=4000A 4p W MP</t>
  </si>
  <si>
    <t>1SDA055547R1</t>
  </si>
  <si>
    <t>E4S/f 4000 PR122/P-LI In=4000A 4p W MP</t>
  </si>
  <si>
    <t>1SDA055548R1</t>
  </si>
  <si>
    <t xml:space="preserve">E4S/f 4000 PR122/P-LSI In=4000A 4p W MP </t>
  </si>
  <si>
    <t>1SDA055549R1</t>
  </si>
  <si>
    <t>E4S/f 4000 PR122/P-LSIG In=4000A 4p W MP</t>
  </si>
  <si>
    <t>1SDA055551R1</t>
  </si>
  <si>
    <t>E4S/f 4000 PR123/P-LSIG In=4000A 4p W MP</t>
  </si>
  <si>
    <t>1SDA055568R1</t>
  </si>
  <si>
    <t>E6H/f 5000 PR121/P-LI In=5000A 4p F HR</t>
  </si>
  <si>
    <t>1SDA055569R1</t>
  </si>
  <si>
    <t xml:space="preserve">E6H/f 5000 PR121/P-LSI In=5000A 4p F HR </t>
  </si>
  <si>
    <t>1SDA055570R1</t>
  </si>
  <si>
    <t>E6H/f 5000 PR121/P-LSIG In=5000A 4p F HR</t>
  </si>
  <si>
    <t>1SDA055571R1</t>
  </si>
  <si>
    <t>E6H/f 5000 PR122/P-LI In=5000A 4p F HR</t>
  </si>
  <si>
    <t>1SDA055572R1</t>
  </si>
  <si>
    <t xml:space="preserve">E6H/f 5000 PR122/P-LSI In=5000A 4p F HR </t>
  </si>
  <si>
    <t>1SDA055573R1</t>
  </si>
  <si>
    <t>E6H/f 5000 PR122/P-LSIG In=5000A 4p F HR</t>
  </si>
  <si>
    <t>1SDA055575R1</t>
  </si>
  <si>
    <t>E6H/f 5000 PR123/P-LSIG In=5000A 4p F HR</t>
  </si>
  <si>
    <t>1SDA055576R1</t>
  </si>
  <si>
    <t>E6H/f 5000 PR121/P-LI In=5000A 4p W MP</t>
  </si>
  <si>
    <t>1SDA055577R1</t>
  </si>
  <si>
    <t xml:space="preserve">E6H/f 5000 PR121/P-LSI In=5000A 4p W MP </t>
  </si>
  <si>
    <t>1SDA055578R1</t>
  </si>
  <si>
    <t>E6H/f 5000 PR121/P-LSIG In=5000A 4p W MP</t>
  </si>
  <si>
    <t>1SDA055579R1</t>
  </si>
  <si>
    <t>E6H/f 5000 PR122/P-LI In=5000A 4p W MP</t>
  </si>
  <si>
    <t>1SDA055580R1</t>
  </si>
  <si>
    <t xml:space="preserve">E6H/f 5000 PR122/P-LSI In=5000A 4p W MP </t>
  </si>
  <si>
    <t>1SDA055581R1</t>
  </si>
  <si>
    <t>E6H/f 5000 PR122/P-LSIG In=5000A 4p W MP</t>
  </si>
  <si>
    <t>1SDA055583R1</t>
  </si>
  <si>
    <t>E6H/f 5000 PR123/P-LSIG In=5000A 4p W MP</t>
  </si>
  <si>
    <t>1SDA055584R1</t>
  </si>
  <si>
    <t>E6H/f 6300 PR121/P-LI In=6300A 4p F HR</t>
  </si>
  <si>
    <t>1SDA055585R1</t>
  </si>
  <si>
    <t xml:space="preserve">E6H/f 6300 PR121/P-LSI In=6300A 4p F HR </t>
  </si>
  <si>
    <t>1SDA055586R1</t>
  </si>
  <si>
    <t>E6H/f 6300 PR121/P-LSIG In=6300A 4p F HR</t>
  </si>
  <si>
    <t>1SDA055587R1</t>
  </si>
  <si>
    <t>E6H/f 6300 PR122/P-LI In=6300A 4p F HR</t>
  </si>
  <si>
    <t>1SDA055588R1</t>
  </si>
  <si>
    <t xml:space="preserve">E6H/f 6300 PR122/P-LSI In=6300A 4p F HR </t>
  </si>
  <si>
    <t>1SDA055589R1</t>
  </si>
  <si>
    <t>E6H/f 6300 PR122/P-LSIG In=6300A 4p F HR</t>
  </si>
  <si>
    <t>1SDA055591R1</t>
  </si>
  <si>
    <t>E6H/f 6300 PR123/P-LSIG In=6300A 4p F HR</t>
  </si>
  <si>
    <t>1SDA055592R1</t>
  </si>
  <si>
    <t>E6H/f 6300 PR121/P-LI In=6300A 4p W MP</t>
  </si>
  <si>
    <t>1SDA055593R1</t>
  </si>
  <si>
    <t xml:space="preserve">E6H/f 6300 PR121/P-LSI In=6300A 4p W MP </t>
  </si>
  <si>
    <t>1SDA055594R1</t>
  </si>
  <si>
    <t>E6H/f 6300 PR121/P-LSIG In=6300A 4p W MP</t>
  </si>
  <si>
    <t>1SDA055595R1</t>
  </si>
  <si>
    <t>E6H/f 6300 PR122/P-LI In=6300A 4p W MP</t>
  </si>
  <si>
    <t>1SDA055596R1</t>
  </si>
  <si>
    <t xml:space="preserve">E6H/f 6300 PR122/P-LSI In=6300A 4p W MP </t>
  </si>
  <si>
    <t>1SDA055597R1</t>
  </si>
  <si>
    <t>E6H/f 6300 PR122/P-LSIG In=6300A 4p W MP</t>
  </si>
  <si>
    <t>1SDA055599R1</t>
  </si>
  <si>
    <t>E6H/f 6300 PR123/P-LSIG In=6300A 4p W MP</t>
  </si>
  <si>
    <t>1SDA055600R1</t>
  </si>
  <si>
    <t>E1B 800 PR121/P-LI 3p F HR</t>
  </si>
  <si>
    <t>1SDA055601R1</t>
  </si>
  <si>
    <t>E1B 800 PR121/P-LSI 3p F HR</t>
  </si>
  <si>
    <t>1SDA055602R1</t>
  </si>
  <si>
    <t>E1B 800 PR121/P-LSIG 3p F HR</t>
  </si>
  <si>
    <t>1SDA055603R1</t>
  </si>
  <si>
    <t>E1B 800 PR122/P-LI In=800A 3p F HR</t>
  </si>
  <si>
    <t>1SDA055604R1</t>
  </si>
  <si>
    <t xml:space="preserve">E1B 800 PR122/P-LSI In=800A 3p F HR </t>
  </si>
  <si>
    <t>1SDA055605R1</t>
  </si>
  <si>
    <t>E1B 800 PR122/P-LSIG In=800A 3p F HR</t>
  </si>
  <si>
    <t>1SDA055607R1</t>
  </si>
  <si>
    <t>E1B 800 PR123/P-LSIG In=800A 3p F HR</t>
  </si>
  <si>
    <t>1SDA055608R1</t>
  </si>
  <si>
    <t>E1B 800 PR121/P-LI In=800A 4p F HR</t>
  </si>
  <si>
    <t>1SDA055609R1</t>
  </si>
  <si>
    <t xml:space="preserve">E1B 800 PR121/P-LSI In=800A 4p F HR </t>
  </si>
  <si>
    <t>1SDA055610R1</t>
  </si>
  <si>
    <t>E1B 800 PR121/P-LSIG 4p F HR</t>
  </si>
  <si>
    <t>1SDA055611R1</t>
  </si>
  <si>
    <t>E1B 800 PR122/P-LI In=800A 4p F HR</t>
  </si>
  <si>
    <t>1SDA055612R1</t>
  </si>
  <si>
    <t xml:space="preserve">E1B 800 PR122/P-LSI In=800A 4p F HR </t>
  </si>
  <si>
    <t>1SDA055613R1</t>
  </si>
  <si>
    <t>E1B 800 PR122/P-LSIG In=800A 4p F HR</t>
  </si>
  <si>
    <t>1SDA055615R1</t>
  </si>
  <si>
    <t>E1B 800 PR123/P-LSIG In=800A 4p F HR</t>
  </si>
  <si>
    <t>1SDA055616R1</t>
  </si>
  <si>
    <t>E1B 800 PR121/P-LI 3p W MP</t>
  </si>
  <si>
    <t>1SDA055617R1</t>
  </si>
  <si>
    <t xml:space="preserve">E1B 800 PR121/P-LSI In=800A 3p W MP </t>
  </si>
  <si>
    <t>1SDA055618R1</t>
  </si>
  <si>
    <t>E1B 800 PR121/P-LSIG 3p W MP</t>
  </si>
  <si>
    <t>1SDA055619R1</t>
  </si>
  <si>
    <t>E1B 800 PR122/P-LI In=800A 3p W MP</t>
  </si>
  <si>
    <t>1SDA055620R1</t>
  </si>
  <si>
    <t xml:space="preserve">E1B 800 PR122/P-LSI In=800A 3p W MP </t>
  </si>
  <si>
    <t>1SDA055621R1</t>
  </si>
  <si>
    <t>E1B 800 PR122/P-LSIG In=800A 3p W MP</t>
  </si>
  <si>
    <t>1SDA055623R1</t>
  </si>
  <si>
    <t>E1B 800 PR123/P-LSIG 3p W MP</t>
  </si>
  <si>
    <t>1SDA055624R1</t>
  </si>
  <si>
    <t>E1B 800 PR121/P-LI In=800A 4p W MP</t>
  </si>
  <si>
    <t>1SDA055625R1</t>
  </si>
  <si>
    <t xml:space="preserve">E1B 800 PR121/P-LSI In=800A 4p W MP </t>
  </si>
  <si>
    <t>1SDA055626R1</t>
  </si>
  <si>
    <t>E1B 800 PR121/P-LSIG In=800A 4p W MP</t>
  </si>
  <si>
    <t>1SDA055627R1</t>
  </si>
  <si>
    <t>E1B 800 PR122/P-LI In=800A 4p W MP</t>
  </si>
  <si>
    <t>1SDA055628R1</t>
  </si>
  <si>
    <t xml:space="preserve">E1B 800 PR122/P-LSI In=800A 4p W MP </t>
  </si>
  <si>
    <t>1SDA055629R1</t>
  </si>
  <si>
    <t>E1B 800 PR122/P-LSIG In=800A 4p W MP</t>
  </si>
  <si>
    <t>1SDA055631R1</t>
  </si>
  <si>
    <t>E1B 800 PR123/P-LSIG In=800A 4p W MP</t>
  </si>
  <si>
    <t>1SDA055632R1</t>
  </si>
  <si>
    <t>E1B 1250 PR121/P-LI 3p F HR</t>
  </si>
  <si>
    <t>1SDA055633R1</t>
  </si>
  <si>
    <t xml:space="preserve">E1B 1250 PR121/P-LSI In=1250A 3p F HR </t>
  </si>
  <si>
    <t>1SDA055634R1</t>
  </si>
  <si>
    <t>E1B 1250 PR121/P-LSIG 3p F HR</t>
  </si>
  <si>
    <t>1SDA055635R1</t>
  </si>
  <si>
    <t>E1B 1250 PR122/P-LI In=1250A 3p F HR</t>
  </si>
  <si>
    <t>1SDA055636R1</t>
  </si>
  <si>
    <t xml:space="preserve">E1B 1250 PR122/P-LSI In=1250A 3p F HR </t>
  </si>
  <si>
    <t>1SDA055637R1</t>
  </si>
  <si>
    <t>E1B 1250 PR122/P-LSIG In=1250A 3p F HR</t>
  </si>
  <si>
    <t>1SDA055639R1</t>
  </si>
  <si>
    <t>E1B 1250 PR123/P-LSIG In=1250A 3p F HR</t>
  </si>
  <si>
    <t>1SDA055640R1</t>
  </si>
  <si>
    <t>E1B 1250 PR121/P-LI In=1250A 4p F HR</t>
  </si>
  <si>
    <t>1SDA055641R1</t>
  </si>
  <si>
    <t xml:space="preserve">E1B 1250 PR121/P-LSI In=1250A 4p F HR </t>
  </si>
  <si>
    <t>1SDA055642R1</t>
  </si>
  <si>
    <t>E1B 1250 PR121/P-LSIG In=1250A 4p F HR</t>
  </si>
  <si>
    <t>1SDA055643R1</t>
  </si>
  <si>
    <t>E1B 1250 PR122/P-LI In=1250A 4p F HR</t>
  </si>
  <si>
    <t>1SDA055644R1</t>
  </si>
  <si>
    <t xml:space="preserve">E1B 1250 PR122/P-LSI In=1250A 4p F HR </t>
  </si>
  <si>
    <t>1SDA055645R1</t>
  </si>
  <si>
    <t>E1B 1250 PR122/P-LSIG In=1250A 4p F HR</t>
  </si>
  <si>
    <t>1SDA055647R1</t>
  </si>
  <si>
    <t>E1B 1250 PR123/P-LSIG In=1250A 4p F HR</t>
  </si>
  <si>
    <t>1SDA055648R1</t>
  </si>
  <si>
    <t>E1B 1250 PR121/P-LI In=1250A 3p W MP</t>
  </si>
  <si>
    <t>1SDA055649R1</t>
  </si>
  <si>
    <t xml:space="preserve">E1B 1250 PR121/P-LSI In=1250A 3p W MP </t>
  </si>
  <si>
    <t>1SDA055650R1</t>
  </si>
  <si>
    <t>E1B 1250 PR121/P-LSIG 3p W MP</t>
  </si>
  <si>
    <t>1SDA055651R1</t>
  </si>
  <si>
    <t>E1B 1250 PR122/P-LI In=1250A 3p W MP</t>
  </si>
  <si>
    <t>1SDA055652R1</t>
  </si>
  <si>
    <t xml:space="preserve">E1B 1250 PR122/P-LSI In=1250A 3p W MP </t>
  </si>
  <si>
    <t>1SDA055653R1</t>
  </si>
  <si>
    <t>E1B 1250 PR122/P-LSIG In=1250A 3p W MP</t>
  </si>
  <si>
    <t>1SDA055655R1</t>
  </si>
  <si>
    <t>E1B 1250 PR123/P-LSIG In=1250A 3p W MP</t>
  </si>
  <si>
    <t>1SDA055656R1</t>
  </si>
  <si>
    <t>E1B 1250 PR121/P-LI In=1250A 4p W MP</t>
  </si>
  <si>
    <t>1SDA055657R1</t>
  </si>
  <si>
    <t xml:space="preserve">E1B 1250 PR121/P-LSI In=1250A 4p W MP </t>
  </si>
  <si>
    <t>1SDA055658R1</t>
  </si>
  <si>
    <t>E1B 1250 PR121/P-LSIG In=1250A 4p W MP</t>
  </si>
  <si>
    <t>1SDA055659R1</t>
  </si>
  <si>
    <t>E1B 1250 PR122/P-LI In=1250A 4p W MP</t>
  </si>
  <si>
    <t>1SDA055660R1</t>
  </si>
  <si>
    <t xml:space="preserve">E1B 1250 PR122/P-LSI In=1250A 4p W MP </t>
  </si>
  <si>
    <t>1SDA055661R1</t>
  </si>
  <si>
    <t>E1B 1250 PR122/P-LSIG In=1250A 4p W MP</t>
  </si>
  <si>
    <t>1SDA055663R1</t>
  </si>
  <si>
    <t>E1B 1250 PR123/P-LSIG In=1250A 4p W MP</t>
  </si>
  <si>
    <t>1SDA055664R1</t>
  </si>
  <si>
    <t>E1B 1600 PR121/P-LI In=1600A 3p F HR</t>
  </si>
  <si>
    <t>1SDA055665R1</t>
  </si>
  <si>
    <t xml:space="preserve">E1B 1600 PR121/P-LSI In=1600A 3p F HR </t>
  </si>
  <si>
    <t>1SDA055666R1</t>
  </si>
  <si>
    <t>E1B 1600 PR121/P-LSIG 3p F HR</t>
  </si>
  <si>
    <t>1SDA055667R1</t>
  </si>
  <si>
    <t>E1B 1600 PR122/P-LI In=1600A 3p F HR</t>
  </si>
  <si>
    <t>1SDA055668R1</t>
  </si>
  <si>
    <t xml:space="preserve">E1B 1600 PR122/P-LSI In=1600A 3p F HR </t>
  </si>
  <si>
    <t>1SDA055669R1</t>
  </si>
  <si>
    <t>E1B 1600 PR122/P-LSIG 3p F HR</t>
  </si>
  <si>
    <t>1SDA055671R1</t>
  </si>
  <si>
    <t>E1B 1600 PR123/P-LSIG In=1600A 3p F HR</t>
  </si>
  <si>
    <t>1SDA055672R1</t>
  </si>
  <si>
    <t>E1B 1600 PR121/P-LI In=1600A 4p F HR</t>
  </si>
  <si>
    <t>1SDA055673R1</t>
  </si>
  <si>
    <t xml:space="preserve">E1B 1600 PR121/P-LSI In=1600A 4p F HR </t>
  </si>
  <si>
    <t>1SDA055674R1</t>
  </si>
  <si>
    <t>E1B 1600 PR121/P-LSIG In=1600A 4p F HR</t>
  </si>
  <si>
    <t>1SDA055675R1</t>
  </si>
  <si>
    <t>E1B 1600 PR122/P-LI In=1600A 4p F HR</t>
  </si>
  <si>
    <t>1SDA055676R1</t>
  </si>
  <si>
    <t xml:space="preserve">E1B 1600 PR122/P-LSI In=1600A 4p F HR </t>
  </si>
  <si>
    <t>1SDA055677R1</t>
  </si>
  <si>
    <t>E1B 1600 PR122/P-LSIG In=1600A 4p F HR</t>
  </si>
  <si>
    <t>1SDA055679R1</t>
  </si>
  <si>
    <t>E1B 1600 PR123/P-LSIG In=1600A 4p F HR</t>
  </si>
  <si>
    <t>1SDA055680R1</t>
  </si>
  <si>
    <t>E1B 1600 PR121/P-LI In=1600A 3p W MP</t>
  </si>
  <si>
    <t>1SDA055681R1</t>
  </si>
  <si>
    <t xml:space="preserve">E1B 1600 PR121/P-LSI In=1600A 3p W MP </t>
  </si>
  <si>
    <t>1SDA055682R1</t>
  </si>
  <si>
    <t>E1B 1600 PR121/P-LSIG 3p W MP</t>
  </si>
  <si>
    <t>1SDA055683R1</t>
  </si>
  <si>
    <t>E1B 1600 PR122/P-LI In=1600A 3p W MP</t>
  </si>
  <si>
    <t>1SDA055684R1</t>
  </si>
  <si>
    <t xml:space="preserve">E1B 1600 PR122/P-LSI In=1600A 3p W MP </t>
  </si>
  <si>
    <t>1SDA055685R1</t>
  </si>
  <si>
    <t>E1B 1600 PR122/P-LSIG In=1600A 3p W MP</t>
  </si>
  <si>
    <t>1SDA055687R1</t>
  </si>
  <si>
    <t>E1B 1600 PR123/P-LSIG In=1600A 3p W MP</t>
  </si>
  <si>
    <t>1SDA055688R1</t>
  </si>
  <si>
    <t>E1B 1600 PR121/P-LI In=1600A 4p W MP</t>
  </si>
  <si>
    <t>1SDA055689R1</t>
  </si>
  <si>
    <t xml:space="preserve">E1B 1600 PR121/P-LSI In=1600A 4p W MP </t>
  </si>
  <si>
    <t>1SDA055690R1</t>
  </si>
  <si>
    <t>E1B 1600 PR121/P-LSIG In=1600A 4p W MP</t>
  </si>
  <si>
    <t>1SDA055691R1</t>
  </si>
  <si>
    <t>E1B 1600 PR122/P-LI In=1600A 4p W MP</t>
  </si>
  <si>
    <t>1SDA055692R1</t>
  </si>
  <si>
    <t xml:space="preserve">E1B 1600 PR122/P-LSI In=1600A 4p W MP </t>
  </si>
  <si>
    <t>1SDA055693R1</t>
  </si>
  <si>
    <t>E1B 1600 PR122/P-LSIG In=1600A 4p W MP</t>
  </si>
  <si>
    <t>1SDA055695R1</t>
  </si>
  <si>
    <t>E1B 1600 PR123/P-LSIG In=1600A 4p W MP</t>
  </si>
  <si>
    <t>1SDA055696R1</t>
  </si>
  <si>
    <t>E1N 800 PR121/P-LI 3p F HR</t>
  </si>
  <si>
    <t>1SDA055697R1</t>
  </si>
  <si>
    <t xml:space="preserve">E1N 800 PR121/P-LSI In=800A 3p F HR </t>
  </si>
  <si>
    <t>1SDA055698R1</t>
  </si>
  <si>
    <t>E1N 800 PR121/P-LSIG 3p F HR</t>
  </si>
  <si>
    <t>1SDA055699R1</t>
  </si>
  <si>
    <t>E1N 800 PR122/P-LI In=800A 3p F HR</t>
  </si>
  <si>
    <t>1SDA055700R1</t>
  </si>
  <si>
    <t xml:space="preserve">E1N 800 PR122/P-LSI In=800A 3p F HR </t>
  </si>
  <si>
    <t>1SDA055701R1</t>
  </si>
  <si>
    <t>E1N 800 PR122/P-LSIG In=800A 3p F HR</t>
  </si>
  <si>
    <t>1SDA055703R1</t>
  </si>
  <si>
    <t>E1N 800 PR123/P-LSIG 3p F HR</t>
  </si>
  <si>
    <t>1SDA055704R1</t>
  </si>
  <si>
    <t>E1N 800 PR121/P-LI 4p F HR</t>
  </si>
  <si>
    <t>1SDA055705R1</t>
  </si>
  <si>
    <t xml:space="preserve">E1N 800 PR121/P-LSI In=800A 4p F HR </t>
  </si>
  <si>
    <t>1SDA055706R1</t>
  </si>
  <si>
    <t>E1N 800 PR121/P-LSIG In=800A 4p F HR</t>
  </si>
  <si>
    <t>1SDA055707R1</t>
  </si>
  <si>
    <t>E1N 800 PR122/P-LI In=800A 4p F HR</t>
  </si>
  <si>
    <t>1SDA055708R1</t>
  </si>
  <si>
    <t xml:space="preserve">E1N 800 PR122/P-LSI In=800A 4p F HR </t>
  </si>
  <si>
    <t>1SDA055709R1</t>
  </si>
  <si>
    <t>E1N 800 PR122/P-LSIG In=800A 4p F HR</t>
  </si>
  <si>
    <t>1SDA055711R1</t>
  </si>
  <si>
    <t>E1N 800 PR123/P-LSIG In=800A 4p F HR</t>
  </si>
  <si>
    <t>1SDA055712R1</t>
  </si>
  <si>
    <t>E1N 800 PR121/P-LI 3p W HR</t>
  </si>
  <si>
    <t>1SDA055713R1</t>
  </si>
  <si>
    <t xml:space="preserve">E1N 800 PR121/P-LSI In=800A 3p W MP </t>
  </si>
  <si>
    <t>1SDA055714R1</t>
  </si>
  <si>
    <t>E1N 800 PR121/P-LSIG 3p W HR</t>
  </si>
  <si>
    <t>1SDA055715R1</t>
  </si>
  <si>
    <t>E1N 800 PR122/P-LI In=800A 3p W MP</t>
  </si>
  <si>
    <t>1SDA055716R1</t>
  </si>
  <si>
    <t xml:space="preserve">E1N 800 PR122/P-LSI In=800A 3p W MP </t>
  </si>
  <si>
    <t>1SDA055717R1</t>
  </si>
  <si>
    <t>E1N 800 PR122/P-LSIG 3p W HR</t>
  </si>
  <si>
    <t>1SDA055719R1</t>
  </si>
  <si>
    <t>E1N 800 PR123/P-LSIG In=800A 3p W MP</t>
  </si>
  <si>
    <t>1SDA055720R1</t>
  </si>
  <si>
    <t>E1N 800 PR121/P-LI In=800A 4p W MP</t>
  </si>
  <si>
    <t>1SDA055721R1</t>
  </si>
  <si>
    <t xml:space="preserve">E1N 800 PR121/P-LSI In=800A 4p W MP </t>
  </si>
  <si>
    <t>1SDA055722R1</t>
  </si>
  <si>
    <t>E1N 800 PR121/P-LSIG In=800A 4p W MP</t>
  </si>
  <si>
    <t>1SDA055723R1</t>
  </si>
  <si>
    <t>E1N 800 PR122/P-LI In=800A 4p W MP</t>
  </si>
  <si>
    <t>1SDA055724R1</t>
  </si>
  <si>
    <t xml:space="preserve">E1N 800 PR122/P-LSI In=800A 4p W MP </t>
  </si>
  <si>
    <t>1SDA055725R1</t>
  </si>
  <si>
    <t>E1N 800 PR122/P-LSIG In=800A 4p W MP</t>
  </si>
  <si>
    <t>1SDA055727R1</t>
  </si>
  <si>
    <t>E1N 800 PR123/P-LSIG In=800A 4p W MP</t>
  </si>
  <si>
    <t>1SDA055728R1</t>
  </si>
  <si>
    <t>E1N 1250 PR121/P-LI 3p F HR</t>
  </si>
  <si>
    <t>1SDA055729R1</t>
  </si>
  <si>
    <t xml:space="preserve">E1N 1250 PR121/P-LSI In=1250A 3p F HR </t>
  </si>
  <si>
    <t>1SDA055730R1</t>
  </si>
  <si>
    <t>E1N 1250 PR121 P-LSIG3p F HR</t>
  </si>
  <si>
    <t>1SDA055731R1</t>
  </si>
  <si>
    <t>E1N 1250 PR122/P-LI In=1250A 3p F HR</t>
  </si>
  <si>
    <t>1SDA055732R1</t>
  </si>
  <si>
    <t>E1N 1250 PR122/P-LSI 3p F HR</t>
  </si>
  <si>
    <t>1SDA055733R1</t>
  </si>
  <si>
    <t>E1N 1250 PR122/P-LSIG In=1250A 3p F HR</t>
  </si>
  <si>
    <t>1SDA055735R1</t>
  </si>
  <si>
    <t>E1N 1250 PR123/P-LSIG 3p F HR</t>
  </si>
  <si>
    <t>1SDA055736R1</t>
  </si>
  <si>
    <t>E1N 1250 PR121/P-LI In=1250A 4p F HR</t>
  </si>
  <si>
    <t>1SDA055737R1</t>
  </si>
  <si>
    <t xml:space="preserve">E1N 1250 PR121/P-LSI In=1250A 4p F HR </t>
  </si>
  <si>
    <t>1SDA055738R1</t>
  </si>
  <si>
    <t>E1N 1250 PR121/P-LSIG 4p F HR</t>
  </si>
  <si>
    <t>1SDA055739R1</t>
  </si>
  <si>
    <t>E1N 1250 PR122/P-LI In=1250A 4p F HR</t>
  </si>
  <si>
    <t>1SDA055740R1</t>
  </si>
  <si>
    <t xml:space="preserve">E1N 1250 PR122/P-LSI In=1250A 4p F HR </t>
  </si>
  <si>
    <t>1SDA055741R1</t>
  </si>
  <si>
    <t>E1N 1250 PR122/P-LSIG In=1250A 4p F HR</t>
  </si>
  <si>
    <t>1SDA055743R1</t>
  </si>
  <si>
    <t>E1N 1250 PR123/P-LSIG In=1250A 4p F HR</t>
  </si>
  <si>
    <t>1SDA055744R1</t>
  </si>
  <si>
    <t>E1N 1250 PR121/P-LI In=1250A 3p W MP</t>
  </si>
  <si>
    <t>1SDA055745R1</t>
  </si>
  <si>
    <t xml:space="preserve">E1N 1250 PR121/P-LSI In=1250A 3p W MP </t>
  </si>
  <si>
    <t>1SDA055746R1</t>
  </si>
  <si>
    <t>E1N 1250 PR121/P-LSIG 3P W HR</t>
  </si>
  <si>
    <t>1SDA055747R1</t>
  </si>
  <si>
    <t>E1N 1250 PR122/P-LI In=1250A 3p W MP</t>
  </si>
  <si>
    <t>1SDA055748R1</t>
  </si>
  <si>
    <t xml:space="preserve">E1N 1250 PR122/P-LSI In=1250A 3p W MP </t>
  </si>
  <si>
    <t>1SDA055749R1</t>
  </si>
  <si>
    <t>E1N 1250 PR122/P-LSIG In=1250A 3p W MP</t>
  </si>
  <si>
    <t>1SDA055751R1</t>
  </si>
  <si>
    <t>E1N 1250 PR123/P-LSIG 3P W HR</t>
  </si>
  <si>
    <t>1SDA055752R1</t>
  </si>
  <si>
    <t>E1N 1250 PR121/P-LI In=1250A 4p W MP</t>
  </si>
  <si>
    <t>1SDA055753R1</t>
  </si>
  <si>
    <t xml:space="preserve">E1N 1250 PR121/P-LSI In=1250A 4p W MP </t>
  </si>
  <si>
    <t>1SDA055754R1</t>
  </si>
  <si>
    <t>E1N 1250 PR121/P-LSIG In=1250A 4p W MP</t>
  </si>
  <si>
    <t>1SDA055755R1</t>
  </si>
  <si>
    <t>E1N 1250 PR122/P-LI In=1250A 4p W MP</t>
  </si>
  <si>
    <t>1SDA055756R1</t>
  </si>
  <si>
    <t xml:space="preserve">E1N 1250 PR122/P-LSI In=1250A 4p W MP </t>
  </si>
  <si>
    <t>1SDA055757R1</t>
  </si>
  <si>
    <t>E1N 1250 PR122/P-LSIG In=1250A 4p W MP</t>
  </si>
  <si>
    <t>1SDA055759R1</t>
  </si>
  <si>
    <t>E1N 1250 PR123/P-LSIG In=1250A 4p W MP</t>
  </si>
  <si>
    <t>1SDA055760R1</t>
  </si>
  <si>
    <t>E1N 1600 PR121/P-LI 3p F HR</t>
  </si>
  <si>
    <t>1SDA055761R1</t>
  </si>
  <si>
    <t xml:space="preserve">E1N 1600 PR121/P-LSI In=1600A 3p F HR </t>
  </si>
  <si>
    <t>1SDA055762R1</t>
  </si>
  <si>
    <t>E1N 1600 PR121/P-LSIG 3p F HR</t>
  </si>
  <si>
    <t>1SDA055763R1</t>
  </si>
  <si>
    <t>E1N 1600 PR122/P-LI In=1600A 3p F HR</t>
  </si>
  <si>
    <t>1SDA055764R1</t>
  </si>
  <si>
    <t xml:space="preserve">E1N 1600 PR122/P-LSI In=1600A 3p F HR </t>
  </si>
  <si>
    <t>1SDA055765R1</t>
  </si>
  <si>
    <t>E1N 1600 PR122/P-LSIG In=1600A 3p F HR</t>
  </si>
  <si>
    <t>1SDA055767R1</t>
  </si>
  <si>
    <t>E1N 1600 PR123/P-LSIG 3p F HR</t>
  </si>
  <si>
    <t>1SDA055768R1</t>
  </si>
  <si>
    <t>E1N 1600 PR121/P-LI 4P F HR</t>
  </si>
  <si>
    <t>1SDA055769R1</t>
  </si>
  <si>
    <t xml:space="preserve">E1N 1600 PR121/P-LSI In=1600A 4p F HR </t>
  </si>
  <si>
    <t>1SDA055770R1</t>
  </si>
  <si>
    <t>E1N 1600 PR121/P-LSIG In=1600A 4p F HR</t>
  </si>
  <si>
    <t>1SDA055771R1</t>
  </si>
  <si>
    <t>E1N 1600 PR122/P-LI In=1600A 4p F HR</t>
  </si>
  <si>
    <t>1SDA055772R1</t>
  </si>
  <si>
    <t xml:space="preserve">E1N 1600 PR122/P-LSI In=1600A 4p F HR </t>
  </si>
  <si>
    <t>1SDA055773R1</t>
  </si>
  <si>
    <t>E1N 1600 PR122/P-LSIG In=1600A 4p F HR</t>
  </si>
  <si>
    <t>1SDA055775R1</t>
  </si>
  <si>
    <t>E1N 1600 PR123/P-LSIG In=1600A 4p F HR</t>
  </si>
  <si>
    <t>1SDA055776R1</t>
  </si>
  <si>
    <t>E1N 1600 PR121/P-LI 3P W HR</t>
  </si>
  <si>
    <t>1SDA055777R1</t>
  </si>
  <si>
    <t xml:space="preserve">E1N 1600 PR121/P-LSI In=1600A 3p W MP </t>
  </si>
  <si>
    <t>1SDA055778R1</t>
  </si>
  <si>
    <t>E1N 1600 PR121/P-LSIG 3P W HR</t>
  </si>
  <si>
    <t>1SDA055779R1</t>
  </si>
  <si>
    <t>E1N 1600 PR122/P-LI In=1600A 3p W MP</t>
  </si>
  <si>
    <t>1SDA055780R1</t>
  </si>
  <si>
    <t xml:space="preserve">E1N 1600 PR122/P-LSI In=1600A 3p W MP </t>
  </si>
  <si>
    <t>1SDA055781R1</t>
  </si>
  <si>
    <t>E1N 1600 PR122/P-LSIG In=1600A 3p W MP</t>
  </si>
  <si>
    <t>1SDA055783R1</t>
  </si>
  <si>
    <t>E1N 1600 PR123/P-LSIG In=1600A 3p W MP</t>
  </si>
  <si>
    <t>1SDA055784R1</t>
  </si>
  <si>
    <t>E1N 1600 PR121/P-LI In=1600A 4p W MP</t>
  </si>
  <si>
    <t>1SDA055785R1</t>
  </si>
  <si>
    <t xml:space="preserve">E1N 1600 PR121/P-LSI In=1600A 4p W MP </t>
  </si>
  <si>
    <t>1SDA055786R1</t>
  </si>
  <si>
    <t>E1N 1600 PR121/P-LSIG In=1600A 4p W MP</t>
  </si>
  <si>
    <t>1SDA055787R1</t>
  </si>
  <si>
    <t>E1N 1600 PR122/P-LI In=1600A 4p W MP</t>
  </si>
  <si>
    <t>1SDA055788R1</t>
  </si>
  <si>
    <t xml:space="preserve">E1N 1600 PR122/P-LSI In=1600A 4p W MP </t>
  </si>
  <si>
    <t>1SDA055789R1</t>
  </si>
  <si>
    <t>E1N 1600 PR122/P-LSIG In=1600A 4p W MP</t>
  </si>
  <si>
    <t>1SDA055791R1</t>
  </si>
  <si>
    <t>E1N 1600 PR123/P-LSIG In=1600A 4p W MP</t>
  </si>
  <si>
    <t>1SDA055792R1</t>
  </si>
  <si>
    <t>E2B 1600 PR121/P-LI In=1600A 3p F HR</t>
  </si>
  <si>
    <t>1SDA055793R1</t>
  </si>
  <si>
    <t xml:space="preserve">E2B 1600 PR121/P-LSI In=1600A 3p F HR </t>
  </si>
  <si>
    <t>1SDA055794R1</t>
  </si>
  <si>
    <t>E2B 1600 PR121/P-LSIG In=1600A 3p F HR</t>
  </si>
  <si>
    <t>1SDA055795R1</t>
  </si>
  <si>
    <t>E2B 1600 PR122/P-LI In=1600A 3p F HR</t>
  </si>
  <si>
    <t>1SDA055796R1</t>
  </si>
  <si>
    <t xml:space="preserve">E2B 1600 PR122/P-LSI In=1600A 3p F HR </t>
  </si>
  <si>
    <t>1SDA055797R1</t>
  </si>
  <si>
    <t>E2B 1600 PR122/P-LSIG In=1600A 3p F HR</t>
  </si>
  <si>
    <t>1SDA055799R1</t>
  </si>
  <si>
    <t>E2B 1600 PR123/P-LSIG In=1600A 3p F HR</t>
  </si>
  <si>
    <t>1SDA055800R1</t>
  </si>
  <si>
    <t>E2B 1600 PR121/P-LI In=1600A 4p F HR</t>
  </si>
  <si>
    <t>1SDA055801R1</t>
  </si>
  <si>
    <t xml:space="preserve">E2B 1600 PR121/P-LSI In=1600A 4p F HR </t>
  </si>
  <si>
    <t>1SDA055802R1</t>
  </si>
  <si>
    <t>E2B 1600 PR121/P-LSIG In=1600A 4p F HR</t>
  </si>
  <si>
    <t>1SDA055803R1</t>
  </si>
  <si>
    <t>E2B 1600 PR122/P-LI In=1600A 4p F HR</t>
  </si>
  <si>
    <t>1SDA055804R1</t>
  </si>
  <si>
    <t xml:space="preserve">E2B 1600 PR122/P-LSI In=1600A 4p F HR </t>
  </si>
  <si>
    <t>1SDA055805R1</t>
  </si>
  <si>
    <t>E2B 1600 PR122/P-LSIG In=1600A 4p F HR</t>
  </si>
  <si>
    <t>1SDA055807R1</t>
  </si>
  <si>
    <t>E2B 1600 PR123/P-LSIG In=1600A 4p F HR</t>
  </si>
  <si>
    <t>1SDA055808R1</t>
  </si>
  <si>
    <t>E2B 1600 PR121/P-LI In=1600A 3p W MP</t>
  </si>
  <si>
    <t>1SDA055809R1</t>
  </si>
  <si>
    <t xml:space="preserve">E2B 1600 PR121/P-LSI In=1600A 3p W MP </t>
  </si>
  <si>
    <t>1SDA055810R1</t>
  </si>
  <si>
    <t>E2B 1600 PR121/P-LSIG In=1600A 3p W MP</t>
  </si>
  <si>
    <t>1SDA055811R1</t>
  </si>
  <si>
    <t>E2B 1600 PR122/P-LI In=1600A 3p W MP</t>
  </si>
  <si>
    <t>1SDA055812R1</t>
  </si>
  <si>
    <t xml:space="preserve">E2B 1600 PR122/P-LSI In=1600A 3p W MP </t>
  </si>
  <si>
    <t>1SDA055813R1</t>
  </si>
  <si>
    <t>E2B 1600 PR122/P-LSIG In=1600A 3p W MP</t>
  </si>
  <si>
    <t>1SDA055815R1</t>
  </si>
  <si>
    <t>E2B 1600 PR123/P-LSIG In=1600A 3p W MP</t>
  </si>
  <si>
    <t>1SDA055816R1</t>
  </si>
  <si>
    <t>E2B 1600 PR121/P-LI In=1600A 4p W MP</t>
  </si>
  <si>
    <t>1SDA055817R1</t>
  </si>
  <si>
    <t xml:space="preserve">E2B 1600 PR121/P-LSI In=1600A 4p W MP </t>
  </si>
  <si>
    <t>1SDA055818R1</t>
  </si>
  <si>
    <t>E2B 1600 PR121/P-LSIG In=1600A 4p W MP</t>
  </si>
  <si>
    <t>1SDA055819R1</t>
  </si>
  <si>
    <t>E2B 1600 PR122/P-LI In=1600A 4p W MP</t>
  </si>
  <si>
    <t>1SDA055820R1</t>
  </si>
  <si>
    <t xml:space="preserve">E2B 1600 PR122/P-LSI In=1600A 4p W MP </t>
  </si>
  <si>
    <t>1SDA055821R1</t>
  </si>
  <si>
    <t>E2B 1600 PR122/P-LSIG In=1600A 4p W MP</t>
  </si>
  <si>
    <t>1SDA055823R1</t>
  </si>
  <si>
    <t>E2B 1600 PR123/P-LSIG In=1600A 4p W MP</t>
  </si>
  <si>
    <t>1SDA055824R1</t>
  </si>
  <si>
    <t>E2B 2000 PR121/P-LI 3p F HR</t>
  </si>
  <si>
    <t>1SDA055825R1</t>
  </si>
  <si>
    <t xml:space="preserve">E2B 2000 PR121/P-LSI In=2000A 3p F HR </t>
  </si>
  <si>
    <t>1SDA055826R1</t>
  </si>
  <si>
    <t>E2B 2000 PR121/P-LSIG In=2000A 3p F HR</t>
  </si>
  <si>
    <t>1SDA055827R1</t>
  </si>
  <si>
    <t>E2B 2000 PR122/P-LI In=2000A 3p F HR</t>
  </si>
  <si>
    <t>1SDA055828R1</t>
  </si>
  <si>
    <t xml:space="preserve">E2B 2000 PR122/P-LSI In=2000A 3p F HR </t>
  </si>
  <si>
    <t>1SDA055829R1</t>
  </si>
  <si>
    <t>E2B 2000 PR122/P-LSIG 3p F HR</t>
  </si>
  <si>
    <t>1SDA055831R1</t>
  </si>
  <si>
    <t>E2B 2000 PR123/P-LSIG In=2000A 3p F HR</t>
  </si>
  <si>
    <t>1SDA055832R1</t>
  </si>
  <si>
    <t>E2B 2000 PR121/P-LI In=2000A 4p F HR</t>
  </si>
  <si>
    <t>1SDA055833R1</t>
  </si>
  <si>
    <t xml:space="preserve">E2B 2000 PR121/P-LSI In=2000A 4p F HR </t>
  </si>
  <si>
    <t>1SDA055834R1</t>
  </si>
  <si>
    <t>E2B 2000 PR121/P-LSIG In=2000A 4p F HR</t>
  </si>
  <si>
    <t>1SDA055835R1</t>
  </si>
  <si>
    <t>E2B 2000 PR122/P-LI In=2000A 4p F HR</t>
  </si>
  <si>
    <t>1SDA055836R1</t>
  </si>
  <si>
    <t xml:space="preserve">E2B 2000 PR122/P-LSI In=2000A 4p F HR </t>
  </si>
  <si>
    <t>1SDA055837R1</t>
  </si>
  <si>
    <t>E2B 2000 PR122/P-LSIG In=2000A 4p F HR</t>
  </si>
  <si>
    <t>1SDA055839R1</t>
  </si>
  <si>
    <t>E2B 2000 PR123/P-LSIG In=2000A 4p F HR</t>
  </si>
  <si>
    <t>1SDA055840R1</t>
  </si>
  <si>
    <t>E2B 2000 PR121/P-LI In=2000A 3p W MP</t>
  </si>
  <si>
    <t>1SDA055841R1</t>
  </si>
  <si>
    <t xml:space="preserve">E2B 2000 PR121/P-LSI In=2000A 3p W MP </t>
  </si>
  <si>
    <t>1SDA055842R1</t>
  </si>
  <si>
    <t>E2B 2000 PR121/P-LSIG In=2000A 3p W MP</t>
  </si>
  <si>
    <t>1SDA055843R1</t>
  </si>
  <si>
    <t>E2B 2000 PR122/P-LI In=2000A 3p W MP</t>
  </si>
  <si>
    <t>1SDA055844R1</t>
  </si>
  <si>
    <t xml:space="preserve">E2B 2000 PR122/P-LSI In=2000A 3p W MP </t>
  </si>
  <si>
    <t>1SDA055845R1</t>
  </si>
  <si>
    <t>E2B 2000 PR122/P-LSIG In=2000A 3p W MP</t>
  </si>
  <si>
    <t>1SDA055847R1</t>
  </si>
  <si>
    <t>E2B 2000 PR123/P-LSIG In=2000A 3p W MP</t>
  </si>
  <si>
    <t>1SDA055848R1</t>
  </si>
  <si>
    <t>E2B 2000 PR121/P-LI In=2000A 4p W MP</t>
  </si>
  <si>
    <t>1SDA055849R1</t>
  </si>
  <si>
    <t xml:space="preserve">E2B 2000 PR121/P-LSI In=2000A 4p W MP </t>
  </si>
  <si>
    <t>1SDA055850R1</t>
  </si>
  <si>
    <t>E2B 2000 PR121/P-LSIG In=2000A 4p W MP</t>
  </si>
  <si>
    <t>1SDA055851R1</t>
  </si>
  <si>
    <t>E2B 2000 PR122/P-LI In=2000A 4p W MP</t>
  </si>
  <si>
    <t>1SDA055852R1</t>
  </si>
  <si>
    <t xml:space="preserve">E2B 2000 PR122/P-LSI In=2000A 4p W MP </t>
  </si>
  <si>
    <t>1SDA055853R1</t>
  </si>
  <si>
    <t>E2B 2000 PR122/P-LSIG In=2000A 4p W MP</t>
  </si>
  <si>
    <t>1SDA055855R1</t>
  </si>
  <si>
    <t>E2B 2000 PR123/P-LSIG In=2000A 4p W MP</t>
  </si>
  <si>
    <t>1SDA055856R1</t>
  </si>
  <si>
    <t>E2N 1250 PR121/P-LI 3p F HR</t>
  </si>
  <si>
    <t>1SDA055857R1</t>
  </si>
  <si>
    <t>E2N 1250 PR121/P-LSI 3p F HR</t>
  </si>
  <si>
    <t>1SDA055858R1</t>
  </si>
  <si>
    <t>E2N 1250 PR121/P-LSIG 3p F HR</t>
  </si>
  <si>
    <t>1SDA055859R1</t>
  </si>
  <si>
    <t>E2N 1250 PR122/P-LI In=1250A 3p F HR</t>
  </si>
  <si>
    <t>1SDA055860R1</t>
  </si>
  <si>
    <t xml:space="preserve">E2N 1250 PR122/P-LSI In=1250A 3p F HR </t>
  </si>
  <si>
    <t>1SDA055861R1</t>
  </si>
  <si>
    <t>E2N 1250 PR122/P-LSIG 3p F HR</t>
  </si>
  <si>
    <t>1SDA055863R1</t>
  </si>
  <si>
    <t>E2N 1250 PR123/P-LSIG 3p F HR</t>
  </si>
  <si>
    <t>1SDA055864R1</t>
  </si>
  <si>
    <t>E2N 1250 PR121/P-LI In=1250A 4p F HR</t>
  </si>
  <si>
    <t>1SDA055865R1</t>
  </si>
  <si>
    <t xml:space="preserve">E2N 1250 PR121/P-LSI In=1250A 4p F HR </t>
  </si>
  <si>
    <t>1SDA055866R1</t>
  </si>
  <si>
    <t>E2N 1250 PR121/P-LSIG In=1250A 4p F HR</t>
  </si>
  <si>
    <t>1SDA055867R1</t>
  </si>
  <si>
    <t>E2N 1250 PR122/P-LI In=1250A 4p F HR</t>
  </si>
  <si>
    <t>1SDA055868R1</t>
  </si>
  <si>
    <t xml:space="preserve">E2N 1250 PR122/P-LSI In=1250A 4p F HR </t>
  </si>
  <si>
    <t>1SDA055869R1</t>
  </si>
  <si>
    <t>E2N 1250 PR122/P-LSIG In=1250A 4p F HR</t>
  </si>
  <si>
    <t>1SDA055871R1</t>
  </si>
  <si>
    <t>E2N 1250 PR123/P-LSIG In=1250A 4p F HR</t>
  </si>
  <si>
    <t>1SDA055872R1</t>
  </si>
  <si>
    <t>E2N 1250 PR121/P-LI 3p W HR</t>
  </si>
  <si>
    <t>1SDA055873R1</t>
  </si>
  <si>
    <t>E2N 1250 PR121/P-LSI 3p W HR</t>
  </si>
  <si>
    <t>1SDA055874R1</t>
  </si>
  <si>
    <t>E2N 1250 PR121/P-LSIG 3p W HR</t>
  </si>
  <si>
    <t>1SDA055875R1</t>
  </si>
  <si>
    <t>E2N 1250 PR122/P-LI In=1250A 3p W MP</t>
  </si>
  <si>
    <t>1SDA055876R1</t>
  </si>
  <si>
    <t xml:space="preserve">E2N 1250 PR122/P-LSI In=1250A 3p W MP </t>
  </si>
  <si>
    <t>1SDA055877R1</t>
  </si>
  <si>
    <t>E2N 1250 PR122/P-LSIG 3p W HR</t>
  </si>
  <si>
    <t>1SDA055879R1</t>
  </si>
  <si>
    <t>E2N 1250 PR123/P-LSIG 3p W HR</t>
  </si>
  <si>
    <t>1SDA055880R1</t>
  </si>
  <si>
    <t>E2N 1250 PR121/P-LI In=1250A 4p W MP</t>
  </si>
  <si>
    <t>1SDA055881R1</t>
  </si>
  <si>
    <t xml:space="preserve">E2N 1250 PR121/P-LSI In=1250A 4p W MP </t>
  </si>
  <si>
    <t>1SDA055882R1</t>
  </si>
  <si>
    <t>E2N 1250 PR121/P-LSIG In=1250A 4p W MP</t>
  </si>
  <si>
    <t>1SDA055883R1</t>
  </si>
  <si>
    <t>E2N 1250 PR122/P-LI In=1250A 4p W MP</t>
  </si>
  <si>
    <t>1SDA055884R1</t>
  </si>
  <si>
    <t xml:space="preserve">E2N 1250 PR122/P-LSI In=1250A 4p W MP </t>
  </si>
  <si>
    <t>1SDA055885R1</t>
  </si>
  <si>
    <t>E2N 1250 PR122/P-LSIG In=1250A 4p W MP</t>
  </si>
  <si>
    <t>1SDA055887R1</t>
  </si>
  <si>
    <t>E2N 1250 PR123/P-LSIG In=1250A 4p W MP</t>
  </si>
  <si>
    <t>1SDA055888R1</t>
  </si>
  <si>
    <t>E2N 1600 PR121/P-LI 3p F HR</t>
  </si>
  <si>
    <t>1SDA055889R1</t>
  </si>
  <si>
    <t>E2N 1600 PR121/P-LSI 3p F HR</t>
  </si>
  <si>
    <t>1SDA055890R1</t>
  </si>
  <si>
    <t>E2N 1600 PR121/P-LSIG 3p F HR</t>
  </si>
  <si>
    <t>1SDA055891R1</t>
  </si>
  <si>
    <t>E2N 1600 PR122/P-LI In=1600A 3p F HR</t>
  </si>
  <si>
    <t>1SDA055892R1</t>
  </si>
  <si>
    <t xml:space="preserve">E2N 1600 PR122/P-LSI In=1600A 3p F HR </t>
  </si>
  <si>
    <t>1SDA055893R1</t>
  </si>
  <si>
    <t xml:space="preserve">E2N 1600 PR122/P-LSIG 3p F HR </t>
  </si>
  <si>
    <t>1SDA055895R1</t>
  </si>
  <si>
    <t>E2N 1600 PR123/P-LSIG 3p F HR</t>
  </si>
  <si>
    <t>1SDA055896R1</t>
  </si>
  <si>
    <t>E2N 1600 PR121/P-LI In=1600A 4p F HR</t>
  </si>
  <si>
    <t>1SDA055897R1</t>
  </si>
  <si>
    <t xml:space="preserve">E2N 1600 PR121/P-LSI In=1600A 4p F HR </t>
  </si>
  <si>
    <t>1SDA055898R1</t>
  </si>
  <si>
    <t>E2N 1600 PR121/P-LSIG In=1600A 4p F HR</t>
  </si>
  <si>
    <t>1SDA055899R1</t>
  </si>
  <si>
    <t>E2N 1600 PR122/P-LI In=1600A 4p F HR</t>
  </si>
  <si>
    <t>1SDA055900R1</t>
  </si>
  <si>
    <t xml:space="preserve">E2N 1600 PR122/P-LSI In=1600A 4p F HR </t>
  </si>
  <si>
    <t>1SDA055901R1</t>
  </si>
  <si>
    <t>E2N 1600 PR122/P-LSIG In=1600A 4p F HR</t>
  </si>
  <si>
    <t>1SDA055903R1</t>
  </si>
  <si>
    <t>E2N 1600 PR123/P-LSIG In=1600A 4p F HR</t>
  </si>
  <si>
    <t>1SDA055904R1</t>
  </si>
  <si>
    <t>E2N 1600 PR121/P-LI 3p W HR</t>
  </si>
  <si>
    <t>1SDA055905R1</t>
  </si>
  <si>
    <t xml:space="preserve">E2N 1600 PR121/P-LSI In=1600A 3p W MP </t>
  </si>
  <si>
    <t>1SDA055906R1</t>
  </si>
  <si>
    <t>E2N 1600 PR121/P-LSIG 3p W HR</t>
  </si>
  <si>
    <t>1SDA055907R1</t>
  </si>
  <si>
    <t>E2N 1600 PR122/P-LI In=1600A 3p W MP</t>
  </si>
  <si>
    <t>1SDA055908R1</t>
  </si>
  <si>
    <t xml:space="preserve">E2N 1600 PR122/P-LSI In=1600A 3p W MP </t>
  </si>
  <si>
    <t>1SDA055909R1</t>
  </si>
  <si>
    <t>E2N 1600 PR122/P-LSIG 3p W HR</t>
  </si>
  <si>
    <t>1SDA055911R1</t>
  </si>
  <si>
    <t>E2n 1600 PR123/P-LSIG 3p W HR</t>
  </si>
  <si>
    <t>1SDA055912R1</t>
  </si>
  <si>
    <t>E2N 1600 PR121/P-LI In=1600A 4p W MP</t>
  </si>
  <si>
    <t>1SDA055913R1</t>
  </si>
  <si>
    <t xml:space="preserve">E2N 1600 PR121/P-LSI In=1600A 4p W MP </t>
  </si>
  <si>
    <t>1SDA055914R1</t>
  </si>
  <si>
    <t>E2N 1600 PR121/P-LSIG In=1600A 4p W MP</t>
  </si>
  <si>
    <t>1SDA055915R1</t>
  </si>
  <si>
    <t>E2N 1600 PR122/P-LI In=1600A 4p W MP</t>
  </si>
  <si>
    <t>1SDA055916R1</t>
  </si>
  <si>
    <t xml:space="preserve">E2N 1600 PR122/P-LSI In=1600A 4p W MP </t>
  </si>
  <si>
    <t>1SDA055917R1</t>
  </si>
  <si>
    <t>E2N 1600 PR122/P-LSIG In=1600A 4p W MP</t>
  </si>
  <si>
    <t>1SDA055919R1</t>
  </si>
  <si>
    <t>E2N 1600 PR123/P-LSIG In=1600A 4p W MP</t>
  </si>
  <si>
    <t>1SDA055920R1</t>
  </si>
  <si>
    <t>E2N 2000 PR121/P-LI 3p F HR</t>
  </si>
  <si>
    <t>1SDA055921R1</t>
  </si>
  <si>
    <t xml:space="preserve">E2N 2000 PR121/P-LSI In=2000A 3p F HR </t>
  </si>
  <si>
    <t>1SDA055922R1</t>
  </si>
  <si>
    <t>E2N 2000 PR121/P-LSIG 3p F HR</t>
  </si>
  <si>
    <t>1SDA055923R1</t>
  </si>
  <si>
    <t>E2N 2000 PR122/P-LI In=2000A 3p F HR</t>
  </si>
  <si>
    <t>1SDA055924R1</t>
  </si>
  <si>
    <t xml:space="preserve">E2N 2000 PR122/P-LSI In=2000A 3p F HR </t>
  </si>
  <si>
    <t>1SDA055925R1</t>
  </si>
  <si>
    <t>E2N 2000 PR122/P-LSIG 3p F HR</t>
  </si>
  <si>
    <t>1SDA055927R1</t>
  </si>
  <si>
    <t>E2N 2000 PR123/P-LSIG 3p F HR</t>
  </si>
  <si>
    <t>1SDA055928R1</t>
  </si>
  <si>
    <t>E2N 2000 PR121/P-LI 4p W HR</t>
  </si>
  <si>
    <t>1SDA055929R1</t>
  </si>
  <si>
    <t xml:space="preserve">E2N 2000 PR121/P-LSI In=2000A 4p F HR </t>
  </si>
  <si>
    <t>1SDA055930R1</t>
  </si>
  <si>
    <t>E2N 2000 PR121/P-LSIG 4p F HR</t>
  </si>
  <si>
    <t>1SDA055931R1</t>
  </si>
  <si>
    <t>E2N 2000 PR122/P-LI In=2000A 4p F HR</t>
  </si>
  <si>
    <t>1SDA055932R1</t>
  </si>
  <si>
    <t xml:space="preserve">E2N 2000 PR122/P-LSI In=2000A 4p F HR </t>
  </si>
  <si>
    <t>1SDA055933R1</t>
  </si>
  <si>
    <t>E2N 2000 PR122/P-LSIG In=2000A 4p F HR</t>
  </si>
  <si>
    <t>1SDA055935R1</t>
  </si>
  <si>
    <t>E2N 2000 PR123/P-LSIG In=2000A 4p F HR</t>
  </si>
  <si>
    <t>1SDA055936R1</t>
  </si>
  <si>
    <t>E2N 2000 PR121/P-LI 3p W HR</t>
  </si>
  <si>
    <t>1SDA055937R1</t>
  </si>
  <si>
    <t xml:space="preserve">E2N 2000 PR121/P-LSI In=2000A 3p W MP </t>
  </si>
  <si>
    <t>1SDA055938R1</t>
  </si>
  <si>
    <t>E2N 2000 PR121/P-LSIG 3p W HR</t>
  </si>
  <si>
    <t>1SDA055939R1</t>
  </si>
  <si>
    <t>E2N 2000 PR122/P-LI In=2000A 3p W MP</t>
  </si>
  <si>
    <t>1SDA055940R1</t>
  </si>
  <si>
    <t xml:space="preserve">E2N 2000 PR122/P-LSI In=2000A 3p W MP </t>
  </si>
  <si>
    <t>1SDA055941R1</t>
  </si>
  <si>
    <t>E2N 2000 PR122/P-LSIG In=2000A 3p W MP</t>
  </si>
  <si>
    <t>1SDA055943R1</t>
  </si>
  <si>
    <t>E2N 2000 PR123/P-LSIG 3p W HR</t>
  </si>
  <si>
    <t>1SDA055944R1</t>
  </si>
  <si>
    <t>E2N 2000 PR121/P-LI In=2000A 4p W MP</t>
  </si>
  <si>
    <t>1SDA055945R1</t>
  </si>
  <si>
    <t xml:space="preserve">E2N 2000 PR121/P-LSI In=2000A 4p W MP </t>
  </si>
  <si>
    <t>1SDA055946R1</t>
  </si>
  <si>
    <t>E2N 2000 PR121/P-LSIG In=2000A 4p W MP</t>
  </si>
  <si>
    <t>1SDA055947R1</t>
  </si>
  <si>
    <t>E2N 2000 PR122/P-LI In=2000A 4p W MP</t>
  </si>
  <si>
    <t>1SDA055948R1</t>
  </si>
  <si>
    <t xml:space="preserve">E2N 2000 PR122/P-LSI In=2000A 4p W MP </t>
  </si>
  <si>
    <t>1SDA055949R1</t>
  </si>
  <si>
    <t>E2N 2000 PR122/P-LSIG In=2000A 4p W MP</t>
  </si>
  <si>
    <t>1SDA055951R1</t>
  </si>
  <si>
    <t>E2N 2000 PR123/P-LSIG In=2000A 4p W MP</t>
  </si>
  <si>
    <t>1SDA055952R1</t>
  </si>
  <si>
    <t>E2S 1250 PR121/P-LI In=1250A 3p F HR</t>
  </si>
  <si>
    <t>1SDA055953R1</t>
  </si>
  <si>
    <t xml:space="preserve">E2S 1250 PR121/P-LSI In=1250A 3p F HR </t>
  </si>
  <si>
    <t>1SDA055954R1</t>
  </si>
  <si>
    <t>E2S 1250 PR121/P-LSIG In=1250A 3p F HR</t>
  </si>
  <si>
    <t>1SDA055955R1</t>
  </si>
  <si>
    <t>E2S 1250 PR122/P-LI In=1250A 3p F HR</t>
  </si>
  <si>
    <t>1SDA055956R1</t>
  </si>
  <si>
    <t xml:space="preserve">E2S 1250 PR122/P-LSI In=1250A 3p F HR </t>
  </si>
  <si>
    <t>1SDA055957R1</t>
  </si>
  <si>
    <t>E2S 1250 PR122/P-LSIG In=1250A 3p F HR</t>
  </si>
  <si>
    <t>1SDA055959R1</t>
  </si>
  <si>
    <t>E2S 1250 PR123/P-LSIG In=1250A 3p F HR</t>
  </si>
  <si>
    <t>1SDA055960R1</t>
  </si>
  <si>
    <t>E2S 1250 PR121/P-LI In=1250A 4p F HR</t>
  </si>
  <si>
    <t>1SDA055961R1</t>
  </si>
  <si>
    <t xml:space="preserve">E2S 1250 PR121/P-LSI In=1250A 4p F HR </t>
  </si>
  <si>
    <t>1SDA055962R1</t>
  </si>
  <si>
    <t>E2S 1250 PR121/P-LSIG In=1250A 4p F HR</t>
  </si>
  <si>
    <t>1SDA055963R1</t>
  </si>
  <si>
    <t>E2S 1250 PR122/P-LI In=1250A 4p F HR</t>
  </si>
  <si>
    <t>1SDA055964R1</t>
  </si>
  <si>
    <t xml:space="preserve">E2S 1250 PR122/P-LSI In=1250A 4p F HR </t>
  </si>
  <si>
    <t>1SDA055965R1</t>
  </si>
  <si>
    <t>E2S 1250 PR122/P-LSIG In=1250A 4p F HR</t>
  </si>
  <si>
    <t>1SDA055967R1</t>
  </si>
  <si>
    <t>E2S 1250 PR123/P-LSIG In=1250A 4p F HR</t>
  </si>
  <si>
    <t>1SDA055968R1</t>
  </si>
  <si>
    <t>E2S 1250 PR121/P-LI In=1250A 3p W MP</t>
  </si>
  <si>
    <t>1SDA055969R1</t>
  </si>
  <si>
    <t xml:space="preserve">E2S 1250 PR121/P-LSI In=1250A 3p W MP </t>
  </si>
  <si>
    <t>1SDA055970R1</t>
  </si>
  <si>
    <t>E2S 1250 PR121/P-LSIG In=1250A 3p W MP</t>
  </si>
  <si>
    <t>1SDA055971R1</t>
  </si>
  <si>
    <t>E2S 1250 PR122/P-LI In=1250A 3p W MP</t>
  </si>
  <si>
    <t>1SDA055972R1</t>
  </si>
  <si>
    <t xml:space="preserve">E2S 1250 PR122/P-LSI In=1250A 3p W MP </t>
  </si>
  <si>
    <t>1SDA055973R1</t>
  </si>
  <si>
    <t>E2S 1250 PR122/P-LSIG In=1250A 3p W MP</t>
  </si>
  <si>
    <t>1SDA055975R1</t>
  </si>
  <si>
    <t>E2S 1250 PR123/P-LSIG 3p W HR</t>
  </si>
  <si>
    <t>1SDA055976R1</t>
  </si>
  <si>
    <t>E2S 1250 PR121/P-LI In=1250A 4p W MP</t>
  </si>
  <si>
    <t>1SDA055977R1</t>
  </si>
  <si>
    <t xml:space="preserve">E2S 1250 PR121/P-LSI In=1250A 4p W MP </t>
  </si>
  <si>
    <t>1SDA055978R1</t>
  </si>
  <si>
    <t>E2S 1250 PR121/P-LSIG In=1250A 4p W MP</t>
  </si>
  <si>
    <t>1SDA055979R1</t>
  </si>
  <si>
    <t>E2S 1250 PR122/P-LI In=1250A 4p W MP</t>
  </si>
  <si>
    <t>1SDA055980R1</t>
  </si>
  <si>
    <t xml:space="preserve">E2S 1250 PR122/P-LSI In=1250A 4p W MP </t>
  </si>
  <si>
    <t>1SDA055981R1</t>
  </si>
  <si>
    <t>E2S 1250 PR122/P-LSIG In=1250A 4p W MP</t>
  </si>
  <si>
    <t>1SDA055983R1</t>
  </si>
  <si>
    <t>E2S 1250 PR123/P-LSIG In=1250A 4p W MP</t>
  </si>
  <si>
    <t>1SDA055984R1</t>
  </si>
  <si>
    <t>E2S 1600 PR121/P-LI In=1600A 3p F HR</t>
  </si>
  <si>
    <t>1SDA055985R1</t>
  </si>
  <si>
    <t xml:space="preserve">E2S 1600 PR121/P-LSI In=1600A 3p F HR </t>
  </si>
  <si>
    <t>1SDA055986R1</t>
  </si>
  <si>
    <t>E2S 1600 PR121/P-LSIG In=1600A 3p F HR</t>
  </si>
  <si>
    <t>1SDA055987R1</t>
  </si>
  <si>
    <t>E2S 1600 PR122/P-LI In=1600A 3p F HR</t>
  </si>
  <si>
    <t>1SDA055988R1</t>
  </si>
  <si>
    <t xml:space="preserve">E2S 1600 PR122/P-LSI In=1600A 3p F HR </t>
  </si>
  <si>
    <t>1SDA055989R1</t>
  </si>
  <si>
    <t>E2S 1600 PR122/P-LSIG In=1600A 3p F HR</t>
  </si>
  <si>
    <t>1SDA055991R1</t>
  </si>
  <si>
    <t>E2S 1600 PR123/P-LSIG 3p F HR</t>
  </si>
  <si>
    <t>1SDA055992R1</t>
  </si>
  <si>
    <t>E2S 1600 PR121/P-LI In=1600A 4p F HR</t>
  </si>
  <si>
    <t>1SDA055993R1</t>
  </si>
  <si>
    <t xml:space="preserve">E2S 1600 PR121/P-LSI In=1600A 4p F HR </t>
  </si>
  <si>
    <t>1SDA055994R1</t>
  </si>
  <si>
    <t>E2S 1600 PR121/P-LSIG In=1600A 4p F HR</t>
  </si>
  <si>
    <t>1SDA055995R1</t>
  </si>
  <si>
    <t>E2S 1600 PR122/P-LI In=1600A 4p F HR</t>
  </si>
  <si>
    <t>1SDA055996R1</t>
  </si>
  <si>
    <t xml:space="preserve">E2S 1600 PR122/P-LSI In=1600A 4p F HR </t>
  </si>
  <si>
    <t>1SDA055997R1</t>
  </si>
  <si>
    <t>E2S 1600 PR122/P-LSIG In=1600A 4p F HR</t>
  </si>
  <si>
    <t>1SDA055999R1</t>
  </si>
  <si>
    <t>E2S 1600 PR123/P-LSIG In=1600A 4p F HR</t>
  </si>
  <si>
    <t>1SDA056000R1</t>
  </si>
  <si>
    <t>E2S 1600 PR121/P-LI In=1600A 3p W MP</t>
  </si>
  <si>
    <t>1SDA056001R1</t>
  </si>
  <si>
    <t xml:space="preserve">E2S 1600 PR121/P-LSI In=1600A 3p W MP </t>
  </si>
  <si>
    <t>1SDA056002R1</t>
  </si>
  <si>
    <t>E2S 1600 PR121/P-LSIG 3p W HR</t>
  </si>
  <si>
    <t>1SDA056003R1</t>
  </si>
  <si>
    <t>E2S 1600 PR122/P-LI In=1600A 3p W MP</t>
  </si>
  <si>
    <t>1SDA056004R1</t>
  </si>
  <si>
    <t xml:space="preserve">E2S 1600 PR122/P-LSI In=1600A 3p W MP </t>
  </si>
  <si>
    <t>1SDA056005R1</t>
  </si>
  <si>
    <t>E2S 1600 PR122/P-LSIG In=1600A 3p W MP</t>
  </si>
  <si>
    <t>1SDA056007R1</t>
  </si>
  <si>
    <t>E2S 2000 PR121/P-LI 3p W HR</t>
  </si>
  <si>
    <t>1SDA056008R1</t>
  </si>
  <si>
    <t>E2S 1600 PR121/P-LI In=1600A 4p W MP</t>
  </si>
  <si>
    <t>1SDA056009R1</t>
  </si>
  <si>
    <t xml:space="preserve">E2S 1600 PR121/P-LSI In=1600A 4p W MP </t>
  </si>
  <si>
    <t>1SDA056010R1</t>
  </si>
  <si>
    <t>E2S 1600 PR121/P-LSIG In=1600A 4p W MP</t>
  </si>
  <si>
    <t>1SDA056011R1</t>
  </si>
  <si>
    <t>E2S 1600 PR122/P-LI In=1600A 4p W MP</t>
  </si>
  <si>
    <t>1SDA056012R1</t>
  </si>
  <si>
    <t xml:space="preserve">E2S 1600 PR122/P-LSI In=1600A 4p W MP </t>
  </si>
  <si>
    <t>1SDA056013R1</t>
  </si>
  <si>
    <t>E2S 1600 PR122/P-LSIG In=1600A 4p W MP</t>
  </si>
  <si>
    <t>1SDA056015R1</t>
  </si>
  <si>
    <t>E2S 1600 PR123/P-LSIG In=1600A 4p W MP</t>
  </si>
  <si>
    <t>1SDA056016R1</t>
  </si>
  <si>
    <t>E2S 2000 PR121/P-LI 3p F HR</t>
  </si>
  <si>
    <t>1SDA056017R1</t>
  </si>
  <si>
    <t xml:space="preserve">E2S 2000 PR121/P-LSI In=2000A 3p F HR </t>
  </si>
  <si>
    <t>1SDA056018R1</t>
  </si>
  <si>
    <t>E2S 2000 PR121/P-LSIG 3p F HR</t>
  </si>
  <si>
    <t>1SDA056019R1</t>
  </si>
  <si>
    <t>E2S 2000 PR122/P-LI In=2000A 3p F HR</t>
  </si>
  <si>
    <t>1SDA056020R1</t>
  </si>
  <si>
    <t xml:space="preserve">E2S 2000 PR122/P-LSI In=2000A 3p F HR </t>
  </si>
  <si>
    <t>1SDA056021R1</t>
  </si>
  <si>
    <t>E2S 2000 PR122/P-LSIG In=2000A 3p F HR</t>
  </si>
  <si>
    <t>1SDA056023R1</t>
  </si>
  <si>
    <t>E2S 2000 PR123/P-LSIG In=2000A 3p F HR</t>
  </si>
  <si>
    <t>1SDA056024R1</t>
  </si>
  <si>
    <t>E2S 2000 PR121/P-LI In=2000A 4p F HR</t>
  </si>
  <si>
    <t>1SDA056025R1</t>
  </si>
  <si>
    <t xml:space="preserve">E2S 2000 PR121/P-LSI In=2000A 4p F HR </t>
  </si>
  <si>
    <t>1SDA056026R1</t>
  </si>
  <si>
    <t>E2S 2000 PR121/P-LSIG In=2000A 4p F HR</t>
  </si>
  <si>
    <t>1SDA056027R1</t>
  </si>
  <si>
    <t>E2S 2000 PR122/P-LI In=2000A 4p F HR</t>
  </si>
  <si>
    <t>1SDA056028R1</t>
  </si>
  <si>
    <t xml:space="preserve">E2S 2000 PR122/P-LSI In=2000A 4p F HR </t>
  </si>
  <si>
    <t>1SDA056029R1</t>
  </si>
  <si>
    <t>E2S 2000 PR122/P-LSIG In=2000A 4p F HR</t>
  </si>
  <si>
    <t>1SDA056031R1</t>
  </si>
  <si>
    <t>E2S 2000 PR123/P-LSIG In=2000A 4p F HR</t>
  </si>
  <si>
    <t>1SDA056032R1</t>
  </si>
  <si>
    <t>1SDA056033R1</t>
  </si>
  <si>
    <t xml:space="preserve">E2S 2000 PR121/P-LSI In=2000A 3p W MP </t>
  </si>
  <si>
    <t>1SDA056034R1</t>
  </si>
  <si>
    <t>E2S 2000 PR121/P-LSIG In=2000A 3p W MP</t>
  </si>
  <si>
    <t>1SDA056035R1</t>
  </si>
  <si>
    <t>E2S 2000 PR122/P-LI In=2000A 3p W MP</t>
  </si>
  <si>
    <t>1SDA056036R1</t>
  </si>
  <si>
    <t xml:space="preserve">E2S 2000 PR122/P-LSI In=2000A 3p W MP </t>
  </si>
  <si>
    <t>1SDA056037R1</t>
  </si>
  <si>
    <t>E2S 2000 PR122/P-LSIG In=2000A 3p W MP</t>
  </si>
  <si>
    <t>1SDA056039R1</t>
  </si>
  <si>
    <t>E2S 2000 PR123/P-LSIG 3p W HR</t>
  </si>
  <si>
    <t>1SDA056040R1</t>
  </si>
  <si>
    <t>E2S 2000 PR121/P-LI In=2000A 4p W MP</t>
  </si>
  <si>
    <t>1SDA056041R1</t>
  </si>
  <si>
    <t xml:space="preserve">E2S 2000 PR121/P-LSI In=2000A 4p W MP </t>
  </si>
  <si>
    <t>1SDA056042R1</t>
  </si>
  <si>
    <t>E2S 2000 PR121/P-LSIG In=2000A 4p W MP</t>
  </si>
  <si>
    <t>1SDA056043R1</t>
  </si>
  <si>
    <t>E2S 2000 PR122/P-LI In=2000A 4p W MP</t>
  </si>
  <si>
    <t>1SDA056044R1</t>
  </si>
  <si>
    <t xml:space="preserve">E2S 2000 PR122/P-LSI In=2000A 4p W MP </t>
  </si>
  <si>
    <t>1SDA056045R1</t>
  </si>
  <si>
    <t>E2S 2000 PR122/P-LSIG In=2000A 4p W MP</t>
  </si>
  <si>
    <t>1SDA056047R1</t>
  </si>
  <si>
    <t>E2S 2000 PR123/P-LSIG In=2000A 4p W MP</t>
  </si>
  <si>
    <t>1SDA056048R1</t>
  </si>
  <si>
    <t>E2L 1250 PR121/P-LI In=1250A 3p F HR</t>
  </si>
  <si>
    <t>1SDA056049R1</t>
  </si>
  <si>
    <t xml:space="preserve">E2L 1250 PR121/P-LSI In=1250A 3p F HR </t>
  </si>
  <si>
    <t>1SDA056050R1</t>
  </si>
  <si>
    <t>E2L 1250 PR121/P-LSIG In=1250A 3p F HR</t>
  </si>
  <si>
    <t>1SDA056051R1</t>
  </si>
  <si>
    <t>E2L 1250 PR122/P-LI In=1250A 3p F HR</t>
  </si>
  <si>
    <t>1SDA056052R1</t>
  </si>
  <si>
    <t xml:space="preserve">E2L 1250 PR122/P-LSI In=1250A 3p F HR </t>
  </si>
  <si>
    <t>1SDA056053R1</t>
  </si>
  <si>
    <t>E2L 1250 PR122/P-LSIG In=1250A 3p F HR</t>
  </si>
  <si>
    <t>1SDA056055R1</t>
  </si>
  <si>
    <t>E2L 1250 PR123/P-LSIG In=1250A 3p F HR</t>
  </si>
  <si>
    <t>1SDA056056R1</t>
  </si>
  <si>
    <t>E2L 1250 PR121/P-LI In=1250A 4p F HR</t>
  </si>
  <si>
    <t>1SDA056057R1</t>
  </si>
  <si>
    <t xml:space="preserve">E2L 1250 PR121/P-LSI In=1250A 4p F HR </t>
  </si>
  <si>
    <t>1SDA056058R1</t>
  </si>
  <si>
    <t>E2L 1250 PR121/P-LSIG In=1250A 4p F HR</t>
  </si>
  <si>
    <t>1SDA056059R1</t>
  </si>
  <si>
    <t>E2L 1250 PR122/P-LI In=1250A 4p F HR</t>
  </si>
  <si>
    <t>1SDA056060R1</t>
  </si>
  <si>
    <t xml:space="preserve">E2L 1250 PR122/P-LSI In=1250A 4p F HR </t>
  </si>
  <si>
    <t>1SDA056061R1</t>
  </si>
  <si>
    <t>E2L 1250 PR122/P-LSIG In=1250A 4p F HR</t>
  </si>
  <si>
    <t>1SDA056063R1</t>
  </si>
  <si>
    <t>E2L 1250 PR123/P-LSIG In=1250A 4p F HR</t>
  </si>
  <si>
    <t>1SDA056064R1</t>
  </si>
  <si>
    <t>E2L 1250 PR121/P-LI In=1250A 3p W MP</t>
  </si>
  <si>
    <t>1SDA056065R1</t>
  </si>
  <si>
    <t xml:space="preserve">E2L 1250 PR121/P-LSI In=1250A 3p W MP </t>
  </si>
  <si>
    <t>1SDA056066R1</t>
  </si>
  <si>
    <t>E2L 1250 PR121/P-LSIG In=1250A 3p W MP</t>
  </si>
  <si>
    <t>1SDA056067R1</t>
  </si>
  <si>
    <t>E2L 1250 PR122/P-LI In=1250A 3p W MP</t>
  </si>
  <si>
    <t>1SDA056068R1</t>
  </si>
  <si>
    <t xml:space="preserve">E2L 1250 PR122/P-LSI In=1250A 3p W MP </t>
  </si>
  <si>
    <t>1SDA056069R1</t>
  </si>
  <si>
    <t>E2L 1250 PR122/P-LSIG In=1250A 3p W MP</t>
  </si>
  <si>
    <t>1SDA056071R1</t>
  </si>
  <si>
    <t>E2L 1250 PR123/P-LSIG In=1250A 3p W MP</t>
  </si>
  <si>
    <t>1SDA056072R1</t>
  </si>
  <si>
    <t>E2L 1250 PR121/P-LI In=1250A 4p W MP</t>
  </si>
  <si>
    <t>1SDA056073R1</t>
  </si>
  <si>
    <t xml:space="preserve">E2L 1250 PR121/P-LSI In=1250A 4p W MP </t>
  </si>
  <si>
    <t>1SDA056074R1</t>
  </si>
  <si>
    <t>E2L 1250 PR121/P-LSIG In=1250A 4p W MP</t>
  </si>
  <si>
    <t>1SDA056075R1</t>
  </si>
  <si>
    <t>E2L 1250 PR122/P-LI In=1250A 4p W MP</t>
  </si>
  <si>
    <t>1SDA056076R1</t>
  </si>
  <si>
    <t xml:space="preserve">E2L 1250 PR122/P-LSI In=1250A 4p W MP </t>
  </si>
  <si>
    <t>1SDA056077R1</t>
  </si>
  <si>
    <t>E2L 1250 PR122/P-LSIG In=1250A 4p W MP</t>
  </si>
  <si>
    <t>1SDA056079R1</t>
  </si>
  <si>
    <t>E2L 1250 PR123/P-LSIG In=1250A 4p W MP</t>
  </si>
  <si>
    <t>1SDA056080R1</t>
  </si>
  <si>
    <t>E2L 1600 PR121/P-LI In=1600A 3p F HR</t>
  </si>
  <si>
    <t>1SDA056081R1</t>
  </si>
  <si>
    <t xml:space="preserve">E2L 1600 PR121/P-LSI In=1600A 3p F HR </t>
  </si>
  <si>
    <t>1SDA056082R1</t>
  </si>
  <si>
    <t>E2L 1600 PR121/P-LSIG In=1600A 3p F HR</t>
  </si>
  <si>
    <t>1SDA056083R1</t>
  </si>
  <si>
    <t>E2L 1600 PR122/P-LI In=1600A 3p F HR</t>
  </si>
  <si>
    <t>1SDA056084R1</t>
  </si>
  <si>
    <t xml:space="preserve">E2L 1600 PR122/P-LSI In=1600A 3p F HR </t>
  </si>
  <si>
    <t>1SDA056085R1</t>
  </si>
  <si>
    <t>E2L 1600 PR122/P-LSIG In=1600A 3p F HR</t>
  </si>
  <si>
    <t>1SDA056087R1</t>
  </si>
  <si>
    <t>E2L 1600 PR123/P-LSIG In=1600A 3p F HR</t>
  </si>
  <si>
    <t>1SDA056088R1</t>
  </si>
  <si>
    <t>E2L 1600 PR121/P-LI In=1600A 4p F HR</t>
  </si>
  <si>
    <t>1SDA056089R1</t>
  </si>
  <si>
    <t xml:space="preserve">E2L 1600 PR121/P-LSI In=1600A 4p F HR </t>
  </si>
  <si>
    <t>1SDA056090R1</t>
  </si>
  <si>
    <t>E2L 1600 PR121/P-LSIG In=1600A 4p F HR</t>
  </si>
  <si>
    <t>1SDA056091R1</t>
  </si>
  <si>
    <t>E2L 1600 PR122/P-LI In=1600A 4p F HR</t>
  </si>
  <si>
    <t>1SDA056092R1</t>
  </si>
  <si>
    <t xml:space="preserve">E2L 1600 PR122/P-LSI In=1600A 4p F HR </t>
  </si>
  <si>
    <t>1SDA056093R1</t>
  </si>
  <si>
    <t>E2L 1600 PR122/P-LSIG In=1600A 4p F HR</t>
  </si>
  <si>
    <t>1SDA056095R1</t>
  </si>
  <si>
    <t>E2L 1600 PR123/P-LSIG In=1600A 4p F HR</t>
  </si>
  <si>
    <t>1SDA056096R1</t>
  </si>
  <si>
    <t>E2L 1600 PR121/P-LI 3p W MP</t>
  </si>
  <si>
    <t>1SDA056097R1</t>
  </si>
  <si>
    <t xml:space="preserve">E2L 1600 PR121/P-LSI In=1600A 3p W MP </t>
  </si>
  <si>
    <t>1SDA056098R1</t>
  </si>
  <si>
    <t>E2L 1600 PR121/P-LSIG In=1600A 3p W MP</t>
  </si>
  <si>
    <t>1SDA056099R1</t>
  </si>
  <si>
    <t>E2L 1600 PR122/P-LI In=1600A 3p W MP</t>
  </si>
  <si>
    <t>1SDA056100R1</t>
  </si>
  <si>
    <t xml:space="preserve">E2L 1600 PR122/P-LSI In=1600A 3p W MP </t>
  </si>
  <si>
    <t>1SDA056101R1</t>
  </si>
  <si>
    <t>E2L 1600 PR122/P-LSIG In=1600A 3p W MP</t>
  </si>
  <si>
    <t>1SDA056103R1</t>
  </si>
  <si>
    <t>E2L 1600 PR123/P-LSIG In=1600A 3p W MP</t>
  </si>
  <si>
    <t>1SDA056104R1</t>
  </si>
  <si>
    <t>E2L 1600 PR121/P-LI In=1600A 4p W MP</t>
  </si>
  <si>
    <t>1SDA056105R1</t>
  </si>
  <si>
    <t xml:space="preserve">E2L 1600 PR121/P-LSI In=1600A 4p W MP </t>
  </si>
  <si>
    <t>1SDA056106R1</t>
  </si>
  <si>
    <t>E2L 1600 PR121/P-LSIG In=1600A 4p W MP</t>
  </si>
  <si>
    <t>1SDA056107R1</t>
  </si>
  <si>
    <t>E2L 1600 PR122/P-LI In=1600A 4p W MP</t>
  </si>
  <si>
    <t>1SDA056108R1</t>
  </si>
  <si>
    <t xml:space="preserve">E2L 1600 PR122/P-LSI In=1600A 4p W MP </t>
  </si>
  <si>
    <t>1SDA056109R1</t>
  </si>
  <si>
    <t>E2L 1600 PR122/P-LSIG In=1600A 4p W MP</t>
  </si>
  <si>
    <t>1SDA056111R1</t>
  </si>
  <si>
    <t>E2L 1600 PR123/P-LSIG In=1600A 4p W MP</t>
  </si>
  <si>
    <t>1SDA056112R1</t>
  </si>
  <si>
    <t>E3N 2500 PR121/P-LI 3p F HR</t>
  </si>
  <si>
    <t>1SDA056113R1</t>
  </si>
  <si>
    <t xml:space="preserve">E3N 2500 PR121/P-LSI In=2500A 3p F HR </t>
  </si>
  <si>
    <t>1SDA056114R1</t>
  </si>
  <si>
    <t>E3N 2500 PR121/P-LSIG 3p F HR</t>
  </si>
  <si>
    <t>1SDA056115R1</t>
  </si>
  <si>
    <t>E3N 2500 PR122/P-LI In=2500A 3p F HR</t>
  </si>
  <si>
    <t>1SDA056116R1</t>
  </si>
  <si>
    <t xml:space="preserve">E3N 2500 PR122/P-LSI In=2500A 3p F HR </t>
  </si>
  <si>
    <t>1SDA056117R1</t>
  </si>
  <si>
    <t>E3N 2500 PR122/P-LSIG 3p F HR</t>
  </si>
  <si>
    <t>1SDA056119R1</t>
  </si>
  <si>
    <t>E3N 2500 PR123/P-LSIG 3p F HR</t>
  </si>
  <si>
    <t>1SDA056120R1</t>
  </si>
  <si>
    <t>E3N 2500 PR121/P-LI In=2500A 4p F HR</t>
  </si>
  <si>
    <t>1SDA056121R1</t>
  </si>
  <si>
    <t xml:space="preserve">E3N 2500 PR121/P-LSI In=2500A 4p F HR </t>
  </si>
  <si>
    <t>1SDA056122R1</t>
  </si>
  <si>
    <t>E3N 2500 PR121/P-LSIG 4p F HR</t>
  </si>
  <si>
    <t>1SDA056123R1</t>
  </si>
  <si>
    <t>E3N 2500 PR122/P-LI In=2500A 4p F HR</t>
  </si>
  <si>
    <t>1SDA056124R1</t>
  </si>
  <si>
    <t xml:space="preserve">E3N 2500 PR122/P-LSI In=2500A 4p F HR </t>
  </si>
  <si>
    <t>1SDA056125R1</t>
  </si>
  <si>
    <t>E3N 2500 PR122/P-LSIG In=2500A 4p F HR</t>
  </si>
  <si>
    <t>1SDA056127R1</t>
  </si>
  <si>
    <t>E3N 2500 PR123/P-LSIG In=2500A 4p F HR</t>
  </si>
  <si>
    <t>1SDA056128R1</t>
  </si>
  <si>
    <t>E3N 2500 PR121/P-LI 3p W MP</t>
  </si>
  <si>
    <t>1SDA056129R1</t>
  </si>
  <si>
    <t xml:space="preserve">E3N 2500 PR121/P-LSI In=2500A 3p W MP </t>
  </si>
  <si>
    <t>1SDA056130R1</t>
  </si>
  <si>
    <t>E3N 2500 PR121/P-LSIG 3p W MP</t>
  </si>
  <si>
    <t>1SDA056131R1</t>
  </si>
  <si>
    <t>E3N 2500 PR122/P-LI 3p W MP</t>
  </si>
  <si>
    <t>1SDA056132R1</t>
  </si>
  <si>
    <t xml:space="preserve">E3N 2500 PR122/P-LSI In=2500A 3p W MP </t>
  </si>
  <si>
    <t>1SDA056133R1</t>
  </si>
  <si>
    <t>E3N 2500 PR122/P-LSIG In=2500A 3p W MP</t>
  </si>
  <si>
    <t>1SDA056135R1</t>
  </si>
  <si>
    <t>E3N 2500 PR123/P-LSIG 3p W MP</t>
  </si>
  <si>
    <t>1SDA056136R1</t>
  </si>
  <si>
    <t>E3N 2500 PR121/P-LI In=2500A 4p W MP</t>
  </si>
  <si>
    <t>1SDA056137R1</t>
  </si>
  <si>
    <t xml:space="preserve">E3N 2500 PR121/P-LSI In=2500A 4p W MP </t>
  </si>
  <si>
    <t>1SDA056138R1</t>
  </si>
  <si>
    <t>E3N 2500 PR121/P-LSIG In=2500A 4p W MP</t>
  </si>
  <si>
    <t>1SDA056139R1</t>
  </si>
  <si>
    <t>E3N 2500 PR122/P-LI In=2500A 4p W MP</t>
  </si>
  <si>
    <t>1SDA056140R1</t>
  </si>
  <si>
    <t xml:space="preserve">E3N 2500 PR122/P-LSI In=2500A 4p W MP </t>
  </si>
  <si>
    <t>1SDA056141R1</t>
  </si>
  <si>
    <t>E3N 2500 PR122/P-LSIG In=2500A 4p W MP</t>
  </si>
  <si>
    <t>1SDA056143R1</t>
  </si>
  <si>
    <t>E3N 2500 PR123/P-LSIG In=2500A 4p W MP</t>
  </si>
  <si>
    <t>1SDA056144R1</t>
  </si>
  <si>
    <t>E3N 3200 PR121/P-LI 3p F HR</t>
  </si>
  <si>
    <t>1SDA056145R1</t>
  </si>
  <si>
    <t xml:space="preserve">E3N 3200 PR121/P-LSI In=3200A 3p F HR </t>
  </si>
  <si>
    <t>1SDA056146R1</t>
  </si>
  <si>
    <t>E3N 3200 PR121/P-LSIG 3p F HR</t>
  </si>
  <si>
    <t>1SDA056147R1</t>
  </si>
  <si>
    <t>E3N 3200 PR122/P-LI In=3200A 3p F HR</t>
  </si>
  <si>
    <t>1SDA056148R1</t>
  </si>
  <si>
    <t xml:space="preserve">E3N 3200 PR122/P-LSI In=3200A 3p F HR </t>
  </si>
  <si>
    <t>1SDA056149R1</t>
  </si>
  <si>
    <t>E3N 3200 PR122/P-LSIG In=3200A 3p F HR</t>
  </si>
  <si>
    <t>1SDA056151R1</t>
  </si>
  <si>
    <t>E3N 3200 PR123/P-LSIG 3p F HR</t>
  </si>
  <si>
    <t>1SDA056152R1</t>
  </si>
  <si>
    <t>E3N 3200 PR121/P-LI 4p Fijo HR</t>
  </si>
  <si>
    <t>1SDA056153R1</t>
  </si>
  <si>
    <t xml:space="preserve">E3N 3200 PR121/P-LSI In=3200A 4p F HR </t>
  </si>
  <si>
    <t>1SDA056154R1</t>
  </si>
  <si>
    <t>E3N 3200 PR121/P-LSIG 4p F HR</t>
  </si>
  <si>
    <t>1SDA056155R1</t>
  </si>
  <si>
    <t>E3N 3200 PR122/P-LI In=3200A 4p F HR</t>
  </si>
  <si>
    <t>1SDA056156R1</t>
  </si>
  <si>
    <t xml:space="preserve">E3N 3200 PR122/P-LSI In=3200A 4p F HR </t>
  </si>
  <si>
    <t>1SDA056157R1</t>
  </si>
  <si>
    <t>E3N 3200 PR122/P-LSIG In=3200A 4p F HR</t>
  </si>
  <si>
    <t>1SDA056159R1</t>
  </si>
  <si>
    <t>E3N 3200 PR123/P-LSIG In=3200A 4p F HR</t>
  </si>
  <si>
    <t>1SDA056160R1</t>
  </si>
  <si>
    <t>E3N 3200 PR121/P-LI 3p W MP</t>
  </si>
  <si>
    <t>1SDA056161R1</t>
  </si>
  <si>
    <t xml:space="preserve">E3N 3200 PR121/P-LSI In=3200A 3p W MP </t>
  </si>
  <si>
    <t>1SDA056162R1</t>
  </si>
  <si>
    <t>E3N 3200 PR121/P-LSIG 3p W MP</t>
  </si>
  <si>
    <t>1SDA056163R1</t>
  </si>
  <si>
    <t>E3N 3200 PR122/P-LI 3p W MP</t>
  </si>
  <si>
    <t>1SDA056164R1</t>
  </si>
  <si>
    <t xml:space="preserve">E3N 3200 PR122/P-LSI In=3200A 3p W MP </t>
  </si>
  <si>
    <t>1SDA056165R1</t>
  </si>
  <si>
    <t>E3N 3200 PR122/P-LSIG In=3200A 3p W MP</t>
  </si>
  <si>
    <t>1SDA056167R1</t>
  </si>
  <si>
    <t>E3N 3200 PR123/P-LSIG 3p W MP</t>
  </si>
  <si>
    <t>1SDA056168R1</t>
  </si>
  <si>
    <t>E3N 3200 PR121/P-LI In=3200A 4p W MP</t>
  </si>
  <si>
    <t>1SDA056169R1</t>
  </si>
  <si>
    <t xml:space="preserve">E3N 3200 PR121/P-LSI In=3200A 4p W MP </t>
  </si>
  <si>
    <t>1SDA056170R1</t>
  </si>
  <si>
    <t>E3N 3200 PR121/P-LSIG In=3200A 4p W MP</t>
  </si>
  <si>
    <t>1SDA056171R1</t>
  </si>
  <si>
    <t>E3N 3200 PR122/P-LI In=3200A 4p W MP</t>
  </si>
  <si>
    <t>1SDA056172R1</t>
  </si>
  <si>
    <t xml:space="preserve">E3N 3200 PR122/P-LSI In=3200A 4p W MP </t>
  </si>
  <si>
    <t>1SDA056173R1</t>
  </si>
  <si>
    <t>E3N 3200 PR122/P-LSIG In=3200A 4p W MP</t>
  </si>
  <si>
    <t>1SDA056175R1</t>
  </si>
  <si>
    <t>E3N 3200 PR123/P-LSIG In=3200A 4p W MP</t>
  </si>
  <si>
    <t>1SDA056176R1</t>
  </si>
  <si>
    <t>E3S 1250 PR121/P-LI In=1250A 3p F HR</t>
  </si>
  <si>
    <t>1SDA056177R1</t>
  </si>
  <si>
    <t xml:space="preserve">E3S 1250 PR121/P-LSI In=1250A 3p F HR </t>
  </si>
  <si>
    <t>1SDA056178R1</t>
  </si>
  <si>
    <t>E3S 1250 PR121/P-LSIG 3p F HR</t>
  </si>
  <si>
    <t>1SDA056179R1</t>
  </si>
  <si>
    <t>E3S 1250 PR122/P-LI In=1250A 3p F HR</t>
  </si>
  <si>
    <t>1SDA056180R1</t>
  </si>
  <si>
    <t xml:space="preserve">E3S 1250 PR122/P-LSI In=1250A 3p F HR </t>
  </si>
  <si>
    <t>1SDA056181R1</t>
  </si>
  <si>
    <t>E3S 1250 PR122/P-LSIG In=1250A 3p F HR</t>
  </si>
  <si>
    <t>1SDA056183R1</t>
  </si>
  <si>
    <t>E3S 1250 PR123/P-LSIG In=1250A 3p F HR</t>
  </si>
  <si>
    <t>1SDA056184R1</t>
  </si>
  <si>
    <t>E3S 1250 PR121/P-LI In=1250A 4p F HR</t>
  </si>
  <si>
    <t>1SDA056185R1</t>
  </si>
  <si>
    <t xml:space="preserve">E3S 1250 PR121/P-LSI In=1250A 4p F HR </t>
  </si>
  <si>
    <t>1SDA056186R1</t>
  </si>
  <si>
    <t>E3S 1250 PR121/P-LSIG In=1250A 4p F HR</t>
  </si>
  <si>
    <t>1SDA056187R1</t>
  </si>
  <si>
    <t>E3S 1250 PR122/P-LI In=1250A 4p F HR</t>
  </si>
  <si>
    <t>1SDA056188R1</t>
  </si>
  <si>
    <t xml:space="preserve">E3S 1250 PR122/P-LSI In=1250A 4p F HR </t>
  </si>
  <si>
    <t>1SDA056189R1</t>
  </si>
  <si>
    <t>E3S 1250 PR122/P-LSIG In=1250A 4p F HR</t>
  </si>
  <si>
    <t>1SDA056191R1</t>
  </si>
  <si>
    <t>E3S 1250 PR123/P-LSIG In=1250A 4p F HR</t>
  </si>
  <si>
    <t>1SDA056192R1</t>
  </si>
  <si>
    <t>E3S 1250 PR121/P-LI 3p W MP</t>
  </si>
  <si>
    <t>1SDA056193R1</t>
  </si>
  <si>
    <t xml:space="preserve">E3S 1250 PR121/P-LSI In=1250A 3p W MP </t>
  </si>
  <si>
    <t>1SDA056194R1</t>
  </si>
  <si>
    <t>E3S 1250 PR121/P-LSIG 3p W MP</t>
  </si>
  <si>
    <t>1SDA056195R1</t>
  </si>
  <si>
    <t>E3S 1250 PR122/P-LI In=1250A 3p W MP</t>
  </si>
  <si>
    <t>1SDA056196R1</t>
  </si>
  <si>
    <t xml:space="preserve">E3S 1250 PR122/P-LSI In=1250A 3p W MP </t>
  </si>
  <si>
    <t>1SDA056197R1</t>
  </si>
  <si>
    <t>E3S 1250 PR122/P-LSIG In=1250A 3p W MP</t>
  </si>
  <si>
    <t>1SDA056199R1</t>
  </si>
  <si>
    <t>E3S 1250 PR123/P-LSIG In=1250A 3p W MP</t>
  </si>
  <si>
    <t>1SDA056200R1</t>
  </si>
  <si>
    <t>E3S 1250 PR121/P-LI In=1250A 4p W MP</t>
  </si>
  <si>
    <t>1SDA056201R1</t>
  </si>
  <si>
    <t xml:space="preserve">E3S 1250 PR121/P-LSI In=1250A 4p W MP </t>
  </si>
  <si>
    <t>1SDA056202R1</t>
  </si>
  <si>
    <t>E3S 1250 PR121/P-LSIG In=1250A 4p W MP</t>
  </si>
  <si>
    <t>1SDA056203R1</t>
  </si>
  <si>
    <t>E3S 1250 PR122/P-LI In=1250A 4p W MP</t>
  </si>
  <si>
    <t>1SDA056204R1</t>
  </si>
  <si>
    <t xml:space="preserve">E3S 1250 PR122/P-LSI In=1250A 4p W MP </t>
  </si>
  <si>
    <t>1SDA056205R1</t>
  </si>
  <si>
    <t>E3S 1250 PR122/P-LSIG In=1250A 4p W MP</t>
  </si>
  <si>
    <t>1SDA056207R1</t>
  </si>
  <si>
    <t>E3S 1250 PR123/P-LSIG In=1250A 4p W MP</t>
  </si>
  <si>
    <t>1SDA056208R1</t>
  </si>
  <si>
    <t>E3S 1600 PR121/P-LI In=1600A 3p F HR</t>
  </si>
  <si>
    <t>1SDA056209R1</t>
  </si>
  <si>
    <t xml:space="preserve">E3S 1600 PR121/P-LSI In=1600A 3p F HR </t>
  </si>
  <si>
    <t>1SDA056210R1</t>
  </si>
  <si>
    <t>E3S 1600 PR121/P-LSIG 3p F HR</t>
  </si>
  <si>
    <t>1SDA056211R1</t>
  </si>
  <si>
    <t>E3S 1600 PR122/P-LI In=1600A 3p F HR</t>
  </si>
  <si>
    <t>1SDA056212R1</t>
  </si>
  <si>
    <t xml:space="preserve">E3S 1600 PR122/P-LSI In=1600A 3p F HR </t>
  </si>
  <si>
    <t>1SDA056213R1</t>
  </si>
  <si>
    <t>E3S 1600 PR122/P-LSIG 3p F HR</t>
  </si>
  <si>
    <t>1SDA056215R1</t>
  </si>
  <si>
    <t>E3S 1600 PR123/P-LSIG 3p F HR</t>
  </si>
  <si>
    <t>1SDA056216R1</t>
  </si>
  <si>
    <t>E3S 1600 PR121/P-LI In=1600A 4p F HR</t>
  </si>
  <si>
    <t>1SDA056217R1</t>
  </si>
  <si>
    <t xml:space="preserve">E3S 1600 PR121/P-LSI In=1600A 4p F HR </t>
  </si>
  <si>
    <t>1SDA056218R1</t>
  </si>
  <si>
    <t>E3S 1600 PR121/P-LSIG In=1600A 4p F HR</t>
  </si>
  <si>
    <t>1SDA056219R1</t>
  </si>
  <si>
    <t>E3S 1600 PR122/P-LI In=1600A 4p F HR</t>
  </si>
  <si>
    <t>1SDA056220R1</t>
  </si>
  <si>
    <t xml:space="preserve">E3S 1600 PR122/P-LSI In=1600A 4p F HR </t>
  </si>
  <si>
    <t>1SDA056221R1</t>
  </si>
  <si>
    <t>E3S 1600 PR122/P-LSIG In=1600A 4p F HR</t>
  </si>
  <si>
    <t>1SDA056223R1</t>
  </si>
  <si>
    <t>E3S 1600 PR123/P-LSIG In=1600A 4p F HR</t>
  </si>
  <si>
    <t>1SDA056224R1</t>
  </si>
  <si>
    <t>E3S 1600 PR121/P-LI In=1600A 3p W MP</t>
  </si>
  <si>
    <t>1SDA056225R1</t>
  </si>
  <si>
    <t>E3S 1600 PR121/P-LSI 3p W MP</t>
  </si>
  <si>
    <t>1SDA056226R1</t>
  </si>
  <si>
    <t>E3S 1600 PR121/P-LSIG 3p W MP</t>
  </si>
  <si>
    <t>1SDA056227R1</t>
  </si>
  <si>
    <t>E3S 1600 PR122/P-LI In=1600A 3p W MP</t>
  </si>
  <si>
    <t>1SDA056228R1</t>
  </si>
  <si>
    <t xml:space="preserve">E3S 1600 PR122/P-LSI In=1600A 3p W MP </t>
  </si>
  <si>
    <t>1SDA056229R1</t>
  </si>
  <si>
    <t>E3S 1600 PR122/P-LSIG In=1600A 3p W MP</t>
  </si>
  <si>
    <t>1SDA056231R1</t>
  </si>
  <si>
    <t>E3S 1600 PR123/P-LSIG 3p W MP</t>
  </si>
  <si>
    <t>1SDA056232R1</t>
  </si>
  <si>
    <t>E3S 1600 PR121/P-LI In=1600A 4p W MP</t>
  </si>
  <si>
    <t>1SDA056233R1</t>
  </si>
  <si>
    <t xml:space="preserve">E3S 1600 PR121/P-LSI In=1600A 4p W MP </t>
  </si>
  <si>
    <t>1SDA056234R1</t>
  </si>
  <si>
    <t>E3S 1600 PR121/P-LSIG In=1600A 4p W MP</t>
  </si>
  <si>
    <t>1SDA056235R1</t>
  </si>
  <si>
    <t>E3S 1600 PR122/P-LI In=1600A 4p W MP</t>
  </si>
  <si>
    <t>1SDA056236R1</t>
  </si>
  <si>
    <t xml:space="preserve">E3S 1600 PR122/P-LSI In=1600A 4p W MP </t>
  </si>
  <si>
    <t>1SDA056237R1</t>
  </si>
  <si>
    <t>E3S 1600 PR122/P-LSIG In=1600A 4p W MP</t>
  </si>
  <si>
    <t>1SDA056239R1</t>
  </si>
  <si>
    <t>E3S 1600 PR123/P-LSIG In=1600A 4p W MP</t>
  </si>
  <si>
    <t>1SDA056240R1</t>
  </si>
  <si>
    <t>E3S 2000 PR121/P-LI 3p Fijo HR</t>
  </si>
  <si>
    <t>1SDA056241R1</t>
  </si>
  <si>
    <t>E3S 2000 PR121/P-LSI 3p F HR</t>
  </si>
  <si>
    <t>1SDA056242R1</t>
  </si>
  <si>
    <t>E3S 2000 PR121/P-LSIG 3p F HR</t>
  </si>
  <si>
    <t>1SDA056243R1</t>
  </si>
  <si>
    <t>E3S 2000 PR122/P-LI In=2000A 3p F HR</t>
  </si>
  <si>
    <t>1SDA056244R1</t>
  </si>
  <si>
    <t xml:space="preserve">E3S 2000 PR122/P-LSI In=2000A 3p F HR </t>
  </si>
  <si>
    <t>1SDA056245R1</t>
  </si>
  <si>
    <t>E3S 2000 PR122/P-LSIG In=2000A 3p F HR</t>
  </si>
  <si>
    <t>1SDA056247R1</t>
  </si>
  <si>
    <t>E3S 2000 PR123/P-LSIG In=2000A 3p F HR</t>
  </si>
  <si>
    <t>1SDA056248R1</t>
  </si>
  <si>
    <t>E3S 2000 PR121/P-LI In=2000A 4p F HR</t>
  </si>
  <si>
    <t>1SDA056249R1</t>
  </si>
  <si>
    <t xml:space="preserve">E3S 2000 PR121/P-LSI In=2000A 4p F HR </t>
  </si>
  <si>
    <t>1SDA056250R1</t>
  </si>
  <si>
    <t>E3S 2000 PR121/P-LSIG In=2000A 4p F HR</t>
  </si>
  <si>
    <t>1SDA056251R1</t>
  </si>
  <si>
    <t>E3S 2000 PR122/P-LI In=2000A 4p F HR</t>
  </si>
  <si>
    <t>1SDA056252R1</t>
  </si>
  <si>
    <t xml:space="preserve">E3S 2000 PR122/P-LSI In=2000A 4p F HR </t>
  </si>
  <si>
    <t>1SDA056253R1</t>
  </si>
  <si>
    <t>E3S 2000 PR122/P-LSIG In=2000A 4p F HR</t>
  </si>
  <si>
    <t>1SDA056255R1</t>
  </si>
  <si>
    <t>E3S 2000 PR123/P-LSIG In=2000A 4p F HR</t>
  </si>
  <si>
    <t>1SDA056256R1</t>
  </si>
  <si>
    <t>E3S 2000 PR121/P-LI 3p W MP</t>
  </si>
  <si>
    <t>1SDA056257R1</t>
  </si>
  <si>
    <t xml:space="preserve">E3S 2000 PR121/P-LSI In=2000A 3p W MP </t>
  </si>
  <si>
    <t>1SDA056258R1</t>
  </si>
  <si>
    <t>E3S 2000 PR121/P-LSIG 3p W MP</t>
  </si>
  <si>
    <t>1SDA056259R1</t>
  </si>
  <si>
    <t>E3S 2000 PR122/P-LI In=2000A 3p W MP</t>
  </si>
  <si>
    <t>1SDA056260R1</t>
  </si>
  <si>
    <t xml:space="preserve">E3S 2000 PR122/P-LSI In=2000A 3p W MP </t>
  </si>
  <si>
    <t>1SDA056261R1</t>
  </si>
  <si>
    <t>E3S 2000 PR122/P-LSIG In=2000A 3p W MP</t>
  </si>
  <si>
    <t>1SDA056263R1</t>
  </si>
  <si>
    <t>E3S 2000 PR123/P-LSIG 3p W MP</t>
  </si>
  <si>
    <t>1SDA056264R1</t>
  </si>
  <si>
    <t>E3S 2000 PR121/P-LI In=2000A 4p W MP</t>
  </si>
  <si>
    <t>1SDA056265R1</t>
  </si>
  <si>
    <t xml:space="preserve">E3S 2000 PR121/P-LSI In=2000A 4p W MP </t>
  </si>
  <si>
    <t>1SDA056266R1</t>
  </si>
  <si>
    <t>E3S 2000 PR121/P-LSIG In=2000A 4p W MP</t>
  </si>
  <si>
    <t>1SDA056267R1</t>
  </si>
  <si>
    <t>E3S 2000 PR122/P-LI In=2000A 4p W MP</t>
  </si>
  <si>
    <t>1SDA056268R1</t>
  </si>
  <si>
    <t xml:space="preserve">E3S 2000 PR122/P-LSI In=2000A 4p W MP </t>
  </si>
  <si>
    <t>1SDA056269R1</t>
  </si>
  <si>
    <t>E3S 2000 PR122/P-LSIG In=2000A 4p W MP</t>
  </si>
  <si>
    <t>1SDA056271R1</t>
  </si>
  <si>
    <t>E3S 2000 PR123/P-LSIG In=2000A 4p W MP</t>
  </si>
  <si>
    <t>1SDA056272R1</t>
  </si>
  <si>
    <t>E3S 2500 PR121/P-LI In=2500A 3p F HR</t>
  </si>
  <si>
    <t>1SDA056273R1</t>
  </si>
  <si>
    <t xml:space="preserve">E3S 2500 PR121/P-LSI In=2500A 3p F HR </t>
  </si>
  <si>
    <t>1SDA056274R1</t>
  </si>
  <si>
    <t>E3S 2500 PR121/P-LSIG 3p F HR</t>
  </si>
  <si>
    <t>1SDA056275R1</t>
  </si>
  <si>
    <t>E3S 2500 PR122/P-LI In=2500A 3p F HR</t>
  </si>
  <si>
    <t>1SDA056276R1</t>
  </si>
  <si>
    <t xml:space="preserve">E3S 2500 PR122/P-LSI In=2500A 3p F HR </t>
  </si>
  <si>
    <t>1SDA056277R1</t>
  </si>
  <si>
    <t>E3S 2500 PR122/P-LSIG In=2500A 3p F HR</t>
  </si>
  <si>
    <t>1SDA056279R1</t>
  </si>
  <si>
    <t>E3S 2500 PR123/P-LSIG In=2500A 3p F HR</t>
  </si>
  <si>
    <t>1SDA056280R1</t>
  </si>
  <si>
    <t>E3S 2500 PR121/P-LI In=2500A 4p F HR</t>
  </si>
  <si>
    <t>1SDA056281R1</t>
  </si>
  <si>
    <t xml:space="preserve">E3S 2500 PR121/P-LSI In=2500A 4p F HR </t>
  </si>
  <si>
    <t>1SDA056282R1</t>
  </si>
  <si>
    <t>E3S 2500 PR121/P-LSIG In=2500A 4p F HR</t>
  </si>
  <si>
    <t>1SDA056283R1</t>
  </si>
  <si>
    <t>E3S 2500 PR122/P-LI In=2500A 4p F HR</t>
  </si>
  <si>
    <t>1SDA056284R1</t>
  </si>
  <si>
    <t xml:space="preserve">E3S 2500 PR122/P-LSI In=2500A 4p F HR </t>
  </si>
  <si>
    <t>1SDA056285R1</t>
  </si>
  <si>
    <t>E3S 2500 PR122/P-LSIG In=2500A 4p F HR</t>
  </si>
  <si>
    <t>1SDA056287R1</t>
  </si>
  <si>
    <t>E3S 2500 PR123/P-LSIG In=2500A 4p F HR</t>
  </si>
  <si>
    <t>1SDA056288R1</t>
  </si>
  <si>
    <t>E3S 2500 PR121/P-LI In=2500A 3p W MP</t>
  </si>
  <si>
    <t>1SDA056289R1</t>
  </si>
  <si>
    <t xml:space="preserve">E3S 2500 PR121/P-LSI In=2500A 3p W MP </t>
  </si>
  <si>
    <t>1SDA056290R1</t>
  </si>
  <si>
    <t>E3S 2500 PR121/P-LSIG 3p W MP</t>
  </si>
  <si>
    <t>1SDA056291R1</t>
  </si>
  <si>
    <t>E3S 2500 PR122/P-LI In=2500A 3p W MP</t>
  </si>
  <si>
    <t>1SDA056292R1</t>
  </si>
  <si>
    <t xml:space="preserve">E3S 2500 PR122/P-LSI In=2500A 3p W MP </t>
  </si>
  <si>
    <t>1SDA056293R1</t>
  </si>
  <si>
    <t>E3S 2500 PR122/P-LSIG 3p W MP</t>
  </si>
  <si>
    <t>1SDA056295R1</t>
  </si>
  <si>
    <t>E3S 2500 PR123/P-LSIG 3p W MP</t>
  </si>
  <si>
    <t>1SDA056296R1</t>
  </si>
  <si>
    <t>E3S 2500 PR121/P-LI In=2500A 4p W MP</t>
  </si>
  <si>
    <t>1SDA056297R1</t>
  </si>
  <si>
    <t xml:space="preserve">E3S 2500 PR121/P-LSI In=2500A 4p W MP </t>
  </si>
  <si>
    <t>1SDA056298R1</t>
  </si>
  <si>
    <t>E3S 2500 PR121/P-LSIG In=2500A 4p W MP</t>
  </si>
  <si>
    <t>1SDA056299R1</t>
  </si>
  <si>
    <t>E3S 2500 PR122/P-LI In=2500A 4p W MP</t>
  </si>
  <si>
    <t>1SDA056300R1</t>
  </si>
  <si>
    <t xml:space="preserve">E3S 2500 PR122/P-LSI In=2500A 4p W MP </t>
  </si>
  <si>
    <t>1SDA056301R1</t>
  </si>
  <si>
    <t>E3S 2500 PR122/P-LSIG In=2500A 4p W MP</t>
  </si>
  <si>
    <t>1SDA056303R1</t>
  </si>
  <si>
    <t>E3S 2500 PR123/P-LSIG In=2500A 4p W MP</t>
  </si>
  <si>
    <t>1SDA056304R1</t>
  </si>
  <si>
    <t>E3S 3200 PR121/P-LI 3p F HR</t>
  </si>
  <si>
    <t>1SDA056305R1</t>
  </si>
  <si>
    <t xml:space="preserve">E3S 3200 PR121/P-LSI In=3200A 3p F HR </t>
  </si>
  <si>
    <t>1SDA056306R1</t>
  </si>
  <si>
    <t>E3S 3200 PR121/P-LSIG In=3200A 3p F HR</t>
  </si>
  <si>
    <t>1SDA056307R1</t>
  </si>
  <si>
    <t>E3S 3200 PR122/P-LI In=3200A 3p F HR</t>
  </si>
  <si>
    <t>1SDA056308R1</t>
  </si>
  <si>
    <t xml:space="preserve">E3S 3200 PR122/P-LSI In=3200A 3p F HR </t>
  </si>
  <si>
    <t>1SDA056309R1</t>
  </si>
  <si>
    <t>E3S 3200 PR122/P-LSIG In=3200A 3p F HR</t>
  </si>
  <si>
    <t>1SDA056311R1</t>
  </si>
  <si>
    <t>E3S 3200 PR123/P-LSIG 3p F HR</t>
  </si>
  <si>
    <t>1SDA056312R1</t>
  </si>
  <si>
    <t>E3S 3200 PR121/P-LI In=3200A 4p F HR</t>
  </si>
  <si>
    <t>1SDA056313R1</t>
  </si>
  <si>
    <t xml:space="preserve">E3S 3200 PR121/P-LSI In=3200A 4p F HR </t>
  </si>
  <si>
    <t>1SDA056314R1</t>
  </si>
  <si>
    <t>E3S 3200 PR121/P-LSIG In=3200A 4p F HR</t>
  </si>
  <si>
    <t>1SDA056315R1</t>
  </si>
  <si>
    <t>E3S 3200 PR122/P-LI In=3200A 4p F HR</t>
  </si>
  <si>
    <t>1SDA056316R1</t>
  </si>
  <si>
    <t xml:space="preserve">E3S 3200 PR122/P-LSI In=3200A 4p F HR </t>
  </si>
  <si>
    <t>1SDA056317R1</t>
  </si>
  <si>
    <t>E3S 3200 PR122/P-LSIG In=3200A 4p F HR</t>
  </si>
  <si>
    <t>1SDA056319R1</t>
  </si>
  <si>
    <t>E3S 3200 PR123/P-LSIG In=3200A 4p F HR</t>
  </si>
  <si>
    <t>1SDA056320R1</t>
  </si>
  <si>
    <t>E3S 3200 PR121/P-LI 3p W MP</t>
  </si>
  <si>
    <t>1SDA056321R1</t>
  </si>
  <si>
    <t xml:space="preserve">E3S 3200 PR121/P-LSI In=3200A 3p W MP </t>
  </si>
  <si>
    <t>1SDA056322R1</t>
  </si>
  <si>
    <t>E3S 3200 PR121/P-LSIG In=3200A 3p W MP</t>
  </si>
  <si>
    <t>1SDA056323R1</t>
  </si>
  <si>
    <t>E3S 3200 PR122/P-LI In=3200A 3p W MP</t>
  </si>
  <si>
    <t>1SDA056324R1</t>
  </si>
  <si>
    <t xml:space="preserve">E3S 3200 PR122/P-LSI In=3200A 3p W MP </t>
  </si>
  <si>
    <t>1SDA056325R1</t>
  </si>
  <si>
    <t>E3S 3200 PR122/P-LSIG In=3200A 3p W MP</t>
  </si>
  <si>
    <t>1SDA056327R1</t>
  </si>
  <si>
    <t>E3S 3200 PR123/P-LSIG 3p W MP</t>
  </si>
  <si>
    <t>1SDA056328R1</t>
  </si>
  <si>
    <t>E3S 3200 PR121/P-LI In=3200A 4p W MP</t>
  </si>
  <si>
    <t>1SDA056329R1</t>
  </si>
  <si>
    <t xml:space="preserve">E3S 3200 PR121/P-LSI In=3200A 4p W MP </t>
  </si>
  <si>
    <t>1SDA056330R1</t>
  </si>
  <si>
    <t>E3S 3200 PR121/P-LSIG In=3200A 4p W MP</t>
  </si>
  <si>
    <t>1SDA056331R1</t>
  </si>
  <si>
    <t>E3S 3200 PR122/P-LI In=3200A 4p W MP</t>
  </si>
  <si>
    <t>1SDA056332R1</t>
  </si>
  <si>
    <t xml:space="preserve">E3S 3200 PR122/P-LSI In=3200A 4p W MP </t>
  </si>
  <si>
    <t>1SDA056333R1</t>
  </si>
  <si>
    <t>E3S 3200 PR122/P-LSIG In=3200A 4p W MP</t>
  </si>
  <si>
    <t>1SDA056335R1</t>
  </si>
  <si>
    <t>E3S 3200 PR123/P-LSIG In=3200A 4p W MP</t>
  </si>
  <si>
    <t>1SDA056336R1</t>
  </si>
  <si>
    <t>E3H 800 PR121/P-LI In=800A 3p F HR</t>
  </si>
  <si>
    <t>1SDA056337R1</t>
  </si>
  <si>
    <t xml:space="preserve">E3H 800 PR121/P-LSI In=800A 3p F HR </t>
  </si>
  <si>
    <t>1SDA056338R1</t>
  </si>
  <si>
    <t>E3H 800 PR121/P-LSIG 3p F HR</t>
  </si>
  <si>
    <t>1SDA056339R1</t>
  </si>
  <si>
    <t>E3H 800 PR122/P-LI In=800A 3p F HR</t>
  </si>
  <si>
    <t>1SDA056340R1</t>
  </si>
  <si>
    <t xml:space="preserve">E3H 800 PR122/P-LSI In=800A 3p F HR </t>
  </si>
  <si>
    <t>1SDA056341R1</t>
  </si>
  <si>
    <t>E3H 800 PR122/P-LSIG In=800A 3p F HR</t>
  </si>
  <si>
    <t>1SDA056343R1</t>
  </si>
  <si>
    <t>E3H 800 PR123/P-LSIG In=800A 3p F HR</t>
  </si>
  <si>
    <t>1SDA056344R1</t>
  </si>
  <si>
    <t>E3H 800 PR121/P-LI In=800A 4p F HR</t>
  </si>
  <si>
    <t>1SDA056345R1</t>
  </si>
  <si>
    <t xml:space="preserve">E3H 800 PR121/P-LSI In=800A 4p F HR </t>
  </si>
  <si>
    <t>1SDA056346R1</t>
  </si>
  <si>
    <t>E3H 800 PR121/P-LSIG In=800A 4p F HR</t>
  </si>
  <si>
    <t>1SDA056347R1</t>
  </si>
  <si>
    <t>E3H 800 PR122/P-LI In=800A 4p F HR</t>
  </si>
  <si>
    <t>1SDA056348R1</t>
  </si>
  <si>
    <t xml:space="preserve">E3H 800 PR122/P-LSI In=800A 4p F HR </t>
  </si>
  <si>
    <t>1SDA056349R1</t>
  </si>
  <si>
    <t>E3H 800 PR122/P-LSIG In=800A 4p F HR</t>
  </si>
  <si>
    <t>1SDA056351R1</t>
  </si>
  <si>
    <t>E3H 800 PR123/P-LSIG In=800A 4p F HR</t>
  </si>
  <si>
    <t>1SDA056352R1</t>
  </si>
  <si>
    <t>E3H 800 PR121/P-LI In=800A 3p W MP</t>
  </si>
  <si>
    <t>1SDA056353R1</t>
  </si>
  <si>
    <t xml:space="preserve">E3H 800 PR121/P-LSI In=800A 3p W MP </t>
  </si>
  <si>
    <t>1SDA056354R1</t>
  </si>
  <si>
    <t>E3H 800 PR121/P-LSIG In=800A 3p W MP</t>
  </si>
  <si>
    <t>1SDA056355R1</t>
  </si>
  <si>
    <t>E3H 800 PR122/P-LI In=800A 3p W MP</t>
  </si>
  <si>
    <t>1SDA056356R1</t>
  </si>
  <si>
    <t xml:space="preserve">E3H 800 PR122/P-LSI In=800A 3p W MP </t>
  </si>
  <si>
    <t>1SDA056357R1</t>
  </si>
  <si>
    <t>E3H 800 PR122/P-LSIG In=800A 3p W MP</t>
  </si>
  <si>
    <t>1SDA056359R1</t>
  </si>
  <si>
    <t>E3H 800 PR123/P-LSIG 3p W MP</t>
  </si>
  <si>
    <t>1SDA056360R1</t>
  </si>
  <si>
    <t>E3H 800 PR121/P-LI In=800A 4p W MP</t>
  </si>
  <si>
    <t>1SDA056361R1</t>
  </si>
  <si>
    <t xml:space="preserve">E3H 800 PR121/P-LSI In=800A 4p W MP </t>
  </si>
  <si>
    <t>1SDA056362R1</t>
  </si>
  <si>
    <t>E3H 800 PR121/P-LSIG In=800A 4p W MP</t>
  </si>
  <si>
    <t>1SDA056363R1</t>
  </si>
  <si>
    <t>E3H 800 PR122/P-LI In=800A 4p W MP</t>
  </si>
  <si>
    <t>1SDA056364R1</t>
  </si>
  <si>
    <t xml:space="preserve">E3H 800 PR122/P-LSI In=800A 4p W MP </t>
  </si>
  <si>
    <t>1SDA056365R1</t>
  </si>
  <si>
    <t>E3H 800 PR122/P-LSIG In=800A 4p W MP</t>
  </si>
  <si>
    <t>1SDA056367R1</t>
  </si>
  <si>
    <t>E3H 800 PR123/P-LSIG In=800A 4p W MP</t>
  </si>
  <si>
    <t>1SDA056368R1</t>
  </si>
  <si>
    <t>E3H 1250 PR121/P-LI In=1250A 3p F HR</t>
  </si>
  <si>
    <t>1SDA056369R1</t>
  </si>
  <si>
    <t xml:space="preserve">E3H 1250 PR121/P-LSI In=1250A 3p F HR </t>
  </si>
  <si>
    <t>1SDA056370R1</t>
  </si>
  <si>
    <t>E3H 1250 PR121/P-LSIG In=1250A 3p F HR</t>
  </si>
  <si>
    <t>1SDA056371R1</t>
  </si>
  <si>
    <t>E3H 1250 PR122/P-LI In=1250A 3p F HR</t>
  </si>
  <si>
    <t>1SDA056372R1</t>
  </si>
  <si>
    <t xml:space="preserve">E3H 1250 PR122/P-LSI In=1250A 3p F HR </t>
  </si>
  <si>
    <t>1SDA056373R1</t>
  </si>
  <si>
    <t>E3H 1250 PR122/P-LSIG In=1250A 3p F HR</t>
  </si>
  <si>
    <t>1SDA056375R1</t>
  </si>
  <si>
    <t>E3H 1250 PR123/P-LSIG In=1250A 3p F HR</t>
  </si>
  <si>
    <t>1SDA056376R1</t>
  </si>
  <si>
    <t>E3H 1250 PR121/P-LI In=1250A 4p F HR</t>
  </si>
  <si>
    <t>1SDA056377R1</t>
  </si>
  <si>
    <t xml:space="preserve">E3H 1250 PR121/P-LSI In=1250A 4p F HR </t>
  </si>
  <si>
    <t>1SDA056378R1</t>
  </si>
  <si>
    <t>E3H 1250 PR121/P-LSIG In=1250A 4p F HR</t>
  </si>
  <si>
    <t>1SDA056379R1</t>
  </si>
  <si>
    <t>E3H 1250 PR122/P-LI In=1250A 4p F HR</t>
  </si>
  <si>
    <t>1SDA056380R1</t>
  </si>
  <si>
    <t xml:space="preserve">E3H 1250 PR122/P-LSI In=1250A 4p F HR </t>
  </si>
  <si>
    <t>1SDA056381R1</t>
  </si>
  <si>
    <t>E3H 1250 PR122/P-LSIG In=1250A 4p F HR</t>
  </si>
  <si>
    <t>1SDA056383R1</t>
  </si>
  <si>
    <t>E3H 1250 PR123/P-LSIG In=1250A 4p F HR</t>
  </si>
  <si>
    <t>1SDA056384R1</t>
  </si>
  <si>
    <t>E3H 1250 PR121/P-LI In=1250A 3p W MP</t>
  </si>
  <si>
    <t>1SDA056385R1</t>
  </si>
  <si>
    <t xml:space="preserve">E3H 1250 PR121/P-LSI In=1250A 3p W MP </t>
  </si>
  <si>
    <t>1SDA056386R1</t>
  </si>
  <si>
    <t>E3H 1250 PR121/P-LSIG In=1250A 3p W MP</t>
  </si>
  <si>
    <t>1SDA056387R1</t>
  </si>
  <si>
    <t>E3H 1250 PR122/P-LI In=1250A 3p W MP</t>
  </si>
  <si>
    <t>1SDA056388R1</t>
  </si>
  <si>
    <t xml:space="preserve">E3H 1250 PR122/P-LSI In=1250A 3p W MP </t>
  </si>
  <si>
    <t>1SDA056389R1</t>
  </si>
  <si>
    <t>E3H 1250 PR122/P-LSIG In=1250A 3p W MP</t>
  </si>
  <si>
    <t>1SDA056391R1</t>
  </si>
  <si>
    <t>E3H 1250 PR123/P-LSIG In=1250A 3p W MP</t>
  </si>
  <si>
    <t>1SDA056392R1</t>
  </si>
  <si>
    <t>E3H 1250 PR121/P-LI In=1250A 4p W MP</t>
  </si>
  <si>
    <t>1SDA056393R1</t>
  </si>
  <si>
    <t xml:space="preserve">E3H 1250 PR121/P-LSI In=1250A 4p W MP </t>
  </si>
  <si>
    <t>1SDA056394R1</t>
  </si>
  <si>
    <t>E3H 1250 PR121/P-LSIG In=1250A 4p W MP</t>
  </si>
  <si>
    <t>1SDA056395R1</t>
  </si>
  <si>
    <t>E3H 1250 PR122/P-LI In=1250A 4p W MP</t>
  </si>
  <si>
    <t>1SDA056396R1</t>
  </si>
  <si>
    <t xml:space="preserve">E3H 1250 PR122/P-LSI In=1250A 4p W MP </t>
  </si>
  <si>
    <t>1SDA056397R1</t>
  </si>
  <si>
    <t>E3H 1250 PR122/P-LSIG In=1250A 4p W MP</t>
  </si>
  <si>
    <t>1SDA056399R1</t>
  </si>
  <si>
    <t>E3H 1250 PR123/P-LSIG In=1250A 4p W MP</t>
  </si>
  <si>
    <t>1SDA056400R1</t>
  </si>
  <si>
    <t>E3H 1600 PR121/P-LI In=1600A 3p F HR</t>
  </si>
  <si>
    <t>1SDA056401R1</t>
  </si>
  <si>
    <t xml:space="preserve">E3H 1600 PR121/P-LSI In=1600A 3p F HR </t>
  </si>
  <si>
    <t>1SDA056402R1</t>
  </si>
  <si>
    <t>E3H 1600 PR121/P-LSIG 3p F HR</t>
  </si>
  <si>
    <t>1SDA056403R1</t>
  </si>
  <si>
    <t>E3H 1600 PR122/P-LI In=1600A 3p F HR</t>
  </si>
  <si>
    <t>1SDA056404R1</t>
  </si>
  <si>
    <t xml:space="preserve">E3H 1600 PR122/P-LSI In=1600A 3p F HR </t>
  </si>
  <si>
    <t>1SDA056405R1</t>
  </si>
  <si>
    <t>E3H 1600 PR122/P-LSIG In=1600A 3p F HR</t>
  </si>
  <si>
    <t>1SDA056407R1</t>
  </si>
  <si>
    <t>E3H 1600 PR123/P-LSIG In=1600A 3p F HR</t>
  </si>
  <si>
    <t>1SDA056408R1</t>
  </si>
  <si>
    <t>E3H 1600 PR121/P-LI In=1600A 4p F HR</t>
  </si>
  <si>
    <t>1SDA056409R1</t>
  </si>
  <si>
    <t xml:space="preserve">E3H 1600 PR121/P-LSI In=1600A 4p F HR </t>
  </si>
  <si>
    <t>1SDA056410R1</t>
  </si>
  <si>
    <t>E3H 1600 PR121/P-LSIG In=1600A 4p F HR</t>
  </si>
  <si>
    <t>1SDA056411R1</t>
  </si>
  <si>
    <t>E3H 1600 PR122/P-LI In=1600A 4p F HR</t>
  </si>
  <si>
    <t>1SDA056412R1</t>
  </si>
  <si>
    <t xml:space="preserve">E3H 1600 PR122/P-LSI In=1600A 4p F HR </t>
  </si>
  <si>
    <t>1SDA056413R1</t>
  </si>
  <si>
    <t>E3H 1600 PR122/P-LSIG In=1600A 4p F HR</t>
  </si>
  <si>
    <t>1SDA056415R1</t>
  </si>
  <si>
    <t>E3H 1600 PR123/P-LSIG In=1600A 4p F HR</t>
  </si>
  <si>
    <t>1SDA056416R1</t>
  </si>
  <si>
    <t>E3H 1600 PR121/P-LI In=1600A 3p W MP</t>
  </si>
  <si>
    <t>1SDA056417R1</t>
  </si>
  <si>
    <t>E3H 1600 PR121/P-LSI 3p W MP</t>
  </si>
  <si>
    <t>1SDA056418R1</t>
  </si>
  <si>
    <t>E3H 1600 PR121/P-LSIG In=1600A 3p W MP</t>
  </si>
  <si>
    <t>1SDA056419R1</t>
  </si>
  <si>
    <t>E3H 1600 PR122/P-LI In=1600A 3p W MP</t>
  </si>
  <si>
    <t>1SDA056420R1</t>
  </si>
  <si>
    <t xml:space="preserve">E3H 1600 PR122/P-LSI In=1600A 3p W MP </t>
  </si>
  <si>
    <t>1SDA056421R1</t>
  </si>
  <si>
    <t>E3H 1600 PR122/P-LSIG In=1600A 3p W MP</t>
  </si>
  <si>
    <t>1SDA056423R1</t>
  </si>
  <si>
    <t>E3H 1600 PR123/P-LSIG In=1600A 3p W MP</t>
  </si>
  <si>
    <t>1SDA056424R1</t>
  </si>
  <si>
    <t>E3H 1600 PR121/P-LI In=1600A 4p W MP</t>
  </si>
  <si>
    <t>1SDA056425R1</t>
  </si>
  <si>
    <t xml:space="preserve">E3H 1600 PR121/P-LSI In=1600A 4p W MP </t>
  </si>
  <si>
    <t>1SDA056426R1</t>
  </si>
  <si>
    <t>E3H 1600 PR121/P-LSIG In=1600A 4p W MP</t>
  </si>
  <si>
    <t>1SDA056427R1</t>
  </si>
  <si>
    <t>E3H 1600 PR122/P-LI In=1600A 4p W MP</t>
  </si>
  <si>
    <t>1SDA056428R1</t>
  </si>
  <si>
    <t xml:space="preserve">E3H 1600 PR122/P-LSI In=1600A 4p W MP </t>
  </si>
  <si>
    <t>1SDA056429R1</t>
  </si>
  <si>
    <t>E3H 1600 PR122/P-LSIG In=1600A 4p W MP</t>
  </si>
  <si>
    <t>1SDA056431R1</t>
  </si>
  <si>
    <t>E3H 1600 PR123/P-LSIG In=1600A 4p W MP</t>
  </si>
  <si>
    <t>1SDA056432R1</t>
  </si>
  <si>
    <t>E3H 2000 PR121/P-LI In=2000A 3p F HR</t>
  </si>
  <si>
    <t>1SDA056433R1</t>
  </si>
  <si>
    <t xml:space="preserve">E3H 2000 PR121/P-LSI In=2000A 3p F HR </t>
  </si>
  <si>
    <t>1SDA056434R1</t>
  </si>
  <si>
    <t>E3H 2000 PR121/P-LSIG In=2000A 3p F HR</t>
  </si>
  <si>
    <t>1SDA056435R1</t>
  </si>
  <si>
    <t>E3H 2000 PR122/P-LI In=2000A 3p F HR</t>
  </si>
  <si>
    <t>1SDA056436R1</t>
  </si>
  <si>
    <t xml:space="preserve">E3H 2000 PR122/P-LSI In=2000A 3p F HR </t>
  </si>
  <si>
    <t>1SDA056437R1</t>
  </si>
  <si>
    <t>E3H 2000 PR122/P-LSIG 3p F HR</t>
  </si>
  <si>
    <t>1SDA056439R1</t>
  </si>
  <si>
    <t>E3H 2000 PR123/P-LSIG In=2000A 3p F HR</t>
  </si>
  <si>
    <t>1SDA056440R1</t>
  </si>
  <si>
    <t>E3H 2000 PR121/P-LI In=2000A 4p F HR</t>
  </si>
  <si>
    <t>1SDA056441R1</t>
  </si>
  <si>
    <t xml:space="preserve">E3H 2000 PR121/P-LSI In=2000A 4p F HR </t>
  </si>
  <si>
    <t>1SDA056442R1</t>
  </si>
  <si>
    <t>E3H 2000 PR121/P-LSIG In=2000A 4p F HR</t>
  </si>
  <si>
    <t>1SDA056443R1</t>
  </si>
  <si>
    <t>E3H 2000 PR122/P-LI In=2000A 4p F HR</t>
  </si>
  <si>
    <t>1SDA056444R1</t>
  </si>
  <si>
    <t xml:space="preserve">E3H 2000 PR122/P-LSI In=2000A 4p F HR </t>
  </si>
  <si>
    <t>1SDA056445R1</t>
  </si>
  <si>
    <t>E3H 2000 PR122/P-LSIG In=2000A 4p F HR</t>
  </si>
  <si>
    <t>1SDA056447R1</t>
  </si>
  <si>
    <t>E3H 2000 PR123/P-LSIG In=2000A 4p F HR</t>
  </si>
  <si>
    <t>1SDA056448R1</t>
  </si>
  <si>
    <t>E3H 2000 PR121/P-LI In=2000A 3p W MP</t>
  </si>
  <si>
    <t>1SDA056449R1</t>
  </si>
  <si>
    <t xml:space="preserve">E3H 2000 PR121/P-LSI In=2000A 3p W MP </t>
  </si>
  <si>
    <t>1SDA056450R1</t>
  </si>
  <si>
    <t>E3H 2000 PR121/P-LSIG 3p W MP</t>
  </si>
  <si>
    <t>1SDA056451R1</t>
  </si>
  <si>
    <t>E3H 2000 PR122/P-LI In=2000A 3p W MP</t>
  </si>
  <si>
    <t>1SDA056452R1</t>
  </si>
  <si>
    <t xml:space="preserve">E3H 2000 PR122/P-LSI In=2000A 3p W MP </t>
  </si>
  <si>
    <t>1SDA056453R1</t>
  </si>
  <si>
    <t>E3H 2000 PR122/P-LSIG In=2000A 3p W MP</t>
  </si>
  <si>
    <t>1SDA056455R1</t>
  </si>
  <si>
    <t>E3H 2000 PR123/P-LSIG In=2000A 3p W MP</t>
  </si>
  <si>
    <t>1SDA056456R1</t>
  </si>
  <si>
    <t>E3H 2000 PR121/P-LI In=2000A 4p W MP</t>
  </si>
  <si>
    <t>1SDA056457R1</t>
  </si>
  <si>
    <t xml:space="preserve">E3H 2000 PR121/P-LSI In=2000A 4p W MP </t>
  </si>
  <si>
    <t>1SDA056458R1</t>
  </si>
  <si>
    <t>E3H 2000 PR121/P-LSIG In=2000A 4p W MP</t>
  </si>
  <si>
    <t>1SDA056459R1</t>
  </si>
  <si>
    <t>E3H 2000 PR122/P-LI In=2000A 4p W MP</t>
  </si>
  <si>
    <t>1SDA056460R1</t>
  </si>
  <si>
    <t xml:space="preserve">E3H 2000 PR122/P-LSI In=2000A 4p W MP </t>
  </si>
  <si>
    <t>1SDA056461R1</t>
  </si>
  <si>
    <t>E3H 2000 PR122/P-LSIG In=2000A 4p W MP</t>
  </si>
  <si>
    <t>1SDA056463R1</t>
  </si>
  <si>
    <t>E3H 2000 PR123/P-LSIG In=2000A 4p W MP</t>
  </si>
  <si>
    <t>1SDA056464R1</t>
  </si>
  <si>
    <t>E3H 2500 PR121/P-LI In=2500A 3p F HR</t>
  </si>
  <si>
    <t>1SDA056465R1</t>
  </si>
  <si>
    <t xml:space="preserve">E3H 2500 PR121/P-LSI In=2500A 3p F HR </t>
  </si>
  <si>
    <t>1SDA056466R1</t>
  </si>
  <si>
    <t>E3H 2500 PR121/P-LSIG 3p F HR</t>
  </si>
  <si>
    <t>1SDA056467R1</t>
  </si>
  <si>
    <t>E3H 2500 PR122/P-LI In=2500A 3p F HR</t>
  </si>
  <si>
    <t>1SDA056468R1</t>
  </si>
  <si>
    <t xml:space="preserve">E3H 2500 PR122/P-LSI In=2500A 3p F HR </t>
  </si>
  <si>
    <t>1SDA056469R1</t>
  </si>
  <si>
    <t>E3H 2500 PR122/P-LSIG In=2500A 3p F HR</t>
  </si>
  <si>
    <t>1SDA056471R1</t>
  </si>
  <si>
    <t>E3H 2500 PR123/P-LSIG 3p F HR</t>
  </si>
  <si>
    <t>1SDA056472R1</t>
  </si>
  <si>
    <t>E3H 2500 PR121/P-LI In=2500A 4p F HR</t>
  </si>
  <si>
    <t>1SDA056473R1</t>
  </si>
  <si>
    <t xml:space="preserve">E3H 2500 PR121/P-LSI In=2500A 4p F HR </t>
  </si>
  <si>
    <t>1SDA056474R1</t>
  </si>
  <si>
    <t>E3H 2500 PR121/P-LSIG In=2500A 4p F HR</t>
  </si>
  <si>
    <t>1SDA056475R1</t>
  </si>
  <si>
    <t>E3H 2500 PR122/P-LI In=2500A 4p F HR</t>
  </si>
  <si>
    <t>1SDA056476R1</t>
  </si>
  <si>
    <t xml:space="preserve">E3H 2500 PR122/P-LSI In=2500A 4p F HR </t>
  </si>
  <si>
    <t>1SDA056477R1</t>
  </si>
  <si>
    <t>E3H 2500 PR122/P-LSIG In=2500A 4p F HR</t>
  </si>
  <si>
    <t>1SDA056479R1</t>
  </si>
  <si>
    <t>E3H 2500 PR123/P-LSIG In=2500A 4p F HR</t>
  </si>
  <si>
    <t>1SDA056480R1</t>
  </si>
  <si>
    <t>E3H 2500 PR121/P-LI In=2500A 3p W MP</t>
  </si>
  <si>
    <t>1SDA056481R1</t>
  </si>
  <si>
    <t xml:space="preserve">E3H 2500 PR121/P-LSI 3p W MP </t>
  </si>
  <si>
    <t>1SDA056482R1</t>
  </si>
  <si>
    <t>E3H 2500 PR121/P-LSIG 3p W MP</t>
  </si>
  <si>
    <t>1SDA056483R1</t>
  </si>
  <si>
    <t>E3H 2500 PR122/P-LI In=2500A 3p W MP</t>
  </si>
  <si>
    <t>1SDA056484R1</t>
  </si>
  <si>
    <t xml:space="preserve">E3H 2500 PR122/P-LSI In=2500A 3p W MP </t>
  </si>
  <si>
    <t>1SDA056485R1</t>
  </si>
  <si>
    <t>E3H 2500 PR122/P-LSIG In=2500A 3p W MP</t>
  </si>
  <si>
    <t>1SDA056487R1</t>
  </si>
  <si>
    <t>E3H 2500 PR123/P-LSIG In=2500A 3p W MP</t>
  </si>
  <si>
    <t>1SDA056488R1</t>
  </si>
  <si>
    <t>E3H 2500 PR121/P-LI In=2500A 4p W MP</t>
  </si>
  <si>
    <t>1SDA056489R1</t>
  </si>
  <si>
    <t xml:space="preserve">E3H 2500 PR121/P-LSI In=2500A 4p W MP </t>
  </si>
  <si>
    <t>1SDA056490R1</t>
  </si>
  <si>
    <t>E3H 2500 PR121/P-LSIG In=2500A 4p W MP</t>
  </si>
  <si>
    <t>1SDA056491R1</t>
  </si>
  <si>
    <t>E3H 2500 PR122/P-LI In=2500A 4p W MP</t>
  </si>
  <si>
    <t>1SDA056492R1</t>
  </si>
  <si>
    <t xml:space="preserve">E3H 2500 PR122/P-LSI In=2500A 4p W MP </t>
  </si>
  <si>
    <t>1SDA056493R1</t>
  </si>
  <si>
    <t>E3H 2500 PR122/P-LSIG In=2500A 4p W MP</t>
  </si>
  <si>
    <t>1SDA056495R1</t>
  </si>
  <si>
    <t>E3H 2500 PR123/P-LSIG In=2500A 4p W MP</t>
  </si>
  <si>
    <t>1SDA056496R1</t>
  </si>
  <si>
    <t>E3H 3200 PR121/P-LI 3p Fijo HR</t>
  </si>
  <si>
    <t>1SDA056497R1</t>
  </si>
  <si>
    <t xml:space="preserve">E3H 3200 PR121/P-LSI In=3200A 3p F HR </t>
  </si>
  <si>
    <t>1SDA056498R1</t>
  </si>
  <si>
    <t>E3H 3200 PR121/P-LSIG 3p F HR</t>
  </si>
  <si>
    <t>1SDA056499R1</t>
  </si>
  <si>
    <t>E3H 3200 PR122/P-LI In=3200A 3p F HR</t>
  </si>
  <si>
    <t>1SDA056500R1</t>
  </si>
  <si>
    <t xml:space="preserve">E3H 3200 PR122/P-LSI In=3200A 3p F HR </t>
  </si>
  <si>
    <t>1SDA056501R1</t>
  </si>
  <si>
    <t>E3H 3200 PR122/P-LSIG In=3200A 3p F HR</t>
  </si>
  <si>
    <t>1SDA056503R1</t>
  </si>
  <si>
    <t>E3H 3200 PR123/P-LSIG 3p F HR</t>
  </si>
  <si>
    <t>1SDA056504R1</t>
  </si>
  <si>
    <t>E3H 3200 PR121/P-LI In=3200A 4p F HR</t>
  </si>
  <si>
    <t>1SDA056505R1</t>
  </si>
  <si>
    <t xml:space="preserve">E3H 3200 PR121/P-LSI In=3200A 4p F HR </t>
  </si>
  <si>
    <t>1SDA056506R1</t>
  </si>
  <si>
    <t>E3H 3200 PR121/P-LSIG In=3200A 4p F HR</t>
  </si>
  <si>
    <t>1SDA056507R1</t>
  </si>
  <si>
    <t>E3H 3200 PR122/P-LI In=3200A 4p F HR</t>
  </si>
  <si>
    <t>1SDA056508R1</t>
  </si>
  <si>
    <t xml:space="preserve">E3H 3200 PR122/P-LSI In=3200A 4p F HR </t>
  </si>
  <si>
    <t>1SDA056509R1</t>
  </si>
  <si>
    <t>E3H 3200 PR122/P-LSIG In=3200A 4p F HR</t>
  </si>
  <si>
    <t>1SDA056511R1</t>
  </si>
  <si>
    <t>E3H 3200 PR123/P-LSIG In=3200A 4p F HR</t>
  </si>
  <si>
    <t>1SDA056512R1</t>
  </si>
  <si>
    <t>E3H 3200 PR121/P-LI In=3200A 3p W MP</t>
  </si>
  <si>
    <t>1SDA056513R1</t>
  </si>
  <si>
    <t xml:space="preserve">E3H 3200 PR121/P-LSI 3p W MP </t>
  </si>
  <si>
    <t>1SDA056514R1</t>
  </si>
  <si>
    <t>E3H 3200 PR121/P-LSIG 3p W MP</t>
  </si>
  <si>
    <t>1SDA056515R1</t>
  </si>
  <si>
    <t>E3H 3200 PR122/P-LI In=3200A 3p W MP</t>
  </si>
  <si>
    <t>1SDA056516R1</t>
  </si>
  <si>
    <t xml:space="preserve">E3H 3200 PR122/P-LSI In=3200A 3p W MP </t>
  </si>
  <si>
    <t>1SDA056517R1</t>
  </si>
  <si>
    <t>E3H 3200 PR122/P-LSIG 3p W MP</t>
  </si>
  <si>
    <t>1SDA056519R1</t>
  </si>
  <si>
    <t>E3H 3200 PR123/P-LSIG In=3200A 3p W MP</t>
  </si>
  <si>
    <t>1SDA056520R1</t>
  </si>
  <si>
    <t>E3H 3200 PR121/P-LI In=3200A 4p W MP</t>
  </si>
  <si>
    <t>1SDA056521R1</t>
  </si>
  <si>
    <t xml:space="preserve">E3H 3200 PR121/P-LSI In=3200A 4p W MP </t>
  </si>
  <si>
    <t>1SDA056522R1</t>
  </si>
  <si>
    <t>E3H 3200 PR121/P-LSIG In=3200A 4p W MP</t>
  </si>
  <si>
    <t>1SDA056523R1</t>
  </si>
  <si>
    <t>E3H 3200 PR122/P-LI In=3200A 4p W MP</t>
  </si>
  <si>
    <t>1SDA056524R1</t>
  </si>
  <si>
    <t xml:space="preserve">E3H 3200 PR122/P-LSI In=3200A 4p W MP </t>
  </si>
  <si>
    <t>1SDA056525R1</t>
  </si>
  <si>
    <t>E3H 3200 PR122/P-LSIG In=3200A 4p W MP</t>
  </si>
  <si>
    <t>1SDA056527R1</t>
  </si>
  <si>
    <t>E3H 3200 PR123/P-LSIG In=3200A 4p W MP</t>
  </si>
  <si>
    <t>1SDA056528R1</t>
  </si>
  <si>
    <t>E3V 800 PR121/P-LI In=800A 3p F HR</t>
  </si>
  <si>
    <t>1SDA056529R1</t>
  </si>
  <si>
    <t xml:space="preserve">E3V 800 PR121/P-LSI In=800A 3p F HR </t>
  </si>
  <si>
    <t>1SDA056530R1</t>
  </si>
  <si>
    <t>E3V 800 PR121/P-LSIG In=800A 3p F HR</t>
  </si>
  <si>
    <t>1SDA056531R1</t>
  </si>
  <si>
    <t>E3V 800 PR122/P-LI In=800A 3p F HR</t>
  </si>
  <si>
    <t>1SDA056532R1</t>
  </si>
  <si>
    <t xml:space="preserve">E3V 800 PR122/P-LSI In=800A 3p F HR </t>
  </si>
  <si>
    <t>1SDA056533R1</t>
  </si>
  <si>
    <t>E3V 800 PR122/P-LSIG In=800A 3p F HR</t>
  </si>
  <si>
    <t>1SDA056535R1</t>
  </si>
  <si>
    <t>E3V 800 PR123/P-LSIG In=800A 3p F HR</t>
  </si>
  <si>
    <t>1SDA056536R1</t>
  </si>
  <si>
    <t>E3V 800 PR121/P-LI In=800A 4p F HR</t>
  </si>
  <si>
    <t>1SDA056537R1</t>
  </si>
  <si>
    <t xml:space="preserve">E3V 800 PR121/P-LSI In=800A 4p F HR </t>
  </si>
  <si>
    <t>1SDA056538R1</t>
  </si>
  <si>
    <t>E3V 800 PR121/P-LSIG In=800A 4p F HR</t>
  </si>
  <si>
    <t>1SDA056539R1</t>
  </si>
  <si>
    <t>E3V 800 PR122/P-LI In=800A 4p F HR</t>
  </si>
  <si>
    <t>1SDA056540R1</t>
  </si>
  <si>
    <t xml:space="preserve">E3V 800 PR122/P-LSI In=800A 4p F HR </t>
  </si>
  <si>
    <t>1SDA056541R1</t>
  </si>
  <si>
    <t>E3V 800 PR122/P-LSIG In=800A 4p F HR</t>
  </si>
  <si>
    <t>1SDA056543R1</t>
  </si>
  <si>
    <t>E3V 800 PR123/P-LSIG In=800A 4p F HR</t>
  </si>
  <si>
    <t>1SDA056544R1</t>
  </si>
  <si>
    <t>E3V 800 PR121/P-LI In=800A 3p W MP</t>
  </si>
  <si>
    <t>1SDA056545R1</t>
  </si>
  <si>
    <t xml:space="preserve">E3V 800 PR121/P-LSI In=800A 3p W MP </t>
  </si>
  <si>
    <t>1SDA056546R1</t>
  </si>
  <si>
    <t>E3V 800 PR121/P-LSIG In=800A 3p W MP</t>
  </si>
  <si>
    <t>1SDA056547R1</t>
  </si>
  <si>
    <t>E3V 800 PR122/P-LI In=800A 3p W MP</t>
  </si>
  <si>
    <t>1SDA056548R1</t>
  </si>
  <si>
    <t xml:space="preserve">E3V 800 PR122/P-LSI In=800A 3p W MP </t>
  </si>
  <si>
    <t>1SDA056549R1</t>
  </si>
  <si>
    <t>E3V 800 PR122/P-LSIG In=800A 3p W MP</t>
  </si>
  <si>
    <t>1SDA056551R1</t>
  </si>
  <si>
    <t>E3V 800 PR123/P-LSIG In=800A 3p W MP</t>
  </si>
  <si>
    <t>1SDA056552R1</t>
  </si>
  <si>
    <t>E3V 800 PR121/P-LI In=800A 4p W MP</t>
  </si>
  <si>
    <t>1SDA056553R1</t>
  </si>
  <si>
    <t xml:space="preserve">E3V 800 PR121/P-LSI In=800A 4p W MP </t>
  </si>
  <si>
    <t>1SDA056554R1</t>
  </si>
  <si>
    <t>E3V 800 PR121/P-LSIG In=800A 4p W MP</t>
  </si>
  <si>
    <t>1SDA056555R1</t>
  </si>
  <si>
    <t>E3V 800 PR122/P-LI In=800A 4p W MP</t>
  </si>
  <si>
    <t>1SDA056556R1</t>
  </si>
  <si>
    <t xml:space="preserve">E3V 800 PR122/P-LSI In=800A 4p W MP </t>
  </si>
  <si>
    <t>1SDA056557R1</t>
  </si>
  <si>
    <t>E3V 800 PR122/P-LSIG In=800A 4p W MP</t>
  </si>
  <si>
    <t>1SDA056559R1</t>
  </si>
  <si>
    <t>E3V 800 PR123/P-LSIG In=800A 4p W MP</t>
  </si>
  <si>
    <t>1SDA056560R1</t>
  </si>
  <si>
    <t>E3V 1250 PR121/P-LI In=1250A 3p F HR</t>
  </si>
  <si>
    <t>1SDA056561R1</t>
  </si>
  <si>
    <t xml:space="preserve">E3V 1250 PR121/P-LSI In=1250A 3p F HR </t>
  </si>
  <si>
    <t>1SDA056562R1</t>
  </si>
  <si>
    <t>E3V 1250 PR121/P-LSIG In=1250A 3p F HR</t>
  </si>
  <si>
    <t>1SDA056563R1</t>
  </si>
  <si>
    <t>E3V 1250 PR122/P-LI In=1250A 3p F HR</t>
  </si>
  <si>
    <t>1SDA056564R1</t>
  </si>
  <si>
    <t xml:space="preserve">E3V 1250 PR122/P-LSI In=1250A 3p F HR </t>
  </si>
  <si>
    <t>1SDA056565R1</t>
  </si>
  <si>
    <t>E3V 1250 PR122/P-LSIG In=1250A 3p F HR</t>
  </si>
  <si>
    <t>1SDA056567R1</t>
  </si>
  <si>
    <t>E3V 1250 PR123/P-LSIG In=1250A 3p F HR</t>
  </si>
  <si>
    <t>1SDA056568R1</t>
  </si>
  <si>
    <t>E3V 1250 PR121/P-LI In=1250A 4p F HR</t>
  </si>
  <si>
    <t>1SDA056569R1</t>
  </si>
  <si>
    <t xml:space="preserve">E3V 1250 PR121/P-LSI In=1250A 4p F HR </t>
  </si>
  <si>
    <t>1SDA056570R1</t>
  </si>
  <si>
    <t>E3V 1250 PR121/P-LSIG In=1250A 4p F HR</t>
  </si>
  <si>
    <t>1SDA056571R1</t>
  </si>
  <si>
    <t>E3V 1250 PR122/P-LI In=1250A 4p F HR</t>
  </si>
  <si>
    <t>1SDA056572R1</t>
  </si>
  <si>
    <t xml:space="preserve">E3V 1250 PR122/P-LSI In=1250A 4p F HR </t>
  </si>
  <si>
    <t>1SDA056573R1</t>
  </si>
  <si>
    <t>E3V 1250 PR122/P-LSIG In=1250A 4p F HR</t>
  </si>
  <si>
    <t>1SDA056575R1</t>
  </si>
  <si>
    <t>E3V 1250 PR123/P-LSIG In=1250A 4p F HR</t>
  </si>
  <si>
    <t>1SDA056576R1</t>
  </si>
  <si>
    <t>E3V 1250 PR121/P-LI In=1250A 3p W MP</t>
  </si>
  <si>
    <t>1SDA056577R1</t>
  </si>
  <si>
    <t xml:space="preserve">E3V 1250 PR121/P-LSI In=1250A 3p W MP </t>
  </si>
  <si>
    <t>1SDA056578R1</t>
  </si>
  <si>
    <t>E3V 1250 PR121/P-LSIG In=1250A 3p W MP</t>
  </si>
  <si>
    <t>1SDA056579R1</t>
  </si>
  <si>
    <t>E3V 1250 PR122/P-LI In=1250A 3p W MP</t>
  </si>
  <si>
    <t>1SDA056580R1</t>
  </si>
  <si>
    <t xml:space="preserve">E3V 1250 PR122/P-LSI In=1250A 3p W MP </t>
  </si>
  <si>
    <t>1SDA056581R1</t>
  </si>
  <si>
    <t>E3V 1250 PR122/P-LSIG In=1250A 3p W MP</t>
  </si>
  <si>
    <t>1SDA056583R1</t>
  </si>
  <si>
    <t>E3V 1250 PR123/P-LSIG In=1250A 3p W MP</t>
  </si>
  <si>
    <t>1SDA056584R1</t>
  </si>
  <si>
    <t>E3V 1250 PR121/P-LI In=1250A 4p W MP</t>
  </si>
  <si>
    <t>1SDA056585R1</t>
  </si>
  <si>
    <t xml:space="preserve">E3V 1250 PR121/P-LSI In=1250A 4p W MP </t>
  </si>
  <si>
    <t>1SDA056586R1</t>
  </si>
  <si>
    <t>E3V 1250 PR121/P-LSIG In=1250A 4p W MP</t>
  </si>
  <si>
    <t>1SDA056587R1</t>
  </si>
  <si>
    <t>E3V 1250 PR122/P-LI In=1250A 4p W MP</t>
  </si>
  <si>
    <t>1SDA056588R1</t>
  </si>
  <si>
    <t xml:space="preserve">E3V 1250 PR122/P-LSI In=1250A 4p W MP </t>
  </si>
  <si>
    <t>1SDA056589R1</t>
  </si>
  <si>
    <t>E3V 1250 PR122/P-LSIG In=1250A 4p W MP</t>
  </si>
  <si>
    <t>1SDA056591R1</t>
  </si>
  <si>
    <t>E3V 1250 PR123/P-LSIG In=1250A 4p W MP</t>
  </si>
  <si>
    <t>1SDA056592R1</t>
  </si>
  <si>
    <t>E3V 1600 PR121/P-LI In=1600A 3p F HR</t>
  </si>
  <si>
    <t>1SDA056593R1</t>
  </si>
  <si>
    <t xml:space="preserve">E3V 1600 PR121/P-LSI In=1600A 3p F HR </t>
  </si>
  <si>
    <t>1SDA056594R1</t>
  </si>
  <si>
    <t>E3V 1600 PR121/P-LSIG In=1600A 3p F HR</t>
  </si>
  <si>
    <t>1SDA056595R1</t>
  </si>
  <si>
    <t>E3V 1600 PR122/P-LI In=1600A 3p F HR</t>
  </si>
  <si>
    <t>1SDA056596R1</t>
  </si>
  <si>
    <t xml:space="preserve">E3V 1600 PR122/P-LSI In=1600A 3p F HR </t>
  </si>
  <si>
    <t>1SDA056597R1</t>
  </si>
  <si>
    <t>E3V 1600 PR122/P-LSIG In=1600A 3p F HR</t>
  </si>
  <si>
    <t>1SDA056599R1</t>
  </si>
  <si>
    <t>E3V 1600 PR123/P-LSIG In=1600A 3p F HR</t>
  </si>
  <si>
    <t>1SDA056600R1</t>
  </si>
  <si>
    <t>E3V 1600 PR121/P-LI In=1600A 4p F HR</t>
  </si>
  <si>
    <t>1SDA056601R1</t>
  </si>
  <si>
    <t xml:space="preserve">E3V 1600 PR121/P-LSI In=1600A 4p F HR </t>
  </si>
  <si>
    <t>1SDA056602R1</t>
  </si>
  <si>
    <t>E3V 1600 PR121/P-LSIG In=1600A 4p F HR</t>
  </si>
  <si>
    <t>1SDA056603R1</t>
  </si>
  <si>
    <t>E3V 1600 PR122/P-LI In=1600A 4p F HR</t>
  </si>
  <si>
    <t>1SDA056604R1</t>
  </si>
  <si>
    <t xml:space="preserve">E3V 1600 PR122/P-LSI In=1600A 4p F HR </t>
  </si>
  <si>
    <t>1SDA056605R1</t>
  </si>
  <si>
    <t>E3V 1600 PR122/P-LSIG In=1600A 4p F HR</t>
  </si>
  <si>
    <t>1SDA056607R1</t>
  </si>
  <si>
    <t>E3V 1600 PR123/P-LSIG In=1600A 4p F HR</t>
  </si>
  <si>
    <t>1SDA056608R1</t>
  </si>
  <si>
    <t>E3V 1600 PR121/P-LI In=1600A 3p W MP</t>
  </si>
  <si>
    <t>1SDA056609R1</t>
  </si>
  <si>
    <t xml:space="preserve">E3V 1600 PR121/P-LSI In=1600A 3p W MP </t>
  </si>
  <si>
    <t>1SDA056610R1</t>
  </si>
  <si>
    <t>E3V 1600 PR121/P-LSIG In=1600A 3p W MP</t>
  </si>
  <si>
    <t>1SDA056611R1</t>
  </si>
  <si>
    <t>E3V 1600 PR122/P-LI In=1600A 3p W MP</t>
  </si>
  <si>
    <t>1SDA056612R1</t>
  </si>
  <si>
    <t xml:space="preserve">E3V 1600 PR122/P-LSI In=1600A 3p W MP </t>
  </si>
  <si>
    <t>1SDA056613R1</t>
  </si>
  <si>
    <t>E3V 1600 PR122/P-LSIG In=1600A 3p W MP</t>
  </si>
  <si>
    <t>1SDA056615R1</t>
  </si>
  <si>
    <t>E3V 1600 PR123/P-LSIG 3p W MP</t>
  </si>
  <si>
    <t>1SDA056616R1</t>
  </si>
  <si>
    <t>E3V 1600 PR121/P-LI In=1600A 4p W MP</t>
  </si>
  <si>
    <t>1SDA056617R1</t>
  </si>
  <si>
    <t xml:space="preserve">E3V 1600 PR121/P-LSI In=1600A 4p W MP </t>
  </si>
  <si>
    <t>1SDA056618R1</t>
  </si>
  <si>
    <t>E3V 1600 PR121/P-LSIG In=1600A 4p W MP</t>
  </si>
  <si>
    <t>1SDA056619R1</t>
  </si>
  <si>
    <t>E3V 1600 PR122/P-LI In=1600A 4p W MP</t>
  </si>
  <si>
    <t>1SDA056620R1</t>
  </si>
  <si>
    <t xml:space="preserve">E3V 1600 PR122/P-LSI In=1600A 4p W MP </t>
  </si>
  <si>
    <t>1SDA056621R1</t>
  </si>
  <si>
    <t>E3V 1600 PR122/P-LSIG In=1600A 4p W MP</t>
  </si>
  <si>
    <t>1SDA056623R1</t>
  </si>
  <si>
    <t>E3V 1600 PR123/P-LSIG In=1600A 4p W MP</t>
  </si>
  <si>
    <t>1SDA056624R1</t>
  </si>
  <si>
    <t>E3V 2000 PR121/P-LI In=2000A 3p F HR</t>
  </si>
  <si>
    <t>1SDA056625R1</t>
  </si>
  <si>
    <t xml:space="preserve">E3V 2000 PR121/P-LSI In=2000A 3p F HR </t>
  </si>
  <si>
    <t>1SDA056626R1</t>
  </si>
  <si>
    <t>E3V 2000 PR121/P-LSIG In=2000A 3p F HR</t>
  </si>
  <si>
    <t>1SDA056627R1</t>
  </si>
  <si>
    <t>E3V 2000 PR122/P-LI In=2000A 3p F HR</t>
  </si>
  <si>
    <t>1SDA056628R1</t>
  </si>
  <si>
    <t xml:space="preserve">E3V 2000 PR122/P-LSI In=2000A 3p F HR </t>
  </si>
  <si>
    <t>1SDA056629R1</t>
  </si>
  <si>
    <t>E3V 2000 PR122/P-LSIG In=2000A 3p F HR</t>
  </si>
  <si>
    <t>1SDA056631R1</t>
  </si>
  <si>
    <t>E3V 2000 PR123/P-LSIG In=2000A 3p F HR</t>
  </si>
  <si>
    <t>1SDA056632R1</t>
  </si>
  <si>
    <t>E3V 2000 PR121/P-LI In=2000A 4p F HR</t>
  </si>
  <si>
    <t>1SDA056633R1</t>
  </si>
  <si>
    <t xml:space="preserve">E3V 2000 PR121/P-LSI In=2000A 4p F HR </t>
  </si>
  <si>
    <t>1SDA056634R1</t>
  </si>
  <si>
    <t>E3V 2000 PR121/P-LSIG In=2000A 4p F HR</t>
  </si>
  <si>
    <t>1SDA056635R1</t>
  </si>
  <si>
    <t>E3V 2000 PR122/P-LI In=2000A 4p F HR</t>
  </si>
  <si>
    <t>1SDA056636R1</t>
  </si>
  <si>
    <t xml:space="preserve">E3V 2000 PR122/P-LSI In=2000A 4p F HR </t>
  </si>
  <si>
    <t>1SDA056637R1</t>
  </si>
  <si>
    <t>E3V 2000 PR122/P-LSIG In=2000A 4p F HR</t>
  </si>
  <si>
    <t>1SDA056639R1</t>
  </si>
  <si>
    <t>E3V 2000 PR123/P-LSIG In=2000A 4p F HR</t>
  </si>
  <si>
    <t>1SDA056640R1</t>
  </si>
  <si>
    <t>E3V 2000 PR121/P-LI In=2000A 3p W MP</t>
  </si>
  <si>
    <t>1SDA056641R1</t>
  </si>
  <si>
    <t xml:space="preserve">E3V 2000 PR121/P-LSI In=2000A 3p W MP </t>
  </si>
  <si>
    <t>1SDA056642R1</t>
  </si>
  <si>
    <t>E3V 2000 PR121/P-LSIG In=2000A 3p W MP</t>
  </si>
  <si>
    <t>1SDA056643R1</t>
  </si>
  <si>
    <t>E3V 2000 PR122/P-LI In=2000A 3p W MP</t>
  </si>
  <si>
    <t>1SDA056644R1</t>
  </si>
  <si>
    <t xml:space="preserve">E3V 2000 PR122/P-LSI In=2000A 3p W MP </t>
  </si>
  <si>
    <t>1SDA056645R1</t>
  </si>
  <si>
    <t>E3V 2000 PR122/P-LSIG In=2000A 3p W MP</t>
  </si>
  <si>
    <t>1SDA056647R1</t>
  </si>
  <si>
    <t>E3V 2000 PR123/P-LSIG 3p W MP</t>
  </si>
  <si>
    <t>1SDA056648R1</t>
  </si>
  <si>
    <t>E3V 2000 PR121/P-LI In=2000A 4p W MP</t>
  </si>
  <si>
    <t>1SDA056649R1</t>
  </si>
  <si>
    <t xml:space="preserve">E3V 2000 PR121/P-LSI In=2000A 4p W MP </t>
  </si>
  <si>
    <t>1SDA056650R1</t>
  </si>
  <si>
    <t>E3V 2000 PR121/P-LSIG In=2000A 4p W MP</t>
  </si>
  <si>
    <t>1SDA056651R1</t>
  </si>
  <si>
    <t>E3V 2000 PR122/P-LI In=2000A 4p W MP</t>
  </si>
  <si>
    <t>1SDA056652R1</t>
  </si>
  <si>
    <t xml:space="preserve">E3V 2000 PR122/P-LSI In=2000A 4p W MP </t>
  </si>
  <si>
    <t>1SDA056653R1</t>
  </si>
  <si>
    <t>E3V 2000 PR122/P-LSIG In=2000A 4p W MP</t>
  </si>
  <si>
    <t>1SDA056655R1</t>
  </si>
  <si>
    <t>E3V 2000 PR123/P-LSIG In=2000A 4p W MP</t>
  </si>
  <si>
    <t>1SDA056656R1</t>
  </si>
  <si>
    <t>E3V 2500 PR121/P-LI In=2500A 3p F HR</t>
  </si>
  <si>
    <t>1SDA056657R1</t>
  </si>
  <si>
    <t xml:space="preserve">E3V 2500 PR121/P-LSI In=2500A 3p F HR </t>
  </si>
  <si>
    <t>1SDA056658R1</t>
  </si>
  <si>
    <t>E3V 2500 PR121/P-LSIG In=2500A 3p F HR</t>
  </si>
  <si>
    <t>1SDA056659R1</t>
  </si>
  <si>
    <t>E3V 2500 PR122/P-LI In=2500A 3p F HR</t>
  </si>
  <si>
    <t>1SDA056660R1</t>
  </si>
  <si>
    <t xml:space="preserve">E3V 2500 PR122/P-LSI In=2500A 3p F HR </t>
  </si>
  <si>
    <t>1SDA056661R1</t>
  </si>
  <si>
    <t>E3V 2500 PR122/P-LSIG In=2500A 3p F HR</t>
  </si>
  <si>
    <t>1SDA056663R1</t>
  </si>
  <si>
    <t>E3V 2500 PR123/P-LSIG In=2500A 3p F HR</t>
  </si>
  <si>
    <t>1SDA056664R1</t>
  </si>
  <si>
    <t>E3V 2500 PR121/P-LI In=2500A 4p F HR</t>
  </si>
  <si>
    <t>1SDA056665R1</t>
  </si>
  <si>
    <t xml:space="preserve">E3V 2500 PR121/P-LSI In=2500A 4p F HR </t>
  </si>
  <si>
    <t>1SDA056666R1</t>
  </si>
  <si>
    <t>E3V 2500 PR121/P-LSIG In=2500A 4p F HR</t>
  </si>
  <si>
    <t>1SDA056667R1</t>
  </si>
  <si>
    <t>E3V 2500 PR122/P-LI In=2500A 4p F HR</t>
  </si>
  <si>
    <t>1SDA056668R1</t>
  </si>
  <si>
    <t xml:space="preserve">E3V 2500 PR122/P-LSI In=2500A 4p F HR </t>
  </si>
  <si>
    <t>1SDA056669R1</t>
  </si>
  <si>
    <t>E3V 2500 PR122/P-LSIG In=2500A 4p F HR</t>
  </si>
  <si>
    <t>1SDA056671R1</t>
  </si>
  <si>
    <t>E3V 2500 PR123/P-LSIG In=2500A 4p F HR</t>
  </si>
  <si>
    <t>1SDA056672R1</t>
  </si>
  <si>
    <t>E3V 2500 PR121/P-LI In=2500A 3p W MP</t>
  </si>
  <si>
    <t>1SDA056673R1</t>
  </si>
  <si>
    <t xml:space="preserve">E3V 2500 PR121/P-LSI In=2500A 3p W MP </t>
  </si>
  <si>
    <t>1SDA056674R1</t>
  </si>
  <si>
    <t>E3V 2500 PR121/P-LSIG In=2500A 3p W MP</t>
  </si>
  <si>
    <t>1SDA056675R1</t>
  </si>
  <si>
    <t>E3V 2500 PR122/P-LI In=2500A 3p W MP</t>
  </si>
  <si>
    <t>1SDA056676R1</t>
  </si>
  <si>
    <t xml:space="preserve">E3V 2500 PR122/P-LSI In=2500A 3p W MP </t>
  </si>
  <si>
    <t>1SDA056677R1</t>
  </si>
  <si>
    <t>E3V 2500 PR122/P-LSIG In=2500A 3p W MP</t>
  </si>
  <si>
    <t>1SDA056679R1</t>
  </si>
  <si>
    <t>E3V 2500 PR123/P-LSIG In=2500A 3p W MP</t>
  </si>
  <si>
    <t>1SDA056680R1</t>
  </si>
  <si>
    <t>E3V 2500 PR121/P-LI In=2500A 4p W MP</t>
  </si>
  <si>
    <t>1SDA056681R1</t>
  </si>
  <si>
    <t xml:space="preserve">E3V 2500 PR121/P-LSI In=2500A 4p W MP </t>
  </si>
  <si>
    <t>1SDA056682R1</t>
  </si>
  <si>
    <t>E3V 2500 PR121/P-LSIG In=2500A 4p W MP</t>
  </si>
  <si>
    <t>1SDA056683R1</t>
  </si>
  <si>
    <t>E3V 2500 PR122/P-LI In=2500A 4p W MP</t>
  </si>
  <si>
    <t>1SDA056684R1</t>
  </si>
  <si>
    <t xml:space="preserve">E3V 2500 PR122/P-LSI In=2500A 4p W MP </t>
  </si>
  <si>
    <t>1SDA056685R1</t>
  </si>
  <si>
    <t>E3V 2500 PR122/P-LSIG In=2500A 4p W MP</t>
  </si>
  <si>
    <t>1SDA056687R1</t>
  </si>
  <si>
    <t>E3V 2500 PR123/P-LSIG In=2500A 4p W MP</t>
  </si>
  <si>
    <t>1SDA056688R1</t>
  </si>
  <si>
    <t>E3V 3200 PR121/P-LI In=3200A 3p F HR</t>
  </si>
  <si>
    <t>1SDA056689R1</t>
  </si>
  <si>
    <t xml:space="preserve">E3V 3200 PR121/P-LSI In=3200A 3p F HR </t>
  </si>
  <si>
    <t>1SDA056690R1</t>
  </si>
  <si>
    <t>E3V 3200 PR121/P-LSIG In=3200A 3p F HR</t>
  </si>
  <si>
    <t>1SDA056691R1</t>
  </si>
  <si>
    <t>E3V 3200 PR122/P-LI In=3200A 3p F HR</t>
  </si>
  <si>
    <t>1SDA056692R1</t>
  </si>
  <si>
    <t xml:space="preserve">E3V 3200 PR122/P-LSI In=3200A 3p F HR </t>
  </si>
  <si>
    <t>1SDA056693R1</t>
  </si>
  <si>
    <t>E3V 3200 PR122/P-LSIG In=3200A 3p F HR</t>
  </si>
  <si>
    <t>1SDA056695R1</t>
  </si>
  <si>
    <t>E3V 3200 PR123/P-LSIG In=3200A 3p F HR</t>
  </si>
  <si>
    <t>1SDA056696R1</t>
  </si>
  <si>
    <t>E3V 3200 PR121/P-LI In=3200A 4p F HR</t>
  </si>
  <si>
    <t>1SDA056697R1</t>
  </si>
  <si>
    <t xml:space="preserve">E3V 3200 PR121/P-LSI In=3200A 4p F HR </t>
  </si>
  <si>
    <t>1SDA056698R1</t>
  </si>
  <si>
    <t>E3V 3200 PR121/P-LSIG In=3200A 4p F HR</t>
  </si>
  <si>
    <t>1SDA056699R1</t>
  </si>
  <si>
    <t>E3V 3200 PR122/P-LI In=3200A 4p F HR</t>
  </si>
  <si>
    <t>1SDA056700R1</t>
  </si>
  <si>
    <t xml:space="preserve">E3V 3200 PR122/P-LSI In=3200A 4p F HR </t>
  </si>
  <si>
    <t>1SDA056701R1</t>
  </si>
  <si>
    <t>E3V 3200 PR122/P-LSIG In=3200A 4p F HR</t>
  </si>
  <si>
    <t>1SDA056703R1</t>
  </si>
  <si>
    <t>E3V 3200 PR123/P-LSIG In=3200A 4p F HR</t>
  </si>
  <si>
    <t>1SDA056704R1</t>
  </si>
  <si>
    <t>E3V 3200 PR121/P-LI In=3200A 3p W MP</t>
  </si>
  <si>
    <t>1SDA056705R1</t>
  </si>
  <si>
    <t xml:space="preserve">E3V 3200 PR121/P-LSI In=3200A 3p W MP </t>
  </si>
  <si>
    <t>1SDA056706R1</t>
  </si>
  <si>
    <t>E3V 3200 PR121/P-LSIG In=3200A 3p W MP</t>
  </si>
  <si>
    <t>1SDA056707R1</t>
  </si>
  <si>
    <t>E3V 3200 PR122/P-LI In=3200A 3p W MP</t>
  </si>
  <si>
    <t>1SDA056708R1</t>
  </si>
  <si>
    <t xml:space="preserve">E3V 3200 PR122/P-LSI In=3200A 3p W MP </t>
  </si>
  <si>
    <t>1SDA056709R1</t>
  </si>
  <si>
    <t>E3V 3200 PR122/P-LSIG In=3200A 3p W MP</t>
  </si>
  <si>
    <t>1SDA056711R1</t>
  </si>
  <si>
    <t>E3V 3200 PR123/P-LSIG In=3200A 3p W MP</t>
  </si>
  <si>
    <t>1SDA056712R1</t>
  </si>
  <si>
    <t>E3V 3200 PR121/P-LI In=3200A 4p W MP</t>
  </si>
  <si>
    <t>1SDA056713R1</t>
  </si>
  <si>
    <t xml:space="preserve">E3V 3200 PR121/P-LSI In=3200A 4p W MP </t>
  </si>
  <si>
    <t>1SDA056714R1</t>
  </si>
  <si>
    <t>E3V 3200 PR121/P-LSIG In=3200A 4p W MP</t>
  </si>
  <si>
    <t>1SDA056715R1</t>
  </si>
  <si>
    <t>E3V 3200 PR122/P-LI In=3200A 4p W MP</t>
  </si>
  <si>
    <t>1SDA056716R1</t>
  </si>
  <si>
    <t xml:space="preserve">E3V 3200 PR122/P-LSI In=3200A 4p W MP </t>
  </si>
  <si>
    <t>1SDA056717R1</t>
  </si>
  <si>
    <t>E3V 3200 PR122/P-LSIG In=3200A 4p W MP</t>
  </si>
  <si>
    <t>1SDA056719R1</t>
  </si>
  <si>
    <t>E3V 3200 PR123/P-LSIG In=3200A 4p W MP</t>
  </si>
  <si>
    <t>1SDA056720R1</t>
  </si>
  <si>
    <t>E3L 2000 PR121/P-LI In=2000A 3p F HR</t>
  </si>
  <si>
    <t>1SDA056721R1</t>
  </si>
  <si>
    <t xml:space="preserve">E3L 2000 PR121/P-LSI In=2000A 3p F HR </t>
  </si>
  <si>
    <t>1SDA056722R1</t>
  </si>
  <si>
    <t>E3L 2000 PR121/P-LSIG In=2000A 3p F HR</t>
  </si>
  <si>
    <t>1SDA056723R1</t>
  </si>
  <si>
    <t>E3L 2000 PR122/P-LI In=2000A 3p F HR</t>
  </si>
  <si>
    <t>1SDA056724R1</t>
  </si>
  <si>
    <t xml:space="preserve">E3L 2000 PR122/P-LSI In=2000A 3p F HR </t>
  </si>
  <si>
    <t>1SDA056725R1</t>
  </si>
  <si>
    <t>E3L 2000 PR122/P-LSIG In=2000A 3p F HR</t>
  </si>
  <si>
    <t>1SDA056727R1</t>
  </si>
  <si>
    <t>E3L 2000 PR123/P-LSIG In=2000A 3p F HR</t>
  </si>
  <si>
    <t>1SDA056728R1</t>
  </si>
  <si>
    <t>E3L 2000 PR121/P-LI In=2000A 4p F HR</t>
  </si>
  <si>
    <t>1SDA056729R1</t>
  </si>
  <si>
    <t xml:space="preserve">E3L 2000 PR121/P-LSI In=2000A 4p F HR </t>
  </si>
  <si>
    <t>1SDA056730R1</t>
  </si>
  <si>
    <t>E3L 2000 PR121/P-LSIG In=2000A 4p F HR</t>
  </si>
  <si>
    <t>1SDA056731R1</t>
  </si>
  <si>
    <t>E3L 2000 PR122/P-LI In=2000A 4p F HR</t>
  </si>
  <si>
    <t>1SDA056732R1</t>
  </si>
  <si>
    <t xml:space="preserve">E3L 2000 PR122/P-LSI In=2000A 4p F HR </t>
  </si>
  <si>
    <t>1SDA056733R1</t>
  </si>
  <si>
    <t>E3L 2000 PR122/P-LSIG In=2000A 4p F HR</t>
  </si>
  <si>
    <t>1SDA056735R1</t>
  </si>
  <si>
    <t>E3L 2000 PR123/P-LSIG In=2000A 4p F HR</t>
  </si>
  <si>
    <t>1SDA056736R1</t>
  </si>
  <si>
    <t>E3L 2000 PR121/P-LI In=2000A 3p W MP</t>
  </si>
  <si>
    <t>1SDA056737R1</t>
  </si>
  <si>
    <t xml:space="preserve">E3L 2000 PR121/P-LSI In=2000A 3p W MP </t>
  </si>
  <si>
    <t>1SDA056738R1</t>
  </si>
  <si>
    <t>E3L 2000 PR121/P-LSIG In=2000A 3p W MP</t>
  </si>
  <si>
    <t>1SDA056739R1</t>
  </si>
  <si>
    <t>E3L 2000 PR122/P-LI In=2000A 3p W MP</t>
  </si>
  <si>
    <t>1SDA056740R1</t>
  </si>
  <si>
    <t xml:space="preserve">E3L 2000 PR122/P-LSI In=2000A 3p W MP </t>
  </si>
  <si>
    <t>1SDA056741R1</t>
  </si>
  <si>
    <t>E3L 2000 PR122/P-LSIG In=2000A 3p W MP</t>
  </si>
  <si>
    <t>1SDA056743R1</t>
  </si>
  <si>
    <t>E3L 2000 PR123/P-LSIG In=2000A 3p W MP</t>
  </si>
  <si>
    <t>1SDA056744R1</t>
  </si>
  <si>
    <t>E3L 2000 PR121/P-LI In=2000A 4p W MP</t>
  </si>
  <si>
    <t>1SDA056745R1</t>
  </si>
  <si>
    <t xml:space="preserve">E3L 2000 PR121/P-LSI In=2000A 4p W MP </t>
  </si>
  <si>
    <t>1SDA056746R1</t>
  </si>
  <si>
    <t>E3L 2000 PR121/P-LSIG In=2000A 4p W MP</t>
  </si>
  <si>
    <t>1SDA056747R1</t>
  </si>
  <si>
    <t>E3L 2000 PR122/P-LI In=2000A 4p W MP</t>
  </si>
  <si>
    <t>1SDA056748R1</t>
  </si>
  <si>
    <t xml:space="preserve">E3L 2000 PR122/P-LSI In=2000A 4p W MP </t>
  </si>
  <si>
    <t>1SDA056749R1</t>
  </si>
  <si>
    <t>E3L 2000 PR122/P-LSIG In=2000A 4p W MP</t>
  </si>
  <si>
    <t>1SDA056751R1</t>
  </si>
  <si>
    <t>E3L 2000 PR123/P-LSIG In=2000A 4p W MP</t>
  </si>
  <si>
    <t>1SDA056752R1</t>
  </si>
  <si>
    <t>E3L 2500 PR121/P-LI In=2500A 3p F HR</t>
  </si>
  <si>
    <t>1SDA056753R1</t>
  </si>
  <si>
    <t xml:space="preserve">E3L 2500 PR121/P-LSI In=2500A 3p F HR </t>
  </si>
  <si>
    <t>1SDA056754R1</t>
  </si>
  <si>
    <t>E3L 2500 PR121/P-LSIG In=2500A 3p F HR</t>
  </si>
  <si>
    <t>1SDA056755R1</t>
  </si>
  <si>
    <t>E3L 2500 PR122/P-LI In=2500A 3p F HR</t>
  </si>
  <si>
    <t>1SDA056756R1</t>
  </si>
  <si>
    <t xml:space="preserve">E3L 2500 PR122/P-LSI In=2500A 3p F HR </t>
  </si>
  <si>
    <t>1SDA056757R1</t>
  </si>
  <si>
    <t>E3L 2500 PR122/P-LSIG In=2500A 3p F HR</t>
  </si>
  <si>
    <t>1SDA056759R1</t>
  </si>
  <si>
    <t>E3L 2500 PR123/P-LSIG In=2500A 3p F HR</t>
  </si>
  <si>
    <t>1SDA056760R1</t>
  </si>
  <si>
    <t>E3L 2500 PR121/P-LI In=2500A 4p F HR</t>
  </si>
  <si>
    <t>1SDA056761R1</t>
  </si>
  <si>
    <t xml:space="preserve">E3L 2500 PR121/P-LSI In=2500A 4p F HR </t>
  </si>
  <si>
    <t>1SDA056762R1</t>
  </si>
  <si>
    <t>E3L 2500 PR121/P-LSIG In=2500A 4p F HR</t>
  </si>
  <si>
    <t>1SDA056763R1</t>
  </si>
  <si>
    <t>E3L 2500 PR122/P-LI In=2500A 4p F HR</t>
  </si>
  <si>
    <t>1SDA056764R1</t>
  </si>
  <si>
    <t xml:space="preserve">E3L 2500 PR122/P-LSI In=2500A 4p F HR </t>
  </si>
  <si>
    <t>1SDA056765R1</t>
  </si>
  <si>
    <t>E3L 2500 PR122/P-LSIG In=2500A 4p F HR</t>
  </si>
  <si>
    <t>1SDA056767R1</t>
  </si>
  <si>
    <t>E3L 2500 PR123/P-LSIG In=2500A 4p F HR</t>
  </si>
  <si>
    <t>1SDA056768R1</t>
  </si>
  <si>
    <t>E3L 2500 PR121/P-LI In=2500A 3p W MP</t>
  </si>
  <si>
    <t>1SDA056769R1</t>
  </si>
  <si>
    <t xml:space="preserve">E3L 2500 PR121/P-LSI In=2500A 3p W MP </t>
  </si>
  <si>
    <t>1SDA056770R1</t>
  </si>
  <si>
    <t>E3L 2500 PR121/P-LSIG In=2500A 3p W MP</t>
  </si>
  <si>
    <t>1SDA056771R1</t>
  </si>
  <si>
    <t>E3L 2500 PR122/P-LI In=2500A 3p W MP</t>
  </si>
  <si>
    <t>1SDA056772R1</t>
  </si>
  <si>
    <t xml:space="preserve">E3L 2500 PR122/P-LSI In=2500A 3p W MP </t>
  </si>
  <si>
    <t>1SDA056773R1</t>
  </si>
  <si>
    <t>E3L 2500 PR122/P-LSIG In=2500A 3p W MP</t>
  </si>
  <si>
    <t>1SDA056775R1</t>
  </si>
  <si>
    <t>E3L 2500 PR123/P-LSIG In=2500A 3p W MP</t>
  </si>
  <si>
    <t>1SDA056776R1</t>
  </si>
  <si>
    <t>E3L 2500 PR121/P-LI In=2500A 4p W MP</t>
  </si>
  <si>
    <t>1SDA056777R1</t>
  </si>
  <si>
    <t xml:space="preserve">E3L 2500 PR121/P-LSI In=2500A 4p W MP </t>
  </si>
  <si>
    <t>1SDA056778R1</t>
  </si>
  <si>
    <t>E3L 2500 PR121/P-LSIG In=2500A 4p W MP</t>
  </si>
  <si>
    <t>1SDA056779R1</t>
  </si>
  <si>
    <t>E3L 2500 PR122/P-LI In=2500A 4p W MP</t>
  </si>
  <si>
    <t>1SDA056780R1</t>
  </si>
  <si>
    <t xml:space="preserve">E3L 2500 PR122/P-LSI In=2500A 4p W MP </t>
  </si>
  <si>
    <t>1SDA056781R1</t>
  </si>
  <si>
    <t>E3L 2500 PR122/P-LSIG In=2500A 4p W MP</t>
  </si>
  <si>
    <t>1SDA056783R1</t>
  </si>
  <si>
    <t>E3L 2500 PR123/P-LSIG In=2500A 4p W MP</t>
  </si>
  <si>
    <t>1SDA056784R1</t>
  </si>
  <si>
    <t>E4S 4000 PR121/P-LI 3p Fijo HR</t>
  </si>
  <si>
    <t>1SDA056785R1</t>
  </si>
  <si>
    <t>E4S 4000 PR121/P-LSI 3p F HR</t>
  </si>
  <si>
    <t>1SDA056786R1</t>
  </si>
  <si>
    <t>E4S 4000 PR121/P-LSIG 3p F HR</t>
  </si>
  <si>
    <t>1SDA056787R1</t>
  </si>
  <si>
    <t>E4S 4000 PR122/P-LI In=4000A 3p F HR</t>
  </si>
  <si>
    <t>1SDA056788R1</t>
  </si>
  <si>
    <t xml:space="preserve">E4S 4000 PR122/P-LSI In=4000A 3p F HR </t>
  </si>
  <si>
    <t>1SDA056789R1</t>
  </si>
  <si>
    <t>E4S 4000 PR122/P-LSIG In=4000A 3p F HR</t>
  </si>
  <si>
    <t>1SDA056791R1</t>
  </si>
  <si>
    <t>E4S 4000 PR123/P-LSIG 3p F HR</t>
  </si>
  <si>
    <t>1SDA056792R1</t>
  </si>
  <si>
    <t>E4S 4000 PR121/P-LI In=4000A 4p F HR</t>
  </si>
  <si>
    <t>1SDA056793R1</t>
  </si>
  <si>
    <t xml:space="preserve">E4S 4000 PR121/P-LSI In=4000A 4p F HR </t>
  </si>
  <si>
    <t>1SDA056794R1</t>
  </si>
  <si>
    <t>E4S 4000 PR121/P-LSIG In=4000A 4p F HR</t>
  </si>
  <si>
    <t>1SDA056795R1</t>
  </si>
  <si>
    <t>E4S 4000 PR122/P-LI In=4000A 4p F HR</t>
  </si>
  <si>
    <t>1SDA056796R1</t>
  </si>
  <si>
    <t xml:space="preserve">E4S 4000 PR122/P-LSI In=4000A 4p F HR </t>
  </si>
  <si>
    <t>1SDA056797R1</t>
  </si>
  <si>
    <t>E4S 4000 PR122/P-LSIG In=4000A 4p F HR</t>
  </si>
  <si>
    <t>1SDA056799R1</t>
  </si>
  <si>
    <t>E4S 4000 PR123/P-LSIG In=4000A 4p F HR</t>
  </si>
  <si>
    <t>1SDA056800R1</t>
  </si>
  <si>
    <t>E4S 4000 PR121/P-LI 3p W MP</t>
  </si>
  <si>
    <t>1SDA056801R1</t>
  </si>
  <si>
    <t xml:space="preserve">E4S 4000 PR121/P-LSI In=4000A 3p W MP </t>
  </si>
  <si>
    <t>1SDA056802R1</t>
  </si>
  <si>
    <t>E4S 4000 PR121/P-LSIG 3p W MP</t>
  </si>
  <si>
    <t>1SDA056803R1</t>
  </si>
  <si>
    <t>E4S 4000 PR122/P-LI In=4000A 3p W MP</t>
  </si>
  <si>
    <t>1SDA056804R1</t>
  </si>
  <si>
    <t xml:space="preserve">E4S 4000 PR122/P-LSI In=4000A 3p W MP </t>
  </si>
  <si>
    <t>1SDA056805R1</t>
  </si>
  <si>
    <t>E4S 4000 PR122/P-LSIG In=4000A 3p W MP</t>
  </si>
  <si>
    <t>1SDA056807R1</t>
  </si>
  <si>
    <t>E4S 4000 PR123/P-LSIG 3p W MP</t>
  </si>
  <si>
    <t>1SDA056808R1</t>
  </si>
  <si>
    <t>E4S 4000 PR121/P-LI In=4000A 4p W MP</t>
  </si>
  <si>
    <t>1SDA056809R1</t>
  </si>
  <si>
    <t xml:space="preserve">E4S 4000 PR121/P-LSI In=4000A 4p W MP </t>
  </si>
  <si>
    <t>1SDA056810R1</t>
  </si>
  <si>
    <t>E4S 4000 PR121/P-LSIG In=4000A 4p W MP</t>
  </si>
  <si>
    <t>1SDA056811R1</t>
  </si>
  <si>
    <t>E4S 4000 PR122/P-LI In=4000A 4p W MP</t>
  </si>
  <si>
    <t>1SDA056812R1</t>
  </si>
  <si>
    <t xml:space="preserve">E4S 4000 PR122/P-LSI In=4000A 4p W MP </t>
  </si>
  <si>
    <t>1SDA056813R1</t>
  </si>
  <si>
    <t>E4S 4000 PR122/P-LSIG In=4000A 4p W MP</t>
  </si>
  <si>
    <t>1SDA056815R1</t>
  </si>
  <si>
    <t>E4S 4000 PR123/P-LSIG In=4000A 4p W MP</t>
  </si>
  <si>
    <t>1SDA056848R1</t>
  </si>
  <si>
    <t>E4H 4000 PR121/P-LI 3p Fijo HR</t>
  </si>
  <si>
    <t>1SDA056849R1</t>
  </si>
  <si>
    <t xml:space="preserve">E4H 4000 PR121/P-LSI In=4000A 3p F HR </t>
  </si>
  <si>
    <t>1SDA056850R1</t>
  </si>
  <si>
    <t>E4H 4000 PR121/P-LSIG 3p F HR</t>
  </si>
  <si>
    <t>1SDA056851R1</t>
  </si>
  <si>
    <t>E4H 4000 PR122/P-LI In=4000A 3p F HR</t>
  </si>
  <si>
    <t>1SDA056852R1</t>
  </si>
  <si>
    <t xml:space="preserve">E4H 4000 PR122/P-LSI In=4000A 3p F HR </t>
  </si>
  <si>
    <t>1SDA056853R1</t>
  </si>
  <si>
    <t>E4H 4000 PR122/P-LSIG In=4000A 3p F HR</t>
  </si>
  <si>
    <t>1SDA056855R1</t>
  </si>
  <si>
    <t>E4H 4000 PR123/P-LSIG 3p F HR</t>
  </si>
  <si>
    <t>1SDA056856R1</t>
  </si>
  <si>
    <t>E4H 4000 PR121/P-LI In=4000A 4p F HR</t>
  </si>
  <si>
    <t>1SDA056857R1</t>
  </si>
  <si>
    <t xml:space="preserve">E4H 4000 PR121/P-LSI In=4000A 4p F HR </t>
  </si>
  <si>
    <t>1SDA056858R1</t>
  </si>
  <si>
    <t>E4H 4000 PR121/P-LSIG In=4000A 4p F HR</t>
  </si>
  <si>
    <t>1SDA056859R1</t>
  </si>
  <si>
    <t>E4H 4000 PR122/P-LI In=4000A 4p F HR</t>
  </si>
  <si>
    <t>1SDA056860R1</t>
  </si>
  <si>
    <t xml:space="preserve">E4H 4000 PR122/P-LSI In=4000A 4p F HR </t>
  </si>
  <si>
    <t>1SDA056861R1</t>
  </si>
  <si>
    <t>E4H 4000 PR122/P-LSIG In=4000A 4p F HR</t>
  </si>
  <si>
    <t>1SDA056863R1</t>
  </si>
  <si>
    <t>E4H 4000 PR123/P-LSIG In=4000A 4p F HR</t>
  </si>
  <si>
    <t>1SDA056864R1</t>
  </si>
  <si>
    <t>E4H 4000 PR121/P-LI In=4000A 3p W MP</t>
  </si>
  <si>
    <t>1SDA056865R1</t>
  </si>
  <si>
    <t xml:space="preserve">E4H 4000 PR121/P-LSI In=4000A 3p W MP </t>
  </si>
  <si>
    <t>1SDA056866R1</t>
  </si>
  <si>
    <t>E4H 4000 PR121/P-LSIG 3p W MP</t>
  </si>
  <si>
    <t>1SDA056867R1</t>
  </si>
  <si>
    <t>E4H 4000 PR122/P-LI In=4000A 3p W MP</t>
  </si>
  <si>
    <t>1SDA056868R1</t>
  </si>
  <si>
    <t xml:space="preserve">E4H 4000 PR122/P-LSI In=4000A 3p W MP </t>
  </si>
  <si>
    <t>1SDA056869R1</t>
  </si>
  <si>
    <t>E4H 4000 PR122/P-LSIG In=4000A 3p W MP</t>
  </si>
  <si>
    <t>1SDA056871R1</t>
  </si>
  <si>
    <t>E4H 4000 PR123/P-LSIG In=4000A 3p W MP</t>
  </si>
  <si>
    <t>1SDA056872R1</t>
  </si>
  <si>
    <t>E4H 4000 PR121/P-LI In=4000A 4p W MP</t>
  </si>
  <si>
    <t>1SDA056873R1</t>
  </si>
  <si>
    <t xml:space="preserve">E4H 4000 PR121/P-LSI In=4000A 4p W MP </t>
  </si>
  <si>
    <t>1SDA056874R1</t>
  </si>
  <si>
    <t>E4H 4000 PR121/P-LSIG In=4000A 4p W MP</t>
  </si>
  <si>
    <t>1SDA056875R1</t>
  </si>
  <si>
    <t>E4H 4000 PR122/P-LI In=4000A 4p W MP</t>
  </si>
  <si>
    <t>1SDA056876R1</t>
  </si>
  <si>
    <t xml:space="preserve">E4H 4000 PR122/P-LSI In=4000A 4p W MP </t>
  </si>
  <si>
    <t>1SDA056877R1</t>
  </si>
  <si>
    <t>E4H 4000 PR122/P-LSIG In=4000A 4p W MP</t>
  </si>
  <si>
    <t>1SDA056879R1</t>
  </si>
  <si>
    <t>E4H 4000 PR123/P-LSIG In=4000A 4p W MP</t>
  </si>
  <si>
    <t>1SDA056880R1</t>
  </si>
  <si>
    <t>E4V 3200 PR121/P-LI In=3200A 3p F HR</t>
  </si>
  <si>
    <t>1SDA056881R1</t>
  </si>
  <si>
    <t xml:space="preserve">E4V 3200 PR121/P-LSI In=3200A 3p F HR </t>
  </si>
  <si>
    <t>1SDA056882R1</t>
  </si>
  <si>
    <t>E4V 3200 PR121/P-LSIG In=3200A 3p F HR</t>
  </si>
  <si>
    <t>1SDA056883R1</t>
  </si>
  <si>
    <t>E4V 3200 PR122/P-LI In=3200A 3p F HR</t>
  </si>
  <si>
    <t>1SDA056884R1</t>
  </si>
  <si>
    <t xml:space="preserve">E4V 3200 PR122/P-LSI In=3200A 3p F HR </t>
  </si>
  <si>
    <t>1SDA056885R1</t>
  </si>
  <si>
    <t>E4V 3200 PR122/P-LSIG In=3200A 3p F HR</t>
  </si>
  <si>
    <t>1SDA056887R1</t>
  </si>
  <si>
    <t>E4V 3200 PR123/P-LSIG In=3200A 3p F HR</t>
  </si>
  <si>
    <t>1SDA056888R1</t>
  </si>
  <si>
    <t>E4V 3200 PR121/P-LI In=3200A 4p F HR</t>
  </si>
  <si>
    <t>1SDA056889R1</t>
  </si>
  <si>
    <t xml:space="preserve">E4V 3200 PR121/P-LSI In=3200A 4p F HR </t>
  </si>
  <si>
    <t>1SDA056890R1</t>
  </si>
  <si>
    <t>E4V 3200 PR121/P-LSIG In=3200A 4p F HR</t>
  </si>
  <si>
    <t>1SDA056891R1</t>
  </si>
  <si>
    <t>E4V 3200 PR122/P-LI In=3200A 4p F HR</t>
  </si>
  <si>
    <t>1SDA056892R1</t>
  </si>
  <si>
    <t xml:space="preserve">E4V 3200 PR122/P-LSI In=3200A 4p F HR </t>
  </si>
  <si>
    <t>1SDA056893R1</t>
  </si>
  <si>
    <t>E4V 3200 PR122/P-LSIG In=3200A 4p F HR</t>
  </si>
  <si>
    <t>1SDA056895R1</t>
  </si>
  <si>
    <t>E4V 3200 PR123/P-LSIG In=3200A 4p F HR</t>
  </si>
  <si>
    <t>1SDA056896R1</t>
  </si>
  <si>
    <t>E4V 3200 PR121/P-LI In=3200A 3p W MP</t>
  </si>
  <si>
    <t>1SDA056897R1</t>
  </si>
  <si>
    <t xml:space="preserve">E4V 3200 PR121/P-LSI In=3200A 3p W MP </t>
  </si>
  <si>
    <t>1SDA056898R1</t>
  </si>
  <si>
    <t>E4V 3200 PR121/P-LSIG In=3200A 3p W MP</t>
  </si>
  <si>
    <t>1SDA056899R1</t>
  </si>
  <si>
    <t>E4V 3200 PR122/P-LI In=3200A 3p W MP</t>
  </si>
  <si>
    <t>1SDA056900R1</t>
  </si>
  <si>
    <t xml:space="preserve">E4V 3200 PR122/P-LSI In=3200A 3p W MP </t>
  </si>
  <si>
    <t>1SDA056901R1</t>
  </si>
  <si>
    <t>E4V 3200 PR122/P-LSIG In=3200A 3p W MP</t>
  </si>
  <si>
    <t>1SDA056903R1</t>
  </si>
  <si>
    <t>E4V 3200 PR123/P-LSIG In=3200A 3p W MP</t>
  </si>
  <si>
    <t>1SDA056904R1</t>
  </si>
  <si>
    <t>E4V 3200 PR121/P-LI In=3200A 4p W MP</t>
  </si>
  <si>
    <t>1SDA056905R1</t>
  </si>
  <si>
    <t xml:space="preserve">E4V 3200 PR121/P-LSI In=3200A 4p W MP </t>
  </si>
  <si>
    <t>1SDA056906R1</t>
  </si>
  <si>
    <t>E4V 3200 PR121/P-LSIG In=3200A 4p W MP</t>
  </si>
  <si>
    <t>1SDA056907R1</t>
  </si>
  <si>
    <t>E4V 3200 PR122/P-LI In=3200A 4p W MP</t>
  </si>
  <si>
    <t>1SDA056908R1</t>
  </si>
  <si>
    <t xml:space="preserve">E4V 3200 PR122/P-LSI In=3200A 4p W MP </t>
  </si>
  <si>
    <t>1SDA056909R1</t>
  </si>
  <si>
    <t>E4V 3200 PR122/P-LSIG In=3200A 4p W MP</t>
  </si>
  <si>
    <t>1SDA056911R1</t>
  </si>
  <si>
    <t>E4V 3200 PR123/P-LSIG In=3200A 4p W MP</t>
  </si>
  <si>
    <t>1SDA056912R1</t>
  </si>
  <si>
    <t>E4V 4000 PR121/P-LI In=4000A 3p F HR</t>
  </si>
  <si>
    <t>1SDA056913R1</t>
  </si>
  <si>
    <t xml:space="preserve">E4V 4000 PR121/P-LSI In=4000A 3p F HR </t>
  </si>
  <si>
    <t>1SDA056914R1</t>
  </si>
  <si>
    <t>E4V 4000 PR121/P-LSIG In=4000A 3p F HR</t>
  </si>
  <si>
    <t>1SDA056915R1</t>
  </si>
  <si>
    <t>E4V 4000 PR122/P-LI In=4000A 3p F HR</t>
  </si>
  <si>
    <t>1SDA056916R1</t>
  </si>
  <si>
    <t xml:space="preserve">E4V 4000 PR122/P-LSI In=4000A 3p F HR </t>
  </si>
  <si>
    <t>1SDA056917R1</t>
  </si>
  <si>
    <t>E4V 4000 PR122/P-LSIG In=4000A 3p F HR</t>
  </si>
  <si>
    <t>1SDA056919R1</t>
  </si>
  <si>
    <t>E4V 4000 PR123/P-LSIG In=4000A 3p F HR</t>
  </si>
  <si>
    <t>1SDA056920R1</t>
  </si>
  <si>
    <t>E4V 4000 PR121/P-LI In=4000A 4p F HR</t>
  </si>
  <si>
    <t>1SDA056921R1</t>
  </si>
  <si>
    <t xml:space="preserve">E4V 4000 PR121/P-LSI In=4000A 4p F HR </t>
  </si>
  <si>
    <t>1SDA056922R1</t>
  </si>
  <si>
    <t>E4V 4000 PR121/P-LSIG In=4000A 4p F HR</t>
  </si>
  <si>
    <t>1SDA056923R1</t>
  </si>
  <si>
    <t>E4V 4000 PR122/P-LI In=4000A 4p F HR</t>
  </si>
  <si>
    <t>1SDA056924R1</t>
  </si>
  <si>
    <t xml:space="preserve">E4V 4000 PR122/P-LSI In=4000A 4p F HR </t>
  </si>
  <si>
    <t>1SDA056925R1</t>
  </si>
  <si>
    <t>E4V 4000 PR122/P-LSIG In=4000A 4p F HR</t>
  </si>
  <si>
    <t>1SDA056927R1</t>
  </si>
  <si>
    <t>E4V 4000 PR123/P-LSIG In=4000A 4p F HR</t>
  </si>
  <si>
    <t>1SDA056928R1</t>
  </si>
  <si>
    <t>E4V 4000 PR121/P-LI In=4000A 3p W MP</t>
  </si>
  <si>
    <t>1SDA056929R1</t>
  </si>
  <si>
    <t xml:space="preserve">E4V 4000 PR121/P-LSI In=4000A 3p W MP </t>
  </si>
  <si>
    <t>1SDA056930R1</t>
  </si>
  <si>
    <t>E4V 4000 PR121/P-LSIG In=4000A 3p W MP</t>
  </si>
  <si>
    <t>1SDA056931R1</t>
  </si>
  <si>
    <t>E4V 4000 PR122/P-LI In=4000A 3p W MP</t>
  </si>
  <si>
    <t>1SDA056932R1</t>
  </si>
  <si>
    <t xml:space="preserve">E4V 4000 PR122/P-LSI In=4000A 3p W MP </t>
  </si>
  <si>
    <t>1SDA056933R1</t>
  </si>
  <si>
    <t>E4V 4000 PR122/P-LSIG In=4000A 3p W MP</t>
  </si>
  <si>
    <t>1SDA056935R1</t>
  </si>
  <si>
    <t>E4V 4000 PR123/P-LSIG In=4000A 3p W MP</t>
  </si>
  <si>
    <t>1SDA056936R1</t>
  </si>
  <si>
    <t>E4V 4000 PR121/P-LI In=4000A 4p W MP</t>
  </si>
  <si>
    <t>1SDA056937R1</t>
  </si>
  <si>
    <t xml:space="preserve">E4V 4000 PR121/P-LSI In=4000A 4p W MP </t>
  </si>
  <si>
    <t>1SDA056938R1</t>
  </si>
  <si>
    <t>E4V 4000 PR121/P-LSIG In=4000A 4p W MP</t>
  </si>
  <si>
    <t>1SDA056939R1</t>
  </si>
  <si>
    <t>E4V 4000 PR122/P-LI In=4000A 4p W MP</t>
  </si>
  <si>
    <t>1SDA056940R1</t>
  </si>
  <si>
    <t xml:space="preserve">E4V 4000 PR122/P-LSI In=4000A 4p W MP </t>
  </si>
  <si>
    <t>1SDA056941R1</t>
  </si>
  <si>
    <t>E4V 4000 PR122/P-LSIG In=4000A 4p W MP</t>
  </si>
  <si>
    <t>1SDA056943R1</t>
  </si>
  <si>
    <t>E4V 4000 PR123/P-LSIG In=4000A 4p W MP</t>
  </si>
  <si>
    <t>1SDA056976R1</t>
  </si>
  <si>
    <t>E6H 5000 PR121/P-LI 3p F HR</t>
  </si>
  <si>
    <t>1SDA056977R1</t>
  </si>
  <si>
    <t xml:space="preserve">E6H 5000 PR121/P-LSI In=5000A 3p F HR </t>
  </si>
  <si>
    <t>1SDA056978R1</t>
  </si>
  <si>
    <t>E6H 5000 PR121/P-LSIG 3p F HR</t>
  </si>
  <si>
    <t>1SDA056979R1</t>
  </si>
  <si>
    <t>E6H 5000 PR122/P-LI In=5000A 3p F HR</t>
  </si>
  <si>
    <t>1SDA056980R1</t>
  </si>
  <si>
    <t xml:space="preserve">E6H 5000 PR122/P-LSI In=5000A 3p F HR </t>
  </si>
  <si>
    <t>1SDA056981R1</t>
  </si>
  <si>
    <t>E6H 5000 PR122/P-LSIG In=5000A 3p F HR</t>
  </si>
  <si>
    <t>1SDA056983R1</t>
  </si>
  <si>
    <t>E6H 5000 PR123/P-LSIG In=5000A 3p F HR</t>
  </si>
  <si>
    <t>1SDA056984R1</t>
  </si>
  <si>
    <t>E6H 5000 PR121/P-LI In=5000A 4p F HR</t>
  </si>
  <si>
    <t>1SDA056985R1</t>
  </si>
  <si>
    <t xml:space="preserve">E6H 5000 PR121/P-LSI In=5000A 4p F HR </t>
  </si>
  <si>
    <t>1SDA056986R1</t>
  </si>
  <si>
    <t>E6H 5000 PR121/P-LSIG In=5000A 4p F HR</t>
  </si>
  <si>
    <t>1SDA056987R1</t>
  </si>
  <si>
    <t>E6H 5000 PR122/P-LI In=5000A 4p F HR</t>
  </si>
  <si>
    <t>1SDA056988R1</t>
  </si>
  <si>
    <t xml:space="preserve">E6H 5000 PR122/P-LSI In=5000A 4p F HR </t>
  </si>
  <si>
    <t>1SDA056989R1</t>
  </si>
  <si>
    <t>E6H 5000 PR122/P-LSIG In=5000A 4p F HR</t>
  </si>
  <si>
    <t>1SDA056991R1</t>
  </si>
  <si>
    <t>E6H 5000 PR123/P-LSIG In=5000A 4p F HR</t>
  </si>
  <si>
    <t>1SDA056992R1</t>
  </si>
  <si>
    <t>E6H 5000 PR121/P-LI In=5000A 3p W MP</t>
  </si>
  <si>
    <t>1SDA056993R1</t>
  </si>
  <si>
    <t xml:space="preserve">E6H 5000 PR121/P-LSI In=5000A 3p W MP </t>
  </si>
  <si>
    <t>1SDA056994R1</t>
  </si>
  <si>
    <t>E6H 5000 PR121/P-LSIG 3p W MP</t>
  </si>
  <si>
    <t>1SDA056995R1</t>
  </si>
  <si>
    <t>E6H 5000 PR122/P-LI In=5000A 3p W MP</t>
  </si>
  <si>
    <t>1SDA056996R1</t>
  </si>
  <si>
    <t xml:space="preserve">E6H 5000 PR122/P-LSI In=5000A 3p W MP </t>
  </si>
  <si>
    <t>1SDA056997R1</t>
  </si>
  <si>
    <t>E6H 5000 PR122/P-LSIG In=5000A 3p W MP</t>
  </si>
  <si>
    <t>1SDA056999R1</t>
  </si>
  <si>
    <t>E6H 5000 PR123/P-LSIG 3p W MP</t>
  </si>
  <si>
    <t>1SDA057000R1</t>
  </si>
  <si>
    <t>E6H 5000 PR121/P-LI In=5000A 4p W MP</t>
  </si>
  <si>
    <t>1SDA057001R1</t>
  </si>
  <si>
    <t xml:space="preserve">E6H 5000 PR121/P-LSI In=5000A 4p W MP </t>
  </si>
  <si>
    <t>1SDA057002R1</t>
  </si>
  <si>
    <t>E6H 5000 PR121/P-LSIG In=5000A 4p W MP</t>
  </si>
  <si>
    <t>1SDA057003R1</t>
  </si>
  <si>
    <t>E6H 5000 PR122/P-LI In=5000A 4p W MP</t>
  </si>
  <si>
    <t>1SDA057004R1</t>
  </si>
  <si>
    <t xml:space="preserve">E6H 5000 PR122/P-LSI In=5000A 4p W MP </t>
  </si>
  <si>
    <t>1SDA057005R1</t>
  </si>
  <si>
    <t>E6H 5000 PR122/P-LSIG In=5000A 4p W MP</t>
  </si>
  <si>
    <t>1SDA057007R1</t>
  </si>
  <si>
    <t>E6H 5000 PR123/P-LSIG In=5000A 4p W MP</t>
  </si>
  <si>
    <t>1SDA057008R1</t>
  </si>
  <si>
    <t>E6H 6300 PR121/P-LI 3p F HR</t>
  </si>
  <si>
    <t>1SDA057009R1</t>
  </si>
  <si>
    <t xml:space="preserve">E6H 6300 PR121/P-LSI In=6300A 3p F HR </t>
  </si>
  <si>
    <t>1SDA057010R1</t>
  </si>
  <si>
    <t>E6H 6300 PR121/P-LSIG In=6300A 3p F HR</t>
  </si>
  <si>
    <t>1SDA057011R1</t>
  </si>
  <si>
    <t>E6H 6300 PR122/P-LI In=6300A 3p F HR</t>
  </si>
  <si>
    <t>1SDA057012R1</t>
  </si>
  <si>
    <t xml:space="preserve">E6H 6300 PR122/P-LSI In=6300A 3p F HR </t>
  </si>
  <si>
    <t>1SDA057013R1</t>
  </si>
  <si>
    <t>E6H 6300 PR122/P-LSIG In=6300A 3p F HR</t>
  </si>
  <si>
    <t>1SDA057015R1</t>
  </si>
  <si>
    <t>E6H 6300 PR123/P-LSIG In=6300A 3p F HR</t>
  </si>
  <si>
    <t>1SDA057016R1</t>
  </si>
  <si>
    <t>E6H 6300 PR121/P-LI In=6300A 4p F HR</t>
  </si>
  <si>
    <t>1SDA057017R1</t>
  </si>
  <si>
    <t xml:space="preserve">E6H 6300 PR121/P-LSI In=6300A 4p F HR </t>
  </si>
  <si>
    <t>1SDA057018R1</t>
  </si>
  <si>
    <t>E6H 6300 PR121/P-LSIG In=6300A 4p F HR</t>
  </si>
  <si>
    <t>1SDA057019R1</t>
  </si>
  <si>
    <t>E6H 6300 PR122/P-LI In=6300A 4p F HR</t>
  </si>
  <si>
    <t>1SDA057020R1</t>
  </si>
  <si>
    <t xml:space="preserve">E6H 6300 PR122/P-LSI In=6300A 4p F HR </t>
  </si>
  <si>
    <t>1SDA057021R1</t>
  </si>
  <si>
    <t>E6H 6300 PR122/P-LSIG In=6300A 4p F HR</t>
  </si>
  <si>
    <t>1SDA057023R1</t>
  </si>
  <si>
    <t>E6H 6300 PR123/P-LSIG In=6300A 4p F HR</t>
  </si>
  <si>
    <t>1SDA057024R1</t>
  </si>
  <si>
    <t>E6H 6300 PR121/P-LI In=6300A 3p W MP</t>
  </si>
  <si>
    <t>1SDA057025R1</t>
  </si>
  <si>
    <t xml:space="preserve">E6H 6300 PR121/P-LSI In=6300A 3p W MP </t>
  </si>
  <si>
    <t>1SDA057026R1</t>
  </si>
  <si>
    <t>E6H 6300 PR121/P-LSIG 3p W MP</t>
  </si>
  <si>
    <t>1SDA057027R1</t>
  </si>
  <si>
    <t>E6H 6300 PR122/P-LI In=6300A 3p W MP</t>
  </si>
  <si>
    <t>1SDA057028R1</t>
  </si>
  <si>
    <t xml:space="preserve">E6H 6300 PR122/P-LSI In=6300A 3p W MP </t>
  </si>
  <si>
    <t>1SDA057029R1</t>
  </si>
  <si>
    <t>E6H 6300 PR122/P-LSIG In=6300A 3p W MP</t>
  </si>
  <si>
    <t>1SDA057031R1</t>
  </si>
  <si>
    <t>E6H 6300 PR123/P-LSIG 3p W MP</t>
  </si>
  <si>
    <t>1SDA057032R1</t>
  </si>
  <si>
    <t>E6H 6300 PR121/P-LI In=6300A 4p W MP</t>
  </si>
  <si>
    <t>1SDA057033R1</t>
  </si>
  <si>
    <t xml:space="preserve">E6H 6300 PR121/P-LSI In=6300A 4p W MP </t>
  </si>
  <si>
    <t>1SDA057034R1</t>
  </si>
  <si>
    <t>E6H 6300 PR121/P-LSIG In=6300A 4p W MP</t>
  </si>
  <si>
    <t>1SDA057035R1</t>
  </si>
  <si>
    <t>E6H 6300 PR122/P-LI In=6300A 4p W MP</t>
  </si>
  <si>
    <t>1SDA057036R1</t>
  </si>
  <si>
    <t xml:space="preserve">E6H 6300 PR122/P-LSI In=6300A 4p W MP </t>
  </si>
  <si>
    <t>1SDA057037R1</t>
  </si>
  <si>
    <t>E6H 6300 PR122/P-LSIG In=6300A 4p W MP</t>
  </si>
  <si>
    <t>1SDA057039R1</t>
  </si>
  <si>
    <t>E6H 6300 PR123/P-LSIG In=6300A 4p W MP</t>
  </si>
  <si>
    <t>1SDA057104R1</t>
  </si>
  <si>
    <t>E6V 5000 PR121/P-LI In=5000A 3p F HR</t>
  </si>
  <si>
    <t>1SDA057105R1</t>
  </si>
  <si>
    <t xml:space="preserve">E6V 5000 PR121/P-LSI In=5000A 3p F HR </t>
  </si>
  <si>
    <t>1SDA057106R1</t>
  </si>
  <si>
    <t>E6V 5000 PR121/P-LSIG In=5000A 3p F HR</t>
  </si>
  <si>
    <t>1SDA057107R1</t>
  </si>
  <si>
    <t>E6V 5000 PR122/P-LI In=5000A 3p F HR</t>
  </si>
  <si>
    <t>1SDA057108R1</t>
  </si>
  <si>
    <t xml:space="preserve">E6V 5000 PR122/P-LSI In=5000A 3p F HR </t>
  </si>
  <si>
    <t>1SDA057109R1</t>
  </si>
  <si>
    <t>E6V 5000 PR122/P-LSIG In=5000A 3p F HR</t>
  </si>
  <si>
    <t>1SDA057111R1</t>
  </si>
  <si>
    <t>E6V 5000 PR123/P-LSIG In=5000A 3p F HR</t>
  </si>
  <si>
    <t>1SDA057112R1</t>
  </si>
  <si>
    <t>E6V 5000 PR121/P-LI In=5000A 4p F HR</t>
  </si>
  <si>
    <t>1SDA057113R1</t>
  </si>
  <si>
    <t xml:space="preserve">E6V 5000 PR121/P-LSI In=5000A 4p F HR </t>
  </si>
  <si>
    <t>1SDA057114R1</t>
  </si>
  <si>
    <t>E6V 5000 PR121/P-LSIG In=5000A 4p F HR</t>
  </si>
  <si>
    <t>1SDA057115R1</t>
  </si>
  <si>
    <t>E6V 5000 PR122/P-LI In=5000A 4p F HR</t>
  </si>
  <si>
    <t>1SDA057116R1</t>
  </si>
  <si>
    <t xml:space="preserve">E6V 5000 PR122/P-LSI In=5000A 4p F HR </t>
  </si>
  <si>
    <t>1SDA057117R1</t>
  </si>
  <si>
    <t>E6V 5000 PR122/P-LSIG In=5000A 4p F HR</t>
  </si>
  <si>
    <t>1SDA057119R1</t>
  </si>
  <si>
    <t>E6V 5000 PR123/P-LSIG In=5000A 4p F HR</t>
  </si>
  <si>
    <t>1SDA057120R1</t>
  </si>
  <si>
    <t>E6V 5000 PR121/P-LI In=5000A 3p W MP</t>
  </si>
  <si>
    <t>1SDA057121R1</t>
  </si>
  <si>
    <t xml:space="preserve">E6V 5000 PR121/P-LSI In=5000A 3p W MP </t>
  </si>
  <si>
    <t>1SDA057122R1</t>
  </si>
  <si>
    <t>E6V 5000 PR121/P-LSIG In=5000A 3p W MP</t>
  </si>
  <si>
    <t>1SDA057123R1</t>
  </si>
  <si>
    <t>E6V 5000 PR122/P-LI In=5000A 3p W MP</t>
  </si>
  <si>
    <t>1SDA057124R1</t>
  </si>
  <si>
    <t xml:space="preserve">E6V 5000 PR122/P-LSI In=5000A 3p W MP </t>
  </si>
  <si>
    <t>1SDA057125R1</t>
  </si>
  <si>
    <t>E6V 5000 PR122/P-LSIG In=5000A 3p W MP</t>
  </si>
  <si>
    <t>1SDA057127R1</t>
  </si>
  <si>
    <t>E6V 5000 PR123/P-LSIG In=5000A 3p W MP</t>
  </si>
  <si>
    <t>1SDA057128R1</t>
  </si>
  <si>
    <t>E6V 5000 PR121/P-LI In=5000A 4p W MP</t>
  </si>
  <si>
    <t>1SDA057129R1</t>
  </si>
  <si>
    <t xml:space="preserve">E6V 5000 PR121/P-LSI In=5000A 4p W MP </t>
  </si>
  <si>
    <t>1SDA057130R1</t>
  </si>
  <si>
    <t>E6V 5000 PR121/P-LSIG In=5000A 4p W MP</t>
  </si>
  <si>
    <t>1SDA057131R1</t>
  </si>
  <si>
    <t>E6V 5000 PR122/P-LI In=5000A 4p W MP</t>
  </si>
  <si>
    <t>1SDA057132R1</t>
  </si>
  <si>
    <t xml:space="preserve">E6V 5000 PR122/P-LSI In=5000A 4p W MP </t>
  </si>
  <si>
    <t>1SDA057133R1</t>
  </si>
  <si>
    <t>E6V 5000 PR122/P-LSIG In=5000A 4p W MP</t>
  </si>
  <si>
    <t>1SDA057135R1</t>
  </si>
  <si>
    <t>E6V 5000 PR123/P-LSIG In=5000A 4p W MP</t>
  </si>
  <si>
    <t>1SDA057136R1</t>
  </si>
  <si>
    <t>E6V 6300 PR121/P-LI 3p Fijo HR</t>
  </si>
  <si>
    <t>1SDA057137R1</t>
  </si>
  <si>
    <t xml:space="preserve">E6V 6300 PR121/P-LSI In=6300A 3p F HR </t>
  </si>
  <si>
    <t>1SDA057138R1</t>
  </si>
  <si>
    <t>E6V 6300 PR121/P-LSIG In=6300A 3p F HR</t>
  </si>
  <si>
    <t>1SDA057139R1</t>
  </si>
  <si>
    <t>E6V 6300 PR122/P-LI In=6300A 3p F HR</t>
  </si>
  <si>
    <t>1SDA057140R1</t>
  </si>
  <si>
    <t xml:space="preserve">E6V 6300 PR122/P-LSI In=6300A 3p F HR </t>
  </si>
  <si>
    <t>1SDA057141R1</t>
  </si>
  <si>
    <t>E6V 6300 PR122/P-LSIG In=6300A 3p F HR</t>
  </si>
  <si>
    <t>1SDA057143R1</t>
  </si>
  <si>
    <t>E6V 6300 PR123/P-LSIG In=6300A 3p F HR</t>
  </si>
  <si>
    <t>1SDA057144R1</t>
  </si>
  <si>
    <t>E6V 6300 PR121/P-LI In=6300A 4p F HR</t>
  </si>
  <si>
    <t>1SDA057145R1</t>
  </si>
  <si>
    <t xml:space="preserve">E6V 6300 PR121/P-LSI In=6300A 4p F HR </t>
  </si>
  <si>
    <t>1SDA057146R1</t>
  </si>
  <si>
    <t>E6V 6300 PR121/P-LSIG In=6300A 4p F HR</t>
  </si>
  <si>
    <t>1SDA057147R1</t>
  </si>
  <si>
    <t>E6V 6300 PR122/P-LI In=6300A 4p F HR</t>
  </si>
  <si>
    <t>1SDA057148R1</t>
  </si>
  <si>
    <t xml:space="preserve">E6V 6300 PR122/P-LSI In=6300A 4p F HR </t>
  </si>
  <si>
    <t>1SDA057149R1</t>
  </si>
  <si>
    <t>E6V 6300 PR122/P-LSIG In=6300A 4p F HR</t>
  </si>
  <si>
    <t>1SDA057151R1</t>
  </si>
  <si>
    <t>E6V 6300 PR123/P-LSIG In=6300A 4p F HR</t>
  </si>
  <si>
    <t>1SDA057152R1</t>
  </si>
  <si>
    <t>E6V 6300 PR121/P-LI In=6300A 3p W MP</t>
  </si>
  <si>
    <t>1SDA057153R1</t>
  </si>
  <si>
    <t xml:space="preserve">E6V 6300 PR121/P-LSI In=6300A 3p W MP </t>
  </si>
  <si>
    <t>1SDA057154R1</t>
  </si>
  <si>
    <t>E6V 6300 PR121/P-LSIG 3p W MP</t>
  </si>
  <si>
    <t>1SDA057155R1</t>
  </si>
  <si>
    <t>E6V 6300 PR122/P-LI In=6300A 3p W MP</t>
  </si>
  <si>
    <t>1SDA057156R1</t>
  </si>
  <si>
    <t xml:space="preserve">E6V 6300 PR122/P-LSI In=6300A 3p W MP </t>
  </si>
  <si>
    <t>1SDA057157R1</t>
  </si>
  <si>
    <t>E6V 6300 PR122/P-LSIG In=6300A 3p W MP</t>
  </si>
  <si>
    <t>1SDA057159R1</t>
  </si>
  <si>
    <t>E6V 6300 PR123/P-LSIG In=6300A 3p W MP</t>
  </si>
  <si>
    <t>1SDA057160R1</t>
  </si>
  <si>
    <t>E6V 6300 PR121/P-LI In=6300A 4p W MP</t>
  </si>
  <si>
    <t>1SDA057161R1</t>
  </si>
  <si>
    <t xml:space="preserve">E6V 6300 PR121/P-LSI In=6300A 4p W MP </t>
  </si>
  <si>
    <t>1SDA057162R1</t>
  </si>
  <si>
    <t>E6V 6300 PR121/P-LSIG In=6300A 4p W MP</t>
  </si>
  <si>
    <t>1SDA057163R1</t>
  </si>
  <si>
    <t>E6V 6300 PR122/P-LI In=6300A 4p W MP</t>
  </si>
  <si>
    <t>1SDA057164R1</t>
  </si>
  <si>
    <t xml:space="preserve">E6V 6300 PR122/P-LSI In=6300A 4p W MP </t>
  </si>
  <si>
    <t>1SDA057165R1</t>
  </si>
  <si>
    <t>E6V 6300 PR122/P-LSIG In=6300A 4p W MP</t>
  </si>
  <si>
    <t>1SDA057167R1</t>
  </si>
  <si>
    <t>E6V 6300 PR123/P-LSIG In=6300A 4p W MP</t>
  </si>
  <si>
    <t>1SDA057172R1</t>
  </si>
  <si>
    <t xml:space="preserve">T4D 250  3p F F                         </t>
  </si>
  <si>
    <t>1SDA057173R1</t>
  </si>
  <si>
    <t xml:space="preserve">T4D 250  4p F F                         </t>
  </si>
  <si>
    <t>1SDA057175R1</t>
  </si>
  <si>
    <t xml:space="preserve">T4N 250 UL/CSA TMD 30-500 3p F F        </t>
  </si>
  <si>
    <t>1SDA057176R1</t>
  </si>
  <si>
    <t xml:space="preserve">T4N 250 UL/CSA TMD 40-500 3p F F        </t>
  </si>
  <si>
    <t>1SDA057177R1</t>
  </si>
  <si>
    <t xml:space="preserve">T4N 250 UL/CSA TMD 50-500 3p F F        </t>
  </si>
  <si>
    <t>1SDA057179R1</t>
  </si>
  <si>
    <t xml:space="preserve">T4N 250 UL/CSA TMA 80-400..800 3p F F   </t>
  </si>
  <si>
    <t>1SDA057180R1</t>
  </si>
  <si>
    <t xml:space="preserve">T4N 250 UL/CSA TMA 100-500..1000 3p F F </t>
  </si>
  <si>
    <t>1SDA057181R1</t>
  </si>
  <si>
    <t xml:space="preserve">T4N 250 UL/CSA TMA 125-625..1250 3p F F </t>
  </si>
  <si>
    <t>1SDA057182R1</t>
  </si>
  <si>
    <t xml:space="preserve">T4N 250 UL/CSA TMA 150-750..1500 3p F F </t>
  </si>
  <si>
    <t>1SDA057183R1</t>
  </si>
  <si>
    <t>T4N 250 UL/CSA TMA 200-1000..2000 3p F F</t>
  </si>
  <si>
    <t>1SDA057184R1</t>
  </si>
  <si>
    <t>T4N 250 UL/CSA TMA 250-1250..2500 3p F F</t>
  </si>
  <si>
    <t>1SDA057185R1</t>
  </si>
  <si>
    <t xml:space="preserve">T4S 250 UL/CSA TMD 30-500 3p F F        </t>
  </si>
  <si>
    <t>1SDA057186R1</t>
  </si>
  <si>
    <t xml:space="preserve">T4S 250 UL/CSA TMD 40-500 3p F F        </t>
  </si>
  <si>
    <t>1SDA057187R1</t>
  </si>
  <si>
    <t xml:space="preserve">T4S 250 UL/CSA TMD 50-500 3p F F        </t>
  </si>
  <si>
    <t>1SDA057188R1</t>
  </si>
  <si>
    <t xml:space="preserve">T4S 250 UL/CSA TMA 80-400..800 3p F F   </t>
  </si>
  <si>
    <t>1SDA057189R1</t>
  </si>
  <si>
    <t xml:space="preserve">T4S 250 UL/CSA TMA 100-500..1000 3p F F </t>
  </si>
  <si>
    <t>1SDA057190R1</t>
  </si>
  <si>
    <t xml:space="preserve">T4S 250 UL/CSA TMA 125-625..1250 3p F F </t>
  </si>
  <si>
    <t>1SDA057191R1</t>
  </si>
  <si>
    <t xml:space="preserve">T4S 250 UL/CSA TMA 150-750..1500 3p F F </t>
  </si>
  <si>
    <t>1SDA057192R1</t>
  </si>
  <si>
    <t>T4S 250 UL/CSA TMA 200-1000..2000 3p F F</t>
  </si>
  <si>
    <t>1SDA057193R1</t>
  </si>
  <si>
    <t>T4S 250 UL/CSA TMA 250-1250..2500 3p F F</t>
  </si>
  <si>
    <t>1SDA057194R1</t>
  </si>
  <si>
    <t xml:space="preserve">T4H 250 UL/CSA TMD 30-500 3p F F        </t>
  </si>
  <si>
    <t>1SDA057195R1</t>
  </si>
  <si>
    <t xml:space="preserve">T4H 250 UL/CSA TMD 40-500 3p F F        </t>
  </si>
  <si>
    <t>1SDA057196R1</t>
  </si>
  <si>
    <t xml:space="preserve">T4H 250 UL/CSA TMD 50-500 3p F F        </t>
  </si>
  <si>
    <t>1SDA057197R1</t>
  </si>
  <si>
    <t xml:space="preserve">T4H 250 UL/CSA TMA 80-400..800 3p F F   </t>
  </si>
  <si>
    <t>1SDA057198R1</t>
  </si>
  <si>
    <t xml:space="preserve">T4H 250 UL/CSA TMA 100-500..1000 3p F F </t>
  </si>
  <si>
    <t>1SDA057199R1</t>
  </si>
  <si>
    <t xml:space="preserve">T4H 250 UL/CSA TMA 125-625..1250 3p F F </t>
  </si>
  <si>
    <t>1SDA057200R1</t>
  </si>
  <si>
    <t xml:space="preserve">T4H 250 UL/CSA TMA 150-750..1500 3p F F </t>
  </si>
  <si>
    <t>1SDA057201R1</t>
  </si>
  <si>
    <t>T4H 250 UL/CSA TMA 200-1000..2000 3p F F</t>
  </si>
  <si>
    <t>1SDA057203R1</t>
  </si>
  <si>
    <t>T4H 250 UL/CSA TMA 250-1250..2500 3p F F</t>
  </si>
  <si>
    <t>1SDA057204R1</t>
  </si>
  <si>
    <t xml:space="preserve">T4L 250 UL/CSA TMD 30-500 3p F F        </t>
  </si>
  <si>
    <t>1SDA057205R1</t>
  </si>
  <si>
    <t xml:space="preserve">T4L 250 UL/CSA TMD 40-500 3p F F        </t>
  </si>
  <si>
    <t>1SDA057206R1</t>
  </si>
  <si>
    <t xml:space="preserve">T4L 250 UL/CSA TMD 50-500 3p F F        </t>
  </si>
  <si>
    <t>1SDA057207R1</t>
  </si>
  <si>
    <t>E1B-A800 PR121/P-LI 3p F HR</t>
  </si>
  <si>
    <t>1SDA057209R1</t>
  </si>
  <si>
    <t>E1B-A 800 PR121/P-LI In=800A 3p W MP</t>
  </si>
  <si>
    <t>1SDA057211R1</t>
  </si>
  <si>
    <t xml:space="preserve">E1B-A 800 PR121/P-LSI In=800A 3p F HR </t>
  </si>
  <si>
    <t>1SDA057213R1</t>
  </si>
  <si>
    <t xml:space="preserve">E1B-A 800 PR121/P-LSI In=800A 3p W MP </t>
  </si>
  <si>
    <t>1SDA057215R1</t>
  </si>
  <si>
    <t>E1B-A 800 PR121/P-LSIG In=800A 3p F HR</t>
  </si>
  <si>
    <t>1SDA057217R1</t>
  </si>
  <si>
    <t>E1B-A 800 PR121/P-LSIG In=800A 3p W MP</t>
  </si>
  <si>
    <t>1SDA057219R1</t>
  </si>
  <si>
    <t>E1B-A 800 PR122/P-LI In=800A 3p F HR</t>
  </si>
  <si>
    <t>1SDA057221R1</t>
  </si>
  <si>
    <t>E1B-A 800 PR122/P-LI In=800A 3p W MP</t>
  </si>
  <si>
    <t>1SDA057223R1</t>
  </si>
  <si>
    <t xml:space="preserve">E1B-A 800 PR122/P-LSI In=800A 3p F HR </t>
  </si>
  <si>
    <t>1SDA057225R1</t>
  </si>
  <si>
    <t xml:space="preserve">E1B-A 800 PR122/P-LSI In=800A 3p W MP </t>
  </si>
  <si>
    <t>1SDA057227R1</t>
  </si>
  <si>
    <t>E1B-A 800 PR122/P-LSIG In=800A 3p F HR</t>
  </si>
  <si>
    <t>1SDA057229R1</t>
  </si>
  <si>
    <t>E1B-A 800 PR122/P-LSIG In=800A 3p W MP</t>
  </si>
  <si>
    <t>1SDA057235R1</t>
  </si>
  <si>
    <t>E1B-A 800 PR123/P-LSIG In=800A 3p F HR</t>
  </si>
  <si>
    <t>1SDA057237R1</t>
  </si>
  <si>
    <t>E1B-A800 PR123/P-LSIG 3p W MP</t>
  </si>
  <si>
    <t>1SDA057239R1</t>
  </si>
  <si>
    <t>E1B-A 1200 PR121/P-LI In=1200A 3p F HR</t>
  </si>
  <si>
    <t>1SDA057241R1</t>
  </si>
  <si>
    <t>E1B-A 1200 PR121/P-LI In=1200A 3p W MP</t>
  </si>
  <si>
    <t>1SDA057243R1</t>
  </si>
  <si>
    <t xml:space="preserve">E1B-A 1200 PR121/P-LSI In=1200A 3p F HR </t>
  </si>
  <si>
    <t>1SDA057245R1</t>
  </si>
  <si>
    <t xml:space="preserve">E1B-A 1200 PR121/P-LSI In=1200A 3p W MP </t>
  </si>
  <si>
    <t>1SDA057247R1</t>
  </si>
  <si>
    <t>E1B-A 1200 PR121/P-LSIG In=1200A 3p F HR</t>
  </si>
  <si>
    <t>1SDA057249R1</t>
  </si>
  <si>
    <t>E1B-A 1200 PR121/P-LSIG In=1200A 3p W MP</t>
  </si>
  <si>
    <t>1SDA057251R1</t>
  </si>
  <si>
    <t>E1B-A 1200 PR122/P-LI In=1200A 3p F HR</t>
  </si>
  <si>
    <t>1SDA057253R1</t>
  </si>
  <si>
    <t>E1B-A 1200 PR122/P-LI In=1200A 3p W MP</t>
  </si>
  <si>
    <t>1SDA057255R1</t>
  </si>
  <si>
    <t xml:space="preserve">E1B-A 1200 PR122/P-LSI In=1200A 3p F HR </t>
  </si>
  <si>
    <t>1SDA057257R1</t>
  </si>
  <si>
    <t xml:space="preserve">E1B-A 1200 PR122/P-LSI In=1200A 3p W MP </t>
  </si>
  <si>
    <t>1SDA057259R1</t>
  </si>
  <si>
    <t>E1B-A 1200 PR122/P-LSIG In=1200A 3p F HR</t>
  </si>
  <si>
    <t>1SDA057261R1</t>
  </si>
  <si>
    <t>E1B-A 1200 PR122/P-LSIG In=1200A 3p W MP</t>
  </si>
  <si>
    <t>1SDA057267R1</t>
  </si>
  <si>
    <t>E1B-A 1200 PR123/P-LSIG In=1200A 3p F HR</t>
  </si>
  <si>
    <t>1SDA057269R1</t>
  </si>
  <si>
    <t>E1B-A1200 PR123/P-LSIG 3p W MP</t>
  </si>
  <si>
    <t>1SDA057271R1</t>
  </si>
  <si>
    <t>E2B-A 1600 PR121/P-LI In=1600A 3p F HR</t>
  </si>
  <si>
    <t>1SDA057273R1</t>
  </si>
  <si>
    <t>E2B-A 1600 PR121/P-LI In=1600A 3p W MP</t>
  </si>
  <si>
    <t>1SDA057275R1</t>
  </si>
  <si>
    <t xml:space="preserve">E2B-A 1600 PR121/P-LSI In=1600A 3p F HR </t>
  </si>
  <si>
    <t>1SDA057277R1</t>
  </si>
  <si>
    <t xml:space="preserve">E2B-A 1600 PR121/P-LSI In=1600A 3p W MP </t>
  </si>
  <si>
    <t>1SDA057279R1</t>
  </si>
  <si>
    <t>E2B-A 1600 PR121/P-LSIG In=1600A 3p F HR</t>
  </si>
  <si>
    <t>1SDA057281R1</t>
  </si>
  <si>
    <t>E2B-A 1600 PR121/P-LSIG In=1600A 3p W MP</t>
  </si>
  <si>
    <t>1SDA057283R1</t>
  </si>
  <si>
    <t>E2B-A 1600 PR122/P-LI In=1600A 3p F HR</t>
  </si>
  <si>
    <t>1SDA057285R1</t>
  </si>
  <si>
    <t>E2B-A 1600 PR122/P-LI In=1600A 3p W MP</t>
  </si>
  <si>
    <t>1SDA057287R1</t>
  </si>
  <si>
    <t xml:space="preserve">E2B-A 1600 PR122/P-LSI In=1600A 3p F HR </t>
  </si>
  <si>
    <t>1SDA057289R1</t>
  </si>
  <si>
    <t xml:space="preserve">E2B-A 1600 PR122/P-LSI In=1600A 3p W MP </t>
  </si>
  <si>
    <t>1SDA057291R1</t>
  </si>
  <si>
    <t>E2B-A 1600 PR122/P-LSIG In=1600A 3p F HR</t>
  </si>
  <si>
    <t>1SDA057293R1</t>
  </si>
  <si>
    <t>E2B-A 1600 PR122/P-LSIG In=1600A 3p W MP</t>
  </si>
  <si>
    <t>1SDA057299R1</t>
  </si>
  <si>
    <t>E2B-A 1600 PR123/P-LSIG In=1600A 3p F HR</t>
  </si>
  <si>
    <t>1SDA057301R1</t>
  </si>
  <si>
    <t>E2B-A 1600 PR123/P-LSIG In=1600A 3p W MP</t>
  </si>
  <si>
    <t>1SDA057303R1</t>
  </si>
  <si>
    <t>E2N-A 1200 PR121/P-LI In=1200A 3p F HR</t>
  </si>
  <si>
    <t>1SDA057305R1</t>
  </si>
  <si>
    <t>E2N-A 1200 PR121/P-LI In=1200A 3p W MP</t>
  </si>
  <si>
    <t>1SDA057307R1</t>
  </si>
  <si>
    <t xml:space="preserve">E2N-A 1200 PR121/P-LSI In=1200A 3p F HR </t>
  </si>
  <si>
    <t>1SDA057309R1</t>
  </si>
  <si>
    <t xml:space="preserve">E2N-A 1200 PR121/P-LSI In=1200A 3p W MP </t>
  </si>
  <si>
    <t>1SDA057311R1</t>
  </si>
  <si>
    <t>E2N-A 1200 PR121/P-LSIG In=1200A 3p F HR</t>
  </si>
  <si>
    <t>1SDA057313R1</t>
  </si>
  <si>
    <t>E2N-A 1200 PR121/P-LSIG In=1200A 3p W MP</t>
  </si>
  <si>
    <t>1SDA057315R1</t>
  </si>
  <si>
    <t>E2N-A 1200 PR122/P-LI In=1200A 3p F HR</t>
  </si>
  <si>
    <t>1SDA057317R1</t>
  </si>
  <si>
    <t>E2N-A 1200 PR122/P-LI In=1200A 3p W MP</t>
  </si>
  <si>
    <t>1SDA057319R1</t>
  </si>
  <si>
    <t xml:space="preserve">E2N-A 1200 PR122/P-LSI In=1200A 3p F HR </t>
  </si>
  <si>
    <t>1SDA057321R1</t>
  </si>
  <si>
    <t xml:space="preserve">E2N-A 1200 PR122/P-LSI In=1200A 3p W MP </t>
  </si>
  <si>
    <t>1SDA057323R1</t>
  </si>
  <si>
    <t>E2N-A 1200 PR122/P-LSIG In=1200A 3p F HR</t>
  </si>
  <si>
    <t>1SDA057325R1</t>
  </si>
  <si>
    <t>E2N-A 1200 PR122/P-LSIG In=1200A 3p W MP</t>
  </si>
  <si>
    <t>1SDA057331R1</t>
  </si>
  <si>
    <t>E2N-A 1200 PR123/P-LSIG In=1200A 3p F HR</t>
  </si>
  <si>
    <t>1SDA057333R1</t>
  </si>
  <si>
    <t>E2N-A1200 PR123/P-LSIG 3p W MP</t>
  </si>
  <si>
    <t>1SDA057335R1</t>
  </si>
  <si>
    <t>E2N-A 1600 PR121/P-LI In=1600A 3p F HR</t>
  </si>
  <si>
    <t>1SDA057337R1</t>
  </si>
  <si>
    <t>E2N-A 1600 PR121/P-LI In=1600A 3p W MP</t>
  </si>
  <si>
    <t>1SDA057339R1</t>
  </si>
  <si>
    <t xml:space="preserve">E2N-A 1600 PR121/P-LSI In=1600A 3p F HR </t>
  </si>
  <si>
    <t>1SDA057341R1</t>
  </si>
  <si>
    <t xml:space="preserve">E2N-A 1600 PR121/P-LSI In=1600A 3p W MP </t>
  </si>
  <si>
    <t>1SDA057343R1</t>
  </si>
  <si>
    <t>E2N-A 1600 PR121/P-LSIG In=1600A 3p F HR</t>
  </si>
  <si>
    <t>1SDA057345R1</t>
  </si>
  <si>
    <t>E2N-A 1600 PR121/P-LSIG In=1600A 3p W MP</t>
  </si>
  <si>
    <t>1SDA057347R1</t>
  </si>
  <si>
    <t>E2N-A 1600 PR122/P-LI In=1600A 3p F HR</t>
  </si>
  <si>
    <t>1SDA057349R1</t>
  </si>
  <si>
    <t>E2N-A 1600 PR122/P-LI In=1600A 3p W MP</t>
  </si>
  <si>
    <t>1SDA057351R1</t>
  </si>
  <si>
    <t xml:space="preserve">E2N-A 1600 PR122/P-LSI In=1600A 3p F HR </t>
  </si>
  <si>
    <t>1SDA057353R1</t>
  </si>
  <si>
    <t xml:space="preserve">E2N-A 1600 PR122/P-LSI In=1600A 3p W MP </t>
  </si>
  <si>
    <t>1SDA057355R1</t>
  </si>
  <si>
    <t>E2N-A 1600 PR122/P-LSIG In=1600A 3p F HR</t>
  </si>
  <si>
    <t>1SDA057357R1</t>
  </si>
  <si>
    <t>E2N-A 1600 PR122/P-LSIG In=1600A 3p W MP</t>
  </si>
  <si>
    <t>1SDA057363R1</t>
  </si>
  <si>
    <t>E2N-A 1600 PR123/P-LSIG In=1600A 3p F HR</t>
  </si>
  <si>
    <t>1SDA057365R1</t>
  </si>
  <si>
    <t>E2N-A 1600 PR123/P-LSIG In=1600A 3p W MP</t>
  </si>
  <si>
    <t>1SDA057367R1</t>
  </si>
  <si>
    <t>E3N-A 2000 PR121/P-LI In=2000A 3p F HR</t>
  </si>
  <si>
    <t>1SDA057369R1</t>
  </si>
  <si>
    <t>E3N-A 2000 PR121/P-LI In=2000A 3p W MP</t>
  </si>
  <si>
    <t>1SDA057371R1</t>
  </si>
  <si>
    <t xml:space="preserve">E3N-A 2000 PR121/P-LSI In=2000A 3p F HR </t>
  </si>
  <si>
    <t>1SDA057373R1</t>
  </si>
  <si>
    <t xml:space="preserve">E3N-A 2000 PR121/P-LSI In=2000A 3p W MP </t>
  </si>
  <si>
    <t>1SDA057375R1</t>
  </si>
  <si>
    <t>E3N-A 2000 PR121/P-LSIG In=2000A 3p F HR</t>
  </si>
  <si>
    <t>1SDA057377R1</t>
  </si>
  <si>
    <t>E3N-A 2000 PR121/P-LSIG In=2000A 3p W MP</t>
  </si>
  <si>
    <t>1SDA057379R1</t>
  </si>
  <si>
    <t>E3N-A 2000 PR122/P-LI In=2000A 3p F HR</t>
  </si>
  <si>
    <t>1SDA057381R1</t>
  </si>
  <si>
    <t>E3N-A 2000 PR122/P-LI In=2000A 3p W MP</t>
  </si>
  <si>
    <t>1SDA057383R1</t>
  </si>
  <si>
    <t xml:space="preserve">E3N-A 2000 PR122/P-LSI In=2000A 3p F HR </t>
  </si>
  <si>
    <t>1SDA057385R1</t>
  </si>
  <si>
    <t xml:space="preserve">E3N-A 2000 PR122/P-LSI In=2000A 3p W MP </t>
  </si>
  <si>
    <t>1SDA057387R1</t>
  </si>
  <si>
    <t>E3N-A2000 PR122/P-LSIG 3p F HR</t>
  </si>
  <si>
    <t>1SDA057389R1</t>
  </si>
  <si>
    <t>E3N-A 2000 PR122/P-LSIG In=2000A 3p W MP</t>
  </si>
  <si>
    <t>1SDA057395R1</t>
  </si>
  <si>
    <t>E3N-A2000 PR123/P-LSIG 3p F HR</t>
  </si>
  <si>
    <t>1SDA057397R1</t>
  </si>
  <si>
    <t>E3N-A 2000 PR123/P-LSIG In=2000A 3p W MP</t>
  </si>
  <si>
    <t>1SDA057399R1</t>
  </si>
  <si>
    <t>E3N-A 2500 PR121/P-LI In=2500A 3p F HR</t>
  </si>
  <si>
    <t>1SDA057401R1</t>
  </si>
  <si>
    <t>E3N-A 2500 PR121/P-LI In=2500A 3p W MP</t>
  </si>
  <si>
    <t>1SDA057403R1</t>
  </si>
  <si>
    <t xml:space="preserve">E3N-A 2500 PR121/P-LSI In=2500A 3p F HR </t>
  </si>
  <si>
    <t>1SDA057405R1</t>
  </si>
  <si>
    <t xml:space="preserve">E3N-A 2500 PR121/P-LSI In=2500A 3p W MP </t>
  </si>
  <si>
    <t>1SDA057407R1</t>
  </si>
  <si>
    <t>E3N-A 2500 PR121/P-LSIG In=2500A 3p F HR</t>
  </si>
  <si>
    <t>1SDA057409R1</t>
  </si>
  <si>
    <t>E3N-A 2500 PR121/P-LSIG In=2500A 3p W MP</t>
  </si>
  <si>
    <t>1SDA057411R1</t>
  </si>
  <si>
    <t>E3N-A 2500 PR122/P-LI In=2500A 3p F HR</t>
  </si>
  <si>
    <t>1SDA057413R1</t>
  </si>
  <si>
    <t>E3N-A 2500 PR122/P-LI In=2500A 3p W MP</t>
  </si>
  <si>
    <t>1SDA057415R1</t>
  </si>
  <si>
    <t xml:space="preserve">E3N-A 2500 PR122/P-LSI In=2500A 3p F HR </t>
  </si>
  <si>
    <t>1SDA057417R1</t>
  </si>
  <si>
    <t xml:space="preserve">E3N-A 2500 PR122/P-LSI In=2500A 3p W MP </t>
  </si>
  <si>
    <t>1SDA057419R1</t>
  </si>
  <si>
    <t>E3N-A 2500 PR122/P-LSIG In=2500A 3p F HR</t>
  </si>
  <si>
    <t>1SDA057421R1</t>
  </si>
  <si>
    <t>E3N-A 2500 PR122/P-LSIG In=2500A 3p W MP</t>
  </si>
  <si>
    <t>1SDA057427R1</t>
  </si>
  <si>
    <t>E3N-A 2500 PR123/P-LSIG In=2500A 3p F HR</t>
  </si>
  <si>
    <t>1SDA057429R1</t>
  </si>
  <si>
    <t>E3N-A 2500 PR123/P-LSIG In=2500A 3p W MP</t>
  </si>
  <si>
    <t>1SDA057431R1</t>
  </si>
  <si>
    <t>E3S-A 1200 PR121/P-LI In=1200A 3p F HR</t>
  </si>
  <si>
    <t>1SDA057433R1</t>
  </si>
  <si>
    <t>E3S-A 1200 PR121/P-LI In=1200A 3p W MP</t>
  </si>
  <si>
    <t>1SDA057435R1</t>
  </si>
  <si>
    <t xml:space="preserve">E3S-A 1200 PR121/P-LSI In=1200A 3p F HR </t>
  </si>
  <si>
    <t>1SDA057437R1</t>
  </si>
  <si>
    <t xml:space="preserve">E3S-A 1200 PR121/P-LSI In=1200A 3p W MP </t>
  </si>
  <si>
    <t>1SDA057439R1</t>
  </si>
  <si>
    <t>E3S-A 1200 PR121/P-LSIG In=1200A 3p F HR</t>
  </si>
  <si>
    <t>1SDA057441R1</t>
  </si>
  <si>
    <t>E3S-A1200 PR121/P-LSIG 3p W MP</t>
  </si>
  <si>
    <t>1SDA057443R1</t>
  </si>
  <si>
    <t>E3S-A 1200 PR122/P-LI In=1200A 3p F HR</t>
  </si>
  <si>
    <t>1SDA057445R1</t>
  </si>
  <si>
    <t>E3S-A 1200 PR122/P-LI In=1200A 3p W MP</t>
  </si>
  <si>
    <t>1SDA057447R1</t>
  </si>
  <si>
    <t xml:space="preserve">E3S-A 1200 PR122/P-LSI In=1200A 3p F HR </t>
  </si>
  <si>
    <t>1SDA057449R1</t>
  </si>
  <si>
    <t xml:space="preserve">E3S-A 1200 PR122/P-LSI In=1200A 3p W MP </t>
  </si>
  <si>
    <t>1SDA057451R1</t>
  </si>
  <si>
    <t>E3S-A 1200 PR122/P-LSIG In=1200A 3p F HR</t>
  </si>
  <si>
    <t>1SDA057453R1</t>
  </si>
  <si>
    <t>E3S-A 1200 PR122/P-LSIG In=1200A 3p W MP</t>
  </si>
  <si>
    <t>1SDA057459R1</t>
  </si>
  <si>
    <t>E3S-A 1200 PR123/P-LSIG In=1200A 3p F HR</t>
  </si>
  <si>
    <t>1SDA057461R1</t>
  </si>
  <si>
    <t>E3S-A 1200 PR123/P-LSIG In=1200A 3p W MP</t>
  </si>
  <si>
    <t>1SDA057463R1</t>
  </si>
  <si>
    <t>E3S-A 1600 PR121/P-LI In=1600A 3p F HR</t>
  </si>
  <si>
    <t>1SDA057465R1</t>
  </si>
  <si>
    <t>E3S-A 1600 PR121/P-LI In=1600A 3p W MP</t>
  </si>
  <si>
    <t>1SDA057467R1</t>
  </si>
  <si>
    <t xml:space="preserve">E3S-A 1600 PR121/P-LSI In=1600A 3p F HR </t>
  </si>
  <si>
    <t>1SDA057469R1</t>
  </si>
  <si>
    <t xml:space="preserve">E3S-A 1600 PR121/P-LSI In=1600A 3p W MP </t>
  </si>
  <si>
    <t>1SDA057471R1</t>
  </si>
  <si>
    <t>E3S-A 1600 PR121/P-LSIG In=1600A 3p F HR</t>
  </si>
  <si>
    <t>1SDA057473R1</t>
  </si>
  <si>
    <t>E3S-A 1600 PR121/P-LSIG In=1600A 3p W MP</t>
  </si>
  <si>
    <t>1SDA057475R1</t>
  </si>
  <si>
    <t>E3S-A 1600 PR122/P-LI In=1600A 3p F HR</t>
  </si>
  <si>
    <t>1SDA057477R1</t>
  </si>
  <si>
    <t>E3S-A 1600 PR122/P-LI In=1600A 3p W MP</t>
  </si>
  <si>
    <t>1SDA057479R1</t>
  </si>
  <si>
    <t xml:space="preserve">E3S-A 1600 PR122/P-LSI In=1600A 3p F HR </t>
  </si>
  <si>
    <t>1SDA057481R1</t>
  </si>
  <si>
    <t xml:space="preserve">E3S-A 1600 PR122/P-LSI In=1600A 3p W MP </t>
  </si>
  <si>
    <t>1SDA057483R1</t>
  </si>
  <si>
    <t>E3S-A 1600 PR122/P-LSIG In=1600A 3p F HR</t>
  </si>
  <si>
    <t>1SDA057485R1</t>
  </si>
  <si>
    <t>E3S-A 1600 PR122/P-LSIG In=1600A 3p W MP</t>
  </si>
  <si>
    <t>1SDA057491R1</t>
  </si>
  <si>
    <t>E3S-A 1600 PR123/P-LSIG In=1600A 3p F HR</t>
  </si>
  <si>
    <t>1SDA057493R1</t>
  </si>
  <si>
    <t>E3S-A1600 PR123/P-LSIG 3p W MP</t>
  </si>
  <si>
    <t>1SDA057495R1</t>
  </si>
  <si>
    <t>E3S-A 2000 PR121/P-LI In=2000A 3p F HR</t>
  </si>
  <si>
    <t>1SDA057497R1</t>
  </si>
  <si>
    <t xml:space="preserve">E3S-A2000 PR121/P-LI 3p W MP  </t>
  </si>
  <si>
    <t>1SDA057499R1</t>
  </si>
  <si>
    <t xml:space="preserve">E3S-A 2000 PR121/P-LSI In=2000A 3p F HR </t>
  </si>
  <si>
    <t>1SDA057501R1</t>
  </si>
  <si>
    <t xml:space="preserve">E3S-A 2000 PR121/P-LSI In=2000A 3p W MP </t>
  </si>
  <si>
    <t>1SDA057503R1</t>
  </si>
  <si>
    <t>E3S-A2000 PR121/P-LSIG 3p F HR</t>
  </si>
  <si>
    <t>1SDA057505R1</t>
  </si>
  <si>
    <t>E3S-A 2000 PR121/P-LSIG In=2000A 3p W MP</t>
  </si>
  <si>
    <t>1SDA057507R1</t>
  </si>
  <si>
    <t>E3S-A 2000 PR122/P-LI In=2000A 3p F HR</t>
  </si>
  <si>
    <t>1SDA057509R1</t>
  </si>
  <si>
    <t>E3S-A 2000 PR122/P-LI In=2000A 3p W MP</t>
  </si>
  <si>
    <t>1SDA057511R1</t>
  </si>
  <si>
    <t xml:space="preserve">E3S-A 2000 PR122/P-LSI In=2000A 3p F HR </t>
  </si>
  <si>
    <t>1SDA057513R1</t>
  </si>
  <si>
    <t xml:space="preserve">E3S-A 2000 PR122/P-LSI In=2000A 3p W MP </t>
  </si>
  <si>
    <t>1SDA057515R1</t>
  </si>
  <si>
    <t>E3S-A 2000 PR122/P-LSIG In=2000A 3p F HR</t>
  </si>
  <si>
    <t>1SDA057517R1</t>
  </si>
  <si>
    <t>E3S-A 2000 PR122/P-LSIG In=2000A 3p W MP</t>
  </si>
  <si>
    <t>1SDA057523R1</t>
  </si>
  <si>
    <t>E3S-A2000 PR123/P-LSIG 3p F HR</t>
  </si>
  <si>
    <t>1SDA057525R1</t>
  </si>
  <si>
    <t>E3S-A2000 PR123/P-LSIG 3p W MP</t>
  </si>
  <si>
    <t>1SDA057527R1</t>
  </si>
  <si>
    <t>E3S-A 2500 PR121/P-LI In=2500A 3p F HR</t>
  </si>
  <si>
    <t>1SDA057529R1</t>
  </si>
  <si>
    <t>E3S-A 2500 PR121/P-LI In=2500A 3p W MP</t>
  </si>
  <si>
    <t>1SDA057531R1</t>
  </si>
  <si>
    <t xml:space="preserve">E3S-A 2500 PR121/P-LSI In=2500A 3p F HR </t>
  </si>
  <si>
    <t>1SDA057533R1</t>
  </si>
  <si>
    <t xml:space="preserve">E3S-A 2500 PR121/P-LSI In=2500A 3p W MP </t>
  </si>
  <si>
    <t>1SDA057535R1</t>
  </si>
  <si>
    <t>E3S-A 2500 PR121/P-LSIG In=2500A 3p F HR</t>
  </si>
  <si>
    <t>1SDA057537R1</t>
  </si>
  <si>
    <t>E3S-A 2500 PR121/P-LSIG In=2500A 3p W MP</t>
  </si>
  <si>
    <t>1SDA057539R1</t>
  </si>
  <si>
    <t>E3S-A 2500 PR122/P-LI In=2500A 3p F HR</t>
  </si>
  <si>
    <t>1SDA057541R1</t>
  </si>
  <si>
    <t>E3S-A 2500 PR122/P-LI In=2500A 3p W MP</t>
  </si>
  <si>
    <t>1SDA057543R1</t>
  </si>
  <si>
    <t xml:space="preserve">E3S-A 2500 PR122/P-LSI In=2500A 3p F HR </t>
  </si>
  <si>
    <t>1SDA057545R1</t>
  </si>
  <si>
    <t xml:space="preserve">E3S-A 2500 PR122/P-LSI In=2500A 3p W MP </t>
  </si>
  <si>
    <t>1SDA057547R1</t>
  </si>
  <si>
    <t>E3S-A 2500 PR122/P-LSIG In=2500A 3p F HR</t>
  </si>
  <si>
    <t>1SDA057549R1</t>
  </si>
  <si>
    <t>E3S-A 2500 PR122/P-LSIG In=2500A 3p W MP</t>
  </si>
  <si>
    <t>1SDA057555R1</t>
  </si>
  <si>
    <t>E3S-A 2500 PR123/P-LSIG In=2500A 3p F HR</t>
  </si>
  <si>
    <t>1SDA057557R1</t>
  </si>
  <si>
    <t>E3S-A2500 PR123/P-LSIG 3p W MP</t>
  </si>
  <si>
    <t>1SDA057559R1</t>
  </si>
  <si>
    <t>E3H-A 1200 PR121/P-LI In=1200A 3p F HR</t>
  </si>
  <si>
    <t>1SDA057561R1</t>
  </si>
  <si>
    <t>E3H-A 1200 PR121/P-LI In=1200A 3p W MP</t>
  </si>
  <si>
    <t>1SDA057563R1</t>
  </si>
  <si>
    <t xml:space="preserve">E3H-A 1200 PR121/P-LSI In=1200A 3p F HR </t>
  </si>
  <si>
    <t>1SDA057565R1</t>
  </si>
  <si>
    <t xml:space="preserve">E3H-A 1200 PR121/P-LSI In=1200A 3p W MP </t>
  </si>
  <si>
    <t>1SDA057567R1</t>
  </si>
  <si>
    <t>E3H-A 1200 PR121/P-LSIG In=1200A 3p F HR</t>
  </si>
  <si>
    <t>1SDA057569R1</t>
  </si>
  <si>
    <t>E3H-A 1200 PR121/P-LSIG In=1200A 3p W MP</t>
  </si>
  <si>
    <t>1SDA057571R1</t>
  </si>
  <si>
    <t>E3H-A 1200 PR122/P-LI In=1200A 3p F HR</t>
  </si>
  <si>
    <t>1SDA057573R1</t>
  </si>
  <si>
    <t>E3H-A 1200 PR122/P-LI In=1200A 3p W MP</t>
  </si>
  <si>
    <t>1SDA057575R1</t>
  </si>
  <si>
    <t xml:space="preserve">E3H-A 1200 PR122/P-LSI In=1200A 3p F HR </t>
  </si>
  <si>
    <t>1SDA057577R1</t>
  </si>
  <si>
    <t xml:space="preserve">E3H-A 1200 PR122/P-LSI In=1200A 3p W MP </t>
  </si>
  <si>
    <t>1SDA057579R1</t>
  </si>
  <si>
    <t>E3H-A 1200 PR122/P-LSIG In=1200A 3p F HR</t>
  </si>
  <si>
    <t>1SDA057581R1</t>
  </si>
  <si>
    <t>E3H-A 1200 PR122/P-LSIG In=1200A 3p W MP</t>
  </si>
  <si>
    <t>1SDA057587R1</t>
  </si>
  <si>
    <t>E3H-A 1200 PR123/P-LSIG In=1200A 3p F HR</t>
  </si>
  <si>
    <t>1SDA057589R1</t>
  </si>
  <si>
    <t>E3H-A 1200 PR123/P-LSIG In=1200A 3p W MP</t>
  </si>
  <si>
    <t>1SDA057591R1</t>
  </si>
  <si>
    <t>E3H-A 1600 PR121/P-LI In=1600A 3p F HR</t>
  </si>
  <si>
    <t>1SDA057593R1</t>
  </si>
  <si>
    <t>E3H-A 1600 PR121/P-LI In=1600A 3p W MP</t>
  </si>
  <si>
    <t>1SDA057595R1</t>
  </si>
  <si>
    <t xml:space="preserve">E3H-A 1600 PR121/P-LSI In=1600A 3p F HR </t>
  </si>
  <si>
    <t>1SDA057597R1</t>
  </si>
  <si>
    <t xml:space="preserve">E3H-A 1600 PR121/P-LSI In=1600A 3p W MP </t>
  </si>
  <si>
    <t>1SDA057599R1</t>
  </si>
  <si>
    <t>E3H-A 1600 PR121/P-LSIG In=1600A 3p F HR</t>
  </si>
  <si>
    <t>1SDA057601R1</t>
  </si>
  <si>
    <t>E3H-A 1600 PR121/P-LSIG In=1600A 3p W MP</t>
  </si>
  <si>
    <t>1SDA057603R1</t>
  </si>
  <si>
    <t>E3H-A 1600 PR122/P-LI In=1600A 3p F HR</t>
  </si>
  <si>
    <t>1SDA057605R1</t>
  </si>
  <si>
    <t>E3H-A 1600 PR122/P-LI In=1600A 3p W MP</t>
  </si>
  <si>
    <t>1SDA057607R1</t>
  </si>
  <si>
    <t xml:space="preserve">E3H-A 1600 PR122/P-LSI In=1600A 3p F HR </t>
  </si>
  <si>
    <t>1SDA057609R1</t>
  </si>
  <si>
    <t xml:space="preserve">E3H-A 1600 PR122/P-LSI In=1600A 3p W MP </t>
  </si>
  <si>
    <t>1SDA057611R1</t>
  </si>
  <si>
    <t>E3H-A 1600 PR122/P-LSIG In=1600A 3p F HR</t>
  </si>
  <si>
    <t>1SDA057613R1</t>
  </si>
  <si>
    <t>E3H-A 1600 PR122/P-LSIG In=1600A 3p W MP</t>
  </si>
  <si>
    <t>1SDA057619R1</t>
  </si>
  <si>
    <t>E3H-A 1600 PR123/P-LSIG In=1600A 3p F HR</t>
  </si>
  <si>
    <t>1SDA057621R1</t>
  </si>
  <si>
    <t>E3H-A 1600 PR123/P-LSIG In=1600A 3p W MP</t>
  </si>
  <si>
    <t>1SDA057623R1</t>
  </si>
  <si>
    <t>E3H-A 2000 PR121/P-LI In=2000A 3p F HR</t>
  </si>
  <si>
    <t>1SDA057625R1</t>
  </si>
  <si>
    <t>E3H-A 2000 PR121/P-LI In=2000A 3p W MP</t>
  </si>
  <si>
    <t>1SDA057627R1</t>
  </si>
  <si>
    <t xml:space="preserve">E3H-A 2000 PR121/P-LSI In=2000A 3p F HR </t>
  </si>
  <si>
    <t>1SDA057629R1</t>
  </si>
  <si>
    <t xml:space="preserve">E3H-A 2000 PR121/P-LSI In=2000A 3p W MP </t>
  </si>
  <si>
    <t>1SDA057631R1</t>
  </si>
  <si>
    <t>E3H-A 2000 PR121/P-LSIG In=2000A 3p F HR</t>
  </si>
  <si>
    <t>1SDA057633R1</t>
  </si>
  <si>
    <t>E3H-A 2000 PR121/P-LSIG In=2000A 3p W MP</t>
  </si>
  <si>
    <t>1SDA057635R1</t>
  </si>
  <si>
    <t>E3H-A 2000 PR122/P-LI In=2000A 3p F HR</t>
  </si>
  <si>
    <t>1SDA057637R1</t>
  </si>
  <si>
    <t>E3H-A 2000 PR122/P-LI In=2000A 3p W MP</t>
  </si>
  <si>
    <t>1SDA057639R1</t>
  </si>
  <si>
    <t xml:space="preserve">E3H-A 2000 PR122/P-LSI In=2000A 3p F HR </t>
  </si>
  <si>
    <t>1SDA057641R1</t>
  </si>
  <si>
    <t xml:space="preserve">E3H-A 2000 PR122/P-LSI In=2000A 3p W MP </t>
  </si>
  <si>
    <t>1SDA057643R1</t>
  </si>
  <si>
    <t>E3H-A 2000 PR122/P-LSIG In=2000A 3p F HR</t>
  </si>
  <si>
    <t>1SDA057645R1</t>
  </si>
  <si>
    <t>E3H-A 2000 PR122/P-LSIG In=2000A 3p W MP</t>
  </si>
  <si>
    <t>1SDA057651R1</t>
  </si>
  <si>
    <t>E3H-A 2000 PR123/P-LSIG In=2000A 3p F HR</t>
  </si>
  <si>
    <t>1SDA057653R1</t>
  </si>
  <si>
    <t>E3H-A 2000 PR123/P-LSIG In=2000A 3p W MP</t>
  </si>
  <si>
    <t>1SDA057655R1</t>
  </si>
  <si>
    <t>E3H-A 2500 PR121/P-LI In=2500A 3p F HR</t>
  </si>
  <si>
    <t>1SDA057657R1</t>
  </si>
  <si>
    <t>E3H-A 2500 PR121/P-LI In=2500A 3p W MP</t>
  </si>
  <si>
    <t>1SDA057659R1</t>
  </si>
  <si>
    <t xml:space="preserve">E3H-A 2500 PR121/P-LSI In=2500A 3p F HR </t>
  </si>
  <si>
    <t>1SDA057661R1</t>
  </si>
  <si>
    <t xml:space="preserve">E3H-A 2500 PR121/P-LSI In=2500A 3p W MP </t>
  </si>
  <si>
    <t>1SDA057663R1</t>
  </si>
  <si>
    <t>E3H-A 2500 PR121/P-LSIG In=2500A 3p F HR</t>
  </si>
  <si>
    <t>1SDA057665R1</t>
  </si>
  <si>
    <t>E3H-A 2500 PR121/P-LSIG In=2500A 3p W MP</t>
  </si>
  <si>
    <t>1SDA057667R1</t>
  </si>
  <si>
    <t>E3H-A 2500 PR122/P-LI In=2500A 3p F HR</t>
  </si>
  <si>
    <t>1SDA057669R1</t>
  </si>
  <si>
    <t>E3H-A 2500 PR122/P-LI In=2500A 3p W MP</t>
  </si>
  <si>
    <t>1SDA057671R1</t>
  </si>
  <si>
    <t xml:space="preserve">E3H-A 2500 PR122/P-LSI In=2500A 3p F HR </t>
  </si>
  <si>
    <t>1SDA057673R1</t>
  </si>
  <si>
    <t xml:space="preserve">E3H-A 2500 PR122/P-LSI In=2500A 3p W MP </t>
  </si>
  <si>
    <t>1SDA057675R1</t>
  </si>
  <si>
    <t>E3H-A 2500 PR122/P-LSIG In=2500A 3p F HR</t>
  </si>
  <si>
    <t>1SDA057677R1</t>
  </si>
  <si>
    <t>E3H-A 2500 PR122/P-LSIG In=2500A 3p W MP</t>
  </si>
  <si>
    <t>1SDA057683R1</t>
  </si>
  <si>
    <t>E3H-A 2500 PR123/P-LSIG In=2500A 3p F HR</t>
  </si>
  <si>
    <t>1SDA057685R1</t>
  </si>
  <si>
    <t>E3H-A 2500 PR123/P-LSIG In=2500A 3p W MP</t>
  </si>
  <si>
    <t>1SDA057687R1</t>
  </si>
  <si>
    <t>E3V-A 1200 PR121/P-LI In=1200A 3p F HR</t>
  </si>
  <si>
    <t>1SDA057689R1</t>
  </si>
  <si>
    <t>E3V-A 1200 PR121/P-LI In=1200A 3p W MP</t>
  </si>
  <si>
    <t>1SDA057691R1</t>
  </si>
  <si>
    <t xml:space="preserve">E3V-A 1200 PR121/P-LSI In=1200A 3p F HR </t>
  </si>
  <si>
    <t>1SDA057693R1</t>
  </si>
  <si>
    <t xml:space="preserve">E3V-A 1200 PR121/P-LSI In=1200A 3p W MP </t>
  </si>
  <si>
    <t>1SDA057695R1</t>
  </si>
  <si>
    <t>E3V-A 1200 PR121/P-LSIG In=1200A 3p F HR</t>
  </si>
  <si>
    <t>1SDA057697R1</t>
  </si>
  <si>
    <t>E3V-A 1200 PR121/P-LSIG In=1200A 3p W MP</t>
  </si>
  <si>
    <t>1SDA057699R1</t>
  </si>
  <si>
    <t>E3V-A 1200 PR122/P-LI In=1200A 3p F HR</t>
  </si>
  <si>
    <t>1SDA057701R1</t>
  </si>
  <si>
    <t>E3V-A 1200 PR122/P-LI In=1200A 3p W MP</t>
  </si>
  <si>
    <t>1SDA057703R1</t>
  </si>
  <si>
    <t xml:space="preserve">E3V-A 1200 PR122/P-LSI In=1200A 3p F HR </t>
  </si>
  <si>
    <t>1SDA057705R1</t>
  </si>
  <si>
    <t xml:space="preserve">E3V-A 1200 PR122/P-LSI In=1200A 3p W MP </t>
  </si>
  <si>
    <t>1SDA057707R1</t>
  </si>
  <si>
    <t>E3V-A 1200 PR122/P-LSIG In=1200A 3p F HR</t>
  </si>
  <si>
    <t>1SDA057709R1</t>
  </si>
  <si>
    <t>E3V-A 1200 PR122/P-LSIG In=1200A 3p W MP</t>
  </si>
  <si>
    <t>1SDA057715R1</t>
  </si>
  <si>
    <t>E3V-A 1200 PR123/P-LSIG In=1200A 3p F HR</t>
  </si>
  <si>
    <t>1SDA057717R1</t>
  </si>
  <si>
    <t>E3V-A 1200 PR123/P-LSIG In=1200A 3p W MP</t>
  </si>
  <si>
    <t>1SDA057719R1</t>
  </si>
  <si>
    <t>E3V-A 1600 PR121/P-LI In=1600A 3p F HR</t>
  </si>
  <si>
    <t>1SDA057721R1</t>
  </si>
  <si>
    <t>E3V-A 1600 PR121/P-LI In=1600A 3p W MP</t>
  </si>
  <si>
    <t>1SDA057723R1</t>
  </si>
  <si>
    <t xml:space="preserve">E3V-A 1600 PR121/P-LSI In=1600A 3p F HR </t>
  </si>
  <si>
    <t>1SDA057725R1</t>
  </si>
  <si>
    <t xml:space="preserve">E3V-A 1600 PR121/P-LSI In=1600A 3p W MP </t>
  </si>
  <si>
    <t>1SDA057727R1</t>
  </si>
  <si>
    <t>E3V-A 1600 PR121/P-LSIG In=1600A 3p F HR</t>
  </si>
  <si>
    <t>1SDA057729R1</t>
  </si>
  <si>
    <t>E3V-A 1600 PR121/P-LSIG In=1600A 3p W MP</t>
  </si>
  <si>
    <t>1SDA057731R1</t>
  </si>
  <si>
    <t>E3V-A 1600 PR122/P-LI In=1600A 3p F HR</t>
  </si>
  <si>
    <t>1SDA057733R1</t>
  </si>
  <si>
    <t>E3V-A 1600 PR122/P-LI In=1600A 3p W MP</t>
  </si>
  <si>
    <t>1SDA057735R1</t>
  </si>
  <si>
    <t xml:space="preserve">E3V-A 1600 PR122/P-LSI In=1600A 3p F HR </t>
  </si>
  <si>
    <t>1SDA057737R1</t>
  </si>
  <si>
    <t xml:space="preserve">E3V-A 1600 PR122/P-LSI In=1600A 3p W MP </t>
  </si>
  <si>
    <t>1SDA057739R1</t>
  </si>
  <si>
    <t>E3V-A 1600 PR122/P-LSIG In=1600A 3p F HR</t>
  </si>
  <si>
    <t>1SDA057741R1</t>
  </si>
  <si>
    <t>E3V-A 1600 PR122/P-LSIG In=1600A 3p W MP</t>
  </si>
  <si>
    <t>1SDA057747R1</t>
  </si>
  <si>
    <t>E3V-A 1600 PR123/P-LSIG In=1600A 3p F HR</t>
  </si>
  <si>
    <t>1SDA057749R1</t>
  </si>
  <si>
    <t>E3V-A 1600 PR123/P-LSIG In=1600A 3p W MP</t>
  </si>
  <si>
    <t>1SDA057751R1</t>
  </si>
  <si>
    <t>E3V-A 2000 PR121/P-LI In=2000A 3p F HR</t>
  </si>
  <si>
    <t>1SDA057753R1</t>
  </si>
  <si>
    <t>E3V-A 2000 PR121/P-LI In=2000A 3p W MP</t>
  </si>
  <si>
    <t>1SDA057755R1</t>
  </si>
  <si>
    <t xml:space="preserve">E3V-A 2000 PR121/P-LSI In=2000A 3p F HR </t>
  </si>
  <si>
    <t>1SDA057757R1</t>
  </si>
  <si>
    <t xml:space="preserve">E3V-A 2000 PR121/P-LSI In=2000A 3p W MP </t>
  </si>
  <si>
    <t>1SDA057759R1</t>
  </si>
  <si>
    <t>E3V-A 2000 PR121/P-LSIG In=2000A 3p F HR</t>
  </si>
  <si>
    <t>1SDA057761R1</t>
  </si>
  <si>
    <t>E3V-A 2000 PR121/P-LSIG In=2000A 3p W MP</t>
  </si>
  <si>
    <t>1SDA057763R1</t>
  </si>
  <si>
    <t>E3V-A 2000 PR122/P-LI In=2000A 3p F HR</t>
  </si>
  <si>
    <t>1SDA057765R1</t>
  </si>
  <si>
    <t>E3V-A 2000 PR122/P-LI In=2000A 3p W MP</t>
  </si>
  <si>
    <t>1SDA057767R1</t>
  </si>
  <si>
    <t xml:space="preserve">E3V-A 2000 PR122/P-LSI In=2000A 3p F HR </t>
  </si>
  <si>
    <t>1SDA057769R1</t>
  </si>
  <si>
    <t xml:space="preserve">E3V-A 2000 PR122/P-LSI In=2000A 3p W MP </t>
  </si>
  <si>
    <t>1SDA057771R1</t>
  </si>
  <si>
    <t>E3V-A 2000 PR122/P-LSIG In=2000A 3p F HR</t>
  </si>
  <si>
    <t>1SDA057773R1</t>
  </si>
  <si>
    <t>E3V-A 2000 PR122/P-LSIG In=2000A 3p W MP</t>
  </si>
  <si>
    <t>1SDA057779R1</t>
  </si>
  <si>
    <t>E3V-A 2000 PR123/P-LSIG In=2000A 3p F HR</t>
  </si>
  <si>
    <t>1SDA057781R1</t>
  </si>
  <si>
    <t>E3V-A 2000 PR123/P-LSIG In=2000A 3p W MP</t>
  </si>
  <si>
    <t>1SDA057783R1</t>
  </si>
  <si>
    <t>E3V-A 2500 PR121/P-LI In=2500A 3p F HR</t>
  </si>
  <si>
    <t>1SDA057785R1</t>
  </si>
  <si>
    <t>E3V-A 2500 PR121/P-LI In=2500A 3p W MP</t>
  </si>
  <si>
    <t>1SDA057787R1</t>
  </si>
  <si>
    <t xml:space="preserve">E3V-A 2500 PR121/P-LSI In=2500A 3p F HR </t>
  </si>
  <si>
    <t>1SDA057789R1</t>
  </si>
  <si>
    <t xml:space="preserve">E3V-A 2500 PR121/P-LSI In=2500A 3p W MP </t>
  </si>
  <si>
    <t>1SDA057791R1</t>
  </si>
  <si>
    <t>E3V-A 2500 PR121/P-LSIG In=2500A 3p F HR</t>
  </si>
  <si>
    <t>1SDA057793R1</t>
  </si>
  <si>
    <t>E3V-A 2500 PR121/P-LSIG In=2500A 3p W MP</t>
  </si>
  <si>
    <t>1SDA057795R1</t>
  </si>
  <si>
    <t>E3V-A 2500 PR122/P-LI In=2500A 3p F HR</t>
  </si>
  <si>
    <t>1SDA057797R1</t>
  </si>
  <si>
    <t>E3V-A 2500 PR122/P-LI In=2500A 3p W MP</t>
  </si>
  <si>
    <t>1SDA057799R1</t>
  </si>
  <si>
    <t xml:space="preserve">E3V-A 2500 PR122/P-LSI In=2500A 3p F HR </t>
  </si>
  <si>
    <t>1SDA057801R1</t>
  </si>
  <si>
    <t xml:space="preserve">E3V-A 2500 PR122/P-LSI In=2500A 3p W MP </t>
  </si>
  <si>
    <t>1SDA057803R1</t>
  </si>
  <si>
    <t>E3V-A 2500 PR122/P-LSIG In=2500A 3p F HR</t>
  </si>
  <si>
    <t>1SDA057805R1</t>
  </si>
  <si>
    <t>E3V-A 2500 PR122/P-LSIG In=2500A 3p W MP</t>
  </si>
  <si>
    <t>1SDA057811R1</t>
  </si>
  <si>
    <t>E3V-A 2500 PR123/P-LSIG In=2500A 3p F HR</t>
  </si>
  <si>
    <t>1SDA057813R1</t>
  </si>
  <si>
    <t>E3V-A 2500 PR123/P-LSIG In=2500A 3p W MP</t>
  </si>
  <si>
    <t>1SDA057815R1</t>
  </si>
  <si>
    <t>E4S-A 3200 PR121/P-LI In=3200A 3p F HR</t>
  </si>
  <si>
    <t>1SDA057817R1</t>
  </si>
  <si>
    <t>E4S-A 3200 PR121/P-LI In=3200A 3p W MP</t>
  </si>
  <si>
    <t>1SDA057819R1</t>
  </si>
  <si>
    <t xml:space="preserve">E4S-A 3200 PR121/P-LSI In=3200A 3p F HR </t>
  </si>
  <si>
    <t>1SDA057821R1</t>
  </si>
  <si>
    <t xml:space="preserve">E4S-A 3200 PR121/P-LSI In=3200A 3p W MP </t>
  </si>
  <si>
    <t>1SDA057823R1</t>
  </si>
  <si>
    <t>E4S-A 3200 PR121/P-LSIG In=3200A 3p F HR</t>
  </si>
  <si>
    <t>1SDA057825R1</t>
  </si>
  <si>
    <t>E4S-A 3200 PR121/P-LSIG In=3200A 3p W MP</t>
  </si>
  <si>
    <t>1SDA057827R1</t>
  </si>
  <si>
    <t>E4S-A 3200 PR122/P-LI In=3200A 3p F HR</t>
  </si>
  <si>
    <t>1SDA057829R1</t>
  </si>
  <si>
    <t>E4S-A 3200 PR122/P-LI In=3200A 3p W MP</t>
  </si>
  <si>
    <t>1SDA057831R1</t>
  </si>
  <si>
    <t xml:space="preserve">E4S-A 3200 PR122/P-LSI In=3200A 3p F HR </t>
  </si>
  <si>
    <t>1SDA057833R1</t>
  </si>
  <si>
    <t xml:space="preserve">E4S-A 3200 PR122/P-LSI In=3200A 3p W MP </t>
  </si>
  <si>
    <t>1SDA057835R1</t>
  </si>
  <si>
    <t>E4S-A 3200 PR122/P-LSIG In=3200A 3p F HR</t>
  </si>
  <si>
    <t>1SDA057837R1</t>
  </si>
  <si>
    <t>E4S-A 3200 PR122/P-LSIG In=3200A 3p W MP</t>
  </si>
  <si>
    <t>1SDA057843R1</t>
  </si>
  <si>
    <t>E4S-A 3200 PR123/P-LSIG In=3200A 3p F HR</t>
  </si>
  <si>
    <t>1SDA057845R1</t>
  </si>
  <si>
    <t>E4S-A3200 PR123/P-LSIG 3p W MP</t>
  </si>
  <si>
    <t>1SDA057847R1</t>
  </si>
  <si>
    <t>E4S-A 3600 PR121/P-LI In=3600A 3p F HR</t>
  </si>
  <si>
    <t>1SDA057849R1</t>
  </si>
  <si>
    <t>E4S-A 3600 PR121/P-LI In=3600A 3p W MP</t>
  </si>
  <si>
    <t>1SDA057851R1</t>
  </si>
  <si>
    <t xml:space="preserve">E4S-A 3600 PR121/P-LSI In=3600A 3p F HR </t>
  </si>
  <si>
    <t>1SDA057853R1</t>
  </si>
  <si>
    <t xml:space="preserve">E4S-A 3600 PR121/P-LSI In=3600A 3p W MP </t>
  </si>
  <si>
    <t>1SDA057855R1</t>
  </si>
  <si>
    <t>E4S-A 3600 PR121/P-LSIG In=3600A 3p F HR</t>
  </si>
  <si>
    <t>1SDA057857R1</t>
  </si>
  <si>
    <t>E4S-A 3600 PR121/P-LSIG In=3600A 3p W MP</t>
  </si>
  <si>
    <t>1SDA057859R1</t>
  </si>
  <si>
    <t>E4S-A 3600 PR122/P-LI In=3600A 3p F HR</t>
  </si>
  <si>
    <t>1SDA057861R1</t>
  </si>
  <si>
    <t>E4S-A 3600 PR122/P-LI In=3600A 3p W MP</t>
  </si>
  <si>
    <t>1SDA057863R1</t>
  </si>
  <si>
    <t xml:space="preserve">E4S-A 3600 PR122/P-LSI In=3600A 3p F HR </t>
  </si>
  <si>
    <t>1SDA057865R1</t>
  </si>
  <si>
    <t xml:space="preserve">E4S-A 3600 PR122/P-LSI In=3600A 3p W MP </t>
  </si>
  <si>
    <t>1SDA057867R1</t>
  </si>
  <si>
    <t>E4S-A 3600 PR122/P-LSIG In=3600A 3p F HR</t>
  </si>
  <si>
    <t>1SDA057869R1</t>
  </si>
  <si>
    <t>E4S-A 3600 PR122/P-LSIG In=3600A 3p W MP</t>
  </si>
  <si>
    <t>1SDA057875R1</t>
  </si>
  <si>
    <t>E4S-A 3600 PR123/P-LSIG In=3600A 3p F HR</t>
  </si>
  <si>
    <t>1SDA057877R1</t>
  </si>
  <si>
    <t>E4S-A 3600 PR123/P-LSIG In=3600A 3p W MP</t>
  </si>
  <si>
    <t>1SDA057911R1</t>
  </si>
  <si>
    <t>E4H-A 3600 PR121/P-LI In=3600A 3p F HR</t>
  </si>
  <si>
    <t>1SDA057913R1</t>
  </si>
  <si>
    <t>E4H-A 3600 PR121/P-LI In=3600A 3p W MP</t>
  </si>
  <si>
    <t>1SDA057915R1</t>
  </si>
  <si>
    <t xml:space="preserve">E4H-A 3600 PR121/P-LSI In=3600A 3p F HR </t>
  </si>
  <si>
    <t>1SDA057917R1</t>
  </si>
  <si>
    <t xml:space="preserve">E4H-A 3600 PR121/P-LSI In=3600A 3p W MP </t>
  </si>
  <si>
    <t>1SDA057919R1</t>
  </si>
  <si>
    <t>E4H-A 3600 PR121/P-LSIG In=3600A 3p F HR</t>
  </si>
  <si>
    <t>1SDA057921R1</t>
  </si>
  <si>
    <t>E4H-A 3600 PR121/P-LSIG In=3600A 3p W MP</t>
  </si>
  <si>
    <t>1SDA057923R1</t>
  </si>
  <si>
    <t>E4H-A 3600 PR122/P-LI In=3600A 3p F HR</t>
  </si>
  <si>
    <t>1SDA057925R1</t>
  </si>
  <si>
    <t>E4H-A 3600 PR122/P-LI In=3600A 3p W MP</t>
  </si>
  <si>
    <t>1SDA057927R1</t>
  </si>
  <si>
    <t xml:space="preserve">E4H-A 3600 PR122/P-LSI In=3600A 3p F HR </t>
  </si>
  <si>
    <t>1SDA057929R1</t>
  </si>
  <si>
    <t xml:space="preserve">E4H-A 3600 PR122/P-LSI In=3600A 3p W MP </t>
  </si>
  <si>
    <t>1SDA057931R1</t>
  </si>
  <si>
    <t>E4H-A 3600 PR122/P-LSIG In=3600A 3p F HR</t>
  </si>
  <si>
    <t>1SDA057933R1</t>
  </si>
  <si>
    <t>E4H-A 3600 PR122/P-LSIG In=3600A 3p W MP</t>
  </si>
  <si>
    <t>1SDA057939R1</t>
  </si>
  <si>
    <t>E4H-A 3600 PR123/P-LSIG In=3600A 3p F HR</t>
  </si>
  <si>
    <t>1SDA057941R1</t>
  </si>
  <si>
    <t>E4H-A 3600 PR123/P-LSIG In=3600A 3p W MP</t>
  </si>
  <si>
    <t>1SDA057943R1</t>
  </si>
  <si>
    <t>E4V-A 3200 PR121/P-LI In=3200A 3p F HR</t>
  </si>
  <si>
    <t>1SDA057945R1</t>
  </si>
  <si>
    <t>E4V-A 3200 PR121/P-LI In=3200A 3p W MP</t>
  </si>
  <si>
    <t>1SDA057947R1</t>
  </si>
  <si>
    <t xml:space="preserve">E4V-A 3200 PR121/P-LSI In=3200A 3p F HR </t>
  </si>
  <si>
    <t>1SDA057949R1</t>
  </si>
  <si>
    <t xml:space="preserve">E4V-A 3200 PR121/P-LSI In=3200A 3p W MP </t>
  </si>
  <si>
    <t>1SDA057951R1</t>
  </si>
  <si>
    <t>E4V-A 3200 PR121/P-LSIG In=3200A 3p F HR</t>
  </si>
  <si>
    <t>1SDA057953R1</t>
  </si>
  <si>
    <t>E4V-A 3200 PR121/P-LSIG In=3200A 3p W MP</t>
  </si>
  <si>
    <t>1SDA057955R1</t>
  </si>
  <si>
    <t>E4V-A 3200 PR122/P-LI In=3200A 3p F HR</t>
  </si>
  <si>
    <t>1SDA057957R1</t>
  </si>
  <si>
    <t>E4V-A 3200 PR122/P-LI In=3200A 3p W MP</t>
  </si>
  <si>
    <t>1SDA057959R1</t>
  </si>
  <si>
    <t xml:space="preserve">E4V-A 3200 PR122/P-LSI In=3200A 3p F HR </t>
  </si>
  <si>
    <t>1SDA057961R1</t>
  </si>
  <si>
    <t xml:space="preserve">E4V-A 3200 PR122/P-LSI In=3200A 3p W MP </t>
  </si>
  <si>
    <t>1SDA057963R1</t>
  </si>
  <si>
    <t>E4V-A 3200 PR122/P-LSIG In=3200A 3p F HR</t>
  </si>
  <si>
    <t>1SDA057965R1</t>
  </si>
  <si>
    <t>E4V-A 3200 PR122/P-LSIG In=3200A 3p W MP</t>
  </si>
  <si>
    <t>1SDA057971R1</t>
  </si>
  <si>
    <t>E4V-A 3200 PR123/P-LSIG In=3200A 3p F HR</t>
  </si>
  <si>
    <t>1SDA057973R1</t>
  </si>
  <si>
    <t>E4V-A 3200 PR123/P-LSIG In=3200A 3p W MP</t>
  </si>
  <si>
    <t>1SDA057975R1</t>
  </si>
  <si>
    <t>E4V-A 3600 PR121/P-LI In=3600A 3p F HR</t>
  </si>
  <si>
    <t>1SDA057977R1</t>
  </si>
  <si>
    <t>E4V-A 3600 PR121/P-LI In=3600A 3p W MP</t>
  </si>
  <si>
    <t>1SDA057979R1</t>
  </si>
  <si>
    <t xml:space="preserve">E4V-A 3600 PR121/P-LSI In=3600A 3p F HR </t>
  </si>
  <si>
    <t>1SDA057981R1</t>
  </si>
  <si>
    <t xml:space="preserve">E4V-A 3600 PR121/P-LSI In=3600A 3p W MP </t>
  </si>
  <si>
    <t>1SDA057983R1</t>
  </si>
  <si>
    <t>E4V-A 3600 PR121/P-LSIG In=3600A 3p F HR</t>
  </si>
  <si>
    <t>1SDA057985R1</t>
  </si>
  <si>
    <t>E4V-A 3600 PR121/P-LSIG In=3600A 3p W MP</t>
  </si>
  <si>
    <t>1SDA057987R1</t>
  </si>
  <si>
    <t>E4V-A 3600 PR122/P-LI In=3600A 3p F HR</t>
  </si>
  <si>
    <t>1SDA057989R1</t>
  </si>
  <si>
    <t>E4V-A 3600 PR122/P-LI In=3600A 3p W MP</t>
  </si>
  <si>
    <t>1SDA057991R1</t>
  </si>
  <si>
    <t xml:space="preserve">E4V-A 3600 PR122/P-LSI In=3600A 3p F HR </t>
  </si>
  <si>
    <t>1SDA057993R1</t>
  </si>
  <si>
    <t xml:space="preserve">E4V-A 3600 PR122/P-LSI In=3600A 3p W MP </t>
  </si>
  <si>
    <t>1SDA057995R1</t>
  </si>
  <si>
    <t>E4V-A 3600 PR122/P-LSIG In=3600A 3p F HR</t>
  </si>
  <si>
    <t>1SDA057997R1</t>
  </si>
  <si>
    <t>E4V-A 3600 PR122/P-LSIG In=3600A 3p W MP</t>
  </si>
  <si>
    <t>1SDA058003R1</t>
  </si>
  <si>
    <t>E4V-A 3600 PR123/P-LSIG In=3600A 3p F HR</t>
  </si>
  <si>
    <t>1SDA058005R1</t>
  </si>
  <si>
    <t>E4V-A 3600 PR123/P-LSIG In=3600A 3p W MP</t>
  </si>
  <si>
    <t>1SDA058039R1</t>
  </si>
  <si>
    <t>E6H-A 5000 PR121/P-LI In=5000A 3p F HR</t>
  </si>
  <si>
    <t>1SDA058041R1</t>
  </si>
  <si>
    <t>E6H-A 5000 PR121/P-LI In=5000A 3p W MP</t>
  </si>
  <si>
    <t>1SDA058043R1</t>
  </si>
  <si>
    <t xml:space="preserve">E6H-A 5000 PR121/P-LSI In=5000A 3p F HR </t>
  </si>
  <si>
    <t>1SDA058045R1</t>
  </si>
  <si>
    <t xml:space="preserve">E6H-A 5000 PR121/P-LSI In=5000A 3p W MP </t>
  </si>
  <si>
    <t>1SDA058047R1</t>
  </si>
  <si>
    <t>E6H-A 5000 PR121/P-LSIG In=5000A 3p F HR</t>
  </si>
  <si>
    <t>1SDA058049R1</t>
  </si>
  <si>
    <t>E6H-A 5000 PR121/P-LSIG In=5000A 3p W MP</t>
  </si>
  <si>
    <t>1SDA058051R1</t>
  </si>
  <si>
    <t>E6H-A 5000 PR122/P-LI In=5000A 3p F HR</t>
  </si>
  <si>
    <t>1SDA058053R1</t>
  </si>
  <si>
    <t>E6H-A 5000 PR122/P-LI In=5000A 3p W MP</t>
  </si>
  <si>
    <t>1SDA058055R1</t>
  </si>
  <si>
    <t xml:space="preserve">E6H-A 5000 PR122/P-LSI In=5000A 3p F HR </t>
  </si>
  <si>
    <t>1SDA058057R1</t>
  </si>
  <si>
    <t xml:space="preserve">E6H-A 5000 PR122/P-LSI In=5000A 3p W MP </t>
  </si>
  <si>
    <t>1SDA058059R1</t>
  </si>
  <si>
    <t>E6H-A 5000 PR122/P-LSIG In=5000A 3p F HR</t>
  </si>
  <si>
    <t>1SDA058061R1</t>
  </si>
  <si>
    <t>E6H-A 5000 PR122/P-LSIG In=5000A 3p W MP</t>
  </si>
  <si>
    <t>1SDA058067R1</t>
  </si>
  <si>
    <t>E6H-A 5000 PR123/P-LSIG In=5000A 3p F HR</t>
  </si>
  <si>
    <t>1SDA058069R1</t>
  </si>
  <si>
    <t>E6H-A 5000 PR123/P-LSIG In=5000A 3p W MP</t>
  </si>
  <si>
    <t>1SDA058103R1</t>
  </si>
  <si>
    <t>E6V-A 5000 PR121/P-LI In=5000A 3p F HR</t>
  </si>
  <si>
    <t>1SDA058105R1</t>
  </si>
  <si>
    <t>E6V-A 5000 PR121/P-LI In=5000A 3p W MP</t>
  </si>
  <si>
    <t>1SDA058107R1</t>
  </si>
  <si>
    <t xml:space="preserve">E6V-A 5000 PR121/P-LSI In=5000A 3p F HR </t>
  </si>
  <si>
    <t>1SDA058109R1</t>
  </si>
  <si>
    <t xml:space="preserve">E6V-A 5000 PR121/P-LSI In=5000A 3p W MP </t>
  </si>
  <si>
    <t>1SDA058111R1</t>
  </si>
  <si>
    <t>E6V-A 5000 PR121/P-LSIG In=5000A 3p F HR</t>
  </si>
  <si>
    <t>1SDA058113R1</t>
  </si>
  <si>
    <t>E6V-A 5000 PR121/P-LSIG In=5000A 3p W MP</t>
  </si>
  <si>
    <t>1SDA058115R1</t>
  </si>
  <si>
    <t>E6V-A 5000 PR122/P-LI In=5000A 3p F HR</t>
  </si>
  <si>
    <t>1SDA058117R1</t>
  </si>
  <si>
    <t>E6V-A 5000 PR122/P-LI In=5000A 3p W MP</t>
  </si>
  <si>
    <t>1SDA058119R1</t>
  </si>
  <si>
    <t xml:space="preserve">E6V-A 5000 PR122/P-LSI In=5000A 3p F HR </t>
  </si>
  <si>
    <t>1SDA058121R1</t>
  </si>
  <si>
    <t xml:space="preserve">E6V-A 5000 PR122/P-LSI In=5000A 3p W MP </t>
  </si>
  <si>
    <t>1SDA058123R1</t>
  </si>
  <si>
    <t>E6V-A 5000 PR122/P-LSIG In=5000A 3p F HR</t>
  </si>
  <si>
    <t>1SDA058125R1</t>
  </si>
  <si>
    <t>E6V-A 5000 PR122/P-LSIG In=5000A 3p W MP</t>
  </si>
  <si>
    <t>1SDA058131R1</t>
  </si>
  <si>
    <t>E6V-A 5000 PR123/P-LSIG In=5000A 3p F HR</t>
  </si>
  <si>
    <t>1SDA058133R1</t>
  </si>
  <si>
    <t>E6V-A 5000 PR123/P-LSIG In=5000A 3p W MP</t>
  </si>
  <si>
    <t>1SDA058135R1</t>
  </si>
  <si>
    <t xml:space="preserve">T4L 250 UL/CSA TMA 80-400..800 3p F F   </t>
  </si>
  <si>
    <t>1SDA058136R1</t>
  </si>
  <si>
    <t xml:space="preserve">T4L 250 UL/CSA TMA 100-500..1000 3p F F </t>
  </si>
  <si>
    <t>1SDA058137R1</t>
  </si>
  <si>
    <t xml:space="preserve">T4L 250 UL/CSA TMA 125-625..1250 3p F F </t>
  </si>
  <si>
    <t>1SDA058138R1</t>
  </si>
  <si>
    <t xml:space="preserve">T4L 250 UL/CSA TMA 150-750..1500 3p F F </t>
  </si>
  <si>
    <t>1SDA058139R1</t>
  </si>
  <si>
    <t>T4L 250 UL/CSA TMA 200-1000..2000 3p F F</t>
  </si>
  <si>
    <t>1SDA058141R1</t>
  </si>
  <si>
    <t xml:space="preserve">T4V 250 UL/CSA TMD 30-500 3p F F        </t>
  </si>
  <si>
    <t>1SDA058142R1</t>
  </si>
  <si>
    <t xml:space="preserve">T4V 250 UL/CSA TMD 40-500 3p F F        </t>
  </si>
  <si>
    <t>1SDA058143R1</t>
  </si>
  <si>
    <t xml:space="preserve">T4V 250 UL/CSA TMD 50-500 3p F F        </t>
  </si>
  <si>
    <t>1SDA058144R1</t>
  </si>
  <si>
    <t xml:space="preserve">T4V 250 UL/CSA TMA 80-400..800 3p F F   </t>
  </si>
  <si>
    <t>1SDA058145R1</t>
  </si>
  <si>
    <t xml:space="preserve">T4V 250 UL/CSA TMA 100-500..1000 3p F F </t>
  </si>
  <si>
    <t>1SDA058146R1</t>
  </si>
  <si>
    <t xml:space="preserve">T4V 250 UL/CSA TMA 125-625..1250 3p F F </t>
  </si>
  <si>
    <t>1SDA058147R1</t>
  </si>
  <si>
    <t xml:space="preserve">T4V 250 UL/CSA TMA 150-750..1500 3p F F </t>
  </si>
  <si>
    <t>1SDA058148R1</t>
  </si>
  <si>
    <t>T4V 250 UL/CSA TMA 200-1000..2000 3p F F</t>
  </si>
  <si>
    <t>1SDA058149R1</t>
  </si>
  <si>
    <t>T4V 250 UL/CSA TMA 250-1250..2500 3p F F</t>
  </si>
  <si>
    <t>1SDA058150R1</t>
  </si>
  <si>
    <t xml:space="preserve">T5N 400 UL/CSA PR221DS-LS/I 300 3p F F  </t>
  </si>
  <si>
    <t>1SDA058151R1</t>
  </si>
  <si>
    <t xml:space="preserve">T5N 400 UL/CSA PR221DS-LS/I 400 3p F F  </t>
  </si>
  <si>
    <t>1SDA058152R1</t>
  </si>
  <si>
    <t xml:space="preserve">T5N 400 UL/CSA PR222DS/P-LSI 300 3p F F </t>
  </si>
  <si>
    <t>1SDA058153R1</t>
  </si>
  <si>
    <t xml:space="preserve">T5N 400 UL/CSA PR222DS/P-LSI 400 3p F F </t>
  </si>
  <si>
    <t>1SDA058154R1</t>
  </si>
  <si>
    <t>T5N 400 UL/CSA PR222DS/P-LSIG 300 3p F F</t>
  </si>
  <si>
    <t>1SDA058155R1</t>
  </si>
  <si>
    <t>T5N 400 UL/CSA PR222DS/P-LSIG 400 3p F F</t>
  </si>
  <si>
    <t>1SDA058156R1</t>
  </si>
  <si>
    <t xml:space="preserve">T5S 400 UL/CSA PR221DS-LS/I 300 3p F F  </t>
  </si>
  <si>
    <t>1SDA058157R1</t>
  </si>
  <si>
    <t xml:space="preserve">T5S 400 UL/CSA PR221DS-LS/I 400 3p F F  </t>
  </si>
  <si>
    <t>1SDA058158R1</t>
  </si>
  <si>
    <t xml:space="preserve">T5S 400 UL/CSA PR222DS/P-LSI 400 3p F F </t>
  </si>
  <si>
    <t>1SDA058159R1</t>
  </si>
  <si>
    <t>T5S 400 UL/CSA PR222DS/P-LSIG 300 3p F F</t>
  </si>
  <si>
    <t>1SDA058160R1</t>
  </si>
  <si>
    <t>T5S 400 UL/CSA PR222DS/P-LSIG 400 3p F F</t>
  </si>
  <si>
    <t>1SDA058161R1</t>
  </si>
  <si>
    <t xml:space="preserve">T5H 400 UL/CSA PR221DS-LS/I 300 3p F F  </t>
  </si>
  <si>
    <t>1SDA058162R1</t>
  </si>
  <si>
    <t xml:space="preserve">T5H 400 UL/CSA PR221DS-LS/I 400 3p F F  </t>
  </si>
  <si>
    <t>1SDA058163R1</t>
  </si>
  <si>
    <t xml:space="preserve">T5H 400 UL/CSA PR222DS/P-LSI 300 3p F F </t>
  </si>
  <si>
    <t>1SDA058164R1</t>
  </si>
  <si>
    <t xml:space="preserve">T5H 400 UL/CSA PR222DS/P-LSI 400 3p F F </t>
  </si>
  <si>
    <t>1SDA058165R1</t>
  </si>
  <si>
    <t>T5H 400 UL/CSA PR222DS/P-LSIG 300 3p F F</t>
  </si>
  <si>
    <t>1SDA058166R1</t>
  </si>
  <si>
    <t>T5H 400 UL/CSA PR222DS/P-LSIG 400 3p F F</t>
  </si>
  <si>
    <t>1SDA058167R1</t>
  </si>
  <si>
    <t xml:space="preserve">T5L 400 UL/CSA PR221DS-LS/I 300 3p F F  </t>
  </si>
  <si>
    <t>1SDA058168R1</t>
  </si>
  <si>
    <t xml:space="preserve">T5L 400 UL/CSA PR221DS-LS/I 400 3p F F  </t>
  </si>
  <si>
    <t>1SDA058169R1</t>
  </si>
  <si>
    <t xml:space="preserve">T5L 400 UL/CSA PR222DS/P-LSI 300 3p F F </t>
  </si>
  <si>
    <t>1SDA058170R1</t>
  </si>
  <si>
    <t xml:space="preserve">T5L 400 UL/CSA PR222DS/P-LSI 400 3p F F </t>
  </si>
  <si>
    <t>1SDA058171R1</t>
  </si>
  <si>
    <t>T5L 400 UL/CSA PR222DS/P-LSIG 300 3p F F</t>
  </si>
  <si>
    <t>1SDA058172R1</t>
  </si>
  <si>
    <t>T5L 400 UL/CSA PR222DS/P-LSIG 400 3p F F</t>
  </si>
  <si>
    <t>1SDA058173R1</t>
  </si>
  <si>
    <t xml:space="preserve">T5V 400 UL/CSA PR221DS-LS/I 300 3p F F  </t>
  </si>
  <si>
    <t>1SDA058174R1</t>
  </si>
  <si>
    <t xml:space="preserve">T5V 400 UL/CSA PR221DS-LS/I 400 3p F F  </t>
  </si>
  <si>
    <t>1SDA058175R1</t>
  </si>
  <si>
    <t xml:space="preserve">T5V 400 UL/CSA PR222DS/P-LSI 300 3p F F </t>
  </si>
  <si>
    <t>1SDA058176R1</t>
  </si>
  <si>
    <t xml:space="preserve">T5V 400 UL/CSA PR222DS/P-LSI 400 3p F F </t>
  </si>
  <si>
    <t>1SDA058177R1</t>
  </si>
  <si>
    <t>T5V 400 UL/CSA PR222DS/P-LSIG 300 3p F F</t>
  </si>
  <si>
    <t>1SDA058178R1</t>
  </si>
  <si>
    <t>T5V 400 UL/CSA PR222DS/P-LSIG 400 3p F F</t>
  </si>
  <si>
    <t>1SDA058189R1</t>
  </si>
  <si>
    <t>PR121/LI Solo Rele Electronico</t>
  </si>
  <si>
    <t>1SDA058191R1</t>
  </si>
  <si>
    <t>4to Sensor IuN=2000A E1-E2-E4</t>
  </si>
  <si>
    <t>1SDA058192R1</t>
  </si>
  <si>
    <t>Rating Plug  E1-E3 In= 400 A</t>
  </si>
  <si>
    <t>1SDA058193R1</t>
  </si>
  <si>
    <t>PR121/LSI Rele Electron E1/6</t>
  </si>
  <si>
    <t>1SDA058195R1</t>
  </si>
  <si>
    <t>PR121/LSIG Rele Electron E1/6</t>
  </si>
  <si>
    <t>1SDA058196R1</t>
  </si>
  <si>
    <t>PR122/LI Rele Electron E1/6</t>
  </si>
  <si>
    <t>1SDA058197R1</t>
  </si>
  <si>
    <t>PR122/P-LSI E1-E6</t>
  </si>
  <si>
    <t>1SDA058198R1</t>
  </si>
  <si>
    <t>PR122/LSIG Rele Electron E1/6</t>
  </si>
  <si>
    <t>1SDA058199R1</t>
  </si>
  <si>
    <t>PR123/P-LSI + PR120/V + CABLES E1-E6</t>
  </si>
  <si>
    <t>1SDA058200R1</t>
  </si>
  <si>
    <t>PR123/LSIG Rele Electron E1/6</t>
  </si>
  <si>
    <t>1SDA058201R1</t>
  </si>
  <si>
    <t>PR122/P-LSIRc E1-E6</t>
  </si>
  <si>
    <t>1SDA058216R1</t>
  </si>
  <si>
    <t>4to Sensor IuN=4000 E4/f</t>
  </si>
  <si>
    <t>1SDA058218R1</t>
  </si>
  <si>
    <t>4to Sensor IuN=4000 E3-E6</t>
  </si>
  <si>
    <t>1SDA058220R1</t>
  </si>
  <si>
    <t>4to Sensor IuN=6300 E6/f</t>
  </si>
  <si>
    <t>1SDA058221R1</t>
  </si>
  <si>
    <t>Rating Plug  E1-E3 In= 630 A</t>
  </si>
  <si>
    <t>1SDA058222R1</t>
  </si>
  <si>
    <t>Rating Plug  E1-E3 In= 800 A</t>
  </si>
  <si>
    <t>1SDA058223R1</t>
  </si>
  <si>
    <t>Rating Plug  E1-E4 In= 1,000 A</t>
  </si>
  <si>
    <t>1SDA058224R1</t>
  </si>
  <si>
    <t>RATING PLUG In=1200A E1-E4UL</t>
  </si>
  <si>
    <t>1SDA058225R1</t>
  </si>
  <si>
    <t>Rating Plug  E1-E4 In= 1,250 A</t>
  </si>
  <si>
    <t>1SDA058226R1</t>
  </si>
  <si>
    <t>Rating Plug  E1-E4 In= 1,600 A</t>
  </si>
  <si>
    <t>1SDA058227R1</t>
  </si>
  <si>
    <t>Rating Plug  E2-E4 In= 2,000 A</t>
  </si>
  <si>
    <t>1SDA058228R1</t>
  </si>
  <si>
    <t>Rating Plug  E3-E4 In= 2,500 A</t>
  </si>
  <si>
    <t>1SDA058229R1</t>
  </si>
  <si>
    <t>RATING PLUG In=3000A E3-E6UL</t>
  </si>
  <si>
    <t>1SDA058230R1</t>
  </si>
  <si>
    <t>Rating Plug  E3-E6 In= 3,200 A</t>
  </si>
  <si>
    <t>1SDA058232R1</t>
  </si>
  <si>
    <t>RATING PLUG In=4000A E4-E6IEC E6UL</t>
  </si>
  <si>
    <t>1SDA058233R1</t>
  </si>
  <si>
    <t>Rating Plug  E6 In= 5,000 A</t>
  </si>
  <si>
    <t>1SDA058234R1</t>
  </si>
  <si>
    <t xml:space="preserve">RATING PLUG In=6300A E6IEC </t>
  </si>
  <si>
    <t>1SDA058252R1</t>
  </si>
  <si>
    <t>PR120/V Medición V PR122 y 123</t>
  </si>
  <si>
    <t>1SDA058254R1</t>
  </si>
  <si>
    <t>PR120/D-M Modbus PR122 y 123</t>
  </si>
  <si>
    <t>1SDA058255R1</t>
  </si>
  <si>
    <t xml:space="preserve">PR120/K SIGN. MODULE 4 IND.OUTPUTE1-6 </t>
  </si>
  <si>
    <t>1SDA058256R1</t>
  </si>
  <si>
    <t>PR120/K (4salidas + 1entrada)</t>
  </si>
  <si>
    <t>1SDA058258R1</t>
  </si>
  <si>
    <t>PR030/B Bateria Externa E1/6</t>
  </si>
  <si>
    <t>1SDA058260R1</t>
  </si>
  <si>
    <t>S51 activación sobreintensidad</t>
  </si>
  <si>
    <t>1SDA058261R1</t>
  </si>
  <si>
    <t>ELE.I1/4 TRIP RESE220-240V PR12x E1-6-T8</t>
  </si>
  <si>
    <t>1SDA058262R1</t>
  </si>
  <si>
    <t>S51+mando 110-130 V acdc E1/6</t>
  </si>
  <si>
    <t>1SDA058263R1</t>
  </si>
  <si>
    <t>S51+mando 24-30 V acdc E1/6</t>
  </si>
  <si>
    <t>1SDA058264R1</t>
  </si>
  <si>
    <t xml:space="preserve">4 AUX 2NA+2NC+2PR122-3 E1/6 </t>
  </si>
  <si>
    <t>1SDA058265R1</t>
  </si>
  <si>
    <t>4 AUX 2NA+2NC+2PR12x 24V E1/6</t>
  </si>
  <si>
    <t>1SDA058266R1</t>
  </si>
  <si>
    <t>10 Contactos AUX no instalados</t>
  </si>
  <si>
    <t>1SDA058267R1</t>
  </si>
  <si>
    <t xml:space="preserve">10 AUX 5NA+5NC+2PR E1/6 </t>
  </si>
  <si>
    <t>1SDA058268R1</t>
  </si>
  <si>
    <t xml:space="preserve">10 Aux 5NA+5NC+2PR 24V E1/6  </t>
  </si>
  <si>
    <t>1SDA058270R1</t>
  </si>
  <si>
    <t>Bloqueo a llave N.20005 E1-6</t>
  </si>
  <si>
    <t>1SDA058271R1</t>
  </si>
  <si>
    <t>Bloqueo a llave Diferent E1-6</t>
  </si>
  <si>
    <t>1SDA058272R1</t>
  </si>
  <si>
    <t xml:space="preserve">BLOQUE A LLAVE ABIERTO N.20008 E1/6 new </t>
  </si>
  <si>
    <t>1SDA058273R1</t>
  </si>
  <si>
    <t xml:space="preserve">BLOQUE A LLAVE ABIERTO N.20007 E1/6 new </t>
  </si>
  <si>
    <t>1SDA058274R1</t>
  </si>
  <si>
    <t xml:space="preserve">BLOQUE A LLAVE ABIERTO N.20006 E1/6 new </t>
  </si>
  <si>
    <t>1SDA058277R1</t>
  </si>
  <si>
    <t>Bloqueo llav-cand in/test/W 4</t>
  </si>
  <si>
    <t>1SDA058278R1</t>
  </si>
  <si>
    <t>Bloqueo llav-cand in/test/W 4d</t>
  </si>
  <si>
    <t>1SDA058279R1</t>
  </si>
  <si>
    <t>BL.CAN/LLAVE 4mm INS/SEC.N.20008 E1/6new</t>
  </si>
  <si>
    <t>1SDA058280R1</t>
  </si>
  <si>
    <t>BL.CAN/LLAVE 4mm INS/SEC.N.20007 E1/6new</t>
  </si>
  <si>
    <t>1SDA058281R1</t>
  </si>
  <si>
    <t>BL.CAN/LLAVE 4mm INS/SEC.N.20006 E1/6new</t>
  </si>
  <si>
    <t>1SDA058282R1</t>
  </si>
  <si>
    <t>E2S 800 PR121/P-LI In=800A 3p F HR</t>
  </si>
  <si>
    <t>1SDA058283R1</t>
  </si>
  <si>
    <t xml:space="preserve">E2S 800 PR121/P-LSI In=800A 3p F HR </t>
  </si>
  <si>
    <t>1SDA058284R1</t>
  </si>
  <si>
    <t>E2S 800 PR121/P-LSIG In=800A 3p F HR</t>
  </si>
  <si>
    <t>1SDA058285R1</t>
  </si>
  <si>
    <t>E2S 800 PR122/P-LI In=800A 3p F HR</t>
  </si>
  <si>
    <t>1SDA058286R1</t>
  </si>
  <si>
    <t xml:space="preserve">E2S 800 PR122/P-LSI In=800A 3p F HR </t>
  </si>
  <si>
    <t>1SDA058287R1</t>
  </si>
  <si>
    <t>E2S 800 PR122/P-LSIG In=800A 3p F HR</t>
  </si>
  <si>
    <t>1SDA058289R1</t>
  </si>
  <si>
    <t>E2S 800 PR123/P-LSIG In=800A 3p F HR</t>
  </si>
  <si>
    <t>1SDA058290R1</t>
  </si>
  <si>
    <t>E2S 800 PR121/P-LI In=800A 4p F HR</t>
  </si>
  <si>
    <t>1SDA058291R1</t>
  </si>
  <si>
    <t xml:space="preserve">E2S 800 PR121/P-LSI In=800A 4p F HR </t>
  </si>
  <si>
    <t>1SDA058292R1</t>
  </si>
  <si>
    <t>E2S 800 PR121/P-LSIG In=800A 4p F HR</t>
  </si>
  <si>
    <t>1SDA058293R1</t>
  </si>
  <si>
    <t>E2S 800 PR122/P-LI In=800A 4p F HR</t>
  </si>
  <si>
    <t>1SDA058294R1</t>
  </si>
  <si>
    <t xml:space="preserve">E2S 800 PR122/P-LSI In=800A 4p F HR </t>
  </si>
  <si>
    <t>1SDA058295R1</t>
  </si>
  <si>
    <t>E2S 800 PR122/P-LSIG In=800A 4p F HR</t>
  </si>
  <si>
    <t>1SDA058297R1</t>
  </si>
  <si>
    <t>E2S 800 PR123/P-LSIG In=800A 4p F HR</t>
  </si>
  <si>
    <t>1SDA058298R1</t>
  </si>
  <si>
    <t>E2S 800 PR121/P-LI In=800A 3p W MP</t>
  </si>
  <si>
    <t>1SDA058299R1</t>
  </si>
  <si>
    <t xml:space="preserve">E2S 800 PR121/P-LSI In=800A 3p W MP </t>
  </si>
  <si>
    <t>1SDA058300R1</t>
  </si>
  <si>
    <t>E2S 800 PR121/P-LSIG In=800A 3p W MP</t>
  </si>
  <si>
    <t>1SDA058301R1</t>
  </si>
  <si>
    <t>E2S 800 PR122/P-LI In=800A 3p W MP</t>
  </si>
  <si>
    <t>1SDA058302R1</t>
  </si>
  <si>
    <t xml:space="preserve">E2S 800 PR122/P-LSI In=800A 3p W MP </t>
  </si>
  <si>
    <t>1SDA058303R1</t>
  </si>
  <si>
    <t>E2S 800 PR122/P-LSIG In=800A 3p W MP</t>
  </si>
  <si>
    <t>1SDA058305R1</t>
  </si>
  <si>
    <t>E2S 800 PR123/P-LSIG 3p W MP</t>
  </si>
  <si>
    <t>1SDA058306R1</t>
  </si>
  <si>
    <t>E2S 800 PR121/P-LI In=800A 4p W MP</t>
  </si>
  <si>
    <t>1SDA058307R1</t>
  </si>
  <si>
    <t xml:space="preserve">E2S 800 PR121/P-LSI In=800A 4p W MP </t>
  </si>
  <si>
    <t>1SDA058308R1</t>
  </si>
  <si>
    <t>E2S 800 PR121/P-LSIG In=800A 4p W MP</t>
  </si>
  <si>
    <t>1SDA058309R1</t>
  </si>
  <si>
    <t>E2S 800 PR122/P-LI In=800A 4p W MP</t>
  </si>
  <si>
    <t>1SDA058310R1</t>
  </si>
  <si>
    <t xml:space="preserve">E2S 800 PR122/P-LSI In=800A 4p W MP </t>
  </si>
  <si>
    <t>1SDA058311R1</t>
  </si>
  <si>
    <t>E2S 800 PR122/P-LSIG In=800A 4p W MP</t>
  </si>
  <si>
    <t>1SDA058313R1</t>
  </si>
  <si>
    <t>E2S 800 PR123/P-LSIG In=800A 4p W MP</t>
  </si>
  <si>
    <t>1SDA058316R1</t>
  </si>
  <si>
    <t xml:space="preserve">PROT. PRECINT. POR RELE' E1/6 PR121 new </t>
  </si>
  <si>
    <t>1SDA058317R1</t>
  </si>
  <si>
    <t>PROT.PREC.POR RELE' E1/6 PR122-123 new</t>
  </si>
  <si>
    <t>1SDA058318R1</t>
  </si>
  <si>
    <t>Tapa Gris frontal para E1-2,3p</t>
  </si>
  <si>
    <t>1SDA058319R1</t>
  </si>
  <si>
    <t>KIT ESC.FRO.MANDO+ESC.IZ/DE E1-E2 4p new</t>
  </si>
  <si>
    <t>1SDA058321R1</t>
  </si>
  <si>
    <t>Tapa Gris frontal para E3, 3p</t>
  </si>
  <si>
    <t>1SDA058322R1</t>
  </si>
  <si>
    <t xml:space="preserve">KIT ESC.FRO.MANDO+ESC.IZ/DE E3 4p new </t>
  </si>
  <si>
    <t>1SDA058323R1</t>
  </si>
  <si>
    <t xml:space="preserve">KIT ESC.FRO.MANDO+ESC.IZ/DE E4 3p new </t>
  </si>
  <si>
    <t>1SDA058326R1</t>
  </si>
  <si>
    <t xml:space="preserve">KIT ESC.FRO.MANDO+ESC.IZ/DE E4 4p new </t>
  </si>
  <si>
    <t>1SDA058327R1</t>
  </si>
  <si>
    <t>Tapa Gris frontal para E6, 3p</t>
  </si>
  <si>
    <t>1SDA058328R1</t>
  </si>
  <si>
    <t xml:space="preserve">KIT ESC.FRO.MANDO+ESC.IZ/DE E6 4p new </t>
  </si>
  <si>
    <t>1SDA058379R1</t>
  </si>
  <si>
    <t>RATING PLUG In=600A E1-E3UL</t>
  </si>
  <si>
    <t>1SDA058511R1</t>
  </si>
  <si>
    <t>T4N 250 UL/CSA PARTE INTERRUPTIVA 3p F F</t>
  </si>
  <si>
    <t>1SDA058512R1</t>
  </si>
  <si>
    <t>T4S 250 UL/CSA PARTE INTERRUPTIVA 3p F F</t>
  </si>
  <si>
    <t>1SDA058513R1</t>
  </si>
  <si>
    <t>T4H 250 UL/CSA PARTE INTERRUPTIVA 3p F F</t>
  </si>
  <si>
    <t>1SDA058514R1</t>
  </si>
  <si>
    <t>T4L 250 UL/CSA PARTE INTERRUPTIVA 3p F F</t>
  </si>
  <si>
    <t>1SDA058515R1</t>
  </si>
  <si>
    <t>T4V 250 UL/CSA PARTE INTERRUPTIVA 3p F F</t>
  </si>
  <si>
    <t>1SDA058516R1</t>
  </si>
  <si>
    <t>T5N 400 UL/CSA PARTE INTERRUPTIVA 3p F F</t>
  </si>
  <si>
    <t>1SDA058517R1</t>
  </si>
  <si>
    <t>T5S 400 UL/CSA PARTE INTERRUPTIVA 3p F F</t>
  </si>
  <si>
    <t>1SDA058518R1</t>
  </si>
  <si>
    <t>T5H 400 UL/CSA PARTE INTERRUPTIVA 3p F F</t>
  </si>
  <si>
    <t>1SDA058519R1</t>
  </si>
  <si>
    <t>T5L 400 UL/CSA PARTE INTERRUPTIVA 3p F F</t>
  </si>
  <si>
    <t>1SDA058520R1</t>
  </si>
  <si>
    <t>T5V 400 UL/CSA PARTE INTERRUPTIVA 3p F F</t>
  </si>
  <si>
    <t>1SDA058525R1</t>
  </si>
  <si>
    <t xml:space="preserve">T4H-D 250 MCS-UL/CSA Im=3000 3p F F     </t>
  </si>
  <si>
    <t>1SDA058527R1</t>
  </si>
  <si>
    <t xml:space="preserve">T5H-D 400 MCS-UL/CSA Im=5000 3p F F     </t>
  </si>
  <si>
    <t>1SDA058537R1</t>
  </si>
  <si>
    <t xml:space="preserve">KIT W FP 4p HR 4pcs E4/f &gt;FP VR </t>
  </si>
  <si>
    <t>1SDA058538R1</t>
  </si>
  <si>
    <t xml:space="preserve">KIT W FP 4p HR 4pcs E6/f &gt;FP VR </t>
  </si>
  <si>
    <t>1SDA058539R1</t>
  </si>
  <si>
    <t xml:space="preserve">KIT W FP 4p VR 4pcs E4/f &gt;FP HR </t>
  </si>
  <si>
    <t>1SDA058540R1</t>
  </si>
  <si>
    <t xml:space="preserve">KIT W FP 4p VR 4pcs E6/f &gt;FP HR </t>
  </si>
  <si>
    <t>1SDA058550R1</t>
  </si>
  <si>
    <t>E6H/E 40 VERS.SPEC.1150V AC new (EXTR)</t>
  </si>
  <si>
    <t>1SDA058551R1</t>
  </si>
  <si>
    <t>E6H/E 50 VERS.SPEC.1150V AC new (EXTR)</t>
  </si>
  <si>
    <t>1SDA058552R1</t>
  </si>
  <si>
    <t>E6H/E 63 VERS.SPEC.1150V AC new (EXTR)</t>
  </si>
  <si>
    <t>1SDA058585R1</t>
  </si>
  <si>
    <t xml:space="preserve">E1N 1250 PR122/P-LSIRc In=1250A 3p F HR </t>
  </si>
  <si>
    <t>1SDA058587R1</t>
  </si>
  <si>
    <t xml:space="preserve">E1N 1250 PR122/P-LSIRc In=1250A 4p F HR </t>
  </si>
  <si>
    <t>1SDA058589R1</t>
  </si>
  <si>
    <t xml:space="preserve">E1N 1250 PR122/P-LSIRc In=1250A 3p W MP </t>
  </si>
  <si>
    <t>1SDA058591R1</t>
  </si>
  <si>
    <t xml:space="preserve">E1N 1250 PR122/P-LSIRc In=1250A 4p W MP </t>
  </si>
  <si>
    <t>1SDA058681R1</t>
  </si>
  <si>
    <t xml:space="preserve">E2S 2000 PR122/P-LSIRc In=2000A 3p F HR </t>
  </si>
  <si>
    <t>1SDA058683R1</t>
  </si>
  <si>
    <t xml:space="preserve">E2S 2000 PR122/P-LSIRc In=2000A 4p F HR </t>
  </si>
  <si>
    <t>1SDA058685R1</t>
  </si>
  <si>
    <t xml:space="preserve">E2S 2000 PR122/P-LSIRc In=2000A 3p W MP </t>
  </si>
  <si>
    <t>1SDA058687R1</t>
  </si>
  <si>
    <t xml:space="preserve">E2S 2000 PR122/P-LSIRc In=2000A 4p W MP </t>
  </si>
  <si>
    <t>1SDA058729R1</t>
  </si>
  <si>
    <t xml:space="preserve">E3H 3200 PR122/P-LSIRc In=3200A 3p F HR </t>
  </si>
  <si>
    <t>1SDA058733R1</t>
  </si>
  <si>
    <t xml:space="preserve">E3H 3200 PR122/P-LSIRc In=3200A 3p W MP </t>
  </si>
  <si>
    <t>1SDA058857R1</t>
  </si>
  <si>
    <t>E1B/MS 1600 3p F HR new</t>
  </si>
  <si>
    <t>1SDA058858R1</t>
  </si>
  <si>
    <t>E1B/MS 1600 4p F HR new</t>
  </si>
  <si>
    <t>1SDA058859R1</t>
  </si>
  <si>
    <t>E1B/MS 1600 3p W MP new</t>
  </si>
  <si>
    <t>1SDA058860R1</t>
  </si>
  <si>
    <t>E1B/MS 1600 4p W MP new</t>
  </si>
  <si>
    <t>1SDA058861R1</t>
  </si>
  <si>
    <t>E1N/MS 1600 3p F HR new</t>
  </si>
  <si>
    <t>1SDA058862R1</t>
  </si>
  <si>
    <t>E1N/MS 1600 4p F HR new</t>
  </si>
  <si>
    <t>1SDA058863R1</t>
  </si>
  <si>
    <t>E1N/MS 1600 3p W MP new</t>
  </si>
  <si>
    <t>1SDA058864R1</t>
  </si>
  <si>
    <t>E1N/MS 1600 4p W MP new</t>
  </si>
  <si>
    <t>1SDA058865R1</t>
  </si>
  <si>
    <t>E2S/MS 1250 3p F HR new</t>
  </si>
  <si>
    <t>1SDA058866R1</t>
  </si>
  <si>
    <t>E2S/MS 1250 4p F HR new</t>
  </si>
  <si>
    <t>1SDA058867R1</t>
  </si>
  <si>
    <t>E2S/MS 1250 3p W MP new</t>
  </si>
  <si>
    <t>1SDA058868R1</t>
  </si>
  <si>
    <t>E2S/MS 1250 4p W MP new</t>
  </si>
  <si>
    <t>1SDA058869R1</t>
  </si>
  <si>
    <t>E2S/MS 1600 3p F HR new</t>
  </si>
  <si>
    <t>1SDA058870R1</t>
  </si>
  <si>
    <t>E2S/MS 1600 4p F HR new</t>
  </si>
  <si>
    <t>1SDA058871R1</t>
  </si>
  <si>
    <t>E2S/MS 1600 3p W MP new</t>
  </si>
  <si>
    <t>1SDA058872R1</t>
  </si>
  <si>
    <t>E2S/MS 1600 4p W MP new</t>
  </si>
  <si>
    <t>1SDA058873R1</t>
  </si>
  <si>
    <t>E2S/MS 2000 3p F HR new</t>
  </si>
  <si>
    <t>1SDA058874R1</t>
  </si>
  <si>
    <t>E2S/MS 2000 4p F HR new</t>
  </si>
  <si>
    <t>1SDA058875R1</t>
  </si>
  <si>
    <t>E2S/MS 2000 3p W MP new</t>
  </si>
  <si>
    <t>1SDA058876R1</t>
  </si>
  <si>
    <t>E2S/MS 2000 4p W MP new</t>
  </si>
  <si>
    <t>1SDA058877R1</t>
  </si>
  <si>
    <t xml:space="preserve">E3V/MS 800 3p F HR new </t>
  </si>
  <si>
    <t>1SDA058878R1</t>
  </si>
  <si>
    <t xml:space="preserve">E3V/MS 800 4p F HR new </t>
  </si>
  <si>
    <t>1SDA058879R1</t>
  </si>
  <si>
    <t xml:space="preserve">E3V/MS 800 3p W MP new </t>
  </si>
  <si>
    <t>1SDA058880R1</t>
  </si>
  <si>
    <t xml:space="preserve">E3V/MS 800 4p W MP new </t>
  </si>
  <si>
    <t>1SDA058881R1</t>
  </si>
  <si>
    <t>E3V/MS 1250 3p F HR new</t>
  </si>
  <si>
    <t>1SDA058882R1</t>
  </si>
  <si>
    <t>E3V/MS 1250 4p F HR new</t>
  </si>
  <si>
    <t>1SDA058883R1</t>
  </si>
  <si>
    <t>E3V/MS 1250 3p W MP new</t>
  </si>
  <si>
    <t>1SDA058884R1</t>
  </si>
  <si>
    <t>E3V/MS 1250 4p W MP new</t>
  </si>
  <si>
    <t>1SDA058885R1</t>
  </si>
  <si>
    <t>E3V/MS 1600 3p F HR new</t>
  </si>
  <si>
    <t>1SDA058886R1</t>
  </si>
  <si>
    <t>E3V/MS 1600 4p F HR new</t>
  </si>
  <si>
    <t>1SDA058887R1</t>
  </si>
  <si>
    <t>E3V/MS 1600 3p W MP new</t>
  </si>
  <si>
    <t>1SDA058888R1</t>
  </si>
  <si>
    <t>E3V/MS 1600 4p W MP new</t>
  </si>
  <si>
    <t>1SDA058889R1</t>
  </si>
  <si>
    <t>E3V/MS 2000 3p F HR new</t>
  </si>
  <si>
    <t>1SDA058890R1</t>
  </si>
  <si>
    <t>E3V/MS 2000 4p F HR new</t>
  </si>
  <si>
    <t>1SDA058891R1</t>
  </si>
  <si>
    <t>E3V/MS 2000 3p W MP new</t>
  </si>
  <si>
    <t>1SDA058892R1</t>
  </si>
  <si>
    <t>E3V/MS 2000 4p W MP new</t>
  </si>
  <si>
    <t>1SDA058893R1</t>
  </si>
  <si>
    <t>E3V/MS 2500 3p F HR new</t>
  </si>
  <si>
    <t>1SDA058894R1</t>
  </si>
  <si>
    <t>E3V/MS 2500 4p F HR new</t>
  </si>
  <si>
    <t>1SDA058895R1</t>
  </si>
  <si>
    <t>E3V/MS 2500 3p W MP new</t>
  </si>
  <si>
    <t>1SDA058896R1</t>
  </si>
  <si>
    <t>E3V/MS 2500 4p W MP new</t>
  </si>
  <si>
    <t>1SDA058897R1</t>
  </si>
  <si>
    <t>E3V/MS 3200 3p F HR new</t>
  </si>
  <si>
    <t>1SDA058898R1</t>
  </si>
  <si>
    <t>E3V/MS 3200 4p F HR new</t>
  </si>
  <si>
    <t>1SDA058899R1</t>
  </si>
  <si>
    <t>E3V/MS 3200 3p W MP new</t>
  </si>
  <si>
    <t>1SDA058900R1</t>
  </si>
  <si>
    <t>E3V/MS 3200 4p W MP new</t>
  </si>
  <si>
    <t>1SDA058903R1</t>
  </si>
  <si>
    <t>E4H/f/MS 4000 4p F HR new</t>
  </si>
  <si>
    <t>1SDA058904R1</t>
  </si>
  <si>
    <t>E4H/f/MS 4000 4p W MP new</t>
  </si>
  <si>
    <t>1SDA058911R1</t>
  </si>
  <si>
    <t>E4H/E/f/MS 3200 4p F HR 1000V DC new</t>
  </si>
  <si>
    <t>1SDA058912R1</t>
  </si>
  <si>
    <t>E4H/E/f/MS 3200 4p W MP 1000V DC new</t>
  </si>
  <si>
    <t>1SDA058913R1</t>
  </si>
  <si>
    <t>E4H/E/f/MS 4000 4p F HR 1000V DC new</t>
  </si>
  <si>
    <t>1SDA058914R1</t>
  </si>
  <si>
    <t>E4H/E/f/MS 4000 4p W MP 1000V DC new</t>
  </si>
  <si>
    <t>1SDA058915R1</t>
  </si>
  <si>
    <t xml:space="preserve">E6H/E/MS 4000 3p F HR 750V DC new </t>
  </si>
  <si>
    <t>1SDA058916R1</t>
  </si>
  <si>
    <t xml:space="preserve">E6H/E/MS 4000 3p W MP 750V DC new </t>
  </si>
  <si>
    <t>1SDA058917R1</t>
  </si>
  <si>
    <t xml:space="preserve">E6H/E/MS 5000 3p F HR 750V DC new </t>
  </si>
  <si>
    <t>1SDA058918R1</t>
  </si>
  <si>
    <t xml:space="preserve">E6H/E/MS 5000 3p W MP 750V DC new </t>
  </si>
  <si>
    <t>1SDA058919R1</t>
  </si>
  <si>
    <t xml:space="preserve">E6H/E/MS 6300 3p F HR 750V DC new </t>
  </si>
  <si>
    <t>1SDA058920R1</t>
  </si>
  <si>
    <t xml:space="preserve">E6H/E/MS 6300 3p W MP 750V DC new </t>
  </si>
  <si>
    <t>1SDA058921R1</t>
  </si>
  <si>
    <t>E6H/E/f/MS 4000 4p F HR 1000V DC new</t>
  </si>
  <si>
    <t>1SDA058922R1</t>
  </si>
  <si>
    <t>E6H/E/f/MS 4000 4p W MP 1000V DC new</t>
  </si>
  <si>
    <t>1SDA058923R1</t>
  </si>
  <si>
    <t>E6H/E/f/MS 5000 4p F HR 1000V DC new</t>
  </si>
  <si>
    <t>1SDA058924R1</t>
  </si>
  <si>
    <t>E6H/E/f/MS 5000 4p W MP 1000V DC new</t>
  </si>
  <si>
    <t>1SDA058925R1</t>
  </si>
  <si>
    <t>E6H/E/f/MS 6300 4p F HR 1000V DC new</t>
  </si>
  <si>
    <t>1SDA058926R1</t>
  </si>
  <si>
    <t>E6H/E/f/MS 6300 4p W MP 1000V DC new</t>
  </si>
  <si>
    <t>1SDA058931R1</t>
  </si>
  <si>
    <t>E1B/MS  800 3p Fijo HR new</t>
  </si>
  <si>
    <t>1SDA058932R1</t>
  </si>
  <si>
    <t xml:space="preserve">E1B/MS8004p F HR new </t>
  </si>
  <si>
    <t>1SDA058933R1</t>
  </si>
  <si>
    <t xml:space="preserve">E1N/MS8003p F HR new </t>
  </si>
  <si>
    <t>1SDA058934R1</t>
  </si>
  <si>
    <t xml:space="preserve">E1N/MS8004p F HR new </t>
  </si>
  <si>
    <t>1SDA058935R1</t>
  </si>
  <si>
    <t xml:space="preserve">E1B/MS 12503p F HR new </t>
  </si>
  <si>
    <t>1SDA058936R1</t>
  </si>
  <si>
    <t xml:space="preserve">E1B/MS 12504p F HR new </t>
  </si>
  <si>
    <t>1SDA058937R1</t>
  </si>
  <si>
    <t xml:space="preserve">E1N/MS 12503p F HR new </t>
  </si>
  <si>
    <t>1SDA058938R1</t>
  </si>
  <si>
    <t xml:space="preserve">E1N/MS 12504p F HR new </t>
  </si>
  <si>
    <t>1SDA058939R1</t>
  </si>
  <si>
    <t xml:space="preserve">E1B/MS8003p W MP new </t>
  </si>
  <si>
    <t>1SDA058940R1</t>
  </si>
  <si>
    <t xml:space="preserve">E1B/MS8004p W MP new </t>
  </si>
  <si>
    <t>1SDA058941R1</t>
  </si>
  <si>
    <t xml:space="preserve">E1N/MS8003p W MP new </t>
  </si>
  <si>
    <t>1SDA058942R1</t>
  </si>
  <si>
    <t xml:space="preserve">E1N/MS8004p W MP new </t>
  </si>
  <si>
    <t>1SDA058943R1</t>
  </si>
  <si>
    <t xml:space="preserve">E1B/MS 12503p W MP new </t>
  </si>
  <si>
    <t>1SDA058944R1</t>
  </si>
  <si>
    <t xml:space="preserve">E1B/MS 12504p W MP new </t>
  </si>
  <si>
    <t>1SDA058945R1</t>
  </si>
  <si>
    <t xml:space="preserve">E1N/MS 12503p W MP new </t>
  </si>
  <si>
    <t>1SDA058946R1</t>
  </si>
  <si>
    <t xml:space="preserve">E1N/MS 12504p W MP new </t>
  </si>
  <si>
    <t>1SDA058947R1</t>
  </si>
  <si>
    <t>E2N/MS 1250 3p Fijo HR new</t>
  </si>
  <si>
    <t>1SDA058948R1</t>
  </si>
  <si>
    <t xml:space="preserve">E2N/MS 12504p F HR new </t>
  </si>
  <si>
    <t>1SDA058949R1</t>
  </si>
  <si>
    <t xml:space="preserve">E2B/MS 16003p F HR new </t>
  </si>
  <si>
    <t>1SDA058950R1</t>
  </si>
  <si>
    <t xml:space="preserve">E2B/MS 16004p F HR new </t>
  </si>
  <si>
    <t>1SDA058951R1</t>
  </si>
  <si>
    <t xml:space="preserve">E2N/MS 16003p F HR new </t>
  </si>
  <si>
    <t>1SDA058952R1</t>
  </si>
  <si>
    <t xml:space="preserve">E2N/MS 16004p F HR new </t>
  </si>
  <si>
    <t>1SDA058953R1</t>
  </si>
  <si>
    <t xml:space="preserve">E2B/MS 20003p F HR new </t>
  </si>
  <si>
    <t>1SDA058954R1</t>
  </si>
  <si>
    <t>E2B/MS 2000 4p Fijo HR new</t>
  </si>
  <si>
    <t>1SDA058955R1</t>
  </si>
  <si>
    <t>E2N/MS 2000 3p Fijo HR new</t>
  </si>
  <si>
    <t>1SDA058956R1</t>
  </si>
  <si>
    <t xml:space="preserve">E2N/MS 20004p F HR new </t>
  </si>
  <si>
    <t>1SDA058957R1</t>
  </si>
  <si>
    <t xml:space="preserve">E2N/MS 12503p W MP new </t>
  </si>
  <si>
    <t>1SDA058958R1</t>
  </si>
  <si>
    <t xml:space="preserve">E2N/MS 12504p W MP new </t>
  </si>
  <si>
    <t>1SDA058959R1</t>
  </si>
  <si>
    <t xml:space="preserve">E2B/MS 16003p W MP new </t>
  </si>
  <si>
    <t>1SDA058960R1</t>
  </si>
  <si>
    <t xml:space="preserve">E2B/MS 16004p W MP new </t>
  </si>
  <si>
    <t>1SDA058961R1</t>
  </si>
  <si>
    <t xml:space="preserve">E2N/MS 16003p W MP new </t>
  </si>
  <si>
    <t>1SDA058962R1</t>
  </si>
  <si>
    <t xml:space="preserve">E2N/MS 16004p W MP new </t>
  </si>
  <si>
    <t>1SDA058963R1</t>
  </si>
  <si>
    <t xml:space="preserve">E2B/MS 20003p W MP new </t>
  </si>
  <si>
    <t>1SDA058964R1</t>
  </si>
  <si>
    <t xml:space="preserve">E2B/MS 20004p W MP new </t>
  </si>
  <si>
    <t>1SDA058965R1</t>
  </si>
  <si>
    <t>E2N/MS 2000 3p W MP new</t>
  </si>
  <si>
    <t>1SDA058966R1</t>
  </si>
  <si>
    <t xml:space="preserve">E2N/MS 20004p W MP new </t>
  </si>
  <si>
    <t>1SDA058967R1</t>
  </si>
  <si>
    <t xml:space="preserve">E3S/MS 12503p F HR new </t>
  </si>
  <si>
    <t>1SDA058968R1</t>
  </si>
  <si>
    <t xml:space="preserve">E3S/MS 12504p F HR new </t>
  </si>
  <si>
    <t>1SDA058969R1</t>
  </si>
  <si>
    <t xml:space="preserve">E3S/MS 16003p F HR new </t>
  </si>
  <si>
    <t>1SDA058970R1</t>
  </si>
  <si>
    <t xml:space="preserve">E3S/MS 16004p F HR new </t>
  </si>
  <si>
    <t>1SDA058971R1</t>
  </si>
  <si>
    <t xml:space="preserve">E3S/MS 20003p F HR new </t>
  </si>
  <si>
    <t>1SDA058972R1</t>
  </si>
  <si>
    <t xml:space="preserve">E3S/MS 20004p F HR new </t>
  </si>
  <si>
    <t>1SDA058973R1</t>
  </si>
  <si>
    <t>E3N/MS 2500 3p Fijo HR new</t>
  </si>
  <si>
    <t>1SDA058974R1</t>
  </si>
  <si>
    <t xml:space="preserve">E3N/MS 25004p F HR new </t>
  </si>
  <si>
    <t>1SDA058975R1</t>
  </si>
  <si>
    <t xml:space="preserve">E3S/MS 25003p F HR new </t>
  </si>
  <si>
    <t>1SDA058976R1</t>
  </si>
  <si>
    <t xml:space="preserve">E3S/MS 25004p F HR new </t>
  </si>
  <si>
    <t>1SDA058977R1</t>
  </si>
  <si>
    <t xml:space="preserve">E3N/MS 32003p F HR new </t>
  </si>
  <si>
    <t>1SDA058978R1</t>
  </si>
  <si>
    <t xml:space="preserve">E3N/MS 32004p F HR new </t>
  </si>
  <si>
    <t>1SDA058979R1</t>
  </si>
  <si>
    <t xml:space="preserve">E3S/MS 32003p F HR new </t>
  </si>
  <si>
    <t>1SDA058980R1</t>
  </si>
  <si>
    <t xml:space="preserve">E3S/MS 32004p F HR new </t>
  </si>
  <si>
    <t>1SDA058981R1</t>
  </si>
  <si>
    <t xml:space="preserve">E3S/MS 12503p W MP new </t>
  </si>
  <si>
    <t>1SDA058982R1</t>
  </si>
  <si>
    <t xml:space="preserve">E3S/MS 12504p W MP new </t>
  </si>
  <si>
    <t>1SDA058983R1</t>
  </si>
  <si>
    <t xml:space="preserve">E3S/MS 16003p W MP new </t>
  </si>
  <si>
    <t>1SDA058984R1</t>
  </si>
  <si>
    <t xml:space="preserve">E3S/MS 16004p W MP new </t>
  </si>
  <si>
    <t>1SDA058985R1</t>
  </si>
  <si>
    <t xml:space="preserve">E3S/MS 20003p W MP new </t>
  </si>
  <si>
    <t>1SDA058986R1</t>
  </si>
  <si>
    <t xml:space="preserve">E3S/MS 20004p W MP new </t>
  </si>
  <si>
    <t>1SDA058987R1</t>
  </si>
  <si>
    <t>E3N/MS 2500 3p W MP new</t>
  </si>
  <si>
    <t>1SDA058988R1</t>
  </si>
  <si>
    <t xml:space="preserve">E3N/MS 25004p W MP new </t>
  </si>
  <si>
    <t>1SDA058989R1</t>
  </si>
  <si>
    <t>E3S/MS 2500 3p W MP new</t>
  </si>
  <si>
    <t>1SDA058990R1</t>
  </si>
  <si>
    <t xml:space="preserve">E3S/MS 25004p W MP new </t>
  </si>
  <si>
    <t>1SDA058991R1</t>
  </si>
  <si>
    <t xml:space="preserve">E3N/MS 32003p W MP new </t>
  </si>
  <si>
    <t>1SDA058992R1</t>
  </si>
  <si>
    <t xml:space="preserve">E3N/MS 32004p W MP new </t>
  </si>
  <si>
    <t>1SDA058993R1</t>
  </si>
  <si>
    <t xml:space="preserve">E3S/MS 32003p W MP new </t>
  </si>
  <si>
    <t>1SDA058994R1</t>
  </si>
  <si>
    <t xml:space="preserve">E3S/MS 32004p W MP new </t>
  </si>
  <si>
    <t>1SDA058997R1</t>
  </si>
  <si>
    <t>E4S/MS 4000 3p Fijo HR new</t>
  </si>
  <si>
    <t>1SDA058998R1</t>
  </si>
  <si>
    <t xml:space="preserve">E4S/MS 40004p F HR new </t>
  </si>
  <si>
    <t>1SDA058999R1</t>
  </si>
  <si>
    <t xml:space="preserve">E4H/MS 40003p F HR new </t>
  </si>
  <si>
    <t>1SDA059000R1</t>
  </si>
  <si>
    <t xml:space="preserve">E4H/MS 40004p F HR new </t>
  </si>
  <si>
    <t>1SDA059003R1</t>
  </si>
  <si>
    <t xml:space="preserve">E4S/MS 40003p W MP new </t>
  </si>
  <si>
    <t>1SDA059004R1</t>
  </si>
  <si>
    <t xml:space="preserve">E4S/MS 40004p W MP new </t>
  </si>
  <si>
    <t>1SDA059005R1</t>
  </si>
  <si>
    <t xml:space="preserve">E4H/MS 40003p W MP new </t>
  </si>
  <si>
    <t>1SDA059006R1</t>
  </si>
  <si>
    <t xml:space="preserve">E4H/MS 40004p W MP new </t>
  </si>
  <si>
    <t>1SDA059007R1</t>
  </si>
  <si>
    <t xml:space="preserve">E6H/MS 50003p F HR new </t>
  </si>
  <si>
    <t>1SDA059008R1</t>
  </si>
  <si>
    <t xml:space="preserve">E6H/MS 50004p F HR new </t>
  </si>
  <si>
    <t>1SDA059009R1</t>
  </si>
  <si>
    <t xml:space="preserve">E6H/MS 63003p F HR new </t>
  </si>
  <si>
    <t>1SDA059010R1</t>
  </si>
  <si>
    <t xml:space="preserve">E6H/MS 63004p F HR new </t>
  </si>
  <si>
    <t>1SDA059011R1</t>
  </si>
  <si>
    <t xml:space="preserve">E6H/MS 50003p W MP new </t>
  </si>
  <si>
    <t>1SDA059012R1</t>
  </si>
  <si>
    <t xml:space="preserve">E6H/MS 50004p W MP new </t>
  </si>
  <si>
    <t>1SDA059013R1</t>
  </si>
  <si>
    <t xml:space="preserve">E6H/MS 63003p W MP new </t>
  </si>
  <si>
    <t>1SDA059014R1</t>
  </si>
  <si>
    <t xml:space="preserve">E6H/MS 63004p W MP new </t>
  </si>
  <si>
    <t>1SDA059015R1</t>
  </si>
  <si>
    <t>E4S/f/MS 4000 4p F HR new</t>
  </si>
  <si>
    <t>1SDA059016R1</t>
  </si>
  <si>
    <t>E4S/f/MS 4000 4p W MP new</t>
  </si>
  <si>
    <t>1SDA059017R1</t>
  </si>
  <si>
    <t>E6H/f/MS 5000 4p F HR new</t>
  </si>
  <si>
    <t>1SDA059018R1</t>
  </si>
  <si>
    <t>E6H/f/MS 6300 4p F HR new</t>
  </si>
  <si>
    <t>1SDA059019R1</t>
  </si>
  <si>
    <t>E6H/f/MS 5000 4p W MP new</t>
  </si>
  <si>
    <t>1SDA059020R1</t>
  </si>
  <si>
    <t>E6H/f/MS 6300 4p W MP new</t>
  </si>
  <si>
    <t>1SDA059021R1</t>
  </si>
  <si>
    <t>E3H/E MS 1250 3p 1150V AC F HR new</t>
  </si>
  <si>
    <t>1SDA059022R1</t>
  </si>
  <si>
    <t>E3H/E MS 1250 4p 1150V AC F HR new</t>
  </si>
  <si>
    <t>1SDA059023R1</t>
  </si>
  <si>
    <t>E3H/E MS 1600 3p 1150V AC F HR new</t>
  </si>
  <si>
    <t>1SDA059024R1</t>
  </si>
  <si>
    <t>E3H/E MS 1600 4p 1150V AC F HR new</t>
  </si>
  <si>
    <t>1SDA059025R1</t>
  </si>
  <si>
    <t>E3H/E MS 2000 3p 1150V AC F HR new</t>
  </si>
  <si>
    <t>1SDA059026R1</t>
  </si>
  <si>
    <t>E3H/E MS 2500 3p 1150V AC F HR new</t>
  </si>
  <si>
    <t>1SDA059027R1</t>
  </si>
  <si>
    <t>E3H/E MS 2000 4p 1150V AC F HR new</t>
  </si>
  <si>
    <t>1SDA059028R1</t>
  </si>
  <si>
    <t>E3H/E MS 2500 4p 1150V AC F HR new</t>
  </si>
  <si>
    <t>1SDA059029R1</t>
  </si>
  <si>
    <t>E3H/E MS 3200 3p 1150V AC F HR new</t>
  </si>
  <si>
    <t>1SDA059030R1</t>
  </si>
  <si>
    <t>E3H/E MS 3200 4p 1150V AC F HR new</t>
  </si>
  <si>
    <t>1SDA059031R1</t>
  </si>
  <si>
    <t xml:space="preserve">E3H/E MS 1250 3p 1150V ACW MP new </t>
  </si>
  <si>
    <t>1SDA059032R1</t>
  </si>
  <si>
    <t xml:space="preserve">E3H/E MS 1250 4p 1150V ACW MP new </t>
  </si>
  <si>
    <t>1SDA059033R1</t>
  </si>
  <si>
    <t xml:space="preserve">E3H/E MS 1600 3p 1150V ACW MP new </t>
  </si>
  <si>
    <t>1SDA059034R1</t>
  </si>
  <si>
    <t xml:space="preserve">E3H/E MS 1600 4p 1150V ACW MP new </t>
  </si>
  <si>
    <t>1SDA059035R1</t>
  </si>
  <si>
    <t xml:space="preserve">E3H/E MS 2000 3p 1150V ACW MP new </t>
  </si>
  <si>
    <t>1SDA059036R1</t>
  </si>
  <si>
    <t xml:space="preserve">E3H/E MS 2000 4p 1150V ACW MP new </t>
  </si>
  <si>
    <t>1SDA059037R1</t>
  </si>
  <si>
    <t xml:space="preserve">E3H/E MS 2500 3p 1150V ACW MP new </t>
  </si>
  <si>
    <t>1SDA059038R1</t>
  </si>
  <si>
    <t xml:space="preserve">E3H/E MS 2500 4p 1150V ACW MP new </t>
  </si>
  <si>
    <t>1SDA059039R1</t>
  </si>
  <si>
    <t xml:space="preserve">E3H/E MS 3200 3p 1150V ACW MP new </t>
  </si>
  <si>
    <t>1SDA059040R1</t>
  </si>
  <si>
    <t xml:space="preserve">E3H/E MS 3200 4p 1150V ACW MP new </t>
  </si>
  <si>
    <t>1SDA059041R1</t>
  </si>
  <si>
    <t xml:space="preserve">E1B/E MS800 3p 750V DC F HR new </t>
  </si>
  <si>
    <t>1SDA059042R1</t>
  </si>
  <si>
    <t>E1B/E MS800 4p 1000V DC F HR new</t>
  </si>
  <si>
    <t>1SDA059043R1</t>
  </si>
  <si>
    <t xml:space="preserve">E1B/E MS 1250 3p 750V DC F HR new </t>
  </si>
  <si>
    <t>1SDA059044R1</t>
  </si>
  <si>
    <t>E1B/E MS 1250 4p 1000V DC F HR new</t>
  </si>
  <si>
    <t>1SDA059045R1</t>
  </si>
  <si>
    <t>E1B/E MS800 3p 750V DCW MP new</t>
  </si>
  <si>
    <t>1SDA059046R1</t>
  </si>
  <si>
    <t xml:space="preserve">E1B/E MS800 4p 1000V DCW MP new </t>
  </si>
  <si>
    <t>1SDA059047R1</t>
  </si>
  <si>
    <t>E1B/E MS 1250 3p 750V DCW MP new</t>
  </si>
  <si>
    <t>1SDA059048R1</t>
  </si>
  <si>
    <t xml:space="preserve">E1B/E MS 1250 4p 1000V DCW MP new </t>
  </si>
  <si>
    <t>1SDA059049R1</t>
  </si>
  <si>
    <t xml:space="preserve">E2N/E MS 1250 3p 750V DC F HR new </t>
  </si>
  <si>
    <t>1SDA059050R1</t>
  </si>
  <si>
    <t>E2N/E MS 1250 4p 1000V DC F HR new</t>
  </si>
  <si>
    <t>1SDA059051R1</t>
  </si>
  <si>
    <t xml:space="preserve">E2N/E MS 1600 3p 750V DC F HR new </t>
  </si>
  <si>
    <t>1SDA059052R1</t>
  </si>
  <si>
    <t>E2N/E MS 1600 4p 1000V DC F HR new</t>
  </si>
  <si>
    <t>1SDA059053R1</t>
  </si>
  <si>
    <t xml:space="preserve">E2N/E MS 2000 3p 750V DC F HR new </t>
  </si>
  <si>
    <t>1SDA059054R1</t>
  </si>
  <si>
    <t>E2N/E MS 2000 4p 1000V DC F HR new</t>
  </si>
  <si>
    <t>1SDA059055R1</t>
  </si>
  <si>
    <t>E2N/E MS 1250 3p 750V DCW MP new</t>
  </si>
  <si>
    <t>1SDA059056R1</t>
  </si>
  <si>
    <t xml:space="preserve">E2N/E MS 1250 4p 1000V DCW MP new </t>
  </si>
  <si>
    <t>1SDA059057R1</t>
  </si>
  <si>
    <t>E2N/E MS 1600 3p 750V DCW MP new</t>
  </si>
  <si>
    <t>1SDA059058R1</t>
  </si>
  <si>
    <t xml:space="preserve">E2N/E MS 1600 4p 1000V DCW MP new </t>
  </si>
  <si>
    <t>1SDA059059R1</t>
  </si>
  <si>
    <t>E2N/E MS 2000 3p 750V DCW MP new</t>
  </si>
  <si>
    <t>1SDA059060R1</t>
  </si>
  <si>
    <t xml:space="preserve">E2N/E MS 2000 4p 1000V DCW MP new </t>
  </si>
  <si>
    <t>1SDA059061R1</t>
  </si>
  <si>
    <t xml:space="preserve">E3H/E MS 1250 3p 750V DC F HR new </t>
  </si>
  <si>
    <t>1SDA059062R1</t>
  </si>
  <si>
    <t>E3H/E MS 1250 4p 1000V DC F HR new</t>
  </si>
  <si>
    <t>1SDA059063R1</t>
  </si>
  <si>
    <t xml:space="preserve">E3H/E MS 1600 3p 750V DC F HR new </t>
  </si>
  <si>
    <t>1SDA059064R1</t>
  </si>
  <si>
    <t>E3H/E MS 1600 4p 1000V DC F HR new</t>
  </si>
  <si>
    <t>1SDA059065R1</t>
  </si>
  <si>
    <t xml:space="preserve">E3H/E MS 2000 3p 750V DC F HR new </t>
  </si>
  <si>
    <t>1SDA059066R1</t>
  </si>
  <si>
    <t>E3H/E MS 2000 4p 1000V DC F HR new</t>
  </si>
  <si>
    <t>1SDA059067R1</t>
  </si>
  <si>
    <t xml:space="preserve">E3H/E MS 2500 3p 750V DC F HR new </t>
  </si>
  <si>
    <t>1SDA059068R1</t>
  </si>
  <si>
    <t>E3H/E MS 2500 4p 1000V DC F HR new</t>
  </si>
  <si>
    <t>1SDA059069R1</t>
  </si>
  <si>
    <t xml:space="preserve">E3H/E MS 3200 3p 750V DC F HR new </t>
  </si>
  <si>
    <t>1SDA059070R1</t>
  </si>
  <si>
    <t>E3H/E MS 3200 4p 1000V DC F HR new</t>
  </si>
  <si>
    <t>1SDA059071R1</t>
  </si>
  <si>
    <t>E3H/E MS 1250 3p 750V DCW MP new</t>
  </si>
  <si>
    <t>1SDA059072R1</t>
  </si>
  <si>
    <t xml:space="preserve">E3H/E MS 1250 4p 1000V DCW MP new </t>
  </si>
  <si>
    <t>1SDA059073R1</t>
  </si>
  <si>
    <t>E3H/E MS 1600 3p 750V DCW MP new</t>
  </si>
  <si>
    <t>1SDA059074R1</t>
  </si>
  <si>
    <t xml:space="preserve">E3H/E MS 1600 4p 1000V DCW MP new </t>
  </si>
  <si>
    <t>1SDA059075R1</t>
  </si>
  <si>
    <t>E3H/E MS 2000 3p 750V DCW MP new</t>
  </si>
  <si>
    <t>1SDA059076R1</t>
  </si>
  <si>
    <t xml:space="preserve">E3H/E MS 2000 4p 1000V DCW MP new </t>
  </si>
  <si>
    <t>1SDA059077R1</t>
  </si>
  <si>
    <t>E3H/E MS 2500 3p 750V DCW MP new</t>
  </si>
  <si>
    <t>1SDA059078R1</t>
  </si>
  <si>
    <t xml:space="preserve">E3H/E MS 2500 4p 1000V DCW MP new </t>
  </si>
  <si>
    <t>1SDA059079R1</t>
  </si>
  <si>
    <t>E3H/E MS 3200 3p 750V DCW MP new</t>
  </si>
  <si>
    <t>1SDA059080R1</t>
  </si>
  <si>
    <t xml:space="preserve">E3H/E MS 3200 4p 1000V DCW MP new </t>
  </si>
  <si>
    <t>1SDA059081R1</t>
  </si>
  <si>
    <t xml:space="preserve">E4H/E MS 3200 3p 750V DC F HR new </t>
  </si>
  <si>
    <t>1SDA059082R1</t>
  </si>
  <si>
    <t xml:space="preserve">E4H/E MS 4000 3p 750V DC F HR new </t>
  </si>
  <si>
    <t>1SDA059083R1</t>
  </si>
  <si>
    <t>E4H/E MS 3200 3p 750V DCW MP new</t>
  </si>
  <si>
    <t>1SDA059084R1</t>
  </si>
  <si>
    <t>E4H/E MS 4000 3p 750V DCW MP new</t>
  </si>
  <si>
    <t>1SDA059085R1</t>
  </si>
  <si>
    <t>E1/CS 12503p W MP new</t>
  </si>
  <si>
    <t>1SDA059086R1</t>
  </si>
  <si>
    <t>E1/CS 12504p W MP new</t>
  </si>
  <si>
    <t>1SDA059087R1</t>
  </si>
  <si>
    <t>E2/CS 20003p W MP new</t>
  </si>
  <si>
    <t>1SDA059088R1</t>
  </si>
  <si>
    <t>E2/CS 20004p W MP new</t>
  </si>
  <si>
    <t>1SDA059089R1</t>
  </si>
  <si>
    <t>E3/CS 32003p W MP new</t>
  </si>
  <si>
    <t>1SDA059090R1</t>
  </si>
  <si>
    <t>E3/CS 32004p W MP new</t>
  </si>
  <si>
    <t>1SDA059091R1</t>
  </si>
  <si>
    <t>E4/CS 40003p W MP new</t>
  </si>
  <si>
    <t>1SDA059092R1</t>
  </si>
  <si>
    <t>E4/CS 40004p W MP new</t>
  </si>
  <si>
    <t>1SDA059093R1</t>
  </si>
  <si>
    <t>E6/CS 63003p W MP new</t>
  </si>
  <si>
    <t>1SDA059094R1</t>
  </si>
  <si>
    <t>E6/CS 63004p W MP new</t>
  </si>
  <si>
    <t>1SDA059095R1</t>
  </si>
  <si>
    <t>E1MTP Earth.Sw.-Up.Term.1250 3p W MP new</t>
  </si>
  <si>
    <t>1SDA059096R1</t>
  </si>
  <si>
    <t>E1MTP Earth.Sw.-LowTerm.1250 3p W MP new</t>
  </si>
  <si>
    <t>1SDA059097R1</t>
  </si>
  <si>
    <t>E1MTP Earth.Sw.-Up.Term.1250 4p W MP new</t>
  </si>
  <si>
    <t>1SDA059098R1</t>
  </si>
  <si>
    <t>E1MTP Earth.Sw.-LowTerm.1250 4p W MP new</t>
  </si>
  <si>
    <t>1SDA059099R1</t>
  </si>
  <si>
    <t>E2MTP Earth.Sw.-Up.Term.2000 3p W MP new</t>
  </si>
  <si>
    <t>1SDA059100R1</t>
  </si>
  <si>
    <t>E2MTP Earth.Sw.-LowTerm.2000 3p W MP new</t>
  </si>
  <si>
    <t>1SDA059101R1</t>
  </si>
  <si>
    <t>E2MTP Earth.Sw.-Up.Term.2000 4p W MP new</t>
  </si>
  <si>
    <t>1SDA059102R1</t>
  </si>
  <si>
    <t>E2MTP Earth.Sw.-LowTerm.2000 4p W MP new</t>
  </si>
  <si>
    <t>1SDA059103R1</t>
  </si>
  <si>
    <t>E3MTP Earth.Sw.-Up.Term.3200 3p W MP new</t>
  </si>
  <si>
    <t>1SDA059104R1</t>
  </si>
  <si>
    <t>E3MTP Earth.Sw.-LowTerm.3200 3p W MP new</t>
  </si>
  <si>
    <t>1SDA059105R1</t>
  </si>
  <si>
    <t>E3MTP Earth.Sw.-Up.Term.3200 4p W MP new</t>
  </si>
  <si>
    <t>1SDA059106R1</t>
  </si>
  <si>
    <t>E3MTP Earth.Sw.-LowTerm.3200 4p W MP new</t>
  </si>
  <si>
    <t>1SDA059107R1</t>
  </si>
  <si>
    <t>E4MTP Earth.Sw.-Up.Term.4000 3p W MP new</t>
  </si>
  <si>
    <t>1SDA059108R1</t>
  </si>
  <si>
    <t>E4MTP Earth.Sw.-LowTerm.4000 3p W MP new</t>
  </si>
  <si>
    <t>1SDA059109R1</t>
  </si>
  <si>
    <t>E4MTP Earth.Sw.-Up.Term.4000 4p W MP new</t>
  </si>
  <si>
    <t>1SDA059110R1</t>
  </si>
  <si>
    <t>E4MTP Earth.Sw.-LowTerm.4000 4p W MP new</t>
  </si>
  <si>
    <t>1SDA059111R1</t>
  </si>
  <si>
    <t>E6MTP Earth.Sw.-Up.Term.6300 3p W MP new</t>
  </si>
  <si>
    <t>1SDA059112R1</t>
  </si>
  <si>
    <t>E6MTP Earth.Sw.-LowTerm.6300 3p W MP new</t>
  </si>
  <si>
    <t>1SDA059113R1</t>
  </si>
  <si>
    <t>E6MTP Earth.Sw.-Up.Term.6300 4p W MP new</t>
  </si>
  <si>
    <t>1SDA059114R1</t>
  </si>
  <si>
    <t>E6MTP Earth.Sw.-LowTerm.6300 4p W MP new</t>
  </si>
  <si>
    <t>1SDA059115R1</t>
  </si>
  <si>
    <t>E1MT Earth.truckUp.Term.1250 3p W MP new</t>
  </si>
  <si>
    <t>1SDA059116R1</t>
  </si>
  <si>
    <t>E1MT Earth.truckLowTerm.1250 3p W MP new</t>
  </si>
  <si>
    <t>1SDA059117R1</t>
  </si>
  <si>
    <t>E1MT Earth.truckUp.Term.1250 4p W MP new</t>
  </si>
  <si>
    <t>1SDA059118R1</t>
  </si>
  <si>
    <t>E1MT Earth.truckLowTerm.1250 4p W MP new</t>
  </si>
  <si>
    <t>1SDA059119R1</t>
  </si>
  <si>
    <t>E2MT Earth.truckUp.Term.2000 3p W MP new</t>
  </si>
  <si>
    <t>1SDA059120R1</t>
  </si>
  <si>
    <t>E2MT Earth.truckLowTerm.2000 3p W MP new</t>
  </si>
  <si>
    <t>1SDA059121R1</t>
  </si>
  <si>
    <t>E2MT Earth.truckUp.Term.2000 4p W MP new</t>
  </si>
  <si>
    <t>1SDA059122R1</t>
  </si>
  <si>
    <t>E2MT Earth.truckLowTerm.2000 4p W MP new</t>
  </si>
  <si>
    <t>1SDA059123R1</t>
  </si>
  <si>
    <t>E3MT Earth.truckUp.Term.3200 3p W MP new</t>
  </si>
  <si>
    <t>1SDA059124R1</t>
  </si>
  <si>
    <t>E3MT Earth.truckLowTerm.3200 3p W MP new</t>
  </si>
  <si>
    <t>1SDA059125R1</t>
  </si>
  <si>
    <t>E3MT Earth.truckUp.Term.3200 4p W MP new</t>
  </si>
  <si>
    <t>1SDA059126R1</t>
  </si>
  <si>
    <t>E3MT Earth.truckLowTerm.3200 4p W MP new</t>
  </si>
  <si>
    <t>1SDA059127R1</t>
  </si>
  <si>
    <t>E4MT Earth.truckUp.Term.4000 3p W MP new</t>
  </si>
  <si>
    <t>1SDA059128R1</t>
  </si>
  <si>
    <t>E4MT Earth.truckLowTerm.4000 3p W MP new</t>
  </si>
  <si>
    <t>1SDA059129R1</t>
  </si>
  <si>
    <t>E4MT Earth.truckUp.Term.4000 4p W MP new</t>
  </si>
  <si>
    <t>1SDA059130R1</t>
  </si>
  <si>
    <t>E4MT Earth.truckLowTerm.4000 4p W MP new</t>
  </si>
  <si>
    <t>1SDA059131R1</t>
  </si>
  <si>
    <t>E6MT Earth.truckUp.Term.6300 3p W MP new</t>
  </si>
  <si>
    <t>1SDA059132R1</t>
  </si>
  <si>
    <t>E6MT Earth.truckLowTerm.6300 3p W MP new</t>
  </si>
  <si>
    <t>1SDA059133R1</t>
  </si>
  <si>
    <t>E6MT Earth.truckUp.Term.6300 4p W MP new</t>
  </si>
  <si>
    <t>1SDA059134R1</t>
  </si>
  <si>
    <t>E6MT Earth.truckLowTerm.6300 4p W MP new</t>
  </si>
  <si>
    <t>1SDA059136R1</t>
  </si>
  <si>
    <t>E4 /E/fW FP 4p 1000V DCHR-HR new</t>
  </si>
  <si>
    <t>1SDA059137R1</t>
  </si>
  <si>
    <t>E4 /E/fW FP 4p 1000V DCVR-VR new</t>
  </si>
  <si>
    <t>1SDA059138R1</t>
  </si>
  <si>
    <t>E4 /E/fW FP 4p 1000V DCFL-FL new</t>
  </si>
  <si>
    <t>1SDA059139R1</t>
  </si>
  <si>
    <t>E6 /E W FP 3p 750V DCHR-HR new</t>
  </si>
  <si>
    <t>1SDA059140R1</t>
  </si>
  <si>
    <t>E6 /E W FP 3p 750V DCVR-VR new</t>
  </si>
  <si>
    <t>1SDA059141R1</t>
  </si>
  <si>
    <t>E6 /E W FP 3p 750V DCFL-FL new</t>
  </si>
  <si>
    <t>1SDA059142R1</t>
  </si>
  <si>
    <t>E6 /E/fW FP 4p 1000V DCHR-HR new</t>
  </si>
  <si>
    <t>1SDA059143R1</t>
  </si>
  <si>
    <t>E6 /E/fW FP 4p 1000V DCVR-VR new</t>
  </si>
  <si>
    <t>1SDA059144R1</t>
  </si>
  <si>
    <t>E6 /E/fW FP 4p 1000V DCFL-FL new</t>
  </si>
  <si>
    <t>1SDA059145R1</t>
  </si>
  <si>
    <t>Toroidal unipolar PR122 y 123</t>
  </si>
  <si>
    <t>1SDA059169R1</t>
  </si>
  <si>
    <t>E1B 1000 PR121/P-LI In=1000A 3p F HR</t>
  </si>
  <si>
    <t>1SDA059170R1</t>
  </si>
  <si>
    <t>E1B 1000 PR121/P-LI In=1000A 3p W MP</t>
  </si>
  <si>
    <t>1SDA059171R1</t>
  </si>
  <si>
    <t>E1B 1000 PR121/P-LI In=1000A 4p F HR</t>
  </si>
  <si>
    <t>1SDA059172R1</t>
  </si>
  <si>
    <t>E1B 1000 PR121/P-LI In=1000A 4p W MP</t>
  </si>
  <si>
    <t>1SDA059173R1</t>
  </si>
  <si>
    <t xml:space="preserve">E1B 1000 PR121/P-LSI In=1000A 3p F HR </t>
  </si>
  <si>
    <t>1SDA059174R1</t>
  </si>
  <si>
    <t xml:space="preserve">E1B 1000 PR121/P-LSI In=1000A 3p W MP </t>
  </si>
  <si>
    <t>1SDA059175R1</t>
  </si>
  <si>
    <t xml:space="preserve">E1B 1000 PR121/P-LSI In=1000A 4p F HR </t>
  </si>
  <si>
    <t>1SDA059176R1</t>
  </si>
  <si>
    <t xml:space="preserve">E1B 1000 PR121/P-LSI In=1000A 4p W MP </t>
  </si>
  <si>
    <t>1SDA059177R1</t>
  </si>
  <si>
    <t>E1B 1000 PR121/P-LSIG In=1000A 3p F HR</t>
  </si>
  <si>
    <t>1SDA059178R1</t>
  </si>
  <si>
    <t>E1B 1000 PR121/P-LSIG In=1000A 3p W MP</t>
  </si>
  <si>
    <t>1SDA059179R1</t>
  </si>
  <si>
    <t>E1B 1000 PR121/P-LSIG In=1000A 4p F HR</t>
  </si>
  <si>
    <t>1SDA059180R1</t>
  </si>
  <si>
    <t>E1B 1000 PR121/P-LSIG In=1000A 4p W MP</t>
  </si>
  <si>
    <t>1SDA059181R1</t>
  </si>
  <si>
    <t>E1B 1000 PR122/P-LI In=1000A 3p F HR</t>
  </si>
  <si>
    <t>1SDA059182R1</t>
  </si>
  <si>
    <t>E1B 1000 PR122/P-LI In=1000A 3p W MP</t>
  </si>
  <si>
    <t>1SDA059183R1</t>
  </si>
  <si>
    <t>E1B 1000 PR122/P-LI In=1000A 4p F HR</t>
  </si>
  <si>
    <t>1SDA059184R1</t>
  </si>
  <si>
    <t>E1B 1000 PR122/P-LI In=1000A 4p W MP</t>
  </si>
  <si>
    <t>1SDA059185R1</t>
  </si>
  <si>
    <t xml:space="preserve">E1B 1000 PR122/P-LSI In=1000A 3p F HR </t>
  </si>
  <si>
    <t>1SDA059186R1</t>
  </si>
  <si>
    <t xml:space="preserve">E1B 1000 PR122/P-LSI In=1000A 3p W MP </t>
  </si>
  <si>
    <t>1SDA059187R1</t>
  </si>
  <si>
    <t xml:space="preserve">E1B 1000 PR122/P-LSI In=1000A 4p F HR </t>
  </si>
  <si>
    <t>1SDA059188R1</t>
  </si>
  <si>
    <t xml:space="preserve">E1B 1000 PR122/P-LSI In=1000A 4p W MP </t>
  </si>
  <si>
    <t>1SDA059189R1</t>
  </si>
  <si>
    <t>E1B 1000 PR122/P-LSIG In=1000A 3p F HR</t>
  </si>
  <si>
    <t>1SDA059190R1</t>
  </si>
  <si>
    <t>E1B 1000 PR122/P-LSIG In=1000A 3p W MP</t>
  </si>
  <si>
    <t>1SDA059191R1</t>
  </si>
  <si>
    <t>E1B 1000 PR122/P-LSIG In=1000A 4p F HR</t>
  </si>
  <si>
    <t>1SDA059192R1</t>
  </si>
  <si>
    <t>E1B 1000 PR122/P-LSIG In=1000A 4p W MP</t>
  </si>
  <si>
    <t>1SDA059201R1</t>
  </si>
  <si>
    <t>E1B 1000 PR123/P-LSIG In=1000A 3p F HR</t>
  </si>
  <si>
    <t>1SDA059202R1</t>
  </si>
  <si>
    <t>E1B 1000 PR123/P-LSIG In=1000A 3p W MP</t>
  </si>
  <si>
    <t>1SDA059203R1</t>
  </si>
  <si>
    <t>E1B 1000 PR123/P-LSIG In=1000A 4p F HR</t>
  </si>
  <si>
    <t>1SDA059204R1</t>
  </si>
  <si>
    <t>E1B 1000 PR123/P-LSIG In=1000A 4p W MP</t>
  </si>
  <si>
    <t>1SDA059209R1</t>
  </si>
  <si>
    <t xml:space="preserve">E1B/MS 10003p F HR new </t>
  </si>
  <si>
    <t>1SDA059210R1</t>
  </si>
  <si>
    <t xml:space="preserve">E1B/MS 10003p W MP new </t>
  </si>
  <si>
    <t>1SDA059211R1</t>
  </si>
  <si>
    <t xml:space="preserve">E1B/MS 10004p F HR new </t>
  </si>
  <si>
    <t>1SDA059212R1</t>
  </si>
  <si>
    <t xml:space="preserve">E1B/MS 10004p W MP new </t>
  </si>
  <si>
    <t>1SDA059213R1</t>
  </si>
  <si>
    <t>E1N 1000 PR121/P-LI In=1000A 3p F HR</t>
  </si>
  <si>
    <t>1SDA059214R1</t>
  </si>
  <si>
    <t>E1N 1000 PR121/P-LI In=1000A 3p W MP</t>
  </si>
  <si>
    <t>1SDA059215R1</t>
  </si>
  <si>
    <t>E1N 1000 PR121/P-LI 4p F HR</t>
  </si>
  <si>
    <t>1SDA059216R1</t>
  </si>
  <si>
    <t>E1N 1000 PR121/P-LI In=1000A 4p W MP</t>
  </si>
  <si>
    <t>1SDA059217R1</t>
  </si>
  <si>
    <t xml:space="preserve">E1N 1000 PR121/P-LSI In=1000A 3p F HR </t>
  </si>
  <si>
    <t>1SDA059218R1</t>
  </si>
  <si>
    <t xml:space="preserve">E1N 1000 PR121/P-LSI In=1000A 3p W MP </t>
  </si>
  <si>
    <t>1SDA059219R1</t>
  </si>
  <si>
    <t xml:space="preserve">E1N 1000 PR121/P-LSI In=1000A 4p F HR </t>
  </si>
  <si>
    <t>1SDA059220R1</t>
  </si>
  <si>
    <t xml:space="preserve">E1N 1000 PR121/P-LSI In=1000A 4p W MP </t>
  </si>
  <si>
    <t>1SDA059221R1</t>
  </si>
  <si>
    <t>E1N 1000 PR121/P-LSIG In=1000A 3p F HR</t>
  </si>
  <si>
    <t>1SDA059222R1</t>
  </si>
  <si>
    <t>E1N 1000 PR121/P-LSIG In=1000A 3p W MP</t>
  </si>
  <si>
    <t>1SDA059223R1</t>
  </si>
  <si>
    <t>E1N 1000 PR121/P-LSIG 4p F HR</t>
  </si>
  <si>
    <t>1SDA059224R1</t>
  </si>
  <si>
    <t>E1N 1000 PR121/P-LSIG In=1000A 4p W MP</t>
  </si>
  <si>
    <t>1SDA059225R1</t>
  </si>
  <si>
    <t>E1N 1000 PR122/P-LI In=1000A 3p F HR</t>
  </si>
  <si>
    <t>1SDA059226R1</t>
  </si>
  <si>
    <t>E1N 1000 PR122/P-LI In=1000A 3p W MP</t>
  </si>
  <si>
    <t>1SDA059227R1</t>
  </si>
  <si>
    <t>E1N 1000 PR122/P-LI In=1000A 4p F HR</t>
  </si>
  <si>
    <t>1SDA059228R1</t>
  </si>
  <si>
    <t>E1N 1000 PR122/P-LI In=1000A 4p W MP</t>
  </si>
  <si>
    <t>1SDA059229R1</t>
  </si>
  <si>
    <t xml:space="preserve">E1N 1000 PR122/P-LSI In=1000A 3p F HR </t>
  </si>
  <si>
    <t>1SDA059230R1</t>
  </si>
  <si>
    <t xml:space="preserve">E1N 1000 PR122/P-LSI In=1000A 3p W MP </t>
  </si>
  <si>
    <t>1SDA059231R1</t>
  </si>
  <si>
    <t xml:space="preserve">E1N 1000 PR122/P-LSI In=1000A 4p F HR </t>
  </si>
  <si>
    <t>1SDA059232R1</t>
  </si>
  <si>
    <t xml:space="preserve">E1N 1000 PR122/P-LSI In=1000A 4p W MP </t>
  </si>
  <si>
    <t>1SDA059233R1</t>
  </si>
  <si>
    <t>E1N 1000 PR122/P-LSIG In=1000A 3p F HR</t>
  </si>
  <si>
    <t>1SDA059234R1</t>
  </si>
  <si>
    <t>E1N 1000 PR122/P-LSIG 3p W MP</t>
  </si>
  <si>
    <t>1SDA059235R1</t>
  </si>
  <si>
    <t>E1N 1000 PR122/P-LSIG In=1000A 4p F HR</t>
  </si>
  <si>
    <t>1SDA059236R1</t>
  </si>
  <si>
    <t>E1N 1000 PR122/P-LSIG In=1000A 4p W MP</t>
  </si>
  <si>
    <t>1SDA059245R1</t>
  </si>
  <si>
    <t>E1N 1000 PR123/P-LSIG In=1000A 3p F HR</t>
  </si>
  <si>
    <t>1SDA059246R1</t>
  </si>
  <si>
    <t>E1N 1000 PR123/P-LSIG In=1000A 3p W MP</t>
  </si>
  <si>
    <t>1SDA059247R1</t>
  </si>
  <si>
    <t>E1N 1000 PR123/P-LSIG In=1000A 4p F HR</t>
  </si>
  <si>
    <t>1SDA059248R1</t>
  </si>
  <si>
    <t>E1N 1000 PR123/P-LSIG In=1000A 4p W MP</t>
  </si>
  <si>
    <t>1SDA059253R1</t>
  </si>
  <si>
    <t xml:space="preserve">E1N/MS 10003p F HR new </t>
  </si>
  <si>
    <t>1SDA059254R1</t>
  </si>
  <si>
    <t xml:space="preserve">E1N/MS 10003p W MP new </t>
  </si>
  <si>
    <t>1SDA059255R1</t>
  </si>
  <si>
    <t xml:space="preserve">E1N/MS 10004p F HR new </t>
  </si>
  <si>
    <t>1SDA059256R1</t>
  </si>
  <si>
    <t xml:space="preserve">E1N/MS 10004p W MP new </t>
  </si>
  <si>
    <t>1SDA059257R1</t>
  </si>
  <si>
    <t>E2N 1000 PR121/P-LI In=1000A 3p F HR</t>
  </si>
  <si>
    <t>1SDA059258R1</t>
  </si>
  <si>
    <t>E2N 1000 PR121/P-LI In=1000A 3p W MP</t>
  </si>
  <si>
    <t>1SDA059259R1</t>
  </si>
  <si>
    <t>E2N 1000 PR121/P-LI In=1000A 4p F HR</t>
  </si>
  <si>
    <t>1SDA059260R1</t>
  </si>
  <si>
    <t>E2N 1000 PR121/P-LI In=1000A 4p W MP</t>
  </si>
  <si>
    <t>1SDA059261R1</t>
  </si>
  <si>
    <t xml:space="preserve">E2N 1000 PR121/P-LSI In=1000A 3p F HR </t>
  </si>
  <si>
    <t>1SDA059262R1</t>
  </si>
  <si>
    <t xml:space="preserve">E2N 1000 PR121/P-LSI In=1000A 3p W MP </t>
  </si>
  <si>
    <t>1SDA059263R1</t>
  </si>
  <si>
    <t xml:space="preserve">E2N 1000 PR121/P-LSI In=1000A 4p F HR </t>
  </si>
  <si>
    <t>1SDA059264R1</t>
  </si>
  <si>
    <t xml:space="preserve">E2N 1000 PR121/P-LSI In=1000A 4p W MP </t>
  </si>
  <si>
    <t>1SDA059265R1</t>
  </si>
  <si>
    <t>E2N 1000 PR121/P-LSIG In=1000A 3p F HR</t>
  </si>
  <si>
    <t>1SDA059266R1</t>
  </si>
  <si>
    <t>E2N 1000 PR121/P-LSIG In=1000A 3p W MP</t>
  </si>
  <si>
    <t>1SDA059267R1</t>
  </si>
  <si>
    <t>E2N 1000 PR121/P-LSIG In=1000A 4p F HR</t>
  </si>
  <si>
    <t>1SDA059268R1</t>
  </si>
  <si>
    <t>E2N 1000 PR121/P-LSIG In=1000A 4p W MP</t>
  </si>
  <si>
    <t>1SDA059269R1</t>
  </si>
  <si>
    <t>E2N 1000 PR122/P-LI In=1000A 3p F HR</t>
  </si>
  <si>
    <t>1SDA059270R1</t>
  </si>
  <si>
    <t>E2N 1000 PR122/P-LI In=1000A 3p W MP</t>
  </si>
  <si>
    <t>1SDA059271R1</t>
  </si>
  <si>
    <t>E2N 1000 PR122/P-LI In=1000A 4p F HR</t>
  </si>
  <si>
    <t>1SDA059272R1</t>
  </si>
  <si>
    <t>E2N 1000 PR122/P-LI In=1000A 4p W MP</t>
  </si>
  <si>
    <t>1SDA059273R1</t>
  </si>
  <si>
    <t xml:space="preserve">E2N 1000 PR122/P-LSI In=1000A 3p F HR </t>
  </si>
  <si>
    <t>1SDA059274R1</t>
  </si>
  <si>
    <t xml:space="preserve">E2N 1000 PR122/P-LSI In=1000A 3p W MP </t>
  </si>
  <si>
    <t>1SDA059275R1</t>
  </si>
  <si>
    <t xml:space="preserve">E2N 1000 PR122/P-LSI In=1000A 4p F HR </t>
  </si>
  <si>
    <t>1SDA059276R1</t>
  </si>
  <si>
    <t xml:space="preserve">E2N 1000 PR122/P-LSI In=1000A 4p W MP </t>
  </si>
  <si>
    <t>1SDA059277R1</t>
  </si>
  <si>
    <t>E2N 1000 PR122/P-LSIG In=1000A 3p F HR</t>
  </si>
  <si>
    <t>1SDA059278R1</t>
  </si>
  <si>
    <t>E2N 1000 PR122/P-LSIG In=1000A 3p W MP</t>
  </si>
  <si>
    <t>1SDA059279R1</t>
  </si>
  <si>
    <t>E2N 1000 PR122/P-LSIG In=1000A 4p F HR</t>
  </si>
  <si>
    <t>1SDA059280R1</t>
  </si>
  <si>
    <t>E2N 1000 PR122/P-LSIG In=1000A 4p W MP</t>
  </si>
  <si>
    <t>1SDA059289R1</t>
  </si>
  <si>
    <t>E2N 1000 PR123/P-LSIG In=1000A 3p F HR</t>
  </si>
  <si>
    <t>1SDA059290R1</t>
  </si>
  <si>
    <t>E2N 1000 PR123/P-LSIG In=1000A 3p W MP</t>
  </si>
  <si>
    <t>1SDA059291R1</t>
  </si>
  <si>
    <t>E2N 1000 PR123/P-LSIG In=1000A 4p F HR</t>
  </si>
  <si>
    <t>1SDA059292R1</t>
  </si>
  <si>
    <t>E2N 1000 PR123/P-LSIG In=1000A 4p W MP</t>
  </si>
  <si>
    <t>1SDA059297R1</t>
  </si>
  <si>
    <t xml:space="preserve">E2N/MS 10003p F HR new </t>
  </si>
  <si>
    <t>1SDA059298R1</t>
  </si>
  <si>
    <t xml:space="preserve">E2N/MS 1000 3p W MP new </t>
  </si>
  <si>
    <t>1SDA059299R1</t>
  </si>
  <si>
    <t xml:space="preserve">E2N/MS 10004p F HR new </t>
  </si>
  <si>
    <t>1SDA059300R1</t>
  </si>
  <si>
    <t xml:space="preserve">E2N/MS 10004p W MP new </t>
  </si>
  <si>
    <t>1SDA059301R1</t>
  </si>
  <si>
    <t>E2S 1000 PR121/P-LI In=1000A 3p F HR</t>
  </si>
  <si>
    <t>1SDA059302R1</t>
  </si>
  <si>
    <t>E2S 1000 PR121/P-LI In=1000A 3p W MP</t>
  </si>
  <si>
    <t>1SDA059303R1</t>
  </si>
  <si>
    <t>E2S 1000 PR121/P-LI In=1000A 4p F HR</t>
  </si>
  <si>
    <t>1SDA059304R1</t>
  </si>
  <si>
    <t>E2S 1000 PR121/P-LI In=1000A 4p W MP</t>
  </si>
  <si>
    <t>1SDA059305R1</t>
  </si>
  <si>
    <t xml:space="preserve">E2S 1000 PR121/P-LSI In=1000A 3p F HR </t>
  </si>
  <si>
    <t>1SDA059306R1</t>
  </si>
  <si>
    <t xml:space="preserve">E2S 1000 PR121/P-LSI In=1000A 3p W MP </t>
  </si>
  <si>
    <t>1SDA059307R1</t>
  </si>
  <si>
    <t xml:space="preserve">E2S 1000 PR121/P-LSI In=1000A 4p F HR </t>
  </si>
  <si>
    <t>1SDA059308R1</t>
  </si>
  <si>
    <t xml:space="preserve">E2S 1000 PR121/P-LSI In=1000A 4p W MP </t>
  </si>
  <si>
    <t>1SDA059309R1</t>
  </si>
  <si>
    <t>E2S 1000 PR121/P-LSIG In=1000A 3p F HR</t>
  </si>
  <si>
    <t>1SDA059310R1</t>
  </si>
  <si>
    <t>E2S 1000 PR121/P-LSIG In=1000A 3p W MP</t>
  </si>
  <si>
    <t>1SDA059311R1</t>
  </si>
  <si>
    <t>E2S 1000 PR121/P-LSIG In=1000A 4p F HR</t>
  </si>
  <si>
    <t>1SDA059312R1</t>
  </si>
  <si>
    <t>E2S 1000 PR121/P-LSIG In=1000A 4p W MP</t>
  </si>
  <si>
    <t>1SDA059313R1</t>
  </si>
  <si>
    <t>E2S 1000 PR122/P-LI In=1000A 3p F HR</t>
  </si>
  <si>
    <t>1SDA059314R1</t>
  </si>
  <si>
    <t>E2S 1000 PR122/P-LI In=1000A 3p W MP</t>
  </si>
  <si>
    <t>1SDA059315R1</t>
  </si>
  <si>
    <t>E2S 1000 PR122/P-LI In=1000A 4p F HR</t>
  </si>
  <si>
    <t>1SDA059316R1</t>
  </si>
  <si>
    <t>E2S 1000 PR122/P-LI In=1000A 4p W MP</t>
  </si>
  <si>
    <t>1SDA059317R1</t>
  </si>
  <si>
    <t xml:space="preserve">E2S 1000 PR122/P-LSI In=1000A 3p F HR </t>
  </si>
  <si>
    <t>1SDA059318R1</t>
  </si>
  <si>
    <t xml:space="preserve">E2S 1000 PR122/P-LSI In=1000A 3p W MP </t>
  </si>
  <si>
    <t>1SDA059319R1</t>
  </si>
  <si>
    <t xml:space="preserve">E2S 1000 PR122/P-LSI In=1000A 4p F HR </t>
  </si>
  <si>
    <t>1SDA059320R1</t>
  </si>
  <si>
    <t xml:space="preserve">E2S 1000 PR122/P-LSI In=1000A 4p W MP </t>
  </si>
  <si>
    <t>1SDA059321R1</t>
  </si>
  <si>
    <t>E2S 1000 PR122/P-LSIG In=1000A 3p F HR</t>
  </si>
  <si>
    <t>1SDA059322R1</t>
  </si>
  <si>
    <t>E2S 1000 PR122/P-LSIG In=1000A 3p W MP</t>
  </si>
  <si>
    <t>1SDA059323R1</t>
  </si>
  <si>
    <t>E2S 1000 PR122/P-LSIG In=1000A 4p F HR</t>
  </si>
  <si>
    <t>1SDA059324R1</t>
  </si>
  <si>
    <t>E2S 1000 PR122/P-LSIG In=1000A 4p W MP</t>
  </si>
  <si>
    <t>1SDA059333R1</t>
  </si>
  <si>
    <t>E2S 1000 PR123/P-LSIG In=1000A 3p F HR</t>
  </si>
  <si>
    <t>1SDA059334R1</t>
  </si>
  <si>
    <t>E2S 1000 PR123/P-LSIG 3p W MP</t>
  </si>
  <si>
    <t>1SDA059335R1</t>
  </si>
  <si>
    <t>E2S 1000 PR123/P-LSIG In=1000A 4p F HR</t>
  </si>
  <si>
    <t>1SDA059336R1</t>
  </si>
  <si>
    <t>E2S 1000 PR123/P-LSIG In=1000A 4p W MP</t>
  </si>
  <si>
    <t>1SDA059341R1</t>
  </si>
  <si>
    <t>E2S/MS 1000 3p F HR new</t>
  </si>
  <si>
    <t>1SDA059342R1</t>
  </si>
  <si>
    <t>E2S/MS 1000 3p W MP new</t>
  </si>
  <si>
    <t>1SDA059343R1</t>
  </si>
  <si>
    <t>E2S/MS 1000 4p F HR new</t>
  </si>
  <si>
    <t>1SDA059344R1</t>
  </si>
  <si>
    <t>E2S/MS 1000 4p W MP new</t>
  </si>
  <si>
    <t>1SDA059345R1</t>
  </si>
  <si>
    <t>E3H 1000 PR121/P-LI In=1000A 3p F HR</t>
  </si>
  <si>
    <t>1SDA059346R1</t>
  </si>
  <si>
    <t>E3H 1000 PR121/P-LI In=1000A 3p W MP</t>
  </si>
  <si>
    <t>1SDA059347R1</t>
  </si>
  <si>
    <t>E3H 1000 PR121/P-LI In=1000A 4p F HR</t>
  </si>
  <si>
    <t>1SDA059348R1</t>
  </si>
  <si>
    <t>E3H 1000 PR121/P-LI In=1000A 4p W MP</t>
  </si>
  <si>
    <t>1SDA059349R1</t>
  </si>
  <si>
    <t xml:space="preserve">E3H 1000 PR121/P-LSI In=1000A 3p F HR </t>
  </si>
  <si>
    <t>1SDA059350R1</t>
  </si>
  <si>
    <t xml:space="preserve">E3H 1000 PR121/P-LSI In=1000A 3p W MP </t>
  </si>
  <si>
    <t>1SDA059351R1</t>
  </si>
  <si>
    <t xml:space="preserve">E3H 1000 PR121/P-LSI In=1000A 4p F HR </t>
  </si>
  <si>
    <t>1SDA059352R1</t>
  </si>
  <si>
    <t xml:space="preserve">E3H 1000 PR121/P-LSI In=1000A 4p W MP </t>
  </si>
  <si>
    <t>1SDA059353R1</t>
  </si>
  <si>
    <t>E3H 1000 PR121/P-LSIG In=1000A 3p F HR</t>
  </si>
  <si>
    <t>1SDA059354R1</t>
  </si>
  <si>
    <t>E3H 1000 PR121/P-LSIG In=1000A 3p W MP</t>
  </si>
  <si>
    <t>1SDA059355R1</t>
  </si>
  <si>
    <t>E3H 1000 PR121/P-LSIG In=1000A 4p F HR</t>
  </si>
  <si>
    <t>1SDA059356R1</t>
  </si>
  <si>
    <t>E3H 1000 PR121/P-LSIG In=1000A 4p W MP</t>
  </si>
  <si>
    <t>1SDA059357R1</t>
  </si>
  <si>
    <t>E3H 1000 PR122/P-LI In=1000A 3p F HR</t>
  </si>
  <si>
    <t>1SDA059358R1</t>
  </si>
  <si>
    <t>E3H 1000 PR122/P-LI In=1000A 3p W MP</t>
  </si>
  <si>
    <t>1SDA059359R1</t>
  </si>
  <si>
    <t>E3H 1000 PR122/P-LI In=1000A 4p F HR</t>
  </si>
  <si>
    <t>1SDA059360R1</t>
  </si>
  <si>
    <t>E3H 1000 PR122/P-LI In=1000A 4p W MP</t>
  </si>
  <si>
    <t>1SDA059361R1</t>
  </si>
  <si>
    <t xml:space="preserve">E3H 1000 PR122/P-LSI In=1000A 3p F HR </t>
  </si>
  <si>
    <t>1SDA059362R1</t>
  </si>
  <si>
    <t xml:space="preserve">E3H 1000 PR122/P-LSI In=1000A 3p W MP </t>
  </si>
  <si>
    <t>1SDA059363R1</t>
  </si>
  <si>
    <t xml:space="preserve">E3H 1000 PR122/P-LSI In=1000A 4p F HR </t>
  </si>
  <si>
    <t>1SDA059364R1</t>
  </si>
  <si>
    <t xml:space="preserve">E3H 1000 PR122/P-LSI In=1000A 4p W MP </t>
  </si>
  <si>
    <t>1SDA059365R1</t>
  </si>
  <si>
    <t>E3H 1000 PR122/P-LSIG In=1000A 3p F HR</t>
  </si>
  <si>
    <t>1SDA059366R1</t>
  </si>
  <si>
    <t>E3H 1000 PR122/P-LSIG In=1000A 3p W MP</t>
  </si>
  <si>
    <t>1SDA059367R1</t>
  </si>
  <si>
    <t>E3H 1000 PR122/P-LSIG In=1000A 4p F HR</t>
  </si>
  <si>
    <t>1SDA059368R1</t>
  </si>
  <si>
    <t>E3H 1000 PR122/P-LSIG In=1000A 4p W MP</t>
  </si>
  <si>
    <t>1SDA059377R1</t>
  </si>
  <si>
    <t>E3H 1000 PR123/P-LSIG In=1000A 3p F HR</t>
  </si>
  <si>
    <t>1SDA059378R1</t>
  </si>
  <si>
    <t>E3H 1000 PR123/P-LSIG In=1000A 3p W MP</t>
  </si>
  <si>
    <t>1SDA059379R1</t>
  </si>
  <si>
    <t>E3H 1000 PR123/P-LSIG In=1000A 4p F HR</t>
  </si>
  <si>
    <t>1SDA059380R1</t>
  </si>
  <si>
    <t>E3H 1000 PR123/P-LSIG In=1000A 4p W MP</t>
  </si>
  <si>
    <t>1SDA059385R1</t>
  </si>
  <si>
    <t>E3S 1000 PR121/P-LI In=1000A 3p F HR</t>
  </si>
  <si>
    <t>1SDA059386R1</t>
  </si>
  <si>
    <t>E3S 1000 PR121/P-LI In=1000A 3p W MP</t>
  </si>
  <si>
    <t>1SDA059387R1</t>
  </si>
  <si>
    <t>E3S 1000 PR121/P-LI In=1000A 4p F HR</t>
  </si>
  <si>
    <t>1SDA059388R1</t>
  </si>
  <si>
    <t>E3S 1000 PR121/P-LI In=1000A 4p W MP</t>
  </si>
  <si>
    <t>1SDA059389R1</t>
  </si>
  <si>
    <t xml:space="preserve">E3S 1000 PR121/P-LSI In=1000A 3p F HR </t>
  </si>
  <si>
    <t>1SDA059390R1</t>
  </si>
  <si>
    <t xml:space="preserve">E3S 1000 PR121/P-LSI In=1000A 3p W MP </t>
  </si>
  <si>
    <t>1SDA059391R1</t>
  </si>
  <si>
    <t xml:space="preserve">E3S 1000 PR121/P-LSI In=1000A 4p F HR </t>
  </si>
  <si>
    <t>1SDA059392R1</t>
  </si>
  <si>
    <t xml:space="preserve">E3S 1000 PR121/P-LSI In=1000A 4p W MP </t>
  </si>
  <si>
    <t>1SDA059393R1</t>
  </si>
  <si>
    <t>E3S 1000 PR121/P-LSIG In=1000A 3p F HR</t>
  </si>
  <si>
    <t>1SDA059394R1</t>
  </si>
  <si>
    <t>E3S 1000 PR121/P-LSIG In=1000A 3p W MP</t>
  </si>
  <si>
    <t>1SDA059395R1</t>
  </si>
  <si>
    <t>E3S 1000 PR121/P-LSIG In=1000A 4p F HR</t>
  </si>
  <si>
    <t>1SDA059396R1</t>
  </si>
  <si>
    <t>E3S 1000 PR121/P-LSIG In=1000A 4p W MP</t>
  </si>
  <si>
    <t>1SDA059397R1</t>
  </si>
  <si>
    <t>E3S 1000 PR122/P-LI In=1000A 3p F HR</t>
  </si>
  <si>
    <t>1SDA059398R1</t>
  </si>
  <si>
    <t>E3S 1000 PR122/P-LI In=1000A 3p W MP</t>
  </si>
  <si>
    <t>1SDA059399R1</t>
  </si>
  <si>
    <t>E3S 1000 PR122/P-LI In=1000A 4p F HR</t>
  </si>
  <si>
    <t>1SDA059400R1</t>
  </si>
  <si>
    <t>E3S 1000 PR122/P-LI In=1000A 4p W MP</t>
  </si>
  <si>
    <t>1SDA059401R1</t>
  </si>
  <si>
    <t xml:space="preserve">E3S 1000 PR122/P-LSI In=1000A 3p F HR </t>
  </si>
  <si>
    <t>1SDA059402R1</t>
  </si>
  <si>
    <t xml:space="preserve">E3S 1000 PR122/P-LSI In=1000A 3p W MP </t>
  </si>
  <si>
    <t>1SDA059403R1</t>
  </si>
  <si>
    <t xml:space="preserve">E3S 1000 PR122/P-LSI In=1000A 4p F HR </t>
  </si>
  <si>
    <t>1SDA059404R1</t>
  </si>
  <si>
    <t xml:space="preserve">E3S 1000 PR122/P-LSI In=1000A 4p W MP </t>
  </si>
  <si>
    <t>1SDA059405R1</t>
  </si>
  <si>
    <t>E3S 1000 PR122/P-LSIG In=1000A 3p F HR</t>
  </si>
  <si>
    <t>1SDA059406R1</t>
  </si>
  <si>
    <t>E3S 1000 PR122/P-LSIG In=1000A 3p W MP</t>
  </si>
  <si>
    <t>1SDA059407R1</t>
  </si>
  <si>
    <t>E3S 1000 PR122/P-LSIG In=1000A 4p F HR</t>
  </si>
  <si>
    <t>1SDA059408R1</t>
  </si>
  <si>
    <t>E3S 1000 PR122/P-LSIG In=1000A 4p W MP</t>
  </si>
  <si>
    <t>1SDA059417R1</t>
  </si>
  <si>
    <t>E3S 1000 PR123/P-LSIG In=1000A 3p F HR</t>
  </si>
  <si>
    <t>1SDA059418R1</t>
  </si>
  <si>
    <t>E3S 1000 PR123/P-LSIG In=1000A 3p W MP</t>
  </si>
  <si>
    <t>1SDA059419R1</t>
  </si>
  <si>
    <t>E3S 1000 PR123/P-LSIG In=1000A 4p F HR</t>
  </si>
  <si>
    <t>1SDA059420R1</t>
  </si>
  <si>
    <t>E3S 1000 PR123/P-LSIG In=1000A 4p W MP</t>
  </si>
  <si>
    <t>1SDA059425R1</t>
  </si>
  <si>
    <t xml:space="preserve">E3S/MS 10003p F HR new </t>
  </si>
  <si>
    <t>1SDA059426R1</t>
  </si>
  <si>
    <t xml:space="preserve">E3S/MS 10003p W MP new </t>
  </si>
  <si>
    <t>1SDA059427R1</t>
  </si>
  <si>
    <t xml:space="preserve">E3S/MS 10004p F HR new </t>
  </si>
  <si>
    <t>1SDA059428R1</t>
  </si>
  <si>
    <t xml:space="preserve">E3S/MS 10004p W MP new </t>
  </si>
  <si>
    <t>1SDA059448R1</t>
  </si>
  <si>
    <t>T4N250 MCP-UL/CSA PR221DS-I In=100 3p FF</t>
  </si>
  <si>
    <t>1SDA059449R1</t>
  </si>
  <si>
    <t>T4N250 MCP-UL/CSA PR221DS-I In=150 3p FF</t>
  </si>
  <si>
    <t>1SDA059450R1</t>
  </si>
  <si>
    <t>T4N250 MCP-UL/CSA PR221DS-I In=250 3p FF</t>
  </si>
  <si>
    <t>1SDA059451R1</t>
  </si>
  <si>
    <t>T4S250 MCP-UL/CSA PR221DS-I In=100 3p FF</t>
  </si>
  <si>
    <t>1SDA059452R1</t>
  </si>
  <si>
    <t>T4S250 MCP-UL/CSA PR221DS-I In=150 3p FF</t>
  </si>
  <si>
    <t>1SDA059453R1</t>
  </si>
  <si>
    <t>T4S250 MCP-UL/CSA PR221DS-I In=250 3p FF</t>
  </si>
  <si>
    <t>1SDA059454R1</t>
  </si>
  <si>
    <t>T4H250 MCP-UL/CSA PR221DS-I In=100 3p FF</t>
  </si>
  <si>
    <t>1SDA059455R1</t>
  </si>
  <si>
    <t>T4H250 MCP-UL/CSA PR221DS-I In=150 3p FF</t>
  </si>
  <si>
    <t>1SDA059456R1</t>
  </si>
  <si>
    <t>T4H250 MCP-UL/CSA PR221DS-I In=250 3p FF</t>
  </si>
  <si>
    <t>1SDA059457R1</t>
  </si>
  <si>
    <t>T4L250 MCP-UL/CSA PR221DS-I In=100 3p FF</t>
  </si>
  <si>
    <t>1SDA059458R1</t>
  </si>
  <si>
    <t>T4L250 MCP-UL/CSA PR221DS-I In=150 3p FF</t>
  </si>
  <si>
    <t>1SDA059459R1</t>
  </si>
  <si>
    <t>T4L250 MCP-UL/CSA PR221DS-I In=250 3p FF</t>
  </si>
  <si>
    <t>1SDA059460R1</t>
  </si>
  <si>
    <t>T5N400 MCP-UL/CSA PR221DS-I In=300 3p FF</t>
  </si>
  <si>
    <t>1SDA059461R1</t>
  </si>
  <si>
    <t>T5N400 MCP-UL/CSA PR221DS-I In=400 3p FF</t>
  </si>
  <si>
    <t>1SDA059462R1</t>
  </si>
  <si>
    <t>T5S400 MCP-UL/CSA PR221DS-I In=300 3p FF</t>
  </si>
  <si>
    <t>1SDA059463R1</t>
  </si>
  <si>
    <t>T5S400 MCP-UL/CSA PR221DS-I In=400 3p FF</t>
  </si>
  <si>
    <t>1SDA059464R1</t>
  </si>
  <si>
    <t>T5H400 MCP-UL/CSA PR221DS-I In=300 3p FF</t>
  </si>
  <si>
    <t>1SDA059465R1</t>
  </si>
  <si>
    <t>T5H400 MCP-UL/CSA PR221DS-I In=400 3p FF</t>
  </si>
  <si>
    <t>1SDA059466R1</t>
  </si>
  <si>
    <t>T5L400 MCP-UL/CSA PR221DS-I In=300 3p FF</t>
  </si>
  <si>
    <t>1SDA059467R1</t>
  </si>
  <si>
    <t>T5L400 MCP-UL/CSA PR221DS-I In=400 3p FF</t>
  </si>
  <si>
    <t>1SDA059477R1</t>
  </si>
  <si>
    <t xml:space="preserve">T4L 250 PR223EF In=160A 3p F F          </t>
  </si>
  <si>
    <t>1SDA059478R1</t>
  </si>
  <si>
    <t xml:space="preserve">T4L 250 PR223EF In=160A 4p F F          </t>
  </si>
  <si>
    <t>1SDA059479R1</t>
  </si>
  <si>
    <t xml:space="preserve">T4L 250 PR223EF In=250A 3p F F          </t>
  </si>
  <si>
    <t>1SDA059480R1</t>
  </si>
  <si>
    <t xml:space="preserve">T4L 250 PR223EF In=250A 4p F F          </t>
  </si>
  <si>
    <t>1SDA059481R1</t>
  </si>
  <si>
    <t xml:space="preserve">T4L 320 PR223EF In=320A 3p F F          </t>
  </si>
  <si>
    <t>1SDA059482R1</t>
  </si>
  <si>
    <t xml:space="preserve">T4L 320 PR223EF In=320A 4p F F          </t>
  </si>
  <si>
    <t>1SDA059483R1</t>
  </si>
  <si>
    <t xml:space="preserve">T5L 400 PR223EF In=320A 3p F F          </t>
  </si>
  <si>
    <t>1SDA059484R1</t>
  </si>
  <si>
    <t xml:space="preserve">T5L 400 PR223EF In=320A 4p F F          </t>
  </si>
  <si>
    <t>1SDA059485R1</t>
  </si>
  <si>
    <t xml:space="preserve">T5L 400 PR223EF In=400A 3p F F          </t>
  </si>
  <si>
    <t>1SDA059486R1</t>
  </si>
  <si>
    <t xml:space="preserve">T5L 400 PR223EF In=400A 4p F F          </t>
  </si>
  <si>
    <t>1SDA059487R1</t>
  </si>
  <si>
    <t xml:space="preserve">T5L 630 PR223EF In=630A 3p F F          </t>
  </si>
  <si>
    <t>1SDA059488R1</t>
  </si>
  <si>
    <t xml:space="preserve">T5L 630 PR223EF In=630A 4p F F          </t>
  </si>
  <si>
    <t>1SDA059491R1</t>
  </si>
  <si>
    <t xml:space="preserve">T4N 250 PR223DS In=160A 3p F F          </t>
  </si>
  <si>
    <t>1SDA059492R1</t>
  </si>
  <si>
    <t xml:space="preserve">T4N 250 PR223DS In=160A 4p F F          </t>
  </si>
  <si>
    <t>1SDA059493R1</t>
  </si>
  <si>
    <t xml:space="preserve">T4N 250 PR223DS In=250A 3p F F          </t>
  </si>
  <si>
    <t>1SDA059494R1</t>
  </si>
  <si>
    <t xml:space="preserve">T4N 250 PR223DS In=250A 4p F F          </t>
  </si>
  <si>
    <t>1SDA059495R1</t>
  </si>
  <si>
    <t xml:space="preserve">T4N 320 PR223DS In=320A 3p F F          </t>
  </si>
  <si>
    <t>1SDA059496R1</t>
  </si>
  <si>
    <t xml:space="preserve">T4N 320 PR223DS In=320A 4p F F          </t>
  </si>
  <si>
    <t>1SDA059499R1</t>
  </si>
  <si>
    <t xml:space="preserve">T4S 250 PR223DS In=160A 3p F F          </t>
  </si>
  <si>
    <t>1SDA059500R1</t>
  </si>
  <si>
    <t xml:space="preserve">T4S 250 PR223DS In=160A 4p F F          </t>
  </si>
  <si>
    <t>1SDA059501R1</t>
  </si>
  <si>
    <t xml:space="preserve">T4S 250 PR223DS In=250A 3p F F          </t>
  </si>
  <si>
    <t>1SDA059502R1</t>
  </si>
  <si>
    <t xml:space="preserve">T4S 250 PR223DS In=250A 4p F F          </t>
  </si>
  <si>
    <t>1SDA059503R1</t>
  </si>
  <si>
    <t xml:space="preserve">T4S 320 PR223DS In=320A 3p F F          </t>
  </si>
  <si>
    <t>1SDA059504R1</t>
  </si>
  <si>
    <t xml:space="preserve">T4S 320 PR223DS In=320A 4p F F          </t>
  </si>
  <si>
    <t>1SDA059507R1</t>
  </si>
  <si>
    <t xml:space="preserve">T4H 250 PR223DS In=160A 3p F F          </t>
  </si>
  <si>
    <t>1SDA059508R1</t>
  </si>
  <si>
    <t xml:space="preserve">T4H 250 PR223DS In=160A 4p F F          </t>
  </si>
  <si>
    <t>1SDA059509R1</t>
  </si>
  <si>
    <t xml:space="preserve">T4H 250 PR223DS In=250A 3p F F          </t>
  </si>
  <si>
    <t>1SDA059510R1</t>
  </si>
  <si>
    <t xml:space="preserve">T4H 250 PR223DS In=250A 4p F F          </t>
  </si>
  <si>
    <t>1SDA059511R1</t>
  </si>
  <si>
    <t xml:space="preserve">T4H 320 PR223DS In=320A 3p F F          </t>
  </si>
  <si>
    <t>1SDA059512R1</t>
  </si>
  <si>
    <t xml:space="preserve">T4H 320 PR223DS In=320A 4p F F          </t>
  </si>
  <si>
    <t>1SDA059515R1</t>
  </si>
  <si>
    <t>T4L 250 PR223DS  In= 160A 3p  F F</t>
  </si>
  <si>
    <t>1SDA059516R1</t>
  </si>
  <si>
    <t xml:space="preserve">T4L 250 PR223DS In=160A 4p F F          </t>
  </si>
  <si>
    <t>1SDA059517R1</t>
  </si>
  <si>
    <t>T4L 250 PR223DS  In= 250A 3p  F F</t>
  </si>
  <si>
    <t>1SDA059518R1</t>
  </si>
  <si>
    <t xml:space="preserve">T4L 250 PR223DS In=250A 4p F F          </t>
  </si>
  <si>
    <t>1SDA059519R1</t>
  </si>
  <si>
    <t xml:space="preserve">T4L 320 PR223DS In=320A 3p F F          </t>
  </si>
  <si>
    <t>1SDA059520R1</t>
  </si>
  <si>
    <t xml:space="preserve">T4L 320 PR223DS In=320A 4p F F          </t>
  </si>
  <si>
    <t>1SDA059523R1</t>
  </si>
  <si>
    <t xml:space="preserve">T4V 250 PR223DS In=160A 3p F F          </t>
  </si>
  <si>
    <t>1SDA059524R1</t>
  </si>
  <si>
    <t xml:space="preserve">T4V 250 PR223DS In=160A 4p F F          </t>
  </si>
  <si>
    <t>1SDA059525R1</t>
  </si>
  <si>
    <t xml:space="preserve">T4V 250 PR223DS In=250A 3p F F          </t>
  </si>
  <si>
    <t>1SDA059526R1</t>
  </si>
  <si>
    <t xml:space="preserve">T4V 250 PR223DS In=250A 4p F F          </t>
  </si>
  <si>
    <t>1SDA059527R1</t>
  </si>
  <si>
    <t xml:space="preserve">T4V 320 PR223DS In=320A 3p F F          </t>
  </si>
  <si>
    <t>1SDA059528R1</t>
  </si>
  <si>
    <t xml:space="preserve">T4V 320 PR223DS In=320A 4p F F          </t>
  </si>
  <si>
    <t>1SDA059529R1</t>
  </si>
  <si>
    <t xml:space="preserve">T5N 400 PR223DS In=320A 3p F F          </t>
  </si>
  <si>
    <t>1SDA059530R1</t>
  </si>
  <si>
    <t xml:space="preserve">T5N 400 PR223DS In=320A 4p F F          </t>
  </si>
  <si>
    <t>1SDA059531R1</t>
  </si>
  <si>
    <t xml:space="preserve">T5N 400 PR223DS In=400A 3p F F          </t>
  </si>
  <si>
    <t>1SDA059532R1</t>
  </si>
  <si>
    <t xml:space="preserve">T5N 400 PR223DS In=400A 4p F F          </t>
  </si>
  <si>
    <t>1SDA059533R1</t>
  </si>
  <si>
    <t xml:space="preserve">T5N 630 PR223DS In=630A 3p F F          </t>
  </si>
  <si>
    <t>1SDA059534R1</t>
  </si>
  <si>
    <t xml:space="preserve">T5N 630 PR223DS In=630A 4p F F          </t>
  </si>
  <si>
    <t>1SDA059535R1</t>
  </si>
  <si>
    <t xml:space="preserve">T5S 400 PR223DS In=320A 3p F F          </t>
  </si>
  <si>
    <t>1SDA059536R1</t>
  </si>
  <si>
    <t xml:space="preserve">T5S 400 PR223DS In=320A 4p F F          </t>
  </si>
  <si>
    <t>1SDA059537R1</t>
  </si>
  <si>
    <t xml:space="preserve">T5S 400 PR223DS In=400A 3p F F          </t>
  </si>
  <si>
    <t>1SDA059538R1</t>
  </si>
  <si>
    <t xml:space="preserve">T5S 400 PR223DS In=400A 4p F F          </t>
  </si>
  <si>
    <t>1SDA059539R1</t>
  </si>
  <si>
    <t xml:space="preserve">T5S 630 PR223DS In=630A 3p F F          </t>
  </si>
  <si>
    <t>1SDA059540R1</t>
  </si>
  <si>
    <t xml:space="preserve">T5S 630 PR223DS In=630A 4p F F          </t>
  </si>
  <si>
    <t>1SDA059541R1</t>
  </si>
  <si>
    <t xml:space="preserve">T5H 400 PR223DS In=320A 3p F F          </t>
  </si>
  <si>
    <t>1SDA059542R1</t>
  </si>
  <si>
    <t xml:space="preserve">T5H 400 PR223DS In=320A 4p F F          </t>
  </si>
  <si>
    <t>1SDA059543R1</t>
  </si>
  <si>
    <t xml:space="preserve">T5H 400 PR223DS In=400A 3p F F          </t>
  </si>
  <si>
    <t>1SDA059544R1</t>
  </si>
  <si>
    <t xml:space="preserve">T5H 400 PR223DS In=400A 4p F F          </t>
  </si>
  <si>
    <t>1SDA059545R1</t>
  </si>
  <si>
    <t xml:space="preserve">T5H 630 PR223DS In=630A 3p F F          </t>
  </si>
  <si>
    <t>1SDA059546R1</t>
  </si>
  <si>
    <t xml:space="preserve">T5H 630 PR223DS In=630A 4p F F          </t>
  </si>
  <si>
    <t>1SDA059547R1</t>
  </si>
  <si>
    <t xml:space="preserve">T5L 400 PR223DS In=320A 3p F F          </t>
  </si>
  <si>
    <t>1SDA059548R1</t>
  </si>
  <si>
    <t xml:space="preserve">T5L 400 PR223DS In=320A 4p F F          </t>
  </si>
  <si>
    <t>1SDA059549R1</t>
  </si>
  <si>
    <t xml:space="preserve">T5L 400 PR223DS In=400A 3p F F          </t>
  </si>
  <si>
    <t>1SDA059550R1</t>
  </si>
  <si>
    <t xml:space="preserve">T5L 400 PR223DS In=400A 4p F F          </t>
  </si>
  <si>
    <t>1SDA059551R1</t>
  </si>
  <si>
    <t xml:space="preserve">T5L 630 PR223DS In=630A 3p F F          </t>
  </si>
  <si>
    <t>1SDA059552R1</t>
  </si>
  <si>
    <t xml:space="preserve">T5L 630 PR223DS In=630A 4p F F          </t>
  </si>
  <si>
    <t>1SDA059553R1</t>
  </si>
  <si>
    <t xml:space="preserve">T5V 400 PR223DS In=320A 3p F F          </t>
  </si>
  <si>
    <t>1SDA059554R1</t>
  </si>
  <si>
    <t xml:space="preserve">T5V 400 PR223DS In=320A 4p F F          </t>
  </si>
  <si>
    <t>1SDA059555R1</t>
  </si>
  <si>
    <t xml:space="preserve">T5V 400 PR223DS In=400A 3p F F          </t>
  </si>
  <si>
    <t>1SDA059556R1</t>
  </si>
  <si>
    <t xml:space="preserve">T5V 400 PR223DS In=400A 4p F F          </t>
  </si>
  <si>
    <t>1SDA059557R1</t>
  </si>
  <si>
    <t xml:space="preserve">T5V 630 PR223DS In=630A 3p F F          </t>
  </si>
  <si>
    <t>1SDA059558R1</t>
  </si>
  <si>
    <t xml:space="preserve">T5V 630 PR223DS In=630A 4p F F          </t>
  </si>
  <si>
    <t>1SDA059561R1</t>
  </si>
  <si>
    <t xml:space="preserve">PR223DS In=160 3p T4                    </t>
  </si>
  <si>
    <t>1SDA059562R1</t>
  </si>
  <si>
    <t xml:space="preserve">PR223DS In=160 4p T4                    </t>
  </si>
  <si>
    <t>1SDA059563R1</t>
  </si>
  <si>
    <t xml:space="preserve">PR223DS In=250 3p T4                    </t>
  </si>
  <si>
    <t>1SDA059564R1</t>
  </si>
  <si>
    <t xml:space="preserve">PR223DS In=250 4p T4                    </t>
  </si>
  <si>
    <t>1SDA059565R1</t>
  </si>
  <si>
    <t xml:space="preserve">PR223DS In=320 3p T4 320                </t>
  </si>
  <si>
    <t>1SDA059566R1</t>
  </si>
  <si>
    <t xml:space="preserve">PR223DS In=320 4p T4 320                </t>
  </si>
  <si>
    <t>1SDA059567R1</t>
  </si>
  <si>
    <t xml:space="preserve">PR223DS In=320 3p T5                    </t>
  </si>
  <si>
    <t>1SDA059568R1</t>
  </si>
  <si>
    <t xml:space="preserve">PR223DS In=320 4p T5                    </t>
  </si>
  <si>
    <t>1SDA059569R1</t>
  </si>
  <si>
    <t xml:space="preserve">PR223DS In=400 3p T5                    </t>
  </si>
  <si>
    <t>1SDA059570R1</t>
  </si>
  <si>
    <t xml:space="preserve">PR223DS In=400 4p T5                    </t>
  </si>
  <si>
    <t>1SDA059571R1</t>
  </si>
  <si>
    <t xml:space="preserve">PR223DS In=630 3p T5 630                </t>
  </si>
  <si>
    <t>1SDA059572R1</t>
  </si>
  <si>
    <t xml:space="preserve">PR223DS In=630 4p T5 630                </t>
  </si>
  <si>
    <t>1SDA059596R1</t>
  </si>
  <si>
    <t>MOS Mando Solenoide T1-3 48-60</t>
  </si>
  <si>
    <t>1SDA059597R1</t>
  </si>
  <si>
    <t>MOS Mando Solenoide T1-3 110V</t>
  </si>
  <si>
    <t>1SDA059598R1</t>
  </si>
  <si>
    <t>MOS T1-T2LATERAL. 48...60Vdc new</t>
  </si>
  <si>
    <t>1SDA059599R1</t>
  </si>
  <si>
    <t>MOS T1-T2 LATERAL. 110...250Vac/dc new</t>
  </si>
  <si>
    <t>1SDA059602R1</t>
  </si>
  <si>
    <t xml:space="preserve">MEASUR.MOD.VM210 EXT.x PR223EF-DS T4-T5 </t>
  </si>
  <si>
    <t>1SDA059633R1</t>
  </si>
  <si>
    <t>E2B/E 16 VERS.SPEC.1150V AC new (EXTR)</t>
  </si>
  <si>
    <t>1SDA059634R1</t>
  </si>
  <si>
    <t>E2B/E 20 VERS.SPEC.1150V AC new (EXTR)</t>
  </si>
  <si>
    <t>1SDA059635R1</t>
  </si>
  <si>
    <t>E2N/E 12 VERS.SPEC.1150V AC new (EXTR)</t>
  </si>
  <si>
    <t>1SDA059636R1</t>
  </si>
  <si>
    <t>E2N/E 16 VERS.SPEC.1150V AC new (EXTR)</t>
  </si>
  <si>
    <t>1SDA059637R1</t>
  </si>
  <si>
    <t>E2N/E 20 VERS.SPEC.1150V AC new (EXTR)</t>
  </si>
  <si>
    <t>1SDA059638R1</t>
  </si>
  <si>
    <t>E3H/E 12 VERS.SPEC.1150V AC new (EXTR)</t>
  </si>
  <si>
    <t>1SDA059639R1</t>
  </si>
  <si>
    <t xml:space="preserve">E3H/E 16 VERS.SPEC. 1150V AC new (EXTR) </t>
  </si>
  <si>
    <t>1SDA059640R1</t>
  </si>
  <si>
    <t>E3H/E 20 VERS.SPEC.1150V AC new (EXTR)</t>
  </si>
  <si>
    <t>1SDA059641R1</t>
  </si>
  <si>
    <t>E3H/E 25 VERS.SPEC.1150V AC new (EXTR)</t>
  </si>
  <si>
    <t>1SDA059642R1</t>
  </si>
  <si>
    <t>E3H/E 32 VERS.SPEC.1150V AC new (EXTR)</t>
  </si>
  <si>
    <t>1SDA059643R1</t>
  </si>
  <si>
    <t>E4H/E 32 VERS.SPEC.1150V AC new (EXTR)</t>
  </si>
  <si>
    <t>1SDA059644R1</t>
  </si>
  <si>
    <t>E4H/E 40 VERS.SPEC.1150V AC new (EXTR)</t>
  </si>
  <si>
    <t>1SDA059645R1</t>
  </si>
  <si>
    <t xml:space="preserve">Kit TRANSF para CUNA. de Emax </t>
  </si>
  <si>
    <t>1SDA059666R1</t>
  </si>
  <si>
    <t xml:space="preserve">Cuna E1 parte fija W 3p HR-HR </t>
  </si>
  <si>
    <t>1SDA059667R1</t>
  </si>
  <si>
    <t xml:space="preserve">Cuna E2 parte fija W 3p HR-HR </t>
  </si>
  <si>
    <t>1SDA059668R1</t>
  </si>
  <si>
    <t xml:space="preserve">Cuna E2S partefija W 3p HR-HR </t>
  </si>
  <si>
    <t>1SDA059669R1</t>
  </si>
  <si>
    <t xml:space="preserve">Cuna E3 parte fija W 3p HR-HR </t>
  </si>
  <si>
    <t>1SDA059670R1</t>
  </si>
  <si>
    <t xml:space="preserve">Cuna E4 parte fija W 3p HR-HR </t>
  </si>
  <si>
    <t>1SDA059671R1</t>
  </si>
  <si>
    <t xml:space="preserve">Cuna E6 parte fija W 3p HR-HR </t>
  </si>
  <si>
    <t>1SDA059672R1</t>
  </si>
  <si>
    <t xml:space="preserve">Cuna E1 parte fija W 3p VR-VR </t>
  </si>
  <si>
    <t>1SDA059673R1</t>
  </si>
  <si>
    <t xml:space="preserve">Cuna E2 parte fija W 3p VR-VR </t>
  </si>
  <si>
    <t>1SDA059674R1</t>
  </si>
  <si>
    <t xml:space="preserve">Cuna E2S partefija W 3p VR-VR </t>
  </si>
  <si>
    <t>1SDA059675R1</t>
  </si>
  <si>
    <t xml:space="preserve">Cuna E3 parte fija W 3p VR-VR </t>
  </si>
  <si>
    <t>1SDA059676R1</t>
  </si>
  <si>
    <t xml:space="preserve">Cuna E4 parte fija W 3p VR-VR </t>
  </si>
  <si>
    <t>1SDA059677R1</t>
  </si>
  <si>
    <t xml:space="preserve">Cuna E6 parte fija W 3p VR-VR </t>
  </si>
  <si>
    <t>1SDA059678R1</t>
  </si>
  <si>
    <t xml:space="preserve">E1 W FP 3p F-F new </t>
  </si>
  <si>
    <t>1SDA059679R1</t>
  </si>
  <si>
    <t xml:space="preserve">E2 W FP 3p F-F new </t>
  </si>
  <si>
    <t>1SDA059680R1</t>
  </si>
  <si>
    <t>E2S W FP 3p F-F new</t>
  </si>
  <si>
    <t>1SDA059681R1</t>
  </si>
  <si>
    <t>Cuna E3 parte fija W 3p F-F</t>
  </si>
  <si>
    <t>1SDA059682R1</t>
  </si>
  <si>
    <t xml:space="preserve">E4 W FP 3p F-F new </t>
  </si>
  <si>
    <t>1SDA059683R1</t>
  </si>
  <si>
    <t xml:space="preserve">E6 W FP 3p F-F new </t>
  </si>
  <si>
    <t>1SDA059684R1</t>
  </si>
  <si>
    <t xml:space="preserve">E1 W FP 3p FL-FL new </t>
  </si>
  <si>
    <t>1SDA059685R1</t>
  </si>
  <si>
    <t xml:space="preserve">E2 W FP 3p FL-FL new </t>
  </si>
  <si>
    <t>1SDA059686R1</t>
  </si>
  <si>
    <t>E2S W FP 3p FL-FL new</t>
  </si>
  <si>
    <t>1SDA059687R1</t>
  </si>
  <si>
    <t xml:space="preserve">E3 W FP 3p FL-FL new </t>
  </si>
  <si>
    <t>1SDA059688R1</t>
  </si>
  <si>
    <t xml:space="preserve">E4 W FP 3p FL-FL new </t>
  </si>
  <si>
    <t>1SDA059689R1</t>
  </si>
  <si>
    <t xml:space="preserve">E6 W FP 3p FL-FL new </t>
  </si>
  <si>
    <t>1SDA059690R1</t>
  </si>
  <si>
    <t xml:space="preserve">E1 W FP 3p HR-VR new </t>
  </si>
  <si>
    <t>1SDA059691R1</t>
  </si>
  <si>
    <t xml:space="preserve">E2 W FP 3p HR-VR new </t>
  </si>
  <si>
    <t>1SDA059692R1</t>
  </si>
  <si>
    <t xml:space="preserve">Cuna E2S partefija W 3p HR-VR </t>
  </si>
  <si>
    <t>1SDA059693R1</t>
  </si>
  <si>
    <t>Cuna E3 parte fija W 3p HR-VR</t>
  </si>
  <si>
    <t>1SDA059694R1</t>
  </si>
  <si>
    <t>Cuna E4 parte fija W 3p HR-VR</t>
  </si>
  <si>
    <t>1SDA059695R1</t>
  </si>
  <si>
    <t xml:space="preserve">E6 W FP 3p HR-VR new </t>
  </si>
  <si>
    <t>1SDA059708R1</t>
  </si>
  <si>
    <t xml:space="preserve">E1 W FP 3p VR-HR new </t>
  </si>
  <si>
    <t>1SDA059709R1</t>
  </si>
  <si>
    <t xml:space="preserve">E2 W FP 3p VR-HR new </t>
  </si>
  <si>
    <t>1SDA059710R1</t>
  </si>
  <si>
    <t xml:space="preserve">Cuna E2S partefija W 3p VR-HR </t>
  </si>
  <si>
    <t>1SDA059711R1</t>
  </si>
  <si>
    <t xml:space="preserve">Cuna E3 parte fija W 3p VR-HR </t>
  </si>
  <si>
    <t>1SDA059712R1</t>
  </si>
  <si>
    <t xml:space="preserve">E4 W FP 3p VR-HR new </t>
  </si>
  <si>
    <t>1SDA059713R1</t>
  </si>
  <si>
    <t xml:space="preserve">E6 W FP 3p VR-HR new </t>
  </si>
  <si>
    <t>1SDA059762R1</t>
  </si>
  <si>
    <t xml:space="preserve">E1 W FP 4p HR-HR new </t>
  </si>
  <si>
    <t>1SDA059763R1</t>
  </si>
  <si>
    <t xml:space="preserve">E2 W FP 4p HR-HR new </t>
  </si>
  <si>
    <t>1SDA059764R1</t>
  </si>
  <si>
    <t>E2S W FP 4p HR-HR new</t>
  </si>
  <si>
    <t>1SDA059765R1</t>
  </si>
  <si>
    <t xml:space="preserve">E3 W FP 4p HR-HR new </t>
  </si>
  <si>
    <t>1SDA059766R1</t>
  </si>
  <si>
    <t xml:space="preserve">E4 W FP 4p HR-HR new </t>
  </si>
  <si>
    <t>1SDA059767R1</t>
  </si>
  <si>
    <t xml:space="preserve">E4/f W FP 4p HR-HR new </t>
  </si>
  <si>
    <t>1SDA059768R1</t>
  </si>
  <si>
    <t xml:space="preserve">E6 W FP 4p HR-HR new </t>
  </si>
  <si>
    <t>1SDA059769R1</t>
  </si>
  <si>
    <t xml:space="preserve">E6/f W FP 4p HR-HR new </t>
  </si>
  <si>
    <t>1SDA059770R1</t>
  </si>
  <si>
    <t xml:space="preserve">E1 W FP 4p VR-VR new </t>
  </si>
  <si>
    <t>1SDA059771R1</t>
  </si>
  <si>
    <t xml:space="preserve">E2 W FP 4p VR-VR new </t>
  </si>
  <si>
    <t>1SDA059772R1</t>
  </si>
  <si>
    <t>E2S W FP 4p VR-VR new</t>
  </si>
  <si>
    <t>1SDA059773R1</t>
  </si>
  <si>
    <t xml:space="preserve">E3 W FP 4p VR-VR new </t>
  </si>
  <si>
    <t>1SDA059774R1</t>
  </si>
  <si>
    <t xml:space="preserve">E4 W FP 4p VR-VR new </t>
  </si>
  <si>
    <t>1SDA059775R1</t>
  </si>
  <si>
    <t xml:space="preserve">E4/f W FP 4p VR-VR new </t>
  </si>
  <si>
    <t>1SDA059776R1</t>
  </si>
  <si>
    <t xml:space="preserve">E6 W FP 4p VR-VR new </t>
  </si>
  <si>
    <t>1SDA059777R1</t>
  </si>
  <si>
    <t xml:space="preserve">E6/f W FP 4p VR-VR new </t>
  </si>
  <si>
    <t>1SDA059778R1</t>
  </si>
  <si>
    <t xml:space="preserve">E1 W FP 4p F-F new </t>
  </si>
  <si>
    <t>1SDA059779R1</t>
  </si>
  <si>
    <t xml:space="preserve">E2 W FP 4p F-F new </t>
  </si>
  <si>
    <t>1SDA059780R1</t>
  </si>
  <si>
    <t>E2S W FP 4p F-F new</t>
  </si>
  <si>
    <t>1SDA059781R1</t>
  </si>
  <si>
    <t xml:space="preserve">E3 W FP 4p F-F new </t>
  </si>
  <si>
    <t>1SDA059782R1</t>
  </si>
  <si>
    <t xml:space="preserve">E4 W FP 4p F-F new </t>
  </si>
  <si>
    <t>1SDA059783R1</t>
  </si>
  <si>
    <t xml:space="preserve">E4/f W FP 4p F-F new </t>
  </si>
  <si>
    <t>1SDA059784R1</t>
  </si>
  <si>
    <t xml:space="preserve">E6 W FP 4p F-F new </t>
  </si>
  <si>
    <t>1SDA059785R1</t>
  </si>
  <si>
    <t xml:space="preserve">E6/f W FP 4p F-F new </t>
  </si>
  <si>
    <t>1SDA059786R1</t>
  </si>
  <si>
    <t xml:space="preserve">E1 W FP 4p FL-FL new </t>
  </si>
  <si>
    <t>1SDA059787R1</t>
  </si>
  <si>
    <t xml:space="preserve">E2 W FP 4p FL-FL new </t>
  </si>
  <si>
    <t>1SDA059788R1</t>
  </si>
  <si>
    <t>E2S W FP 4p FL-FL new</t>
  </si>
  <si>
    <t>1SDA059789R1</t>
  </si>
  <si>
    <t xml:space="preserve">E3 W FP 4p FL-FL new </t>
  </si>
  <si>
    <t>1SDA059790R1</t>
  </si>
  <si>
    <t xml:space="preserve">E4 W FP 4p FL-FL new </t>
  </si>
  <si>
    <t>1SDA059791R1</t>
  </si>
  <si>
    <t xml:space="preserve">E4/f W FP 4p FL-FL new </t>
  </si>
  <si>
    <t>1SDA059792R1</t>
  </si>
  <si>
    <t xml:space="preserve">E6 W FP 4p FL-FL new </t>
  </si>
  <si>
    <t>1SDA059793R1</t>
  </si>
  <si>
    <t xml:space="preserve">E6/f W FP 4p FL-FL new </t>
  </si>
  <si>
    <t>1SDA059794R1</t>
  </si>
  <si>
    <t xml:space="preserve">E1 W FP 4p HR-VR new </t>
  </si>
  <si>
    <t>1SDA059795R1</t>
  </si>
  <si>
    <t xml:space="preserve">E2 W FP 4p HR-VR new </t>
  </si>
  <si>
    <t>1SDA059796R1</t>
  </si>
  <si>
    <t>E2S W FP 4p HR-VR new</t>
  </si>
  <si>
    <t>1SDA059797R1</t>
  </si>
  <si>
    <t xml:space="preserve">E3 W FP 4p HR-VR new </t>
  </si>
  <si>
    <t>1SDA059798R1</t>
  </si>
  <si>
    <t xml:space="preserve">E4 W FP 4p HR-VR new </t>
  </si>
  <si>
    <t>1SDA059799R1</t>
  </si>
  <si>
    <t xml:space="preserve">E4/f W FP 4p HR-VR new </t>
  </si>
  <si>
    <t>1SDA059800R1</t>
  </si>
  <si>
    <t xml:space="preserve">E6 W FP 4p HR-VR new </t>
  </si>
  <si>
    <t>1SDA059801R1</t>
  </si>
  <si>
    <t xml:space="preserve">E6/f W FP 4p HR-VR new </t>
  </si>
  <si>
    <t>1SDA059818R1</t>
  </si>
  <si>
    <t xml:space="preserve">E1 W FP 4p VR-HR new </t>
  </si>
  <si>
    <t>1SDA059819R1</t>
  </si>
  <si>
    <t xml:space="preserve">E2 W FP 4p VR-HR new </t>
  </si>
  <si>
    <t>1SDA059820R1</t>
  </si>
  <si>
    <t>E2S W FP 4p VR-HR new</t>
  </si>
  <si>
    <t>1SDA059821R1</t>
  </si>
  <si>
    <t xml:space="preserve">E3 W FP 4p VR-HR new </t>
  </si>
  <si>
    <t>1SDA059822R1</t>
  </si>
  <si>
    <t xml:space="preserve">E4 W FP 4p VR-HR new </t>
  </si>
  <si>
    <t>1SDA059823R1</t>
  </si>
  <si>
    <t xml:space="preserve">E4/f W FP 4p VR-HR new </t>
  </si>
  <si>
    <t>1SDA059824R1</t>
  </si>
  <si>
    <t xml:space="preserve">E6 W FP 4p VR-HR new </t>
  </si>
  <si>
    <t>1SDA059825R1</t>
  </si>
  <si>
    <t xml:space="preserve">E6/f W FP 4p VR-HR new </t>
  </si>
  <si>
    <t>1SDA059890R1</t>
  </si>
  <si>
    <t>E1 /E W FP 3p 750V DCHR-HR new</t>
  </si>
  <si>
    <t>1SDA059891R1</t>
  </si>
  <si>
    <t>E2 /E W FP 3p 750V DCHR-HR new</t>
  </si>
  <si>
    <t>1SDA059892R1</t>
  </si>
  <si>
    <t>E3 /E W FP 3p 750V DCHR-HR new</t>
  </si>
  <si>
    <t>1SDA059893R1</t>
  </si>
  <si>
    <t>E4 /E W FP 3p 750V DCHR-HR new</t>
  </si>
  <si>
    <t>1SDA059894R1</t>
  </si>
  <si>
    <t>E1 /E W FP 3p 750V DCVR-VR new</t>
  </si>
  <si>
    <t>1SDA059895R1</t>
  </si>
  <si>
    <t>Cuna E2 W FP 3p 750V DC VR-VR</t>
  </si>
  <si>
    <t>1SDA059896R1</t>
  </si>
  <si>
    <t>E3 /E W FP 3p 750V DCVR-VR new</t>
  </si>
  <si>
    <t>1SDA059897R1</t>
  </si>
  <si>
    <t>E4 /E W FP 3p 750V DCVR-VR new</t>
  </si>
  <si>
    <t>1SDA059898R1</t>
  </si>
  <si>
    <t>E1 /E W FP 3p 750V DCFL-FL new</t>
  </si>
  <si>
    <t>1SDA059899R1</t>
  </si>
  <si>
    <t>E2 /E W FP 3p 750V DCFL-FL new</t>
  </si>
  <si>
    <t>1SDA059900R1</t>
  </si>
  <si>
    <t>E3 /E W FP 3p 750V DCFL-FL new</t>
  </si>
  <si>
    <t>1SDA059901R1</t>
  </si>
  <si>
    <t>E4 /E W FP 3p 750V DCFL-FL new</t>
  </si>
  <si>
    <t>1SDA059902R1</t>
  </si>
  <si>
    <t xml:space="preserve">E1 /E W FP 4p 1000V DCHR-HR new </t>
  </si>
  <si>
    <t>1SDA059903R1</t>
  </si>
  <si>
    <t xml:space="preserve">E2 /E W FP 4p 1000V DCHR-HR new </t>
  </si>
  <si>
    <t>1SDA059904R1</t>
  </si>
  <si>
    <t xml:space="preserve">E3 /E W FP 4p 1000V DCHR-HR new </t>
  </si>
  <si>
    <t>1SDA059905R1</t>
  </si>
  <si>
    <t xml:space="preserve">E1 /E W FP 4p 1000V DCVR-VR new </t>
  </si>
  <si>
    <t>1SDA059906R1</t>
  </si>
  <si>
    <t xml:space="preserve">E2 /E W FP 4p 1000V DCVR-VR new </t>
  </si>
  <si>
    <t>1SDA059907R1</t>
  </si>
  <si>
    <t xml:space="preserve">E3 /E W FP 4p 1000V DCVR-VR new </t>
  </si>
  <si>
    <t>1SDA059908R1</t>
  </si>
  <si>
    <t xml:space="preserve">E1 /E W FP 4p 1000V DCFL-FL new </t>
  </si>
  <si>
    <t>1SDA059909R1</t>
  </si>
  <si>
    <t xml:space="preserve">E2 /E W FP 4p 1000V DCFL-FL new </t>
  </si>
  <si>
    <t>1SDA059910R1</t>
  </si>
  <si>
    <t xml:space="preserve">E3 /E W FP 4p 1000V DCFL-FL new </t>
  </si>
  <si>
    <t>1SDA060088R1</t>
  </si>
  <si>
    <t xml:space="preserve">T4N 250 UL/CSA PR221DS-LS/I 100 4p F F  </t>
  </si>
  <si>
    <t>1SDA060089R1</t>
  </si>
  <si>
    <t xml:space="preserve">T4N 250 UL/CSA PR221DS-LS/I 150 4p F F  </t>
  </si>
  <si>
    <t>1SDA060090R1</t>
  </si>
  <si>
    <t xml:space="preserve">T4N 250 UL/CSA PR221DS-LS/I 250 4p F F  </t>
  </si>
  <si>
    <t>1SDA060091R1</t>
  </si>
  <si>
    <t xml:space="preserve">T4H 250 UL/CSA PR221DS-LS/I 100 4p F F  </t>
  </si>
  <si>
    <t>1SDA060092R1</t>
  </si>
  <si>
    <t xml:space="preserve">T4H 250 UL/CSA PR221DS-LS/I 150 4p F F  </t>
  </si>
  <si>
    <t>1SDA060093R1</t>
  </si>
  <si>
    <t xml:space="preserve">T4H 250 UL/CSA PR221DS-LS/I 250 4p F F  </t>
  </si>
  <si>
    <t>1SDA060094R1</t>
  </si>
  <si>
    <t xml:space="preserve">T4N 250 UL/CSA TMF 20-500 3p F F        </t>
  </si>
  <si>
    <t>1SDA060095R1</t>
  </si>
  <si>
    <t xml:space="preserve">T4N 250 UL/CSA TMF 20-500 4p F F        </t>
  </si>
  <si>
    <t>1SDA060096R1</t>
  </si>
  <si>
    <t xml:space="preserve">T4N 250 UL/CSA TMD 30-500 4p F F        </t>
  </si>
  <si>
    <t>1SDA060097R1</t>
  </si>
  <si>
    <t xml:space="preserve">T4N 250 UL/CSA TMD 40-500 4p F F        </t>
  </si>
  <si>
    <t>1SDA060098R1</t>
  </si>
  <si>
    <t xml:space="preserve">T4N 250 UL/CSA TMD 50-500 4p F F        </t>
  </si>
  <si>
    <t>1SDA060099R1</t>
  </si>
  <si>
    <t xml:space="preserve">T4N 250 UL/CSA TMA 80-400..800 4p F F   </t>
  </si>
  <si>
    <t>1SDA060100R1</t>
  </si>
  <si>
    <t xml:space="preserve">T4N 250 UL/CSA TMA 100-500..1000 4p F F </t>
  </si>
  <si>
    <t>1SDA060101R1</t>
  </si>
  <si>
    <t>T4N250 UL TMA 125-625..1250 4p F F N100%</t>
  </si>
  <si>
    <t>1SDA060102R1</t>
  </si>
  <si>
    <t>T4N250 UL TMA 150-750..1500 4p F F N100%</t>
  </si>
  <si>
    <t>1SDA060103R1</t>
  </si>
  <si>
    <t>T4N250 UL TMA 200-1000..2000 4p FF N100%</t>
  </si>
  <si>
    <t>1SDA060104R1</t>
  </si>
  <si>
    <t>T4N250 UL TMA 250-1250..2500 4p FF N100%</t>
  </si>
  <si>
    <t>1SDA060105R1</t>
  </si>
  <si>
    <t xml:space="preserve">T4H 250 UL/CSA TMF 20-500 4p F F        </t>
  </si>
  <si>
    <t>1SDA060106R1</t>
  </si>
  <si>
    <t xml:space="preserve">T4H 250 UL/CSA TMD 30-500 4p F F        </t>
  </si>
  <si>
    <t>1SDA060107R1</t>
  </si>
  <si>
    <t xml:space="preserve">T4H 250 UL/CSA TMD 40-500 4p F F        </t>
  </si>
  <si>
    <t>1SDA060108R1</t>
  </si>
  <si>
    <t xml:space="preserve">T4H 250 UL/CSA TMD 50-500 4p F F        </t>
  </si>
  <si>
    <t>1SDA060109R1</t>
  </si>
  <si>
    <t xml:space="preserve">T4H 250 UL/CSA TMA 80-400..800 4p F F   </t>
  </si>
  <si>
    <t>1SDA060110R1</t>
  </si>
  <si>
    <t xml:space="preserve">T4H 250 UL/CSA TMA 100-500..1000 4p F F </t>
  </si>
  <si>
    <t>1SDA060111R1</t>
  </si>
  <si>
    <t>T4H250 UL TMA 125-625..1250 4p F F N100%</t>
  </si>
  <si>
    <t>1SDA060112R1</t>
  </si>
  <si>
    <t>T4H250 UL TMA 150-750..1500 4p F F N100%</t>
  </si>
  <si>
    <t>1SDA060113R1</t>
  </si>
  <si>
    <t>T4H250 UL TMA 200-1000..2000 4p FF N100%</t>
  </si>
  <si>
    <t>1SDA060114R1</t>
  </si>
  <si>
    <t>T4H250 UL TMA 250-1250..2500 4p FF N100%</t>
  </si>
  <si>
    <t>1SDA060115R1</t>
  </si>
  <si>
    <t xml:space="preserve">T5N 400 UL/CSA PR221DS-LS/I 300 4p F F  </t>
  </si>
  <si>
    <t>1SDA060116R1</t>
  </si>
  <si>
    <t xml:space="preserve">T5N 400 UL/CSA PR221DS-LS/I 400 4p F F  </t>
  </si>
  <si>
    <t>1SDA060117R1</t>
  </si>
  <si>
    <t xml:space="preserve">T5H 400 UL/CSA PR221DS-LS/I 300 4p F F  </t>
  </si>
  <si>
    <t>1SDA060118R1</t>
  </si>
  <si>
    <t xml:space="preserve">T5H 400 UL/CSA PR221DS-LS/I 400 4p F F  </t>
  </si>
  <si>
    <t>1SDA060123R1</t>
  </si>
  <si>
    <t xml:space="preserve">T4H-D 250 MCS-UL/CSA Im=3000 4p F F     </t>
  </si>
  <si>
    <t>1SDA060124R1</t>
  </si>
  <si>
    <t xml:space="preserve">T5H-D 400 MCS-UL/CSA Im=5000 4p F F     </t>
  </si>
  <si>
    <t>1SDA060150R1</t>
  </si>
  <si>
    <t xml:space="preserve">RHE_H S800 MANILLA M.GIR.PUERTA ABB-CMC </t>
  </si>
  <si>
    <t>1SDA060179R1</t>
  </si>
  <si>
    <t>RHE_S S800 500MM BARRA R.MAN.GIR.ABB-CMC</t>
  </si>
  <si>
    <t>1SDA060181R1</t>
  </si>
  <si>
    <t xml:space="preserve">T4S 250 UL/CSA TMF 20-500 3p F F        </t>
  </si>
  <si>
    <t>1SDA060182R1</t>
  </si>
  <si>
    <t xml:space="preserve">T4H 250 UL/CSA TMF 20-500 3p F F        </t>
  </si>
  <si>
    <t>1SDA060183R1</t>
  </si>
  <si>
    <t xml:space="preserve">T4L 250 UL/CSA TMF 20-500 3p F F        </t>
  </si>
  <si>
    <t>1SDA060184R1</t>
  </si>
  <si>
    <t xml:space="preserve">T4V 250 UL/CSA TMF 20-500 3p F F        </t>
  </si>
  <si>
    <t>1SDA060198R1</t>
  </si>
  <si>
    <t>EP010 Modbus FBP PR122-3 332-3</t>
  </si>
  <si>
    <t>1SDA060202R1</t>
  </si>
  <si>
    <t xml:space="preserve">T6N 630 TMA 630-6300 3p F F             </t>
  </si>
  <si>
    <t>1SDA060203R1</t>
  </si>
  <si>
    <t xml:space="preserve">T6N 630 TMA 630-6300 4p F F             </t>
  </si>
  <si>
    <t>1SDA060204R1</t>
  </si>
  <si>
    <t xml:space="preserve">T6S 630 TMA 630-6300 3p F F             </t>
  </si>
  <si>
    <t>1SDA060205R1</t>
  </si>
  <si>
    <t xml:space="preserve">T6S 630 TMA 630-6300 4p F F             </t>
  </si>
  <si>
    <t>1SDA060206R1</t>
  </si>
  <si>
    <t xml:space="preserve">T6H 630 TMA 630-6300 3p F F             </t>
  </si>
  <si>
    <t>1SDA060207R1</t>
  </si>
  <si>
    <t xml:space="preserve">T6H 630 TMA 630-6300 4p F F             </t>
  </si>
  <si>
    <t>1SDA060208R1</t>
  </si>
  <si>
    <t xml:space="preserve">T6L 630 TMA 630-6300 3p F F             </t>
  </si>
  <si>
    <t>1SDA060209R1</t>
  </si>
  <si>
    <t xml:space="preserve">T6L 630 TMA 630-6300 4p F F             </t>
  </si>
  <si>
    <t>1SDA060210R1</t>
  </si>
  <si>
    <t xml:space="preserve">T6N 630 TMA 630-6300 4p F F InN=100%In  </t>
  </si>
  <si>
    <t>1SDA060211R1</t>
  </si>
  <si>
    <t xml:space="preserve">T6S 630 TMA 630-6300 4p F F InN=100%In  </t>
  </si>
  <si>
    <t>1SDA060212R1</t>
  </si>
  <si>
    <t xml:space="preserve">T6H 630 TMA 630-6300 4p F F InN=100%In  </t>
  </si>
  <si>
    <t>1SDA060213R1</t>
  </si>
  <si>
    <t xml:space="preserve">T6L 630 TMA 630-6300 4p F F InN=100%In  </t>
  </si>
  <si>
    <t>Interruptor T6N 800 A, Relevador TMA, 3 Polos  sin Terminales</t>
  </si>
  <si>
    <t>1SDA060215R1</t>
  </si>
  <si>
    <t xml:space="preserve">T6N 800 TMA 800-8000 4p F F             </t>
  </si>
  <si>
    <t>1SDA060216R1</t>
  </si>
  <si>
    <t xml:space="preserve">T6S 800 TMA 800-8000 3p F F             </t>
  </si>
  <si>
    <t>1SDA060217R1</t>
  </si>
  <si>
    <t xml:space="preserve">T6S 800 TMA 800-8000 4p F F             </t>
  </si>
  <si>
    <t>Interruptor T6H 800 A, Relevador TMA, 3 Polos  sin Terminales</t>
  </si>
  <si>
    <t>1SDA060219R1</t>
  </si>
  <si>
    <t xml:space="preserve">T6H 800 TMA 800-8000 4p F F             </t>
  </si>
  <si>
    <t>1SDA060220R1</t>
  </si>
  <si>
    <t xml:space="preserve">T6L 800 TMA 800-8000 3p F F             </t>
  </si>
  <si>
    <t>1SDA060221R1</t>
  </si>
  <si>
    <t xml:space="preserve">T6L 800 TMA 800-8000 4p F F             </t>
  </si>
  <si>
    <t>1SDA060222R1</t>
  </si>
  <si>
    <t xml:space="preserve">T6N 800 TMA 800-8000 4p F F InN=100%In  </t>
  </si>
  <si>
    <t>1SDA060223R1</t>
  </si>
  <si>
    <t xml:space="preserve">T6S 800 TMA 800-8000 4p F F InN=100%In  </t>
  </si>
  <si>
    <t>1SDA060224R1</t>
  </si>
  <si>
    <t xml:space="preserve">T6H 800 TMA 800-8000 4p F F InN=100%In  </t>
  </si>
  <si>
    <t>1SDA060225R1</t>
  </si>
  <si>
    <t xml:space="preserve">T6L 800 TMA 800-8000 4p F F InN=100%In  </t>
  </si>
  <si>
    <t>1SDA060226R1</t>
  </si>
  <si>
    <t xml:space="preserve">T6N 630 PR221DS-LS/I In=630 3p F F      </t>
  </si>
  <si>
    <t>1SDA060227R1</t>
  </si>
  <si>
    <t xml:space="preserve">T6N 630 PR221DS-I In=630 3p F F         </t>
  </si>
  <si>
    <t>1SDA060228R1</t>
  </si>
  <si>
    <t xml:space="preserve">T6N 630 PR222DS/P-LSI In=630 3p F F     </t>
  </si>
  <si>
    <t>1SDA060229R1</t>
  </si>
  <si>
    <t xml:space="preserve">T6N 630 PR222DS/P-LSIG In=630 3p F F    </t>
  </si>
  <si>
    <t>1SDA060230R1</t>
  </si>
  <si>
    <t xml:space="preserve">T6N 630 PR223DS In=630 3p F F           </t>
  </si>
  <si>
    <t>1SDA060231R1</t>
  </si>
  <si>
    <t xml:space="preserve">T6N 630 PR221DS-LS/I In=630 4p F F      </t>
  </si>
  <si>
    <t>1SDA060232R1</t>
  </si>
  <si>
    <t xml:space="preserve">T6N 630 PR221DS-I In=630 4p F F         </t>
  </si>
  <si>
    <t>1SDA060233R1</t>
  </si>
  <si>
    <t xml:space="preserve">T6N 630 PR222DS/P-LSI In=630 4p F F     </t>
  </si>
  <si>
    <t>1SDA060234R1</t>
  </si>
  <si>
    <t xml:space="preserve">T6N 630 PR222DS/P-LSIG In=630 4p F F    </t>
  </si>
  <si>
    <t>1SDA060235R1</t>
  </si>
  <si>
    <t xml:space="preserve">T6N 630 PR223DS In=630 4p F F           </t>
  </si>
  <si>
    <t>1SDA060236R1</t>
  </si>
  <si>
    <t xml:space="preserve">T6S 630 PR221DS-LS/I In=630 3p F F      </t>
  </si>
  <si>
    <t>1SDA060237R1</t>
  </si>
  <si>
    <t xml:space="preserve">T6S 630 PR221DS-I In=630 3p F F         </t>
  </si>
  <si>
    <t>1SDA060238R1</t>
  </si>
  <si>
    <t>T6S630PR222DS/P-LSIIn=6303pFF</t>
  </si>
  <si>
    <t>1SDA060239R1</t>
  </si>
  <si>
    <t>T6S630PR222DS/P-LSIGIn=6303pFF</t>
  </si>
  <si>
    <t>1SDA060240R1</t>
  </si>
  <si>
    <t xml:space="preserve">T6S 630 PR223DS In=630 3p F F           </t>
  </si>
  <si>
    <t>1SDA060241R1</t>
  </si>
  <si>
    <t>T6S630PR221DS-LS/IIn=6304pFF</t>
  </si>
  <si>
    <t>1SDA060242R1</t>
  </si>
  <si>
    <t>T6S630PR221DS-IIn=6304pFF</t>
  </si>
  <si>
    <t>1SDA060243R1</t>
  </si>
  <si>
    <t>T6S630PR222DS/P-LSIIn=6304pFF</t>
  </si>
  <si>
    <t>1SDA060244R1</t>
  </si>
  <si>
    <t>T6S630PR222DS/P-LSIGIn=6304pFF</t>
  </si>
  <si>
    <t>1SDA060245R1</t>
  </si>
  <si>
    <t xml:space="preserve">T6S 630 PR223DS In=630 4p F F           </t>
  </si>
  <si>
    <t>1SDA060246R1</t>
  </si>
  <si>
    <t>T6H630PR221DS-LS/IIn=6303pFF</t>
  </si>
  <si>
    <t>1SDA060247R1</t>
  </si>
  <si>
    <t>T6H630PR221DS-IIn=6303pFF</t>
  </si>
  <si>
    <t>1SDA060248R1</t>
  </si>
  <si>
    <t>T6H630PR222DS/P-LSIIn=6303pFF</t>
  </si>
  <si>
    <t>1SDA060249R1</t>
  </si>
  <si>
    <t xml:space="preserve">T6H 630 PR222DS/P-LSIG In=630 3p F F    </t>
  </si>
  <si>
    <t>1SDA060250R1</t>
  </si>
  <si>
    <t xml:space="preserve">T6H 630 PR223DS In=630 3p F F           </t>
  </si>
  <si>
    <t>1SDA060251R1</t>
  </si>
  <si>
    <t xml:space="preserve">T6H 630 PR221DS-LS/I In=630 4p F F      </t>
  </si>
  <si>
    <t>1SDA060252R1</t>
  </si>
  <si>
    <t xml:space="preserve">T6H 630 PR221DS-I In=630 4p F F         </t>
  </si>
  <si>
    <t>1SDA060253R1</t>
  </si>
  <si>
    <t xml:space="preserve">T6H 630 PR222DS/P-LSI In=630 4p F F     </t>
  </si>
  <si>
    <t>1SDA060254R1</t>
  </si>
  <si>
    <t xml:space="preserve">T6H 630 PR222DS/P-LSIG In=630 4p F F    </t>
  </si>
  <si>
    <t>1SDA060255R1</t>
  </si>
  <si>
    <t xml:space="preserve">T6H 630 PR223DS In=630 4p F F           </t>
  </si>
  <si>
    <t>1SDA060256R1</t>
  </si>
  <si>
    <t xml:space="preserve">T6L 630 PR221DS-LS/I In=630 3p F F      </t>
  </si>
  <si>
    <t>1SDA060257R1</t>
  </si>
  <si>
    <t xml:space="preserve">T6L 630 PR221DS-I In=630 3p F F         </t>
  </si>
  <si>
    <t>1SDA060258R1</t>
  </si>
  <si>
    <t xml:space="preserve">T6L 630 PR222DS/P-LSI In=630 3p F F     </t>
  </si>
  <si>
    <t>1SDA060259R1</t>
  </si>
  <si>
    <t xml:space="preserve">T6L 630 PR222DS/P-LSIG In=630 3p F F    </t>
  </si>
  <si>
    <t>1SDA060260R1</t>
  </si>
  <si>
    <t xml:space="preserve">T6L 630 PR223DS In=630 3p F F           </t>
  </si>
  <si>
    <t>1SDA060261R1</t>
  </si>
  <si>
    <t xml:space="preserve">T6L 630 PR223EF In=630 3p F F           </t>
  </si>
  <si>
    <t>1SDA060262R1</t>
  </si>
  <si>
    <t xml:space="preserve">T6L 630 PR221DS-LS/I In=630 4p F F      </t>
  </si>
  <si>
    <t>1SDA060263R1</t>
  </si>
  <si>
    <t xml:space="preserve">T6L 630 PR221DS-I In=630 4p F F         </t>
  </si>
  <si>
    <t>1SDA060264R1</t>
  </si>
  <si>
    <t xml:space="preserve">T6L 630 PR222DS/P-LSI In=630 4p F F     </t>
  </si>
  <si>
    <t>1SDA060265R1</t>
  </si>
  <si>
    <t xml:space="preserve">T6L 630 PR222DS/P-LSIG In=630 4p F F    </t>
  </si>
  <si>
    <t>1SDA060266R1</t>
  </si>
  <si>
    <t xml:space="preserve">T6L 630 PR223DS In=630 4p F F           </t>
  </si>
  <si>
    <t>1SDA060267R1</t>
  </si>
  <si>
    <t xml:space="preserve">T6L 630 PR223EF In=630 4p F F           </t>
  </si>
  <si>
    <t>Interruptor T6N 800 A, Relevador  PR221DS-LS/I 3 Polos  sin Terminales</t>
  </si>
  <si>
    <t>1SDA060269R1</t>
  </si>
  <si>
    <t xml:space="preserve">T6N 800 PR221DS-I In=800 3p F F         </t>
  </si>
  <si>
    <t>1SDA060270R1</t>
  </si>
  <si>
    <t xml:space="preserve">T6N 800 PR222DS/P-LSI In=800 3p F F     </t>
  </si>
  <si>
    <t>Interruptor T6N 800 A, Relevador PR222DS/P-LSIG  3 Polos  sin Terminales</t>
  </si>
  <si>
    <t>1SDA060272R1</t>
  </si>
  <si>
    <t xml:space="preserve">T6N 800 PR223DS In=800 3p F F           </t>
  </si>
  <si>
    <t>1SDA060273R1</t>
  </si>
  <si>
    <t xml:space="preserve">T6N 800 PR221DS-LS/I In=800 4p F F      </t>
  </si>
  <si>
    <t>1SDA060274R1</t>
  </si>
  <si>
    <t xml:space="preserve">T6N 800 PR221DS-I In=800 4p F F         </t>
  </si>
  <si>
    <t>1SDA060275R1</t>
  </si>
  <si>
    <t xml:space="preserve">T6N 800 PR222DS/P-LSI In=800 4p F F     </t>
  </si>
  <si>
    <t>1SDA060276R1</t>
  </si>
  <si>
    <t xml:space="preserve">T6N 800 PR222DS/P-LSIG In=800 4p F F    </t>
  </si>
  <si>
    <t>1SDA060277R1</t>
  </si>
  <si>
    <t xml:space="preserve">T6N 800 PR223DS In=800 4p F F           </t>
  </si>
  <si>
    <t>1SDA060278R1</t>
  </si>
  <si>
    <t xml:space="preserve">T6S 800 PR221DS-LS/I In=800 3p F F      </t>
  </si>
  <si>
    <t>1SDA060279R1</t>
  </si>
  <si>
    <t xml:space="preserve">T6S 800 PR221DS-I In=800 3p F F         </t>
  </si>
  <si>
    <t>1SDA060280R1</t>
  </si>
  <si>
    <t xml:space="preserve">T6S 800 PR222DS/P-LSI In=800 3p F F     </t>
  </si>
  <si>
    <t>1SDA060281R1</t>
  </si>
  <si>
    <t xml:space="preserve">T6S 800 PR222DS/P-LSIG In=800 3p F F    </t>
  </si>
  <si>
    <t>1SDA060282R1</t>
  </si>
  <si>
    <t xml:space="preserve">T6S 800 PR223DS In=800 3p F F           </t>
  </si>
  <si>
    <t>1SDA060283R1</t>
  </si>
  <si>
    <t xml:space="preserve">T6S 800 PR221DS-LS/I In=800 4p F F      </t>
  </si>
  <si>
    <t>1SDA060284R1</t>
  </si>
  <si>
    <t xml:space="preserve">T6S 800 PR221DS-I In=800 4p F F         </t>
  </si>
  <si>
    <t>1SDA060285R1</t>
  </si>
  <si>
    <t xml:space="preserve">T6S 800 PR222DS/P-LSI In=800 4p F F     </t>
  </si>
  <si>
    <t>1SDA060286R1</t>
  </si>
  <si>
    <t xml:space="preserve">T6S 800 PR222DS/P-LSIG In=800 4p F F    </t>
  </si>
  <si>
    <t>1SDA060287R1</t>
  </si>
  <si>
    <t xml:space="preserve">T6S 800 PR223DS In=800 4p F F           </t>
  </si>
  <si>
    <t>Interruptor T6H 800 A, Relevador PR221DS-LS/I 3 Polos  sin Terminales</t>
  </si>
  <si>
    <t>1SDA060290R1</t>
  </si>
  <si>
    <t xml:space="preserve">T6H 800 PR221DS-I In=800 3p F F         </t>
  </si>
  <si>
    <t>1SDA060291R1</t>
  </si>
  <si>
    <t xml:space="preserve">T6H 800 PR222DS/P-LSI In=800 3p F F     </t>
  </si>
  <si>
    <t>Interruptor T6H 800 A, Relevador PR222DS/P-LSIG 3 Polos  sin Terminales</t>
  </si>
  <si>
    <t>1SDA060293R1</t>
  </si>
  <si>
    <t xml:space="preserve">T6H 800 PR223DS In=800 3p F F           </t>
  </si>
  <si>
    <t>1SDA060294R1</t>
  </si>
  <si>
    <t xml:space="preserve">T6H 800 PR221DS-LS/I In=800 4p F F      </t>
  </si>
  <si>
    <t>1SDA060295R1</t>
  </si>
  <si>
    <t xml:space="preserve">T6H 800 PR221DS-I In=800 4p F F         </t>
  </si>
  <si>
    <t>1SDA060296R1</t>
  </si>
  <si>
    <t xml:space="preserve">T6H 800 PR222DS/P-LSI In=800 4p F F     </t>
  </si>
  <si>
    <t>1SDA060297R1</t>
  </si>
  <si>
    <t xml:space="preserve">T6H 800 PR222DS/P-LSIG In=800 4p F F    </t>
  </si>
  <si>
    <t>1SDA060298R1</t>
  </si>
  <si>
    <t xml:space="preserve">T6H 800 PR223DS In=800 4p F F           </t>
  </si>
  <si>
    <t>1SDA060299R1</t>
  </si>
  <si>
    <t xml:space="preserve">T6L 800 PR221DS-LS/I In=800 3p F F      </t>
  </si>
  <si>
    <t>1SDA060300R1</t>
  </si>
  <si>
    <t xml:space="preserve">T6L 800 PR221DS-I In=800 3p F F         </t>
  </si>
  <si>
    <t>1SDA060301R1</t>
  </si>
  <si>
    <t xml:space="preserve">T6L 800 PR222DS/P-LSI In=800 3p F F     </t>
  </si>
  <si>
    <t>1SDA060302R1</t>
  </si>
  <si>
    <t xml:space="preserve">T6L 800 PR222DS/P-LSIG In=800 3p F F    </t>
  </si>
  <si>
    <t>1SDA060303R1</t>
  </si>
  <si>
    <t xml:space="preserve">T6L 800 PR223DS In=800 3p F F           </t>
  </si>
  <si>
    <t>1SDA060304R1</t>
  </si>
  <si>
    <t xml:space="preserve">T6L 800 PR223EF In=800 3p F F           </t>
  </si>
  <si>
    <t>1SDA060305R1</t>
  </si>
  <si>
    <t xml:space="preserve">T6L 800 PR221DS-LS/I In=800 4p F F      </t>
  </si>
  <si>
    <t>1SDA060306R1</t>
  </si>
  <si>
    <t xml:space="preserve">T6L 800 PR221DS-I In=800 4p F F         </t>
  </si>
  <si>
    <t>1SDA060307R1</t>
  </si>
  <si>
    <t xml:space="preserve">T6L 800 PR222DS/P-LSI In=800 4p F F     </t>
  </si>
  <si>
    <t>1SDA060308R1</t>
  </si>
  <si>
    <t xml:space="preserve">T6L 800 PR222DS/P-LSIG In=800 4p F F    </t>
  </si>
  <si>
    <t>1SDA060309R1</t>
  </si>
  <si>
    <t xml:space="preserve">T6L 800 PR223DS In=800 4p F F           </t>
  </si>
  <si>
    <t>1SDA060310R1</t>
  </si>
  <si>
    <t xml:space="preserve">T6L 800 PR223EF In=800 4p F F           </t>
  </si>
  <si>
    <t>1SDA060311R1</t>
  </si>
  <si>
    <t xml:space="preserve">T6N 800 PR222MP-LRIU In=630 3p F F      </t>
  </si>
  <si>
    <t>1SDA060312R1</t>
  </si>
  <si>
    <t xml:space="preserve">T6S 800 PR222MP-LRIU In=630 3p F F      </t>
  </si>
  <si>
    <t>1SDA060313R1</t>
  </si>
  <si>
    <t xml:space="preserve">T6H 800 PR222MP-LRIU In=630 3p F F      </t>
  </si>
  <si>
    <t>1SDA060314R1</t>
  </si>
  <si>
    <t xml:space="preserve">T6L 800 PR222MP-LRIU In=630 3p F F      </t>
  </si>
  <si>
    <t>1SDA060323R1</t>
  </si>
  <si>
    <t>T6L800 PR221DS-LS/I In=800 3p FF 1000VAC</t>
  </si>
  <si>
    <t>1SDA060343R1</t>
  </si>
  <si>
    <t xml:space="preserve">T6D 630  3p F F                         </t>
  </si>
  <si>
    <t>1SDA060344R1</t>
  </si>
  <si>
    <t xml:space="preserve">T6D 630  4p F F                         </t>
  </si>
  <si>
    <t>1SDA060345R1</t>
  </si>
  <si>
    <t xml:space="preserve">T6D 800  3p F F                         </t>
  </si>
  <si>
    <t>1SDA060346R1</t>
  </si>
  <si>
    <t xml:space="preserve">T6D 800  4p F F                         </t>
  </si>
  <si>
    <t>1SDA060356R1</t>
  </si>
  <si>
    <t xml:space="preserve">PR222DS/PD-LSIG In=630 T6 630 3p        </t>
  </si>
  <si>
    <t>1SDA060362R1</t>
  </si>
  <si>
    <t xml:space="preserve">PR222DS/PD-LSIG In=630 T6 630 4p        </t>
  </si>
  <si>
    <t>1SDA060368R1</t>
  </si>
  <si>
    <t xml:space="preserve">PR222DS/PD-LSIG In=800 T6 800 3p        </t>
  </si>
  <si>
    <t>1SDA060374R1</t>
  </si>
  <si>
    <t xml:space="preserve">PR222DS/PD-LSIG In=800 T6 800 4p        </t>
  </si>
  <si>
    <t>1SDA060376R1</t>
  </si>
  <si>
    <t xml:space="preserve">PR223DS In=630 T6 630 3p                </t>
  </si>
  <si>
    <t>1SDA060377R1</t>
  </si>
  <si>
    <t xml:space="preserve">PR223DS In=630 T6 630 4p                </t>
  </si>
  <si>
    <t>1SDA060378R1</t>
  </si>
  <si>
    <t xml:space="preserve">PR223DS In=800 T6 800 3p                </t>
  </si>
  <si>
    <t>1SDA060379R1</t>
  </si>
  <si>
    <t xml:space="preserve">PR223DS In=800 T6 800 4p                </t>
  </si>
  <si>
    <t>1SDA060384R1</t>
  </si>
  <si>
    <t xml:space="preserve">T6 W FP 3p EF                           </t>
  </si>
  <si>
    <t>1SDA060385R1</t>
  </si>
  <si>
    <t xml:space="preserve">T6 W FP 3p HR                           </t>
  </si>
  <si>
    <t>1SDA060386R1</t>
  </si>
  <si>
    <t xml:space="preserve">T6 W FP 3p VR                           </t>
  </si>
  <si>
    <t>1SDA060387R1</t>
  </si>
  <si>
    <t xml:space="preserve">T6 W FP 4p EF                           </t>
  </si>
  <si>
    <t>1SDA060388R1</t>
  </si>
  <si>
    <t xml:space="preserve">T6 W FP 4p HR                           </t>
  </si>
  <si>
    <t>1SDA060389R1</t>
  </si>
  <si>
    <t xml:space="preserve">T6 W FP 4p VR                           </t>
  </si>
  <si>
    <t>1SDA060390R1</t>
  </si>
  <si>
    <t xml:space="preserve">KIT MP T6 630/800 W 3p                  </t>
  </si>
  <si>
    <t>1SDA060391R1</t>
  </si>
  <si>
    <t xml:space="preserve">KIT MP T6 630/800 W 4p                  </t>
  </si>
  <si>
    <t>1SDA060394R1</t>
  </si>
  <si>
    <t xml:space="preserve">AUE T6 250Vac/dc 2 CONTATTI ANTICIP.    </t>
  </si>
  <si>
    <t>1SDA060395R1</t>
  </si>
  <si>
    <t>Mando Motor de Energía Acumulada - MOE 24 V cd para T6</t>
  </si>
  <si>
    <t>1SDA060396R1</t>
  </si>
  <si>
    <t xml:space="preserve">MOE T6 48...60 Vdc                      </t>
  </si>
  <si>
    <t>1SDA060397R1</t>
  </si>
  <si>
    <t>MOE, Mando Motor de Energía Acumulada, 110...125 V ca/cd para T6</t>
  </si>
  <si>
    <t>1SDA060398R1</t>
  </si>
  <si>
    <t xml:space="preserve">MOE T6 220...250 Vac/dc                 </t>
  </si>
  <si>
    <t>1SDA060399R1</t>
  </si>
  <si>
    <t xml:space="preserve">MOE T6 380 Vac                          </t>
  </si>
  <si>
    <t>1SDA060400R1</t>
  </si>
  <si>
    <t xml:space="preserve">MOE-E T6 24 Vdc x COM. A DISTANZA       </t>
  </si>
  <si>
    <t>1SDA060401R1</t>
  </si>
  <si>
    <t xml:space="preserve">MOE-E T6 48...60 Vdc x COM. A DIST.     </t>
  </si>
  <si>
    <t>1SDA060402R1</t>
  </si>
  <si>
    <t xml:space="preserve">MOE-E T6 110...125 Vac/dc x COM.DIST.   </t>
  </si>
  <si>
    <t>1SDA060403R1</t>
  </si>
  <si>
    <t xml:space="preserve">MOE-E T6 220...250 Vac/dc x COM.DIST.   </t>
  </si>
  <si>
    <t>1SDA060404R1</t>
  </si>
  <si>
    <t xml:space="preserve">MOE-E T6 380 Vac x COM. A DISTANZA      </t>
  </si>
  <si>
    <t>1SDA060405R1</t>
  </si>
  <si>
    <t>Mando giratorio directo - RHD normal para fijo y enchufable sobre T6.</t>
  </si>
  <si>
    <t>1SDA060406R1</t>
  </si>
  <si>
    <t xml:space="preserve">RHD_EM T6 F EMER. DIRETTA               </t>
  </si>
  <si>
    <t>1SDA060407R1</t>
  </si>
  <si>
    <t xml:space="preserve">RHD T6 W NORM. DIRETTA                  </t>
  </si>
  <si>
    <t>1SDA060408R1</t>
  </si>
  <si>
    <t xml:space="preserve">RHD_EM T6 W EMER. DIRETTA               </t>
  </si>
  <si>
    <t>1SDA060409R1</t>
  </si>
  <si>
    <t>RHE, Mando giratorio reenviado normal, para fijo y enchufable sobre T6</t>
  </si>
  <si>
    <t>1SDA060410R1</t>
  </si>
  <si>
    <t xml:space="preserve">RHE_EM T6 F EMERG. RINVIATA             </t>
  </si>
  <si>
    <t>1SDA060411R1</t>
  </si>
  <si>
    <t xml:space="preserve">RHE T6 W NORM. RINVIATA                 </t>
  </si>
  <si>
    <t>1SDA060412R1</t>
  </si>
  <si>
    <t xml:space="preserve">RHE_EM T6 W EMERG. RINVIATA             </t>
  </si>
  <si>
    <t>1SDA060413R1</t>
  </si>
  <si>
    <t xml:space="preserve">RHE_B T6 F BASETTA PER C.M.R. RINV.     </t>
  </si>
  <si>
    <t>1SDA060414R1</t>
  </si>
  <si>
    <t xml:space="preserve">RHE_B T6 W BASETTA PER C.M.R. RINV.     </t>
  </si>
  <si>
    <t>1SDA060415R1</t>
  </si>
  <si>
    <t xml:space="preserve">RHE_H T6 MANIGLIA x C.M.R. RINV.        </t>
  </si>
  <si>
    <t>1SDA060416R1</t>
  </si>
  <si>
    <t xml:space="preserve">RHE_H_EM T6 MAN.EME. x C.M.R.RINV.      </t>
  </si>
  <si>
    <t>1SDA060417R1</t>
  </si>
  <si>
    <t xml:space="preserve">FLD T6 F FRONTALE PER COM. A LEVA       </t>
  </si>
  <si>
    <t>1SDA060418R1</t>
  </si>
  <si>
    <t xml:space="preserve">FLD T6 W FRONTALE PER COM. A LEVA       </t>
  </si>
  <si>
    <t>1SDA060423R1</t>
  </si>
  <si>
    <t xml:space="preserve">KIT F T6 630/800 - S6 630/800 6pcs      </t>
  </si>
  <si>
    <t>1SDA060425R1</t>
  </si>
  <si>
    <t xml:space="preserve">KIT R T6 3pcs                           </t>
  </si>
  <si>
    <t>1SDA060426R1</t>
  </si>
  <si>
    <t xml:space="preserve">KIT R T6 4pcs                           </t>
  </si>
  <si>
    <t>1SDA060427R1</t>
  </si>
  <si>
    <t xml:space="preserve">KIT R T6 6pcs                           </t>
  </si>
  <si>
    <t>1SDA060428R1</t>
  </si>
  <si>
    <t xml:space="preserve">KIT R T6 8pcs                           </t>
  </si>
  <si>
    <t>1SDA060430R1</t>
  </si>
  <si>
    <t xml:space="preserve">TA NEUTRO EXT 630A T6                   </t>
  </si>
  <si>
    <t>1SDA060431R1</t>
  </si>
  <si>
    <t xml:space="preserve">TA NEUTRO EXT 800A T6                   </t>
  </si>
  <si>
    <t>1SDA060432R1</t>
  </si>
  <si>
    <t xml:space="preserve">FLANGE FOR THE COMPARTM.DOOR T6 F       </t>
  </si>
  <si>
    <t>1SDA060433R1</t>
  </si>
  <si>
    <t xml:space="preserve">FLANGE FOR THE COMPARTM.DOOR T6 W       </t>
  </si>
  <si>
    <t>1SDA060434R1</t>
  </si>
  <si>
    <t xml:space="preserve">FLANGE x COMPART.DOOR MOE/RHD/FLD T6 F  </t>
  </si>
  <si>
    <t>1SDA060439R1</t>
  </si>
  <si>
    <t xml:space="preserve">T4N 250 UL/CSA PR222DS/P-LSI 100 4p F F </t>
  </si>
  <si>
    <t>1SDA060440R1</t>
  </si>
  <si>
    <t xml:space="preserve">T4N 250 UL/CSA PR222DS/P-LSI 150 4p F F </t>
  </si>
  <si>
    <t>1SDA060441R1</t>
  </si>
  <si>
    <t xml:space="preserve">T4N 250 UL/CSA PR222DS/P-LSI 250 4p F F </t>
  </si>
  <si>
    <t>1SDA060442R1</t>
  </si>
  <si>
    <t>T4N 250 UL/CSA PR222DS/P-LSIG 100 4p F F</t>
  </si>
  <si>
    <t>1SDA060443R1</t>
  </si>
  <si>
    <t>T4N 250 UL/CSA PR222DS/P-LSIG 150 4p F F</t>
  </si>
  <si>
    <t>1SDA060444R1</t>
  </si>
  <si>
    <t>T4N 250 UL/CSA PR222DS/P-LSIG 250 4p F F</t>
  </si>
  <si>
    <t>1SDA060445R1</t>
  </si>
  <si>
    <t xml:space="preserve">T4H 250 UL/CSA PR222DS/P-LSI 100 4p F F </t>
  </si>
  <si>
    <t>1SDA060446R1</t>
  </si>
  <si>
    <t xml:space="preserve">T4H 250 UL/CSA PR222DS/P-LSI 150 4p F F </t>
  </si>
  <si>
    <t>1SDA060447R1</t>
  </si>
  <si>
    <t xml:space="preserve">T4H 250 UL/CSA PR222DS/P-LSI 250 4p F F </t>
  </si>
  <si>
    <t>1SDA060448R1</t>
  </si>
  <si>
    <t>T4H 250 UL/CSA PR222DS/P-LSIG 100 4p F F</t>
  </si>
  <si>
    <t>1SDA060449R1</t>
  </si>
  <si>
    <t>T4H 250 UL/CSA PR222DS/P-LSIG 150 4p F F</t>
  </si>
  <si>
    <t>1SDA060450R1</t>
  </si>
  <si>
    <t>T4H 250 UL/CSA PR222DS/P-LSIG 250 4p F F</t>
  </si>
  <si>
    <t>1SDA060451R1</t>
  </si>
  <si>
    <t xml:space="preserve">T5N 400 UL/CSA PR222DS/P-LSI 300 4p F F </t>
  </si>
  <si>
    <t>1SDA060452R1</t>
  </si>
  <si>
    <t xml:space="preserve">T5N 400 UL/CSA PR222DS/P-LSI 400 4p F F </t>
  </si>
  <si>
    <t>1SDA060453R1</t>
  </si>
  <si>
    <t>T5N 400 UL/CSA PR222DS/P-LSIG 300 4p F F</t>
  </si>
  <si>
    <t>1SDA060454R1</t>
  </si>
  <si>
    <t>T5N 400 UL/CSA PR222DS/P-LSIG 400 4p F F</t>
  </si>
  <si>
    <t>1SDA060455R1</t>
  </si>
  <si>
    <t xml:space="preserve">T5H 400 UL/CSA PR222DS/P-LSI 300 4p F F </t>
  </si>
  <si>
    <t>1SDA060456R1</t>
  </si>
  <si>
    <t xml:space="preserve">T5H 400 UL/CSA PR222DS/P-LSI 400 4p F F </t>
  </si>
  <si>
    <t>1SDA060457R1</t>
  </si>
  <si>
    <t>T5H 400 UL/CSA PR222DS/P-LSIG 300 4p F F</t>
  </si>
  <si>
    <t>1SDA060458R1</t>
  </si>
  <si>
    <t>T5H 400 UL/CSA PR222DS/P-LSIG 400 4p F F</t>
  </si>
  <si>
    <t>Interruptor T6N 1,000 A, Relevador PR221DS-LS/I 3 Polos  sin Terminales</t>
  </si>
  <si>
    <t>1SDA060538R1</t>
  </si>
  <si>
    <t xml:space="preserve">T6N 1000 PR221DS-I In=1000 3p F F       </t>
  </si>
  <si>
    <t>1SDA060539R1</t>
  </si>
  <si>
    <t xml:space="preserve">T6N 1000 PR222DS/P-LSI In=1000 3p F F   </t>
  </si>
  <si>
    <t>Interruptor T6N 1,000 A, Relevador PR222-DS/P-LSIG 3 Polos  sin Terminales</t>
  </si>
  <si>
    <t>1SDA060541R1</t>
  </si>
  <si>
    <t xml:space="preserve">T6N 1000 PR223DS In=1000 3p F F         </t>
  </si>
  <si>
    <t>1SDA060542R1</t>
  </si>
  <si>
    <t xml:space="preserve">T6N 1000 PR221DS-LS/I In=1000 4p F F    </t>
  </si>
  <si>
    <t>1SDA060543R1</t>
  </si>
  <si>
    <t xml:space="preserve">T6N 1000 PR221DS-I In=1000 4p F F       </t>
  </si>
  <si>
    <t>1SDA060544R1</t>
  </si>
  <si>
    <t xml:space="preserve">T6N 1000 PR222DS/P-LSI In=1000 4p F F   </t>
  </si>
  <si>
    <t>1SDA060545R1</t>
  </si>
  <si>
    <t xml:space="preserve">T6N 1000 PR222DS/P-LSIG In=1000 4p F F  </t>
  </si>
  <si>
    <t>1SDA060546R1</t>
  </si>
  <si>
    <t xml:space="preserve">T6N 1000 PR223DS In=1000 4p F F         </t>
  </si>
  <si>
    <t>1SDA060547R1</t>
  </si>
  <si>
    <t xml:space="preserve">T6S 1000 PR221DS-LS/I In=1000 3p F F    </t>
  </si>
  <si>
    <t>1SDA060548R1</t>
  </si>
  <si>
    <t xml:space="preserve">T6S 1000 PR221DS-I In=1000 3p F F       </t>
  </si>
  <si>
    <t>1SDA060552R1</t>
  </si>
  <si>
    <t xml:space="preserve">T6S 1000 PR222DS/P-LSI In=1000 3p F F   </t>
  </si>
  <si>
    <t>1SDA060554R1</t>
  </si>
  <si>
    <t xml:space="preserve">T6S 1000 PR222DS/P-LSIG In=1000 3p F F  </t>
  </si>
  <si>
    <t>1SDA060555R1</t>
  </si>
  <si>
    <t xml:space="preserve">T6S 1000 PR223DS In=1000 3p F F         </t>
  </si>
  <si>
    <t>1SDA060556R1</t>
  </si>
  <si>
    <t xml:space="preserve">T6S 1000 PR221DS-LS/I In=1000 4p F F    </t>
  </si>
  <si>
    <t>1SDA060557R1</t>
  </si>
  <si>
    <t xml:space="preserve">T6S 1000 PR221DS-I In=1000 4p F F       </t>
  </si>
  <si>
    <t>1SDA060558R1</t>
  </si>
  <si>
    <t xml:space="preserve">T6S 1000 PR222DS/P-LSI In=1000 4p F F   </t>
  </si>
  <si>
    <t>1SDA060559R1</t>
  </si>
  <si>
    <t xml:space="preserve">T6S 1000 PR222DS/P-LSIG In=1000 4p F F  </t>
  </si>
  <si>
    <t>1SDA060560R1</t>
  </si>
  <si>
    <t xml:space="preserve">T6S 1000 PR223DS In=1000 4p F F         </t>
  </si>
  <si>
    <t xml:space="preserve">T6H 1000 PR221DS-LS/I In=1000 3p F F    </t>
  </si>
  <si>
    <t>1SDA060562R1</t>
  </si>
  <si>
    <t xml:space="preserve">T6H 1000 PR221DS-I In=1000 3p F F       </t>
  </si>
  <si>
    <t>1SDA060563R1</t>
  </si>
  <si>
    <t xml:space="preserve">T6H 1000 PR222DS/P-LSI In=1000 3p F F   </t>
  </si>
  <si>
    <t xml:space="preserve">T6H 1000 PR222DS/P-LSIG In=1000 3p F F  </t>
  </si>
  <si>
    <t>1SDA060565R1</t>
  </si>
  <si>
    <t xml:space="preserve">T6H 1000 PR223DS In=1000 3p F F         </t>
  </si>
  <si>
    <t>1SDA060566R1</t>
  </si>
  <si>
    <t xml:space="preserve">T6H 1000 PR221DS-LS/I In=1000 4p F F    </t>
  </si>
  <si>
    <t>1SDA060567R1</t>
  </si>
  <si>
    <t xml:space="preserve">T6H 1000 PR221DS-I In=1000 4p F F       </t>
  </si>
  <si>
    <t>1SDA060568R1</t>
  </si>
  <si>
    <t xml:space="preserve">T6H 1000 PR222DS/P-LSI In=1000 4p F F   </t>
  </si>
  <si>
    <t>1SDA060569R1</t>
  </si>
  <si>
    <t xml:space="preserve">T6H 1000 PR222DS/P-LSIG In=1000 4p F F  </t>
  </si>
  <si>
    <t>1SDA060573R1</t>
  </si>
  <si>
    <t xml:space="preserve">T6H 1000 PR223DS In=1000 4p F F         </t>
  </si>
  <si>
    <t>1SDA060574R1</t>
  </si>
  <si>
    <t xml:space="preserve">T6L 1000 PR221DS-LS/I In=1000 3p F F    </t>
  </si>
  <si>
    <t>1SDA060575R1</t>
  </si>
  <si>
    <t xml:space="preserve">T6L 1000 PR221DS-I In=1000 3p F F       </t>
  </si>
  <si>
    <t>1SDA060576R1</t>
  </si>
  <si>
    <t xml:space="preserve">T6L 1000 PR222DS/P-LSI In=1000 3p F F   </t>
  </si>
  <si>
    <t>1SDA060577R1</t>
  </si>
  <si>
    <t xml:space="preserve">T6L 1000 PR222DS/P-LSIG In=1000 3p F F  </t>
  </si>
  <si>
    <t>1SDA060578R1</t>
  </si>
  <si>
    <t xml:space="preserve">T6L 1000 PR223DS In=1000 3p F F         </t>
  </si>
  <si>
    <t>1SDA060579R1</t>
  </si>
  <si>
    <t xml:space="preserve">T6L 1000 PR223EF In=1000 3p F F         </t>
  </si>
  <si>
    <t>1SDA060580R1</t>
  </si>
  <si>
    <t xml:space="preserve">T6L 1000 PR221DS-LS/I In=1000 4p F F    </t>
  </si>
  <si>
    <t>1SDA060581R1</t>
  </si>
  <si>
    <t xml:space="preserve">T6L 1000 PR221DS-I In=1000 4p F F       </t>
  </si>
  <si>
    <t>1SDA060582R1</t>
  </si>
  <si>
    <t xml:space="preserve">T6L 1000 PR222DS/P-LSI In=1000 4p F F   </t>
  </si>
  <si>
    <t>1SDA060583R1</t>
  </si>
  <si>
    <t xml:space="preserve">T6L 1000 PR222DS/P-LSIG In=1000 4p F F  </t>
  </si>
  <si>
    <t>1SDA060584R1</t>
  </si>
  <si>
    <t xml:space="preserve">T6L 1000 PR223DS In=1000 4p F F         </t>
  </si>
  <si>
    <t>1SDA060585R1</t>
  </si>
  <si>
    <t xml:space="preserve">T6L 1000 PR223EF In=1000 4p F F         </t>
  </si>
  <si>
    <t>1SDA060594R1</t>
  </si>
  <si>
    <t xml:space="preserve">T6D 1000  3p F F                        </t>
  </si>
  <si>
    <t>1SDA060595R1</t>
  </si>
  <si>
    <t xml:space="preserve">T6D 1000  4p F F                        </t>
  </si>
  <si>
    <t>1SDA060601R1</t>
  </si>
  <si>
    <t xml:space="preserve">PR222DS/PD-LSIG In=1000 T6 1000 3p      </t>
  </si>
  <si>
    <t>1SDA060607R1</t>
  </si>
  <si>
    <t xml:space="preserve">PR222DS/PD-LSIG In=1000 T6 1000 4p      </t>
  </si>
  <si>
    <t>1SDA060608R1</t>
  </si>
  <si>
    <t xml:space="preserve">PR223DS In=1000 T6 1000 3p              </t>
  </si>
  <si>
    <t>1SDA060609R1</t>
  </si>
  <si>
    <t xml:space="preserve">PR223DS In=1000 T6 1000 4p              </t>
  </si>
  <si>
    <t>1SDA060610R1</t>
  </si>
  <si>
    <t xml:space="preserve">TA NEUTRO EXT 1000A T6                  </t>
  </si>
  <si>
    <t>1SDA060611R1</t>
  </si>
  <si>
    <t xml:space="preserve">MOL-D T6 A CHIAVI DIVERSE x MOE         </t>
  </si>
  <si>
    <t>1SDA060612R1</t>
  </si>
  <si>
    <t xml:space="preserve">MOL-S T6 A CHIAVI UGUALI N.20005 x MOE  </t>
  </si>
  <si>
    <t>1SDA060613R1</t>
  </si>
  <si>
    <t xml:space="preserve">MOL-S T6 A CHIAVI UGUALI N.20006 x MOE  </t>
  </si>
  <si>
    <t>1SDA060614R1</t>
  </si>
  <si>
    <t xml:space="preserve">MOL-S T6 A CHIAVI UGUALI N.20007 x MOE  </t>
  </si>
  <si>
    <t>1SDA060615R1</t>
  </si>
  <si>
    <t xml:space="preserve">MOL-S T6 A CHIAVI UGUALI N.20008 x MOE  </t>
  </si>
  <si>
    <t>1SDA060625R1</t>
  </si>
  <si>
    <t xml:space="preserve">TA NEUTRO EXT 150A T4 UL                </t>
  </si>
  <si>
    <t>1SDA060626R1</t>
  </si>
  <si>
    <t xml:space="preserve">TA NEUTRO EXT 300A T5 UL                </t>
  </si>
  <si>
    <t>1SDA060630R1</t>
  </si>
  <si>
    <t xml:space="preserve">T5N400 UL/CSA TMA 300-1500..3000 3p F F </t>
  </si>
  <si>
    <t>1SDA060631R1</t>
  </si>
  <si>
    <t xml:space="preserve">T5N400 UL/CSA TMA 400-2000..4000 3p F F </t>
  </si>
  <si>
    <t>1SDA060632R1</t>
  </si>
  <si>
    <t>T5N400 UL TMA 300-1500..3000 4p FF N100%</t>
  </si>
  <si>
    <t>1SDA060633R1</t>
  </si>
  <si>
    <t>T5N400 UL TMA 400-2000..4000 4p FF N100%</t>
  </si>
  <si>
    <t>1SDA060634R1</t>
  </si>
  <si>
    <t xml:space="preserve">T5S400 UL/CSA TMA 300-1500..3000 3p F F </t>
  </si>
  <si>
    <t>1SDA060635R1</t>
  </si>
  <si>
    <t xml:space="preserve">T5S400 UL/CSA TMA 400-2000..4000 3p F F </t>
  </si>
  <si>
    <t>1SDA060636R1</t>
  </si>
  <si>
    <t>T5S400 UL TMA 300-1500..3000 4p FF N100%</t>
  </si>
  <si>
    <t>1SDA060637R1</t>
  </si>
  <si>
    <t>T5S400 UL TMA 400-2000..4000 4p FF N100%</t>
  </si>
  <si>
    <t>1SDA060639R1</t>
  </si>
  <si>
    <t>T5H 400 UL/CSA TMA 400-3000, 3 P F F</t>
  </si>
  <si>
    <t>1SDA060642R1</t>
  </si>
  <si>
    <t xml:space="preserve">T5L400 UL/CSA TMA 300-1500..3000 3p F F </t>
  </si>
  <si>
    <t>1SDA060643R1</t>
  </si>
  <si>
    <t xml:space="preserve">T5L400 UL/CSA TMA 400-2000..4000 3p F F </t>
  </si>
  <si>
    <t>1SDA060644R1</t>
  </si>
  <si>
    <t>T5L400 UL TMA 300-1500..3000 4p FF N100%</t>
  </si>
  <si>
    <t>1SDA060645R1</t>
  </si>
  <si>
    <t>T5L400 UL TMA 400-2000..4000 4p FF N100%</t>
  </si>
  <si>
    <t>1SDA060646R1</t>
  </si>
  <si>
    <t xml:space="preserve">T5V400 UL/CSA TMA 300-1500..3000 3p F F </t>
  </si>
  <si>
    <t>1SDA060647R1</t>
  </si>
  <si>
    <t xml:space="preserve">T5V400 UL/CSA TMA 400-2000..4000 3p F F </t>
  </si>
  <si>
    <t>1SDA060648R1</t>
  </si>
  <si>
    <t>T5V400 UL TMA 300-1500..3000 4p FF N100%</t>
  </si>
  <si>
    <t>1SDA060649R1</t>
  </si>
  <si>
    <t>T5V400 UL TMA 400-2000..4000 4p FF N100%</t>
  </si>
  <si>
    <t>1SDA060658R1</t>
  </si>
  <si>
    <t xml:space="preserve">KLF-D T6 BL.CHI DIV.AP.x FRON/MAN.ROT   </t>
  </si>
  <si>
    <t>1SDA060659R1</t>
  </si>
  <si>
    <t>KLF-S T6 BL.CHI UG.N.20005 xFRON/MAN.ROT</t>
  </si>
  <si>
    <t>1SDA060660R1</t>
  </si>
  <si>
    <t>KLF-S T6 BL.CHI UG.N.20006 xFRON/MAN.ROT</t>
  </si>
  <si>
    <t>1SDA060661R1</t>
  </si>
  <si>
    <t>KLF-S T6 BL.CHI UG.N.20007 xFRON/MAN.ROT</t>
  </si>
  <si>
    <t>1SDA060662R1</t>
  </si>
  <si>
    <t>KLF-S T6 BL.CHI UG.N.20008 xFRON/MAN.ROT</t>
  </si>
  <si>
    <t>1SDA060685R1</t>
  </si>
  <si>
    <t xml:space="preserve">MIR-HB T6-S6                            </t>
  </si>
  <si>
    <t>1SDA060686R1</t>
  </si>
  <si>
    <t xml:space="preserve">MIR-VB T6-S6                            </t>
  </si>
  <si>
    <t>1SDA060687R1</t>
  </si>
  <si>
    <t xml:space="preserve">KIT FC CuAl 4x150mm2 T6 1000 3pcs       </t>
  </si>
  <si>
    <t>1SDA060688R1</t>
  </si>
  <si>
    <t xml:space="preserve">KIT FC CuAl 4x150mm2 T6 1000 4pcs       </t>
  </si>
  <si>
    <t>Juego de Terminales FC CuAl para alojar hasta 4 cables de 70...150 mm2 (3/0…250 Kcmil) para interruptor T6 hasta 1,000 A, 6 Pzs</t>
  </si>
  <si>
    <t>1SDA060690R1</t>
  </si>
  <si>
    <t xml:space="preserve">KIT FC CuAl 4x150mm2 T6 1000 8pcs       </t>
  </si>
  <si>
    <t>1SDA060691R1</t>
  </si>
  <si>
    <t>E2N-A 800 PR121/P-LI In=800A 3p F HR</t>
  </si>
  <si>
    <t>1SDA060693R1</t>
  </si>
  <si>
    <t>E2N-A 800 PR121/P-LI In=800A 3p W MP</t>
  </si>
  <si>
    <t>1SDA060695R1</t>
  </si>
  <si>
    <t xml:space="preserve">E2N-A 800 PR121/P-LSI In=800A 3p F HR </t>
  </si>
  <si>
    <t>1SDA060697R1</t>
  </si>
  <si>
    <t xml:space="preserve">E2N-A 800 PR121/P-LSI In=800A 3p W MP </t>
  </si>
  <si>
    <t>1SDA060699R1</t>
  </si>
  <si>
    <t>E2N-A 800 PR121/P-LSIG In=800A 3p F HR</t>
  </si>
  <si>
    <t>1SDA060701R1</t>
  </si>
  <si>
    <t>E2N-A 800 PR121/P-LSIG In=800A 3p W MP</t>
  </si>
  <si>
    <t>1SDA060703R1</t>
  </si>
  <si>
    <t>E2N-A 800 PR122/P-LI In=800A 3p F HR</t>
  </si>
  <si>
    <t>1SDA060705R1</t>
  </si>
  <si>
    <t>E2N-A 800 PR122/P-LI In=800A 3p W MP</t>
  </si>
  <si>
    <t>1SDA060707R1</t>
  </si>
  <si>
    <t xml:space="preserve">E2N-A 800 PR122/P-LSI In=800A 3p F HR </t>
  </si>
  <si>
    <t>1SDA060709R1</t>
  </si>
  <si>
    <t xml:space="preserve">E2N-A 800 PR122/P-LSI In=800A 3p W MP </t>
  </si>
  <si>
    <t>1SDA060711R1</t>
  </si>
  <si>
    <t>E2N-A 800 PR122/P-LSIG In=800A 3p F HR</t>
  </si>
  <si>
    <t>1SDA060713R1</t>
  </si>
  <si>
    <t>E2N-A 800 PR122/P-LSIG In=800A 3p W MP</t>
  </si>
  <si>
    <t>1SDA060719R1</t>
  </si>
  <si>
    <t>E2N-A 800 PR123/P-LSIG In=800A 3p F HR</t>
  </si>
  <si>
    <t>1SDA060721R1</t>
  </si>
  <si>
    <t>E2N-A 800 PR123/P-LSIG In=800A 3p W MP</t>
  </si>
  <si>
    <t>1SDA060723R1</t>
  </si>
  <si>
    <t>E3S-A 3200 PR121/P-LI In=3200 3p F VR&lt;HR</t>
  </si>
  <si>
    <t>1SDA060725R1</t>
  </si>
  <si>
    <t>E3S-A 3200 PR121/P-LI In=3200A 3p W MP</t>
  </si>
  <si>
    <t>1SDA060727R1</t>
  </si>
  <si>
    <t>E3S-A 3200 PR121/P-LSI 3p VR&lt;H</t>
  </si>
  <si>
    <t>1SDA060729R1</t>
  </si>
  <si>
    <t xml:space="preserve">E3S-A 3200 PR121/P-LSI In=3200A 3p W MP </t>
  </si>
  <si>
    <t>1SDA060731R1</t>
  </si>
  <si>
    <t>E3S-A 3200 PR121/P-LSIG In3200 3pF VR&lt;HR</t>
  </si>
  <si>
    <t>1SDA060733R1</t>
  </si>
  <si>
    <t>E3S-A 3200 PR121/P-LSIG In=3200A 3p W MP</t>
  </si>
  <si>
    <t>1SDA060735R1</t>
  </si>
  <si>
    <t>E3S-A 3200 PR122/P-LI In=3200 3p F VR&lt;HR</t>
  </si>
  <si>
    <t>1SDA060737R1</t>
  </si>
  <si>
    <t>E3S-A 3200 PR122/P-LI In=3200A 3p W MP</t>
  </si>
  <si>
    <t>1SDA060739R1</t>
  </si>
  <si>
    <t>E3S-A 3200 PR122/P-LSI In3200 3p F VR&lt;HR</t>
  </si>
  <si>
    <t>1SDA060741R1</t>
  </si>
  <si>
    <t xml:space="preserve">E3S-A 3200 PR122/P-LSI In=3200A 3p W MP </t>
  </si>
  <si>
    <t>1SDA060743R1</t>
  </si>
  <si>
    <t>E3S-A 3200 PR122/P-LSIG In3200 3pF VR&lt;HR</t>
  </si>
  <si>
    <t>1SDA060745R1</t>
  </si>
  <si>
    <t>E3S-A 3200 PR122/P-LSIG In=3200A 3p W MP</t>
  </si>
  <si>
    <t>1SDA060751R1</t>
  </si>
  <si>
    <t>E3S-A 3200 PR123/P-LSIG In3200 3pF VR&lt;HR</t>
  </si>
  <si>
    <t>1SDA060753R1</t>
  </si>
  <si>
    <t>E3S-A 3200 PR123/P-LSIG 3p WMP</t>
  </si>
  <si>
    <t>1SDA060755R1</t>
  </si>
  <si>
    <t>E3S-A 800 PR121/P-LI In=800A 3p F HR</t>
  </si>
  <si>
    <t>1SDA060757R1</t>
  </si>
  <si>
    <t>E3S-A 800 PR121/P-LI In=800A 3p W MP</t>
  </si>
  <si>
    <t>1SDA060759R1</t>
  </si>
  <si>
    <t xml:space="preserve">E3S-A 800 PR121/P-LSI In=800A 3p F HR </t>
  </si>
  <si>
    <t>1SDA060761R1</t>
  </si>
  <si>
    <t xml:space="preserve">E3S-A 800 PR121/P-LSI In=800A 3p W MP </t>
  </si>
  <si>
    <t>1SDA060763R1</t>
  </si>
  <si>
    <t>E3S-A 800 PR121/P-LSIG In=800A 3p F HR</t>
  </si>
  <si>
    <t>1SDA060765R1</t>
  </si>
  <si>
    <t>E3S-A 800 PR121/P-LSIG In=800A 3p W MP</t>
  </si>
  <si>
    <t>1SDA060767R1</t>
  </si>
  <si>
    <t>E3S-A 800 PR122/P-LI In=800A 3p F HR</t>
  </si>
  <si>
    <t>1SDA060769R1</t>
  </si>
  <si>
    <t>E3S-A 800 PR122/P-LI In=800A 3p W MP</t>
  </si>
  <si>
    <t>1SDA060771R1</t>
  </si>
  <si>
    <t xml:space="preserve">E3S-A 800 PR122/P-LSI In=800A 3p F HR </t>
  </si>
  <si>
    <t>1SDA060773R1</t>
  </si>
  <si>
    <t xml:space="preserve">E3S-A 800 PR122/P-LSI In=800A 3p W MP </t>
  </si>
  <si>
    <t>1SDA060775R1</t>
  </si>
  <si>
    <t>E3S-A 800 PR122/P-LSIG In=800A 3p F HR</t>
  </si>
  <si>
    <t>1SDA060777R1</t>
  </si>
  <si>
    <t>E3S-A 800 PR122/P-LSIG In=800A 3p W MP</t>
  </si>
  <si>
    <t>1SDA060783R1</t>
  </si>
  <si>
    <t>E3S-A 800 PR123/P-LSIG In=800A 3p F HR</t>
  </si>
  <si>
    <t>1SDA060785R1</t>
  </si>
  <si>
    <t>E3S-A 800 PR123/P-LSIG In=800A 3p W MP</t>
  </si>
  <si>
    <t>1SDA060787R1</t>
  </si>
  <si>
    <t>E3H-A 800 PR121/P-LI In=800A 3p F HR</t>
  </si>
  <si>
    <t>1SDA060789R1</t>
  </si>
  <si>
    <t>E3H-A 800 PR121/P-LI In=800A 3p W MP</t>
  </si>
  <si>
    <t>1SDA060791R1</t>
  </si>
  <si>
    <t xml:space="preserve">E3H-A 800 PR121/P-LSI In=800A 3p F HR </t>
  </si>
  <si>
    <t>1SDA060793R1</t>
  </si>
  <si>
    <t xml:space="preserve">E3H-A 800 PR121/P-LSI In=800A 3p W MP </t>
  </si>
  <si>
    <t>1SDA060795R1</t>
  </si>
  <si>
    <t>E3H-A 800 PR121/P-LSIG In=800A 3p F HR</t>
  </si>
  <si>
    <t>1SDA060797R1</t>
  </si>
  <si>
    <t>E3H-A 800 PR121/P-LSIG In=800A 3p W MP</t>
  </si>
  <si>
    <t>1SDA060799R1</t>
  </si>
  <si>
    <t>E3H-A 800 PR122/P-LI In=800A 3p F HR</t>
  </si>
  <si>
    <t>1SDA060801R1</t>
  </si>
  <si>
    <t>E3H-A 800 PR122/P-LI In=800A 3p W MP</t>
  </si>
  <si>
    <t>1SDA060803R1</t>
  </si>
  <si>
    <t xml:space="preserve">E3H-A 800 PR122/P-LSI In=800A 3p F HR </t>
  </si>
  <si>
    <t>1SDA060805R1</t>
  </si>
  <si>
    <t xml:space="preserve">E3H-A 800 PR122/P-LSI In=800A 3p W MP </t>
  </si>
  <si>
    <t>1SDA060807R1</t>
  </si>
  <si>
    <t>E3H-A 800 PR122/P-LSIG In=800A 3p F HR</t>
  </si>
  <si>
    <t>1SDA060809R1</t>
  </si>
  <si>
    <t>E3H-A 800 PR122/P-LSIG In=800A 3p W MP</t>
  </si>
  <si>
    <t>1SDA060815R1</t>
  </si>
  <si>
    <t>E3H-A 800 PR123/P-LSIG In=800A 3p F HR</t>
  </si>
  <si>
    <t>1SDA060817R1</t>
  </si>
  <si>
    <t>E3H-A 800 PR123/P-LSIG In=800A 3p W MP</t>
  </si>
  <si>
    <t>1SDA060819R1</t>
  </si>
  <si>
    <t>E3H-A 3200 PR121/P-LI In=3200 3p F VR&lt;HR</t>
  </si>
  <si>
    <t>1SDA060821R1</t>
  </si>
  <si>
    <t>E3H-A 3200 PR121/P-LI In=3200A 3p W MP</t>
  </si>
  <si>
    <t>1SDA060823R1</t>
  </si>
  <si>
    <t>E3H-A 3200 PR121/P-LSI In3200 3p F VR&lt;HR</t>
  </si>
  <si>
    <t>1SDA060825R1</t>
  </si>
  <si>
    <t xml:space="preserve">E3H-A 3200 PR121/P-LSI In=3200A 3p W MP </t>
  </si>
  <si>
    <t>1SDA060827R1</t>
  </si>
  <si>
    <t>E3H-A 3200 PR121/P-LSIG In3200 3pF VR&lt;HR</t>
  </si>
  <si>
    <t>1SDA060829R1</t>
  </si>
  <si>
    <t>E3H-A 3200 PR121/P-LSIG In=3200A 3p W MP</t>
  </si>
  <si>
    <t>1SDA060831R1</t>
  </si>
  <si>
    <t>E3H-A 3200 PR122/P-LI In=3200 3p F VR&lt;HR</t>
  </si>
  <si>
    <t>1SDA060833R1</t>
  </si>
  <si>
    <t>E3H-A 3200 PR122/P-LI In=3200A 3p W MP</t>
  </si>
  <si>
    <t>1SDA060835R1</t>
  </si>
  <si>
    <t>E3H-A 3200 PR122/P-LSI In3200 3p F VR&lt;HR</t>
  </si>
  <si>
    <t>1SDA060837R1</t>
  </si>
  <si>
    <t xml:space="preserve">E3H-A 3200 PR122/P-LSI In=3200A 3p W MP </t>
  </si>
  <si>
    <t>1SDA060839R1</t>
  </si>
  <si>
    <t>E3H-A 3200 PR122/P-LSIG In3200 3pF VR&lt;HR</t>
  </si>
  <si>
    <t>1SDA060841R1</t>
  </si>
  <si>
    <t>E3H-A 3200 PR122/P-LSIG In=3200A 3p W MP</t>
  </si>
  <si>
    <t>1SDA060847R1</t>
  </si>
  <si>
    <t>E3H-A 3200 PR123/P-LSIG In3200 3pF VR&lt;HR</t>
  </si>
  <si>
    <t>1SDA060849R1</t>
  </si>
  <si>
    <t>E3H-A 3200 PR123/P-LSIG In=3200A 3p W MP</t>
  </si>
  <si>
    <t>1SDA060851R1</t>
  </si>
  <si>
    <t>E3V-A 800 PR121/P-LI In=800A 3p F HR</t>
  </si>
  <si>
    <t>1SDA060853R1</t>
  </si>
  <si>
    <t>E3V-A 800 PR121/P-LI In=800A 3p W MP</t>
  </si>
  <si>
    <t>1SDA060855R1</t>
  </si>
  <si>
    <t xml:space="preserve">E3V-A 800 PR121/P-LSI In=800A 3p F HR </t>
  </si>
  <si>
    <t>1SDA060857R1</t>
  </si>
  <si>
    <t xml:space="preserve">E3V-A 800 PR121/P-LSI In=800A 3p W MP </t>
  </si>
  <si>
    <t>1SDA060859R1</t>
  </si>
  <si>
    <t>E3V-A 800 PR121/P-LSIG In=800A 3p F HR</t>
  </si>
  <si>
    <t>1SDA060861R1</t>
  </si>
  <si>
    <t>E3V-A 800 PR121/P-LSIG In=800A 3p W MP</t>
  </si>
  <si>
    <t>1SDA060863R1</t>
  </si>
  <si>
    <t>E3V-A 800 PR122/P-LI In=800A 3p F HR</t>
  </si>
  <si>
    <t>1SDA060865R1</t>
  </si>
  <si>
    <t>E3V-A 800 PR122/P-LI In=800A 3p W MP</t>
  </si>
  <si>
    <t>1SDA060867R1</t>
  </si>
  <si>
    <t xml:space="preserve">E3V-A 800 PR122/P-LSI In=800A 3p F HR </t>
  </si>
  <si>
    <t>1SDA060869R1</t>
  </si>
  <si>
    <t xml:space="preserve">E3V-A 800 PR122/P-LSI In=800A 3p W MP </t>
  </si>
  <si>
    <t>1SDA060871R1</t>
  </si>
  <si>
    <t>E3V-A 800 PR122/P-LSIG In=800A 3p F HR</t>
  </si>
  <si>
    <t>1SDA060873R1</t>
  </si>
  <si>
    <t>E3V-A 800 PR122/P-LSIG In=800A 3p W MP</t>
  </si>
  <si>
    <t>1SDA060879R1</t>
  </si>
  <si>
    <t>E3V-A 800 PR123/P-LSIG In=800A 3p F HR</t>
  </si>
  <si>
    <t>1SDA060881R1</t>
  </si>
  <si>
    <t>E3V-A 800 PR123/P-LSIG In=800A 3p W MP</t>
  </si>
  <si>
    <t>1SDA060883R1</t>
  </si>
  <si>
    <t>E3V-A 3200 PR121/P-LI In=3200 3p F VR&lt;HR</t>
  </si>
  <si>
    <t>1SDA060885R1</t>
  </si>
  <si>
    <t>E3V-A 3200 PR121/P-LI In=3200A 3p W MP</t>
  </si>
  <si>
    <t>1SDA060887R1</t>
  </si>
  <si>
    <t>E3V-A 3200 PR121/P-LSI In3200 3p F VR&lt;HR</t>
  </si>
  <si>
    <t>1SDA060889R1</t>
  </si>
  <si>
    <t xml:space="preserve">E3V-A 3200 PR121/P-LSI In=3200A 3p W MP </t>
  </si>
  <si>
    <t>1SDA060891R1</t>
  </si>
  <si>
    <t>E3V-A 3200 PR121/P-LSIG In3200 3pF VR&lt;HR</t>
  </si>
  <si>
    <t>1SDA060893R1</t>
  </si>
  <si>
    <t>E3V-A 3200 PR121/P-LSIG In=3200A 3p W MP</t>
  </si>
  <si>
    <t>1SDA060895R1</t>
  </si>
  <si>
    <t>E3V-A 3200 PR122/P-LI In=3200 3p F VR&lt;HR</t>
  </si>
  <si>
    <t>1SDA060897R1</t>
  </si>
  <si>
    <t>E3V-A 3200 PR122/P-LI In=3200A 3p W MP</t>
  </si>
  <si>
    <t>1SDA060899R1</t>
  </si>
  <si>
    <t>E3V-A 3200 PR122/P-LSI In3200 3p F VR&lt;HR</t>
  </si>
  <si>
    <t>1SDA060901R1</t>
  </si>
  <si>
    <t xml:space="preserve">E3V-A 3200 PR122/P-LSI In=3200A 3p W MP </t>
  </si>
  <si>
    <t>1SDA060903R1</t>
  </si>
  <si>
    <t>E3V-A 3200 PR122/P-LSIG In3200 3pF VR&lt;HR</t>
  </si>
  <si>
    <t>1SDA060905R1</t>
  </si>
  <si>
    <t>E3V-A 3200 PR122/P-LSIG In=3200A 3p W MP</t>
  </si>
  <si>
    <t>1SDA060911R1</t>
  </si>
  <si>
    <t>E3V-A 3200 PR123/P-LSIG In3200 3pF VR&lt;HR</t>
  </si>
  <si>
    <t>1SDA060913R1</t>
  </si>
  <si>
    <t>E3V-A 3200 PR123/P-LSIG In=3200A 3p W MP</t>
  </si>
  <si>
    <t>1SDA060915R1</t>
  </si>
  <si>
    <t>E1N-A 800 PR121/P-LI In=800A 3p F HR</t>
  </si>
  <si>
    <t>1SDA060917R1</t>
  </si>
  <si>
    <t>E1N-A 800 PR121/P-LI In=800A 3p W MP</t>
  </si>
  <si>
    <t>1SDA060919R1</t>
  </si>
  <si>
    <t xml:space="preserve">E1N-A 800 PR121/P-LSI In=800A 3p F HR </t>
  </si>
  <si>
    <t>1SDA060921R1</t>
  </si>
  <si>
    <t xml:space="preserve">E1N-A 800 PR121/P-LSI In=800A 3p W MP </t>
  </si>
  <si>
    <t>1SDA060923R1</t>
  </si>
  <si>
    <t>E1N-A 800 PR121/P-LSIG In=800A 3p F HR</t>
  </si>
  <si>
    <t>1SDA060925R1</t>
  </si>
  <si>
    <t>E1N-A 800 PR121/P-LSIG In=800A 3p W MP</t>
  </si>
  <si>
    <t>1SDA060927R1</t>
  </si>
  <si>
    <t>E1N-A 800 PR122/P-LI In=800A 3p F HR</t>
  </si>
  <si>
    <t>1SDA060929R1</t>
  </si>
  <si>
    <t>E1N-A 800 PR122/P-LI In=800A 3p W MP</t>
  </si>
  <si>
    <t>1SDA060931R1</t>
  </si>
  <si>
    <t xml:space="preserve">E1N-A 800 PR122/P-LSI In=800A 3p F HR </t>
  </si>
  <si>
    <t>1SDA060933R1</t>
  </si>
  <si>
    <t xml:space="preserve">E1N-A 800 PR122/P-LSI In=800A 3p W MP </t>
  </si>
  <si>
    <t>1SDA060935R1</t>
  </si>
  <si>
    <t>E1N-A 800 PR122/P-LSIG In=800A 3p F HR</t>
  </si>
  <si>
    <t>1SDA060937R1</t>
  </si>
  <si>
    <t>E1N-A 800 PR122/P-LSIG In=800A 3p W MP</t>
  </si>
  <si>
    <t>1SDA060943R1</t>
  </si>
  <si>
    <t>E1N-A 800 PR123/P-LSIG In=800A 3p F HR</t>
  </si>
  <si>
    <t>1SDA060945R1</t>
  </si>
  <si>
    <t>E1N-A 800 PR123/P-LSIG In=800A 3p W MP</t>
  </si>
  <si>
    <t>1SDA060947R1</t>
  </si>
  <si>
    <t>E1N-A 1200 PR121/P-LI In=1200A 3p F HR</t>
  </si>
  <si>
    <t>1SDA060949R1</t>
  </si>
  <si>
    <t>E1N-A 1200 PR121/P-LI In=1200A 3p W MP</t>
  </si>
  <si>
    <t>1SDA060951R1</t>
  </si>
  <si>
    <t xml:space="preserve">E1N-A 1200 PR121/P-LSI In=1200A 3p F HR </t>
  </si>
  <si>
    <t>1SDA060953R1</t>
  </si>
  <si>
    <t xml:space="preserve">E1N-A 1200 PR121/P-LSI In=1200A 3p W MP </t>
  </si>
  <si>
    <t>1SDA060955R1</t>
  </si>
  <si>
    <t>E1N-A 1200 PR121/P-LSIG In=1200A 3p F HR</t>
  </si>
  <si>
    <t>1SDA060957R1</t>
  </si>
  <si>
    <t>E1N-A 1200 PR121/P-LSIG In=1200A 3p W MP</t>
  </si>
  <si>
    <t>1SDA060959R1</t>
  </si>
  <si>
    <t>E1N-A 1200 PR122/P-LI In=1200A 3p F HR</t>
  </si>
  <si>
    <t>1SDA060961R1</t>
  </si>
  <si>
    <t>E1N-A 1200 PR122/P-LI In=1200A 3p W MP</t>
  </si>
  <si>
    <t>1SDA060963R1</t>
  </si>
  <si>
    <t xml:space="preserve">E1N-A 1200 PR122/P-LSI In=1200A 3p F HR </t>
  </si>
  <si>
    <t>1SDA060965R1</t>
  </si>
  <si>
    <t xml:space="preserve">E1N-A 1200 PR122/P-LSI In=1200A 3p W MP </t>
  </si>
  <si>
    <t>1SDA060967R1</t>
  </si>
  <si>
    <t>E1N-A 1200 PR122/P-LSIG In=1200A 3p F HR</t>
  </si>
  <si>
    <t>1SDA060969R1</t>
  </si>
  <si>
    <t>E1N-A 1200 PR122/P-LSIG In=1200A 3p W MP</t>
  </si>
  <si>
    <t>1SDA060975R1</t>
  </si>
  <si>
    <t>E1N-A 1200 PR123/P-LSIG In=1200A 3p F HR</t>
  </si>
  <si>
    <t>1SDA060977R1</t>
  </si>
  <si>
    <t>E1N-A 1200 PR123/P-LSIG In=1200A 3p W MP</t>
  </si>
  <si>
    <t>1SDA060979R1</t>
  </si>
  <si>
    <t>E2S-A 1200 PR121/P-LI In=1200A 3p F HR</t>
  </si>
  <si>
    <t>1SDA060981R1</t>
  </si>
  <si>
    <t>E2S-A 1200 PR121/P-LI In=1200A 3p W MP</t>
  </si>
  <si>
    <t>1SDA060983R1</t>
  </si>
  <si>
    <t xml:space="preserve">E2S-A 1200 PR121/P-LSI In=1200A 3p F HR </t>
  </si>
  <si>
    <t>1SDA060985R1</t>
  </si>
  <si>
    <t xml:space="preserve">E2S-A 1200 PR121/P-LSI In=1200A 3p W MP </t>
  </si>
  <si>
    <t>1SDA060987R1</t>
  </si>
  <si>
    <t>E2S-A 1200 PR121/P-LSIG In=1200A 3p F HR</t>
  </si>
  <si>
    <t>1SDA060989R1</t>
  </si>
  <si>
    <t>E2S-A 1200 PR121/P-LSIG In=1200A 3p W MP</t>
  </si>
  <si>
    <t>1SDA060991R1</t>
  </si>
  <si>
    <t>E2S-A 1200 PR122/P-LI In=1200A 3p F HR</t>
  </si>
  <si>
    <t>1SDA060993R1</t>
  </si>
  <si>
    <t>E2S-A 1200 PR122/P-LI In=1200A 3p W MP</t>
  </si>
  <si>
    <t>1SDA060995R1</t>
  </si>
  <si>
    <t xml:space="preserve">E2S-A 1200 PR122/P-LSI In=1200A 3p F HR </t>
  </si>
  <si>
    <t>1SDA060997R1</t>
  </si>
  <si>
    <t xml:space="preserve">E2S-A 1200 PR122/P-LSI In=1200A 3p W MP </t>
  </si>
  <si>
    <t>1SDA060999R1</t>
  </si>
  <si>
    <t>E2S-A 1200 PR122/P-LSIG In=1200A 3p F HR</t>
  </si>
  <si>
    <t>1SDA061001R1</t>
  </si>
  <si>
    <t>E2S-A 1200 PR122/P-LSIG In=1200A 3p W MP</t>
  </si>
  <si>
    <t>1SDA061007R1</t>
  </si>
  <si>
    <t>E2S-A 1200 PR123/P-LSIG In=1200A 3p F HR</t>
  </si>
  <si>
    <t>1SDA061009R1</t>
  </si>
  <si>
    <t>E2S-A 1200 PR123/P-LSIG 3p WMP</t>
  </si>
  <si>
    <t>1SDA061011R1</t>
  </si>
  <si>
    <t>E2S-A 800 PR121/P-LI In=800A 3p F HR</t>
  </si>
  <si>
    <t>1SDA061013R1</t>
  </si>
  <si>
    <t>E2S-A 800 PR121/P-LI In=800A 3p W MP</t>
  </si>
  <si>
    <t>1SDA061015R1</t>
  </si>
  <si>
    <t xml:space="preserve">E2S-A 800 PR121/P-LSI In=800A 3p F HR </t>
  </si>
  <si>
    <t>1SDA061017R1</t>
  </si>
  <si>
    <t xml:space="preserve">E2S-A 800 PR121/P-LSI In=800A 3p W MP </t>
  </si>
  <si>
    <t>1SDA061019R1</t>
  </si>
  <si>
    <t>E2S-A 800 PR121/P-LSIG In=800A 3p F HR</t>
  </si>
  <si>
    <t>1SDA061021R1</t>
  </si>
  <si>
    <t>E2S-A 800 PR121/P-LSIG In=800A 3p W MP</t>
  </si>
  <si>
    <t>1SDA061023R1</t>
  </si>
  <si>
    <t>E2S-A 800 PR122/P-LI In=800A 3p F HR</t>
  </si>
  <si>
    <t>1SDA061025R1</t>
  </si>
  <si>
    <t>E2S-A 800 PR122/P-LI In=800A 3p W MP</t>
  </si>
  <si>
    <t>1SDA061027R1</t>
  </si>
  <si>
    <t xml:space="preserve">E2S-A 800 PR122/P-LSI In=800A 3p F HR </t>
  </si>
  <si>
    <t>1SDA061029R1</t>
  </si>
  <si>
    <t xml:space="preserve">E2S-A 800 PR122/P-LSI In=800A 3p W MP </t>
  </si>
  <si>
    <t>1SDA061031R1</t>
  </si>
  <si>
    <t>E2S-A 800 PR122/P-LSIG In=800A 3p F HR</t>
  </si>
  <si>
    <t>1SDA061033R1</t>
  </si>
  <si>
    <t>E2S-A 800 PR122/P-LSIG In=800A 3p W MP</t>
  </si>
  <si>
    <t>1SDA061039R1</t>
  </si>
  <si>
    <t>E2S-A 800 PR123/P-LSIG In=800A 3p F HR</t>
  </si>
  <si>
    <t>1SDA061041R1</t>
  </si>
  <si>
    <t>E2S-A 800 PR123/P-LSIG 3p W MP</t>
  </si>
  <si>
    <t>1SDA061043R1</t>
  </si>
  <si>
    <t>E2S-A 1600 PR121/P-LI 3p F HR</t>
  </si>
  <si>
    <t>1SDA061045R1</t>
  </si>
  <si>
    <t>E2S-A 1600 PR121/P-LI In=1600A 3p W MP</t>
  </si>
  <si>
    <t>1SDA061047R1</t>
  </si>
  <si>
    <t xml:space="preserve">E2S-A 1600 PR121/P-LSI In=1600A 3p F HR </t>
  </si>
  <si>
    <t>1SDA061049R1</t>
  </si>
  <si>
    <t xml:space="preserve">E2S-A 1600 PR121/P-LSI In=1600A 3p W MP </t>
  </si>
  <si>
    <t>1SDA061051R1</t>
  </si>
  <si>
    <t>E2S-A 1600 PR121/P-LSIG In=1600A 3p F HR</t>
  </si>
  <si>
    <t>1SDA061053R1</t>
  </si>
  <si>
    <t>E2S-A 1600 PR121/P-LSIG In=1600A 3p W MP</t>
  </si>
  <si>
    <t>1SDA061055R1</t>
  </si>
  <si>
    <t>E2S-A 1600 PR122/P-LI In=1600A 3p F HR</t>
  </si>
  <si>
    <t>1SDA061057R1</t>
  </si>
  <si>
    <t>E2S-A 1600 PR122/P-LI In=1600A 3p W MP</t>
  </si>
  <si>
    <t>1SDA061059R1</t>
  </si>
  <si>
    <t xml:space="preserve">E2S-A 1600 PR122/P-LSI In=1600A 3p F HR </t>
  </si>
  <si>
    <t>1SDA061061R1</t>
  </si>
  <si>
    <t xml:space="preserve">E2S-A 1600 PR122/P-LSI In=1600A 3p W MP </t>
  </si>
  <si>
    <t>1SDA061063R1</t>
  </si>
  <si>
    <t>E2S-A 1600 PR122/P-LSIG In=1600A 3p F HR</t>
  </si>
  <si>
    <t>1SDA061065R1</t>
  </si>
  <si>
    <t>E2S-A 1600 PR122/P-LSIG In=1600A 3p W MP</t>
  </si>
  <si>
    <t>1SDA061071R1</t>
  </si>
  <si>
    <t>E2S-A 1600 PR123/P-LSIG 3pF HR</t>
  </si>
  <si>
    <t>1SDA061073R1</t>
  </si>
  <si>
    <t>E2S-A 1600 PR123/P-LSIG 3p WMP</t>
  </si>
  <si>
    <t>1SDA061075R1</t>
  </si>
  <si>
    <t>E2H-A 800 PR121/P-LI In=800A 3p F HR</t>
  </si>
  <si>
    <t>1SDA061077R1</t>
  </si>
  <si>
    <t>E2H-A 800 PR121/P-LI In=800A 3p W MP</t>
  </si>
  <si>
    <t>1SDA061079R1</t>
  </si>
  <si>
    <t xml:space="preserve">E2H-A 800 PR121/P-LSI In=800A 3p F HR </t>
  </si>
  <si>
    <t>1SDA061081R1</t>
  </si>
  <si>
    <t xml:space="preserve">E2H-A 800 PR121/P-LSI In=800A 3p W MP </t>
  </si>
  <si>
    <t>1SDA061083R1</t>
  </si>
  <si>
    <t>E2H-A 800 PR121/P-LSIG In=800A 3p F HR</t>
  </si>
  <si>
    <t>1SDA061085R1</t>
  </si>
  <si>
    <t>E2H-A 800 PR121/P-LSIG In=800A 3p W MP</t>
  </si>
  <si>
    <t>1SDA061087R1</t>
  </si>
  <si>
    <t>E2H-A 800 PR122/P-LI In=800A 3p F HR</t>
  </si>
  <si>
    <t>1SDA061089R1</t>
  </si>
  <si>
    <t>E2H-A 800 PR122/P-LI In=800A 3p W MP</t>
  </si>
  <si>
    <t>1SDA061091R1</t>
  </si>
  <si>
    <t xml:space="preserve">E2H-A 800 PR122/P-LSI In=800A 3p F HR </t>
  </si>
  <si>
    <t>1SDA061093R1</t>
  </si>
  <si>
    <t xml:space="preserve">E2H-A 800 PR122/P-LSI In=800A 3p W MP </t>
  </si>
  <si>
    <t>1SDA061095R1</t>
  </si>
  <si>
    <t>E2H-A 800 PR122/P-LSIG In=800A 3p F HR</t>
  </si>
  <si>
    <t>1SDA061097R1</t>
  </si>
  <si>
    <t>E2H-A 800 PR122/P-LSIG In=800A 3p W MP</t>
  </si>
  <si>
    <t>1SDA061103R1</t>
  </si>
  <si>
    <t>E2H-A 800 PR123/P-LSIG In=800A 3p F HR</t>
  </si>
  <si>
    <t>1SDA061105R1</t>
  </si>
  <si>
    <t>E2H-A 800 PR123/P-LSIG In=800A 3p W MP</t>
  </si>
  <si>
    <t>1SDA061107R1</t>
  </si>
  <si>
    <t>E2H-A 1200 PR121/P-LI In=1200A 3p F HR</t>
  </si>
  <si>
    <t>1SDA061109R1</t>
  </si>
  <si>
    <t>E2H-A 1200 PR121/P-LI In=1200A 3p W MP</t>
  </si>
  <si>
    <t>1SDA061111R1</t>
  </si>
  <si>
    <t xml:space="preserve">E2H-A 1200 PR121/P-LSI In=1200A 3p F HR </t>
  </si>
  <si>
    <t>1SDA061113R1</t>
  </si>
  <si>
    <t xml:space="preserve">E2H-A 1200 PR121/P-LSI In=1200A 3p W MP </t>
  </si>
  <si>
    <t>1SDA061115R1</t>
  </si>
  <si>
    <t>E2H-A 1200 PR121/P-LSIG In=1200A 3p F HR</t>
  </si>
  <si>
    <t>1SDA061117R1</t>
  </si>
  <si>
    <t>E2H-A 1200 PR121/P-LSIG In=1200A 3p W MP</t>
  </si>
  <si>
    <t>1SDA061119R1</t>
  </si>
  <si>
    <t>E2H-A 1200 PR122/P-LI In=1200A 3p F HR</t>
  </si>
  <si>
    <t>1SDA061121R1</t>
  </si>
  <si>
    <t>E2H-A 1200 PR122/P-LI In=1200A 3p W MP</t>
  </si>
  <si>
    <t>1SDA061123R1</t>
  </si>
  <si>
    <t xml:space="preserve">E2H-A 1200 PR122/P-LSI In=1200A 3p F HR </t>
  </si>
  <si>
    <t>1SDA061125R1</t>
  </si>
  <si>
    <t xml:space="preserve">E2H-A 1200 PR122/P-LSI In=1200A 3p W MP </t>
  </si>
  <si>
    <t>1SDA061127R1</t>
  </si>
  <si>
    <t>E2H-A 1200 PR122/P-LSIG In=1200A 3p F HR</t>
  </si>
  <si>
    <t>1SDA061129R1</t>
  </si>
  <si>
    <t>E2H-A 1200 PR122/P-LSIG In=1200A 3p W MP</t>
  </si>
  <si>
    <t>1SDA061135R1</t>
  </si>
  <si>
    <t>E2H-A 1200 PR123/P-LSIG In=1200A 3p F HR</t>
  </si>
  <si>
    <t>1SDA061137R1</t>
  </si>
  <si>
    <t>E2H-A 1200 PR123/P-LSIG In=1200A 3p W MP</t>
  </si>
  <si>
    <t>1SDA061139R1</t>
  </si>
  <si>
    <t>E2H-A 1600 PR121/P-LI In=1600A 3p F HR</t>
  </si>
  <si>
    <t>1SDA061141R1</t>
  </si>
  <si>
    <t>E2H-A 1600 PR121/P-LI In=1600A 3p W MP</t>
  </si>
  <si>
    <t>1SDA061143R1</t>
  </si>
  <si>
    <t xml:space="preserve">E2H-A 1600 PR121/P-LSI In=1600A 3p F HR </t>
  </si>
  <si>
    <t>1SDA061145R1</t>
  </si>
  <si>
    <t xml:space="preserve">E2H-A 1600 PR121/P-LSI In=1600A 3p W MP </t>
  </si>
  <si>
    <t>1SDA061147R1</t>
  </si>
  <si>
    <t>E2H-A 1600 PR121/P-LSIG In=1600A 3p F HR</t>
  </si>
  <si>
    <t>1SDA061149R1</t>
  </si>
  <si>
    <t>E2H-A 1600 PR121/P-LSIG In=1600A 3p W MP</t>
  </si>
  <si>
    <t>1SDA061151R1</t>
  </si>
  <si>
    <t>E2H-A 1600 PR122/P-LI In=1600A 3p F HR</t>
  </si>
  <si>
    <t>1SDA061153R1</t>
  </si>
  <si>
    <t>E2H-A 1600 PR122/P-LI In=1600A 3p W MP</t>
  </si>
  <si>
    <t>1SDA061155R1</t>
  </si>
  <si>
    <t xml:space="preserve">E2H-A 1600 PR122/P-LSI In=1600A 3p F HR </t>
  </si>
  <si>
    <t>1SDA061157R1</t>
  </si>
  <si>
    <t xml:space="preserve">E2H-A 1600 PR122/P-LSI In=1600A 3p W MP </t>
  </si>
  <si>
    <t>1SDA061159R1</t>
  </si>
  <si>
    <t>E2H-A 1600 PR122/P-LSIG 3p FHR</t>
  </si>
  <si>
    <t>1SDA061161R1</t>
  </si>
  <si>
    <t>E2H-A 1600 PR122/P-LSIG In=1600A 3p W MP</t>
  </si>
  <si>
    <t>1SDA061167R1</t>
  </si>
  <si>
    <t>E2H-A 1600 PR123/P-LSIG In=1600A 3p F HR</t>
  </si>
  <si>
    <t>1SDA061169R1</t>
  </si>
  <si>
    <t>E2H-A 1600 PR123/P-LSIG In=1600A 3p W MP</t>
  </si>
  <si>
    <t>1SDA061171R1</t>
  </si>
  <si>
    <t>E4L-A 3200 PR121/P-LI In=3200A 3p F HR</t>
  </si>
  <si>
    <t>1SDA061173R1</t>
  </si>
  <si>
    <t>E4L-A 3200 PR121/P-LI In=3200A 3p W MP</t>
  </si>
  <si>
    <t>1SDA061175R1</t>
  </si>
  <si>
    <t xml:space="preserve">E4L-A 3200 PR121/P-LSI In=3200A 3p F HR </t>
  </si>
  <si>
    <t>1SDA061177R1</t>
  </si>
  <si>
    <t xml:space="preserve">E4L-A 3200 PR121/P-LSI In=3200A 3p W MP </t>
  </si>
  <si>
    <t>1SDA061179R1</t>
  </si>
  <si>
    <t>E4L-A 3200 PR121/P-LSIG In=3200A 3p F HR</t>
  </si>
  <si>
    <t>1SDA061181R1</t>
  </si>
  <si>
    <t>E4L-A 3200 PR121/P-LSIG In=3200A 3p W MP</t>
  </si>
  <si>
    <t>1SDA061183R1</t>
  </si>
  <si>
    <t>E4L-A 3200 PR122/P-LI In=3200A 3p F HR</t>
  </si>
  <si>
    <t>1SDA061185R1</t>
  </si>
  <si>
    <t>E4L-A 3200 PR122/P-LI In=3200A 3p W MP</t>
  </si>
  <si>
    <t>1SDA061187R1</t>
  </si>
  <si>
    <t xml:space="preserve">E4L-A 3200 PR122/P-LSI In=3200A 3p F HR </t>
  </si>
  <si>
    <t>1SDA061189R1</t>
  </si>
  <si>
    <t xml:space="preserve">E4L-A 3200 PR122/P-LSI In=3200A 3p W MP </t>
  </si>
  <si>
    <t>1SDA061191R1</t>
  </si>
  <si>
    <t>E4L-A 3200 PR122/P-LSIG In=3200A 3p F HR</t>
  </si>
  <si>
    <t>1SDA061193R1</t>
  </si>
  <si>
    <t>E4L-A 3200 PR122/P-LSIG In=3200A 3p W MP</t>
  </si>
  <si>
    <t>1SDA061199R1</t>
  </si>
  <si>
    <t>E4L-A 3200 PR123/P-LSIG In=3200A 3p F HR</t>
  </si>
  <si>
    <t>1SDA061201R1</t>
  </si>
  <si>
    <t>E4L-A 3200 PR123/P-LSIG In=3200A 3p W MP</t>
  </si>
  <si>
    <t>1SDA061203R1</t>
  </si>
  <si>
    <t>E4L-A 3600 PR121/P-LI In=3600A 3p F HR</t>
  </si>
  <si>
    <t>1SDA061205R1</t>
  </si>
  <si>
    <t>E4L-A 3600 PR121/P-LI In=3600A 3p W MP</t>
  </si>
  <si>
    <t>1SDA061207R1</t>
  </si>
  <si>
    <t xml:space="preserve">E4L-A 3600 PR121/P-LSI In=3600A 3p F HR </t>
  </si>
  <si>
    <t>1SDA061209R1</t>
  </si>
  <si>
    <t xml:space="preserve">E4L-A 3600 PR121/P-LSI In=3600A 3p W MP </t>
  </si>
  <si>
    <t>1SDA061211R1</t>
  </si>
  <si>
    <t>E4L-A 3600 PR121/P-LSIG In=3600A 3p F HR</t>
  </si>
  <si>
    <t>1SDA061213R1</t>
  </si>
  <si>
    <t>E4L-A 3600 PR121/P-LSIG In=3600A 3p W MP</t>
  </si>
  <si>
    <t>1SDA061215R1</t>
  </si>
  <si>
    <t>E4L-A 3600 PR122/P-LI In=3600A 3p F HR</t>
  </si>
  <si>
    <t>1SDA061217R1</t>
  </si>
  <si>
    <t>E4L-A 3600 PR122/P-LI In=3600A 3p W MP</t>
  </si>
  <si>
    <t>1SDA061219R1</t>
  </si>
  <si>
    <t xml:space="preserve">E4L-A 3600 PR122/P-LSI In=3600A 3p F HR </t>
  </si>
  <si>
    <t>1SDA061221R1</t>
  </si>
  <si>
    <t xml:space="preserve">E4L-A 3600 PR122/P-LSI In=3600A 3p W MP </t>
  </si>
  <si>
    <t>1SDA061222R1</t>
  </si>
  <si>
    <t xml:space="preserve">E4L-A 3600 PR122/P-LSI In=3600A 4p W MP </t>
  </si>
  <si>
    <t>1SDA061223R1</t>
  </si>
  <si>
    <t>E4L-A 3600 PR122/P-LSIG In=3600A 3p F HR</t>
  </si>
  <si>
    <t>1SDA061225R1</t>
  </si>
  <si>
    <t>E4L-A 3600 PR122/P-LSIG In=3600A 3p W MP</t>
  </si>
  <si>
    <t>1SDA061231R1</t>
  </si>
  <si>
    <t>E4L-A 3600 PR123/P-LSIG In=3600A 3p F HR</t>
  </si>
  <si>
    <t>1SDA061233R1</t>
  </si>
  <si>
    <t>E4L-A 3600 PR123/P-LSIG In=3600A 3p W MP</t>
  </si>
  <si>
    <t>1SDA061299R1</t>
  </si>
  <si>
    <t>E6L-A 5000 PR121/P-LI In=5000A 3p F HR</t>
  </si>
  <si>
    <t>1SDA061301R1</t>
  </si>
  <si>
    <t>E6L-A 5000 PR121/P-LI In=5000A 3p W MP</t>
  </si>
  <si>
    <t>1SDA061303R1</t>
  </si>
  <si>
    <t xml:space="preserve">E6L-A 5000 PR121/P-LSI In=5000A 3p F HR </t>
  </si>
  <si>
    <t>1SDA061305R1</t>
  </si>
  <si>
    <t xml:space="preserve">E6L-A 5000 PR121/P-LSI In=5000A 3p W MP </t>
  </si>
  <si>
    <t>1SDA061307R1</t>
  </si>
  <si>
    <t>E6L-A 5000 PR121/P-LSIG In=5000A 3p F HR</t>
  </si>
  <si>
    <t>1SDA061309R1</t>
  </si>
  <si>
    <t>E6L-A 5000 PR121/P-LSIG In=5000A 3p W MP</t>
  </si>
  <si>
    <t>1SDA061311R1</t>
  </si>
  <si>
    <t>E6L-A 5000 PR122/P-LI In=5000A 3p F HR</t>
  </si>
  <si>
    <t>1SDA061313R1</t>
  </si>
  <si>
    <t>E6L-A 5000 PR122/P-LI In=5000A 3p W MP</t>
  </si>
  <si>
    <t>1SDA061315R1</t>
  </si>
  <si>
    <t xml:space="preserve">E6L-A 5000 PR122/P-LSI In=5000A 3p F HR </t>
  </si>
  <si>
    <t>1SDA061317R1</t>
  </si>
  <si>
    <t xml:space="preserve">E6L-A 5000 PR122/P-LSI In=5000A 3p W MP </t>
  </si>
  <si>
    <t>1SDA061319R1</t>
  </si>
  <si>
    <t>E6L-A 5000 PR122/P-LSIG In=5000A 3p F HR</t>
  </si>
  <si>
    <t>1SDA061321R1</t>
  </si>
  <si>
    <t>E6L-A 5000 PR122/P-LSIG In=5000A 3p W MP</t>
  </si>
  <si>
    <t>1SDA061327R1</t>
  </si>
  <si>
    <t>E6L-A 5000 PR123/P-LSIG In=5000A 3p F HR</t>
  </si>
  <si>
    <t>1SDA061329R1</t>
  </si>
  <si>
    <t>E6L-A 5000 PR123/P-LSIG In=5000A 3p W MP</t>
  </si>
  <si>
    <t>1SDA061363R1</t>
  </si>
  <si>
    <t>E1B-A/MS 1200 3p F HR new</t>
  </si>
  <si>
    <t>1SDA061365R1</t>
  </si>
  <si>
    <t>E1B-A/MS 1200 3p W MP new</t>
  </si>
  <si>
    <t>1SDA061367R1</t>
  </si>
  <si>
    <t xml:space="preserve">E1B-A/MS 800 3p F HR new </t>
  </si>
  <si>
    <t>1SDA061369R1</t>
  </si>
  <si>
    <t xml:space="preserve">E1B-A/MS 800 3p W MP new    </t>
  </si>
  <si>
    <t>1SDA061371R1</t>
  </si>
  <si>
    <t>E1N-A/MS 1200 3p F HR new</t>
  </si>
  <si>
    <t>1SDA061373R1</t>
  </si>
  <si>
    <t>E1N-A/MS 1200 3p W MP new</t>
  </si>
  <si>
    <t>1SDA061375R1</t>
  </si>
  <si>
    <t xml:space="preserve">E1N-A/MS 800 3p F HR new </t>
  </si>
  <si>
    <t>1SDA061377R1</t>
  </si>
  <si>
    <t xml:space="preserve">E1N-A/MS 800 3p W MP new </t>
  </si>
  <si>
    <t>1SDA061379R1</t>
  </si>
  <si>
    <t>E2B-A/MS 1600 3p F HR new</t>
  </si>
  <si>
    <t>1SDA061381R1</t>
  </si>
  <si>
    <t>E2B-A/MS 1600 3p W MP new</t>
  </si>
  <si>
    <t>1SDA061383R1</t>
  </si>
  <si>
    <t>E2N-A/MS 1200 3p F HR new</t>
  </si>
  <si>
    <t>1SDA061385R1</t>
  </si>
  <si>
    <t>E2N-A/MS 1200 3p W MP new</t>
  </si>
  <si>
    <t>1SDA061387R1</t>
  </si>
  <si>
    <t>E2N-A/MS 1600 3p F HR new</t>
  </si>
  <si>
    <t>1SDA061389R1</t>
  </si>
  <si>
    <t>E2N-A/MS 1600 3p W MP new</t>
  </si>
  <si>
    <t>1SDA061391R1</t>
  </si>
  <si>
    <t xml:space="preserve">E2N-A/MS 800 3p F HR new </t>
  </si>
  <si>
    <t>1SDA061393R1</t>
  </si>
  <si>
    <t xml:space="preserve">E2N-A/MS 800 3p W MP new </t>
  </si>
  <si>
    <t>1SDA061395R1</t>
  </si>
  <si>
    <t>E2S-A/MS 1200 3p F HR new</t>
  </si>
  <si>
    <t>1SDA061397R1</t>
  </si>
  <si>
    <t>E2S-A/MS 1200 3p W MP new</t>
  </si>
  <si>
    <t>1SDA061399R1</t>
  </si>
  <si>
    <t>E2S-A/MS 1600 3p F HR new</t>
  </si>
  <si>
    <t>1SDA061401R1</t>
  </si>
  <si>
    <t>E2S-A/MS 1600 3p W MP new</t>
  </si>
  <si>
    <t>1SDA061403R1</t>
  </si>
  <si>
    <t xml:space="preserve">E2S-A/MS 800 3p F HR new </t>
  </si>
  <si>
    <t>1SDA061405R1</t>
  </si>
  <si>
    <t xml:space="preserve">E2S-A/MS 800 3p W MP new </t>
  </si>
  <si>
    <t>1SDA061407R1</t>
  </si>
  <si>
    <t>E3N-A/MS 2000 3p F HR new</t>
  </si>
  <si>
    <t>1SDA061409R1</t>
  </si>
  <si>
    <t>E3N-A/MS 2000 3p W MP new</t>
  </si>
  <si>
    <t>1SDA061411R1</t>
  </si>
  <si>
    <t>E3N-A/MS 2500 3p F HR new</t>
  </si>
  <si>
    <t>1SDA061413R1</t>
  </si>
  <si>
    <t>E3N-A/MS 2500 3p W MP new</t>
  </si>
  <si>
    <t>1SDA061415R1</t>
  </si>
  <si>
    <t>E3S-A/MS 1200 3p F HR new</t>
  </si>
  <si>
    <t>1SDA061417R1</t>
  </si>
  <si>
    <t>E3S-A/MS 1200 3p W MP new</t>
  </si>
  <si>
    <t>1SDA061419R1</t>
  </si>
  <si>
    <t>E3S-A/MS 1600 3p F HR new</t>
  </si>
  <si>
    <t>1SDA061421R1</t>
  </si>
  <si>
    <t>E3S-A/MS 1600 3p W MP new</t>
  </si>
  <si>
    <t>1SDA061423R1</t>
  </si>
  <si>
    <t>E3S-A/MS 2000 3p F HR new</t>
  </si>
  <si>
    <t>1SDA061425R1</t>
  </si>
  <si>
    <t>E3S-A/MS 2000 3p W MP new</t>
  </si>
  <si>
    <t>1SDA061427R1</t>
  </si>
  <si>
    <t>E3S-A/MS 2500 3p F HR new</t>
  </si>
  <si>
    <t>1SDA061429R1</t>
  </si>
  <si>
    <t>E3S-A/MS 2500 3p W MP new</t>
  </si>
  <si>
    <t>1SDA061431R1</t>
  </si>
  <si>
    <t>E3S-A/MS 3200 3p F VR&lt;HR new</t>
  </si>
  <si>
    <t>1SDA061433R1</t>
  </si>
  <si>
    <t>E3S-A/MS 3200 3p W MP new</t>
  </si>
  <si>
    <t>1SDA061435R1</t>
  </si>
  <si>
    <t xml:space="preserve">E3S-A/MS 800 3p F HR new </t>
  </si>
  <si>
    <t>1SDA061437R1</t>
  </si>
  <si>
    <t xml:space="preserve">E3S-A/MS 800 3p W MP new </t>
  </si>
  <si>
    <t>1SDA061439R1</t>
  </si>
  <si>
    <t>E3V-A/MS 1200 3p F HR new</t>
  </si>
  <si>
    <t>1SDA061441R1</t>
  </si>
  <si>
    <t>E3V-A/MS 1200 3p W MP new</t>
  </si>
  <si>
    <t>1SDA061443R1</t>
  </si>
  <si>
    <t>E3V-A/MS 1600 3p F HR new</t>
  </si>
  <si>
    <t>1SDA061445R1</t>
  </si>
  <si>
    <t>E3V-A/MS 1600 3p W MP new</t>
  </si>
  <si>
    <t>1SDA061447R1</t>
  </si>
  <si>
    <t>E3V-A/MS 2000 3p F HR new</t>
  </si>
  <si>
    <t>1SDA061449R1</t>
  </si>
  <si>
    <t>E3V-A/MS 2000 3p W MP new</t>
  </si>
  <si>
    <t>1SDA061451R1</t>
  </si>
  <si>
    <t>E3V-A/MS 2500 3p F HR new</t>
  </si>
  <si>
    <t>1SDA061453R1</t>
  </si>
  <si>
    <t>E3V-A/MS 2500 3p W MP new</t>
  </si>
  <si>
    <t>1SDA061455R1</t>
  </si>
  <si>
    <t>E3V-A/MS 3200 3p F VR&lt;HR new</t>
  </si>
  <si>
    <t>1SDA061457R1</t>
  </si>
  <si>
    <t>E3V-A/MS 3200 3p W MP new</t>
  </si>
  <si>
    <t>1SDA061459R1</t>
  </si>
  <si>
    <t xml:space="preserve">E3V-A/MS 800 3p F HR new </t>
  </si>
  <si>
    <t>1SDA061461R1</t>
  </si>
  <si>
    <t xml:space="preserve">E3V-A/MS 800 3p W MP new </t>
  </si>
  <si>
    <t>1SDA061467R1</t>
  </si>
  <si>
    <t>E4H-A/MS 3600 3p F HR new</t>
  </si>
  <si>
    <t>1SDA061469R1</t>
  </si>
  <si>
    <t>E4H-A/MS 3600 3p W MP new</t>
  </si>
  <si>
    <t>1SDA061475R1</t>
  </si>
  <si>
    <t>E4S-A/MS 3200 3p F HR new</t>
  </si>
  <si>
    <t>1SDA061477R1</t>
  </si>
  <si>
    <t>E4S-A/MS 3200 3p W MP new</t>
  </si>
  <si>
    <t>1SDA061479R1</t>
  </si>
  <si>
    <t>E4S-A/MS 3600 3p F HR new</t>
  </si>
  <si>
    <t>1SDA061481R1</t>
  </si>
  <si>
    <t>E4S-A/MS 3600 3p W MP new</t>
  </si>
  <si>
    <t>1SDA061483R1</t>
  </si>
  <si>
    <t>E4V-A/MS 3200 3p F HR new</t>
  </si>
  <si>
    <t>1SDA061485R1</t>
  </si>
  <si>
    <t>E4V-A/MS 3200 3p W MP new</t>
  </si>
  <si>
    <t>1SDA061487R1</t>
  </si>
  <si>
    <t>E4V-A/MS 3600 3p F HR new</t>
  </si>
  <si>
    <t>1SDA061489R1</t>
  </si>
  <si>
    <t>E4V-A/MS 3600 3p W MP new</t>
  </si>
  <si>
    <t>1SDA061495R1</t>
  </si>
  <si>
    <t>E6H-A/MS 5000 3p F HR new</t>
  </si>
  <si>
    <t>1SDA061497R1</t>
  </si>
  <si>
    <t>E6H-A/MS 5000 3p W MP new</t>
  </si>
  <si>
    <t>1SDA061511R1</t>
  </si>
  <si>
    <t>E2B/N-A W FP 3p HR-HR new</t>
  </si>
  <si>
    <t>1SDA061512R1</t>
  </si>
  <si>
    <t xml:space="preserve">E2B/N-A W FP 3p HR-VR new    </t>
  </si>
  <si>
    <t>1SDA061513R1</t>
  </si>
  <si>
    <t xml:space="preserve">E2B/N-A W FP 3p VR-HR new    </t>
  </si>
  <si>
    <t>1SDA061514R1</t>
  </si>
  <si>
    <t xml:space="preserve">E2B/N-A W FP 3p VR-VR new    </t>
  </si>
  <si>
    <t>1SDA061519R1</t>
  </si>
  <si>
    <t xml:space="preserve">E2S/H-A W FP 3p HR-HR new   </t>
  </si>
  <si>
    <t>1SDA061520R1</t>
  </si>
  <si>
    <t xml:space="preserve">E2S/H-A W FP 3p HR-VR new   </t>
  </si>
  <si>
    <t>1SDA061521R1</t>
  </si>
  <si>
    <t xml:space="preserve">E2S/H-A W FP 3p VR-HR new   </t>
  </si>
  <si>
    <t>1SDA061522R1</t>
  </si>
  <si>
    <t xml:space="preserve">E2S/H-A W FP 3p VR-VR new   </t>
  </si>
  <si>
    <t>1SDA061527R1</t>
  </si>
  <si>
    <t>E3N/S-A (08-20) W FP 3p HR-VR</t>
  </si>
  <si>
    <t>1SDA061528R1</t>
  </si>
  <si>
    <t>E3N/S-A (08-20) W FP 3p VR-HR</t>
  </si>
  <si>
    <t>1SDA061529R1</t>
  </si>
  <si>
    <t>E3N/S-A (08-20) W FP 3p VR-VR</t>
  </si>
  <si>
    <t>1SDA061533R1</t>
  </si>
  <si>
    <t>E3N/S-A (25) W FP 3p HR-VR</t>
  </si>
  <si>
    <t>1SDA061534R1</t>
  </si>
  <si>
    <t>E3N/S-A (25) W FP 3p VR-HR new</t>
  </si>
  <si>
    <t>1SDA061535R1</t>
  </si>
  <si>
    <t>E3N/S-A (25) W FP 3p VR-VR new</t>
  </si>
  <si>
    <t>1SDA061541R1</t>
  </si>
  <si>
    <t>E3N/S-A (32) W FP 3p VR-VR</t>
  </si>
  <si>
    <t>1SDA061545R1</t>
  </si>
  <si>
    <t>E3N/S-A (08,12,16,20,25) WFP 3p HR-HRnew</t>
  </si>
  <si>
    <t>1SDA061547R1</t>
  </si>
  <si>
    <t xml:space="preserve">E3H/V-A (08,12,16,20) W FP 3p HR-VR new </t>
  </si>
  <si>
    <t>1SDA061548R1</t>
  </si>
  <si>
    <t xml:space="preserve">E3H/V-A (08,12,16,20) W FP 3p VR-HR new </t>
  </si>
  <si>
    <t>1SDA061549R1</t>
  </si>
  <si>
    <t xml:space="preserve">E3H/V-A (08,12,16,20) W FP 3p VR-VR new </t>
  </si>
  <si>
    <t>1SDA061553R1</t>
  </si>
  <si>
    <t>E3H/V-A (25) W FP 3p HR-VR new</t>
  </si>
  <si>
    <t>1SDA061554R1</t>
  </si>
  <si>
    <t>E3H/V-A (25) W FP 3p VR-HR new</t>
  </si>
  <si>
    <t>1SDA061555R1</t>
  </si>
  <si>
    <t>E3H/V-A (25) W FP 3p VR-VR new</t>
  </si>
  <si>
    <t>1SDA061561R1</t>
  </si>
  <si>
    <t>E3H/V-A (32) W FP 3p VR-VR new</t>
  </si>
  <si>
    <t>1SDA061565R1</t>
  </si>
  <si>
    <t>E3H/V-A (08,12,16,20,25) WFP 3p HR-HRnew</t>
  </si>
  <si>
    <t>1SDA061567R1</t>
  </si>
  <si>
    <t>E4S/H-A W FP 3p HR-HR new</t>
  </si>
  <si>
    <t>1SDA061568R1</t>
  </si>
  <si>
    <t xml:space="preserve">E4S/H-A W FP 3p HR-VR new   </t>
  </si>
  <si>
    <t>1SDA061569R1</t>
  </si>
  <si>
    <t>E4S/H-A W FP 3p VR-HR new</t>
  </si>
  <si>
    <t>1SDA061570R1</t>
  </si>
  <si>
    <t>E4S/H-A W FP 3p VR-VR new</t>
  </si>
  <si>
    <t>1SDA061579R1</t>
  </si>
  <si>
    <t>E6H-A W FP 3p HR-HR new</t>
  </si>
  <si>
    <t>1SDA061580R1</t>
  </si>
  <si>
    <t xml:space="preserve">E6H-A W FP 3p HR-VR new    </t>
  </si>
  <si>
    <t>1SDA061581R1</t>
  </si>
  <si>
    <t>E6H-A W FP 3p VR-HR new</t>
  </si>
  <si>
    <t>1SDA061582R1</t>
  </si>
  <si>
    <t>E6H-A W FP 3p VR-VR new</t>
  </si>
  <si>
    <t>1SDA061663R1</t>
  </si>
  <si>
    <t xml:space="preserve">T6H 800 UL/CSA TMA 800-8000 3p F F      </t>
  </si>
  <si>
    <t>1SDA061664R1</t>
  </si>
  <si>
    <t xml:space="preserve">T6L 800 UL/CSA TMA 800-8000 3p F F      </t>
  </si>
  <si>
    <t>1SDA061667R1</t>
  </si>
  <si>
    <t xml:space="preserve">T6N 800 UL/CSA PR222DS/P-LSI 600 3p F F </t>
  </si>
  <si>
    <t>1SDA061671R1</t>
  </si>
  <si>
    <t>T6N 800 UL/CSA PR222DS/P-LSIG 600 4p F F</t>
  </si>
  <si>
    <t>1SDA061685R1</t>
  </si>
  <si>
    <t xml:space="preserve">T6N 800 UL/CSA PR221DS-LS/I 800 3p F F  </t>
  </si>
  <si>
    <t>1SDA061690R1</t>
  </si>
  <si>
    <t>T6N 800 UL/CSA PR222DS/P-LSIG 800 4p F F</t>
  </si>
  <si>
    <t>1SDA061691R1</t>
  </si>
  <si>
    <t xml:space="preserve">T6S 800 UL/CSA PR221DS-LS/I 800 3p F F  </t>
  </si>
  <si>
    <t>1SDA061693R1</t>
  </si>
  <si>
    <t>T6S 800 UL/CSA PR222DS/P-LSIG 800 3p F F</t>
  </si>
  <si>
    <t>1SDA061694R1</t>
  </si>
  <si>
    <t>T6H 800 UL /CSA PR221DS-LS/I, 3 POLOS</t>
  </si>
  <si>
    <t>1SDA061700R1</t>
  </si>
  <si>
    <t xml:space="preserve">T6L 800 UL/CSA PR221DS-LS/I 800 3p F F  </t>
  </si>
  <si>
    <t>1SDA061724R1</t>
  </si>
  <si>
    <t xml:space="preserve">T6H-D 800 MCS-UL/CSA Im=8000  3p F F    </t>
  </si>
  <si>
    <t>1SDA061745R1</t>
  </si>
  <si>
    <t>E4V/L-A W FP 3p HR-HR new</t>
  </si>
  <si>
    <t>1SDA061746R1</t>
  </si>
  <si>
    <t>E4V/L-A W FP 3p HR-VR new</t>
  </si>
  <si>
    <t>1SDA061747R1</t>
  </si>
  <si>
    <t>E4V/L-A W FP 3p VR-HR new</t>
  </si>
  <si>
    <t>1SDA061748R1</t>
  </si>
  <si>
    <t>E4V/L-A W FP 3p VR-VR new</t>
  </si>
  <si>
    <t>1SDA061753R1</t>
  </si>
  <si>
    <t>E6V/L/X-A W FP 3p HR-HR new</t>
  </si>
  <si>
    <t>1SDA061754R1</t>
  </si>
  <si>
    <t>E6V/L/X-A W FP 3p HR-VR new</t>
  </si>
  <si>
    <t>1SDA061755R1</t>
  </si>
  <si>
    <t>E6V/L/X-A W FP 3p VR-HR new</t>
  </si>
  <si>
    <t>1SDA061756R1</t>
  </si>
  <si>
    <t>E6V/L/X-A W FP 3p VR-VR new</t>
  </si>
  <si>
    <t>1SDA061761R1</t>
  </si>
  <si>
    <t>E1B/N-A W FP 3p HR-HR new</t>
  </si>
  <si>
    <t>1SDA061762R1</t>
  </si>
  <si>
    <t>E1B/N-A W FP 3p HR-VR new</t>
  </si>
  <si>
    <t>1SDA061763R1</t>
  </si>
  <si>
    <t>E1B/N-A W FP 3p VR-HR new</t>
  </si>
  <si>
    <t>1SDA061764R1</t>
  </si>
  <si>
    <t>E1B/N-A W FP 3p VR-VR new</t>
  </si>
  <si>
    <t>1SDA061786R1</t>
  </si>
  <si>
    <t xml:space="preserve">T2 UL TMF 3p ETIQUE.LASER 100% Iu RATED </t>
  </si>
  <si>
    <t>1SDA061787R1</t>
  </si>
  <si>
    <t xml:space="preserve">T2 UL TMF 4p ETIQUE.LASER 100% Iu RATED </t>
  </si>
  <si>
    <t>1SDA061788R1</t>
  </si>
  <si>
    <t xml:space="preserve">T2 UL PRx 3p ETIQUE.LASER 100% Iu RATED </t>
  </si>
  <si>
    <t>1SDA061789R1</t>
  </si>
  <si>
    <t xml:space="preserve">T2 UL PRx 4p ETIQUE.LASER 100% Iu RATED </t>
  </si>
  <si>
    <t>1SDA061790R1</t>
  </si>
  <si>
    <t xml:space="preserve">T3 UL TMF 3p ETIQUE.LASER 100% Iu RATED </t>
  </si>
  <si>
    <t>1SDA061791R1</t>
  </si>
  <si>
    <t xml:space="preserve">T3 UL TMF 4p ETIQUE.LASER 100% Iu RATED </t>
  </si>
  <si>
    <t>1SDA061792R1</t>
  </si>
  <si>
    <t xml:space="preserve">T4UL TM/PR 3p ETIK.LASER 100% Iu RATED  </t>
  </si>
  <si>
    <t>1SDA061793R1</t>
  </si>
  <si>
    <t xml:space="preserve">T5UL TM/PR 3p ETIK.LASER 100% Iu RATED  </t>
  </si>
  <si>
    <t>1SDA061799R1</t>
  </si>
  <si>
    <t xml:space="preserve">T1N 100 UL/CSA TMF15-1000 3p F FCCu     </t>
  </si>
  <si>
    <t>1SDA061824R1</t>
  </si>
  <si>
    <t>T1B 100 UL/CSA TMF15-1000 1p F FC Cu</t>
  </si>
  <si>
    <t>1SDA061825R1</t>
  </si>
  <si>
    <t>T1B 100 UL/CSA TMF20-1000 1p F FC Cu</t>
  </si>
  <si>
    <t>1SDA061826R1</t>
  </si>
  <si>
    <t>T1B 100 UL/CSA TMF25-1000 1p F FC Cu</t>
  </si>
  <si>
    <t>1SDA061827R1</t>
  </si>
  <si>
    <t>T1B 100 UL/CSA TMF30-1000 1p F FC Cu</t>
  </si>
  <si>
    <t>1SDA061828R1</t>
  </si>
  <si>
    <t>T1B 100 UL/CSA TMF40-1000 1p F FC Cu</t>
  </si>
  <si>
    <t>1SDA061829R1</t>
  </si>
  <si>
    <t>T1B 100 UL/CSA TMF50-1500 1p F FC Cu</t>
  </si>
  <si>
    <t>1SDA061830R1</t>
  </si>
  <si>
    <t>T1B 100 UL/CSA TMF60-1500 1p F FC Cu</t>
  </si>
  <si>
    <t>1SDA061831R1</t>
  </si>
  <si>
    <t>T1B 100 UL/CSA TMF70-1500 1p F FC Cu</t>
  </si>
  <si>
    <t>1SDA061832R1</t>
  </si>
  <si>
    <t>T1B 100 UL/CSA TMF80-1500 1p F FC Cu</t>
  </si>
  <si>
    <t>1SDA061833R1</t>
  </si>
  <si>
    <t>T1B 100 UL/CSA TMF90-1500 1p F FC Cu</t>
  </si>
  <si>
    <t>1SDA061834R1</t>
  </si>
  <si>
    <t xml:space="preserve">T1B 100 UL/CSA TMF100-1500 1p F FC Cu </t>
  </si>
  <si>
    <t>1SDA061836R1</t>
  </si>
  <si>
    <t xml:space="preserve">T5N 600 UL/CSA PR221DS-LS/I 600 3p F F  </t>
  </si>
  <si>
    <t>1SDA061837R1</t>
  </si>
  <si>
    <t xml:space="preserve">T5N 600 UL/CSA PR222DS/P-LSI 600 3p F F </t>
  </si>
  <si>
    <t>1SDA061838R1</t>
  </si>
  <si>
    <t>T5N 600 UL/CSA PR222DS/P-LSIG 600 3p F F</t>
  </si>
  <si>
    <t>1SDA061839R1</t>
  </si>
  <si>
    <t xml:space="preserve">T5S 600 UL/CSA PR221DS-LS/I 600 3p F F  </t>
  </si>
  <si>
    <t>1SDA061840R1</t>
  </si>
  <si>
    <t xml:space="preserve">T5S 600 UL/CSA PR222DS/P-LSI 600 3p F F </t>
  </si>
  <si>
    <t>1SDA061841R1</t>
  </si>
  <si>
    <t>T5S 600 UL/CSA PR222DS/P-LSIG 600 3p F F</t>
  </si>
  <si>
    <t>1SDA061842R1</t>
  </si>
  <si>
    <t xml:space="preserve">T5H 600 UL/CSA PR221DS-LS/I 600 3p F F  </t>
  </si>
  <si>
    <t>1SDA061843R1</t>
  </si>
  <si>
    <t xml:space="preserve">T5H 600 UL/CSA PR222DS/P-LSI 600 3p F F </t>
  </si>
  <si>
    <t>1SDA061844R1</t>
  </si>
  <si>
    <t>T5H 600 UL/CSA PR222DS/P-LSIG 600 3p F F</t>
  </si>
  <si>
    <t>1SDA061845R1</t>
  </si>
  <si>
    <t xml:space="preserve">T5L 600 UL/CSA PR221DS-LS/I 600 3p F F  </t>
  </si>
  <si>
    <t>1SDA061846R1</t>
  </si>
  <si>
    <t xml:space="preserve">T5L 600 UL/CSA PR222DS/P-LSI 600 3p F F </t>
  </si>
  <si>
    <t>1SDA061847R1</t>
  </si>
  <si>
    <t>T5L 600 UL/CSA PR222DS/P-LSIG 600 3p F F</t>
  </si>
  <si>
    <t>1SDA061848R1</t>
  </si>
  <si>
    <t xml:space="preserve">T5V 600 UL/CSA PR221DS-LS/I 600 3p F F  </t>
  </si>
  <si>
    <t>1SDA061849R1</t>
  </si>
  <si>
    <t xml:space="preserve">T5V 600 UL/CSA PR222DS/P-LSI 600 3p F F </t>
  </si>
  <si>
    <t>1SDA061850R1</t>
  </si>
  <si>
    <t>T5V 600 UL/CSA PR222DS/P-LSIG 600 3p F F</t>
  </si>
  <si>
    <t>1SDA061851R1</t>
  </si>
  <si>
    <t>T5N600 MCP-UL/CSA PR221DS-I In=600 3p FF</t>
  </si>
  <si>
    <t>1SDA061852R1</t>
  </si>
  <si>
    <t>T5S600 MCP-UL/CSA PR221DS-I In=600 3p FF</t>
  </si>
  <si>
    <t>1SDA061853R1</t>
  </si>
  <si>
    <t>T5H600 MCP-UL/CSA PR221DS-I In=600 3p FF</t>
  </si>
  <si>
    <t>1SDA061854R1</t>
  </si>
  <si>
    <t>T5L600 MCP-UL/CSA PR221DS-I In=600 3p FF</t>
  </si>
  <si>
    <t>1SDA061855R1</t>
  </si>
  <si>
    <t xml:space="preserve">T5H-D 600 MCS-UL/CSA Im=6000 3p F F     </t>
  </si>
  <si>
    <t>1SDA061962R1</t>
  </si>
  <si>
    <t xml:space="preserve">T7S 800 PR231/P I In=800A 3p F F        </t>
  </si>
  <si>
    <t>1SDA061963R1</t>
  </si>
  <si>
    <t xml:space="preserve">T7S 800 PR231/P LS/I In=800A 3p F F     </t>
  </si>
  <si>
    <t>1SDA061964R1</t>
  </si>
  <si>
    <t xml:space="preserve">T7S 800 PR232/P LSI In=800A 3p F F      </t>
  </si>
  <si>
    <t>1SDA061965R1</t>
  </si>
  <si>
    <t xml:space="preserve">T7S 800 PR331/P LSIG In=800A 3p F F     </t>
  </si>
  <si>
    <t>1SDA061966R1</t>
  </si>
  <si>
    <t xml:space="preserve">T7S 800 PR332/P LI In=800A 3p F F       </t>
  </si>
  <si>
    <t>1SDA061967R1</t>
  </si>
  <si>
    <t xml:space="preserve">T7S 800 PR332/P LSI In=800A 3p F F      </t>
  </si>
  <si>
    <t>1SDA061968R1</t>
  </si>
  <si>
    <t xml:space="preserve">T7S 800 PR332/P LSIG In=800A 3p F F     </t>
  </si>
  <si>
    <t>1SDA061969R1</t>
  </si>
  <si>
    <t xml:space="preserve">T7S 800 PR332/P LSIRc In=800A 3p F F    </t>
  </si>
  <si>
    <t>1SDA061972R1</t>
  </si>
  <si>
    <t xml:space="preserve">T7S 800 PR231/P I In=800A 4p F F        </t>
  </si>
  <si>
    <t>1SDA061973R1</t>
  </si>
  <si>
    <t xml:space="preserve">T7S 800 PR231/P LS/I In=800A 4p F F     </t>
  </si>
  <si>
    <t>1SDA061974R1</t>
  </si>
  <si>
    <t xml:space="preserve">T7S 800 PR232/P LSI In=800A 4p F F      </t>
  </si>
  <si>
    <t>1SDA061975R1</t>
  </si>
  <si>
    <t xml:space="preserve">T7S 800 PR331/P LSIG In=800A 4p F F     </t>
  </si>
  <si>
    <t>1SDA061976R1</t>
  </si>
  <si>
    <t xml:space="preserve">T7S 800 PR332/P LI In=800A 4p F F       </t>
  </si>
  <si>
    <t>1SDA061977R1</t>
  </si>
  <si>
    <t xml:space="preserve">T7S 800 PR332/P LSI In=800A 4p F F      </t>
  </si>
  <si>
    <t>1SDA061978R1</t>
  </si>
  <si>
    <t xml:space="preserve">T7S 800 PR332/P LSIG In=800A 4p F F     </t>
  </si>
  <si>
    <t>1SDA061979R1</t>
  </si>
  <si>
    <t xml:space="preserve">T7S 800 PR332/P LSIRc In=800A 4p F F    </t>
  </si>
  <si>
    <t>1SDA061980R1</t>
  </si>
  <si>
    <t xml:space="preserve">T7S 800 PR231/P I In=800A 3p F F M      </t>
  </si>
  <si>
    <t>1SDA061981R1</t>
  </si>
  <si>
    <t xml:space="preserve">T7S 800 PR231/P LS/I In=800A 3p F F M   </t>
  </si>
  <si>
    <t>1SDA061982R1</t>
  </si>
  <si>
    <t xml:space="preserve">T7S 800 PR232/P LSI In=800A 3p F F M    </t>
  </si>
  <si>
    <t>1SDA061983R1</t>
  </si>
  <si>
    <t xml:space="preserve">T7S 800 PR331/P LSIG In=800A 3p F F M   </t>
  </si>
  <si>
    <t>1SDA061984R1</t>
  </si>
  <si>
    <t xml:space="preserve">T7S 800 PR332/P LI In=800A 3p F F M     </t>
  </si>
  <si>
    <t>1SDA061985R1</t>
  </si>
  <si>
    <t xml:space="preserve">T7S 800 PR332/P LSI In=800A 3p F F M    </t>
  </si>
  <si>
    <t>1SDA061986R1</t>
  </si>
  <si>
    <t xml:space="preserve">T7S 800 PR332/P LSIG In=800A 3p F F M   </t>
  </si>
  <si>
    <t>1SDA061987R1</t>
  </si>
  <si>
    <t xml:space="preserve">T7S 800 PR332/P LSIRc In=800A 3p F F M  </t>
  </si>
  <si>
    <t>1SDA061988R1</t>
  </si>
  <si>
    <t xml:space="preserve">T7S 800 PR231/P I In=800A 4p F F M      </t>
  </si>
  <si>
    <t>1SDA061989R1</t>
  </si>
  <si>
    <t xml:space="preserve">T7S 800 PR231/P LS/I In=800A 4p F F M   </t>
  </si>
  <si>
    <t>1SDA061990R1</t>
  </si>
  <si>
    <t xml:space="preserve">T7S 800 PR232/P LSI In=800A 4p F F M    </t>
  </si>
  <si>
    <t>1SDA061991R1</t>
  </si>
  <si>
    <t xml:space="preserve">T7S 800 PR331/P LSIG In=800A 4p F F M   </t>
  </si>
  <si>
    <t>1SDA061992R1</t>
  </si>
  <si>
    <t xml:space="preserve">T7S 800 PR332/P LI In=800A 4p F F M     </t>
  </si>
  <si>
    <t>1SDA061993R1</t>
  </si>
  <si>
    <t xml:space="preserve">T7S 800 PR332/P LSI In=800A 4p F F M    </t>
  </si>
  <si>
    <t>1SDA061994R1</t>
  </si>
  <si>
    <t xml:space="preserve">T7S 800 PR332/P LSIG In=800A 4p F F M   </t>
  </si>
  <si>
    <t>1SDA061995R1</t>
  </si>
  <si>
    <t xml:space="preserve">T7S 800 PR332/P LSIRc In=800A 4p F F M  </t>
  </si>
  <si>
    <t>1SDA062032R1</t>
  </si>
  <si>
    <t xml:space="preserve">T7D 1000 3p F F                         </t>
  </si>
  <si>
    <t>1SDA062033R1</t>
  </si>
  <si>
    <t xml:space="preserve">T7D 1000 4p F F                         </t>
  </si>
  <si>
    <t>1SDA062034R1</t>
  </si>
  <si>
    <t xml:space="preserve">T7D 1000 3p F F M                       </t>
  </si>
  <si>
    <t>1SDA062035R1</t>
  </si>
  <si>
    <t xml:space="preserve">T7D 1000 4p F F M                       </t>
  </si>
  <si>
    <t>1SDA062036R1</t>
  </si>
  <si>
    <t xml:space="preserve">T7D 1250 3p F F                         </t>
  </si>
  <si>
    <t>1SDA062037R1</t>
  </si>
  <si>
    <t xml:space="preserve">T7D 1250 4p F F                         </t>
  </si>
  <si>
    <t>1SDA062038R1</t>
  </si>
  <si>
    <t xml:space="preserve">T7D 1250 3p F F M                       </t>
  </si>
  <si>
    <t>1SDA062039R1</t>
  </si>
  <si>
    <t xml:space="preserve">T7D 1250 4p F F M                       </t>
  </si>
  <si>
    <t>1SDA062040R1</t>
  </si>
  <si>
    <t xml:space="preserve">T7D 1600 3p F F                         </t>
  </si>
  <si>
    <t>1SDA062041R1</t>
  </si>
  <si>
    <t xml:space="preserve">T7D 1600 4p F F                         </t>
  </si>
  <si>
    <t>1SDA062042R1</t>
  </si>
  <si>
    <t xml:space="preserve">T7D 1600 3p F F M                       </t>
  </si>
  <si>
    <t>1SDA062043R1</t>
  </si>
  <si>
    <t xml:space="preserve">T7D 1600 4p F F M                       </t>
  </si>
  <si>
    <t>1SDA062044R1</t>
  </si>
  <si>
    <t xml:space="preserve">CUNA Emax X1 W FP 3 Polos HR-HR.          </t>
  </si>
  <si>
    <t>1SDA062045R1</t>
  </si>
  <si>
    <t xml:space="preserve">T7-X1 W FP 3p EF-EF                     </t>
  </si>
  <si>
    <t>1SDA062046R1</t>
  </si>
  <si>
    <t xml:space="preserve">T7-X1 W FP 3p HR-EF                     </t>
  </si>
  <si>
    <t>1SDA062047R1</t>
  </si>
  <si>
    <t xml:space="preserve">T7-X1 W FP 3p EF-HR                     </t>
  </si>
  <si>
    <t>1SDA062048R1</t>
  </si>
  <si>
    <t xml:space="preserve">T7-X1 W FP 4p HR-HR                     </t>
  </si>
  <si>
    <t>1SDA062049R1</t>
  </si>
  <si>
    <t xml:space="preserve">T7-X1 W FP 4p EF-EF                     </t>
  </si>
  <si>
    <t>1SDA062050R1</t>
  </si>
  <si>
    <t xml:space="preserve">T7-X1 W FP 4p HR-EF                     </t>
  </si>
  <si>
    <t>1SDA062051R1</t>
  </si>
  <si>
    <t xml:space="preserve">T7-X1 W FP 4p EF-HR                     </t>
  </si>
  <si>
    <t>1SDA062065R1</t>
  </si>
  <si>
    <t>SOR, Relé de Apertura, 24-30 V ca/cd para T7-T7M,Versión No Cableada</t>
  </si>
  <si>
    <t>1SDA062066R1</t>
  </si>
  <si>
    <t xml:space="preserve">SOR T7-T7M-X1 30Va.c./d.c.              </t>
  </si>
  <si>
    <t>1SDA062067R1</t>
  </si>
  <si>
    <t xml:space="preserve">SOR T7-T7M-X1 48Va.c./d.c.              </t>
  </si>
  <si>
    <t>1SDA062068R1</t>
  </si>
  <si>
    <t xml:space="preserve">SOR T7-T7M-X1 60Va.c./d.c.              </t>
  </si>
  <si>
    <t>1SDA062069R1</t>
  </si>
  <si>
    <t xml:space="preserve">SOR T7-T7M-X1 110...120Va.c./d.c.       </t>
  </si>
  <si>
    <t>1SDA062070R1</t>
  </si>
  <si>
    <t xml:space="preserve">SOR T7-T7M-X1 240...250Va.c./d.c.       </t>
  </si>
  <si>
    <t>1SDA062071R1</t>
  </si>
  <si>
    <t xml:space="preserve">SOR T7-T7M-X1 380...400Va.c.            </t>
  </si>
  <si>
    <t>1SDA062072R1</t>
  </si>
  <si>
    <t xml:space="preserve">SOR T7-T7M-X1 415...440Va.c.            </t>
  </si>
  <si>
    <t>1SDA062076R1</t>
  </si>
  <si>
    <t>SCR, Bobina de Cierre, 24-30 V ca/cd para Emax X1</t>
  </si>
  <si>
    <t>1SDA062077R1</t>
  </si>
  <si>
    <t xml:space="preserve">SCR T7M-X1 30Va.c./d.c.                 </t>
  </si>
  <si>
    <t>1SDA062078R1</t>
  </si>
  <si>
    <t xml:space="preserve">SCR T7M-X1 48Va.c./d.c.                 </t>
  </si>
  <si>
    <t>1SDA062079R1</t>
  </si>
  <si>
    <t xml:space="preserve">SCR T7M-X1 60Va.c./d.c.                 </t>
  </si>
  <si>
    <t>1SDA062080R1</t>
  </si>
  <si>
    <t xml:space="preserve">SCR T7M-X1 110...125Va.c./d.c.          </t>
  </si>
  <si>
    <t>1SDA062081R1</t>
  </si>
  <si>
    <t xml:space="preserve">SCR T7M-X1 240...250Va.c./d.c.          </t>
  </si>
  <si>
    <t>1SDA062082R1</t>
  </si>
  <si>
    <t xml:space="preserve">SCR T7M-X1 380...400Va.c.               </t>
  </si>
  <si>
    <t>1SDA062083R1</t>
  </si>
  <si>
    <t xml:space="preserve">SCR T7M-X1 415...440Va.c.               </t>
  </si>
  <si>
    <t>1SDA062087R1</t>
  </si>
  <si>
    <t>Relé de Mínima Tensión - UVR-C 24...30 V ca/cd para T7-T7M, Versión No Cableada</t>
  </si>
  <si>
    <t>1SDA062088R1</t>
  </si>
  <si>
    <t xml:space="preserve">UVR T7-T7M-X1 30Va.c./d.c.              </t>
  </si>
  <si>
    <t>1SDA062089R1</t>
  </si>
  <si>
    <t xml:space="preserve">UVR T7-T7M-X1 48Va.c./d.c.              </t>
  </si>
  <si>
    <t>1SDA062090R1</t>
  </si>
  <si>
    <t xml:space="preserve">UVR T7-T7M-X1 60Va.c./d.c.              </t>
  </si>
  <si>
    <t>1SDA062091R1</t>
  </si>
  <si>
    <t xml:space="preserve">UVR T7-T7M-X1 110...120Va.c./d.c.       </t>
  </si>
  <si>
    <t>1SDA062092R1</t>
  </si>
  <si>
    <t xml:space="preserve">UVR T7-T7M-X1 240...250Va.c./d.c.       </t>
  </si>
  <si>
    <t>1SDA062093R1</t>
  </si>
  <si>
    <t xml:space="preserve">UVR T7-T7M-X1 380...400Va.c.            </t>
  </si>
  <si>
    <t>1SDA062094R1</t>
  </si>
  <si>
    <t xml:space="preserve">UVR T7-T7M-X1 415...440Va.c.            </t>
  </si>
  <si>
    <t>1SDA062101R1</t>
  </si>
  <si>
    <t>Contactos Auxiliares Abierto/Cerrado 2 NA/NC-24 V cd para Emax X1</t>
  </si>
  <si>
    <t>1SDA062102R1</t>
  </si>
  <si>
    <t>Contactos Auxiliares Abierto/Cerrado 2 NA/NC-400 V ca para Emax X1</t>
  </si>
  <si>
    <t>1SDA062103R1</t>
  </si>
  <si>
    <t xml:space="preserve">AUX T7 1Q + 1SY 24Vd.c.                 </t>
  </si>
  <si>
    <t>1SDA062104R1</t>
  </si>
  <si>
    <t xml:space="preserve">AUX T7 1Q + 1SY 400Va.c.                </t>
  </si>
  <si>
    <t>1SDA062105R1</t>
  </si>
  <si>
    <t>AUX-SA, 1 S51, 1 Contacto de señalización de actuación por relé electrónico (pre-cableado), 250 V ca para Emax T7 y T7M</t>
  </si>
  <si>
    <t>1SDA062106R1</t>
  </si>
  <si>
    <t>Contacto de señalización de resortes cargados (Cableado) AUX-MC 24 V cd para Emax X1</t>
  </si>
  <si>
    <t>1SDA062107R1</t>
  </si>
  <si>
    <t>Contacto de señalización de resortes cargados (Cableado) AUX-MC 250 V ca/cd para Emax X1</t>
  </si>
  <si>
    <t>1SDA062108R1</t>
  </si>
  <si>
    <t xml:space="preserve">AUX-RTC T7M-X1 24Vd.c.CONSENSO CHIUSURA </t>
  </si>
  <si>
    <t>1SDA062109R1</t>
  </si>
  <si>
    <t xml:space="preserve">AUX-RTC T7M-X1 250Va.c./d.c.CONS.CHIUS. </t>
  </si>
  <si>
    <t>1SDA062110R1</t>
  </si>
  <si>
    <t xml:space="preserve">AUP T7-T7M-X1 24Vd.c. (2INS+2TEST+2EST) </t>
  </si>
  <si>
    <t>1SDA062111R1</t>
  </si>
  <si>
    <t>AUP T7-T7M-X1 250Va.c. (2INS+2TEST+2EST)</t>
  </si>
  <si>
    <t>1SDA062112R1</t>
  </si>
  <si>
    <t xml:space="preserve">AUE T7 400Va.c. 3 CONTATTI ANTICIP.     </t>
  </si>
  <si>
    <t>1SDA062113R1</t>
  </si>
  <si>
    <t>M, Motor Reductor para carga de resortes: 24-30 V ca/cd para Emax X1</t>
  </si>
  <si>
    <t>1SDA062114R1</t>
  </si>
  <si>
    <t xml:space="preserve">COMANDO A MOTORE T7M-X1 48...60Vac/dc   </t>
  </si>
  <si>
    <t>1SDA062115R1</t>
  </si>
  <si>
    <t>M, Motor Reductor para carga de resortes: 120-127 V ca/cd para Emax X1</t>
  </si>
  <si>
    <t>1SDA062116R1</t>
  </si>
  <si>
    <t xml:space="preserve">COMANDO A MOTORE T7M-X1 220...250Vac/dc </t>
  </si>
  <si>
    <t>1SDA062117R1</t>
  </si>
  <si>
    <t xml:space="preserve">COMANDO A MOTORE T7M-X1 380...415Vac    </t>
  </si>
  <si>
    <t>1SDA062118R1</t>
  </si>
  <si>
    <t>TRIP RESET T7M-X1 110..130Vac/dc xAUX-SA</t>
  </si>
  <si>
    <t>1SDA062119R1</t>
  </si>
  <si>
    <t>TRIP RESET T7M-X1 200..240Vac/dc xAUX-SA</t>
  </si>
  <si>
    <t>1SDA062120R1</t>
  </si>
  <si>
    <t>Mando giratorio directo - RHD normal para fijo y enchufable sobre T7.</t>
  </si>
  <si>
    <t>1SDA062121R1</t>
  </si>
  <si>
    <t xml:space="preserve">RHD_EM T7 F/W EMER. DIRETTA             </t>
  </si>
  <si>
    <t>1SDA062122R1</t>
  </si>
  <si>
    <t>Mando giratorio reenviado RHE normal para fijo y enchufable sobre T7</t>
  </si>
  <si>
    <t>1SDA062123R1</t>
  </si>
  <si>
    <t xml:space="preserve">RHE_EM T7 F/W EMER. RINVIATA            </t>
  </si>
  <si>
    <t>1SDA062124R1</t>
  </si>
  <si>
    <t xml:space="preserve">RHE_B T7 F/W BASETTA PER C.M.R. RINV.   </t>
  </si>
  <si>
    <t>1SDA062125R1</t>
  </si>
  <si>
    <t xml:space="preserve">RHE_H T7 MANIGLIA x C.M.R. RINV.        </t>
  </si>
  <si>
    <t>1SDA062126R1</t>
  </si>
  <si>
    <t xml:space="preserve">RHE_H_EM T7 MANIGLIA EM. x C.M.R. RINV. </t>
  </si>
  <si>
    <t>1SDA062127R1</t>
  </si>
  <si>
    <t>KIT CAVI INTERB.MEC.HR/VR T7-T7M-X1&gt;2INT</t>
  </si>
  <si>
    <t>1SDA062129R1</t>
  </si>
  <si>
    <t xml:space="preserve">PIASTRA INTERBL. T7-T7M-X1 FISSO PARETE </t>
  </si>
  <si>
    <t>1SDA062130R1</t>
  </si>
  <si>
    <t xml:space="preserve">PIASTRA INTERBL. X1 FISSO PAVIM.        </t>
  </si>
  <si>
    <t>1SDA062131R1</t>
  </si>
  <si>
    <t>PIASTRA INTERBL. T7-T7M-X1 PF ESTRAIBILE</t>
  </si>
  <si>
    <t>1SDA062132R1</t>
  </si>
  <si>
    <t>PROTEZ.TRASP.PULSANTI AP/CH T7M-X1T7M-X1</t>
  </si>
  <si>
    <t>1SDA062133R1</t>
  </si>
  <si>
    <t xml:space="preserve">PROTEZ. TRASP. PULS-INDIP. T7M-X1       </t>
  </si>
  <si>
    <t>1SDA062134R1</t>
  </si>
  <si>
    <t xml:space="preserve">KLC-D T7 BL.CHI DIV. AP.                </t>
  </si>
  <si>
    <t>1SDA062135R1</t>
  </si>
  <si>
    <t xml:space="preserve">KLC-S T7 BL.CHI UG.N.20005 AP.          </t>
  </si>
  <si>
    <t>1SDA062136R1</t>
  </si>
  <si>
    <t xml:space="preserve">KLC-S T7 BL.CHI UG.N.20006 AP.          </t>
  </si>
  <si>
    <t>1SDA062137R1</t>
  </si>
  <si>
    <t xml:space="preserve">KLC-S T7 BL.CHI UG.N.20007 AP.          </t>
  </si>
  <si>
    <t>1SDA062138R1</t>
  </si>
  <si>
    <t xml:space="preserve">KLC-S T7 BL.CHI UG.N.20008 AP.          </t>
  </si>
  <si>
    <t>1SDA062139R1</t>
  </si>
  <si>
    <t xml:space="preserve">KLC T7 BL.CHI RONIS AP.(PREDIS.)        </t>
  </si>
  <si>
    <t>1SDA062140R1</t>
  </si>
  <si>
    <t xml:space="preserve">KLC T7 BL.CHI PROFALUX AP.(PREDIS.)     </t>
  </si>
  <si>
    <t>1SDA062141R1</t>
  </si>
  <si>
    <t xml:space="preserve">KLC-D T7M BL.CHI DIV.AP.                </t>
  </si>
  <si>
    <t>1SDA062142R1</t>
  </si>
  <si>
    <t xml:space="preserve">KLC-S T7M BL.CHI UG.N.20005 AP.         </t>
  </si>
  <si>
    <t>1SDA062143R1</t>
  </si>
  <si>
    <t xml:space="preserve">KLC-S T7M BL.CHI UG.N.20006 AP.         </t>
  </si>
  <si>
    <t>1SDA062144R1</t>
  </si>
  <si>
    <t xml:space="preserve">KLC-S T7M BL.CHI UG.N.20007 AP.         </t>
  </si>
  <si>
    <t>1SDA062145R1</t>
  </si>
  <si>
    <t xml:space="preserve">KLC-S T7M BL.CHI UG.N.20008 AP.         </t>
  </si>
  <si>
    <t>1SDA062146R1</t>
  </si>
  <si>
    <t xml:space="preserve">KLC T7M BL.CHI RONIS-PROFALUX AP.(PRED) </t>
  </si>
  <si>
    <t>1SDA062147R1</t>
  </si>
  <si>
    <t xml:space="preserve">KLC X1 BL.CHI CASTELL (PREDIS.)         </t>
  </si>
  <si>
    <t>1SDA062148R1</t>
  </si>
  <si>
    <t xml:space="preserve">KLC X1 BL.CHI KIRK (PREDIS.)            </t>
  </si>
  <si>
    <t>1SDA062149R1</t>
  </si>
  <si>
    <t>KLC X1 BL.CHI RONIS-PROFALUX AP.(PREDIS)</t>
  </si>
  <si>
    <t>1SDA062150R1</t>
  </si>
  <si>
    <t xml:space="preserve">PLL T7 BLOCCO LUCCH.IN APERTO           </t>
  </si>
  <si>
    <t>1SDA062153R1</t>
  </si>
  <si>
    <t xml:space="preserve">KLF-D-FP BL.INS/SEZ CHIA. DIV.T7-T7M-X1 </t>
  </si>
  <si>
    <t>1SDA062154R1</t>
  </si>
  <si>
    <t>KLF-S-FP BL.INS/SEZ.CHIA.20005 T7-T7M-X1</t>
  </si>
  <si>
    <t>1SDA062155R1</t>
  </si>
  <si>
    <t>KLF-S-FP BL.INS/SEZ.CHIA.20006 T7-T7M-X1</t>
  </si>
  <si>
    <t>1SDA062156R1</t>
  </si>
  <si>
    <t>KLF-S-FP BL.INS/SEZ.CHIA.20007 T7-T7M-X1</t>
  </si>
  <si>
    <t>1SDA062157R1</t>
  </si>
  <si>
    <t>KLF-S-FP BL.INS/SEZ.CHIA.20008 T7-T7M-X1</t>
  </si>
  <si>
    <t>1SDA062158R1</t>
  </si>
  <si>
    <t>ACCESSORIO BLOCCO POS.ESTRATTO T7-T7M-X1</t>
  </si>
  <si>
    <t>1SDA062159R1</t>
  </si>
  <si>
    <t>BLOCCO MECC.PORTA CELLA A CAVI T7-T7M-X1</t>
  </si>
  <si>
    <t>1SDA062160R1</t>
  </si>
  <si>
    <t xml:space="preserve">CONTAMANOVRE MECCANICO T7M-X1           </t>
  </si>
  <si>
    <t>1SDA062161R1</t>
  </si>
  <si>
    <t xml:space="preserve">PROTEZIONE IP54 T7M-X1                  </t>
  </si>
  <si>
    <t>1SDA062162R1</t>
  </si>
  <si>
    <t xml:space="preserve">KIT MP T7-T7M-X1 W 3p                   </t>
  </si>
  <si>
    <t>1SDA062163R1</t>
  </si>
  <si>
    <t xml:space="preserve">KIT MP T7-T7M-X1 W 4p                   </t>
  </si>
  <si>
    <t>1SDA062164R1</t>
  </si>
  <si>
    <t>Bloque Izquierdo de contactos deslizantes para Interruptor X1 Extraible.</t>
  </si>
  <si>
    <t>1SDA062165R1</t>
  </si>
  <si>
    <t xml:space="preserve">CONT.STRISC.ADAT.PM-BL.Cen. T7-T7M-X1   </t>
  </si>
  <si>
    <t>1SDA062166R1</t>
  </si>
  <si>
    <t xml:space="preserve">CONT.STRISC.ADAT.PM-BL.LAT.Dx T7-T7M-X1 </t>
  </si>
  <si>
    <t>1SDA062167R1</t>
  </si>
  <si>
    <t xml:space="preserve">CONT.STRISC.ADAT.PF-BL.LAT.Sx T7M-X1    </t>
  </si>
  <si>
    <t>1SDA062168R1</t>
  </si>
  <si>
    <t xml:space="preserve">CONT.STRISC.ADAT.PF-BL.Cen. T7-T7M-X1   </t>
  </si>
  <si>
    <t>1SDA062169R1</t>
  </si>
  <si>
    <t xml:space="preserve">CONT.STRISC.ADAT.PF-BL.LAT.Dx T7-T7M-X1 </t>
  </si>
  <si>
    <t>1SDA062171R1</t>
  </si>
  <si>
    <t xml:space="preserve">KIT EF FP T7-T7M-X1 3pcs                </t>
  </si>
  <si>
    <t>1SDA062172R1</t>
  </si>
  <si>
    <t xml:space="preserve">KIT EF FP T7-T7M-X1 4pcs                </t>
  </si>
  <si>
    <t>1SDA062173R1</t>
  </si>
  <si>
    <t xml:space="preserve">X1N 630 PR331/P LI In=630A 3p F F </t>
  </si>
  <si>
    <t>1SDA062174R1</t>
  </si>
  <si>
    <t>X1N 630 PR331/P LSI In=630A 3p F F</t>
  </si>
  <si>
    <t>1SDA062175R1</t>
  </si>
  <si>
    <t xml:space="preserve">X1N 630 PR331/P LSIG In=630A 3p F F </t>
  </si>
  <si>
    <t>1SDA062176R1</t>
  </si>
  <si>
    <t xml:space="preserve">X1N 630 PR332/P LI In=630A 3p F F </t>
  </si>
  <si>
    <t>1SDA062177R1</t>
  </si>
  <si>
    <t>X1N 630 PR332/P LSI In=630A 3p F F</t>
  </si>
  <si>
    <t>1SDA062178R1</t>
  </si>
  <si>
    <t xml:space="preserve">X1N 630 PR332/P LSIG In=630A 3p F F </t>
  </si>
  <si>
    <t>1SDA062180R1</t>
  </si>
  <si>
    <t>X1N 630 PR333/P LSI In=630A 3p F F</t>
  </si>
  <si>
    <t>1SDA062181R1</t>
  </si>
  <si>
    <t xml:space="preserve">X1N 630 PR333/P LSIG In=630A 3p F F </t>
  </si>
  <si>
    <t>1SDA062182R1</t>
  </si>
  <si>
    <t xml:space="preserve">X1N 630 PR331/P LI In=630A 4p F F </t>
  </si>
  <si>
    <t>1SDA062183R1</t>
  </si>
  <si>
    <t>X1N 630 PR331/P LSI In=630A 4p F F</t>
  </si>
  <si>
    <t>1SDA062184R1</t>
  </si>
  <si>
    <t xml:space="preserve">X1N 630 PR331/P LSIG In=630A 4p F F </t>
  </si>
  <si>
    <t>1SDA062185R1</t>
  </si>
  <si>
    <t xml:space="preserve">X1N 630 PR332/P LI In=630A 4p F F </t>
  </si>
  <si>
    <t>1SDA062186R1</t>
  </si>
  <si>
    <t>X1N 630 PR332/P LSI In=630A 4p F F</t>
  </si>
  <si>
    <t>1SDA062187R1</t>
  </si>
  <si>
    <t xml:space="preserve">X1N 630 PR332/P LSIG In=630A 4p F F </t>
  </si>
  <si>
    <t>1SDA062189R1</t>
  </si>
  <si>
    <t>X1N 630 PR333/P LSI In=630A 4p F F</t>
  </si>
  <si>
    <t>1SDA062190R1</t>
  </si>
  <si>
    <t xml:space="preserve">X1N 630 PR333/P LSIG In=630A 4p F F </t>
  </si>
  <si>
    <t>1SDA062191R1</t>
  </si>
  <si>
    <t>X1N 630 PR331/P LI In=630A 3p W MP</t>
  </si>
  <si>
    <t>1SDA062192R1</t>
  </si>
  <si>
    <t xml:space="preserve">X1N 630 PR331/P LSI In=630A 3p W MP </t>
  </si>
  <si>
    <t>1SDA062193R1</t>
  </si>
  <si>
    <t>X1N 630 PR331/P LSIG In=630A 3p W MP</t>
  </si>
  <si>
    <t>1SDA062194R1</t>
  </si>
  <si>
    <t>X1N 630 PR332/P LI In=630A 3p W MP</t>
  </si>
  <si>
    <t>1SDA062195R1</t>
  </si>
  <si>
    <t xml:space="preserve">X1N 630 PR332/P LSI In=630A 3p W MP </t>
  </si>
  <si>
    <t>1SDA062196R1</t>
  </si>
  <si>
    <t>X1N 630 PR332/P LSIG In=630A 3p W MP</t>
  </si>
  <si>
    <t>1SDA062198R1</t>
  </si>
  <si>
    <t xml:space="preserve">X1N 630 PR333/P LSI In=630A 3p W MP </t>
  </si>
  <si>
    <t>1SDA062199R1</t>
  </si>
  <si>
    <t>X1N 630 PR333/P LSIG In=630A 3p W MP</t>
  </si>
  <si>
    <t>1SDA062200R1</t>
  </si>
  <si>
    <t>X1N 630 PR331/P LI In=630A 4p W MP</t>
  </si>
  <si>
    <t>1SDA062201R1</t>
  </si>
  <si>
    <t xml:space="preserve">X1N 630 PR331/P LSI In=630A 4p W MP </t>
  </si>
  <si>
    <t>1SDA062202R1</t>
  </si>
  <si>
    <t>X1N 630 PR331/P LSIG In=630A 4p W MP</t>
  </si>
  <si>
    <t>1SDA062203R1</t>
  </si>
  <si>
    <t>X1N 630 PR332/P LI In=630A 4p W MP</t>
  </si>
  <si>
    <t>1SDA062204R1</t>
  </si>
  <si>
    <t xml:space="preserve">X1N 630 PR332/P LSI In=630A 4p W MP </t>
  </si>
  <si>
    <t>1SDA062205R1</t>
  </si>
  <si>
    <t>X1N 630 PR332/P LSIG In=630A 4p W MP</t>
  </si>
  <si>
    <t>1SDA062207R1</t>
  </si>
  <si>
    <t xml:space="preserve">X1N 630 PR333/P LSI In=630A 4p W MP </t>
  </si>
  <si>
    <t>1SDA062208R1</t>
  </si>
  <si>
    <t>X1N 630 PR333/P LSIG In=630A 4p W MP</t>
  </si>
  <si>
    <t>1SDA062209R1</t>
  </si>
  <si>
    <t xml:space="preserve">X1L 630 PR331/P LI In=630A 3p F F </t>
  </si>
  <si>
    <t>1SDA062211R1</t>
  </si>
  <si>
    <t xml:space="preserve">X1L 630 PR331/P LSIG In=630A 3p F F </t>
  </si>
  <si>
    <t>1SDA062212R1</t>
  </si>
  <si>
    <t xml:space="preserve">X1L 630 PR332/P LI In=630A 3p F F </t>
  </si>
  <si>
    <t>1SDA062214R1</t>
  </si>
  <si>
    <t xml:space="preserve">X1L 630 PR332/P LSIG In=630A 3p F F </t>
  </si>
  <si>
    <t>1SDA062217R1</t>
  </si>
  <si>
    <t xml:space="preserve">X1L 630 PR333/P LSIG In=630A 3p F F </t>
  </si>
  <si>
    <t>1SDA062218R1</t>
  </si>
  <si>
    <t xml:space="preserve">X1L 630 PR331/P LI In=630A 4p F F </t>
  </si>
  <si>
    <t>1SDA062220R1</t>
  </si>
  <si>
    <t xml:space="preserve">X1L 630 PR331/P LSIG In=630A 4p F F </t>
  </si>
  <si>
    <t>1SDA062221R1</t>
  </si>
  <si>
    <t xml:space="preserve">X1L 630 PR332/P LI In=630A 4p F F </t>
  </si>
  <si>
    <t>1SDA062223R1</t>
  </si>
  <si>
    <t xml:space="preserve">X1L 630 PR332/P LSIG In=630A 4p F F </t>
  </si>
  <si>
    <t>1SDA062226R1</t>
  </si>
  <si>
    <t xml:space="preserve">X1L 630 PR333/P LSIG In=630A 4p F F </t>
  </si>
  <si>
    <t>1SDA062227R1</t>
  </si>
  <si>
    <t>X1L 630 PR331/P LI In=630A 3p W MP</t>
  </si>
  <si>
    <t>1SDA062229R1</t>
  </si>
  <si>
    <t>X1L 630 PR331/P LSIG In=630A 3p W MP</t>
  </si>
  <si>
    <t>1SDA062230R1</t>
  </si>
  <si>
    <t>X1L 630 PR332/P LI In=630A 3p W MP</t>
  </si>
  <si>
    <t>1SDA062232R1</t>
  </si>
  <si>
    <t>X1L 630 PR332/P LSIG In=630A 3p W MP</t>
  </si>
  <si>
    <t>1SDA062235R1</t>
  </si>
  <si>
    <t>X1L 630 PR333/P LSIG In=630A 3p W MP</t>
  </si>
  <si>
    <t>1SDA062236R1</t>
  </si>
  <si>
    <t>X1L 630 PR331/P LI In=630A 4p W MP</t>
  </si>
  <si>
    <t>1SDA062238R1</t>
  </si>
  <si>
    <t>X1L 630 PR331/P LSIG In=630A 4p W MP</t>
  </si>
  <si>
    <t>1SDA062239R1</t>
  </si>
  <si>
    <t>X1L 630 PR332/P LI In=630A 4p W MP</t>
  </si>
  <si>
    <t>1SDA062241R1</t>
  </si>
  <si>
    <t>X1L 630 PR332/P LSIG In=630A 4p W MP</t>
  </si>
  <si>
    <t>1SDA062244R1</t>
  </si>
  <si>
    <t>X1L 630 PR333/P LSIG In=630A 4p W MP</t>
  </si>
  <si>
    <t>1SDA062245R1</t>
  </si>
  <si>
    <t>X1B 800 PR331/P LI 3p F F</t>
  </si>
  <si>
    <t>1SDA062246R1</t>
  </si>
  <si>
    <t>X1B 800 PR331/P LSI In=800A 3p F F</t>
  </si>
  <si>
    <t>1SDA062247R1</t>
  </si>
  <si>
    <t>X1B 800 PR331/P LSIG 3p F F</t>
  </si>
  <si>
    <t>1SDA062248R1</t>
  </si>
  <si>
    <t xml:space="preserve">X1B 800 PR332/P LI In=800A 3p F F </t>
  </si>
  <si>
    <t>1SDA062249R1</t>
  </si>
  <si>
    <t>X1B 800 PR332/P LSI In=800A 3p F F</t>
  </si>
  <si>
    <t>1SDA062250R1</t>
  </si>
  <si>
    <t xml:space="preserve">X1B 800 PR332/P LSIG In=800A 3p F F </t>
  </si>
  <si>
    <t>1SDA062252R1</t>
  </si>
  <si>
    <t>X1B 800 PR333/P LSI In=800A 3p F F</t>
  </si>
  <si>
    <t>1SDA062253R1</t>
  </si>
  <si>
    <t xml:space="preserve">X1B 800 PR333/P LSIG In=800A 3p F F </t>
  </si>
  <si>
    <t>1SDA062254R1</t>
  </si>
  <si>
    <t xml:space="preserve">X1B 800 PR331/P LI In=800A 4p F F </t>
  </si>
  <si>
    <t>1SDA062255R1</t>
  </si>
  <si>
    <t>X1B 800 PR331/P LSI In=800A 4p F F</t>
  </si>
  <si>
    <t>1SDA062256R1</t>
  </si>
  <si>
    <t xml:space="preserve">X1B 800 PR331/P LSIG In=800A 4p F F </t>
  </si>
  <si>
    <t>1SDA062257R1</t>
  </si>
  <si>
    <t xml:space="preserve">X1B 800 PR332/P LI In=800A 4p F F </t>
  </si>
  <si>
    <t>1SDA062258R1</t>
  </si>
  <si>
    <t>X1B 800 PR332/P LSI In=800A 4p F F</t>
  </si>
  <si>
    <t>1SDA062259R1</t>
  </si>
  <si>
    <t xml:space="preserve">X1B 800 PR332/P LSIG In=800A 4p F F </t>
  </si>
  <si>
    <t>1SDA062261R1</t>
  </si>
  <si>
    <t>X1B 800 PR333/P LSI In=800A 4p F F</t>
  </si>
  <si>
    <t>1SDA062262R1</t>
  </si>
  <si>
    <t xml:space="preserve">X1B 800 PR333/P LSIG In=800A 4p F F </t>
  </si>
  <si>
    <t>1SDA062263R1</t>
  </si>
  <si>
    <t>X1B 800 PR331/P LI In=800A 3p W MP</t>
  </si>
  <si>
    <t>1SDA062264R1</t>
  </si>
  <si>
    <t xml:space="preserve">X1B 800 PR331/P LSI In=800A 3p W MP </t>
  </si>
  <si>
    <t>1SDA062265R1</t>
  </si>
  <si>
    <t>X1B 800 PR331/P LSIG In=800A 3p W MP</t>
  </si>
  <si>
    <t>1SDA062266R1</t>
  </si>
  <si>
    <t>X1B 800 PR332/P LI In=800A 3p W MP</t>
  </si>
  <si>
    <t>1SDA062267R1</t>
  </si>
  <si>
    <t xml:space="preserve">X1B 800 PR332/P LSI In=800A 3p W MP </t>
  </si>
  <si>
    <t>1SDA062268R1</t>
  </si>
  <si>
    <t>X1B 800 PR332/P LSIG In=800A 3p W MP</t>
  </si>
  <si>
    <t>1SDA062270R1</t>
  </si>
  <si>
    <t xml:space="preserve">X1B 800 PR333/P LSI In=800A 3p W MP </t>
  </si>
  <si>
    <t>1SDA062271R1</t>
  </si>
  <si>
    <t>X1B 800 PR333/P LSIG In=800A 3p W MP</t>
  </si>
  <si>
    <t>1SDA062272R1</t>
  </si>
  <si>
    <t>X1B 800 PR331/P LI In=800A 4p W MP</t>
  </si>
  <si>
    <t>1SDA062273R1</t>
  </si>
  <si>
    <t xml:space="preserve">X1B 800 PR331/P LSI In=800A 4p W MP </t>
  </si>
  <si>
    <t>1SDA062274R1</t>
  </si>
  <si>
    <t>X1B 800 PR331/P LSIG In=800A 4p W MP</t>
  </si>
  <si>
    <t>1SDA062275R1</t>
  </si>
  <si>
    <t>X1B 800 PR332/P LI In=800A 4p W MP</t>
  </si>
  <si>
    <t>1SDA062276R1</t>
  </si>
  <si>
    <t xml:space="preserve">X1B 800 PR332/P LSI In=800A 4p W MP </t>
  </si>
  <si>
    <t>1SDA062277R1</t>
  </si>
  <si>
    <t>X1B 800 PR332/P LSIG In=800A 4p W MP</t>
  </si>
  <si>
    <t>1SDA062279R1</t>
  </si>
  <si>
    <t xml:space="preserve">X1B 800 PR333/P LSI In=800A 4p W MP </t>
  </si>
  <si>
    <t>1SDA062280R1</t>
  </si>
  <si>
    <t>X1B 800 PR333/P LSIG In=800A 4p W MP</t>
  </si>
  <si>
    <t>1SDA062281R1</t>
  </si>
  <si>
    <t>X1N 800 PR331/P LI 3p F F</t>
  </si>
  <si>
    <t>1SDA062282R1</t>
  </si>
  <si>
    <t>X1N 800 PR331/P LSI In=800A 3p F F</t>
  </si>
  <si>
    <t>1SDA062283R1</t>
  </si>
  <si>
    <t>X1N 800 PR331/P LSIG 3p F F</t>
  </si>
  <si>
    <t>1SDA062284R1</t>
  </si>
  <si>
    <t xml:space="preserve">X1N 800 PR332/P LI In=800A 3p F F </t>
  </si>
  <si>
    <t>1SDA062285R1</t>
  </si>
  <si>
    <t>X1N 800 PR332/P LSI In=800A 3p F F</t>
  </si>
  <si>
    <t>1SDA062286R1</t>
  </si>
  <si>
    <t xml:space="preserve">X1N 800 PR332/P LSIG In=800A 3p F F </t>
  </si>
  <si>
    <t>1SDA062288R1</t>
  </si>
  <si>
    <t>X1N 800 PR333/P LSI In=800A 3p F F</t>
  </si>
  <si>
    <t>1SDA062289R1</t>
  </si>
  <si>
    <t>X1N 800 PR333/P LSIG 3p F F</t>
  </si>
  <si>
    <t>1SDA062290R1</t>
  </si>
  <si>
    <t xml:space="preserve">X1N 800 PR331/P LI In=800A 4p F F </t>
  </si>
  <si>
    <t>1SDA062291R1</t>
  </si>
  <si>
    <t>X1N 800 PR331/P LSI In=800A 4p F F</t>
  </si>
  <si>
    <t>1SDA062292R1</t>
  </si>
  <si>
    <t xml:space="preserve">X1N 800 PR331/P LSIG In=800A 4p F F </t>
  </si>
  <si>
    <t>1SDA062293R1</t>
  </si>
  <si>
    <t xml:space="preserve">X1N 800 PR332/P LI In=800A 4p F F </t>
  </si>
  <si>
    <t>1SDA062294R1</t>
  </si>
  <si>
    <t>X1N 800 PR332/P LSI In=800A 4p F F</t>
  </si>
  <si>
    <t>1SDA062295R1</t>
  </si>
  <si>
    <t xml:space="preserve">X1N 800 PR332/P LSIG In=800A 4p F F </t>
  </si>
  <si>
    <t>1SDA062297R1</t>
  </si>
  <si>
    <t>X1N 800 PR333/P LSI In=800A 4p F F</t>
  </si>
  <si>
    <t>1SDA062298R1</t>
  </si>
  <si>
    <t xml:space="preserve">X1N 800 PR333/P LSIG In=800A 4p F F </t>
  </si>
  <si>
    <t>1SDA062299R1</t>
  </si>
  <si>
    <t>X1N 800 PR331/P LI In=800A 3p W MP</t>
  </si>
  <si>
    <t>1SDA062300R1</t>
  </si>
  <si>
    <t xml:space="preserve">X1N 800 PR331/P LSI In=800A 3p W MP </t>
  </si>
  <si>
    <t>1SDA062301R1</t>
  </si>
  <si>
    <t>1SDA062302R1</t>
  </si>
  <si>
    <t>X1N 800 PR332/P LI In=800A 3p W MP</t>
  </si>
  <si>
    <t>1SDA062303R1</t>
  </si>
  <si>
    <t xml:space="preserve">X1N 800 PR332/P LSI In=800A 3p W MP </t>
  </si>
  <si>
    <t>1SDA062304R1</t>
  </si>
  <si>
    <t>X1N 800 PR332/P LSIG In=800A 3p W MP</t>
  </si>
  <si>
    <t>1SDA062306R1</t>
  </si>
  <si>
    <t xml:space="preserve">X1N 800 PR333/P LSI In=800A 3p W MP </t>
  </si>
  <si>
    <t>1SDA062307R1</t>
  </si>
  <si>
    <t>X1N 800 PR333/P LSIG In=800A 3p W MP</t>
  </si>
  <si>
    <t>1SDA062308R1</t>
  </si>
  <si>
    <t>X1N 800 PR331/P LI In=800A 4p W MP</t>
  </si>
  <si>
    <t>1SDA062309R1</t>
  </si>
  <si>
    <t xml:space="preserve">X1N 800 PR331/P LSI In=800A 4p W MP </t>
  </si>
  <si>
    <t>1SDA062310R1</t>
  </si>
  <si>
    <t>X1N 800 PR331/P LSIG In=800A 4p W MP</t>
  </si>
  <si>
    <t>1SDA062311R1</t>
  </si>
  <si>
    <t>X1N 800 PR332/P LI In=800A 4p W MP</t>
  </si>
  <si>
    <t>1SDA062312R1</t>
  </si>
  <si>
    <t xml:space="preserve">X1N 800 PR332/P LSI In=800A 4p W MP </t>
  </si>
  <si>
    <t>1SDA062313R1</t>
  </si>
  <si>
    <t>X1N 800 PR332/P LSIG In=800A 4p W MP</t>
  </si>
  <si>
    <t>1SDA062315R1</t>
  </si>
  <si>
    <t xml:space="preserve">X1N 800 PR333/P LSI In=800A 4p W MP </t>
  </si>
  <si>
    <t>1SDA062316R1</t>
  </si>
  <si>
    <t>X1N 800 PR333/P LSIG In=800A 4p W MP</t>
  </si>
  <si>
    <t>1SDA062317R1</t>
  </si>
  <si>
    <t xml:space="preserve">X1L 800 PR331/P LI In=800A 3p F F </t>
  </si>
  <si>
    <t>1SDA062319R1</t>
  </si>
  <si>
    <t xml:space="preserve">X1L 800 PR331/P LSIG In=800A 3p F F </t>
  </si>
  <si>
    <t>1SDA062320R1</t>
  </si>
  <si>
    <t xml:space="preserve">X1L 800 PR332/P LI In=800A 3p F F </t>
  </si>
  <si>
    <t>1SDA062322R1</t>
  </si>
  <si>
    <t xml:space="preserve">X1L 800 PR332/P LSIG In=800A 3p F F </t>
  </si>
  <si>
    <t>1SDA062325R1</t>
  </si>
  <si>
    <t xml:space="preserve">X1L 800 PR333/P LSIG In=800A 3p F F </t>
  </si>
  <si>
    <t>1SDA062326R1</t>
  </si>
  <si>
    <t xml:space="preserve">X1L 800 PR331/P LI In=800A 4p F F </t>
  </si>
  <si>
    <t>1SDA062328R1</t>
  </si>
  <si>
    <t xml:space="preserve">X1L 800 PR331/P LSIG In=800A 4p F F </t>
  </si>
  <si>
    <t>1SDA062329R1</t>
  </si>
  <si>
    <t xml:space="preserve">X1L 800 PR332/P LI In=800A 4p F F </t>
  </si>
  <si>
    <t>1SDA062331R1</t>
  </si>
  <si>
    <t xml:space="preserve">X1L 800 PR332/P LSIG In=800A 4p F F </t>
  </si>
  <si>
    <t>1SDA062334R1</t>
  </si>
  <si>
    <t xml:space="preserve">X1L 800 PR333/P LSIG In=800A 4p F F </t>
  </si>
  <si>
    <t>1SDA062335R1</t>
  </si>
  <si>
    <t>X1L 800 PR331/P LI In=800A 3p W MP</t>
  </si>
  <si>
    <t>1SDA062337R1</t>
  </si>
  <si>
    <t>X1L 800 PR331/P LSIG In=800A 3p W MP</t>
  </si>
  <si>
    <t>1SDA062338R1</t>
  </si>
  <si>
    <t>X1L 800 PR332/P LI In=800A 3p W MP</t>
  </si>
  <si>
    <t>1SDA062340R1</t>
  </si>
  <si>
    <t>X1L 800 PR332/P LSIG In=800A 3p W MP</t>
  </si>
  <si>
    <t>1SDA062343R1</t>
  </si>
  <si>
    <t>X1L 800 PR333/P LSIG In=800A 3p W MP</t>
  </si>
  <si>
    <t>1SDA062344R1</t>
  </si>
  <si>
    <t>X1L 800 PR331/P LI In=800A 4p W MP</t>
  </si>
  <si>
    <t>1SDA062346R1</t>
  </si>
  <si>
    <t>X1L 800 PR331/P LSIG In=800A 4p W MP</t>
  </si>
  <si>
    <t>1SDA062347R1</t>
  </si>
  <si>
    <t>X1L 800 PR332/P LI In=800A 4p W MP</t>
  </si>
  <si>
    <t>1SDA062349R1</t>
  </si>
  <si>
    <t>X1L 800 PR332/P LSIG In=800A 4p W MP</t>
  </si>
  <si>
    <t>1SDA062352R1</t>
  </si>
  <si>
    <t>X1L 800 PR333/P LSIG In=800A 4p W MP</t>
  </si>
  <si>
    <t>1SDA062353R1</t>
  </si>
  <si>
    <t xml:space="preserve">X1B 1000 PR331/P LI In=1000A 3p F F </t>
  </si>
  <si>
    <t>1SDA062354R1</t>
  </si>
  <si>
    <t>X1B 1000 PR331/P LSI In=1000A 3p F F</t>
  </si>
  <si>
    <t>1SDA062355R1</t>
  </si>
  <si>
    <t>X1B 1000 PR331/P LSIG 3p F F</t>
  </si>
  <si>
    <t>1SDA062356R1</t>
  </si>
  <si>
    <t xml:space="preserve">X1B 1000 PR332/P LI In=1000A 3p F F </t>
  </si>
  <si>
    <t>1SDA062357R1</t>
  </si>
  <si>
    <t>X1B 1000 PR332/P LSI In=1000A 3p F F</t>
  </si>
  <si>
    <t>1SDA062358R1</t>
  </si>
  <si>
    <t xml:space="preserve">X1B 1000 PR332/P LSIG In=1000A 3p F F </t>
  </si>
  <si>
    <t>1SDA062360R1</t>
  </si>
  <si>
    <t>X1B 1000 PR333/P LSI In=1000A 3p F F</t>
  </si>
  <si>
    <t>1SDA062361R1</t>
  </si>
  <si>
    <t xml:space="preserve">X1B 1000 PR333/P LSIG In=1000A 3p F F </t>
  </si>
  <si>
    <t>1SDA062362R1</t>
  </si>
  <si>
    <t xml:space="preserve">X1B 1000 PR331/P LI In=1000A 4p F F </t>
  </si>
  <si>
    <t>1SDA062363R1</t>
  </si>
  <si>
    <t>X1B 1000 PR331/P LSI In=1000A 4p F F</t>
  </si>
  <si>
    <t>1SDA062364R1</t>
  </si>
  <si>
    <t xml:space="preserve">X1B 1000 PR331/P LSIG In=1000A 4p F F </t>
  </si>
  <si>
    <t>1SDA062365R1</t>
  </si>
  <si>
    <t xml:space="preserve">X1B 1000 PR332/P LI In=1000A 4p F F </t>
  </si>
  <si>
    <t>1SDA062366R1</t>
  </si>
  <si>
    <t>X1B 1000 PR332/P LSI In=1000A 4p F F</t>
  </si>
  <si>
    <t>1SDA062367R1</t>
  </si>
  <si>
    <t xml:space="preserve">X1B 1000 PR332/P LSIG In=1000A 4p F F </t>
  </si>
  <si>
    <t>1SDA062369R1</t>
  </si>
  <si>
    <t>X1B 1000 PR333/P LSI In=1000A 4p F F</t>
  </si>
  <si>
    <t>1SDA062370R1</t>
  </si>
  <si>
    <t xml:space="preserve">X1B 1000 PR333/P LSIG In=1000A 4p F F </t>
  </si>
  <si>
    <t>1SDA062371R1</t>
  </si>
  <si>
    <t>X1B 1000 PR331/P LI In=1000A 3p W MP</t>
  </si>
  <si>
    <t>1SDA062372R1</t>
  </si>
  <si>
    <t xml:space="preserve">X1B 1000 PR331/P LSI In=1000A 3p W MP </t>
  </si>
  <si>
    <t>1SDA062373R1</t>
  </si>
  <si>
    <t>X1B 1000 PR331/P LSIG In=1000A 3p W MP</t>
  </si>
  <si>
    <t>1SDA062374R1</t>
  </si>
  <si>
    <t>X1B 1000 PR332/P LI In=1000A 3p W MP</t>
  </si>
  <si>
    <t>1SDA062375R1</t>
  </si>
  <si>
    <t xml:space="preserve">X1B 1000 PR332/P LSI In=1000A 3p W MP </t>
  </si>
  <si>
    <t>1SDA062376R1</t>
  </si>
  <si>
    <t>X1B 1000 PR332/P LSIG In=1000A 3p W MP</t>
  </si>
  <si>
    <t>1SDA062378R1</t>
  </si>
  <si>
    <t xml:space="preserve">X1B 1000 PR333/P LSI In=1000A 3p W MP </t>
  </si>
  <si>
    <t>1SDA062379R1</t>
  </si>
  <si>
    <t>X1B 1000 PR333/P LSIG In=1000A 3p W MP</t>
  </si>
  <si>
    <t>1SDA062380R1</t>
  </si>
  <si>
    <t>X1B 1000 PR331/P LI In=1000A 4p W MP</t>
  </si>
  <si>
    <t>1SDA062381R1</t>
  </si>
  <si>
    <t xml:space="preserve">X1B 1000 PR331/P LSI In=1000A 4p W MP </t>
  </si>
  <si>
    <t>1SDA062382R1</t>
  </si>
  <si>
    <t>X1B 1000 PR331/P LSIG In=1000A 4p W MP</t>
  </si>
  <si>
    <t>1SDA062383R1</t>
  </si>
  <si>
    <t>X1B 1000 PR332/P LI In=1000A 4p W MP</t>
  </si>
  <si>
    <t>1SDA062384R1</t>
  </si>
  <si>
    <t xml:space="preserve">X1B 1000 PR332/P LSI In=1000A 4p W MP </t>
  </si>
  <si>
    <t>1SDA062385R1</t>
  </si>
  <si>
    <t>X1B 1000 PR332/P LSIG In=1000A 4p W MP</t>
  </si>
  <si>
    <t>1SDA062387R1</t>
  </si>
  <si>
    <t xml:space="preserve">X1B 1000 PR333/P LSI In=1000A 4p W MP </t>
  </si>
  <si>
    <t>1SDA062388R1</t>
  </si>
  <si>
    <t>X1B 1000 PR333/P LSIG In=1000A 4p W MP</t>
  </si>
  <si>
    <t>1SDA062389R1</t>
  </si>
  <si>
    <t>X1N 1000 PR331/P LI 3p F F</t>
  </si>
  <si>
    <t>1SDA062390R1</t>
  </si>
  <si>
    <t>X1N 1000 PR331/P LSI In=1000A 3p F F</t>
  </si>
  <si>
    <t>1SDA062391R1</t>
  </si>
  <si>
    <t>X1N 1000 PR331/P LSIG 3p F F</t>
  </si>
  <si>
    <t>1SDA062392R1</t>
  </si>
  <si>
    <t xml:space="preserve">X1N 1000 PR332/P LI In=1000A 3p F F </t>
  </si>
  <si>
    <t>1SDA062393R1</t>
  </si>
  <si>
    <t>X1N 1000 PR332/P LSI In=1000A 3p F F</t>
  </si>
  <si>
    <t>1SDA062394R1</t>
  </si>
  <si>
    <t xml:space="preserve">X1N 1000 PR332/P LSIG In=1000A 3p F F </t>
  </si>
  <si>
    <t>1SDA062396R1</t>
  </si>
  <si>
    <t>X1N 1000 PR333/P LSI In=1000A 3p F F</t>
  </si>
  <si>
    <t>1SDA062397R1</t>
  </si>
  <si>
    <t xml:space="preserve">X1N 1000 PR333/P LSIG In=1000A 3p F F </t>
  </si>
  <si>
    <t>1SDA062398R1</t>
  </si>
  <si>
    <t xml:space="preserve">X1N 1000 PR331/P LI In=1000A 4p F F </t>
  </si>
  <si>
    <t>1SDA062399R1</t>
  </si>
  <si>
    <t>X1N 1000 PR331/P LSI In=1000A 4p F F</t>
  </si>
  <si>
    <t>1SDA062400R1</t>
  </si>
  <si>
    <t xml:space="preserve">X1N 1000 PR331/P LSIG In=1000A 4p F F </t>
  </si>
  <si>
    <t>1SDA062401R1</t>
  </si>
  <si>
    <t xml:space="preserve">X1N 1000 PR332/P LI In=1000A 4p F F </t>
  </si>
  <si>
    <t>1SDA062402R1</t>
  </si>
  <si>
    <t>X1N 1000 PR332/P LSI In=1000A 4p F F</t>
  </si>
  <si>
    <t>1SDA062403R1</t>
  </si>
  <si>
    <t xml:space="preserve">X1N 1000 PR332/P LSIG In=1000A 4p F F </t>
  </si>
  <si>
    <t>1SDA062405R1</t>
  </si>
  <si>
    <t>X1N 1000 PR333/P LSI In=1000A 4p F F</t>
  </si>
  <si>
    <t>1SDA062406R1</t>
  </si>
  <si>
    <t xml:space="preserve">X1N 1000 PR333/P LSIG In=1000A 4p F F </t>
  </si>
  <si>
    <t>1SDA062407R1</t>
  </si>
  <si>
    <t>X1N 1000 PR331/P LI In=1000A 3p W MP</t>
  </si>
  <si>
    <t>1SDA062408R1</t>
  </si>
  <si>
    <t xml:space="preserve">X1N 1000 PR331/P LSI In=1000A 3p W MP </t>
  </si>
  <si>
    <t>1SDA062409R1</t>
  </si>
  <si>
    <t>1SDA062410R1</t>
  </si>
  <si>
    <t>X1N 1000 PR332/P LI In=1000A 3p W MP</t>
  </si>
  <si>
    <t>1SDA062411R1</t>
  </si>
  <si>
    <t xml:space="preserve">X1N 1000 PR332/P LSI In=1000A 3p W MP </t>
  </si>
  <si>
    <t>1SDA062412R1</t>
  </si>
  <si>
    <t>X1N 1000 PR332/P LSIG In=1000A 3p W MP</t>
  </si>
  <si>
    <t>1SDA062414R1</t>
  </si>
  <si>
    <t xml:space="preserve">X1N 1000 PR333/P LSI In=1000A 3p W MP </t>
  </si>
  <si>
    <t>1SDA062415R1</t>
  </si>
  <si>
    <t>X1N 1000 PR333/P LSIG In=1000A 3p W MP</t>
  </si>
  <si>
    <t>1SDA062416R1</t>
  </si>
  <si>
    <t>X1N 1000 PR331/P LI In=1000A 4p W MP</t>
  </si>
  <si>
    <t>1SDA062417R1</t>
  </si>
  <si>
    <t xml:space="preserve">X1N 1000 PR331/P LSI In=1000A 4p W MP </t>
  </si>
  <si>
    <t>1SDA062418R1</t>
  </si>
  <si>
    <t>X1N 1000 PR331/P LSIG In=1000A 4p W MP</t>
  </si>
  <si>
    <t>1SDA062419R1</t>
  </si>
  <si>
    <t>X1N 1000 PR332/P LI In=1000A 4p W MP</t>
  </si>
  <si>
    <t>1SDA062420R1</t>
  </si>
  <si>
    <t xml:space="preserve">X1N 1000 PR332/P LSI In=1000A 4p W MP </t>
  </si>
  <si>
    <t>1SDA062421R1</t>
  </si>
  <si>
    <t>X1N 1000 PR332/P LSIG In=1000A 4p W MP</t>
  </si>
  <si>
    <t>1SDA062423R1</t>
  </si>
  <si>
    <t xml:space="preserve">X1N 1000 PR333/P LSI In=1000A 4p W MP </t>
  </si>
  <si>
    <t>1SDA062424R1</t>
  </si>
  <si>
    <t>X1N 1000 PR333/P LSIG In=1000A 4p W MP</t>
  </si>
  <si>
    <t>1SDA062425R1</t>
  </si>
  <si>
    <t xml:space="preserve">X1L 1000 PR331/P LI In=1000A 3p F F </t>
  </si>
  <si>
    <t>1SDA062427R1</t>
  </si>
  <si>
    <t xml:space="preserve">X1L 1000 PR331/P LSIG In=1000A 3p F F </t>
  </si>
  <si>
    <t>1SDA062428R1</t>
  </si>
  <si>
    <t xml:space="preserve">X1L 1000 PR332/P LI In=1000A 3p F F </t>
  </si>
  <si>
    <t>1SDA062430R1</t>
  </si>
  <si>
    <t xml:space="preserve">X1L 1000 PR332/P LSIG In=1000A 3p F F </t>
  </si>
  <si>
    <t>1SDA062433R1</t>
  </si>
  <si>
    <t xml:space="preserve">X1L 1000 PR333/P LSIG In=1000A 3p F F </t>
  </si>
  <si>
    <t>1SDA062434R1</t>
  </si>
  <si>
    <t xml:space="preserve">X1L 1000 PR331/P LI In=1000A 4p F F </t>
  </si>
  <si>
    <t>1SDA062436R1</t>
  </si>
  <si>
    <t xml:space="preserve">X1L 1000 PR331/P LSIG In=1000A 4p F F </t>
  </si>
  <si>
    <t>1SDA062437R1</t>
  </si>
  <si>
    <t xml:space="preserve">X1L 1000 PR332/P LI In=1000A 4p F F </t>
  </si>
  <si>
    <t>1SDA062439R1</t>
  </si>
  <si>
    <t xml:space="preserve">X1L 1000 PR332/P LSIG In=1000A 4p F F </t>
  </si>
  <si>
    <t>1SDA062445R1</t>
  </si>
  <si>
    <t>X1L 1000 PR331/P LSIG 3p F F</t>
  </si>
  <si>
    <t>1SDA062446R1</t>
  </si>
  <si>
    <t>X1L 1000 PR332/P LI In=1000A 3p W MP</t>
  </si>
  <si>
    <t>1SDA062448R1</t>
  </si>
  <si>
    <t>X1L 1000 PR332/P LSIG In=1000A 3p W MP</t>
  </si>
  <si>
    <t>1SDA062451R1</t>
  </si>
  <si>
    <t>X1L 1000 PR333/P LSIG In=1000A 3p W MP</t>
  </si>
  <si>
    <t>1SDA062452R1</t>
  </si>
  <si>
    <t>X1L 1000 PR331/P LI In=1000A 4p W MP</t>
  </si>
  <si>
    <t>1SDA062454R1</t>
  </si>
  <si>
    <t>X1L 1000 PR331/P LSIG In=1000A 4p W MP</t>
  </si>
  <si>
    <t>1SDA062455R1</t>
  </si>
  <si>
    <t>X1L 1000 PR332/P LI In=1000A 4p W MP</t>
  </si>
  <si>
    <t>1SDA062457R1</t>
  </si>
  <si>
    <t>X1L 1000 PR332/P LSIG In=1000A 4p W MP</t>
  </si>
  <si>
    <t>1SDA062460R1</t>
  </si>
  <si>
    <t>X1L 1000 PR333/P LSIG In=1000A 4p W MP</t>
  </si>
  <si>
    <t>1SDA062461R1</t>
  </si>
  <si>
    <t xml:space="preserve">X1B 1250 PR331/P LI In=1250A 3p F F </t>
  </si>
  <si>
    <t>1SDA062462R1</t>
  </si>
  <si>
    <t>X1B 1250 PR331/P LSI In=1250A 3p F F</t>
  </si>
  <si>
    <t>1SDA062463R1</t>
  </si>
  <si>
    <t>X1B 1250 PR331/P LSIG 3p F F</t>
  </si>
  <si>
    <t>1SDA062464R1</t>
  </si>
  <si>
    <t xml:space="preserve">X1B 1250 PR332/P LI In=1250A 3p F F </t>
  </si>
  <si>
    <t>1SDA062465R1</t>
  </si>
  <si>
    <t>X1B 1250 PR332/P LSI In=1250A 3p F F</t>
  </si>
  <si>
    <t>1SDA062466R1</t>
  </si>
  <si>
    <t xml:space="preserve">X1B 1250 PR332/P LSIG In=1250A 3p F F </t>
  </si>
  <si>
    <t>1SDA062468R1</t>
  </si>
  <si>
    <t>X1B 1250 PR333/P LSI In=1250A 3p F F</t>
  </si>
  <si>
    <t>1SDA062469R1</t>
  </si>
  <si>
    <t xml:space="preserve">X1B 1250 PR333/P LSIG In=1250A 3p F F </t>
  </si>
  <si>
    <t>1SDA062470R1</t>
  </si>
  <si>
    <t xml:space="preserve">X1B 1250 PR331/P LI In=1250A 4p F F </t>
  </si>
  <si>
    <t>1SDA062471R1</t>
  </si>
  <si>
    <t>X1B 1250 PR331/P LSI In=1250A 4p F F</t>
  </si>
  <si>
    <t>1SDA062472R1</t>
  </si>
  <si>
    <t xml:space="preserve">X1B 1250 PR331/P LSIG In=1250A 4p F F </t>
  </si>
  <si>
    <t>1SDA062473R1</t>
  </si>
  <si>
    <t xml:space="preserve">X1B 1250 PR332/P LI In=1250A 4p F F </t>
  </si>
  <si>
    <t>1SDA062474R1</t>
  </si>
  <si>
    <t>X1B 1250 PR332/P LSI In=1250A 4p F F</t>
  </si>
  <si>
    <t>1SDA062475R1</t>
  </si>
  <si>
    <t xml:space="preserve">X1B 1250 PR332/P LSIG In=1250A 4p F F </t>
  </si>
  <si>
    <t>1SDA062477R1</t>
  </si>
  <si>
    <t>X1B 1250 PR333/P LSI In=1250A 4p F F</t>
  </si>
  <si>
    <t>1SDA062478R1</t>
  </si>
  <si>
    <t xml:space="preserve">X1B 1250 PR333/P LSIG In=1250A 4p F F </t>
  </si>
  <si>
    <t>1SDA062479R1</t>
  </si>
  <si>
    <t>X1B 1250 PR331/P LI In=1250A 3p W MP</t>
  </si>
  <si>
    <t>1SDA062480R1</t>
  </si>
  <si>
    <t xml:space="preserve">X1B 1250 PR331/P LSI In=1250A 3p W MP </t>
  </si>
  <si>
    <t>1SDA062481R1</t>
  </si>
  <si>
    <t>X1B 1250 PR331/P LSIG In=1250A 3p W MP</t>
  </si>
  <si>
    <t>1SDA062482R1</t>
  </si>
  <si>
    <t>X1B 1250 PR332/P LI In=1250A 3p W MP</t>
  </si>
  <si>
    <t>1SDA062483R1</t>
  </si>
  <si>
    <t xml:space="preserve">X1B 1250 PR332/P LSI In=1250A 3p W MP </t>
  </si>
  <si>
    <t>1SDA062484R1</t>
  </si>
  <si>
    <t>X1B 1250 PR332/P LSIG In=1250A 3p W MP</t>
  </si>
  <si>
    <t>1SDA062486R1</t>
  </si>
  <si>
    <t xml:space="preserve">X1B 1250 PR333/P LSI In=1250A 3p W MP </t>
  </si>
  <si>
    <t>1SDA062487R1</t>
  </si>
  <si>
    <t>X1B 1250 PR333/P LSIG 3p F F</t>
  </si>
  <si>
    <t>1SDA062488R1</t>
  </si>
  <si>
    <t>X1B 1250 PR331/P LI In=1250A 4p W MP</t>
  </si>
  <si>
    <t>1SDA062489R1</t>
  </si>
  <si>
    <t xml:space="preserve">X1B 1250 PR331/P LSI In=1250A 4p W MP </t>
  </si>
  <si>
    <t>1SDA062490R1</t>
  </si>
  <si>
    <t>X1B 1250 PR331/P LSIG In=1250A 4p W MP</t>
  </si>
  <si>
    <t>1SDA062491R1</t>
  </si>
  <si>
    <t>X1B 1250 PR332/P LI In=1250A 4p W MP</t>
  </si>
  <si>
    <t>1SDA062492R1</t>
  </si>
  <si>
    <t xml:space="preserve">X1B 1250 PR332/P LSI In=1250A 4p W MP </t>
  </si>
  <si>
    <t>1SDA062493R1</t>
  </si>
  <si>
    <t>X1B 1250 PR332/P LSIG In=1250A 4p W MP</t>
  </si>
  <si>
    <t>1SDA062495R1</t>
  </si>
  <si>
    <t xml:space="preserve">X1B 1250 PR333/P LSI In=1250A 4p W MP </t>
  </si>
  <si>
    <t>1SDA062496R1</t>
  </si>
  <si>
    <t>X1B 1250 PR333/P LSIG In=1250A 4p W MP</t>
  </si>
  <si>
    <t>1SDA062497R1</t>
  </si>
  <si>
    <t>X1N 1250 PR331/P LI 3p F F</t>
  </si>
  <si>
    <t>1SDA062498R1</t>
  </si>
  <si>
    <t>X1N 1250 PR331/P LSI In=1250A 3p F F</t>
  </si>
  <si>
    <t>1SDA062499R1</t>
  </si>
  <si>
    <t>X1N 1250 PR331/P LSIG 3p F F</t>
  </si>
  <si>
    <t>1SDA062500R1</t>
  </si>
  <si>
    <t xml:space="preserve">X1N 1250 PR332/P LI In=1250A 3p F F </t>
  </si>
  <si>
    <t>1SDA062501R1</t>
  </si>
  <si>
    <t>X1N 1250 PR332/P LSI In=1250A 3p F F</t>
  </si>
  <si>
    <t>1SDA062502R1</t>
  </si>
  <si>
    <t xml:space="preserve">X1N 1250 PR332/P LSIG In=1250A 3p F F </t>
  </si>
  <si>
    <t>1SDA062504R1</t>
  </si>
  <si>
    <t>X1N 1250 PR333/P LSI In=1250A 3p F F</t>
  </si>
  <si>
    <t>1SDA062505R1</t>
  </si>
  <si>
    <t xml:space="preserve">X1N 1250 PR333/P LSIG In=1250A 3p F F </t>
  </si>
  <si>
    <t>1SDA062506R1</t>
  </si>
  <si>
    <t xml:space="preserve">X1N 1250 PR331/P LI In=1250A 4p F F </t>
  </si>
  <si>
    <t>1SDA062507R1</t>
  </si>
  <si>
    <t>X1N 1250 PR331/P LSI In=1250A 4p F F</t>
  </si>
  <si>
    <t>1SDA062508R1</t>
  </si>
  <si>
    <t xml:space="preserve">X1N 1250 PR331/P LSIG In=1250A 4p F F </t>
  </si>
  <si>
    <t>1SDA062509R1</t>
  </si>
  <si>
    <t xml:space="preserve">X1N 1250 PR332/P LI In=1250A 4p F F </t>
  </si>
  <si>
    <t>1SDA062510R1</t>
  </si>
  <si>
    <t>X1N 1250 PR332/P LSI In=1250A 4p F F</t>
  </si>
  <si>
    <t>1SDA062511R1</t>
  </si>
  <si>
    <t xml:space="preserve">X1N 1250 PR332/P LSIG In=1250A 4p F F </t>
  </si>
  <si>
    <t>1SDA062513R1</t>
  </si>
  <si>
    <t>X1N 1250 PR333/P LSI In=1250A 4p F F</t>
  </si>
  <si>
    <t>1SDA062514R1</t>
  </si>
  <si>
    <t xml:space="preserve">X1N 1250 PR333/P LSIG In=1250A 4p F F </t>
  </si>
  <si>
    <t>1SDA062515R1</t>
  </si>
  <si>
    <t>X1N 1250 PR331/P LI In=1250A 3p W MP</t>
  </si>
  <si>
    <t>1SDA062516R1</t>
  </si>
  <si>
    <t xml:space="preserve">X1N 1250 PR331/P LSI In=1250A 3p W MP </t>
  </si>
  <si>
    <t>1SDA062517R1</t>
  </si>
  <si>
    <t>1SDA062518R1</t>
  </si>
  <si>
    <t>X1N 1250 PR332/P LI In=1250A 3p W MP</t>
  </si>
  <si>
    <t>1SDA062519R1</t>
  </si>
  <si>
    <t xml:space="preserve">X1N 1250 PR332/P LSI In=1250A 3p W MP </t>
  </si>
  <si>
    <t>1SDA062520R1</t>
  </si>
  <si>
    <t>X1N 1250 PR332/P LSIG In=1250A 3p W MP</t>
  </si>
  <si>
    <t>1SDA062522R1</t>
  </si>
  <si>
    <t xml:space="preserve">X1N 1250 PR333/P LSI In=1250A 3p W MP </t>
  </si>
  <si>
    <t>1SDA062523R1</t>
  </si>
  <si>
    <t>X1N 1250 PR333/P LSIG In=1250A 3p W MP</t>
  </si>
  <si>
    <t>1SDA062524R1</t>
  </si>
  <si>
    <t>X1N 1250 PR331/P LI In=1250A 4p W MP</t>
  </si>
  <si>
    <t>1SDA062525R1</t>
  </si>
  <si>
    <t xml:space="preserve">X1N 1250 PR331/P LSI In=1250A 4p W MP </t>
  </si>
  <si>
    <t>1SDA062526R1</t>
  </si>
  <si>
    <t>X1N 1250 PR331/P LSIG In=1250A 4p W MP</t>
  </si>
  <si>
    <t>1SDA062527R1</t>
  </si>
  <si>
    <t>X1N 1250 PR332/P LI In=1250A 4p W MP</t>
  </si>
  <si>
    <t>1SDA062528R1</t>
  </si>
  <si>
    <t xml:space="preserve">X1N 1250 PR332/P LSI In=1250A 4p W MP </t>
  </si>
  <si>
    <t>1SDA062529R1</t>
  </si>
  <si>
    <t>X1N 1250 PR332/P LSIG In=1250A 4p W MP</t>
  </si>
  <si>
    <t>1SDA062531R1</t>
  </si>
  <si>
    <t xml:space="preserve">X1N 1250 PR333/P LSI In=1250A 4p W MP </t>
  </si>
  <si>
    <t>1SDA062532R1</t>
  </si>
  <si>
    <t>X1N 1250 PR333/P LSIG In=1250A 4p W MP</t>
  </si>
  <si>
    <t>1SDA062533R1</t>
  </si>
  <si>
    <t xml:space="preserve">X1L 1250 PR331/P LI In=1250A 3p F F </t>
  </si>
  <si>
    <t>1SDA062535R1</t>
  </si>
  <si>
    <t>X1L 1250 PR331/P LSIG 3p F F</t>
  </si>
  <si>
    <t>1SDA062536R1</t>
  </si>
  <si>
    <t xml:space="preserve">X1L 1250 PR332/P LI In=1250A 3p F F </t>
  </si>
  <si>
    <t>1SDA062538R1</t>
  </si>
  <si>
    <t xml:space="preserve">X1L 1250 PR332/P LSIG In=1250A 3p F F </t>
  </si>
  <si>
    <t>1SDA062541R1</t>
  </si>
  <si>
    <t xml:space="preserve">X1L 1250 PR333/P LSIG In=1250A 3p F F </t>
  </si>
  <si>
    <t>1SDA062542R1</t>
  </si>
  <si>
    <t xml:space="preserve">X1L 1250 PR331/P LI In=1250A 4p F F </t>
  </si>
  <si>
    <t>1SDA062544R1</t>
  </si>
  <si>
    <t xml:space="preserve">X1L 1250 PR331/P LSIG In=1250A 4p F F </t>
  </si>
  <si>
    <t>1SDA062545R1</t>
  </si>
  <si>
    <t xml:space="preserve">X1L 1250 PR332/P LI In=1250A 4p F F </t>
  </si>
  <si>
    <t>1SDA062547R1</t>
  </si>
  <si>
    <t xml:space="preserve">X1L 1250 PR332/P LSIG In=1250A 4p F F </t>
  </si>
  <si>
    <t>1SDA062550R1</t>
  </si>
  <si>
    <t xml:space="preserve">X1L 1250 PR333/P LSIG In=1250A 4p F F </t>
  </si>
  <si>
    <t>1SDA062551R1</t>
  </si>
  <si>
    <t>X1L 1250 PR331/P LI In=1250A 3p W MP</t>
  </si>
  <si>
    <t>1SDA062553R1</t>
  </si>
  <si>
    <t>X1L 1250 PR331/P LSIG In=1250A 3p W MP</t>
  </si>
  <si>
    <t>1SDA062554R1</t>
  </si>
  <si>
    <t>X1L 1250 PR332/P LI In=1250A 3p W MP</t>
  </si>
  <si>
    <t>1SDA062556R1</t>
  </si>
  <si>
    <t>X1L 1250 PR332/P LSIG In=1250A 3p W MP</t>
  </si>
  <si>
    <t>1SDA062559R1</t>
  </si>
  <si>
    <t>X1L 1250 PR333/P LSIG In=1250A 3p W MP</t>
  </si>
  <si>
    <t>1SDA062560R1</t>
  </si>
  <si>
    <t>X1L 1250 PR331/P LI In=1250A 4p W MP</t>
  </si>
  <si>
    <t>1SDA062562R1</t>
  </si>
  <si>
    <t>X1L 1250 PR331/P LSIG In=1250A 4p W MP</t>
  </si>
  <si>
    <t>1SDA062563R1</t>
  </si>
  <si>
    <t>X1L 1250 PR332/P LI In=1250A 4p W MP</t>
  </si>
  <si>
    <t>1SDA062565R1</t>
  </si>
  <si>
    <t>X1L 1250 PR332/P LSIG In=1250A 4p W MP</t>
  </si>
  <si>
    <t>1SDA062568R1</t>
  </si>
  <si>
    <t>X1L 1250 PR333/P LSIG In=1250A 4p W MP</t>
  </si>
  <si>
    <t>1SDA062569R1</t>
  </si>
  <si>
    <t xml:space="preserve">X1B 1600 PR331/P LI In=1600A 3p F F </t>
  </si>
  <si>
    <t>1SDA062570R1</t>
  </si>
  <si>
    <t>X1B 1600 PR331/P LSI In=1600A 3p F F</t>
  </si>
  <si>
    <t>1SDA062571R1</t>
  </si>
  <si>
    <t>X1B 1600 PR331/P LSIG 3p F F</t>
  </si>
  <si>
    <t>1SDA062572R1</t>
  </si>
  <si>
    <t xml:space="preserve">X1B 1600 PR332/P LI In=1600A 3p F F </t>
  </si>
  <si>
    <t>1SDA062573R1</t>
  </si>
  <si>
    <t>X1B 1600 PR332/P LSI In=1600A 3p F F</t>
  </si>
  <si>
    <t>1SDA062574R1</t>
  </si>
  <si>
    <t xml:space="preserve">X1B 1600 PR332/P LSIG In=1600A 3p F F </t>
  </si>
  <si>
    <t>1SDA062576R1</t>
  </si>
  <si>
    <t>X1B 1600 PR333/P LSI In=1600A 3p F F</t>
  </si>
  <si>
    <t>1SDA062577R1</t>
  </si>
  <si>
    <t xml:space="preserve">X1B 1600 PR333/P LSIG In=1600A 3p F F </t>
  </si>
  <si>
    <t>1SDA062578R1</t>
  </si>
  <si>
    <t xml:space="preserve">X1B 1600 PR331/P LI In=1600A 4p F F </t>
  </si>
  <si>
    <t>1SDA062579R1</t>
  </si>
  <si>
    <t>X1B 1600 PR331/P LSI In=1600A 4p F F</t>
  </si>
  <si>
    <t>1SDA062580R1</t>
  </si>
  <si>
    <t xml:space="preserve">X1B 1600 PR331/P LSIG In=1600A 4p F F </t>
  </si>
  <si>
    <t>1SDA062581R1</t>
  </si>
  <si>
    <t xml:space="preserve">X1B 1600 PR332/P LI In=1600A 4p F F </t>
  </si>
  <si>
    <t>1SDA062582R1</t>
  </si>
  <si>
    <t>X1B 1600 PR332/P LSI In=1600A 4p F F</t>
  </si>
  <si>
    <t>1SDA062583R1</t>
  </si>
  <si>
    <t xml:space="preserve">X1B 1600 PR332/P LSIG In=1600A 4p F F </t>
  </si>
  <si>
    <t>1SDA062585R1</t>
  </si>
  <si>
    <t>X1B 1600 PR333/P LSI In=1600A 4p F F</t>
  </si>
  <si>
    <t>1SDA062586R1</t>
  </si>
  <si>
    <t xml:space="preserve">X1B 1600 PR333/P LSIG In=1600A 4p F F </t>
  </si>
  <si>
    <t>1SDA062587R1</t>
  </si>
  <si>
    <t>X1B 1600 PR331/P LI In=1600A 3p W MP</t>
  </si>
  <si>
    <t>1SDA062588R1</t>
  </si>
  <si>
    <t xml:space="preserve">X1B 1600 PR331/P LSI In=1600A 3p W MP </t>
  </si>
  <si>
    <t>1SDA062589R1</t>
  </si>
  <si>
    <t>X1B 1600 PR331/P LSIG In=1600A 3p W MP</t>
  </si>
  <si>
    <t>1SDA062590R1</t>
  </si>
  <si>
    <t>X1B 1600 PR332/P LI In=1600A 3p W MP</t>
  </si>
  <si>
    <t>1SDA062591R1</t>
  </si>
  <si>
    <t xml:space="preserve">X1B 1600 PR332/P LSI In=1600A 3p W MP </t>
  </si>
  <si>
    <t>1SDA062592R1</t>
  </si>
  <si>
    <t>X1B 1600 PR332/P LSIG In=1600A 3p W MP</t>
  </si>
  <si>
    <t>1SDA062594R1</t>
  </si>
  <si>
    <t xml:space="preserve">X1B 1600 PR333/P LSI In=1600A 3p W MP </t>
  </si>
  <si>
    <t>1SDA062595R1</t>
  </si>
  <si>
    <t>X1B 1600 PR333/P LSIG In=1600A 3p W MP</t>
  </si>
  <si>
    <t>1SDA062596R1</t>
  </si>
  <si>
    <t>X1B 1600 PR331/P LI In=1600A 4p W MP</t>
  </si>
  <si>
    <t>1SDA062597R1</t>
  </si>
  <si>
    <t xml:space="preserve">X1B 1600 PR331/P LSI In=1600A 4p W MP </t>
  </si>
  <si>
    <t>1SDA062598R1</t>
  </si>
  <si>
    <t>X1B 1600 PR331/P LSIG In=1600A 4p W MP</t>
  </si>
  <si>
    <t>1SDA062599R1</t>
  </si>
  <si>
    <t>X1B 1600 PR332/P LI In=1600A 4p W MP</t>
  </si>
  <si>
    <t>1SDA062600R1</t>
  </si>
  <si>
    <t xml:space="preserve">X1B 1600 PR332/P LSI In=1600A 4p W MP </t>
  </si>
  <si>
    <t>1SDA062601R1</t>
  </si>
  <si>
    <t>X1B 1600 PR332/P LSIG In=1600A 4p W MP</t>
  </si>
  <si>
    <t>1SDA062603R1</t>
  </si>
  <si>
    <t xml:space="preserve">X1B 1600 PR333/P LSI In=1600A 4p W MP </t>
  </si>
  <si>
    <t>1SDA062604R1</t>
  </si>
  <si>
    <t>X1B 1600 PR333/P LSIG In=1600A 4p W MP</t>
  </si>
  <si>
    <t>1SDA062605R1</t>
  </si>
  <si>
    <t>X1N 1600 PR331/P LI 3p F F</t>
  </si>
  <si>
    <t>1SDA062606R1</t>
  </si>
  <si>
    <t>X1N 1600 PR331/P LSI In=1600A 3p F F</t>
  </si>
  <si>
    <t>1SDA062607R1</t>
  </si>
  <si>
    <t>X1N 1600 PR331/P LSIG 3p F F</t>
  </si>
  <si>
    <t>1SDA062608R1</t>
  </si>
  <si>
    <t xml:space="preserve">X1N 1600 PR332/P LI In=1600A 3p F F </t>
  </si>
  <si>
    <t>1SDA062609R1</t>
  </si>
  <si>
    <t>X1N 1600 PR332/P LSI In=1600A 3p F F</t>
  </si>
  <si>
    <t>1SDA062610R1</t>
  </si>
  <si>
    <t xml:space="preserve">X1N 1600 PR332/P LSIG In=1600A 3p F F </t>
  </si>
  <si>
    <t>1SDA062611R1</t>
  </si>
  <si>
    <t>X1N 1600 PR332/P LSIRc In=1600A 3p F F</t>
  </si>
  <si>
    <t>1SDA062612R1</t>
  </si>
  <si>
    <t>X1N 1600 PR333/P LSI In=1600A 3p F F</t>
  </si>
  <si>
    <t>1SDA062613R1</t>
  </si>
  <si>
    <t xml:space="preserve">X1N 1600 PR333/P LSIG In=1600A 3p F F </t>
  </si>
  <si>
    <t>1SDA062614R1</t>
  </si>
  <si>
    <t xml:space="preserve">X1N 1600 PR331/P LI In=1600A 4p F F </t>
  </si>
  <si>
    <t>1SDA062615R1</t>
  </si>
  <si>
    <t>X1N 1600 PR331/P LSI In=1600A 4p F F</t>
  </si>
  <si>
    <t>1SDA062616R1</t>
  </si>
  <si>
    <t xml:space="preserve">X1N 1600 PR331/P LSIG In=1600A 4p F F </t>
  </si>
  <si>
    <t>1SDA062617R1</t>
  </si>
  <si>
    <t xml:space="preserve">X1N 1600 PR332/P LI In=1600A 4p F F </t>
  </si>
  <si>
    <t>1SDA062618R1</t>
  </si>
  <si>
    <t>X1N 1600 PR332/P LSI In=1600A 4p F F</t>
  </si>
  <si>
    <t>1SDA062619R1</t>
  </si>
  <si>
    <t xml:space="preserve">X1N 1600 PR332/P LSIG In=1600A 4p F F </t>
  </si>
  <si>
    <t>1SDA062620R1</t>
  </si>
  <si>
    <t>X1N 1600 PR332/P LSIRc In=1600A 4p F F</t>
  </si>
  <si>
    <t>1SDA062621R1</t>
  </si>
  <si>
    <t>X1N 1600 PR333/P LSI In=1600A 4p F F</t>
  </si>
  <si>
    <t>1SDA062622R1</t>
  </si>
  <si>
    <t xml:space="preserve">X1N 1600 PR333/P LSIG In=1600A 4p F F </t>
  </si>
  <si>
    <t>1SDA062623R1</t>
  </si>
  <si>
    <t>X1N 1600 PR331/P LI In=1600A 3p W MP</t>
  </si>
  <si>
    <t>1SDA062624R1</t>
  </si>
  <si>
    <t xml:space="preserve">X1N 1600 PR331/P LSI In=1600A 3p W MP </t>
  </si>
  <si>
    <t>1SDA062625R1</t>
  </si>
  <si>
    <t>X1N 1600 PR331/P LSIG In=1600A 3p W MP</t>
  </si>
  <si>
    <t>1SDA062626R1</t>
  </si>
  <si>
    <t>X1N 1600 PR332/P LI In=1600A 3p W MP</t>
  </si>
  <si>
    <t>1SDA062627R1</t>
  </si>
  <si>
    <t xml:space="preserve">X1N 1600 PR332/P LSI In=1600A 3p W MP </t>
  </si>
  <si>
    <t>1SDA062628R1</t>
  </si>
  <si>
    <t>X1N 1600 PR332/P LSIG In=1600A 3p W MP</t>
  </si>
  <si>
    <t>1SDA062629R1</t>
  </si>
  <si>
    <t xml:space="preserve">X1N 1600 PR332/P LSIRc In=1600A 3p W MP </t>
  </si>
  <si>
    <t>1SDA062630R1</t>
  </si>
  <si>
    <t xml:space="preserve">X1N 1600 PR333/P LSI In=1600A 3p W MP </t>
  </si>
  <si>
    <t>1SDA062631R1</t>
  </si>
  <si>
    <t>X1N 1600 PR333/P LSIG In=1600A 3p W MP</t>
  </si>
  <si>
    <t>1SDA062632R1</t>
  </si>
  <si>
    <t>X1N 1600 PR331/P LI In=1600A 4p W MP</t>
  </si>
  <si>
    <t>1SDA062633R1</t>
  </si>
  <si>
    <t xml:space="preserve">X1N 1600 PR331/P LSI In=1600A 4p W MP </t>
  </si>
  <si>
    <t>1SDA062634R1</t>
  </si>
  <si>
    <t>X1N 1600 PR331/P LSIG In=1600A 4p W MP</t>
  </si>
  <si>
    <t>1SDA062635R1</t>
  </si>
  <si>
    <t>X1N 1600 PR332/P LI In=1600A 4p W MP</t>
  </si>
  <si>
    <t>1SDA062636R1</t>
  </si>
  <si>
    <t xml:space="preserve">X1N 1600 PR332/P LSI In=1600A 4p W MP </t>
  </si>
  <si>
    <t>1SDA062637R1</t>
  </si>
  <si>
    <t>X1N 1600 PR332/P LSIG In=1600A 4p W MP</t>
  </si>
  <si>
    <t>1SDA062638R1</t>
  </si>
  <si>
    <t xml:space="preserve">X1N 1600 PR332/P LSIRc In=1600A 4p W MP </t>
  </si>
  <si>
    <t>1SDA062639R1</t>
  </si>
  <si>
    <t xml:space="preserve">X1N 1600 PR333/P LSI In=1600A 4p W MP </t>
  </si>
  <si>
    <t>1SDA062640R1</t>
  </si>
  <si>
    <t>X1N 1600 PR333/P LSIG In=1600A 4p W MP</t>
  </si>
  <si>
    <t>1SDA062641R1</t>
  </si>
  <si>
    <t xml:space="preserve">T7H 800 PR231/P I In=800A 3p F F        </t>
  </si>
  <si>
    <t>1SDA062642R1</t>
  </si>
  <si>
    <t xml:space="preserve">T7H 800 PR231/P LS/I In=800A 3p F F     </t>
  </si>
  <si>
    <t>1SDA062643R1</t>
  </si>
  <si>
    <t xml:space="preserve">T7H 800 PR232/P LSI In=800A 3p F F      </t>
  </si>
  <si>
    <t>1SDA062644R1</t>
  </si>
  <si>
    <t xml:space="preserve">T7H 800 PR331/P LSIG In=800A 3p F F     </t>
  </si>
  <si>
    <t>1SDA062645R1</t>
  </si>
  <si>
    <t xml:space="preserve">T7H 800 PR332/P LI In=800A 3p F F       </t>
  </si>
  <si>
    <t>1SDA062646R1</t>
  </si>
  <si>
    <t xml:space="preserve">T7H 800 PR332/P LSI In=800A 3p F F      </t>
  </si>
  <si>
    <t>1SDA062647R1</t>
  </si>
  <si>
    <t xml:space="preserve">T7H 800 PR332/P LSIG In=800A 3p F F     </t>
  </si>
  <si>
    <t>1SDA062648R1</t>
  </si>
  <si>
    <t xml:space="preserve">T7H 800 PR332/P LSIRc In=800A 3p F F    </t>
  </si>
  <si>
    <t>1SDA062649R1</t>
  </si>
  <si>
    <t xml:space="preserve">T7H 800 PR231/P I In=800A 4p F F        </t>
  </si>
  <si>
    <t>1SDA062650R1</t>
  </si>
  <si>
    <t xml:space="preserve">T7H 800 PR231/P LS/I In=800A 4p F F     </t>
  </si>
  <si>
    <t>1SDA062651R1</t>
  </si>
  <si>
    <t xml:space="preserve">T7H 800 PR232/P LSI In=800A 4p F F      </t>
  </si>
  <si>
    <t>1SDA062652R1</t>
  </si>
  <si>
    <t xml:space="preserve">T7H 800 PR331/P LSIG In=800A 4p F F     </t>
  </si>
  <si>
    <t>1SDA062653R1</t>
  </si>
  <si>
    <t xml:space="preserve">T7H 800 PR332/P LI In=800A 4p F F       </t>
  </si>
  <si>
    <t>1SDA062654R1</t>
  </si>
  <si>
    <t xml:space="preserve">T7H 800 PR332/P LSI In=800A 4p F F      </t>
  </si>
  <si>
    <t>1SDA062655R1</t>
  </si>
  <si>
    <t xml:space="preserve">T7H 800 PR332/P LSIG In=800A 4p F F     </t>
  </si>
  <si>
    <t>1SDA062656R1</t>
  </si>
  <si>
    <t xml:space="preserve">T7H 800 PR332/P LSIRc In=800A 4p F F    </t>
  </si>
  <si>
    <t>1SDA062657R1</t>
  </si>
  <si>
    <t xml:space="preserve">T7H 800 PR231/P I In=800A 3p F F M      </t>
  </si>
  <si>
    <t>1SDA062658R1</t>
  </si>
  <si>
    <t xml:space="preserve">T7H 800 PR231/P LS/I In=800A 3p F F M   </t>
  </si>
  <si>
    <t>1SDA062659R1</t>
  </si>
  <si>
    <t xml:space="preserve">T7H 800 PR232/P LSI In=800A 3p F F M    </t>
  </si>
  <si>
    <t>1SDA062660R1</t>
  </si>
  <si>
    <t xml:space="preserve">T7H 800 PR331/P LSIG In=800A 3p F F M   </t>
  </si>
  <si>
    <t>1SDA062661R1</t>
  </si>
  <si>
    <t xml:space="preserve">T7H 800 PR332/P LI In=800A 3p F F M     </t>
  </si>
  <si>
    <t>1SDA062662R1</t>
  </si>
  <si>
    <t xml:space="preserve">T7H 800 PR332/P LSI In=800A 3p F F M    </t>
  </si>
  <si>
    <t>1SDA062663R1</t>
  </si>
  <si>
    <t xml:space="preserve">T7H 800 PR332/P LSIG In=800A 3p F F M   </t>
  </si>
  <si>
    <t>1SDA062664R1</t>
  </si>
  <si>
    <t xml:space="preserve">T7H 800 PR332/P LSIRc In=800A 3p F F M  </t>
  </si>
  <si>
    <t>1SDA062665R1</t>
  </si>
  <si>
    <t xml:space="preserve">T7H 800 PR231/P I In=800A 4p F F M      </t>
  </si>
  <si>
    <t>1SDA062666R1</t>
  </si>
  <si>
    <t xml:space="preserve">T7H 800 PR231/P LS/I In=800A 4p F F M   </t>
  </si>
  <si>
    <t>1SDA062667R1</t>
  </si>
  <si>
    <t xml:space="preserve">T7H 800 PR232/P LSI In=800A 4p F F M    </t>
  </si>
  <si>
    <t>1SDA062668R1</t>
  </si>
  <si>
    <t xml:space="preserve">T7H 800 PR331/P LSIG In=800A 4p F F M   </t>
  </si>
  <si>
    <t>1SDA062669R1</t>
  </si>
  <si>
    <t xml:space="preserve">T7H 800 PR332/P LI In=800A 4p F F M     </t>
  </si>
  <si>
    <t>1SDA062670R1</t>
  </si>
  <si>
    <t xml:space="preserve">T7H 800 PR332/P LSI In=800A 4p F F M    </t>
  </si>
  <si>
    <t>1SDA062671R1</t>
  </si>
  <si>
    <t xml:space="preserve">T7H 800 PR332/P LSIG In=800A 4p F F M   </t>
  </si>
  <si>
    <t>1SDA062672R1</t>
  </si>
  <si>
    <t xml:space="preserve">T7H 800 PR332/P LSIRc In=800A 4p F F M  </t>
  </si>
  <si>
    <t>1SDA062673R1</t>
  </si>
  <si>
    <t xml:space="preserve">T7L 800 PR231/P I In=800A 3p F F        </t>
  </si>
  <si>
    <t>1SDA062674R1</t>
  </si>
  <si>
    <t xml:space="preserve">T7L 800 PR231/P LS/I In=800A 3p F F     </t>
  </si>
  <si>
    <t>1SDA062675R1</t>
  </si>
  <si>
    <t xml:space="preserve">T7L 800 PR232/P LSI In=800A 3p F F      </t>
  </si>
  <si>
    <t>1SDA062676R1</t>
  </si>
  <si>
    <t xml:space="preserve">T7L 800 PR331/P LSIG In=800A 3p F F     </t>
  </si>
  <si>
    <t>1SDA062677R1</t>
  </si>
  <si>
    <t xml:space="preserve">T7L 800 PR332/P LI In=800A 3p F F       </t>
  </si>
  <si>
    <t>1SDA062678R1</t>
  </si>
  <si>
    <t xml:space="preserve">T7L 800 PR332/P LSI In=800A 3p F F      </t>
  </si>
  <si>
    <t>1SDA062679R1</t>
  </si>
  <si>
    <t xml:space="preserve">T7L 800 PR332/P LSIG In=800A 3p F F     </t>
  </si>
  <si>
    <t>1SDA062680R1</t>
  </si>
  <si>
    <t xml:space="preserve">T7L 800 PR332/P LSIRc In=800A 3p F F    </t>
  </si>
  <si>
    <t>1SDA062681R1</t>
  </si>
  <si>
    <t xml:space="preserve">T7L 800 PR231/P I In=800A 4p F F        </t>
  </si>
  <si>
    <t>1SDA062682R1</t>
  </si>
  <si>
    <t xml:space="preserve">T7L 800 PR231/P LS/I In=800A 4p F F     </t>
  </si>
  <si>
    <t>1SDA062683R1</t>
  </si>
  <si>
    <t xml:space="preserve">T7L 800 PR232/P LSI In=800A 4p F F      </t>
  </si>
  <si>
    <t>1SDA062684R1</t>
  </si>
  <si>
    <t xml:space="preserve">T7L 800 PR331/P LSIG In=800A 4p F F     </t>
  </si>
  <si>
    <t>1SDA062685R1</t>
  </si>
  <si>
    <t xml:space="preserve">T7L 800 PR332/P LI In=800A 4p F F       </t>
  </si>
  <si>
    <t>1SDA062686R1</t>
  </si>
  <si>
    <t xml:space="preserve">T7L 800 PR332/P LSI In=800A 4p F F      </t>
  </si>
  <si>
    <t>1SDA062687R1</t>
  </si>
  <si>
    <t xml:space="preserve">T7L 800 PR332/P LSIG In=800A 4p F F     </t>
  </si>
  <si>
    <t>1SDA062688R1</t>
  </si>
  <si>
    <t xml:space="preserve">T7L 800 PR332/P LSIRc In=800A 4p F F    </t>
  </si>
  <si>
    <t>1SDA062689R1</t>
  </si>
  <si>
    <t xml:space="preserve">T7L 800 PR231/P I In=800A 3p F F M      </t>
  </si>
  <si>
    <t>1SDA062690R1</t>
  </si>
  <si>
    <t xml:space="preserve">T7L 800 PR231/P LS/I In=800A 3p F F M   </t>
  </si>
  <si>
    <t>1SDA062691R1</t>
  </si>
  <si>
    <t xml:space="preserve">T7L 800 PR232/P LSI In=800A 3p F F M    </t>
  </si>
  <si>
    <t>1SDA062692R1</t>
  </si>
  <si>
    <t xml:space="preserve">T7L 800 PR331/P LSIG In=800A 3p F F M   </t>
  </si>
  <si>
    <t>1SDA062693R1</t>
  </si>
  <si>
    <t xml:space="preserve">T7L 800 PR332/P LI In=800A 3p F F M     </t>
  </si>
  <si>
    <t>1SDA062694R1</t>
  </si>
  <si>
    <t xml:space="preserve">T7L 800 PR332/P LSI In=800A 3p F F M    </t>
  </si>
  <si>
    <t>1SDA062695R1</t>
  </si>
  <si>
    <t xml:space="preserve">T7L 800 PR332/P LSIG In=800A 3p F F M   </t>
  </si>
  <si>
    <t>1SDA062696R1</t>
  </si>
  <si>
    <t xml:space="preserve">T7L 800 PR332/P LSIRc In=800A 3p F F M  </t>
  </si>
  <si>
    <t>1SDA062697R1</t>
  </si>
  <si>
    <t xml:space="preserve">T7L 800 PR231/P I In=800A 4p F F M      </t>
  </si>
  <si>
    <t>1SDA062698R1</t>
  </si>
  <si>
    <t xml:space="preserve">T7L 800 PR231/P LS/I In=800A 4p F F M   </t>
  </si>
  <si>
    <t>1SDA062699R1</t>
  </si>
  <si>
    <t xml:space="preserve">T7L 800 PR232/P LSI In=800A 4p F F M    </t>
  </si>
  <si>
    <t>1SDA062700R1</t>
  </si>
  <si>
    <t xml:space="preserve">T7L 800 PR331/P LSIG In=800A 4p F F M   </t>
  </si>
  <si>
    <t>1SDA062701R1</t>
  </si>
  <si>
    <t xml:space="preserve">T7L 800 PR332/P LI In=800A 4p F F M     </t>
  </si>
  <si>
    <t>1SDA062702R1</t>
  </si>
  <si>
    <t xml:space="preserve">T7L 800 PR332/P LSI In=800A 4p F F M    </t>
  </si>
  <si>
    <t>1SDA062703R1</t>
  </si>
  <si>
    <t xml:space="preserve">T7L 800 PR332/P LSIG In=800A 4p F F M   </t>
  </si>
  <si>
    <t>1SDA062704R1</t>
  </si>
  <si>
    <t xml:space="preserve">T7L 800 PR332/P LSIRc In=800A 4p F F M  </t>
  </si>
  <si>
    <t>1SDA062705R1</t>
  </si>
  <si>
    <t xml:space="preserve">T7V 800 PR231/P I In=800A 3p F F        </t>
  </si>
  <si>
    <t>1SDA062706R1</t>
  </si>
  <si>
    <t xml:space="preserve">T7V 800 PR231/P LS/I In=800A 3p F F     </t>
  </si>
  <si>
    <t>1SDA062707R1</t>
  </si>
  <si>
    <t xml:space="preserve">T7V 800 PR232/P LSI In=800A 3p F F      </t>
  </si>
  <si>
    <t>1SDA062708R1</t>
  </si>
  <si>
    <t xml:space="preserve">T7V 800 PR331/P LSIG In=800A 3p F F     </t>
  </si>
  <si>
    <t>1SDA062709R1</t>
  </si>
  <si>
    <t xml:space="preserve">T7V 800 PR332/P LI In=800A 3p F F       </t>
  </si>
  <si>
    <t>1SDA062710R1</t>
  </si>
  <si>
    <t xml:space="preserve">T7V 800 PR332/P LSI In=800A 3p F F      </t>
  </si>
  <si>
    <t>1SDA062711R1</t>
  </si>
  <si>
    <t xml:space="preserve">T7V 800 PR332/P LSIG In=800A 3p F F     </t>
  </si>
  <si>
    <t>1SDA062712R1</t>
  </si>
  <si>
    <t xml:space="preserve">T7V 800 PR332/P LSIRc In=800A 3p F F    </t>
  </si>
  <si>
    <t>1SDA062713R1</t>
  </si>
  <si>
    <t xml:space="preserve">T7V 800 PR231/P I In=800A 4p F F        </t>
  </si>
  <si>
    <t>1SDA062714R1</t>
  </si>
  <si>
    <t xml:space="preserve">T7V 800 PR231/P LS/I In=800A 4p F F     </t>
  </si>
  <si>
    <t>1SDA062715R1</t>
  </si>
  <si>
    <t xml:space="preserve">T7V 800 PR232/P LSI In=800A 4p F F      </t>
  </si>
  <si>
    <t>1SDA062716R1</t>
  </si>
  <si>
    <t xml:space="preserve">T7V 800 PR331/P LSIG In=800A 4p F F     </t>
  </si>
  <si>
    <t>1SDA062717R1</t>
  </si>
  <si>
    <t xml:space="preserve">T7V 800 PR332/P LI In=800A 4p F F       </t>
  </si>
  <si>
    <t>1SDA062718R1</t>
  </si>
  <si>
    <t xml:space="preserve">T7V 800 PR332/P LSI In=800A 4p F F      </t>
  </si>
  <si>
    <t>1SDA062719R1</t>
  </si>
  <si>
    <t xml:space="preserve">T7V 800 PR332/P LSIG In=800A 4p F F     </t>
  </si>
  <si>
    <t>1SDA062720R1</t>
  </si>
  <si>
    <t xml:space="preserve">T7V 800 PR332/P LSIRc In=800A 4p F F    </t>
  </si>
  <si>
    <t>1SDA062721R1</t>
  </si>
  <si>
    <t xml:space="preserve">T7V 800 PR231/P I In=800A 3p F F M      </t>
  </si>
  <si>
    <t>1SDA062722R1</t>
  </si>
  <si>
    <t xml:space="preserve">T7V 800 PR231/P LS/I In=800A 3p F F M   </t>
  </si>
  <si>
    <t>1SDA062723R1</t>
  </si>
  <si>
    <t xml:space="preserve">T7V 800 PR232/P LSI In=800A 3p F F M    </t>
  </si>
  <si>
    <t>1SDA062724R1</t>
  </si>
  <si>
    <t xml:space="preserve">T7V 800 PR331/P LSIG In=800A 3p F F M   </t>
  </si>
  <si>
    <t>1SDA062725R1</t>
  </si>
  <si>
    <t xml:space="preserve">T7V 800 PR332/P LI In=800A 3p F F M     </t>
  </si>
  <si>
    <t>1SDA062726R1</t>
  </si>
  <si>
    <t xml:space="preserve">T7V 800 PR332/P LSI In=800A 3p F F M    </t>
  </si>
  <si>
    <t>1SDA062727R1</t>
  </si>
  <si>
    <t xml:space="preserve">T7V 800 PR332/P LSIG In=800A 3p F F M   </t>
  </si>
  <si>
    <t>1SDA062728R1</t>
  </si>
  <si>
    <t xml:space="preserve">T7V 800 PR332/P LSIRc In=800A 3p F F M  </t>
  </si>
  <si>
    <t>1SDA062729R1</t>
  </si>
  <si>
    <t xml:space="preserve">T7V 800 PR231/P I In=800A 4p F F M      </t>
  </si>
  <si>
    <t>1SDA062730R1</t>
  </si>
  <si>
    <t xml:space="preserve">T7V 800 PR231/P LS/I In=800A 4p F F M   </t>
  </si>
  <si>
    <t>1SDA062731R1</t>
  </si>
  <si>
    <t xml:space="preserve">T7V 800 PR232/P LSI In=800A 4p F F M    </t>
  </si>
  <si>
    <t>1SDA062732R1</t>
  </si>
  <si>
    <t xml:space="preserve">T7V 800 PR331/P LSIG In=800A 4p F F M   </t>
  </si>
  <si>
    <t>1SDA062733R1</t>
  </si>
  <si>
    <t xml:space="preserve">T7V 800 PR332/P LI In=800A 4p F F M     </t>
  </si>
  <si>
    <t>1SDA062734R1</t>
  </si>
  <si>
    <t xml:space="preserve">T7V 800 PR332/P LSI In=800A 4p F F M    </t>
  </si>
  <si>
    <t>1SDA062735R1</t>
  </si>
  <si>
    <t xml:space="preserve">T7V 800 PR332/P LSIG In=800A 4p F F M   </t>
  </si>
  <si>
    <t>1SDA062736R1</t>
  </si>
  <si>
    <t xml:space="preserve">T7V 800 PR332/P LSIRc In=800A 4p F F M  </t>
  </si>
  <si>
    <t>1SDA062737R1</t>
  </si>
  <si>
    <t xml:space="preserve">T7S 1000 PR231/P I In=1000A 3p F F      </t>
  </si>
  <si>
    <t>Interruptor T7S 1,000 A, Relevador PR231 R1000 LS/I,  3 Polos  sin Terminales</t>
  </si>
  <si>
    <t>1SDA062739R1</t>
  </si>
  <si>
    <t xml:space="preserve">T7S 1000 PR232/P LSI In=1000A 3p F F    </t>
  </si>
  <si>
    <t>Interruptor T7S 1,000 A, Relevador PR331 R1000 LSIG, 3 Polos  sin Terminales</t>
  </si>
  <si>
    <t>1SDA062741R1</t>
  </si>
  <si>
    <t>Interruptor T7S 1,000 A, Relevador PR332-LI R1000, 3 Polos  sin Terminales</t>
  </si>
  <si>
    <t>1SDA062742R1</t>
  </si>
  <si>
    <t xml:space="preserve">T7S 1000 PR332/P LSI In=1000A 3p F F    </t>
  </si>
  <si>
    <t>1SDA062743R1</t>
  </si>
  <si>
    <t>Interruptor T7S 1,000 A, Relevador PR332-LSIG R1000 3 Polos  sin Terminales</t>
  </si>
  <si>
    <t>1SDA062744R1</t>
  </si>
  <si>
    <t xml:space="preserve">T7S 1000 PR332/P LSIRc In=1000A 3p F F  </t>
  </si>
  <si>
    <t>1SDA062745R1</t>
  </si>
  <si>
    <t xml:space="preserve">T7S 1000 PR231/P I In=1000A 4p F F      </t>
  </si>
  <si>
    <t>1SDA062746R1</t>
  </si>
  <si>
    <t xml:space="preserve">T7S 1000 PR231/P LS/I In=1000A 4p F F   </t>
  </si>
  <si>
    <t>1SDA062747R1</t>
  </si>
  <si>
    <t xml:space="preserve">T7S 1000 PR232/P LSI In=1000A 4p F F    </t>
  </si>
  <si>
    <t>1SDA062748R1</t>
  </si>
  <si>
    <t xml:space="preserve">T7S 1000 PR331/P LSIG In=1000A 4p F F   </t>
  </si>
  <si>
    <t>1SDA062749R1</t>
  </si>
  <si>
    <t xml:space="preserve">T7S 1000 PR332/P LI In=1000A 4p F F     </t>
  </si>
  <si>
    <t>1SDA062750R1</t>
  </si>
  <si>
    <t xml:space="preserve">T7S 1000 PR332/P LSI In=1000A 4p F F    </t>
  </si>
  <si>
    <t>1SDA062751R1</t>
  </si>
  <si>
    <t xml:space="preserve">T7S 1000 PR332/P LSIG In=1000A 4p F F   </t>
  </si>
  <si>
    <t>1SDA062752R1</t>
  </si>
  <si>
    <t xml:space="preserve">T7S 1000 PR332/P LSIRc In=1000A 4p F F  </t>
  </si>
  <si>
    <t>1SDA062753R1</t>
  </si>
  <si>
    <t xml:space="preserve">T7S 1000 PR231/P I In=1000A 3p F F M    </t>
  </si>
  <si>
    <t>1SDA062754R1</t>
  </si>
  <si>
    <t xml:space="preserve">T7S 1000 PR231/P LS/I In=1000A 3p F F M </t>
  </si>
  <si>
    <t>1SDA062755R1</t>
  </si>
  <si>
    <t xml:space="preserve">T7S 1000 PR232/P LSI In=1000A 3p F F M  </t>
  </si>
  <si>
    <t>1SDA062756R1</t>
  </si>
  <si>
    <t>T7S 1000 PR331/P LSIG In=1000A 3p F</t>
  </si>
  <si>
    <t>1SDA062757R1</t>
  </si>
  <si>
    <t xml:space="preserve">T7S 1000 PR332/P LI In=1000A 3p F F M   </t>
  </si>
  <si>
    <t>1SDA062758R1</t>
  </si>
  <si>
    <t xml:space="preserve">T7S 1000 PR332/P LSI In=1000A 3p F F M  </t>
  </si>
  <si>
    <t>1SDA062759R1</t>
  </si>
  <si>
    <t xml:space="preserve">T7S 1000 PR332/P LSIG In=1000A 3p F F M </t>
  </si>
  <si>
    <t>1SDA062760R1</t>
  </si>
  <si>
    <t>T7S 1000 PR332/P LSIRc In=1000A 3p F F M</t>
  </si>
  <si>
    <t>1SDA062761R1</t>
  </si>
  <si>
    <t xml:space="preserve">T7S 1000 PR231/P I In=1000A 4p F F M    </t>
  </si>
  <si>
    <t>1SDA062762R1</t>
  </si>
  <si>
    <t xml:space="preserve">T7S 1000 PR231/P LS/I In=1000A 4p F F M </t>
  </si>
  <si>
    <t>1SDA062763R1</t>
  </si>
  <si>
    <t xml:space="preserve">T7S 1000 PR232/P LSI In=1000A 4p F F M  </t>
  </si>
  <si>
    <t>1SDA062764R1</t>
  </si>
  <si>
    <t xml:space="preserve">T7S 1000 PR331/P LSIG In=1000A 4p F F M </t>
  </si>
  <si>
    <t>1SDA062765R1</t>
  </si>
  <si>
    <t xml:space="preserve">T7S 1000 PR332/P LI In=1000A 4p F F M   </t>
  </si>
  <si>
    <t>1SDA062766R1</t>
  </si>
  <si>
    <t xml:space="preserve">T7S 1000 PR332/P LSI In=1000A 4p F F M  </t>
  </si>
  <si>
    <t>1SDA062767R1</t>
  </si>
  <si>
    <t xml:space="preserve">T7S 1000 PR332/P LSIG In=1000A 4p F F M </t>
  </si>
  <si>
    <t>1SDA062768R1</t>
  </si>
  <si>
    <t>T7S 1000 PR332/P LSIRc In=1000A 4p F F M</t>
  </si>
  <si>
    <t>1SDA062769R1</t>
  </si>
  <si>
    <t xml:space="preserve">T7H 1000 PR231/P I In=1000A 3p F F      </t>
  </si>
  <si>
    <t>Interruptor T7H 1,000 A,  Relevador PR231 LS/I, R1000, 3 Polos sin Terminales</t>
  </si>
  <si>
    <t>1SDA062771R1</t>
  </si>
  <si>
    <t xml:space="preserve">T7H 1000 PR232/P LSI In=1000A 3p F F    </t>
  </si>
  <si>
    <t>Interruptor T7H 1,000 A,  Relevador PR331 LSIG, R1000, 3 Polos  sin Terminales</t>
  </si>
  <si>
    <t>1SDA062773R1</t>
  </si>
  <si>
    <t>Interruptor T7H 1,000 A,  Relevador PR332 LS/I, R1000, 3 Polos  sin Terminales</t>
  </si>
  <si>
    <t>1SDA062774R1</t>
  </si>
  <si>
    <t xml:space="preserve">T7H 1000 PR332/P LSI In=1000A 3p F F    </t>
  </si>
  <si>
    <t>1SDA062775R1</t>
  </si>
  <si>
    <t>Interruptor T7H 1,000 A, Relevador PR332 LSIG, R1000, 3 Polos  sin Terminales</t>
  </si>
  <si>
    <t>1SDA062776R1</t>
  </si>
  <si>
    <t xml:space="preserve">T7H 1000 PR332/P LSIRc In=1000A 3p F F  </t>
  </si>
  <si>
    <t>1SDA062777R1</t>
  </si>
  <si>
    <t xml:space="preserve">T7H 1000 PR231/P I In=1000A 4p F F      </t>
  </si>
  <si>
    <t>1SDA062778R1</t>
  </si>
  <si>
    <t xml:space="preserve">T7H 1000 PR231/P LS/I In=1000A 4p F F   </t>
  </si>
  <si>
    <t>1SDA062779R1</t>
  </si>
  <si>
    <t xml:space="preserve">T7H 1000 PR232/P LSI In=1000A 4p F F    </t>
  </si>
  <si>
    <t>1SDA062780R1</t>
  </si>
  <si>
    <t xml:space="preserve">T7H 1000 PR331/P LSIG In=1000A 4p F F   </t>
  </si>
  <si>
    <t>1SDA062781R1</t>
  </si>
  <si>
    <t xml:space="preserve">T7H 1000 PR332/P LI In=1000A 4p F F     </t>
  </si>
  <si>
    <t>1SDA062782R1</t>
  </si>
  <si>
    <t xml:space="preserve">T7H 1000 PR332/P LSI In=1000A 4p F F    </t>
  </si>
  <si>
    <t>1SDA062783R1</t>
  </si>
  <si>
    <t xml:space="preserve">T7H 1000 PR332/P LSIG In=1000A 4p F F   </t>
  </si>
  <si>
    <t>1SDA062784R1</t>
  </si>
  <si>
    <t xml:space="preserve">T7H 1000 PR332/P LSIRc In=1000A 4p F F  </t>
  </si>
  <si>
    <t>1SDA062785R1</t>
  </si>
  <si>
    <t xml:space="preserve">T7H 1000 PR231/P I In=1000A 3p F F M    </t>
  </si>
  <si>
    <t>1SDA062786R1</t>
  </si>
  <si>
    <t xml:space="preserve">T7H 1000 PR231/P LS/I In=1000A 3p F F M </t>
  </si>
  <si>
    <t>1SDA062787R1</t>
  </si>
  <si>
    <t xml:space="preserve">T7H 1000 PR232/P LSI In=1000A 3p F F M  </t>
  </si>
  <si>
    <t>1SDA062788R1</t>
  </si>
  <si>
    <t xml:space="preserve">T7H 1000 PR331/P LSIG In=1000A 3p F F M </t>
  </si>
  <si>
    <t>1SDA062789R1</t>
  </si>
  <si>
    <t xml:space="preserve">T7H 1000 PR332/P LI In=1000A 3p F F M   </t>
  </si>
  <si>
    <t>1SDA062790R1</t>
  </si>
  <si>
    <t xml:space="preserve">T7H 1000 PR332/P LSI In=1000A 3p F F M  </t>
  </si>
  <si>
    <t>1SDA062791R1</t>
  </si>
  <si>
    <t xml:space="preserve">T7H 1000 PR332/P LSIG In=1000A 3p F F M </t>
  </si>
  <si>
    <t>1SDA062792R1</t>
  </si>
  <si>
    <t>T7H 1000 PR332/P LSIRc In=1000A 3p F F M</t>
  </si>
  <si>
    <t>1SDA062793R1</t>
  </si>
  <si>
    <t xml:space="preserve">T7H 1000 PR231/P I In=1000A 4p F F M    </t>
  </si>
  <si>
    <t>1SDA062794R1</t>
  </si>
  <si>
    <t xml:space="preserve">T7H 1000 PR231/P LS/I In=1000A 4p F F M </t>
  </si>
  <si>
    <t>1SDA062795R1</t>
  </si>
  <si>
    <t xml:space="preserve">T7H 1000 PR232/P LSI In=1000A 4p F F M  </t>
  </si>
  <si>
    <t>1SDA062796R1</t>
  </si>
  <si>
    <t xml:space="preserve">T7H 1000 PR331/P LSIG In=1000A 4p F F M </t>
  </si>
  <si>
    <t>1SDA062797R1</t>
  </si>
  <si>
    <t xml:space="preserve">T7H 1000 PR332/P LI In=1000A 4p F F M   </t>
  </si>
  <si>
    <t>1SDA062798R1</t>
  </si>
  <si>
    <t xml:space="preserve">T7H 1000 PR332/P LSI In=1000A 4p F F M  </t>
  </si>
  <si>
    <t>1SDA062799R1</t>
  </si>
  <si>
    <t xml:space="preserve">T7H 1000 PR332/P LSIG In=1000A 4p F F M </t>
  </si>
  <si>
    <t>1SDA062800R1</t>
  </si>
  <si>
    <t>T7H 1000 PR332/P LSIRc In=1000A 4p F F M</t>
  </si>
  <si>
    <t>1SDA062801R1</t>
  </si>
  <si>
    <t xml:space="preserve">T7L 1000 PR231/P I In=1000A 3p F F      </t>
  </si>
  <si>
    <t>1SDA062802R1</t>
  </si>
  <si>
    <t xml:space="preserve">T7L 1000 PR231/P LS/I In=1000A 3p F F   </t>
  </si>
  <si>
    <t>1SDA062803R1</t>
  </si>
  <si>
    <t xml:space="preserve">T7L 1000 PR232/P LSI In=1000A 3p F F    </t>
  </si>
  <si>
    <t>1SDA062804R1</t>
  </si>
  <si>
    <t xml:space="preserve">T7L 1000 PR331/P LSIG In=1000A 3p F F   </t>
  </si>
  <si>
    <t>1SDA062805R1</t>
  </si>
  <si>
    <t xml:space="preserve">T7L 1000 PR332/P LI In=1000A 3p F F     </t>
  </si>
  <si>
    <t>1SDA062806R1</t>
  </si>
  <si>
    <t xml:space="preserve">T7L 1000 PR332/P LSI In=1000A 3p F F    </t>
  </si>
  <si>
    <t>1SDA062807R1</t>
  </si>
  <si>
    <t xml:space="preserve">T7L 1000 PR332/P LSIG In=1000A 3p F F   </t>
  </si>
  <si>
    <t>1SDA062808R1</t>
  </si>
  <si>
    <t xml:space="preserve">T7L 1000 PR332/P LSIRc In=1000A 3p F F  </t>
  </si>
  <si>
    <t>1SDA062809R1</t>
  </si>
  <si>
    <t xml:space="preserve">T7L 1000 PR231/P I In=1000A 4p F F      </t>
  </si>
  <si>
    <t>1SDA062810R1</t>
  </si>
  <si>
    <t xml:space="preserve">T7L 1000 PR231/P LS/I In=1000A 4p F F   </t>
  </si>
  <si>
    <t>1SDA062811R1</t>
  </si>
  <si>
    <t xml:space="preserve">T7L 1000 PR232/P LSI In=1000A 4p F F    </t>
  </si>
  <si>
    <t>1SDA062812R1</t>
  </si>
  <si>
    <t xml:space="preserve">T7L 1000 PR331/P LSIG In=1000A 4p F F   </t>
  </si>
  <si>
    <t>1SDA062813R1</t>
  </si>
  <si>
    <t xml:space="preserve">T7L 1000 PR332/P LI In=1000A 4p F F     </t>
  </si>
  <si>
    <t>1SDA062814R1</t>
  </si>
  <si>
    <t xml:space="preserve">T7L 1000 PR332/P LSI In=1000A 4p F F    </t>
  </si>
  <si>
    <t>1SDA062815R1</t>
  </si>
  <si>
    <t xml:space="preserve">T7L 1000 PR332/P LSIG In=1000A 4p F F   </t>
  </si>
  <si>
    <t>1SDA062816R1</t>
  </si>
  <si>
    <t xml:space="preserve">T7L 1000 PR332/P LSIRc In=1000A 4p F F  </t>
  </si>
  <si>
    <t>1SDA062817R1</t>
  </si>
  <si>
    <t xml:space="preserve">T7L 1000 PR231/P I In=1000A 3p F F M    </t>
  </si>
  <si>
    <t>1SDA062818R1</t>
  </si>
  <si>
    <t xml:space="preserve">T7L 1000 PR231/P LS/I In=1000A 3p F F M </t>
  </si>
  <si>
    <t>1SDA062819R1</t>
  </si>
  <si>
    <t xml:space="preserve">T7L 1000 PR232/P LSI In=1000A 3p F F M  </t>
  </si>
  <si>
    <t>1SDA062820R1</t>
  </si>
  <si>
    <t xml:space="preserve">T7L 1000 PR331/P LSIG In=1000A 3p F F M </t>
  </si>
  <si>
    <t>1SDA062821R1</t>
  </si>
  <si>
    <t xml:space="preserve">T7L 1000 PR332/P LI In=1000A 3p F F M   </t>
  </si>
  <si>
    <t>1SDA062822R1</t>
  </si>
  <si>
    <t xml:space="preserve">T7L 1000 PR332/P LSI In=1000A 3p F F M  </t>
  </si>
  <si>
    <t>1SDA062823R1</t>
  </si>
  <si>
    <t xml:space="preserve">T7L 1000 PR332/P LSIG In=1000A 3p F F M </t>
  </si>
  <si>
    <t>1SDA062824R1</t>
  </si>
  <si>
    <t>T7L 1000 PR332/P LSIRc In=1000A 3p F F M</t>
  </si>
  <si>
    <t>1SDA062825R1</t>
  </si>
  <si>
    <t xml:space="preserve">T7L 1000 PR231/P I In=1000A 4p F F M    </t>
  </si>
  <si>
    <t>1SDA062826R1</t>
  </si>
  <si>
    <t xml:space="preserve">T7L 1000 PR231/P LS/I In=1000A 4p F F M </t>
  </si>
  <si>
    <t>1SDA062827R1</t>
  </si>
  <si>
    <t xml:space="preserve">T7L 1000 PR232/P LSI In=1000A 4p F F M  </t>
  </si>
  <si>
    <t>1SDA062828R1</t>
  </si>
  <si>
    <t xml:space="preserve">T7L 1000 PR331/P LSIG In=1000A 4p F F M </t>
  </si>
  <si>
    <t>1SDA062829R1</t>
  </si>
  <si>
    <t xml:space="preserve">T7L 1000 PR332/P LI In=1000A 4p F F M   </t>
  </si>
  <si>
    <t>1SDA062830R1</t>
  </si>
  <si>
    <t xml:space="preserve">T7L 1000 PR332/P LSI In=1000A 4p F F M  </t>
  </si>
  <si>
    <t>1SDA062831R1</t>
  </si>
  <si>
    <t xml:space="preserve">T7L 1000 PR332/P LSIG In=1000A 4p F F M </t>
  </si>
  <si>
    <t>1SDA062832R1</t>
  </si>
  <si>
    <t>T7L 1000 PR332/P LSIRc In=1000A 4p F F M</t>
  </si>
  <si>
    <t>1SDA062833R1</t>
  </si>
  <si>
    <t xml:space="preserve">T7V 1000 PR231/P I In=1000A 3p F F      </t>
  </si>
  <si>
    <t>1SDA062834R1</t>
  </si>
  <si>
    <t xml:space="preserve">T7V 1000 PR231/P LS/I In=1000A 3p F F   </t>
  </si>
  <si>
    <t>1SDA062835R1</t>
  </si>
  <si>
    <t xml:space="preserve">T7V 1000 PR232/P LSI In=1000A 3p F F    </t>
  </si>
  <si>
    <t>1SDA062836R1</t>
  </si>
  <si>
    <t xml:space="preserve">T7V 1000 PR331/P LSIG In=1000A 3p F F   </t>
  </si>
  <si>
    <t>1SDA062837R1</t>
  </si>
  <si>
    <t xml:space="preserve">T7V 1000 PR332/P LI In=1000A 3p F F     </t>
  </si>
  <si>
    <t>1SDA062838R1</t>
  </si>
  <si>
    <t xml:space="preserve">T7V 1000 PR332/P LSI In=1000A 3p F F    </t>
  </si>
  <si>
    <t>1SDA062839R1</t>
  </si>
  <si>
    <t xml:space="preserve">T7V 1000 PR332/P LSIG In=1000A 3p F F   </t>
  </si>
  <si>
    <t>1SDA062840R1</t>
  </si>
  <si>
    <t xml:space="preserve">T7V 1000 PR332/P LSIRc In=1000A 3p F F  </t>
  </si>
  <si>
    <t>1SDA062841R1</t>
  </si>
  <si>
    <t xml:space="preserve">T7V 1000 PR231/P I In=1000A 4p F F      </t>
  </si>
  <si>
    <t>1SDA062842R1</t>
  </si>
  <si>
    <t xml:space="preserve">T7V 1000 PR231/P LS/I In=1000A 4p F F   </t>
  </si>
  <si>
    <t>1SDA062843R1</t>
  </si>
  <si>
    <t xml:space="preserve">T7V 1000 PR232/P LSI In=1000A 4p F F    </t>
  </si>
  <si>
    <t>1SDA062844R1</t>
  </si>
  <si>
    <t xml:space="preserve">T7V 1000 PR331/P LSIG In=1000A 4p F F   </t>
  </si>
  <si>
    <t>1SDA062845R1</t>
  </si>
  <si>
    <t xml:space="preserve">T7V 1000 PR332/P LI In=1000A 4p F F     </t>
  </si>
  <si>
    <t>1SDA062846R1</t>
  </si>
  <si>
    <t xml:space="preserve">T7V 1000 PR332/P LSI In=1000A 4p F F    </t>
  </si>
  <si>
    <t>1SDA062847R1</t>
  </si>
  <si>
    <t xml:space="preserve">T7V 1000 PR332/P LSIG In=1000A 4p F F   </t>
  </si>
  <si>
    <t>1SDA062848R1</t>
  </si>
  <si>
    <t xml:space="preserve">T7V 1000 PR332/P LSIRc In=1000A 4p F F  </t>
  </si>
  <si>
    <t>1SDA062849R1</t>
  </si>
  <si>
    <t xml:space="preserve">T7V 1000 PR231/P I In=1000A 3p F F M    </t>
  </si>
  <si>
    <t>1SDA062850R1</t>
  </si>
  <si>
    <t xml:space="preserve">T7V 1000 PR231/P LS/I In=1000A 3p F F M </t>
  </si>
  <si>
    <t>1SDA062851R1</t>
  </si>
  <si>
    <t xml:space="preserve">T7V 1000 PR232/P LSI In=1000A 3p F F M  </t>
  </si>
  <si>
    <t>1SDA062852R1</t>
  </si>
  <si>
    <t xml:space="preserve">T7V 1000 PR331/P LSIG In=1000A 3p F F M </t>
  </si>
  <si>
    <t>1SDA062853R1</t>
  </si>
  <si>
    <t xml:space="preserve">T7V 1000 PR332/P LI In=1000A 3p F F M   </t>
  </si>
  <si>
    <t>1SDA062854R1</t>
  </si>
  <si>
    <t xml:space="preserve">T7V 1000 PR332/P LSI In=1000A 3p F F M  </t>
  </si>
  <si>
    <t>1SDA062855R1</t>
  </si>
  <si>
    <t xml:space="preserve">T7V 1000 PR332/P LSIG In=1000A 3p F F M </t>
  </si>
  <si>
    <t>1SDA062856R1</t>
  </si>
  <si>
    <t>T7V 1000 PR332/P LSIRc In=1000A 3p F F M</t>
  </si>
  <si>
    <t>1SDA062857R1</t>
  </si>
  <si>
    <t xml:space="preserve">T7V 1000 PR231/P I In=1000A 4p F F M    </t>
  </si>
  <si>
    <t>1SDA062858R1</t>
  </si>
  <si>
    <t xml:space="preserve">T7V 1000 PR231/P LS/I In=1000A 4p F F M </t>
  </si>
  <si>
    <t>1SDA062859R1</t>
  </si>
  <si>
    <t xml:space="preserve">T7V 1000 PR232/P LSI In=1000A 4p F F M  </t>
  </si>
  <si>
    <t>1SDA062860R1</t>
  </si>
  <si>
    <t xml:space="preserve">T7V 1000 PR331/P LSIG In=1000A 4p F F M </t>
  </si>
  <si>
    <t>1SDA062861R1</t>
  </si>
  <si>
    <t xml:space="preserve">T7V 1000 PR332/P LI In=1000A 4p F F M   </t>
  </si>
  <si>
    <t>1SDA062862R1</t>
  </si>
  <si>
    <t xml:space="preserve">T7V 1000 PR332/P LSI In=1000A 4p F F M  </t>
  </si>
  <si>
    <t>1SDA062863R1</t>
  </si>
  <si>
    <t xml:space="preserve">T7V 1000 PR332/P LSIG In=1000A 4p F F M </t>
  </si>
  <si>
    <t>1SDA062864R1</t>
  </si>
  <si>
    <t>T7V 1000 PR332/P LSIRc In=1000A 4p F F M</t>
  </si>
  <si>
    <t>1SDA062865R1</t>
  </si>
  <si>
    <t xml:space="preserve">T7S 1250 PR231/P I In=1250A 3p F F      </t>
  </si>
  <si>
    <t>Interruptor T7S 1,250 A, Relevador PR231 LS/I R1250, 3 Polos  sin Terminales</t>
  </si>
  <si>
    <t>1SDA062867R1</t>
  </si>
  <si>
    <t xml:space="preserve">T7S 1250 PR232/P LSI In=1250A 3p F F    </t>
  </si>
  <si>
    <t>Interruptor T7S 1,250 A, Relevador PR331 LSIG, R1250, 3 Polos  sin Terminales</t>
  </si>
  <si>
    <t>1SDA062869R1</t>
  </si>
  <si>
    <t>Interruptor T7S 1,250 A, Relevador PR332 LI, R1250, 3 Polos  sin  Terminales</t>
  </si>
  <si>
    <t>1SDA062870R1</t>
  </si>
  <si>
    <t xml:space="preserve">T7S 1250 PR332/P LSI In=1250A 3p F F    </t>
  </si>
  <si>
    <t>1SDA062871R1</t>
  </si>
  <si>
    <t>Interruptor T7S 1,250 A, Relevador  PR332 LSIG, R1250, 3 Polos sin Terminales</t>
  </si>
  <si>
    <t>1SDA062872R1</t>
  </si>
  <si>
    <t xml:space="preserve">T7S 1250 PR332/P LSIRc In=1250A 3p F F  </t>
  </si>
  <si>
    <t>1SDA062873R1</t>
  </si>
  <si>
    <t xml:space="preserve">T7S 1250 PR231/P I In=1250A 4p F F      </t>
  </si>
  <si>
    <t>1SDA062874R1</t>
  </si>
  <si>
    <t xml:space="preserve">T7S 1250 PR231/P LS/I In=1250A 4p F F   </t>
  </si>
  <si>
    <t>1SDA062875R1</t>
  </si>
  <si>
    <t xml:space="preserve">T7S 1250 PR232/P LSI In=1250A 4p F F    </t>
  </si>
  <si>
    <t>1SDA062876R1</t>
  </si>
  <si>
    <t xml:space="preserve">T7S 1250 PR331/P LSIG In=1250A 4p F F   </t>
  </si>
  <si>
    <t>1SDA062877R1</t>
  </si>
  <si>
    <t xml:space="preserve">T7S 1250 PR332/P LI In=1250A 4p F F     </t>
  </si>
  <si>
    <t>1SDA062878R1</t>
  </si>
  <si>
    <t xml:space="preserve">T7S 1250 PR332/P LSI In=1250A 4p F F    </t>
  </si>
  <si>
    <t>1SDA062879R1</t>
  </si>
  <si>
    <t xml:space="preserve">T7S 1250 PR332/P LSIG In=1250A 4p F F   </t>
  </si>
  <si>
    <t>1SDA062880R1</t>
  </si>
  <si>
    <t xml:space="preserve">T7S 1250 PR332/P LSIRc In=1250A 4p F F  </t>
  </si>
  <si>
    <t>1SDA062881R1</t>
  </si>
  <si>
    <t xml:space="preserve">T7S 1250 PR231/P I In=1250A 3p F F M    </t>
  </si>
  <si>
    <t>1SDA062882R1</t>
  </si>
  <si>
    <t xml:space="preserve">T7S 1250 PR231/P LS/I In=1250A 3p F F M </t>
  </si>
  <si>
    <t>1SDA062883R1</t>
  </si>
  <si>
    <t xml:space="preserve">T7S 1250 PR232/P LSI In=1250A 3p F F M  </t>
  </si>
  <si>
    <t>1SDA062884R1</t>
  </si>
  <si>
    <t>T7S 1250 PR331/P LSIG In=1250A 3p F</t>
  </si>
  <si>
    <t>1SDA062885R1</t>
  </si>
  <si>
    <t xml:space="preserve">T7S 1250 PR332/P LI In=1250A 3p F F M   </t>
  </si>
  <si>
    <t>1SDA062886R1</t>
  </si>
  <si>
    <t xml:space="preserve">T7S 1250 PR332/P LSI In=1250A 3p F F M  </t>
  </si>
  <si>
    <t>1SDA062887R1</t>
  </si>
  <si>
    <t xml:space="preserve">T7S 1250 PR332/P LSIG In=1250A 3p F F M </t>
  </si>
  <si>
    <t>1SDA062888R1</t>
  </si>
  <si>
    <t>T7S 1250 PR332/P LSIRc In=1250A 3p F F M</t>
  </si>
  <si>
    <t>1SDA062889R1</t>
  </si>
  <si>
    <t xml:space="preserve">T7S 1250 PR231/P I In=1250A 4p F F M    </t>
  </si>
  <si>
    <t>1SDA062890R1</t>
  </si>
  <si>
    <t xml:space="preserve">T7S 1250 PR231/P LS/I In=1250A 4p F F M </t>
  </si>
  <si>
    <t>1SDA062891R1</t>
  </si>
  <si>
    <t xml:space="preserve">T7S 1250 PR232/P LSI In=1250A 4p F F M  </t>
  </si>
  <si>
    <t>1SDA062892R1</t>
  </si>
  <si>
    <t xml:space="preserve">T7S 1250 PR331/P LSIG In=1250A 4p F F M </t>
  </si>
  <si>
    <t>1SDA062893R1</t>
  </si>
  <si>
    <t xml:space="preserve">T7S 1250 PR332/P LI In=1250A 4p F F M   </t>
  </si>
  <si>
    <t>1SDA062894R1</t>
  </si>
  <si>
    <t xml:space="preserve">T7S 1250 PR332/P LSI In=1250A 4p F F M  </t>
  </si>
  <si>
    <t>1SDA062895R1</t>
  </si>
  <si>
    <t xml:space="preserve">T7S 1250 PR332/P LSIG In=1250A 4p F F M </t>
  </si>
  <si>
    <t>1SDA062896R1</t>
  </si>
  <si>
    <t>T7S 1250 PR332/P LSIRc In=1250A 4p F F M</t>
  </si>
  <si>
    <t>1SDA062897R1</t>
  </si>
  <si>
    <t xml:space="preserve">T7H 1250 PR231/P I In=1250A 3p F F      </t>
  </si>
  <si>
    <t>Interruptor T7H 1,250 A, Relevador PR231 LS/I, R1250, 3 Polos  sin Terminales</t>
  </si>
  <si>
    <t>1SDA062899R1</t>
  </si>
  <si>
    <t xml:space="preserve">T7H 1250 PR232/P LSI In=1250A 3p F F    </t>
  </si>
  <si>
    <t>Interruptor T7H 1,250 A, Relevador PR331 LSIG, R1250, 3 Polos  sin Terminales</t>
  </si>
  <si>
    <t>1SDA062901R1</t>
  </si>
  <si>
    <t>Interruptor T7H 1,250 A, Relevador PR332 LI, R1250, 3 Polos  sin  Terminales</t>
  </si>
  <si>
    <t>1SDA062902R1</t>
  </si>
  <si>
    <t xml:space="preserve">T7H 1250 PR332/P LSI In=1250A 3p F F    </t>
  </si>
  <si>
    <t>1SDA062903R1</t>
  </si>
  <si>
    <t>Interruptor T7H 1,250 A, Relevador PR332 LSIG, R1250, 3 Polos  sin Terminales</t>
  </si>
  <si>
    <t>1SDA062904R1</t>
  </si>
  <si>
    <t xml:space="preserve">T7H 1250 PR332/P LSIRc In=1250A 3p F F  </t>
  </si>
  <si>
    <t>1SDA062905R1</t>
  </si>
  <si>
    <t xml:space="preserve">T7H 1250 PR231/P I In=1250A 4p F F      </t>
  </si>
  <si>
    <t>1SDA062906R1</t>
  </si>
  <si>
    <t xml:space="preserve">T7H 1250 PR231/P LS/I In=1250A 4p F F   </t>
  </si>
  <si>
    <t>1SDA062907R1</t>
  </si>
  <si>
    <t xml:space="preserve">T7H 1250 PR232/P LSI In=1250A 4p F F    </t>
  </si>
  <si>
    <t>1SDA062908R1</t>
  </si>
  <si>
    <t xml:space="preserve">T7H 1250 PR331/P LSIG In=1250A 4p F F   </t>
  </si>
  <si>
    <t>1SDA062909R1</t>
  </si>
  <si>
    <t xml:space="preserve">T7H 1250 PR332/P LI In=1250A 4p F F     </t>
  </si>
  <si>
    <t>1SDA062910R1</t>
  </si>
  <si>
    <t xml:space="preserve">T7H 1250 PR332/P LSI In=1250A 4p F F    </t>
  </si>
  <si>
    <t>1SDA062911R1</t>
  </si>
  <si>
    <t xml:space="preserve">T7H 1250 PR332/P LSIG In=1250A 4p F F   </t>
  </si>
  <si>
    <t>1SDA062912R1</t>
  </si>
  <si>
    <t xml:space="preserve">T7H 1250 PR332/P LSIRc In=1250A 4p F F  </t>
  </si>
  <si>
    <t>1SDA062913R1</t>
  </si>
  <si>
    <t xml:space="preserve">T7H 1250 PR231/P I In=1250A 3p F F M    </t>
  </si>
  <si>
    <t>1SDA062914R1</t>
  </si>
  <si>
    <t xml:space="preserve">T7H 1250 PR231/P LS/I In=1250A 3p F F M </t>
  </si>
  <si>
    <t>1SDA062915R1</t>
  </si>
  <si>
    <t xml:space="preserve">T7H 1250 PR232/P LSI In=1250A 3p F F M  </t>
  </si>
  <si>
    <t>1SDA062916R1</t>
  </si>
  <si>
    <t xml:space="preserve">T7H 1250 PR331/P LSIG In=1250A 3p F F M </t>
  </si>
  <si>
    <t>1SDA062917R1</t>
  </si>
  <si>
    <t xml:space="preserve">T7H 1250 PR332/P LI In=1250A 3p F F M   </t>
  </si>
  <si>
    <t>1SDA062918R1</t>
  </si>
  <si>
    <t xml:space="preserve">T7H 1250 PR332/P LSI In=1250A 3p F F M  </t>
  </si>
  <si>
    <t>1SDA062919R1</t>
  </si>
  <si>
    <t xml:space="preserve">T7H 1250 PR332/P LSIG In=1250A 3p F F M </t>
  </si>
  <si>
    <t>1SDA062920R1</t>
  </si>
  <si>
    <t>T7H 1250 PR332/P LSIRc In=1250A 3p F F M</t>
  </si>
  <si>
    <t>1SDA062921R1</t>
  </si>
  <si>
    <t xml:space="preserve">T7H 1250 PR231/P I In=1250A 4p F F M    </t>
  </si>
  <si>
    <t>1SDA062922R1</t>
  </si>
  <si>
    <t xml:space="preserve">T7H 1250 PR231/P LS/I In=1250A 4p F F M </t>
  </si>
  <si>
    <t>1SDA062923R1</t>
  </si>
  <si>
    <t xml:space="preserve">T7H 1250 PR232/P LSI In=1250A 4p F F M  </t>
  </si>
  <si>
    <t>1SDA062924R1</t>
  </si>
  <si>
    <t xml:space="preserve">T7H 1250 PR331/P LSIG In=1250A 4p F F M </t>
  </si>
  <si>
    <t>1SDA062925R1</t>
  </si>
  <si>
    <t xml:space="preserve">T7H 1250 PR332/P LI In=1250A 4p F F M   </t>
  </si>
  <si>
    <t>1SDA062926R1</t>
  </si>
  <si>
    <t xml:space="preserve">T7H 1250 PR332/P LSI In=1250A 4p F F M  </t>
  </si>
  <si>
    <t>1SDA062927R1</t>
  </si>
  <si>
    <t xml:space="preserve">T7H 1250 PR332/P LSIG In=1250A 4p F F M </t>
  </si>
  <si>
    <t>1SDA062928R1</t>
  </si>
  <si>
    <t>T7H 1250 PR332/P LSIRc In=1250A 4p F F M</t>
  </si>
  <si>
    <t>1SDA062929R1</t>
  </si>
  <si>
    <t xml:space="preserve">T7L 1250 PR231/P I In=1250A 3p F F      </t>
  </si>
  <si>
    <t>1SDA062930R1</t>
  </si>
  <si>
    <t xml:space="preserve">T7L 1250 PR231/P LS/I In=1250A 3p F F   </t>
  </si>
  <si>
    <t>1SDA062931R1</t>
  </si>
  <si>
    <t xml:space="preserve">T7L 1250 PR232/P LSI In=1250A 3p F F    </t>
  </si>
  <si>
    <t>1SDA062932R1</t>
  </si>
  <si>
    <t xml:space="preserve">T7L 1250 PR331/P LSIG In=1250A 3p F F   </t>
  </si>
  <si>
    <t>1SDA062933R1</t>
  </si>
  <si>
    <t xml:space="preserve">T7L 1250 PR332/P LI In=1250A 3p F F     </t>
  </si>
  <si>
    <t>1SDA062934R1</t>
  </si>
  <si>
    <t xml:space="preserve">T7L 1250 PR332/P LSI In=1250A 3p F F    </t>
  </si>
  <si>
    <t>1SDA062935R1</t>
  </si>
  <si>
    <t xml:space="preserve">T7L 1250 PR332/P LSIG In=1250A 3p F F   </t>
  </si>
  <si>
    <t>1SDA062936R1</t>
  </si>
  <si>
    <t xml:space="preserve">T7L 1250 PR332/P LSIRc In=1250A 3p F F  </t>
  </si>
  <si>
    <t>1SDA062937R1</t>
  </si>
  <si>
    <t xml:space="preserve">T7L 1250 PR231/P I In=1250A 4p F F      </t>
  </si>
  <si>
    <t>1SDA062938R1</t>
  </si>
  <si>
    <t xml:space="preserve">T7L 1250 PR231/P LS/I In=1250A 4p F F   </t>
  </si>
  <si>
    <t>1SDA062939R1</t>
  </si>
  <si>
    <t xml:space="preserve">T7L 1250 PR232/P LSI In=1250A 4p F F    </t>
  </si>
  <si>
    <t>1SDA062940R1</t>
  </si>
  <si>
    <t xml:space="preserve">T7L 1250 PR331/P LSIG In=1250A 4p F F   </t>
  </si>
  <si>
    <t>1SDA062941R1</t>
  </si>
  <si>
    <t xml:space="preserve">T7L 1250 PR332/P LI In=1250A 4p F F     </t>
  </si>
  <si>
    <t>1SDA062942R1</t>
  </si>
  <si>
    <t xml:space="preserve">T7L 1250 PR332/P LSI In=1250A 4p F F    </t>
  </si>
  <si>
    <t>1SDA062943R1</t>
  </si>
  <si>
    <t xml:space="preserve">T7L 1250 PR332/P LSIG In=1250A 4p F F   </t>
  </si>
  <si>
    <t>1SDA062944R1</t>
  </si>
  <si>
    <t xml:space="preserve">T7L 1250 PR332/P LSIRc In=1250A 4p F F  </t>
  </si>
  <si>
    <t>1SDA062945R1</t>
  </si>
  <si>
    <t xml:space="preserve">T7L 1250 PR231/P I In=1250A 3p F F M    </t>
  </si>
  <si>
    <t>1SDA062946R1</t>
  </si>
  <si>
    <t xml:space="preserve">T7L 1250 PR231/P LS/I In=1250A 3p F F M </t>
  </si>
  <si>
    <t>1SDA062947R1</t>
  </si>
  <si>
    <t xml:space="preserve">T7L 1250 PR232/P LSI In=1250A 3p F F M  </t>
  </si>
  <si>
    <t>1SDA062948R1</t>
  </si>
  <si>
    <t xml:space="preserve">T7L 1250 PR331/P LSIG In=1250A 3p F F M </t>
  </si>
  <si>
    <t>1SDA062949R1</t>
  </si>
  <si>
    <t xml:space="preserve">T7L 1250 PR332/P LI In=1250A 3p F F M   </t>
  </si>
  <si>
    <t>1SDA062950R1</t>
  </si>
  <si>
    <t xml:space="preserve">T7L 1250 PR332/P LSI In=1250A 3p F F M  </t>
  </si>
  <si>
    <t>1SDA062951R1</t>
  </si>
  <si>
    <t xml:space="preserve">T7L 1250 PR332/P LSIG In=1250A 3p F F M </t>
  </si>
  <si>
    <t>1SDA062952R1</t>
  </si>
  <si>
    <t>T7L 1250 PR332/P LSIRc In=1250A 3p F F M</t>
  </si>
  <si>
    <t>1SDA062953R1</t>
  </si>
  <si>
    <t xml:space="preserve">T7L 1250 PR231/P I In=1250A 4p F F M    </t>
  </si>
  <si>
    <t>1SDA062954R1</t>
  </si>
  <si>
    <t xml:space="preserve">T7L 1250 PR231/P LS/I In=1250A 4p F F M </t>
  </si>
  <si>
    <t>1SDA062955R1</t>
  </si>
  <si>
    <t xml:space="preserve">T7L 1250 PR232/P LSI In=1250A 4p F F M  </t>
  </si>
  <si>
    <t>1SDA062956R1</t>
  </si>
  <si>
    <t xml:space="preserve">T7L 1250 PR331/P LSIG In=1250A 4p F F M </t>
  </si>
  <si>
    <t>1SDA062957R1</t>
  </si>
  <si>
    <t xml:space="preserve">T7L 1250 PR332/P LI In=1250A 4p F F M   </t>
  </si>
  <si>
    <t>1SDA062958R1</t>
  </si>
  <si>
    <t xml:space="preserve">T7L 1250 PR332/P LSI In=1250A 4p F F M  </t>
  </si>
  <si>
    <t>1SDA062959R1</t>
  </si>
  <si>
    <t xml:space="preserve">T7L 1250 PR332/P LSIG In=1250A 4p F F M </t>
  </si>
  <si>
    <t>1SDA062960R1</t>
  </si>
  <si>
    <t>T7L 1250 PR332/P LSIRc In=1250A 4p F F M</t>
  </si>
  <si>
    <t>1SDA062961R1</t>
  </si>
  <si>
    <t xml:space="preserve">T7V 1250 PR231/P I In=1250A 3p F F      </t>
  </si>
  <si>
    <t>1SDA062962R1</t>
  </si>
  <si>
    <t xml:space="preserve">T7V 1250 PR231/P LS/I In=1250A 3p F F   </t>
  </si>
  <si>
    <t>1SDA062963R1</t>
  </si>
  <si>
    <t xml:space="preserve">T7V 1250 PR232/P LSI In=1250A 3p F F    </t>
  </si>
  <si>
    <t>1SDA062964R1</t>
  </si>
  <si>
    <t xml:space="preserve">T7V 1250 PR331/P LSIG In=1250A 3p F F   </t>
  </si>
  <si>
    <t>1SDA062965R1</t>
  </si>
  <si>
    <t xml:space="preserve">T7V 1250 PR332/P LI In=1250A 3p F F     </t>
  </si>
  <si>
    <t>1SDA062966R1</t>
  </si>
  <si>
    <t xml:space="preserve">T7V 1250 PR332/P LSI In=1250A 3p F F    </t>
  </si>
  <si>
    <t>1SDA062967R1</t>
  </si>
  <si>
    <t xml:space="preserve">T7V 1250 PR332/P LSIG In=1250A 3p F F   </t>
  </si>
  <si>
    <t>1SDA062968R1</t>
  </si>
  <si>
    <t xml:space="preserve">T7V 1250 PR332/P LSIRc In=1250A 3p F F  </t>
  </si>
  <si>
    <t>1SDA062969R1</t>
  </si>
  <si>
    <t xml:space="preserve">T7V 1250 PR231/P I In=1250A 4p F F      </t>
  </si>
  <si>
    <t>1SDA062970R1</t>
  </si>
  <si>
    <t xml:space="preserve">T7V 1250 PR231/P LS/I In=1250A 4p F F   </t>
  </si>
  <si>
    <t>1SDA062971R1</t>
  </si>
  <si>
    <t xml:space="preserve">T7V 1250 PR232/P LSI In=1250A 4p F F    </t>
  </si>
  <si>
    <t>1SDA062972R1</t>
  </si>
  <si>
    <t xml:space="preserve">T7V 1250 PR331/P LSIG In=1250A 4p F F   </t>
  </si>
  <si>
    <t>1SDA062973R1</t>
  </si>
  <si>
    <t xml:space="preserve">T7V 1250 PR332/P LI In=1250A 4p F F     </t>
  </si>
  <si>
    <t>1SDA062974R1</t>
  </si>
  <si>
    <t xml:space="preserve">T7V 1250 PR332/P LSI In=1250A 4p F F    </t>
  </si>
  <si>
    <t>1SDA062975R1</t>
  </si>
  <si>
    <t xml:space="preserve">T7V 1250 PR332/P LSIG In=1250A 4p F F   </t>
  </si>
  <si>
    <t>1SDA062976R1</t>
  </si>
  <si>
    <t xml:space="preserve">T7V 1250 PR332/P LSIRc In=1250A 4p F F  </t>
  </si>
  <si>
    <t>1SDA062977R1</t>
  </si>
  <si>
    <t xml:space="preserve">T7V 1250 PR231/P I In=1250A 3p F F M    </t>
  </si>
  <si>
    <t>1SDA062978R1</t>
  </si>
  <si>
    <t xml:space="preserve">T7V 1250 PR231/P LS/I In=1250A 3p F F M </t>
  </si>
  <si>
    <t>1SDA062979R1</t>
  </si>
  <si>
    <t xml:space="preserve">T7V 1250 PR232/P LSI In=1250A 3p F F M  </t>
  </si>
  <si>
    <t>1SDA062980R1</t>
  </si>
  <si>
    <t xml:space="preserve">T7V 1250 PR331/P LSIG In=1250A 3p F F M </t>
  </si>
  <si>
    <t>1SDA062981R1</t>
  </si>
  <si>
    <t xml:space="preserve">T7V 1250 PR332/P LI In=1250A 3p F F M   </t>
  </si>
  <si>
    <t>1SDA062982R1</t>
  </si>
  <si>
    <t xml:space="preserve">T7V 1250 PR332/P LSI In=1250A 3p F F M  </t>
  </si>
  <si>
    <t>1SDA062983R1</t>
  </si>
  <si>
    <t xml:space="preserve">T7V 1250 PR332/P LSIG In=1250A 3p F F M </t>
  </si>
  <si>
    <t>1SDA062984R1</t>
  </si>
  <si>
    <t>T7V 1250 PR332/P LSIRc In=1250A 3p F F M</t>
  </si>
  <si>
    <t>1SDA062985R1</t>
  </si>
  <si>
    <t xml:space="preserve">T7V 1250 PR231/P I In=1250A 4p F F M    </t>
  </si>
  <si>
    <t>1SDA062986R1</t>
  </si>
  <si>
    <t xml:space="preserve">T7V 1250 PR231/P LS/I In=1250A 4p F F M </t>
  </si>
  <si>
    <t>1SDA062987R1</t>
  </si>
  <si>
    <t xml:space="preserve">T7V 1250 PR232/P LSI In=1250A 4p F F M  </t>
  </si>
  <si>
    <t>1SDA062988R1</t>
  </si>
  <si>
    <t xml:space="preserve">T7V 1250 PR331/P LSIG In=1250A 4p F F M </t>
  </si>
  <si>
    <t>1SDA062989R1</t>
  </si>
  <si>
    <t xml:space="preserve">T7V 1250 PR332/P LI In=1250A 4p F F M   </t>
  </si>
  <si>
    <t>1SDA062990R1</t>
  </si>
  <si>
    <t xml:space="preserve">T7V 1250 PR332/P LSI In=1250A 4p F F M  </t>
  </si>
  <si>
    <t>1SDA062991R1</t>
  </si>
  <si>
    <t xml:space="preserve">T7V 1250 PR332/P LSIG In=1250A 4p F F M </t>
  </si>
  <si>
    <t>1SDA062992R1</t>
  </si>
  <si>
    <t>T7V 1250 PR332/P LSIRc In=1250A 4p F F M</t>
  </si>
  <si>
    <t>1SDA062993R1</t>
  </si>
  <si>
    <t xml:space="preserve">T7S 1600 PR231/P I In=1600A 3p F F      </t>
  </si>
  <si>
    <t>Interruptor T7S 1600 A, Relevador  PR231  LS/I, R1600, 3 Polos  sin Terminales</t>
  </si>
  <si>
    <t>1SDA062995R1</t>
  </si>
  <si>
    <t xml:space="preserve">T7S 1600 PR232/P LSI In=1600A 3p F F    </t>
  </si>
  <si>
    <t>Interruptor T7S 1600 A, Relevador  PR331 LSIG, R1600, 3 Polos  sin Terminales</t>
  </si>
  <si>
    <t>1SDA062997R1</t>
  </si>
  <si>
    <t>Interruptor T7S 1600 A, Relevador  PR332 LI, R1600, 3 Polos  sin  Terminales</t>
  </si>
  <si>
    <t>1SDA062998R1</t>
  </si>
  <si>
    <t xml:space="preserve">T7S 1600 PR332/P LSI In=1600A 3p F F    </t>
  </si>
  <si>
    <t>1SDA062999R1</t>
  </si>
  <si>
    <t>Interruptor T7S 1600 A, Relevador  PR332 LSIG, R1600, 3 Polos sin Terminales</t>
  </si>
  <si>
    <t>1SDA063000R1</t>
  </si>
  <si>
    <t xml:space="preserve">T7S 1600 PR332/P LSIRc In=1600A 3p F F  </t>
  </si>
  <si>
    <t>1SDA063001R1</t>
  </si>
  <si>
    <t xml:space="preserve">T7S 1600 PR231/P I In=1600A 4p F F      </t>
  </si>
  <si>
    <t>1SDA063002R1</t>
  </si>
  <si>
    <t xml:space="preserve">T7S 1600 PR231/P LS/I In=1600A 4p F F   </t>
  </si>
  <si>
    <t>1SDA063003R1</t>
  </si>
  <si>
    <t xml:space="preserve">T7S 1600 PR232/P LSI In=1600A 4p F F    </t>
  </si>
  <si>
    <t>1SDA063004R1</t>
  </si>
  <si>
    <t xml:space="preserve">T7S 1600 PR331/P LSIG In=1600A 4p F F   </t>
  </si>
  <si>
    <t>1SDA063005R1</t>
  </si>
  <si>
    <t xml:space="preserve">T7S 1600 PR332/P LI In=1600A 4p F F     </t>
  </si>
  <si>
    <t>1SDA063006R1</t>
  </si>
  <si>
    <t xml:space="preserve">T7S 1600 PR332/P LSI In=1600A 4p F F    </t>
  </si>
  <si>
    <t>1SDA063007R1</t>
  </si>
  <si>
    <t xml:space="preserve">T7S 1600 PR332/P LSIG In=1600A 4p F F   </t>
  </si>
  <si>
    <t>1SDA063008R1</t>
  </si>
  <si>
    <t xml:space="preserve">T7S 1600 PR332/P LSIRc In=1600A 4p F F  </t>
  </si>
  <si>
    <t>1SDA063009R1</t>
  </si>
  <si>
    <t xml:space="preserve">T7S 1600 PR231/P I In=1600A 3p F F M    </t>
  </si>
  <si>
    <t>1SDA063010R1</t>
  </si>
  <si>
    <t xml:space="preserve">T7S 1600 PR231/P LS/I In=1600A 3p F F M </t>
  </si>
  <si>
    <t>1SDA063011R1</t>
  </si>
  <si>
    <t xml:space="preserve">T7S 1600 PR232/P LSI In=1600A 3p F F M  </t>
  </si>
  <si>
    <t>1SDA063012R1</t>
  </si>
  <si>
    <t>T7S 1600 PR331/P LSIG In=1600A 3p F</t>
  </si>
  <si>
    <t>1SDA063013R1</t>
  </si>
  <si>
    <t xml:space="preserve">T7S 1600 PR332/P LI In=1600A 3p F F M   </t>
  </si>
  <si>
    <t>1SDA063014R1</t>
  </si>
  <si>
    <t xml:space="preserve">T7S 1600 PR332/P LSI In=1600A 3p F F M  </t>
  </si>
  <si>
    <t>1SDA063015R1</t>
  </si>
  <si>
    <t xml:space="preserve">T7S 1600 PR332/P LSIG In=1600A 3p F F M </t>
  </si>
  <si>
    <t>1SDA063016R1</t>
  </si>
  <si>
    <t>T7S 1600 PR332/P LSIRc In=1600A 3p F F M</t>
  </si>
  <si>
    <t>1SDA063017R1</t>
  </si>
  <si>
    <t xml:space="preserve">T7S 1600 PR231/P I In=1600A 4p F F M    </t>
  </si>
  <si>
    <t>1SDA063018R1</t>
  </si>
  <si>
    <t xml:space="preserve">T7S 1600 PR231/P LS/I In=1600A 4p F F M </t>
  </si>
  <si>
    <t>1SDA063019R1</t>
  </si>
  <si>
    <t xml:space="preserve">T7S 1600 PR232/P LSI In=1600A 4p F F M  </t>
  </si>
  <si>
    <t>1SDA063020R1</t>
  </si>
  <si>
    <t xml:space="preserve">T7S 1600 PR331/P LSIG In=1600A 4p F F M </t>
  </si>
  <si>
    <t>1SDA063021R1</t>
  </si>
  <si>
    <t xml:space="preserve">T7S 1600 PR332/P LI In=1600A 4p F F M   </t>
  </si>
  <si>
    <t>1SDA063022R1</t>
  </si>
  <si>
    <t xml:space="preserve">T7S 1600 PR332/P LSI In=1600A 4p F F M  </t>
  </si>
  <si>
    <t>1SDA063023R1</t>
  </si>
  <si>
    <t xml:space="preserve">T7S 1600 PR332/P LSIG In=1600A 4p F F M </t>
  </si>
  <si>
    <t>1SDA063024R1</t>
  </si>
  <si>
    <t>T7S 1600 PR332/P LSIRc In=1600A 4p F F M</t>
  </si>
  <si>
    <t>1SDA063025R1</t>
  </si>
  <si>
    <t xml:space="preserve">T7H 1600 PR231/P I In=1600A 3p F F      </t>
  </si>
  <si>
    <t>Interruptor T7H 1,600 A, Relevador  PR231 LS/I , R1600, 3 Polos  sin Terminales</t>
  </si>
  <si>
    <t>1SDA063027R1</t>
  </si>
  <si>
    <t xml:space="preserve">T7H 1600 PR232/P LSI In=1600A 3p F F    </t>
  </si>
  <si>
    <t>1SDA063029R1</t>
  </si>
  <si>
    <t>Interruptor T7H 1,600 A, Relevador  PR332 LI, R1600, 3 Polos  sin Terminales</t>
  </si>
  <si>
    <t>1SDA063030R1</t>
  </si>
  <si>
    <t xml:space="preserve">T7H 1600 PR332/P LSI In=1600A 3p F F    </t>
  </si>
  <si>
    <t>1SDA063031R1</t>
  </si>
  <si>
    <t>Interruptor T7H 1,600 A, Relevador  PR332 LSIG, R1600, 3 Polos  sin Terminales</t>
  </si>
  <si>
    <t>1SDA063032R1</t>
  </si>
  <si>
    <t xml:space="preserve">T7H 1600 PR332/P LSIRc In=1600A 3p F F  </t>
  </si>
  <si>
    <t>1SDA063033R1</t>
  </si>
  <si>
    <t xml:space="preserve">T7H 1600 PR231/P I In=1600A 4p F F      </t>
  </si>
  <si>
    <t>1SDA063034R1</t>
  </si>
  <si>
    <t xml:space="preserve">T7H 1600 PR231/P LS/I In=1600A 4p F F   </t>
  </si>
  <si>
    <t>1SDA063035R1</t>
  </si>
  <si>
    <t xml:space="preserve">T7H 1600 PR232/P LSI In=1600A 4p F F    </t>
  </si>
  <si>
    <t>1SDA063036R1</t>
  </si>
  <si>
    <t xml:space="preserve">T7H 1600 PR331/P LSIG In=1600A 4p F F   </t>
  </si>
  <si>
    <t>1SDA063037R1</t>
  </si>
  <si>
    <t xml:space="preserve">T7H 1600 PR332/P LI In=1600A 4p F F     </t>
  </si>
  <si>
    <t>1SDA063038R1</t>
  </si>
  <si>
    <t xml:space="preserve">T7H 1600 PR332/P LSI In=1600A 4p F F    </t>
  </si>
  <si>
    <t>1SDA063039R1</t>
  </si>
  <si>
    <t xml:space="preserve">T7H 1600 PR332/P LSIG In=1600A 4p F F   </t>
  </si>
  <si>
    <t>1SDA063040R1</t>
  </si>
  <si>
    <t xml:space="preserve">T7H 1600 PR332/P LSIRc In=1600A 4p F F  </t>
  </si>
  <si>
    <t>1SDA063041R1</t>
  </si>
  <si>
    <t xml:space="preserve">T7H 1600 PR231/P I In=1600A 3p F F M    </t>
  </si>
  <si>
    <t>1SDA063042R1</t>
  </si>
  <si>
    <t xml:space="preserve">T7H 1600 PR231/P LS/I In=1600A 3p F F M </t>
  </si>
  <si>
    <t>1SDA063043R1</t>
  </si>
  <si>
    <t xml:space="preserve">T7H 1600 PR232/P LSI In=1600A 3p F F M  </t>
  </si>
  <si>
    <t>1SDA063044R1</t>
  </si>
  <si>
    <t xml:space="preserve">T7H 1600 PR331/P LSIG In=1600A 3p F F M </t>
  </si>
  <si>
    <t>1SDA063045R1</t>
  </si>
  <si>
    <t xml:space="preserve">T7H 1600 PR332/P LI In=1600A 3p F F M   </t>
  </si>
  <si>
    <t>1SDA063046R1</t>
  </si>
  <si>
    <t xml:space="preserve">T7H 1600 PR332/P LSI In=1600A 3p F F M  </t>
  </si>
  <si>
    <t>1SDA063047R1</t>
  </si>
  <si>
    <t xml:space="preserve">T7H 1600 PR332/P LSIG In=1600A 3p F F M </t>
  </si>
  <si>
    <t>1SDA063048R1</t>
  </si>
  <si>
    <t>T7H 1600 PR332/P LSIRc In=1600A 3p F F M</t>
  </si>
  <si>
    <t>1SDA063049R1</t>
  </si>
  <si>
    <t xml:space="preserve">T7H 1600 PR231/P I In=1600A 4p F F M    </t>
  </si>
  <si>
    <t>1SDA063050R1</t>
  </si>
  <si>
    <t xml:space="preserve">T7H 1600 PR231/P LS/I In=1600A 4p F F M </t>
  </si>
  <si>
    <t>1SDA063051R1</t>
  </si>
  <si>
    <t xml:space="preserve">T7H 1600 PR232/P LSI In=1600A 4p F F M  </t>
  </si>
  <si>
    <t>1SDA063052R1</t>
  </si>
  <si>
    <t xml:space="preserve">T7H 1600 PR331/P LSIG In=1600A 4p F F M </t>
  </si>
  <si>
    <t>1SDA063053R1</t>
  </si>
  <si>
    <t xml:space="preserve">T7H 1600 PR332/P LI In=1600A 4p F F M   </t>
  </si>
  <si>
    <t>1SDA063054R1</t>
  </si>
  <si>
    <t xml:space="preserve">T7H 1600 PR332/P LSI In=1600A 4p F F M  </t>
  </si>
  <si>
    <t>1SDA063055R1</t>
  </si>
  <si>
    <t xml:space="preserve">T7H 1600 PR332/P LSIG In=1600A 4p F F M </t>
  </si>
  <si>
    <t>1SDA063056R1</t>
  </si>
  <si>
    <t>T7H 1600 PR332/P LSIRc In=1600A 4p F F M</t>
  </si>
  <si>
    <t>1SDA063057R1</t>
  </si>
  <si>
    <t xml:space="preserve">T7L 1600 PR231/P I In=1600A 3p F F      </t>
  </si>
  <si>
    <t>1SDA063058R1</t>
  </si>
  <si>
    <t>1SDA063059R1</t>
  </si>
  <si>
    <t xml:space="preserve">T7L 1600 PR232/P LSI In=1600A 3p F F    </t>
  </si>
  <si>
    <t>1SDA063060R1</t>
  </si>
  <si>
    <t xml:space="preserve">T7L 1600 PR331/P LSIG In=1600A 3p F F   </t>
  </si>
  <si>
    <t>1SDA063061R1</t>
  </si>
  <si>
    <t xml:space="preserve">T7L 1600 PR332/P LI In=1600A 3p F F     </t>
  </si>
  <si>
    <t>1SDA063062R1</t>
  </si>
  <si>
    <t xml:space="preserve">T7L 1600 PR332/P LSI In=1600A 3p F F    </t>
  </si>
  <si>
    <t>1SDA063063R1</t>
  </si>
  <si>
    <t xml:space="preserve">T7L 1600 PR332/P LSIG In=1600A 3p F F   </t>
  </si>
  <si>
    <t>1SDA063064R1</t>
  </si>
  <si>
    <t xml:space="preserve">T7L 1600 PR332/P LSIRc In=1600A 3p F F  </t>
  </si>
  <si>
    <t>1SDA063065R1</t>
  </si>
  <si>
    <t xml:space="preserve">T7L 1600 PR231/P I In=1600A 4p F F      </t>
  </si>
  <si>
    <t>1SDA063066R1</t>
  </si>
  <si>
    <t xml:space="preserve">T7L 1600 PR231/P LS/I In=1600A 4p F F   </t>
  </si>
  <si>
    <t>1SDA063067R1</t>
  </si>
  <si>
    <t xml:space="preserve">T7L 1600 PR232/P LSI In=1600A 4p F F    </t>
  </si>
  <si>
    <t>1SDA063068R1</t>
  </si>
  <si>
    <t xml:space="preserve">T7L 1600 PR331/P LSIG In=1600A 4p F F   </t>
  </si>
  <si>
    <t>1SDA063069R1</t>
  </si>
  <si>
    <t xml:space="preserve">T7L 1600 PR332/P LI In=1600A 4p F F     </t>
  </si>
  <si>
    <t>1SDA063070R1</t>
  </si>
  <si>
    <t xml:space="preserve">T7L 1600 PR332/P LSI In=1600A 4p F F    </t>
  </si>
  <si>
    <t>1SDA063071R1</t>
  </si>
  <si>
    <t xml:space="preserve">T7L 1600 PR332/P LSIG In=1600A 4p F F   </t>
  </si>
  <si>
    <t>1SDA063072R1</t>
  </si>
  <si>
    <t xml:space="preserve">T7L 1600 PR332/P LSIRc In=1600A 4p F F  </t>
  </si>
  <si>
    <t>1SDA063073R1</t>
  </si>
  <si>
    <t xml:space="preserve">T7L 1600 PR231/P I In=1600A 3p F F M    </t>
  </si>
  <si>
    <t>1SDA063074R1</t>
  </si>
  <si>
    <t xml:space="preserve">T7L 1600 PR231/P LS/I In=1600A 3p F F M </t>
  </si>
  <si>
    <t>1SDA063075R1</t>
  </si>
  <si>
    <t xml:space="preserve">T7L 1600 PR232/P LSI In=1600A 3p F F M  </t>
  </si>
  <si>
    <t>1SDA063076R1</t>
  </si>
  <si>
    <t xml:space="preserve">T7L 1600 PR331/P LSIG In=1600A 3p F F M </t>
  </si>
  <si>
    <t>1SDA063077R1</t>
  </si>
  <si>
    <t xml:space="preserve">T7L 1600 PR332/P LI In=1600A 3p F F M   </t>
  </si>
  <si>
    <t>1SDA063078R1</t>
  </si>
  <si>
    <t xml:space="preserve">T7L 1600 PR332/P LSI In=1600A 3p F F M  </t>
  </si>
  <si>
    <t>1SDA063079R1</t>
  </si>
  <si>
    <t xml:space="preserve">T7L 1600 PR332/P LSIG In=1600A 3p F F M </t>
  </si>
  <si>
    <t>1SDA063080R1</t>
  </si>
  <si>
    <t>T7L 1600 PR332/P LSIRc In=1600A 3p F F M</t>
  </si>
  <si>
    <t>1SDA063081R1</t>
  </si>
  <si>
    <t xml:space="preserve">T7L 1600 PR231/P I In=1600A 4p F F M    </t>
  </si>
  <si>
    <t>1SDA063082R1</t>
  </si>
  <si>
    <t xml:space="preserve">T7L 1600 PR231/P LS/I In=1600A 4p F F M </t>
  </si>
  <si>
    <t>1SDA063083R1</t>
  </si>
  <si>
    <t xml:space="preserve">T7L 1600 PR232/P LSI In=1600A 4p F F M  </t>
  </si>
  <si>
    <t>1SDA063084R1</t>
  </si>
  <si>
    <t xml:space="preserve">T7L 1600 PR331/P LSIG In=1600A 4p F F M </t>
  </si>
  <si>
    <t>1SDA063085R1</t>
  </si>
  <si>
    <t xml:space="preserve">T7L 1600 PR332/P LI In=1600A 4p F F M   </t>
  </si>
  <si>
    <t>1SDA063086R1</t>
  </si>
  <si>
    <t xml:space="preserve">T7L 1600 PR332/P LSI In=1600A 4p F F M  </t>
  </si>
  <si>
    <t>1SDA063087R1</t>
  </si>
  <si>
    <t xml:space="preserve">T7L 1600 PR332/P LSIG In=1600A 4p F F M </t>
  </si>
  <si>
    <t>1SDA063088R1</t>
  </si>
  <si>
    <t>T7L 1600 PR332/P LSIRc In=1600A 4p F F M</t>
  </si>
  <si>
    <t>1SDA063089R1</t>
  </si>
  <si>
    <t xml:space="preserve">KIT HR/VR FP T7-T7M-X1 3pcs             </t>
  </si>
  <si>
    <t>1SDA063090R1</t>
  </si>
  <si>
    <t xml:space="preserve">KIT HR/VR FP T7-T7M-X1 4pcs             </t>
  </si>
  <si>
    <t>1SDA063091R1</t>
  </si>
  <si>
    <t>Cubrebornes Aislantes altos - HTC T7 - T7M - 3 Polos para T7</t>
  </si>
  <si>
    <t>1SDA063092R1</t>
  </si>
  <si>
    <t xml:space="preserve">HTC T7-T7M-X1 F 4p COPRIT.ALTI 2pcs     </t>
  </si>
  <si>
    <t>1SDA063093R1</t>
  </si>
  <si>
    <t xml:space="preserve">LTC T7-T7M-X1 F 3p COPRIT.BASSI 2pcs    </t>
  </si>
  <si>
    <t>1SDA063094R1</t>
  </si>
  <si>
    <t xml:space="preserve">LTC T7-T7M-X1 F 4p COPRIT.BASSI 2pcs    </t>
  </si>
  <si>
    <t>1SDA063099R1</t>
  </si>
  <si>
    <t xml:space="preserve">KIT F T7-T7M-X1 3pcs                    </t>
  </si>
  <si>
    <t>1SDA063100R1</t>
  </si>
  <si>
    <t xml:space="preserve">KIT F T7-T7M-X1 4pcs                    </t>
  </si>
  <si>
    <t>1SDA063101R1</t>
  </si>
  <si>
    <t xml:space="preserve">KIT F T7-T7M-X1 6pcs                    </t>
  </si>
  <si>
    <t>1SDA063102R1</t>
  </si>
  <si>
    <t xml:space="preserve">KIT F T7-T7M-X1 8pcs                    </t>
  </si>
  <si>
    <t>1SDA063103R1</t>
  </si>
  <si>
    <t xml:space="preserve">KIT EF T7-T7M-X1 3pcs                   </t>
  </si>
  <si>
    <t>1SDA063104R1</t>
  </si>
  <si>
    <t xml:space="preserve">KIT EF T7-T7M-X1 4pcs                   </t>
  </si>
  <si>
    <t>1SDA063105R1</t>
  </si>
  <si>
    <t>Juego de Terminales Anteriores Prolongadas para conectar con barra hasta 1,600 A, 6 Pzs.</t>
  </si>
  <si>
    <t>1SDA063106R1</t>
  </si>
  <si>
    <t xml:space="preserve">KIT EF T7-T7M-X1 8pcs                   </t>
  </si>
  <si>
    <t>1SDA063107R1</t>
  </si>
  <si>
    <t xml:space="preserve">KIT ES T7-T7M-X1 3pcs SUP               </t>
  </si>
  <si>
    <t>1SDA063108R1</t>
  </si>
  <si>
    <t xml:space="preserve">KIT ES T7-T7M-X1 3pcs INF               </t>
  </si>
  <si>
    <t>1SDA063109R1</t>
  </si>
  <si>
    <t xml:space="preserve">KIT ES T7-T7M-X1 4pcs                   </t>
  </si>
  <si>
    <t>1SDA063110R1</t>
  </si>
  <si>
    <t xml:space="preserve">KIT ES T7-T7M-X1 6pcs                   </t>
  </si>
  <si>
    <t>1SDA063111R1</t>
  </si>
  <si>
    <t xml:space="preserve">KIT ES T7-T7M-X1 8pcs                   </t>
  </si>
  <si>
    <t>1SDA063112R1</t>
  </si>
  <si>
    <t>KIT FC CuAl 4x240mm2 T7-T7M-X1 1250 3pcs</t>
  </si>
  <si>
    <t>1SDA063113R1</t>
  </si>
  <si>
    <t>KIT FC CuAl 4x240mm2 T7-T7M-X1 1250 4pcs</t>
  </si>
  <si>
    <t xml:space="preserve">Juego de Terminales FC CuAl para alojar hasta 4 cables de 120...240 mm2 (250...500 Kcmil) para interruptor T7 hasta 1,600 A, 6 Pzs </t>
  </si>
  <si>
    <t>1SDA063115R1</t>
  </si>
  <si>
    <t>KIT FC CuAl 4x240mm2 T7-T7M-X1 1250 8pcs</t>
  </si>
  <si>
    <t>1SDA063116R1</t>
  </si>
  <si>
    <t xml:space="preserve">KIT R T7-T7M-X1 3pcs                    </t>
  </si>
  <si>
    <t>1SDA063117R1</t>
  </si>
  <si>
    <t xml:space="preserve">KIT R T7-T7M-X1 4pcs                    </t>
  </si>
  <si>
    <t>1SDA063118R1</t>
  </si>
  <si>
    <t>Juego de Terminales Posteriores orientables para barra hasta 1,600 A (Horizontales/ Verticales HR/VR), 6 Pzas</t>
  </si>
  <si>
    <t>1SDA063119R1</t>
  </si>
  <si>
    <t xml:space="preserve">KIT R T7-T7M-X1 8pcs                    </t>
  </si>
  <si>
    <t>1SDA063120R1</t>
  </si>
  <si>
    <t xml:space="preserve">KIT HR T7-T7M-X1 3pcs                   </t>
  </si>
  <si>
    <t>1SDA063121R1</t>
  </si>
  <si>
    <t xml:space="preserve">KIT HR T7-T7M-X1 4pcs                   </t>
  </si>
  <si>
    <t>1SDA063122R1</t>
  </si>
  <si>
    <t xml:space="preserve">KIT HR T7-T7M-X1 6pcs                   </t>
  </si>
  <si>
    <t>1SDA063123R1</t>
  </si>
  <si>
    <t xml:space="preserve">KIT HR T7-T7M-X1 8pcs                   </t>
  </si>
  <si>
    <t>1SDA063124R1</t>
  </si>
  <si>
    <t xml:space="preserve">KIT VR T7-T7M-X1 3pcs                   </t>
  </si>
  <si>
    <t>1SDA063125R1</t>
  </si>
  <si>
    <t xml:space="preserve">KIT VR T7-T7M-X1 4pcs                   </t>
  </si>
  <si>
    <t>1SDA063126R1</t>
  </si>
  <si>
    <t xml:space="preserve">KIT VR T7-T7M-X1 6pcs                   </t>
  </si>
  <si>
    <t>1SDA063127R1</t>
  </si>
  <si>
    <t xml:space="preserve">KIT VR T7-T7M-X1 8pcs                   </t>
  </si>
  <si>
    <t>1SDA063140R1</t>
  </si>
  <si>
    <t>KEY-PLUG INTERCHAN.xPR231 T7-T7M EXT.COD</t>
  </si>
  <si>
    <t>1SDA063141R1</t>
  </si>
  <si>
    <t>BACKPLANE CON ADATTATORE xPR331-PR332 T7</t>
  </si>
  <si>
    <t>1SDA063142R1</t>
  </si>
  <si>
    <t xml:space="preserve">BACKPLANE CON ADATTATORE x PR33x T7M-X1 </t>
  </si>
  <si>
    <t>1SDA063143R1</t>
  </si>
  <si>
    <t>HMI030 DISPLAY DA QUADRO T4..T7-X1-E1/6n</t>
  </si>
  <si>
    <t>1SDA063144R1</t>
  </si>
  <si>
    <t xml:space="preserve">PR330/V MOD. MISURE PER PR332 T7        </t>
  </si>
  <si>
    <t>1SDA063146R1</t>
  </si>
  <si>
    <t>PR330/R UNITA' ATTUAZ.xPR332-3 T7-T7M-X1</t>
  </si>
  <si>
    <t>1SDA063147R1</t>
  </si>
  <si>
    <t>Rating Plug In=400A para Emax X1</t>
  </si>
  <si>
    <t>1SDA063149R1</t>
  </si>
  <si>
    <t xml:space="preserve">Rating Plug In=800A para Emax X1  </t>
  </si>
  <si>
    <t>1SDA063150R1</t>
  </si>
  <si>
    <t xml:space="preserve">Rating Plug In=1,000A para Emax X1   </t>
  </si>
  <si>
    <t>1SDA063151R1</t>
  </si>
  <si>
    <t xml:space="preserve">Rating Plug In=1,250A para Emax X1   </t>
  </si>
  <si>
    <t>1SDA063152R1</t>
  </si>
  <si>
    <t xml:space="preserve">Rating Plug In=1,600A para Emax X1   </t>
  </si>
  <si>
    <t>1SDA063159R1</t>
  </si>
  <si>
    <t>Sensor de corriente para neutro externo B298X1 .  In =  400    …  1,600  A</t>
  </si>
  <si>
    <t>1SDA063160R1</t>
  </si>
  <si>
    <t xml:space="preserve">MOSTRINA PER PORTA T7-T7M-X1 F          </t>
  </si>
  <si>
    <t>1SDA063161R1</t>
  </si>
  <si>
    <t xml:space="preserve">MOSTRINA PER PORTA - C.M.R. T7-T7M-X1 W </t>
  </si>
  <si>
    <t>1SDA063162R1</t>
  </si>
  <si>
    <t>MOSTRINA PER PORTA PER COM.MAN.ROT. T7 F</t>
  </si>
  <si>
    <t>1SDA063165R1</t>
  </si>
  <si>
    <t>PROTEC.IP20 x CONT.DESLIZAN.P/MOVIL E1/6</t>
  </si>
  <si>
    <t>1SDA063226R1</t>
  </si>
  <si>
    <t>Protección Transpar PR121 E1-6</t>
  </si>
  <si>
    <t>1SDA063230R1</t>
  </si>
  <si>
    <t xml:space="preserve">KIT FC CuAl 2x240mm2 T5 600 UL 3pcs     </t>
  </si>
  <si>
    <t>1SDA063231R1</t>
  </si>
  <si>
    <t xml:space="preserve">KIT FC CuAl 2x240mm2 T5 600 UL 6pcs     </t>
  </si>
  <si>
    <t>1SDA063286R1</t>
  </si>
  <si>
    <t xml:space="preserve">T5L-D 600 MCS-UL/CSA Im=6000 3p F F     </t>
  </si>
  <si>
    <t>1SDA063287R1</t>
  </si>
  <si>
    <t xml:space="preserve">T5V-D 600 MCS-UL/CSA Im=6000 3p F F     </t>
  </si>
  <si>
    <t>1SDA063322R1</t>
  </si>
  <si>
    <t xml:space="preserve">TA NEUTRO EXT 600A T5 600 UL            </t>
  </si>
  <si>
    <t>1SDA063324R1</t>
  </si>
  <si>
    <t>MIR-HB Enclavamiento Horiz T3</t>
  </si>
  <si>
    <t>1SDA063385R1</t>
  </si>
  <si>
    <t>Protección Transpar PR122-123</t>
  </si>
  <si>
    <t>1SDA063391R1</t>
  </si>
  <si>
    <t xml:space="preserve">ARC.CHAMB.E3V-E6V IEC-E3H/V-E6V/L ULnew </t>
  </si>
  <si>
    <t>1SDA063400R1</t>
  </si>
  <si>
    <t>KIT ISOL.CONT.JA-TY.E2Snew-E4old/new8pcs</t>
  </si>
  <si>
    <t>1SDA063401R1</t>
  </si>
  <si>
    <t>Kit barra de conexiones E1/6</t>
  </si>
  <si>
    <t>1SDA063402R1</t>
  </si>
  <si>
    <t xml:space="preserve">KIT CONT. DESLIZANTES P/FIJA E1/6 new </t>
  </si>
  <si>
    <t>1SDA063403R1</t>
  </si>
  <si>
    <t>KIT CONT.DESLIZANP/MOVIL INTER. E1/6 new</t>
  </si>
  <si>
    <t>1SDA063404R1</t>
  </si>
  <si>
    <t>Kit I1/I4 indicación mec trip</t>
  </si>
  <si>
    <t>1SDA063405R1</t>
  </si>
  <si>
    <t xml:space="preserve">REP.PANEL FRONTAL BLOQ.RONIS E1/6 new </t>
  </si>
  <si>
    <t>1SDA063406R1</t>
  </si>
  <si>
    <t xml:space="preserve">CABLES x OVERCUR.RELEASE T.I. E6 3p </t>
  </si>
  <si>
    <t>1SDA063407R1</t>
  </si>
  <si>
    <t xml:space="preserve">CABLES x OVERCUR.RELEASE T.I. E6 4p </t>
  </si>
  <si>
    <t>1SDA063412R1</t>
  </si>
  <si>
    <t xml:space="preserve">T4V 250 TMA 80-800 3p F FC 1150V AC     </t>
  </si>
  <si>
    <t>1SDA063417R1</t>
  </si>
  <si>
    <t xml:space="preserve">T4V 250 TMA 250-2500 3p F FC 1150V AC   </t>
  </si>
  <si>
    <t>1SDA063437R1</t>
  </si>
  <si>
    <t>T5V 400 TMA 320-3200 3p F FC 1150V AC</t>
  </si>
  <si>
    <t>1SDA063458R1</t>
  </si>
  <si>
    <t xml:space="preserve">T4L 250 P FP 3p FC Cu 1000V AC          </t>
  </si>
  <si>
    <t>1SDA063459R1</t>
  </si>
  <si>
    <t xml:space="preserve">T4L 250 P FP 4p FC Cu 1000V AC          </t>
  </si>
  <si>
    <t>1SDA063460R1</t>
  </si>
  <si>
    <t xml:space="preserve">T4L 250 W FP 3p FC Cu 1000V AC          </t>
  </si>
  <si>
    <t>1SDA063461R1</t>
  </si>
  <si>
    <t xml:space="preserve">T4L 250 W FP 4p FC Cu 1000V AC          </t>
  </si>
  <si>
    <t>1SDA063462R1</t>
  </si>
  <si>
    <t xml:space="preserve">T5L 400 P FP 3p FC Cu 1000V AC          </t>
  </si>
  <si>
    <t>1SDA063463R1</t>
  </si>
  <si>
    <t xml:space="preserve">T5L 400 P FP 4p FC Cu 1000V AC          </t>
  </si>
  <si>
    <t>1SDA063464R1</t>
  </si>
  <si>
    <t xml:space="preserve">T5L 400 W FP 3p FC Cu 1000V AC          </t>
  </si>
  <si>
    <t>1SDA063465R1</t>
  </si>
  <si>
    <t xml:space="preserve">T5L 400 W FP 4p FC Cu 1000V AC          </t>
  </si>
  <si>
    <t>1SDA063485R1</t>
  </si>
  <si>
    <t>T5V400 PR221DS-LS/I In320 3p FFC 1150VAC</t>
  </si>
  <si>
    <t>1SDA063547R1</t>
  </si>
  <si>
    <t>SOR-C, Relé de Apertura, 110-127 V ca, 110.125 V cd para T7-T7M, Versión No Cableada</t>
  </si>
  <si>
    <t>1SDA063548R1</t>
  </si>
  <si>
    <t xml:space="preserve">SOR T7-T7M-X1 220...240Va.c./d.c.       </t>
  </si>
  <si>
    <t>1SDA063549R1</t>
  </si>
  <si>
    <t>SCR, Bobina de Cierre, 120…127 V ca/cd para Emax X1</t>
  </si>
  <si>
    <t>1SDA063550R1</t>
  </si>
  <si>
    <t xml:space="preserve">SCR T7M-X1 220...240Va.c./d.c.          </t>
  </si>
  <si>
    <t>1SDA063551R1</t>
  </si>
  <si>
    <t>UVR, Relé  de Mínima Tensión, 110...127 V ca - 110...125 V cd para T7-T7M, Versión No Cableada</t>
  </si>
  <si>
    <t>1SDA063552R1</t>
  </si>
  <si>
    <t xml:space="preserve">UVR T7-T7M-X1 220...240Va.c./d.c.       </t>
  </si>
  <si>
    <t>1SDA063553R1</t>
  </si>
  <si>
    <t xml:space="preserve">AUX-SA T7M-X1 1 S51 250Va.c.            </t>
  </si>
  <si>
    <t>1SDA063554R1</t>
  </si>
  <si>
    <t xml:space="preserve">TRIP RESET T7M-X1 24...30Vac/dc xAUX-SA </t>
  </si>
  <si>
    <t>1SDA063555R1</t>
  </si>
  <si>
    <t xml:space="preserve">KLF-D T7 BL.CHI DIV.AP. x C.M.R.        </t>
  </si>
  <si>
    <t>1SDA063556R1</t>
  </si>
  <si>
    <t xml:space="preserve">KLF-S T7 BL.CHI UG.N.20005 AP.xC.M.R.   </t>
  </si>
  <si>
    <t>1SDA063557R1</t>
  </si>
  <si>
    <t xml:space="preserve">KLF-S T7 BL.CHI UG.N.20006 AP.xC.M.R.   </t>
  </si>
  <si>
    <t>1SDA063558R1</t>
  </si>
  <si>
    <t xml:space="preserve">KLF-S T7 BL.CHI UG.N.20007 AP.xC.M.R.   </t>
  </si>
  <si>
    <t>1SDA063559R1</t>
  </si>
  <si>
    <t xml:space="preserve">KLF-S T7 BL.CHI UG.N.20008 AP.xC.M.R.   </t>
  </si>
  <si>
    <t>1SDA063560R1</t>
  </si>
  <si>
    <t>KLF T7 BL.CHI RONIS AP.(PREDIS.) x C.M.R</t>
  </si>
  <si>
    <t>1SDA063561R1</t>
  </si>
  <si>
    <t>KLF T7 BL.CHI PROFALUX AP.(PREDIS.)x CMR</t>
  </si>
  <si>
    <t>1SDA063562R1</t>
  </si>
  <si>
    <t xml:space="preserve">KLC-D X1 BL.CHI DIV.AP.                 </t>
  </si>
  <si>
    <t>1SDA063563R1</t>
  </si>
  <si>
    <t xml:space="preserve">KLC-S X1 BL.CHI UG.N.20005              </t>
  </si>
  <si>
    <t>1SDA063564R1</t>
  </si>
  <si>
    <t xml:space="preserve">KLC-S X1 BL.CHI UG.N.20006              </t>
  </si>
  <si>
    <t>1SDA063565R1</t>
  </si>
  <si>
    <t xml:space="preserve">KLC-S X1 BL.CHI UG.N.20007              </t>
  </si>
  <si>
    <t>1SDA063566R1</t>
  </si>
  <si>
    <t xml:space="preserve">KLC-S X1 BL.CHI UG.N.20008              </t>
  </si>
  <si>
    <t>1SDA063567R1</t>
  </si>
  <si>
    <t>KLF-FP BL.INS/SEZ RONIS(PRED.) T7-T7M-X1</t>
  </si>
  <si>
    <t>1SDA063568R1</t>
  </si>
  <si>
    <t>KLF-FP BL.INS/SEZ CAST.(PRED.) T7-T7M-X1</t>
  </si>
  <si>
    <t>1SDA063569R1</t>
  </si>
  <si>
    <t xml:space="preserve">KLF-FP BL.INS/SEZ KIRK(PRED.) T7-T7M-X1 </t>
  </si>
  <si>
    <t>1SDA063570R1</t>
  </si>
  <si>
    <t>KLF-FP BL.INS/SEZ PROF.(PRED.) T7-T7M-X1</t>
  </si>
  <si>
    <t>1SDA063572R1</t>
  </si>
  <si>
    <t xml:space="preserve">CONT.STRISC.ADAT.PF-BL.LAT.Sx T7        </t>
  </si>
  <si>
    <t>1SDA063574R1</t>
  </si>
  <si>
    <t xml:space="preserve">PR330/V MOD. MISURE PER PR332-3 T7M-X1  </t>
  </si>
  <si>
    <t>1SDA063718R1</t>
  </si>
  <si>
    <t xml:space="preserve">TS3 - TRIP UNIT TEST SET                </t>
  </si>
  <si>
    <t>1SDA063722R1</t>
  </si>
  <si>
    <t xml:space="preserve">BLOC.MEC.PORTA CELLA T7-T7M-X1 F PARETE </t>
  </si>
  <si>
    <t>1SDA063723R1</t>
  </si>
  <si>
    <t>BLOCCO MEC.PORTA CELLA T7-T7M-X1 F PAVIM</t>
  </si>
  <si>
    <t>1SDA063724R1</t>
  </si>
  <si>
    <t xml:space="preserve">BLOCCO MECC.PORTA CELLA T7-T7M-X1 W FP  </t>
  </si>
  <si>
    <t>1SDA063725R1</t>
  </si>
  <si>
    <t>RATING PLUG Rc In400 PR332Rc-3 T7-T7M-X1</t>
  </si>
  <si>
    <t>1SDA063726R1</t>
  </si>
  <si>
    <t>RATING PLUG Rc In630 PR332Rc-3 T7-T7M-X1</t>
  </si>
  <si>
    <t>1SDA063727R1</t>
  </si>
  <si>
    <t>RATING PLUG Rc In800 PR332Rc-3 T7-T7M-X1</t>
  </si>
  <si>
    <t>1SDA063728R1</t>
  </si>
  <si>
    <t>RATING PLUG Rc In1000 PR332Rc-3T7-T7M-X1</t>
  </si>
  <si>
    <t>1SDA063731R1</t>
  </si>
  <si>
    <t>RATING PLUG Rc In1250 PR332Rc-3T7-T7M-X1</t>
  </si>
  <si>
    <t>1SDA063732R1</t>
  </si>
  <si>
    <t>RATING PLUG Rc In1600 PR332Rc-3T7-T7M-X1</t>
  </si>
  <si>
    <t>1SDA063865R1</t>
  </si>
  <si>
    <t xml:space="preserve">KIT FC CuAl 2x240mm2 T7-T7M-X1 630 3pcs </t>
  </si>
  <si>
    <t>1SDA063866R1</t>
  </si>
  <si>
    <t xml:space="preserve">KIT FC CuAl 2x240mm2 T7-T7M-X1 630 4pcs </t>
  </si>
  <si>
    <t>1SDA063867R1</t>
  </si>
  <si>
    <t xml:space="preserve">KIT FC CuAl 2x240mm2 T7-T7M-X1 630 6pcs </t>
  </si>
  <si>
    <t>1SDA063868R1</t>
  </si>
  <si>
    <t xml:space="preserve">KIT FC CuAl 2x240mm2 T7-T7M-X1 630 8pcs </t>
  </si>
  <si>
    <t>1SDA063869R1</t>
  </si>
  <si>
    <t>Toroidal Rc 3p PR122/3 PR332/3</t>
  </si>
  <si>
    <t>1SDA063878R1</t>
  </si>
  <si>
    <t>CABLE 36"   (OXC1L36)</t>
  </si>
  <si>
    <t>1SDA063879R1</t>
  </si>
  <si>
    <t>CABLE 48"  (OXC1L48)</t>
  </si>
  <si>
    <t>1SDA063880R1</t>
  </si>
  <si>
    <t>CABLE 60" (OXC1L60)</t>
  </si>
  <si>
    <t>1SDA063881R1</t>
  </si>
  <si>
    <t>CABLE 72" (OXC1L72)</t>
  </si>
  <si>
    <t>1SDA063882R1</t>
  </si>
  <si>
    <t>CABLE 84"  (OXC1L84)</t>
  </si>
  <si>
    <t>1SDA063883R1</t>
  </si>
  <si>
    <t>CABLE 96" (OXC1L96)</t>
  </si>
  <si>
    <t>1SDA063884R1</t>
  </si>
  <si>
    <t>CABLE 108"  (OXC1L108)</t>
  </si>
  <si>
    <t>1SDA063885R1</t>
  </si>
  <si>
    <t>MKCT2 Mecanismo Base T1 T2</t>
  </si>
  <si>
    <t>1SDA063886R1</t>
  </si>
  <si>
    <t>MKCT3 Mecanismo Base T3</t>
  </si>
  <si>
    <t>1SDA063887R1</t>
  </si>
  <si>
    <t>OPERATING MECHANISM Ts3-T4 USCON SP.VERS</t>
  </si>
  <si>
    <t>1SDA063888R1</t>
  </si>
  <si>
    <t>MECHANISM, Tmax T5 (MKCT5)</t>
  </si>
  <si>
    <t>1SDA064080R1</t>
  </si>
  <si>
    <t>E6X-A 5000 PR121/P-LSIG In=5000A 3p W MP</t>
  </si>
  <si>
    <t>1SDA064122R1</t>
  </si>
  <si>
    <t>T4N 250 UL/CSA TMA 250-1250..2500 2p F F</t>
  </si>
  <si>
    <t>1SDA064125R1</t>
  </si>
  <si>
    <t xml:space="preserve">T4N 250 UL/CSA PR221DS-LS/I 250 2p F F  </t>
  </si>
  <si>
    <t>1SDA064157R1</t>
  </si>
  <si>
    <t xml:space="preserve">T5N 630 Ekip M-LRIU In=400 3p F F       </t>
  </si>
  <si>
    <t>1SDA064160R1</t>
  </si>
  <si>
    <t>T5L 400 Ekip M-LRIU In=400 3p F F</t>
  </si>
  <si>
    <t>1SDA064182R1</t>
  </si>
  <si>
    <t xml:space="preserve">KIT MC CuAl 6x50mm2 T5 3pcs             </t>
  </si>
  <si>
    <t>1SDA064204R1</t>
  </si>
  <si>
    <t xml:space="preserve">KIT INSTALL.FOR SWITCHBOARD ARTU' T7    </t>
  </si>
  <si>
    <t>1SDA064270R1</t>
  </si>
  <si>
    <t xml:space="preserve">T4L 250 PR223EF In=160A 3p F FC 1000VAC </t>
  </si>
  <si>
    <t>1SDA064271R1</t>
  </si>
  <si>
    <t xml:space="preserve">T4L 250 PR223EF In=160A 4p F FC 1000VAC </t>
  </si>
  <si>
    <t>1SDA064272R1</t>
  </si>
  <si>
    <t xml:space="preserve">T4L 250 PR223EF In=250A 3p F FC 1000VAC </t>
  </si>
  <si>
    <t>1SDA064273R1</t>
  </si>
  <si>
    <t xml:space="preserve">T4L 250 PR223EF In=250A 4p F FC 1000VAC </t>
  </si>
  <si>
    <t>1SDA064274R1</t>
  </si>
  <si>
    <t xml:space="preserve">T5L 400 PR223EF In=320A 3p F FC 1000VAC </t>
  </si>
  <si>
    <t>1SDA064275R1</t>
  </si>
  <si>
    <t xml:space="preserve">T5L 400 PR223EF In=320A 4p F FC 1000VAC </t>
  </si>
  <si>
    <t>1SDA064276R1</t>
  </si>
  <si>
    <t xml:space="preserve">T5L 400 PR223EF In=400A 3p F FC 1000VAC </t>
  </si>
  <si>
    <t>1SDA064277R1</t>
  </si>
  <si>
    <t xml:space="preserve">T5L 400 PR223EF In=400A 4p F FC 1000VAC </t>
  </si>
  <si>
    <t>1SDA064278R1</t>
  </si>
  <si>
    <t xml:space="preserve">T5L 630 PR223EF In=630A 3p F FC 1000VAC </t>
  </si>
  <si>
    <t>1SDA064279R1</t>
  </si>
  <si>
    <t xml:space="preserve">T5L 630 PR223EF In=630A 4p F FC 1000VAC </t>
  </si>
  <si>
    <t>1SDA064289R1</t>
  </si>
  <si>
    <t>ARC.CHAMB.E4V IEC-E2S/H-E4V/L UL new</t>
  </si>
  <si>
    <t>1SDA064302R1</t>
  </si>
  <si>
    <t>RC223/3 T3 4p F</t>
  </si>
  <si>
    <t>1SDA064318R1</t>
  </si>
  <si>
    <t>VERSION CONT.OPER.100%Iu RATED CURR.T6UL</t>
  </si>
  <si>
    <t>1SDA064319R1</t>
  </si>
  <si>
    <t xml:space="preserve">KIT EF T6 1000 3pcs                     </t>
  </si>
  <si>
    <t>1SDA064320R1</t>
  </si>
  <si>
    <t xml:space="preserve">KIT EF T6 1000 4pcs                     </t>
  </si>
  <si>
    <t>1SDA064321R1</t>
  </si>
  <si>
    <t xml:space="preserve">KIT EF T6 1000 6pcs                     </t>
  </si>
  <si>
    <t>1SDA064322R1</t>
  </si>
  <si>
    <t xml:space="preserve">KIT EF T6 1000 8pcs                     </t>
  </si>
  <si>
    <t>1SDA064494R1</t>
  </si>
  <si>
    <t>T5H630 PR221DS-LS/I In=630 3p FF+ACC220V</t>
  </si>
  <si>
    <t>1SDA064504R1</t>
  </si>
  <si>
    <t>BloqueoxCandados OFF D8 E1-6</t>
  </si>
  <si>
    <t>1SDA064512R1</t>
  </si>
  <si>
    <t>BloqueoxCandadox In/ex/test D8</t>
  </si>
  <si>
    <t>1SDA064518R1</t>
  </si>
  <si>
    <t>AUX-SA T4-T5 1S51 NC FOR PR221-222-222MP</t>
  </si>
  <si>
    <t>1SDA064548R1</t>
  </si>
  <si>
    <t xml:space="preserve">SOLENOID RELEASE RC221-223/3+ AUX K87 </t>
  </si>
  <si>
    <t>1SDA064553R1</t>
  </si>
  <si>
    <t xml:space="preserve">TOR TRAN.Rc xPR122/3 E1/2 4p -E3 3p -T8 </t>
  </si>
  <si>
    <t>1SDA064580R1</t>
  </si>
  <si>
    <t xml:space="preserve">E2B 800 PR122/DC In=800A 3p F VR&lt;HR </t>
  </si>
  <si>
    <t>1SDA064581R1</t>
  </si>
  <si>
    <t>E2B 1000 PR122/DC 3p F VR</t>
  </si>
  <si>
    <t>1SDA064582R1</t>
  </si>
  <si>
    <t>E2B 1250 PR122/DC 3p F VR</t>
  </si>
  <si>
    <t>1SDA064583R1</t>
  </si>
  <si>
    <t>E2B 1600 PR122/DC 3p F VR</t>
  </si>
  <si>
    <t>1SDA064584R1</t>
  </si>
  <si>
    <t xml:space="preserve">E2N 1600 PR122/DC In=1600A 3p F VR&lt;HR </t>
  </si>
  <si>
    <t>1SDA064585R1</t>
  </si>
  <si>
    <t xml:space="preserve">E2B 800 PR122/DC In=800A 4p F VR&lt;HR </t>
  </si>
  <si>
    <t>1SDA064586R1</t>
  </si>
  <si>
    <t xml:space="preserve">E2B 1000 PR122/DC In=1000A 4p F VR&lt;HR </t>
  </si>
  <si>
    <t>1SDA064587R1</t>
  </si>
  <si>
    <t xml:space="preserve">E2B 1250 PR122/DC In=1250A 4p F VR&lt;HR </t>
  </si>
  <si>
    <t>1SDA064588R1</t>
  </si>
  <si>
    <t xml:space="preserve">E2B 1600 PR122/DC In=1600A 4p F VR&lt;HR </t>
  </si>
  <si>
    <t>1SDA064589R1</t>
  </si>
  <si>
    <t xml:space="preserve">E2N 1600 PR122/DC In=1600A 4p F VR&lt;HR </t>
  </si>
  <si>
    <t>1SDA064590R1</t>
  </si>
  <si>
    <t>E2B 800 PR122/DC In=800A 3p W MP</t>
  </si>
  <si>
    <t>1SDA064591R1</t>
  </si>
  <si>
    <t>E2B 1000 PR122/DC In=1000A 3p W MP</t>
  </si>
  <si>
    <t>1SDA064592R1</t>
  </si>
  <si>
    <t>E2B 1250 PR122/DC In=1250A 3p W MP</t>
  </si>
  <si>
    <t>1SDA064593R1</t>
  </si>
  <si>
    <t>E2B 1600 PR122/DC In=1600A 3p W MP</t>
  </si>
  <si>
    <t>1SDA064594R1</t>
  </si>
  <si>
    <t>E2N 1600 PR122/DC In=1600A 3p W MP</t>
  </si>
  <si>
    <t>1SDA064595R1</t>
  </si>
  <si>
    <t>E2B 800 PR122/DC In=800A 4p W MP</t>
  </si>
  <si>
    <t>1SDA064596R1</t>
  </si>
  <si>
    <t>E2B 1000 PR122/DC In=1000A 4p W MP</t>
  </si>
  <si>
    <t>1SDA064597R1</t>
  </si>
  <si>
    <t>E2B 1250 PR122/DC In=1250A 4p W MP</t>
  </si>
  <si>
    <t>1SDA064598R1</t>
  </si>
  <si>
    <t>E2B 1600 PR122/DC In=1600A 4p W MP</t>
  </si>
  <si>
    <t>1SDA064599R1</t>
  </si>
  <si>
    <t>E2N 1600 PR122/DC In=1600A 4p W MP</t>
  </si>
  <si>
    <t>1SDA064600R1</t>
  </si>
  <si>
    <t xml:space="preserve">E3N 800 PR122/DC In=800A 3p F VR&lt;HR </t>
  </si>
  <si>
    <t>1SDA064601R1</t>
  </si>
  <si>
    <t xml:space="preserve">E3N 1000 PR122/DC In=1000A 3p F VR&lt;HR </t>
  </si>
  <si>
    <t>1SDA064602R1</t>
  </si>
  <si>
    <t xml:space="preserve">E3N 1250 PR122/DC In=1250A 3p F VR&lt;HR </t>
  </si>
  <si>
    <t>1SDA064603R1</t>
  </si>
  <si>
    <t xml:space="preserve">E3N 1600 PR122/DC In=1600A 3p F VR&lt;HR </t>
  </si>
  <si>
    <t>1SDA064604R1</t>
  </si>
  <si>
    <t xml:space="preserve">E3N 2000 PR122/DC In=2000A 3p F VR&lt;HR </t>
  </si>
  <si>
    <t>1SDA064605R1</t>
  </si>
  <si>
    <t xml:space="preserve">E3N 2500 PR122/DC In=2500A 3p F VR&lt;HR </t>
  </si>
  <si>
    <t>1SDA064606R1</t>
  </si>
  <si>
    <t xml:space="preserve">E3H 1600 PR122/DC In=1600A 3p F VR&lt;HR </t>
  </si>
  <si>
    <t>1SDA064607R1</t>
  </si>
  <si>
    <t xml:space="preserve">E3H 2000 PR122/DC In=2000A 3p F VR&lt;HR </t>
  </si>
  <si>
    <t>1SDA064608R1</t>
  </si>
  <si>
    <t xml:space="preserve">E3H 2500 PR122/DC In=2500A 3p F VR&lt;HR </t>
  </si>
  <si>
    <t>1SDA064609R1</t>
  </si>
  <si>
    <t xml:space="preserve">E3N 800 PR122/DC In=800A 4p F VR&lt;HR </t>
  </si>
  <si>
    <t>1SDA064610R1</t>
  </si>
  <si>
    <t xml:space="preserve">E3N 1000 PR122/DC In=1000A 4p F VR&lt;HR </t>
  </si>
  <si>
    <t>1SDA064611R1</t>
  </si>
  <si>
    <t xml:space="preserve">E3N 1250 PR122/DC In=1250A 4p F VR&lt;HR </t>
  </si>
  <si>
    <t>1SDA064612R1</t>
  </si>
  <si>
    <t xml:space="preserve">E3N 1600 PR122/DC In=1600A 4p F VR&lt;HR </t>
  </si>
  <si>
    <t>1SDA064613R1</t>
  </si>
  <si>
    <t xml:space="preserve">E3N 2000 PR122/DC In=2000A 4p F VR&lt;HR </t>
  </si>
  <si>
    <t>1SDA064614R1</t>
  </si>
  <si>
    <t xml:space="preserve">E3N 2500 PR122/DC In=2500A 4p F VR&lt;HR </t>
  </si>
  <si>
    <t>1SDA064615R1</t>
  </si>
  <si>
    <t xml:space="preserve">E3H 1600 PR122/DC In=1600A 4p F VR&lt;HR </t>
  </si>
  <si>
    <t>1SDA064616R1</t>
  </si>
  <si>
    <t xml:space="preserve">E3H 2000 PR122/DC In=2000A 4p F VR&lt;HR </t>
  </si>
  <si>
    <t>1SDA064617R1</t>
  </si>
  <si>
    <t xml:space="preserve">E3H 2500 PR122/DC In=2500A 4p F VR&lt;HR </t>
  </si>
  <si>
    <t>1SDA064618R1</t>
  </si>
  <si>
    <t>E3N 800 PR122/DC In=800A 3p W MP</t>
  </si>
  <si>
    <t>1SDA064619R1</t>
  </si>
  <si>
    <t>E3N 1000 PR122/DC In=1000A 3p W MP</t>
  </si>
  <si>
    <t>1SDA064620R1</t>
  </si>
  <si>
    <t>E3N 1250 PR122/DC In=1250A 3p W MP</t>
  </si>
  <si>
    <t>1SDA064621R1</t>
  </si>
  <si>
    <t>E3N 1600 PR122/DC In=1600A 3p W MP</t>
  </si>
  <si>
    <t>1SDA064622R1</t>
  </si>
  <si>
    <t>E3N 2000 PR122/DC In=2000A 3p W MP</t>
  </si>
  <si>
    <t>1SDA064623R1</t>
  </si>
  <si>
    <t>E3N 2500 PR122/DC In=2500A 3p W MP</t>
  </si>
  <si>
    <t>1SDA064624R1</t>
  </si>
  <si>
    <t>E3H 1600 PR122/DC In=1600A 3p W MP</t>
  </si>
  <si>
    <t>1SDA064625R1</t>
  </si>
  <si>
    <t>E3H 2000 PR122/DC In=2000A 3p W MP</t>
  </si>
  <si>
    <t>1SDA064626R1</t>
  </si>
  <si>
    <t>E3H 2500 PR122/DC In=2500A 3p W MP</t>
  </si>
  <si>
    <t>1SDA064627R1</t>
  </si>
  <si>
    <t>E3N 800 PR122/DC In=800A 4p W MP</t>
  </si>
  <si>
    <t>1SDA064628R1</t>
  </si>
  <si>
    <t>E3N 1000 PR122/DC In=1000A 4p W MP</t>
  </si>
  <si>
    <t>1SDA064629R1</t>
  </si>
  <si>
    <t>E3N 1250 PR122/DC In=1250A 4p W MP</t>
  </si>
  <si>
    <t>1SDA064630R1</t>
  </si>
  <si>
    <t>E3N 1600 PR122/DC In=1600A 4p W MP</t>
  </si>
  <si>
    <t>1SDA064631R1</t>
  </si>
  <si>
    <t>E3N 2000 PR122/DC In=2000A 4p W MP</t>
  </si>
  <si>
    <t>1SDA064632R1</t>
  </si>
  <si>
    <t>E3N 2500 PR122/DC In=2500A 4p W MP</t>
  </si>
  <si>
    <t>1SDA064633R1</t>
  </si>
  <si>
    <t>E3H 1600 PR122/DC In=1600A 4p W MP</t>
  </si>
  <si>
    <t>1SDA064634R1</t>
  </si>
  <si>
    <t>E3H 2000 PR122/DC In=2000A 4p W MP</t>
  </si>
  <si>
    <t>1SDA064635R1</t>
  </si>
  <si>
    <t>E3H 2500 PR122/DC In=2500A 4p W MP</t>
  </si>
  <si>
    <t>1SDA064636R1</t>
  </si>
  <si>
    <t xml:space="preserve">E4S 1600 PR122/DC In=1600A 3p F VR&lt;HR </t>
  </si>
  <si>
    <t>1SDA064637R1</t>
  </si>
  <si>
    <t xml:space="preserve">E4S 2000 PR122/DC In=2000A 3p F VR&lt;HR </t>
  </si>
  <si>
    <t>1SDA064638R1</t>
  </si>
  <si>
    <t xml:space="preserve">E4S 2500 PR122/DC In=2500A 3p F VR&lt;HR </t>
  </si>
  <si>
    <t>1SDA064639R1</t>
  </si>
  <si>
    <t xml:space="preserve">E4S 3200 PR122/DC In=3200A 3p F VR&lt;HR </t>
  </si>
  <si>
    <t>1SDA064640R1</t>
  </si>
  <si>
    <t xml:space="preserve">E4H 3200 PR122/DC In=3200A 3p F VR&lt;HR </t>
  </si>
  <si>
    <t>1SDA064641R1</t>
  </si>
  <si>
    <t xml:space="preserve">E4S/f 1600 PR122/DC In=1600A 4p F VR&lt;HR </t>
  </si>
  <si>
    <t>1SDA064642R1</t>
  </si>
  <si>
    <t xml:space="preserve">E4S/f 2000 PR122/DC In=2000A 4p F VR&lt;HR </t>
  </si>
  <si>
    <t>1SDA064643R1</t>
  </si>
  <si>
    <t xml:space="preserve">E4S/f 2500 PR122/DC In=2500A 4p F VR&lt;HR </t>
  </si>
  <si>
    <t>1SDA064644R1</t>
  </si>
  <si>
    <t xml:space="preserve">E4S/f 3200 PR122/DC In=3200A 4p F VR&lt;HR </t>
  </si>
  <si>
    <t>1SDA064645R1</t>
  </si>
  <si>
    <t xml:space="preserve">E4H/f 3200 PR122/DC In=3200A 4p F VR&lt;HR </t>
  </si>
  <si>
    <t>1SDA064646R1</t>
  </si>
  <si>
    <t>E4S 1600 PR122/DC In=1600A 3p W MP</t>
  </si>
  <si>
    <t>1SDA064647R1</t>
  </si>
  <si>
    <t>E4S 2000 PR122/DC In=2000A 3p W MP</t>
  </si>
  <si>
    <t>1SDA064648R1</t>
  </si>
  <si>
    <t>E4S 2500 PR122/DC In=2500A 3p W MP</t>
  </si>
  <si>
    <t>1SDA064649R1</t>
  </si>
  <si>
    <t>E4S 3200 PR122/DC In=3200A 3p W MP</t>
  </si>
  <si>
    <t>1SDA064650R1</t>
  </si>
  <si>
    <t>E4H 3200 PR122/DC In=3200A 3p W MP</t>
  </si>
  <si>
    <t>1SDA064651R1</t>
  </si>
  <si>
    <t>E4S/f 1600 PR122/DC In=1600A 4p W MP</t>
  </si>
  <si>
    <t>1SDA064652R1</t>
  </si>
  <si>
    <t>E4S/f 2000 PR122/DC In=2000A 4p W MP</t>
  </si>
  <si>
    <t>1SDA064653R1</t>
  </si>
  <si>
    <t>E4S/f 2500 PR122/DC In=2500A 4p W MP</t>
  </si>
  <si>
    <t>1SDA064654R1</t>
  </si>
  <si>
    <t>E4S/f 3200 PR122/DC In=3200A 4p W MP</t>
  </si>
  <si>
    <t>1SDA064655R1</t>
  </si>
  <si>
    <t>E4H/f 3200 PR122/DC In=3200A 4p W MP</t>
  </si>
  <si>
    <t>1SDA064656R1</t>
  </si>
  <si>
    <t xml:space="preserve">E6H 3200 PR122/DC In=3200A 3p F VR&lt;HR </t>
  </si>
  <si>
    <t>1SDA064657R1</t>
  </si>
  <si>
    <t xml:space="preserve">E6H 4000 PR122/DC In=4000A 3p F VR&lt;HR </t>
  </si>
  <si>
    <t>1SDA064658R1</t>
  </si>
  <si>
    <t xml:space="preserve">E6H 5000 PR122/DC In=5000A 3p F VR&lt;HR </t>
  </si>
  <si>
    <t>1SDA064659R1</t>
  </si>
  <si>
    <t xml:space="preserve">E6H/f 3200 PR122/DC In=3200A 4p F VR&lt;HR </t>
  </si>
  <si>
    <t>1SDA064660R1</t>
  </si>
  <si>
    <t xml:space="preserve">E6H/f 4000 PR122/DC In=4000A 4p F VR&lt;HR </t>
  </si>
  <si>
    <t>1SDA064661R1</t>
  </si>
  <si>
    <t xml:space="preserve">E6H/f 5000 PR122/DC In=5000A 4p F VR&lt;HR </t>
  </si>
  <si>
    <t>1SDA064662R1</t>
  </si>
  <si>
    <t>E6H 3200 PR122/DC In=3200A 3p W MP</t>
  </si>
  <si>
    <t>1SDA064663R1</t>
  </si>
  <si>
    <t>E6H 4000 PR122/DC In=4000A 3p W MP</t>
  </si>
  <si>
    <t>1SDA064664R1</t>
  </si>
  <si>
    <t>E6H 5000 PR122/DC In=5000A 3p W MP</t>
  </si>
  <si>
    <t>1SDA064665R1</t>
  </si>
  <si>
    <t>E6H/f 3200 PR122/DC In=3200A 4p W MP</t>
  </si>
  <si>
    <t>1SDA064666R1</t>
  </si>
  <si>
    <t>E6H/f 4000 PR122/DC In=4000A 4p W MP</t>
  </si>
  <si>
    <t>1SDA064667R1</t>
  </si>
  <si>
    <t>E6H/f 5000 PR122/DC In=5000A 4p W MP</t>
  </si>
  <si>
    <t>1SDA064668R1</t>
  </si>
  <si>
    <t>E2B 800 PR123/DC In=800A 3p F HR</t>
  </si>
  <si>
    <t>1SDA064669R1</t>
  </si>
  <si>
    <t xml:space="preserve">E2B 1000 PR123/DC In=1000A 3p F VR&lt;HR </t>
  </si>
  <si>
    <t>1SDA064670R1</t>
  </si>
  <si>
    <t xml:space="preserve">E2B 1250 PR123/DC In=1250A 3p F VR&lt;HR </t>
  </si>
  <si>
    <t>1SDA064671R1</t>
  </si>
  <si>
    <t xml:space="preserve">E2B 1600 PR123/DC In=1600A 3p F VR&lt;HR </t>
  </si>
  <si>
    <t>1SDA064672R1</t>
  </si>
  <si>
    <t xml:space="preserve">E2N 1600 PR123/DC In=1600A 3p F VR&lt;HR </t>
  </si>
  <si>
    <t>1SDA064673R1</t>
  </si>
  <si>
    <t xml:space="preserve">E2B 800 PR123/DC In=800A 4p F VR&lt;HR </t>
  </si>
  <si>
    <t>1SDA064674R1</t>
  </si>
  <si>
    <t xml:space="preserve">E2B 1000 PR123/DC In=1000A 4p F VR&lt;HR </t>
  </si>
  <si>
    <t>1SDA064675R1</t>
  </si>
  <si>
    <t xml:space="preserve">E2B 1250 PR123/DC In=1250A 4p F VR&lt;HR </t>
  </si>
  <si>
    <t>1SDA064676R1</t>
  </si>
  <si>
    <t xml:space="preserve">E2B 1600 PR123/DC In=1600A 4p F VR&lt;HR </t>
  </si>
  <si>
    <t>1SDA064677R1</t>
  </si>
  <si>
    <t xml:space="preserve">E2N 1600 PR123/DC In=1600A 4p F VR&lt;HR </t>
  </si>
  <si>
    <t>1SDA064678R1</t>
  </si>
  <si>
    <t>E2B 800 PR123/DC In=800A 3p W MP</t>
  </si>
  <si>
    <t>1SDA064679R1</t>
  </si>
  <si>
    <t>E2B 1000 PR123/DC 3p W MP</t>
  </si>
  <si>
    <t>1SDA064680R1</t>
  </si>
  <si>
    <t>E2B 1250 PR123/DC In=1250A 3p W MP</t>
  </si>
  <si>
    <t>1SDA064681R1</t>
  </si>
  <si>
    <t>E2B 1600 PR123/DC 3p W MP</t>
  </si>
  <si>
    <t>1SDA064682R1</t>
  </si>
  <si>
    <t>E2N 1600 PR123/DC In=1600A 3p W MP</t>
  </si>
  <si>
    <t>1SDA064683R1</t>
  </si>
  <si>
    <t>E2B 800 PR123/DC In=800A 4p W MP</t>
  </si>
  <si>
    <t>1SDA064684R1</t>
  </si>
  <si>
    <t>E2B 1000 PR123/DC In=1000A 4p W MP</t>
  </si>
  <si>
    <t>1SDA064685R1</t>
  </si>
  <si>
    <t>E2B 1250 PR123/DC In=1250A 4p W MP</t>
  </si>
  <si>
    <t>1SDA064686R1</t>
  </si>
  <si>
    <t>E2B 1600 PR123/DC In=1600A 4p W MP</t>
  </si>
  <si>
    <t>1SDA064687R1</t>
  </si>
  <si>
    <t>E2N 1600 PR123/DC In=1600A 4p W MP</t>
  </si>
  <si>
    <t>1SDA064688R1</t>
  </si>
  <si>
    <t xml:space="preserve">E3N 800 PR123/DC In=800A 3p F VR&lt;HR </t>
  </si>
  <si>
    <t>1SDA064689R1</t>
  </si>
  <si>
    <t xml:space="preserve">E3N 1000 PR123/DC In=1000A 3p F VR&lt;HR </t>
  </si>
  <si>
    <t>1SDA064690R1</t>
  </si>
  <si>
    <t xml:space="preserve">E3N 1250 PR123/DC In=1250A 3p F VR&lt;HR </t>
  </si>
  <si>
    <t>1SDA064691R1</t>
  </si>
  <si>
    <t xml:space="preserve">E3N 1600 PR123/DC In=1600A 3p F VR&lt;HR </t>
  </si>
  <si>
    <t>1SDA064692R1</t>
  </si>
  <si>
    <t xml:space="preserve">E3N 2000 PR123/DC In=2000A 3p F VR&lt;HR </t>
  </si>
  <si>
    <t>1SDA064693R1</t>
  </si>
  <si>
    <t xml:space="preserve">E3N 2500 PR123/DC In=2500A 3p F VR&lt;HR </t>
  </si>
  <si>
    <t>1SDA064694R1</t>
  </si>
  <si>
    <t xml:space="preserve">E3H 1600 PR123/DC In=1600A 3p F VR&lt;HR </t>
  </si>
  <si>
    <t>1SDA064695R1</t>
  </si>
  <si>
    <t xml:space="preserve">E3H 2000 PR123/DC In=2000A 3p F VR&lt;HR </t>
  </si>
  <si>
    <t>1SDA064696R1</t>
  </si>
  <si>
    <t xml:space="preserve">E3H 2500 PR123/DC In=2500A 3p F VR&lt;HR </t>
  </si>
  <si>
    <t>1SDA064697R1</t>
  </si>
  <si>
    <t xml:space="preserve">E3N 800 PR123/DC In=800A 4p F VR&lt;HR </t>
  </si>
  <si>
    <t>1SDA064698R1</t>
  </si>
  <si>
    <t xml:space="preserve">E3N 1000 PR123/DC In=1000A 4p F VR&lt;HR </t>
  </si>
  <si>
    <t>1SDA064699R1</t>
  </si>
  <si>
    <t xml:space="preserve">E3N 1250 PR123/DC In=1250A 4p F VR&lt;HR </t>
  </si>
  <si>
    <t>1SDA064700R1</t>
  </si>
  <si>
    <t xml:space="preserve">E3N 1600 PR123/DC In=1600A 4p F VR&lt;HR </t>
  </si>
  <si>
    <t>1SDA064701R1</t>
  </si>
  <si>
    <t xml:space="preserve">E3N 2000 PR123/DC In=2000A 4p F VR&lt;HR </t>
  </si>
  <si>
    <t>1SDA064702R1</t>
  </si>
  <si>
    <t xml:space="preserve">E3N 2500 PR123/DC In=2500A 4p F VR&lt;HR </t>
  </si>
  <si>
    <t>1SDA064703R1</t>
  </si>
  <si>
    <t xml:space="preserve">E3H 1600 PR123/DC In=1600A 4p F VR&lt;HR </t>
  </si>
  <si>
    <t>1SDA064704R1</t>
  </si>
  <si>
    <t xml:space="preserve">E3H 2000 PR123/DC In=2000A 4p F VR&lt;HR </t>
  </si>
  <si>
    <t>1SDA064705R1</t>
  </si>
  <si>
    <t xml:space="preserve">E3H 2500 PR123/DC In=2500A 4p F VR&lt;HR </t>
  </si>
  <si>
    <t>1SDA064706R1</t>
  </si>
  <si>
    <t>E3N 800 PR123/DC In=800A 3p W MP</t>
  </si>
  <si>
    <t>1SDA064707R1</t>
  </si>
  <si>
    <t>E3N 1000 PR123/DC In=1000A 3p W MP</t>
  </si>
  <si>
    <t>1SDA064708R1</t>
  </si>
  <si>
    <t>E3N 1250 PR123/DC In=1250A 3p W MP</t>
  </si>
  <si>
    <t>1SDA064709R1</t>
  </si>
  <si>
    <t>E3N 1600 PR123/DC In=1600A 3p W MP</t>
  </si>
  <si>
    <t>1SDA064710R1</t>
  </si>
  <si>
    <t>E3N 2000 PR123/DC In=2000A 3p W MP</t>
  </si>
  <si>
    <t>1SDA064711R1</t>
  </si>
  <si>
    <t>E3N 2500 PR123/DC In=2500A 3p W MP</t>
  </si>
  <si>
    <t>1SDA064712R1</t>
  </si>
  <si>
    <t>E3H 1600 PR123/DC In=1600A 3p W MP</t>
  </si>
  <si>
    <t>1SDA064713R1</t>
  </si>
  <si>
    <t>E3H 2000 PR123/DC In=2000A 3p W MP</t>
  </si>
  <si>
    <t>1SDA064714R1</t>
  </si>
  <si>
    <t>E3H 2500 PR123/DC In=2500A 3p W MP</t>
  </si>
  <si>
    <t>1SDA064715R1</t>
  </si>
  <si>
    <t>E3N 800 PR123/DC In=800A 4p W MP</t>
  </si>
  <si>
    <t>1SDA064716R1</t>
  </si>
  <si>
    <t>E3N 1000 PR123/DC In=1000A 4p W MP</t>
  </si>
  <si>
    <t>1SDA064717R1</t>
  </si>
  <si>
    <t>E3N 1250 PR123/DC In=1250A 4p W MP</t>
  </si>
  <si>
    <t>1SDA064718R1</t>
  </si>
  <si>
    <t>E3N 1600 PR123/DC In=1600A 4p W MP</t>
  </si>
  <si>
    <t>1SDA064719R1</t>
  </si>
  <si>
    <t>E3N 2000 PR123/DC In=2000A 4p W MP</t>
  </si>
  <si>
    <t>1SDA064720R1</t>
  </si>
  <si>
    <t>E3N 2500 PR123/DC In=2500A 4p W MP</t>
  </si>
  <si>
    <t>1SDA064721R1</t>
  </si>
  <si>
    <t>E3H 1600 PR123/DC In=1600A 4p W MP</t>
  </si>
  <si>
    <t>1SDA064722R1</t>
  </si>
  <si>
    <t>E3H 2000 PR123/DC In=2000A 4p W MP</t>
  </si>
  <si>
    <t>1SDA064723R1</t>
  </si>
  <si>
    <t>E3H 2500 PR123/DC In=2500A 4p W MP</t>
  </si>
  <si>
    <t>1SDA064724R1</t>
  </si>
  <si>
    <t xml:space="preserve">E4S 1600 PR123/DC In=1600A 3p F VR&lt;HR </t>
  </si>
  <si>
    <t>1SDA064725R1</t>
  </si>
  <si>
    <t xml:space="preserve">E4S 2000 PR123/DC In=2000A 3p F VR&lt;HR </t>
  </si>
  <si>
    <t>1SDA064726R1</t>
  </si>
  <si>
    <t xml:space="preserve">E4S 2500 PR123/DC In=2500A 3p F VR&lt;HR </t>
  </si>
  <si>
    <t>1SDA064727R1</t>
  </si>
  <si>
    <t xml:space="preserve">E4S 3200 PR123/DC In=3200A 3p F VR&lt;HR </t>
  </si>
  <si>
    <t>1SDA064728R1</t>
  </si>
  <si>
    <t xml:space="preserve">E4H 3200 PR123/DC In=3200A 3p F VR&lt;HR </t>
  </si>
  <si>
    <t>1SDA064729R1</t>
  </si>
  <si>
    <t xml:space="preserve">E4S/f 1600 PR123/DC In=1600A 4p F VR&lt;HR </t>
  </si>
  <si>
    <t>1SDA064730R1</t>
  </si>
  <si>
    <t xml:space="preserve">E4S/f 2000 PR123/DC In=2000A 4p F VR&lt;HR </t>
  </si>
  <si>
    <t>1SDA064731R1</t>
  </si>
  <si>
    <t xml:space="preserve">E4S/f 2500 PR123/DC In=2500A 4p F VR&lt;HR </t>
  </si>
  <si>
    <t>1SDA064732R1</t>
  </si>
  <si>
    <t xml:space="preserve">E4S/f 3200 PR123/DC In=3200A 4p F VR&lt;HR </t>
  </si>
  <si>
    <t>1SDA064733R1</t>
  </si>
  <si>
    <t xml:space="preserve">E4H/f 3200 PR123/DC In=3200A 4p F VR&lt;HR </t>
  </si>
  <si>
    <t>1SDA064734R1</t>
  </si>
  <si>
    <t>E4S 1600 PR123/DC In=1600A 3p W MP</t>
  </si>
  <si>
    <t>1SDA064735R1</t>
  </si>
  <si>
    <t>E4S 2000 PR123/DC In=2000A 3p W MP</t>
  </si>
  <si>
    <t>1SDA064736R1</t>
  </si>
  <si>
    <t>E4S 2500 PR123/DC In=2500A 3p W MP</t>
  </si>
  <si>
    <t>1SDA064737R1</t>
  </si>
  <si>
    <t>E4S 3200 PR123/DC In=3200A 3p W MP</t>
  </si>
  <si>
    <t>1SDA064738R1</t>
  </si>
  <si>
    <t>E4H 3200 PR123/DC In=3200A 3p W MP</t>
  </si>
  <si>
    <t>1SDA064739R1</t>
  </si>
  <si>
    <t>E4S/f 1600 PR123/DC In=1600A 4p W MP</t>
  </si>
  <si>
    <t>1SDA064740R1</t>
  </si>
  <si>
    <t>E4S/f 2000 PR123/DC In=2000A 4p W MP</t>
  </si>
  <si>
    <t>1SDA064741R1</t>
  </si>
  <si>
    <t>E4S/f 2500 PR123/DC In=2500A 4p W MP</t>
  </si>
  <si>
    <t>1SDA064742R1</t>
  </si>
  <si>
    <t>E4S/f 3200 PR123/DC In=3200A 4p W MP</t>
  </si>
  <si>
    <t>1SDA064743R1</t>
  </si>
  <si>
    <t>E4H/f 3200 PR123/DC In=3200A 4p W MP</t>
  </si>
  <si>
    <t>1SDA064744R1</t>
  </si>
  <si>
    <t xml:space="preserve">E6H 3200 PR123/DC In=3200A 3p F VR&lt;HR </t>
  </si>
  <si>
    <t>1SDA064745R1</t>
  </si>
  <si>
    <t xml:space="preserve">E6H 4000 PR123/DC In=4000A 3p F VR&lt;HR </t>
  </si>
  <si>
    <t>1SDA064746R1</t>
  </si>
  <si>
    <t xml:space="preserve">E6H 5000 PR123/DC In=5000A 3p F VR&lt;HR </t>
  </si>
  <si>
    <t>1SDA064747R1</t>
  </si>
  <si>
    <t xml:space="preserve">E6H/f 3200 PR123/DC In=3200A 4p F VR&lt;HR </t>
  </si>
  <si>
    <t>1SDA064748R1</t>
  </si>
  <si>
    <t xml:space="preserve">E6H/f 4000 PR123/DC In=4000A 4p F VR&lt;HR </t>
  </si>
  <si>
    <t>1SDA064749R1</t>
  </si>
  <si>
    <t xml:space="preserve">E6H/f 5000 PR123/DC In=5000A 4p F VR&lt;HR </t>
  </si>
  <si>
    <t>1SDA064750R1</t>
  </si>
  <si>
    <t>E6H 3200 PR123/DC In=3200A 3p W MP</t>
  </si>
  <si>
    <t>1SDA064751R1</t>
  </si>
  <si>
    <t>E6H 4000 PR123/DC In=4000A 3p W MP</t>
  </si>
  <si>
    <t>1SDA064752R1</t>
  </si>
  <si>
    <t>E6H 5000 PR123/DC In=5000A 3p W MP</t>
  </si>
  <si>
    <t>1SDA064753R1</t>
  </si>
  <si>
    <t>E6H/f 3200 PR123/DC In=3200A 4p W MP</t>
  </si>
  <si>
    <t>1SDA064754R1</t>
  </si>
  <si>
    <t>E6H/f 4000 PR123/DC In=4000A 4p W MP</t>
  </si>
  <si>
    <t>1SDA064755R1</t>
  </si>
  <si>
    <t>E6H/f 5000 PR123/DC In=5000A 4p W MP</t>
  </si>
  <si>
    <t>1SDA064764R1</t>
  </si>
  <si>
    <t xml:space="preserve">T7S 1000 UL PR231/P LS/I In1000A 3p FF  </t>
  </si>
  <si>
    <t>1SDA064766R1</t>
  </si>
  <si>
    <t xml:space="preserve">T7S 1000 UL PR331/P LSIG In1000A 3p FF  </t>
  </si>
  <si>
    <t>1SDA064769R1</t>
  </si>
  <si>
    <t xml:space="preserve">T7S 1000 UL PR332/P LSIG In1000A 3p FF  </t>
  </si>
  <si>
    <t>1SDA064849R1</t>
  </si>
  <si>
    <t xml:space="preserve">T7H 1000 UL PR332/P LSIG In1000A 3p FF  </t>
  </si>
  <si>
    <t>1SDA064867R1</t>
  </si>
  <si>
    <t>T7H 1000 UL PR332/P LSIG In1000A 4p FF M</t>
  </si>
  <si>
    <t>1SDA064869R1</t>
  </si>
  <si>
    <t xml:space="preserve">T7S 1200 UL PR232/P LSI In1200A 3p FF   </t>
  </si>
  <si>
    <t>1SDA064873R1</t>
  </si>
  <si>
    <t xml:space="preserve">T7S 1200 UL PR332/P LSIG In1200A 3p FF  </t>
  </si>
  <si>
    <t>1SDA064894R1</t>
  </si>
  <si>
    <t xml:space="preserve">T7H 1200 UL PR331/P LSIG In1200A 3p FF  </t>
  </si>
  <si>
    <t>1SDA064897R1</t>
  </si>
  <si>
    <t xml:space="preserve">T7H 1200 UL PR332/P LSIG In1200A 3p FF  </t>
  </si>
  <si>
    <t>1SDA064909R1</t>
  </si>
  <si>
    <t>T7H 1200 UL PR332/P LSIG In1200A 3p FF M</t>
  </si>
  <si>
    <t>1SDA065268R1</t>
  </si>
  <si>
    <t xml:space="preserve">T7L 1000 UL PR231/P LS/I In1000A 3p FF  </t>
  </si>
  <si>
    <t>1SDA065320R1</t>
  </si>
  <si>
    <t xml:space="preserve">VERSION 100%Iu RATED CURR.T7-T7M UL     </t>
  </si>
  <si>
    <t>1SDA065392R1</t>
  </si>
  <si>
    <t xml:space="preserve">Ts3H-D 150 MCS-UL/CSA Im=1500A 3p F F   </t>
  </si>
  <si>
    <t>1SDA065396R1</t>
  </si>
  <si>
    <t xml:space="preserve">Ts3N 150 UL/CSA TMF20-500 3p F F        </t>
  </si>
  <si>
    <t>1SDA065435R1</t>
  </si>
  <si>
    <t xml:space="preserve">Ts3H 150 UL/CSA TMF15-500 3p F F        </t>
  </si>
  <si>
    <t>1SDA065447R1</t>
  </si>
  <si>
    <t xml:space="preserve">Ts3H 150 UL/CSA TMF125-1250 3p F F      </t>
  </si>
  <si>
    <t>1SDA065474R1</t>
  </si>
  <si>
    <t xml:space="preserve">Ts3L 150 UL/CSA TMF100-1000 3p F F      </t>
  </si>
  <si>
    <t>1SDA065523R1</t>
  </si>
  <si>
    <t>ATS021 Ctrl Transfer Dip switch</t>
  </si>
  <si>
    <t>1SDA065524R1</t>
  </si>
  <si>
    <t>ATS021 Ctr lTransfer Dispaly</t>
  </si>
  <si>
    <t>1SDA065623R1</t>
  </si>
  <si>
    <t>EJECUC.FUNC.CONT.AL.100%Iu COR.NOM.Ts3UL</t>
  </si>
  <si>
    <t>1SDA065704R1</t>
  </si>
  <si>
    <t xml:space="preserve">TS3 -TRIP UNIT TEST SET &amp;TRANSPORT CASE </t>
  </si>
  <si>
    <t>1SDA065705R1</t>
  </si>
  <si>
    <t xml:space="preserve">TS3 - TRANSPORT CASE FOR TS3            </t>
  </si>
  <si>
    <t>1SDA065709R1</t>
  </si>
  <si>
    <t>E3N2500 3p WMP PR122-LSI n=2500+Acc220V</t>
  </si>
  <si>
    <t>1SDA065715R1</t>
  </si>
  <si>
    <t>DISPO.DE MANDO RA2184 E4-E6+fs old/new</t>
  </si>
  <si>
    <t>1SDA065723R1</t>
  </si>
  <si>
    <t xml:space="preserve">T8L 2000 PR331/P LSI In=2000A 3p F F    </t>
  </si>
  <si>
    <t>1SDA065724R1</t>
  </si>
  <si>
    <t xml:space="preserve">T8L 2000 PR331/P LSIG In=2000A 3p F F   </t>
  </si>
  <si>
    <t>1SDA065727R1</t>
  </si>
  <si>
    <t xml:space="preserve">T8L 2000 PR332/P LSIG In=2000A 3p F F   </t>
  </si>
  <si>
    <t>1SDA065729R1</t>
  </si>
  <si>
    <t xml:space="preserve">T8L 2000 PR331/P LSI In=2000A 4p F F    </t>
  </si>
  <si>
    <t>1SDA065730R1</t>
  </si>
  <si>
    <t xml:space="preserve">T8L 2000 PR331/P LSIG In=2000A 4p F F   </t>
  </si>
  <si>
    <t>1SDA065733R1</t>
  </si>
  <si>
    <t xml:space="preserve">T8L 2000 PR332/P LSIG In=2000A 4p F F   </t>
  </si>
  <si>
    <t>1SDA065734R1</t>
  </si>
  <si>
    <t xml:space="preserve">T8L 3200 PR331/P LSI In=3200A 3p F VR   </t>
  </si>
  <si>
    <t>1SDA065735R1</t>
  </si>
  <si>
    <t xml:space="preserve">T8L 3200 PR331/P LSIG In=3200A 3p F VR  </t>
  </si>
  <si>
    <t>1SDA065738R1</t>
  </si>
  <si>
    <t xml:space="preserve">T8L 3200 PR332/P LSIG In=3200A 3p F VR  </t>
  </si>
  <si>
    <t>1SDA065739R1</t>
  </si>
  <si>
    <t xml:space="preserve">T8L 3200 PR331/P LSI In=3200A 4p F VR   </t>
  </si>
  <si>
    <t>1SDA065740R1</t>
  </si>
  <si>
    <t xml:space="preserve">T8L 3200 PR331/P LSIG In=3200A 4p F VR  </t>
  </si>
  <si>
    <t>1SDA065743R1</t>
  </si>
  <si>
    <t xml:space="preserve">T8L 3200 PR332/P LSIG In=3200A 4p F VR  </t>
  </si>
  <si>
    <t>1SDA065752R1</t>
  </si>
  <si>
    <t xml:space="preserve">T8D 2000 3p F F                         </t>
  </si>
  <si>
    <t>1SDA065753R1</t>
  </si>
  <si>
    <t xml:space="preserve">T8D 2000 4p F F                         </t>
  </si>
  <si>
    <t>1SDA065754R1</t>
  </si>
  <si>
    <t xml:space="preserve">T8D 2500 3p F F                         </t>
  </si>
  <si>
    <t>1SDA065755R1</t>
  </si>
  <si>
    <t xml:space="preserve">T8D 2500 4p F F                         </t>
  </si>
  <si>
    <t>1SDA065756R1</t>
  </si>
  <si>
    <t xml:space="preserve">T8D 3200 3p F VR                        </t>
  </si>
  <si>
    <t>1SDA065757R1</t>
  </si>
  <si>
    <t xml:space="preserve">T8D 3200 4p F VR                        </t>
  </si>
  <si>
    <t>1SDA065759R1</t>
  </si>
  <si>
    <t xml:space="preserve">T8L 2500 PR331/P LSIG In=2500A 3p F F   </t>
  </si>
  <si>
    <t>1SDA065762R1</t>
  </si>
  <si>
    <t xml:space="preserve">T8L 2500 PR332/P LSIG In=2500A 3p F F   </t>
  </si>
  <si>
    <t>1SDA065764R1</t>
  </si>
  <si>
    <t xml:space="preserve">T8L 2500 PR331/P LSI In=2500A 4p F F    </t>
  </si>
  <si>
    <t>1SDA065765R1</t>
  </si>
  <si>
    <t xml:space="preserve">T8L 2500 PR331/P LSIG In=2500A 4p F F   </t>
  </si>
  <si>
    <t>1SDA065768R1</t>
  </si>
  <si>
    <t xml:space="preserve">T8L 2500 PR332/P LSIG In=2500A 4p F F   </t>
  </si>
  <si>
    <t>1SDA065769R1</t>
  </si>
  <si>
    <t xml:space="preserve">T8V 2000 PR331/P LSI In=2000A 3p F F    </t>
  </si>
  <si>
    <t>1SDA065770R1</t>
  </si>
  <si>
    <t xml:space="preserve">T8V 2000 PR331/P LSIG In=2000A 3p F F   </t>
  </si>
  <si>
    <t>1SDA065773R1</t>
  </si>
  <si>
    <t xml:space="preserve">T8V 2000 PR332/P LSIG In=2000A 3p F F   </t>
  </si>
  <si>
    <t>1SDA065775R1</t>
  </si>
  <si>
    <t xml:space="preserve">T8V 2000 PR331/P LSI In=2000A 4p F F    </t>
  </si>
  <si>
    <t>1SDA065776R1</t>
  </si>
  <si>
    <t xml:space="preserve">T8V 2000 PR331/P LSIG In=2000A 4p F F   </t>
  </si>
  <si>
    <t>1SDA065779R1</t>
  </si>
  <si>
    <t xml:space="preserve">T8V 2000 PR332/P LSIG In=2000A 4p F F   </t>
  </si>
  <si>
    <t>1SDA065780R1</t>
  </si>
  <si>
    <t xml:space="preserve">T8V 2500 PR331/P LSI In=2500A 3p F F    </t>
  </si>
  <si>
    <t>1SDA065781R1</t>
  </si>
  <si>
    <t xml:space="preserve">T8V 2500 PR331/P LSIG In=2500A 3p F F   </t>
  </si>
  <si>
    <t>1SDA065784R1</t>
  </si>
  <si>
    <t xml:space="preserve">T8V 2500 PR332/P LSIG In=2500A 3p F F   </t>
  </si>
  <si>
    <t>1SDA065786R1</t>
  </si>
  <si>
    <t xml:space="preserve">T8V 2500 PR331/P LSI In=2500A 4p F F    </t>
  </si>
  <si>
    <t>1SDA065787R1</t>
  </si>
  <si>
    <t xml:space="preserve">T8V 2500 PR331/P LSIG In=2500A 4p F F   </t>
  </si>
  <si>
    <t>1SDA065790R1</t>
  </si>
  <si>
    <t xml:space="preserve">T8V 2500 PR332/P LSIG In=2500A 4p F F   </t>
  </si>
  <si>
    <t>1SDA065791R1</t>
  </si>
  <si>
    <t xml:space="preserve">T8V 3200 PR331/P LSI In=3200A 3p F VR   </t>
  </si>
  <si>
    <t>1SDA065792R1</t>
  </si>
  <si>
    <t xml:space="preserve">T8V 3200 PR331/P LSIG In=3200A 3p F VR  </t>
  </si>
  <si>
    <t>1SDA065795R1</t>
  </si>
  <si>
    <t xml:space="preserve">T8V 3200 PR332/P LSIG In=3200A 3p F VR  </t>
  </si>
  <si>
    <t>1SDA065796R1</t>
  </si>
  <si>
    <t xml:space="preserve">T8V 3200 PR331/P LSI In=3200A 4p F VR   </t>
  </si>
  <si>
    <t>1SDA065797R1</t>
  </si>
  <si>
    <t xml:space="preserve">T8V 3200 PR331/P LSIG In=3200A 4p F VR  </t>
  </si>
  <si>
    <t>1SDA065800R1</t>
  </si>
  <si>
    <t xml:space="preserve">T8V 3200 PR332/P LSIG In=3200A 4p F VR  </t>
  </si>
  <si>
    <t>1SDA065803R1</t>
  </si>
  <si>
    <t>ADAPTER x BUS-BARS 60 mm T4, 3 Polos, Fijo</t>
  </si>
  <si>
    <t>1SDA065804R1</t>
  </si>
  <si>
    <t>ADAPTER x BUS-BARS 60 mm T4, 3 Polos, Enchufable</t>
  </si>
  <si>
    <t>1SDA065805R1</t>
  </si>
  <si>
    <t>ADAPTER x BUS-BARS 60 mm T5, 400 Amp. 3 Polos, Fijo</t>
  </si>
  <si>
    <t>1SDA065806R1</t>
  </si>
  <si>
    <t>ADAPTER x BUS-BARS 60 mm T5, 400 Amp. 3 Polos, Enchufable</t>
  </si>
  <si>
    <t>1SDA065807R1</t>
  </si>
  <si>
    <t>ADAPTER x BUS-BARS 60 mm T5, 520 Amp. 3 Polos, Fijo</t>
  </si>
  <si>
    <t>1SDA065819R1</t>
  </si>
  <si>
    <t xml:space="preserve">4 CONT.AUX.ABI/CER x PR332 T8           </t>
  </si>
  <si>
    <t>1SDA065820R1</t>
  </si>
  <si>
    <t xml:space="preserve">4 CONT.AUX.ABI/CER V&lt;24V x PR332 T8     </t>
  </si>
  <si>
    <t>1SDA065824R1</t>
  </si>
  <si>
    <t xml:space="preserve">KIT ES T8 2500A 6pcs                    </t>
  </si>
  <si>
    <t>1SDA065825R1</t>
  </si>
  <si>
    <t xml:space="preserve">KIT ES T8 2500A 8pcs                    </t>
  </si>
  <si>
    <t>1SDA065835R1</t>
  </si>
  <si>
    <t xml:space="preserve">RATING PLUG In=2000A T8                 </t>
  </si>
  <si>
    <t>1SDA065836R1</t>
  </si>
  <si>
    <t xml:space="preserve">RATING PLUG In=2500A T8                 </t>
  </si>
  <si>
    <t>1SDA065838R1</t>
  </si>
  <si>
    <t xml:space="preserve">RATING PLUG In=3200A T8                 </t>
  </si>
  <si>
    <t>1SDA065845R1</t>
  </si>
  <si>
    <t xml:space="preserve">CURR.SENS.NE.EXT In=1000...3200A T8     </t>
  </si>
  <si>
    <t>1SDA065846R1</t>
  </si>
  <si>
    <t xml:space="preserve">EJECUC.100%Iu RATED COR.NOM.T8V UL      </t>
  </si>
  <si>
    <t>1SDA065855R1</t>
  </si>
  <si>
    <t xml:space="preserve">EMBELLECEDOR PROTECCION T8 F            </t>
  </si>
  <si>
    <t>1SDA065856R1</t>
  </si>
  <si>
    <t xml:space="preserve">T8V 1600 UL PR331/P LSI In=1600A 3p F F </t>
  </si>
  <si>
    <t>1SDA065857R1</t>
  </si>
  <si>
    <t>T8V 1600 UL PR331/P LSIG In=1600A 3p F F</t>
  </si>
  <si>
    <t>1SDA065860R1</t>
  </si>
  <si>
    <t>T8V 1600 UL PR332/P LSIG In=1600A 3p F F</t>
  </si>
  <si>
    <t>1SDA065861R1</t>
  </si>
  <si>
    <t xml:space="preserve">T8V 1600 UL PR331/P LSI In=1600A 4p F F </t>
  </si>
  <si>
    <t>1SDA065862R1</t>
  </si>
  <si>
    <t>T8V 1600 UL PR331/P LSIG In=1600A 4p F F</t>
  </si>
  <si>
    <t>1SDA065865R1</t>
  </si>
  <si>
    <t>T8V 1600 UL PR332/P LSIG In=1600A 4p F F</t>
  </si>
  <si>
    <t>1SDA065866R1</t>
  </si>
  <si>
    <t>T8V 3000 UL PR331/P LSI In=3000A 3p F VR</t>
  </si>
  <si>
    <t>1SDA065867R1</t>
  </si>
  <si>
    <t>T8V 3000 UL PR331/P LSIG In=3000 3p F VR</t>
  </si>
  <si>
    <t>1SDA065870R1</t>
  </si>
  <si>
    <t>T8V 3000 UL PR332/P LSIG In=3000 3p F VR</t>
  </si>
  <si>
    <t>1SDA065871R1</t>
  </si>
  <si>
    <t>T8V 3000 UL PR331/P LSI In=3000A 4p F VR</t>
  </si>
  <si>
    <t>1SDA065872R1</t>
  </si>
  <si>
    <t>T8V 3000 UL PR331/P LSIG In=3000 4p F VR</t>
  </si>
  <si>
    <t>1SDA065875R1</t>
  </si>
  <si>
    <t>T8V 3000 UL PR332/P LSIG In=3000 4p F VR</t>
  </si>
  <si>
    <t>1SDA065876R1</t>
  </si>
  <si>
    <t xml:space="preserve">T8V 2000 UL PR331/P LSI In=2000A 3p F F </t>
  </si>
  <si>
    <t>1SDA065877R1</t>
  </si>
  <si>
    <t>T8V 2000 UL PR331/P LSIG In=2000A 3p F F</t>
  </si>
  <si>
    <t>1SDA065880R1</t>
  </si>
  <si>
    <t>T8V 2000 UL PR332/P LSIG In=2000A 3p F F</t>
  </si>
  <si>
    <t>1SDA065881R1</t>
  </si>
  <si>
    <t xml:space="preserve">T8V 2000 UL PR331/P LSI In=2000A 4p F F </t>
  </si>
  <si>
    <t>1SDA065882R1</t>
  </si>
  <si>
    <t>T8V 2000 UL PR331/P LSIG In=2000A 4p F F</t>
  </si>
  <si>
    <t>1SDA065885R1</t>
  </si>
  <si>
    <t>T8V 2000 UL PR332/P LSIG In=2000A 4p F F</t>
  </si>
  <si>
    <t>1SDA065886R1</t>
  </si>
  <si>
    <t xml:space="preserve">T8V 2500 UL PR331/P LSI In=2500A 3p F F </t>
  </si>
  <si>
    <t>1SDA065887R1</t>
  </si>
  <si>
    <t>T8V 2500 UL PR331/P LSIG In=2500A 3p F F</t>
  </si>
  <si>
    <t>1SDA065890R1</t>
  </si>
  <si>
    <t>T8V 2500 UL PR332/P LSIG In=2500A 3p F F</t>
  </si>
  <si>
    <t>1SDA065891R1</t>
  </si>
  <si>
    <t xml:space="preserve">T8V 2500 UL PR331/P LSI In=2500A 4p F F </t>
  </si>
  <si>
    <t>1SDA065892R1</t>
  </si>
  <si>
    <t>T8V 2500 UL PR331/P LSIG In=2500A 4p F F</t>
  </si>
  <si>
    <t>1SDA065895R1</t>
  </si>
  <si>
    <t>T8V 2500 UL PR332/P LSIG In=2500A 4p F F</t>
  </si>
  <si>
    <t>1SDA065896R1</t>
  </si>
  <si>
    <t xml:space="preserve">T8V-D 2000 MCS-UL/CSA 3p F F            </t>
  </si>
  <si>
    <t>1SDA065897R1</t>
  </si>
  <si>
    <t xml:space="preserve">T8V-D 2000 MCS-UL/CSA 4p F F            </t>
  </si>
  <si>
    <t>1SDA065898R1</t>
  </si>
  <si>
    <t xml:space="preserve">T8V-D 2500 MCS-UL/CSA 3p F F            </t>
  </si>
  <si>
    <t>1SDA065899R1</t>
  </si>
  <si>
    <t xml:space="preserve">T8V-D 2500 MCS-UL/CSA 4p F F            </t>
  </si>
  <si>
    <t>1SDA065900R1</t>
  </si>
  <si>
    <t xml:space="preserve">T8V-D 3000 MCS-UL/CSA 3p F VR           </t>
  </si>
  <si>
    <t>1SDA065901R1</t>
  </si>
  <si>
    <t xml:space="preserve">T8V-D 3000 MCS-UL/CSA 4p F VR           </t>
  </si>
  <si>
    <t>1SDA065971R1</t>
  </si>
  <si>
    <t xml:space="preserve">4 CONT.AUX.ABI/CER x PR331 T8           </t>
  </si>
  <si>
    <t>1SDA065972R1</t>
  </si>
  <si>
    <t xml:space="preserve">4 CONT.AUX.ABI/CER V&lt;24V x PR331 T8     </t>
  </si>
  <si>
    <t>1SDA065979R1</t>
  </si>
  <si>
    <t>RCQ020/A RELAY 115-230Vac SIN TOROIDE</t>
  </si>
  <si>
    <t>1SDA065998R1</t>
  </si>
  <si>
    <t xml:space="preserve">BLOQUE A LLAVE DIF. EN ABIERTO T8       </t>
  </si>
  <si>
    <t>1SDA065999R1</t>
  </si>
  <si>
    <t xml:space="preserve">BLOQUE A LLAVE ABIERTO N.20005 T8       </t>
  </si>
  <si>
    <t>1SDA066000R1</t>
  </si>
  <si>
    <t xml:space="preserve">BLOQUE A LLAVE ABIERTO N.20006 T8       </t>
  </si>
  <si>
    <t>1SDA066001R1</t>
  </si>
  <si>
    <t xml:space="preserve">BLOQUE A LLAVE ABIERTO N.20007 T8       </t>
  </si>
  <si>
    <t>1SDA066002R1</t>
  </si>
  <si>
    <t xml:space="preserve">BLOQUE A LLAVE ABIERTO N.20008 T8       </t>
  </si>
  <si>
    <t>1SDA066010R1</t>
  </si>
  <si>
    <t xml:space="preserve">T4UL TM/PR 4p ETIK.LASER 100% Iu RATED  </t>
  </si>
  <si>
    <t>1SDA066011R1</t>
  </si>
  <si>
    <t xml:space="preserve">T5UL TM/PR 4p ETIK.LASER 100% Iu RATED  </t>
  </si>
  <si>
    <t>1SDA066020R1</t>
  </si>
  <si>
    <t xml:space="preserve">PR330/R UNITA' ATTUAZ.x PR332 T8        </t>
  </si>
  <si>
    <t>1SDA066028R1</t>
  </si>
  <si>
    <t>PB100 T4-T5-T7-T8 3p 1/2 2pcs</t>
  </si>
  <si>
    <t>1SDA066029R1</t>
  </si>
  <si>
    <t>PB100 T4-T5-T7-T8 4p 1/2 3pcs</t>
  </si>
  <si>
    <t>1SDA066030R1</t>
  </si>
  <si>
    <t>PB200 T4-T5-T7-T8 3p 1/2 2pcs</t>
  </si>
  <si>
    <t>1SDA066031R1</t>
  </si>
  <si>
    <t>PB200 T4-T5-T7-T8 4p 1/2 3pcs</t>
  </si>
  <si>
    <t>1SDA066055R1</t>
  </si>
  <si>
    <t xml:space="preserve">DEMO UNIT PR331/P-PR333/P T7-X1         </t>
  </si>
  <si>
    <t>1SDA066075R1</t>
  </si>
  <si>
    <t xml:space="preserve">CONTACTO AUX1Q 1SY 24 Vdc PARA :T4-T5-T6             </t>
  </si>
  <si>
    <t>1SDA066133R1</t>
  </si>
  <si>
    <t xml:space="preserve">SOR-C A1-A2 12 Vdc </t>
  </si>
  <si>
    <t>1SDA066134R1</t>
  </si>
  <si>
    <t xml:space="preserve">SOR-C A1-A2 24-30 Vac/dc </t>
  </si>
  <si>
    <t>1SDA066135R1</t>
  </si>
  <si>
    <t xml:space="preserve">SOR-C A1-A2 48-60 Vac/dc </t>
  </si>
  <si>
    <t>1SDA066136R1</t>
  </si>
  <si>
    <t xml:space="preserve">SOR-C A1-A2 110-127Vac-110-125Vdc </t>
  </si>
  <si>
    <t>1SDA066137R1</t>
  </si>
  <si>
    <t xml:space="preserve">SOR-C A1-A2 220-240Vac-220-250Vdc </t>
  </si>
  <si>
    <t>1SDA066138R1</t>
  </si>
  <si>
    <t>SOR-C A1-A2 380-440 Vac</t>
  </si>
  <si>
    <t>1SDA066141R1</t>
  </si>
  <si>
    <t>SOR-C A1-A2 480-525 Vac</t>
  </si>
  <si>
    <t>1SDA066143R1</t>
  </si>
  <si>
    <t xml:space="preserve">UVR-C A1-A2 24-30 Vac/dc </t>
  </si>
  <si>
    <t>1SDA066144R1</t>
  </si>
  <si>
    <t>UVR-C A1-A2 48 Vac/dc</t>
  </si>
  <si>
    <t>1SDA066145R1</t>
  </si>
  <si>
    <t>UVR-C A1-A2 127Vac-125Vdc</t>
  </si>
  <si>
    <t>1SDA066146R1</t>
  </si>
  <si>
    <t xml:space="preserve">UVR-C A1-A2 220-240Vac-220-250Vdc </t>
  </si>
  <si>
    <t>1SDA066147R1</t>
  </si>
  <si>
    <t>UVR-C A1-A2 380-440 Vac</t>
  </si>
  <si>
    <t>1SDA066148R1</t>
  </si>
  <si>
    <t>UVR-C A1-A2 480-525 Vac</t>
  </si>
  <si>
    <t>1SDA066149R1</t>
  </si>
  <si>
    <t>AUX-C 1Q+1SY 250 V A1-A2 3p-4p</t>
  </si>
  <si>
    <t>1SDA066150R1</t>
  </si>
  <si>
    <t>AUX-C 2Q+1SY 250 Va.c/d.c. A1-A2 3p-4p</t>
  </si>
  <si>
    <t>1SDA066151R1</t>
  </si>
  <si>
    <t>AUX-C 1Q+1SY 250 V A1 2p</t>
  </si>
  <si>
    <t>1SDA066152R1</t>
  </si>
  <si>
    <t>AUX-C 2Q+1SY 250 V A2 2p</t>
  </si>
  <si>
    <t>1SDA066153R1</t>
  </si>
  <si>
    <t>AUE 2 CONTACTOS x RHx A1-A2</t>
  </si>
  <si>
    <t>1SDA066154R1</t>
  </si>
  <si>
    <t>RHD A1-A2 NORM. DIRECTA</t>
  </si>
  <si>
    <t>1SDA066155R1</t>
  </si>
  <si>
    <t xml:space="preserve">RHD A3 F/P NORM. DIRECTA                </t>
  </si>
  <si>
    <t>1SDA066156R1</t>
  </si>
  <si>
    <t xml:space="preserve">RHD_EM A1-A2 EMER. DIRECTA </t>
  </si>
  <si>
    <t>1SDA066157R1</t>
  </si>
  <si>
    <t xml:space="preserve">RHD_EM A3 F/P EMER. DIRECTA             </t>
  </si>
  <si>
    <t>1SDA066158R1</t>
  </si>
  <si>
    <t xml:space="preserve">RHE A1-A2 NORM. DEVOLVER </t>
  </si>
  <si>
    <t>1SDA066159R1</t>
  </si>
  <si>
    <t xml:space="preserve">RHE A3 F/P NORM. DEVOLVER               </t>
  </si>
  <si>
    <t>1SDA066160R1</t>
  </si>
  <si>
    <t>RHE_EM A1-A2 EMER. DEVOLVER</t>
  </si>
  <si>
    <t>1SDA066161R1</t>
  </si>
  <si>
    <t xml:space="preserve">RHE_EM A3 F/P EMER. DEVOLVER            </t>
  </si>
  <si>
    <t>1SDA066162R1</t>
  </si>
  <si>
    <t>RHE_B A1-A2 BASE DIS.REGUL.MANDO GIR</t>
  </si>
  <si>
    <t>1SDA066163R1</t>
  </si>
  <si>
    <t xml:space="preserve">RHE_B A3 F/P BASE DIS.REGUL.MANDO GI    </t>
  </si>
  <si>
    <t>1SDA066164R1</t>
  </si>
  <si>
    <t xml:space="preserve">RHE_S A1-A2 500MM BARRA D.REG.MAN.GIR </t>
  </si>
  <si>
    <t>1SDA066165R1</t>
  </si>
  <si>
    <t xml:space="preserve">RHE_H A1-A2 MANILLA D.REG.MAN.GIR </t>
  </si>
  <si>
    <t>1SDA066166R1</t>
  </si>
  <si>
    <t xml:space="preserve">RHE_H A1-A2 MANILLA EME D.REG.MAN.GIR </t>
  </si>
  <si>
    <t>1SDA066167R1</t>
  </si>
  <si>
    <t xml:space="preserve">RHE_H A3 MANILLA D.REG.MAN.GIR          </t>
  </si>
  <si>
    <t>1SDA066168R1</t>
  </si>
  <si>
    <t xml:space="preserve">RHE_H A3 MANILLA EME D.REG.MAN.GIR      </t>
  </si>
  <si>
    <t>1SDA066171R1</t>
  </si>
  <si>
    <t>PLL A1-A2 BLOQUEO-CANDADOS ABIERTO</t>
  </si>
  <si>
    <t>1SDA066172R1</t>
  </si>
  <si>
    <t>PLL A1-A2 BLOQUEO-CANDADOS ABIERTO/CERR.</t>
  </si>
  <si>
    <t>1SDA066173R1</t>
  </si>
  <si>
    <t>RHL A1-A2 BLOQUEO RONIS LLAVE VARIOS</t>
  </si>
  <si>
    <t>1SDA066174R1</t>
  </si>
  <si>
    <t xml:space="preserve">RHL A1-A2 BLO.RONIS LLAV.IGUAL TIPO A </t>
  </si>
  <si>
    <t>1SDA066175R1</t>
  </si>
  <si>
    <t xml:space="preserve">RHL A1-A2 BLO.RONIS LLAV.IGUAL TIPO B </t>
  </si>
  <si>
    <t>1SDA066176R1</t>
  </si>
  <si>
    <t xml:space="preserve">RHL A1-A2 BLO.RONIS LLAV.IGUAL TIPO C </t>
  </si>
  <si>
    <t>1SDA066177R1</t>
  </si>
  <si>
    <t xml:space="preserve">RHL A1-A2 BLO.RONIS LLAV.IGUAL TIPO D </t>
  </si>
  <si>
    <t>1SDA066178R1</t>
  </si>
  <si>
    <t xml:space="preserve">RHL A1-A2 BLOQ.RONIS LLA.VAR.EXT. AB/CE </t>
  </si>
  <si>
    <t>1SDA066179R1</t>
  </si>
  <si>
    <t xml:space="preserve">FLD A3 F/P                              </t>
  </si>
  <si>
    <t>1SDA066180R1</t>
  </si>
  <si>
    <t>Kit MontajeRiel DIN50022 A1-A2</t>
  </si>
  <si>
    <t>1SDA066181R1</t>
  </si>
  <si>
    <t>LTC A1 3p CUBREBORNES BAJOS 2pcs</t>
  </si>
  <si>
    <t>1SDA066182R1</t>
  </si>
  <si>
    <t>LTC A1 4p CUBREBORNES BAJOS 2pcs</t>
  </si>
  <si>
    <t>1SDA066183R1</t>
  </si>
  <si>
    <t>LTC A2 3p CUBREBORNES BAJOS 2pcs</t>
  </si>
  <si>
    <t>1SDA066184R1</t>
  </si>
  <si>
    <t>LTC A2 4p CUBREBORNES BAJOS 2pcs</t>
  </si>
  <si>
    <t>1SDA066185R1</t>
  </si>
  <si>
    <t>HTC A1 4p CUBREBORNES ALTOS 2pcs</t>
  </si>
  <si>
    <t>1SDA066186R1</t>
  </si>
  <si>
    <t>HTC A2 3p CUBREBORNES ALTOS 2pcs</t>
  </si>
  <si>
    <t>1SDA066189R1</t>
  </si>
  <si>
    <t>HTC A2 4p CUBREBORNES ALTOS 2pcs</t>
  </si>
  <si>
    <t>1SDA066190R1</t>
  </si>
  <si>
    <t xml:space="preserve">HTC Cubrebornes 50mm A1 3p </t>
  </si>
  <si>
    <t>1SDA066191R1</t>
  </si>
  <si>
    <t>PB 50mm 2pcs A1 1p-2p</t>
  </si>
  <si>
    <t>1SDA066192R1</t>
  </si>
  <si>
    <t>PB 80mm 2pcs A2 1p-2p</t>
  </si>
  <si>
    <t>1SDA066193R1</t>
  </si>
  <si>
    <t>PB 100mm 2pcs A1-A2 1p-2p</t>
  </si>
  <si>
    <t>1SDA066194R1</t>
  </si>
  <si>
    <t xml:space="preserve">PB 50mm 4pcs A1 3p </t>
  </si>
  <si>
    <t>1SDA066195R1</t>
  </si>
  <si>
    <t xml:space="preserve">PB 80mm 4pcs A2 3p </t>
  </si>
  <si>
    <t>1SDA066196R1</t>
  </si>
  <si>
    <t xml:space="preserve">PB 100mm 4pcs A1-A2 3p </t>
  </si>
  <si>
    <t>1SDA066197R1</t>
  </si>
  <si>
    <t xml:space="preserve">PB 50mm 6pcs A1 4p                      </t>
  </si>
  <si>
    <t>1SDA066198R1</t>
  </si>
  <si>
    <t xml:space="preserve">PB 80mm 6pcs A2 4p </t>
  </si>
  <si>
    <t>1SDA066199R1</t>
  </si>
  <si>
    <t xml:space="preserve">PB 100mm 6pcs A1-A2 4p </t>
  </si>
  <si>
    <t>1SDA066200R1</t>
  </si>
  <si>
    <t xml:space="preserve">KIT F A1 1pcs </t>
  </si>
  <si>
    <t>1SDA066201R1</t>
  </si>
  <si>
    <t xml:space="preserve">KIT F A1 2pcs </t>
  </si>
  <si>
    <t>1SDA066202R1</t>
  </si>
  <si>
    <t xml:space="preserve">KIT F A1 3pcs </t>
  </si>
  <si>
    <t>1SDA066203R1</t>
  </si>
  <si>
    <t xml:space="preserve">KIT F A1 4pcs </t>
  </si>
  <si>
    <t>1SDA066204R1</t>
  </si>
  <si>
    <t xml:space="preserve">KIT F A1 6pcs </t>
  </si>
  <si>
    <t>1SDA066205R1</t>
  </si>
  <si>
    <t xml:space="preserve">KIT F A1 8pcs </t>
  </si>
  <si>
    <t>1SDA066206R1</t>
  </si>
  <si>
    <t xml:space="preserve">KIT F A2 1pcs </t>
  </si>
  <si>
    <t>1SDA066207R1</t>
  </si>
  <si>
    <t xml:space="preserve">KIT F A2 2pcs </t>
  </si>
  <si>
    <t>1SDA066208R1</t>
  </si>
  <si>
    <t xml:space="preserve">KIT F A2 3pcs </t>
  </si>
  <si>
    <t>1SDA066209R1</t>
  </si>
  <si>
    <t xml:space="preserve">KIT F A2 4pcs </t>
  </si>
  <si>
    <t>1SDA066210R1</t>
  </si>
  <si>
    <t xml:space="preserve">KIT F A2 6pcs </t>
  </si>
  <si>
    <t>1SDA066211R1</t>
  </si>
  <si>
    <t xml:space="preserve">KIT F A2 8pcs </t>
  </si>
  <si>
    <t>1SDA066212R1</t>
  </si>
  <si>
    <t>KIT EF A1 1pcs</t>
  </si>
  <si>
    <t>1SDA066213R1</t>
  </si>
  <si>
    <t>KIT EF A1 2pcs</t>
  </si>
  <si>
    <t>1SDA066214R1</t>
  </si>
  <si>
    <t>KIT EF A1 3pcs</t>
  </si>
  <si>
    <t>1SDA066215R1</t>
  </si>
  <si>
    <t>KIT EF A1 4pcs</t>
  </si>
  <si>
    <t>1SDA066216R1</t>
  </si>
  <si>
    <t>KIT EF A1 6pcs</t>
  </si>
  <si>
    <t>1SDA066217R1</t>
  </si>
  <si>
    <t>KIT EF A1 8pcs</t>
  </si>
  <si>
    <t>1SDA066218R1</t>
  </si>
  <si>
    <t>KIT EF A2 1pcs</t>
  </si>
  <si>
    <t>1SDA066219R1</t>
  </si>
  <si>
    <t>KIT EF A2 2pcs</t>
  </si>
  <si>
    <t>1SDA066220R1</t>
  </si>
  <si>
    <t>KIT EF A2 3pcs</t>
  </si>
  <si>
    <t>1SDA066221R1</t>
  </si>
  <si>
    <t>KIT EF A2 4pcs</t>
  </si>
  <si>
    <t>1SDA066222R1</t>
  </si>
  <si>
    <t>KIT EF A2 6pcs</t>
  </si>
  <si>
    <t>1SDA066223R1</t>
  </si>
  <si>
    <t>KIT EF A2 8pcs</t>
  </si>
  <si>
    <t>1SDA066224R1</t>
  </si>
  <si>
    <t>KIT ES A1 2pcs</t>
  </si>
  <si>
    <t>1SDA066225R1</t>
  </si>
  <si>
    <t>KIT ES A1 3pcs</t>
  </si>
  <si>
    <t>1SDA066226R1</t>
  </si>
  <si>
    <t>KIT ES 4pcs A1 4p</t>
  </si>
  <si>
    <t>1SDA066227R1</t>
  </si>
  <si>
    <t>Kit Terminales ES A1 6Pz</t>
  </si>
  <si>
    <t>1SDA066228R1</t>
  </si>
  <si>
    <t>KIT ES A1 8pcs</t>
  </si>
  <si>
    <t>1SDA066229R1</t>
  </si>
  <si>
    <t>KIT ES A2 2pcs</t>
  </si>
  <si>
    <t>1SDA066230R1</t>
  </si>
  <si>
    <t>KIT ES A2 3pcs</t>
  </si>
  <si>
    <t>1SDA066231R1</t>
  </si>
  <si>
    <t>KIT ES 4pcs A2 4p</t>
  </si>
  <si>
    <t>1SDA066232R1</t>
  </si>
  <si>
    <t>KIT ES A2 6pcs</t>
  </si>
  <si>
    <t>1SDA066233R1</t>
  </si>
  <si>
    <t>KIT ES A2 8pcs</t>
  </si>
  <si>
    <t>1SDA066234R1</t>
  </si>
  <si>
    <t>Kit FC CuAl A1 60A 1pz</t>
  </si>
  <si>
    <t>1SDA066235R1</t>
  </si>
  <si>
    <t>Kit FC CuAl A1 60A 2pz</t>
  </si>
  <si>
    <t>1SDA066236R1</t>
  </si>
  <si>
    <t>Kit FC CuAl A1 60A 3pz</t>
  </si>
  <si>
    <t>1SDA066237R1</t>
  </si>
  <si>
    <t>KIT FC CuAl A1 25mm2 4pcs</t>
  </si>
  <si>
    <t>1SDA066238R1</t>
  </si>
  <si>
    <t>KIT FC CuAl A1 25mm2 6pcs</t>
  </si>
  <si>
    <t>1SDA066239R1</t>
  </si>
  <si>
    <t>KIT FC CuAl A1 25mm2 8pcs</t>
  </si>
  <si>
    <t>1SDA066240R1</t>
  </si>
  <si>
    <t>KIT FC CuAl A1 50mm2 1pcs</t>
  </si>
  <si>
    <t>1SDA066241R1</t>
  </si>
  <si>
    <t>Kit FC CuAl A1 125A 2pz</t>
  </si>
  <si>
    <t>1SDA066242R1</t>
  </si>
  <si>
    <t>KIT FC CuAl A1 50mm2 3pcs</t>
  </si>
  <si>
    <t>1SDA066243R1</t>
  </si>
  <si>
    <t>Kit FC CuAl A1 125A 4pz</t>
  </si>
  <si>
    <t>1SDA066244R1</t>
  </si>
  <si>
    <t>Kit FC CuAl A1 125A 6pz</t>
  </si>
  <si>
    <t>1SDA066245R1</t>
  </si>
  <si>
    <t>KIT FC CuAl A1 50mm2 8pcs</t>
  </si>
  <si>
    <t>1SDA066246R1</t>
  </si>
  <si>
    <t xml:space="preserve">KIT FC CuAl A2 150mm2 1pcs </t>
  </si>
  <si>
    <t>1SDA066247R1</t>
  </si>
  <si>
    <t>Kit FC CuAl A2 225A 2pz</t>
  </si>
  <si>
    <t>1SDA066248R1</t>
  </si>
  <si>
    <t xml:space="preserve">KIT FC CuAl A2 150mm2 3pcs </t>
  </si>
  <si>
    <t>1SDA066249R1</t>
  </si>
  <si>
    <t xml:space="preserve">KIT FC CuAl A2 150mm2 4pcs </t>
  </si>
  <si>
    <t>1SDA066250R1</t>
  </si>
  <si>
    <t xml:space="preserve">KIT FC CuAl A2 150mm2 6pcs </t>
  </si>
  <si>
    <t>1SDA066251R1</t>
  </si>
  <si>
    <t xml:space="preserve">KIT FC CuAl A2 150mm2 8pcs </t>
  </si>
  <si>
    <t>1SDA066252R1</t>
  </si>
  <si>
    <t xml:space="preserve">KIT FC CuAl A2 185mm2 1pcs </t>
  </si>
  <si>
    <t>1SDA066253R1</t>
  </si>
  <si>
    <t>Kit FC CuAl A2 250A 2pz</t>
  </si>
  <si>
    <t>1SDA066254R1</t>
  </si>
  <si>
    <t>Kit FC CuAl A2 250A 3pz</t>
  </si>
  <si>
    <t>1SDA066255R1</t>
  </si>
  <si>
    <t>Kit FC CuAl A2 250A 4pz</t>
  </si>
  <si>
    <t>1SDA066256R1</t>
  </si>
  <si>
    <t>Kit FC CuAl A2 250A 6pz</t>
  </si>
  <si>
    <t>1SDA066257R1</t>
  </si>
  <si>
    <t xml:space="preserve">KIT FC CuAl A2 185mm2 8pcs </t>
  </si>
  <si>
    <t>1SDA066258R1</t>
  </si>
  <si>
    <t>AUX-C 250 V 1 CONT. A1-A2</t>
  </si>
  <si>
    <t>1SDA066259R1</t>
  </si>
  <si>
    <t>PLL BloqueoCandados W OFF A1-2</t>
  </si>
  <si>
    <t>1SDA066260R1</t>
  </si>
  <si>
    <t>KIT EF Frontales Prolongadas XT1 3pcs</t>
  </si>
  <si>
    <t>1SDA066261R1</t>
  </si>
  <si>
    <t>KIT EF Frontales Prolongadas XT1 4pcs</t>
  </si>
  <si>
    <t>1SDA066262R1</t>
  </si>
  <si>
    <t>KIT EF Frontales Prolongadas XT2 3pcs</t>
  </si>
  <si>
    <t>1SDA066263R1</t>
  </si>
  <si>
    <t>KIT EF Frontales Prolongadas XT2 4pcs</t>
  </si>
  <si>
    <t>1SDA066264R1</t>
  </si>
  <si>
    <t>KIT EF Frontales Prolongadas XT3 3pcs</t>
  </si>
  <si>
    <t>1SDA066265R1</t>
  </si>
  <si>
    <t>KIT EF Frontales Prolongadas XT3 4pcs</t>
  </si>
  <si>
    <t>1SDA066266R1</t>
  </si>
  <si>
    <t>KIT EF Frontales Prolongadas XT4 3pcs</t>
  </si>
  <si>
    <t>1SDA066267R1</t>
  </si>
  <si>
    <t>KIT EF Frontales Prolongadas XT4 4pcs</t>
  </si>
  <si>
    <t>1SDA066268R1</t>
  </si>
  <si>
    <t>KIT R FP XT1 3pcs. Terminales posteriores para partes fijas.</t>
  </si>
  <si>
    <t>1SDA066269R1</t>
  </si>
  <si>
    <t>KIT R FP XT1 4pcs . Terminales posteriores para partes fijas.</t>
  </si>
  <si>
    <t>1SDA066270R1</t>
  </si>
  <si>
    <t>KIT R FP XT2 3pcs. Terminales posteriores para partes fijas.</t>
  </si>
  <si>
    <t>1SDA066271R1</t>
  </si>
  <si>
    <t>KIT R FP XT2 4pcs. Terminales posteriores para partes fijas.</t>
  </si>
  <si>
    <t>1SDA066272R1</t>
  </si>
  <si>
    <t>KIT R FP XT3-XT4 3pcs. Terminales posteriores para partes fijas.</t>
  </si>
  <si>
    <t>1SDA066273R1</t>
  </si>
  <si>
    <t>KIT R FP XT3-XT4 4pcs. Terminales posteriores para partes fijas.</t>
  </si>
  <si>
    <t>1SDA066274R1</t>
  </si>
  <si>
    <t>KIT FC CuAl 1x30...150mm2 XT3 3pcs</t>
  </si>
  <si>
    <t>1SDA066275R1</t>
  </si>
  <si>
    <t>KIT FC CuAl 1x30...150mm2 XT3 4pcs</t>
  </si>
  <si>
    <t>1SDA066276R1</t>
  </si>
  <si>
    <t>KIT P MP XT1 3p. Transformación de int fijo a parte movil de enchufable.</t>
  </si>
  <si>
    <t>1SDA066277R1</t>
  </si>
  <si>
    <t>KIT P MP XT1 4p Transformación de int fijo a parte movil de enchufable.</t>
  </si>
  <si>
    <t>1SDA066278R1</t>
  </si>
  <si>
    <t>KIT P MP XT2 3p</t>
  </si>
  <si>
    <t>1SDA066279R1</t>
  </si>
  <si>
    <t>KIT P MP XT2 4p</t>
  </si>
  <si>
    <t>1SDA066280R1</t>
  </si>
  <si>
    <t>KIT P MP XT3 3p</t>
  </si>
  <si>
    <t>1SDA066281R1</t>
  </si>
  <si>
    <t>KIT P MP XT3 4p</t>
  </si>
  <si>
    <t>1SDA066282R1</t>
  </si>
  <si>
    <t>KIT P MP XT4 3p</t>
  </si>
  <si>
    <t>1SDA066283R1</t>
  </si>
  <si>
    <t>KIT P MP XT4 4p</t>
  </si>
  <si>
    <t>1SDA066284R1</t>
  </si>
  <si>
    <t>KIT W MP XT2 3p Transformación de int fijo a parte movil de extraíble.</t>
  </si>
  <si>
    <t>1SDA066285R1</t>
  </si>
  <si>
    <t>KIT W MP XT2 4p Transformación de int fijo a parte movil de extraíble.</t>
  </si>
  <si>
    <t>1SDA066286R1</t>
  </si>
  <si>
    <t>KIT W MP XT4 3p</t>
  </si>
  <si>
    <t>1SDA066287R1</t>
  </si>
  <si>
    <t>KIT W MP XT4 4p</t>
  </si>
  <si>
    <t>1SDA066288R1</t>
  </si>
  <si>
    <t>KIT  FP XT2 P &gt; FP XT2 W Kit de transformación de la parte fija de enchufable a extraible</t>
  </si>
  <si>
    <t>1SDA066289R1</t>
  </si>
  <si>
    <t>KIT FP XT4 P &gt; FP XT4 W</t>
  </si>
  <si>
    <t>1SDA066290R1</t>
  </si>
  <si>
    <t>KIT P MP RC XT2 4p de fijo a enchufable</t>
  </si>
  <si>
    <t>1SDA066291R1</t>
  </si>
  <si>
    <t>KIT P MP RC XT4 4p de fijo a enchufable</t>
  </si>
  <si>
    <t>1SDA066292R1</t>
  </si>
  <si>
    <t>KIT W MP RC XT2 4p de enchufable a extraíble</t>
  </si>
  <si>
    <t>1SDA066293R1</t>
  </si>
  <si>
    <t>KL-D FP W XT2-XT4 BL.CHIAVI DIVERSE</t>
  </si>
  <si>
    <t>1SDA066294R1</t>
  </si>
  <si>
    <t>KL-S FP W XT2-XT4 BL.CHIAVI UG. N.20005</t>
  </si>
  <si>
    <t>1SDA066298R1</t>
  </si>
  <si>
    <t>KL-D RONIS FP W XT2-XT4 BL.CHIAVI DIV.</t>
  </si>
  <si>
    <t>1SDA066300R1</t>
  </si>
  <si>
    <t>KL-S RONIS FP W XT2-XT4 BL.CH.UG. TIPO A</t>
  </si>
  <si>
    <t>1SDA066305R1</t>
  </si>
  <si>
    <t>ADP TERMINALI FISSO SU PF XT1 3p Adapatador para parte Fija</t>
  </si>
  <si>
    <t>1SDA066306R1</t>
  </si>
  <si>
    <t>ADP TERMINALI FISSO SU PF XT1 4p Adapatador para parte Fija</t>
  </si>
  <si>
    <t>1SDA066307R1</t>
  </si>
  <si>
    <t>ADP TERMINALI FISSO SU PF XT2 3p Adapatador para parte Fija</t>
  </si>
  <si>
    <t>1SDA066308R1</t>
  </si>
  <si>
    <t>ADP TERMINALI FISSO SU PF XT2 4p Adapatador para parte Fija</t>
  </si>
  <si>
    <t>1SDA066309R1</t>
  </si>
  <si>
    <t>ADP TERMINALI FISSO SU PF XT3 3p</t>
  </si>
  <si>
    <t>1SDA066310R1</t>
  </si>
  <si>
    <t>ADP TERMINALI FISSO SU PF XT3 4p</t>
  </si>
  <si>
    <t>1SDA066311R1</t>
  </si>
  <si>
    <t>ADP TERMINALI FISSO SU PF XT4 3p Adapatador para parte Fija</t>
  </si>
  <si>
    <t>1SDA066312R1</t>
  </si>
  <si>
    <t>ADP TERMINALI FISSO SU PF XT4 4p Adapatador para parte Fija</t>
  </si>
  <si>
    <t>1SDA066313R1</t>
  </si>
  <si>
    <t>SOR XT1..XT4 12 Vdc. Bobina de apertura.</t>
  </si>
  <si>
    <t>1SDA066314R1</t>
  </si>
  <si>
    <t>SOR XT1..XT4 24-30 Vac/dc  Bobina de apertura.</t>
  </si>
  <si>
    <t>1SDA066315R1</t>
  </si>
  <si>
    <t>SOR XT1..XT4 48-60 Vac/dc.  Bobina de apertura.</t>
  </si>
  <si>
    <t>1SDA066316R1</t>
  </si>
  <si>
    <t>SOR XT1..XT4 110...127 Vac-110...125 Vdc.  Bobina de apertura.</t>
  </si>
  <si>
    <t>1SDA066317R1</t>
  </si>
  <si>
    <t>SOR XT1..XT4 220...240 Vac-220...250 Vdc. Bobina de apertura.</t>
  </si>
  <si>
    <t>1SDA066318R1</t>
  </si>
  <si>
    <t>SOR XT1..XT4 380-440 Vac.  Bobina de apertura.</t>
  </si>
  <si>
    <t>1SDA066319R1</t>
  </si>
  <si>
    <t>SOR XT1..XT4 480-525 Vac. Bobina de apertura.</t>
  </si>
  <si>
    <t>1SDA066321R1</t>
  </si>
  <si>
    <t>SOR-C XT1..XT4 F/P 12 Vdc. Bobina de Apertura. Cableada.</t>
  </si>
  <si>
    <t>1SDA066322R1</t>
  </si>
  <si>
    <t>Bobina de apertura SOR-C 24-30V ca/cd XT1-XT3-XT4</t>
  </si>
  <si>
    <t>1SDA066323R1</t>
  </si>
  <si>
    <t>SOR-C XT1..XT4 F/P 48-60 Vac/dc. Bobina de Apertura. Cableada.</t>
  </si>
  <si>
    <t>1SDA066324R1</t>
  </si>
  <si>
    <t>Bobina de apertura SOR-C 110-127V ca/ 110…125V cd XT1-XT3-XT4</t>
  </si>
  <si>
    <t>1SDA066325R1</t>
  </si>
  <si>
    <t>SOR-C XT1..XT4 F/P 220-240Vac-220-250Vdc. Bobina de Apertura. Cableada.</t>
  </si>
  <si>
    <t>1SDA066326R1</t>
  </si>
  <si>
    <t>SOR-C XT1..XT4 F/P 380-440 Vac. Bobina de Apertura. Cableada.</t>
  </si>
  <si>
    <t>1SDA066327R1</t>
  </si>
  <si>
    <t>SOR-C XT1..XT4 F/P 480-525 Vac. Bobina de Apertura. Cableada.</t>
  </si>
  <si>
    <t>1SDA066328R1</t>
  </si>
  <si>
    <t>SOR-C XT2-XT4 W 12 Vdc. Bobina de Apertura. Cableada.</t>
  </si>
  <si>
    <t>1SDA066329R1</t>
  </si>
  <si>
    <t>SOR-C XT2-XT4 W 24-30 Vac/dc. Bobina de Apertura. Cableada.</t>
  </si>
  <si>
    <t>1SDA066330R1</t>
  </si>
  <si>
    <t>SOR-C XT2-XT4 W 48-60 Vac/dc.Bobina de Apertura. Cableada.</t>
  </si>
  <si>
    <t>1SDA066331R1</t>
  </si>
  <si>
    <t>SOR-C XT2-XT4 W 110-127Vac-110-125Vdc. Bobina de Apertura. Cableada.</t>
  </si>
  <si>
    <t>1SDA066332R1</t>
  </si>
  <si>
    <t>SOR-C XT2-XT4 W 220-240Vac-220-250Vdc. Bobina de Apertura. Cableada.</t>
  </si>
  <si>
    <t>1SDA066333R1</t>
  </si>
  <si>
    <t>SOR-C XT2-XT4 W 380-440 Vac. Bobina de Apertura. Cableada.</t>
  </si>
  <si>
    <t>1SDA066334R1</t>
  </si>
  <si>
    <t>SOR-C XT2-XT4 W 480-525 Vac. Bobina de Apertura. Cableada.</t>
  </si>
  <si>
    <t>1SDA066389R1</t>
  </si>
  <si>
    <t>UVR XT1..XT4 24-30 Vac/dc</t>
  </si>
  <si>
    <t>1SDA066390R1</t>
  </si>
  <si>
    <t>UVR XT1..XT4 60 Vac/dc</t>
  </si>
  <si>
    <t>1SDA066391R1</t>
  </si>
  <si>
    <t>UVR XT1..XT4 110-127Vac-110-125Vdc</t>
  </si>
  <si>
    <t>1SDA066392R1</t>
  </si>
  <si>
    <t>UVR XT1..XT4 220-240Vac-220-250Vdc</t>
  </si>
  <si>
    <t>1SDA066393R1</t>
  </si>
  <si>
    <t>UVR XT1..XT4 380-440 Vac</t>
  </si>
  <si>
    <t>1SDA066394R1</t>
  </si>
  <si>
    <t>UVR XT1..XT4 480-525 Vac</t>
  </si>
  <si>
    <t>1SDA066396R1</t>
  </si>
  <si>
    <t>Bobina de minima tension UVR-C 24-30V ca/cd XT1-XT3-XT4</t>
  </si>
  <si>
    <t>1SDA066397R1</t>
  </si>
  <si>
    <t>UVR-C XT1..XT4. F/P 60 Vac/dc. Bobina de minima tensión.</t>
  </si>
  <si>
    <t>1SDA066398R1</t>
  </si>
  <si>
    <t>Bobina de minima tension UVR-C 110-127V ca/ 110…125V cd XT1-XT3-XT4</t>
  </si>
  <si>
    <t>1SDA066399R1</t>
  </si>
  <si>
    <t>UVR-C XT1..XT4 F/P 220-240Vac-220-250Vdc.. Bobina de minima tensión.</t>
  </si>
  <si>
    <t>1SDA066400R1</t>
  </si>
  <si>
    <t>UVR-C XT1..XT4 F/P 380-440 Vac. Bobina de minima tensión.</t>
  </si>
  <si>
    <t>1SDA066401R1</t>
  </si>
  <si>
    <t>UVR-C XT1..XT4 F/P 480-525 Vac. Bobina de minima tensión.</t>
  </si>
  <si>
    <t>1SDA066403R1</t>
  </si>
  <si>
    <t>UVR-C XT2-XT4 W 24-30 Vac/dc. Bobina de minima tensión.</t>
  </si>
  <si>
    <t>1SDA066404R1</t>
  </si>
  <si>
    <t>UVR-C XT2-XT4 W 60 Vac/dc. Bobina de minima tensión.</t>
  </si>
  <si>
    <t>1SDA066405R1</t>
  </si>
  <si>
    <t>UVR-C XT2-XT4 W 110-127Vac-110-125Vdc. Bobina de minima tensión.</t>
  </si>
  <si>
    <t>1SDA066406R1</t>
  </si>
  <si>
    <t>UVR-C XT2-XT4 W 220-240Vac-220-250Vdc. Bobina de minima tensión.</t>
  </si>
  <si>
    <t>1SDA066407R1</t>
  </si>
  <si>
    <t>UVR-C XT2-XT4 W 380-440 Vac. Bobina de minima tensión.</t>
  </si>
  <si>
    <t>1SDA066408R1</t>
  </si>
  <si>
    <t>UVR-C XT2-XT4 W 480-525 Vac. Bobina de minima tensión.</t>
  </si>
  <si>
    <t>1SDA066409R1</t>
  </si>
  <si>
    <t>Conector Hembra-macho de cuadro 3PIN XT1..XT4</t>
  </si>
  <si>
    <t>1SDA066410R1</t>
  </si>
  <si>
    <t>Conector Hembra-macho de cuadro 6PIN XT1..XT4</t>
  </si>
  <si>
    <t>1SDA066411R1</t>
  </si>
  <si>
    <t>Conector Hembra-macho de cuadro 9PIN XT1..XT4</t>
  </si>
  <si>
    <t>1SDA066412R1</t>
  </si>
  <si>
    <t>Conector Hembra-macho de cuadro 15PIN XT1..XT4</t>
  </si>
  <si>
    <t>1SDA066413R1</t>
  </si>
  <si>
    <t>Conector Hembra-macho parte movil MP 12PIN XT2-XT4</t>
  </si>
  <si>
    <t>1SDA066414R1</t>
  </si>
  <si>
    <t>Conector Hembra-macho parte fija FP 12PIN XT2-XT4</t>
  </si>
  <si>
    <t>1SDA066415R1</t>
  </si>
  <si>
    <t>Conector del 4° POLO SOR-PS-SOR X2-XT4 W</t>
  </si>
  <si>
    <t>1SDA066418R1</t>
  </si>
  <si>
    <t>Conector del 4° POLO UVR X2-XT4 W</t>
  </si>
  <si>
    <t>1SDA066419R1</t>
  </si>
  <si>
    <t>KIT DIN50022 XT1 4p PLATE DIN</t>
  </si>
  <si>
    <t>1SDA066420R1</t>
  </si>
  <si>
    <t>KIT DIN50022 XT3 3p PLATE DIN</t>
  </si>
  <si>
    <t>1SDA066421R1</t>
  </si>
  <si>
    <t>KIT DIN50022 XT3 4p PLATE DIN</t>
  </si>
  <si>
    <t>1SDA066422R1</t>
  </si>
  <si>
    <t>AUX 250 V XT1..XT4</t>
  </si>
  <si>
    <t>1SDA066423R1</t>
  </si>
  <si>
    <t>AUX 24 Vdc XT1..XT4</t>
  </si>
  <si>
    <t>1SDA066424R1</t>
  </si>
  <si>
    <t>AUX-SA 250 V XT2-XT4</t>
  </si>
  <si>
    <t>1SDA066425R1</t>
  </si>
  <si>
    <t>AUX-SA 24 Vdc XT2-XT4</t>
  </si>
  <si>
    <t>1SDA066426R1</t>
  </si>
  <si>
    <t>AUX-C 3Q L 250 V XT1</t>
  </si>
  <si>
    <t>1SDA066427R1</t>
  </si>
  <si>
    <t>AUX-C 3Q L 250 V XT2-XT4 F/P</t>
  </si>
  <si>
    <t>1SDA066428R1</t>
  </si>
  <si>
    <t>AUX-C 3Q L 250 V XT3</t>
  </si>
  <si>
    <t>1SDA066429R1</t>
  </si>
  <si>
    <t>AUX-SA-C 250 V XT2-XT4 F/P</t>
  </si>
  <si>
    <t>1SDA066430R1</t>
  </si>
  <si>
    <t>AUX-SA-C 250 V XT2-XT4 W</t>
  </si>
  <si>
    <t>1SDA066431R1</t>
  </si>
  <si>
    <t>Juego de contactos AUX-C 1Q+1SY 250V ca XT1-XT3-XT4</t>
  </si>
  <si>
    <t>1SDA066432R1</t>
  </si>
  <si>
    <t>AUX-C 1Q+1SY 250 V XT2-XT4 W</t>
  </si>
  <si>
    <t>1SDA066433R1</t>
  </si>
  <si>
    <t>AUX-C 2Q+1SY 250 V XT1..XT4 F/P</t>
  </si>
  <si>
    <t>1SDA066434R1</t>
  </si>
  <si>
    <t>Juego de contactos AUX-C 3Q+1SY 250 V ca XT3-XT4</t>
  </si>
  <si>
    <t>1SDA066435R1</t>
  </si>
  <si>
    <t>AUX-C 3Q+1SY 250 V XT2-XT4 W</t>
  </si>
  <si>
    <t>1SDA066436R1</t>
  </si>
  <si>
    <t>AUX-C 3Q+2SY 250 V XT2-XT4 F/P</t>
  </si>
  <si>
    <t>1SDA066437R1</t>
  </si>
  <si>
    <t>AUX-C 3Q+2SY 250 V XT2-XT4 W</t>
  </si>
  <si>
    <t>1SDA066438R1</t>
  </si>
  <si>
    <t>AUX-C 2Q+2SY+AUX-SA-C 250 V XT2-XT4 F/P</t>
  </si>
  <si>
    <t>1SDA066439R1</t>
  </si>
  <si>
    <t>AUX-C 2Q+2SY+AUX-SA-C 250 V XT2-XT4 W</t>
  </si>
  <si>
    <t>1SDA066440R1</t>
  </si>
  <si>
    <t>AUX-C 2Q 400 Vac XT2-XT4 F/P</t>
  </si>
  <si>
    <t>1SDA066443R1</t>
  </si>
  <si>
    <t>AUX-C 2Q 400 Vac XT2-XT4 W</t>
  </si>
  <si>
    <t>1SDA066444R1</t>
  </si>
  <si>
    <t>AUX-C 1Q+1SY 400 Vac XT2-XT4 F/P</t>
  </si>
  <si>
    <t>1SDA066445R1</t>
  </si>
  <si>
    <t>AUX-C 1Q+1SY 400 Vac XT2-XT4 W</t>
  </si>
  <si>
    <t>1SDA066446R1</t>
  </si>
  <si>
    <t>Juego de contactos AUX-C 1Q+1SY 24V cd XT1-XT3-XT4</t>
  </si>
  <si>
    <t>1SDA066447R1</t>
  </si>
  <si>
    <t>AUX-C 1Q+1SY 24 Vdc XT2-XT4 W</t>
  </si>
  <si>
    <t>1SDA066448R1</t>
  </si>
  <si>
    <t>AUX-C 3Q+1SY 24 Vdc XT2..XT4 F/P</t>
  </si>
  <si>
    <t>1SDA066449R1</t>
  </si>
  <si>
    <t>AUX-C 3Q+1SY 24 Vdc XT2-XT4 W</t>
  </si>
  <si>
    <t>1SDA066450R1</t>
  </si>
  <si>
    <t>AUP-I 250 V XT1..XT4 Contactos Auxiliares de posición.</t>
  </si>
  <si>
    <t>1SDA066451R1</t>
  </si>
  <si>
    <t>AUP-I 24 Vdc XT1..XT4 Contactos Auxiliares de posición.</t>
  </si>
  <si>
    <t>1SDA066452R1</t>
  </si>
  <si>
    <t>AUP-R 250 V XT2-XT4 Contactos Auxiliares de posición. Extraído para int. Extrible.</t>
  </si>
  <si>
    <t>1SDA066453R1</t>
  </si>
  <si>
    <t>AUP-R 24 Vdc XT2-XT4 Contactos Auxiliares de posición. Extraído para int. Extrible.</t>
  </si>
  <si>
    <t>1SDA066454R1</t>
  </si>
  <si>
    <t>AUE 2 CONTATTI IN CH x RHx XT1..XT4 F/P</t>
  </si>
  <si>
    <t>1SDA066455R1</t>
  </si>
  <si>
    <t>AUE 2 contactos en mando giratorio. CH x RHx XT2-XT4 W</t>
  </si>
  <si>
    <t>1SDA066457R1</t>
  </si>
  <si>
    <t>MOD Mando solenoide sobrepuesto. 24 V cd XT1-XT3</t>
  </si>
  <si>
    <t>1SDA066458R1</t>
  </si>
  <si>
    <t>MOD XT1-XT3 48...60 V dc. Mando motor de acción directa.</t>
  </si>
  <si>
    <t>1SDA066459R1</t>
  </si>
  <si>
    <t>MOD Mando solenoide sobrepuesto110…125 V ca/cd XT1-XT3</t>
  </si>
  <si>
    <t>1SDA066460R1</t>
  </si>
  <si>
    <t>MOD XT1-XT3 220...250 V ac/dc. Mando motor de acción directa.</t>
  </si>
  <si>
    <t>1SDA066461R1</t>
  </si>
  <si>
    <t>MOD XT1-XT3 380...440 V ac. Mando motor de acción directa.</t>
  </si>
  <si>
    <t>1SDA066462R1</t>
  </si>
  <si>
    <t>MOD XT1-XT3 480...525 V ac. Mando motor de acción directa.</t>
  </si>
  <si>
    <t>1SDA066463R1</t>
  </si>
  <si>
    <t>MOE Mando de energía acumulada. 24 V ca/cd XT4</t>
  </si>
  <si>
    <t>1SDA066464R1</t>
  </si>
  <si>
    <t>MOE XT2-XT4 48...60 V dc. Mando de energía acumulada.</t>
  </si>
  <si>
    <t>1SDA066465R1</t>
  </si>
  <si>
    <t>MOE Mando de energía acumulada. 110…125  V ca/cd XT4</t>
  </si>
  <si>
    <t>1SDA066466R1</t>
  </si>
  <si>
    <t>MOE XT2-XT4 220...250 V ac/dc. Mando de energía acumulada.</t>
  </si>
  <si>
    <t>1SDA066467R1</t>
  </si>
  <si>
    <t>MOE XT2-XT4 380...440 V ac. Mando de energía acumulada.</t>
  </si>
  <si>
    <t>1SDA066468R1</t>
  </si>
  <si>
    <t>MOE XT2-XT4 480...525 V ac. Mando de energía acumulada.</t>
  </si>
  <si>
    <t>1SDA066469R1</t>
  </si>
  <si>
    <t>MOE-E XT2-XT4 24 V dc</t>
  </si>
  <si>
    <t>1SDA066470R1</t>
  </si>
  <si>
    <t>MOE-E XT2-XT4 48...60 V dc</t>
  </si>
  <si>
    <t>1SDA066471R1</t>
  </si>
  <si>
    <t>MOE-E XT2-XT4 110...125 V ac/dc</t>
  </si>
  <si>
    <t>1SDA066472R1</t>
  </si>
  <si>
    <t>MOE-E XT2-XT4 220...250 V ac/dc</t>
  </si>
  <si>
    <t>1SDA066473R1</t>
  </si>
  <si>
    <t>MOE-E XT2-XT4 380...440 V ac</t>
  </si>
  <si>
    <t>1SDA066474R1</t>
  </si>
  <si>
    <t>MOE-E XT2-XT4 480...525 V ac</t>
  </si>
  <si>
    <t>1SDA066475R1</t>
  </si>
  <si>
    <t>Mando giratorio directo, sobre interruptor XT1-XT3.</t>
  </si>
  <si>
    <t>1SDA066476R1</t>
  </si>
  <si>
    <t>RHD XT2-XT4 W Mando Directo para Extraído.</t>
  </si>
  <si>
    <t>1SDA066477R1</t>
  </si>
  <si>
    <t>RHD_EM XT1-XT3 F/Pmando directo para emergencia</t>
  </si>
  <si>
    <t>1SDA066478R1</t>
  </si>
  <si>
    <t>RHD_EM XT2-XT4 W. Mando directo para emergencía.</t>
  </si>
  <si>
    <t>1SDA066479R1</t>
  </si>
  <si>
    <t>Mando giratorio reenviado para XT1-XT3</t>
  </si>
  <si>
    <t>1SDA066480R1</t>
  </si>
  <si>
    <t>RHE XT2-XT4 W Mando reenviado Normal</t>
  </si>
  <si>
    <t>1SDA066481R1</t>
  </si>
  <si>
    <t>RHE_EM XT1-XT3 F/P mando reenviado para emergencía.</t>
  </si>
  <si>
    <t>1SDA066482R1</t>
  </si>
  <si>
    <t>RHE_EM XT2-XT4 W Mando reenviado Normal</t>
  </si>
  <si>
    <t>1SDA066483R1</t>
  </si>
  <si>
    <t>RHE_B XT1-XT3 F/P BASETTA xC.M.R. RINV. Base para mando renviado</t>
  </si>
  <si>
    <t>1SDA066484R1</t>
  </si>
  <si>
    <t>RHE_B XT2-XT4 W Base para mando reenviado</t>
  </si>
  <si>
    <t>1SDA066485R1</t>
  </si>
  <si>
    <t>A1C 125 TMF 15-400 1p F F</t>
  </si>
  <si>
    <t>1SDA066486R1</t>
  </si>
  <si>
    <t>A1C 125 TMF 20-300 1p F F</t>
  </si>
  <si>
    <t>1SDA066487R1</t>
  </si>
  <si>
    <t>A1C 125 TMF 25-400 1p F F</t>
  </si>
  <si>
    <t>1SDA066488R1</t>
  </si>
  <si>
    <t>A1C 125 TMF 30-300 1p F F</t>
  </si>
  <si>
    <t>1SDA066489R1</t>
  </si>
  <si>
    <t>A1C 125 TMF 40-400 1p F F</t>
  </si>
  <si>
    <t>1SDA066490R1</t>
  </si>
  <si>
    <t>A1C 125 TMF 50-500 1p F F</t>
  </si>
  <si>
    <t>1SDA066491R1</t>
  </si>
  <si>
    <t>A1C 125 TMF 60-600 1p F F</t>
  </si>
  <si>
    <t>1SDA066492R1</t>
  </si>
  <si>
    <t>A1C 125 TMF 70-700 1p F F</t>
  </si>
  <si>
    <t>1SDA066493R1</t>
  </si>
  <si>
    <t>A1C 125 TMF 80-800 1p F F</t>
  </si>
  <si>
    <t>1SDA066494R1</t>
  </si>
  <si>
    <t>A1C 125 TMF 90-900 1p F F</t>
  </si>
  <si>
    <t>1SDA066495R1</t>
  </si>
  <si>
    <t>A1C 125 TMF 100-1000 1p F F</t>
  </si>
  <si>
    <t>1SDA066496R1</t>
  </si>
  <si>
    <t>A1C 125 TMF 125-1250 1p F F</t>
  </si>
  <si>
    <t>1SDA066497R1</t>
  </si>
  <si>
    <t>A1N 125 TMF 20-300 2p F F</t>
  </si>
  <si>
    <t>1SDA066498R1</t>
  </si>
  <si>
    <t>A1N 125 TMF 25-300 2p F F</t>
  </si>
  <si>
    <t>1SDA066499R1</t>
  </si>
  <si>
    <t>A1N 125 TMF 30-300 2p F F</t>
  </si>
  <si>
    <t>1SDA066500R1</t>
  </si>
  <si>
    <t>A1N 125 TMF 40-400 2p F F</t>
  </si>
  <si>
    <t>1SDA066501R1</t>
  </si>
  <si>
    <t>A1N 125 TMF 50-500 2p F F</t>
  </si>
  <si>
    <t>1SDA066502R1</t>
  </si>
  <si>
    <t>A1N 125 TMF 60-600 2p F F</t>
  </si>
  <si>
    <t>1SDA066503R1</t>
  </si>
  <si>
    <t>A1N 125 TMF 70-700 2p F F</t>
  </si>
  <si>
    <t>1SDA066504R1</t>
  </si>
  <si>
    <t>A1N 125 TMF 80-800 2p F F</t>
  </si>
  <si>
    <t>1SDA066505R1</t>
  </si>
  <si>
    <t>A1N 125 TMF 90-900 2p F F</t>
  </si>
  <si>
    <t>1SDA066506R1</t>
  </si>
  <si>
    <t>A1N 125 TMF 100-1000 2p F F</t>
  </si>
  <si>
    <t>1SDA066507R1</t>
  </si>
  <si>
    <t>A1N 125 TMF 125-1250 2p F F</t>
  </si>
  <si>
    <t>1SDA066510R1</t>
  </si>
  <si>
    <t>A1A 125 TMF 15-300 3p F F</t>
  </si>
  <si>
    <t>1SDA066511R1</t>
  </si>
  <si>
    <t>A1A 125 TMF 20-400 3p F F</t>
  </si>
  <si>
    <t>1SDA066512R1</t>
  </si>
  <si>
    <t>A1A 125 TMF 25-400 3p F F</t>
  </si>
  <si>
    <t>1SDA066513R1</t>
  </si>
  <si>
    <t>A1A 125 TMF 30-300 3p F F</t>
  </si>
  <si>
    <t>1SDA066514R1</t>
  </si>
  <si>
    <t>A1A 125 TMF 40-400 3p F F</t>
  </si>
  <si>
    <t>1SDA066515R1</t>
  </si>
  <si>
    <t>A1A 125 TMF 50-500 3p F F</t>
  </si>
  <si>
    <t>1SDA066516R1</t>
  </si>
  <si>
    <t>A1A 125 TMF 60-600 3p F F</t>
  </si>
  <si>
    <t>1SDA066517R1</t>
  </si>
  <si>
    <t>A1A 125 TMF 70-700 3p F F</t>
  </si>
  <si>
    <t>1SDA066518R1</t>
  </si>
  <si>
    <t>A1A 125 TMF 80-800 3p F F</t>
  </si>
  <si>
    <t>1SDA066519R1</t>
  </si>
  <si>
    <t>A1A 125 TMF 90-900 3p F F</t>
  </si>
  <si>
    <t>1SDA066520R1</t>
  </si>
  <si>
    <t>A1A 125 TMF 100-1000 3p F F</t>
  </si>
  <si>
    <t>1SDA066521R1</t>
  </si>
  <si>
    <t>A1A 125 TMF 125-1250 3p F F</t>
  </si>
  <si>
    <t>1SDA066524R1</t>
  </si>
  <si>
    <t>A1A 125 TMF 15-400 4p F F</t>
  </si>
  <si>
    <t>1SDA066525R1</t>
  </si>
  <si>
    <t>A1A 125 TMF 20-400 4p F F</t>
  </si>
  <si>
    <t>1SDA066526R1</t>
  </si>
  <si>
    <t>A1A 125 TMF 25-400 4p F F</t>
  </si>
  <si>
    <t>1SDA066527R1</t>
  </si>
  <si>
    <t>A1A 125 TMF 30-400 4p F F</t>
  </si>
  <si>
    <t>1SDA066528R1</t>
  </si>
  <si>
    <t>A1A 125 TMF 40-400 4p F F</t>
  </si>
  <si>
    <t>1SDA066529R1</t>
  </si>
  <si>
    <t>A1A 125 TMF 50-500 4p F F</t>
  </si>
  <si>
    <t>1SDA066530R1</t>
  </si>
  <si>
    <t>A1A 125 TMF 60-600 4p F F</t>
  </si>
  <si>
    <t>1SDA066531R1</t>
  </si>
  <si>
    <t>A1A 125 TMF 70-700 4p F F</t>
  </si>
  <si>
    <t>1SDA066532R1</t>
  </si>
  <si>
    <t>A1A 125 TMF 80-800 4p F F</t>
  </si>
  <si>
    <t>1SDA066533R1</t>
  </si>
  <si>
    <t>A1A 125 TMF 90-900 4p F F</t>
  </si>
  <si>
    <t>1SDA066534R1</t>
  </si>
  <si>
    <t>A1A 125 TMF 100-1000 4p F F</t>
  </si>
  <si>
    <t>1SDA066535R1</t>
  </si>
  <si>
    <t>A1A 125 TMF 125-1250 4p F F</t>
  </si>
  <si>
    <t>1SDA066542R1</t>
  </si>
  <si>
    <t>A2N 250 TMF 125-1250 2p F F</t>
  </si>
  <si>
    <t>1SDA066543R1</t>
  </si>
  <si>
    <t>A2N 250 TMF 160-1600 2p F F</t>
  </si>
  <si>
    <t>1SDA066544R1</t>
  </si>
  <si>
    <t>A2N 250 TMF 175-1750 2p F F</t>
  </si>
  <si>
    <t>1SDA066545R1</t>
  </si>
  <si>
    <t>A2N 250 TMF 200-2000 2p F F</t>
  </si>
  <si>
    <t>1SDA066546R1</t>
  </si>
  <si>
    <t>A2N 250 TMF 225-2250 2p F F</t>
  </si>
  <si>
    <t>1SDA066547R1</t>
  </si>
  <si>
    <t>A2N 250 TMF 250-2500 2p F F</t>
  </si>
  <si>
    <t>1SDA066548R1</t>
  </si>
  <si>
    <t>A2B 250 TMF 125-1250 3p F F</t>
  </si>
  <si>
    <t>1SDA066549R1</t>
  </si>
  <si>
    <t>A2B 250 TMF 160-1600 3p F F</t>
  </si>
  <si>
    <t>1SDA066550R1</t>
  </si>
  <si>
    <t>A2B 250 TMF 175-1750 3p F F</t>
  </si>
  <si>
    <t>1SDA066551R1</t>
  </si>
  <si>
    <t>A2B 250 TMF 200-2000 3p F F</t>
  </si>
  <si>
    <t>1SDA066552R1</t>
  </si>
  <si>
    <t>A2B 250 TMF 225-2250 3p F F</t>
  </si>
  <si>
    <t>1SDA066553R1</t>
  </si>
  <si>
    <t>A2B 250 TMF 250-2500 3p F F</t>
  </si>
  <si>
    <t>1SDA066554R1</t>
  </si>
  <si>
    <t>A2B 250 TMF 125-1250 4p F F</t>
  </si>
  <si>
    <t>1SDA066555R1</t>
  </si>
  <si>
    <t>A2B 250 TMF 160-1600 4p F F</t>
  </si>
  <si>
    <t>1SDA066556R1</t>
  </si>
  <si>
    <t>A2B 250 TMF 175-1750 4p F F</t>
  </si>
  <si>
    <t>1SDA066557R1</t>
  </si>
  <si>
    <t>A2B 250 TMF 200-2000 4p F F</t>
  </si>
  <si>
    <t>1SDA066558R1</t>
  </si>
  <si>
    <t>A2B 250 TMF 225-2250 4p F F</t>
  </si>
  <si>
    <t>1SDA066559R1</t>
  </si>
  <si>
    <t>A2B 250 TMF 250-2500 4p F F</t>
  </si>
  <si>
    <t>1SDA066561R1</t>
  </si>
  <si>
    <t xml:space="preserve">A3N 400 TMF 400-4000 3p F F             </t>
  </si>
  <si>
    <t>1SDA066562R1</t>
  </si>
  <si>
    <t xml:space="preserve">A3S 400 TMF 320-3200 3p F F             </t>
  </si>
  <si>
    <t>1SDA066563R1</t>
  </si>
  <si>
    <t xml:space="preserve">A3S 400 TMF 400-4000 3p F F             </t>
  </si>
  <si>
    <t>1SDA066564R1</t>
  </si>
  <si>
    <t xml:space="preserve">A3N 630 TMF 500-5000 3p F F             </t>
  </si>
  <si>
    <t>1SDA066565R1</t>
  </si>
  <si>
    <t xml:space="preserve">A3S 630 TMF 500-5000 3p F F             </t>
  </si>
  <si>
    <t>1SDA066566R1</t>
  </si>
  <si>
    <t xml:space="preserve">A3N 630 ELT-LI In=630 3p F F            </t>
  </si>
  <si>
    <t>1SDA066567R1</t>
  </si>
  <si>
    <t xml:space="preserve">A3S 630 ELT-LI In=630 3p F F            </t>
  </si>
  <si>
    <t>1SDA066568R1</t>
  </si>
  <si>
    <t xml:space="preserve">A3N 400 TMF 320-3200 4p F F InN=100%In  </t>
  </si>
  <si>
    <t>1SDA066569R1</t>
  </si>
  <si>
    <t xml:space="preserve">A3N 400 TMF 400-4000 4p F F InN=100%In  </t>
  </si>
  <si>
    <t>1SDA066570R1</t>
  </si>
  <si>
    <t xml:space="preserve">A3S 400 TMF 320-3200 4p F F InN=100%In  </t>
  </si>
  <si>
    <t>1SDA066571R1</t>
  </si>
  <si>
    <t xml:space="preserve">A3S 400 TMF 400-4000 4p F F InN=100%In  </t>
  </si>
  <si>
    <t>1SDA066572R1</t>
  </si>
  <si>
    <t xml:space="preserve">A3N 630 TMF 500-5000 4p F F InN=100%In  </t>
  </si>
  <si>
    <t>1SDA066573R1</t>
  </si>
  <si>
    <t xml:space="preserve">A3S 630 TMF 500-5000 4p F F InN=100%In  </t>
  </si>
  <si>
    <t>1SDA066574R1</t>
  </si>
  <si>
    <t xml:space="preserve">A3N 630 ELT-LI In=630 4p F F            </t>
  </si>
  <si>
    <t>1SDA066575R1</t>
  </si>
  <si>
    <t xml:space="preserve">A3S 630 ELT-LI In=630 4p F F            </t>
  </si>
  <si>
    <t>1SDA066576R1</t>
  </si>
  <si>
    <t>RHE_S XT1..XT4 ASTA 500mmxC.M.R.</t>
  </si>
  <si>
    <t>1SDA066577R1</t>
  </si>
  <si>
    <t>RHE_H XT1..XT4 MANIGLIA x C.M.R. RINV</t>
  </si>
  <si>
    <t>1SDA066578R1</t>
  </si>
  <si>
    <t>RHE_H XT1..XT4 MAN. EMER. x C.M.R. RINV</t>
  </si>
  <si>
    <t>1SDA066579R1</t>
  </si>
  <si>
    <t>Mando giratorio  reenviado lateral izquierdo para XT1-XT3  (NUEVO)</t>
  </si>
  <si>
    <t>1SDA066580R1</t>
  </si>
  <si>
    <t>RHS L XT1-XT3 F/P EMERGENZA</t>
  </si>
  <si>
    <t>1SDA066581R1</t>
  </si>
  <si>
    <t>RHS R XT1-XT3 F/P NORMALE</t>
  </si>
  <si>
    <t>1SDA066582R1</t>
  </si>
  <si>
    <t>RHS R XT1-XT3 F/P EMERGENZA</t>
  </si>
  <si>
    <t>1SDA066583R1</t>
  </si>
  <si>
    <t>RHE LH XT1...XT4 F/P NORM. RINVIATA</t>
  </si>
  <si>
    <t>1SDA066584R1</t>
  </si>
  <si>
    <t>KIT FC CuAl 1x30...150mm2 XT3 6pcs</t>
  </si>
  <si>
    <t>1SDA066585R1</t>
  </si>
  <si>
    <t>RHE_EM LH XT1...XT4 F/P EMER. RINVIATA</t>
  </si>
  <si>
    <t>1SDA066586R1</t>
  </si>
  <si>
    <t>KIT FC CuAl 1x30...150mm2 XT3 8pcs</t>
  </si>
  <si>
    <t>1SDA066587R1</t>
  </si>
  <si>
    <t>PROTEZIONE IP54 x RHE XT1..XT4</t>
  </si>
  <si>
    <t>1SDA066588R1</t>
  </si>
  <si>
    <t>PLL XT1-XT3. Bloqueo extraíble por candados en abierto.</t>
  </si>
  <si>
    <t>1SDA066589R1</t>
  </si>
  <si>
    <t>PLL XT1-XT3 Bloqueo fijo por candados en abierto.</t>
  </si>
  <si>
    <t>1SDA066590R1</t>
  </si>
  <si>
    <t>PLL XT2-XT4 Bloqueo por candados en abierto</t>
  </si>
  <si>
    <t>1SDA066591R1</t>
  </si>
  <si>
    <t>PLL XT1-XT3 Bloqueo fijo por candados en abierto/cerrado.</t>
  </si>
  <si>
    <t>1SDA066592R1</t>
  </si>
  <si>
    <t>PLL XT2-XT4 Bloqueo por candados en abierto/cerrado.</t>
  </si>
  <si>
    <t>1SDA066593R1</t>
  </si>
  <si>
    <t>KLC XT1 BL.RONIS Bloqueo por llaves diferentes</t>
  </si>
  <si>
    <t>1SDA066594R1</t>
  </si>
  <si>
    <t>KLC XT1 BL.RONIS CHIAVI UG. TIPO A</t>
  </si>
  <si>
    <t>1SDA066595R1</t>
  </si>
  <si>
    <t>KLC XT1 BL.RONIS CHIAVI UG. TIPO B</t>
  </si>
  <si>
    <t>1SDA066596R1</t>
  </si>
  <si>
    <t>KLC XT1 BL.RONIS CHIAVI UG. TIPO C</t>
  </si>
  <si>
    <t>1SDA066597R1</t>
  </si>
  <si>
    <t>KLC XT1 BL.RONIS CHIAVI UG. TIPO D</t>
  </si>
  <si>
    <t>1SDA066598R1</t>
  </si>
  <si>
    <t>KLC XT1 BL.RONIS AP/CH CHIAVI UG Tipo A</t>
  </si>
  <si>
    <t>1SDA066599R1</t>
  </si>
  <si>
    <t>KLC XT2-XT4 BL.RONIS CHIAVI DIVERSE</t>
  </si>
  <si>
    <t>1SDA066600R1</t>
  </si>
  <si>
    <t>KLC XT2-XT4 BL.RONIS CHIAVI UG. TIPO A</t>
  </si>
  <si>
    <t>1SDA066601R1</t>
  </si>
  <si>
    <t>KLC XT2-XT4 BL.RONIS CHIAVI UG. TIPO B</t>
  </si>
  <si>
    <t>1SDA066602R1</t>
  </si>
  <si>
    <t>KLC XT2-XT4 BL.RONIS CHIAVI UG. TIPO C</t>
  </si>
  <si>
    <t>1SDA066603R1</t>
  </si>
  <si>
    <t>KLC XT2-XT4 BL.RONIS CHIAVI UG. TIPO D</t>
  </si>
  <si>
    <t>1SDA066604R1</t>
  </si>
  <si>
    <t>KLC XT2-XT4 BL.RONIS AP/CH CH.UG. TIPO A</t>
  </si>
  <si>
    <t>1SDA066605R1</t>
  </si>
  <si>
    <t>KLC XT3 BL.RONIS CHIAVI DIVERSE</t>
  </si>
  <si>
    <t>1SDA066606R1</t>
  </si>
  <si>
    <t>KLC XT3 BL.RONIS CHIAVI UG. TIPO A</t>
  </si>
  <si>
    <t>1SDA066607R1</t>
  </si>
  <si>
    <t>KLC XT3 BL.RONIS CHIAVI UG. TIPO B</t>
  </si>
  <si>
    <t>1SDA066608R1</t>
  </si>
  <si>
    <t>KLC XT3 BL.RONIS CHIAVI UG. TIPO C</t>
  </si>
  <si>
    <t>1SDA066609R1</t>
  </si>
  <si>
    <t>KLC XT3 BL.RONIS CHIAVI UG. TIPO D</t>
  </si>
  <si>
    <t>1SDA066610R1</t>
  </si>
  <si>
    <t>KLC XT3 BL.RONIS AP/CH CHIAVI UG Tipo A</t>
  </si>
  <si>
    <t>1SDA066617R1</t>
  </si>
  <si>
    <t>RHL XT1..XT4 BLOQUEO X LLAVE RONIS CHIAVI DIVERSE</t>
  </si>
  <si>
    <t>1SDA066618R1</t>
  </si>
  <si>
    <t>RHL XT1..XT4 BLOQUEO X LLAVE RONIS CHIAVI UG. TIPO A</t>
  </si>
  <si>
    <t>1SDA066619R1</t>
  </si>
  <si>
    <t>RHL XT1..XT4 BL.RONIS CHIAVI UG. TIPO B</t>
  </si>
  <si>
    <t>1SDA066620R1</t>
  </si>
  <si>
    <t>RHL XT1..XT4 BL.RONIS CHIAVI UG. TIPO C</t>
  </si>
  <si>
    <t>1SDA066621R1</t>
  </si>
  <si>
    <t>RHL XT1..XT4 BL.RONIS CHIAVI UG. TIPO D</t>
  </si>
  <si>
    <t>1SDA066622R1</t>
  </si>
  <si>
    <t>RHL XT1..XT4 BL.RONIS CHIAVI DIV. AP/CH RH</t>
  </si>
  <si>
    <t>1SDA066623R1</t>
  </si>
  <si>
    <t>MOL-D XT1-XT3 BL.RONIS CHIAVI DIVERSE</t>
  </si>
  <si>
    <t>1SDA066624R1</t>
  </si>
  <si>
    <t>MOL-S XT1-XT3 BL.RONIS CHIAVI UG TIPO A</t>
  </si>
  <si>
    <t>1SDA066625R1</t>
  </si>
  <si>
    <t>MOL-S XT1-XT3 BL.RONIS CHIAVI UG TIPO B</t>
  </si>
  <si>
    <t>1SDA066626R1</t>
  </si>
  <si>
    <t>MOL-S XT1-XT3 BL.RONIS CHIAVI UG TIPO C</t>
  </si>
  <si>
    <t>1SDA066627R1</t>
  </si>
  <si>
    <t>MOL-S XT1-XT3 BL.RONIS CHIAVI UG TIPO D</t>
  </si>
  <si>
    <t>1SDA066629R1</t>
  </si>
  <si>
    <t>MOL-D XT2-XT4 BL.RONIS CHIAVI DIVERSE</t>
  </si>
  <si>
    <t>1SDA066630R1</t>
  </si>
  <si>
    <t>MOL-S XT2-XT4 BL.RONIS CHIAVI UG TIPO A</t>
  </si>
  <si>
    <t>1SDA066631R1</t>
  </si>
  <si>
    <t>MOL-S XT2-XT4 BL.RONIS CHIAVI UG TIPO B</t>
  </si>
  <si>
    <t>1SDA066632R1</t>
  </si>
  <si>
    <t>MOL-S XT2-XT4 BL.RONIS CHIAVI UG TIPO C</t>
  </si>
  <si>
    <t>1SDA066633R1</t>
  </si>
  <si>
    <t>MOL-S XT2-XT4 BL.RONIS CHIAVI UG TIPO D</t>
  </si>
  <si>
    <t>1SDA066634R1</t>
  </si>
  <si>
    <t>MOL-M XT2-XT4 BL.RONIS</t>
  </si>
  <si>
    <t>1SDA066635R1</t>
  </si>
  <si>
    <t>FLD FRONTALE PER BLOCCHI XT2-XT4 F/P</t>
  </si>
  <si>
    <t>1SDA066636R1</t>
  </si>
  <si>
    <t>FLD FRONTALE PER BLOCCHI XT2-XT4 W</t>
  </si>
  <si>
    <t>1SDA066637R1</t>
  </si>
  <si>
    <t>MIR-HR XT1..XT4 TELAIO INTERB.MEC.ORIZ</t>
  </si>
  <si>
    <t>1SDA066638R1</t>
  </si>
  <si>
    <t>MIR-VR XT1..XT4 TELAIO INTERB.MEC.VERT</t>
  </si>
  <si>
    <t>1SDA066639R1</t>
  </si>
  <si>
    <t>MIR-P PIASTRA x XT1 F</t>
  </si>
  <si>
    <t>1SDA066640R1</t>
  </si>
  <si>
    <t>MIR-P PIASTRA x XT1 P</t>
  </si>
  <si>
    <t>1SDA066641R1</t>
  </si>
  <si>
    <t>MIR-P PIASTRA x XT2 F</t>
  </si>
  <si>
    <t>1SDA066642R1</t>
  </si>
  <si>
    <t>MIR-P PIASTRA x XT2 P/W</t>
  </si>
  <si>
    <t>1SDA066643R1</t>
  </si>
  <si>
    <t>MIR-P PIASTRA x XT3 F</t>
  </si>
  <si>
    <t>1SDA066644R1</t>
  </si>
  <si>
    <t>MIR-P PIASTRA x XT3 P</t>
  </si>
  <si>
    <t>1SDA066645R1</t>
  </si>
  <si>
    <t>MIR-P PIASTRA x XT4 F</t>
  </si>
  <si>
    <t>1SDA066646R1</t>
  </si>
  <si>
    <t>MIR-P PIASTRA x XT4 P/W</t>
  </si>
  <si>
    <t>1SDA066647R1</t>
  </si>
  <si>
    <t>MOSTRINA PER PORTA - RC XT2 F/P 4p</t>
  </si>
  <si>
    <t>1SDA066648R1</t>
  </si>
  <si>
    <t>MOSTRINA PER PORTA - RC XT2 W 4p</t>
  </si>
  <si>
    <t>1SDA066649R1</t>
  </si>
  <si>
    <t>MOSTRINA PER PORTA - RC XT4 F/P 4p</t>
  </si>
  <si>
    <t>1SDA066650R1</t>
  </si>
  <si>
    <t>MOSTRINA PER PORTA - RC XT4 W 4p</t>
  </si>
  <si>
    <t>1SDA066651R1</t>
  </si>
  <si>
    <t>BLOCCO REGOLAZIONE TERMICA XT1-XT3</t>
  </si>
  <si>
    <t>1SDA066652R1</t>
  </si>
  <si>
    <t>Kit para montaje en Riel DIN para Interruptor  XT1-XT3</t>
  </si>
  <si>
    <t>1SDA066655R1</t>
  </si>
  <si>
    <t>LTC XT1 3p COPRITERMINALI BASSI 2pcs</t>
  </si>
  <si>
    <t>1SDA066656R1</t>
  </si>
  <si>
    <t>LTC XT1 4p COPRITERMINALI BASSI 2pcs</t>
  </si>
  <si>
    <t>1SDA066657R1</t>
  </si>
  <si>
    <t>LTC XT2 3p COPRITERMINALI BASSI 2pcs</t>
  </si>
  <si>
    <t>1SDA066659R1</t>
  </si>
  <si>
    <t>LTC XT2 4p COPRITERMINALI BASSI 2pcs</t>
  </si>
  <si>
    <t>1SDA066660R1</t>
  </si>
  <si>
    <t>LTC XT3 3p COPRITERMINALI BASSI 2pcs</t>
  </si>
  <si>
    <t>1SDA066661R1</t>
  </si>
  <si>
    <t>LTC XT3 4p COPRITERMINALI BASSI 2pcs</t>
  </si>
  <si>
    <t>1SDA066662R1</t>
  </si>
  <si>
    <t>LTC XT4 3p COPRITERMINALI BASSI 2pcs</t>
  </si>
  <si>
    <t>1SDA066663R1</t>
  </si>
  <si>
    <t>LTC XT4 4p COPRITERMINALI BASSI 2pcs</t>
  </si>
  <si>
    <t>1SDA066664R1</t>
  </si>
  <si>
    <t>Cubrebornes aislantes tipo HTC para XT1 3P</t>
  </si>
  <si>
    <t>1SDA066665R1</t>
  </si>
  <si>
    <t>HTC XT1 4p COPRITERMINALI ALTI 2pcs</t>
  </si>
  <si>
    <t>1SDA066666R1</t>
  </si>
  <si>
    <t>HTC XT2 3p COPRITERMINALI ALTI 2pcs</t>
  </si>
  <si>
    <t>1SDA066667R1</t>
  </si>
  <si>
    <t>HTC XT2 4p COPRITERMINALI ALTI 2pcs</t>
  </si>
  <si>
    <t>1SDA066668R1</t>
  </si>
  <si>
    <t>Cubrebornes aislantes tipo  HTC para XT3 3P</t>
  </si>
  <si>
    <t>1SDA066669R1</t>
  </si>
  <si>
    <t>HTC XT3 4p COPRITERMINALI ALTI 2pcs</t>
  </si>
  <si>
    <t>1SDA066670R1</t>
  </si>
  <si>
    <t>Cubrebornes aislantes tipo  HTC para XT4 3P</t>
  </si>
  <si>
    <t>1SDA066671R1</t>
  </si>
  <si>
    <t>HTC XT4 4p COPRITERMINALI ALTI 2pcs</t>
  </si>
  <si>
    <t>1SDA066672R1</t>
  </si>
  <si>
    <t>VITI SIGILLABILI PER COPRI XT1..XT4 2pcs</t>
  </si>
  <si>
    <t>1SDA066673R1</t>
  </si>
  <si>
    <t>TORNILLOS PRECINTABLE x CUBR. A1-A2 2pcs</t>
  </si>
  <si>
    <t>1SDA066674R1</t>
  </si>
  <si>
    <t>PB 25.4mm 4pcs XT1-XT3 3p</t>
  </si>
  <si>
    <t>1SDA066675R1</t>
  </si>
  <si>
    <t>Diafragmas separadores tipo PB100 bajos (H=100 mm) -4 Pzs -3Polos para XT4</t>
  </si>
  <si>
    <t>1SDA066676R1</t>
  </si>
  <si>
    <t>Diafragmas separadores tipo PB 100 mm bajos (H=100 mm) -4 Pzs para XT1-XT3</t>
  </si>
  <si>
    <t>1SDA066677R1</t>
  </si>
  <si>
    <t>Diafragmas separadores tipo PB200 altos (H=200 mm) -4 Pzs -3Polos para XT4</t>
  </si>
  <si>
    <t>1SDA066678R1</t>
  </si>
  <si>
    <t>Diafragmas separadores tipo PB200 altos (H=200 mm) -4 Pzs -3Polos para XT1-XT3</t>
  </si>
  <si>
    <t>1SDA066679R1</t>
  </si>
  <si>
    <t>PB 25.4mm 6pcs XT1-XT3 4p</t>
  </si>
  <si>
    <t>1SDA066680R1</t>
  </si>
  <si>
    <t>PB 100mm 6pcs XT2-XT4 4p</t>
  </si>
  <si>
    <t>1SDA066681R1</t>
  </si>
  <si>
    <t>PB 100mm 6pcs XT1-XT3 4p</t>
  </si>
  <si>
    <t>1SDA066682R1</t>
  </si>
  <si>
    <t>PB 200mm 6pcs XT2-XT4 4p</t>
  </si>
  <si>
    <t>1SDA066683R1</t>
  </si>
  <si>
    <t>PB 200mm 6pcs XT1-XT3 4p</t>
  </si>
  <si>
    <t>1SDA066686R1</t>
  </si>
  <si>
    <t>A1N 125 TMF 20-300 1p F F</t>
  </si>
  <si>
    <t>1SDA066687R1</t>
  </si>
  <si>
    <t>A1N 125 TMF 25-400 1p F F</t>
  </si>
  <si>
    <t>1SDA066688R1</t>
  </si>
  <si>
    <t>A1N 125 TMF 30-300 1p F F</t>
  </si>
  <si>
    <t>1SDA066689R1</t>
  </si>
  <si>
    <t>A1N 125 TMF 40-400 1p F F</t>
  </si>
  <si>
    <t>1SDA066690R1</t>
  </si>
  <si>
    <t>A1N 125 TMF 50-500 1p F F</t>
  </si>
  <si>
    <t>1SDA066691R1</t>
  </si>
  <si>
    <t>A1N 125 TMF 60-600 1p F F</t>
  </si>
  <si>
    <t>1SDA066692R1</t>
  </si>
  <si>
    <t>A1N 125 TMF 70-700 1p F F</t>
  </si>
  <si>
    <t>1SDA066693R1</t>
  </si>
  <si>
    <t>A1N 125 TMF 80-800 1p F F</t>
  </si>
  <si>
    <t>1SDA066694R1</t>
  </si>
  <si>
    <t>A1N 125 TMF 90-900 1p F F</t>
  </si>
  <si>
    <t>1SDA066695R1</t>
  </si>
  <si>
    <t>A1N 125 TMF 100-1000 1p F F</t>
  </si>
  <si>
    <t>1SDA066696R1</t>
  </si>
  <si>
    <t>A1N 125 TMF 125-1250 1p F F</t>
  </si>
  <si>
    <t>1SDA066697R1</t>
  </si>
  <si>
    <t>A1B 125 TMF 15-400 3p F F</t>
  </si>
  <si>
    <t>1SDA066698R1</t>
  </si>
  <si>
    <t>A1B 125 TMF 20-400 3p F F</t>
  </si>
  <si>
    <t>1SDA066699R1</t>
  </si>
  <si>
    <t>A1B 125 TMF 25-400 3p F F</t>
  </si>
  <si>
    <t>1SDA066700R1</t>
  </si>
  <si>
    <t>A1B 125 TMF 30-400 3p F F</t>
  </si>
  <si>
    <t>1SDA066701R1</t>
  </si>
  <si>
    <t>A1B 125 TMF 40-400 3p F F</t>
  </si>
  <si>
    <t>1SDA066702R1</t>
  </si>
  <si>
    <t>A1B 125 TMF 50-500 3p F F</t>
  </si>
  <si>
    <t>1SDA066703R1</t>
  </si>
  <si>
    <t>A1B 125 TMF 60-600 3p F F</t>
  </si>
  <si>
    <t>1SDA066704R1</t>
  </si>
  <si>
    <t>A1B 125 TMF 70-700 3p F F</t>
  </si>
  <si>
    <t>1SDA066705R1</t>
  </si>
  <si>
    <t>A1B 125 TMF 80-800 3p F F</t>
  </si>
  <si>
    <t>1SDA066706R1</t>
  </si>
  <si>
    <t>A1B 125 TMF 90-900 3p F F</t>
  </si>
  <si>
    <t>1SDA066707R1</t>
  </si>
  <si>
    <t>A1B 125 TMF 100-1000 3p F F</t>
  </si>
  <si>
    <t>1SDA066708R1</t>
  </si>
  <si>
    <t>A1B 125 TMF 125-1250 3p F F</t>
  </si>
  <si>
    <t>1SDA066709R1</t>
  </si>
  <si>
    <t>A1C 125 TMF 15-300 3p F F</t>
  </si>
  <si>
    <t>1SDA066710R1</t>
  </si>
  <si>
    <t>A1C 125 TMF 20-300 3p F F</t>
  </si>
  <si>
    <t>1SDA066711R1</t>
  </si>
  <si>
    <t>A1C 125 TMF 25-400 3p F F</t>
  </si>
  <si>
    <t>1SDA066712R1</t>
  </si>
  <si>
    <t>A1C 125 TMF 30-300 3p F F</t>
  </si>
  <si>
    <t>1SDA066713R1</t>
  </si>
  <si>
    <t>A1C 125 TMF 40-400 3p F F</t>
  </si>
  <si>
    <t>1SDA066714R1</t>
  </si>
  <si>
    <t>A1C 125 TMF 50-500 3p F F</t>
  </si>
  <si>
    <t>1SDA066715R1</t>
  </si>
  <si>
    <t>A1C 125 TMF 60-600 3p F F</t>
  </si>
  <si>
    <t>1SDA066716R1</t>
  </si>
  <si>
    <t>A1C 125 TMF 70-700 3p F F</t>
  </si>
  <si>
    <t>1SDA066717R1</t>
  </si>
  <si>
    <t>A1C 125 TMF 80-800 3p F F</t>
  </si>
  <si>
    <t>1SDA066718R1</t>
  </si>
  <si>
    <t>A1C 125 TMF 90-900 3p F F</t>
  </si>
  <si>
    <t>1SDA066719R1</t>
  </si>
  <si>
    <t>A1C 125 TMF 100-1000 3p F F</t>
  </si>
  <si>
    <t>1SDA066720R1</t>
  </si>
  <si>
    <t>A1C 125 TMF 125-1250 3p F F</t>
  </si>
  <si>
    <t>1SDA066721R1</t>
  </si>
  <si>
    <t>A1N 125 TMF 15-300 3p F F</t>
  </si>
  <si>
    <t>1SDA066722R1</t>
  </si>
  <si>
    <t>A1N 125 TMF 20-400 3p F F</t>
  </si>
  <si>
    <t>1SDA066723R1</t>
  </si>
  <si>
    <t>A1N 125 TMF 25-400 3p F F</t>
  </si>
  <si>
    <t>1SDA066724R1</t>
  </si>
  <si>
    <t>A1N 125 TMF 30-300 3p F F</t>
  </si>
  <si>
    <t>1SDA066725R1</t>
  </si>
  <si>
    <t>A1N 125 TMF 40-400 3p F F</t>
  </si>
  <si>
    <t>1SDA066726R1</t>
  </si>
  <si>
    <t>A1N 125 TMF 50-500 3p F F</t>
  </si>
  <si>
    <t>1SDA066727R1</t>
  </si>
  <si>
    <t>A1N 125 TMF 60-600 3p F F</t>
  </si>
  <si>
    <t>1SDA066728R1</t>
  </si>
  <si>
    <t>A1N 125 TMF 70-700 3p F F</t>
  </si>
  <si>
    <t>1SDA066729R1</t>
  </si>
  <si>
    <t>A1N 125 TMF 80-800 3p F F</t>
  </si>
  <si>
    <t>1SDA066730R1</t>
  </si>
  <si>
    <t>A1N 125 TMF 90-900 3p F F</t>
  </si>
  <si>
    <t>1SDA066731R1</t>
  </si>
  <si>
    <t>A1N 125 TMF 100-1000 3p F F</t>
  </si>
  <si>
    <t>1SDA066732R1</t>
  </si>
  <si>
    <t>A1N 125 TMF 125-1250 3p F F</t>
  </si>
  <si>
    <t>1SDA066733R1</t>
  </si>
  <si>
    <t>A1B 125 TMF 15-400 4p F F</t>
  </si>
  <si>
    <t>1SDA066734R1</t>
  </si>
  <si>
    <t>A1B 125 TMF 20-400 4p F F</t>
  </si>
  <si>
    <t>1SDA066735R1</t>
  </si>
  <si>
    <t>A1B 125 TMF 25-400 4p F F</t>
  </si>
  <si>
    <t>1SDA066736R1</t>
  </si>
  <si>
    <t>A1B 125 TMF 30-400 4p F F</t>
  </si>
  <si>
    <t>1SDA066737R1</t>
  </si>
  <si>
    <t>A1B 125 TMF 40-400 4p F F</t>
  </si>
  <si>
    <t>1SDA066738R1</t>
  </si>
  <si>
    <t>A1B 125 TMF 50-500 4p F F</t>
  </si>
  <si>
    <t>1SDA066739R1</t>
  </si>
  <si>
    <t>A1B 125 TMF 60-600 4p F F</t>
  </si>
  <si>
    <t>1SDA066740R1</t>
  </si>
  <si>
    <t>A1B 125 TMF 70-700 4p F F</t>
  </si>
  <si>
    <t>1SDA066741R1</t>
  </si>
  <si>
    <t>A1B 125 TMF 80-800 4p F F</t>
  </si>
  <si>
    <t>1SDA066742R1</t>
  </si>
  <si>
    <t>A1B 125 TMF 90-900 4p F F</t>
  </si>
  <si>
    <t>1SDA066743R1</t>
  </si>
  <si>
    <t>A1B 125 TMF 100-1000 4p F F</t>
  </si>
  <si>
    <t>1SDA066744R1</t>
  </si>
  <si>
    <t>A1B 125 TMF 125-1250 4p F F</t>
  </si>
  <si>
    <t>1SDA066746R1</t>
  </si>
  <si>
    <t>A1C 125 TMF 20-300 4p F F</t>
  </si>
  <si>
    <t>1SDA066747R1</t>
  </si>
  <si>
    <t>A1C 125 TMF 25-400 4p F F</t>
  </si>
  <si>
    <t>1SDA066748R1</t>
  </si>
  <si>
    <t>A1C 125 TMF 30-400 4p F F</t>
  </si>
  <si>
    <t>1SDA066749R1</t>
  </si>
  <si>
    <t>A1C 125 TMF 40-400 4p F F</t>
  </si>
  <si>
    <t>1SDA066750R1</t>
  </si>
  <si>
    <t>A1C 125 TMF 50-500 4p F F</t>
  </si>
  <si>
    <t>1SDA066751R1</t>
  </si>
  <si>
    <t>A1C 125 TMF 60-600 4p F F</t>
  </si>
  <si>
    <t>1SDA066752R1</t>
  </si>
  <si>
    <t>A1C 125 TMF 70-700 4p F F</t>
  </si>
  <si>
    <t>1SDA066753R1</t>
  </si>
  <si>
    <t>A1C 125 TMF 80-800 4p F F</t>
  </si>
  <si>
    <t>1SDA066754R1</t>
  </si>
  <si>
    <t>A1C 125 TMF 90-900 4p F F</t>
  </si>
  <si>
    <t>1SDA066755R1</t>
  </si>
  <si>
    <t>A1C 125 TMF 100-1000 4p F F</t>
  </si>
  <si>
    <t>1SDA066756R1</t>
  </si>
  <si>
    <t>A1C 125 TMF 125-1250 4p F F</t>
  </si>
  <si>
    <t>1SDA066758R1</t>
  </si>
  <si>
    <t>A1N 125 TMF 20-400 4p F F</t>
  </si>
  <si>
    <t>1SDA066759R1</t>
  </si>
  <si>
    <t>A1N 125 TMF 25-400 4p F F</t>
  </si>
  <si>
    <t>1SDA066760R1</t>
  </si>
  <si>
    <t>A1N 125 TMF 30-400 4p F F</t>
  </si>
  <si>
    <t>1SDA066761R1</t>
  </si>
  <si>
    <t>A1N 125 TMF 40-400 4p F F</t>
  </si>
  <si>
    <t>1SDA066762R1</t>
  </si>
  <si>
    <t>A1N 125 TMF 50-500 4p F F</t>
  </si>
  <si>
    <t>1SDA066763R1</t>
  </si>
  <si>
    <t>A1N 125 TMF 60-600 4p F F</t>
  </si>
  <si>
    <t>1SDA066764R1</t>
  </si>
  <si>
    <t>A1N 125 TMF 70-700 4p F F</t>
  </si>
  <si>
    <t>1SDA066765R1</t>
  </si>
  <si>
    <t>A1N 125 TMF 80-800 4p F F</t>
  </si>
  <si>
    <t>1SDA066766R1</t>
  </si>
  <si>
    <t>A1N 125 TMF 90-900 4p F F</t>
  </si>
  <si>
    <t>1SDA066767R1</t>
  </si>
  <si>
    <t>A1N 125 TMF 100-1000 4p F F</t>
  </si>
  <si>
    <t>1SDA066768R1</t>
  </si>
  <si>
    <t>A1N 125 TMF 125-1250 4p F F</t>
  </si>
  <si>
    <t>1SDA066775R1</t>
  </si>
  <si>
    <t>A2C 250 TMF 125-1250 3p F F</t>
  </si>
  <si>
    <t>1SDA066776R1</t>
  </si>
  <si>
    <t>A2C 250 TMF 160-1600 3p F F</t>
  </si>
  <si>
    <t>1SDA066777R1</t>
  </si>
  <si>
    <t>A2C 250 TMF 175-1750 3p F F</t>
  </si>
  <si>
    <t>1SDA066778R1</t>
  </si>
  <si>
    <t>A2C 250 TMF 200-2000 3p F F</t>
  </si>
  <si>
    <t>1SDA066779R1</t>
  </si>
  <si>
    <t>A2C 250 TMF 225-2250 3p F F</t>
  </si>
  <si>
    <t>1SDA066780R1</t>
  </si>
  <si>
    <t>A2C 250 TMF 250-2500 3p F F</t>
  </si>
  <si>
    <t>1SDA066781R1</t>
  </si>
  <si>
    <t>A2N 250 TMF 125-1250 3p F F</t>
  </si>
  <si>
    <t>1SDA066782R1</t>
  </si>
  <si>
    <t>A2N 250 TMF 160-1600 3p F F</t>
  </si>
  <si>
    <t>1SDA066783R1</t>
  </si>
  <si>
    <t>A2N 250 TMF 175-1750 3p F F</t>
  </si>
  <si>
    <t>1SDA066784R1</t>
  </si>
  <si>
    <t>A2N 250 TMF 200-2000 3p F F</t>
  </si>
  <si>
    <t>1SDA066785R1</t>
  </si>
  <si>
    <t>A2N 250 TMF 225-2250 3p F F</t>
  </si>
  <si>
    <t>1SDA066786R1</t>
  </si>
  <si>
    <t>A2N 250 TMF 250-2500 3p F F</t>
  </si>
  <si>
    <t>1SDA066787R1</t>
  </si>
  <si>
    <t>A2C 250 TMF 125-1250 4p F F</t>
  </si>
  <si>
    <t>1SDA066788R1</t>
  </si>
  <si>
    <t>A2C 250 TMF 160-1600 4p F F</t>
  </si>
  <si>
    <t>1SDA066789R1</t>
  </si>
  <si>
    <t>A2C 250 TMF 175-1750 4p F F</t>
  </si>
  <si>
    <t>1SDA066790R1</t>
  </si>
  <si>
    <t>A2C 250 TMF 200-2000 4p F F</t>
  </si>
  <si>
    <t>1SDA066791R1</t>
  </si>
  <si>
    <t>A2C 250 TMF 225-2250 4p F F</t>
  </si>
  <si>
    <t>1SDA066792R1</t>
  </si>
  <si>
    <t>A2C 250 TMF 250-2500 4p F F</t>
  </si>
  <si>
    <t>1SDA066793R1</t>
  </si>
  <si>
    <t>A2N 250 TMF 125-1250 4p F F</t>
  </si>
  <si>
    <t>1SDA066794R1</t>
  </si>
  <si>
    <t>A2N 250 TMF 160-1600 4p F F</t>
  </si>
  <si>
    <t>1SDA066795R1</t>
  </si>
  <si>
    <t>A2N 250 TMF 175-1750 4p F F</t>
  </si>
  <si>
    <t>1SDA066796R1</t>
  </si>
  <si>
    <t>A2N 250 TMF 200-2000 4p F F</t>
  </si>
  <si>
    <t>1SDA066797R1</t>
  </si>
  <si>
    <t>A2N 250 TMF 225-2250 4p F F</t>
  </si>
  <si>
    <t>1SDA066798R1</t>
  </si>
  <si>
    <t>A2N 250 TMF 250-2500 4p F F</t>
  </si>
  <si>
    <t>XT1B 160 TMD 16-450 3p F F</t>
  </si>
  <si>
    <t>XT1B 160 TMD 20-450 3p F F</t>
  </si>
  <si>
    <t>1SDA066801R1</t>
  </si>
  <si>
    <t>XT1B 160 TMD 25-450 3p F F</t>
  </si>
  <si>
    <t>1SDA066802R1</t>
  </si>
  <si>
    <t>XT1B 160 TMD 32-450 3p F F</t>
  </si>
  <si>
    <t>1SDA066803R1</t>
  </si>
  <si>
    <t>XT1B 160 TMD 40-450 3p F F</t>
  </si>
  <si>
    <t>1SDA066804R1</t>
  </si>
  <si>
    <t>XT1B 160 TMD 50-500 3p F F</t>
  </si>
  <si>
    <t>1SDA066805R1</t>
  </si>
  <si>
    <t>XT1B 160 TMD 63-630 3p F F</t>
  </si>
  <si>
    <t>1SDA066806R1</t>
  </si>
  <si>
    <t>XT1B 160 TMD 80-800 3p F F</t>
  </si>
  <si>
    <t>1SDA066807R1</t>
  </si>
  <si>
    <t>XT1B 160 TMD 100-1000 3p F F</t>
  </si>
  <si>
    <t>1SDA066808R1</t>
  </si>
  <si>
    <t>XT1B 160 TMD 125-1250 3p F F</t>
  </si>
  <si>
    <t>1SDA066809R1</t>
  </si>
  <si>
    <t>XT1B 160 TMD 160-1600 3p F F</t>
  </si>
  <si>
    <t>1SDA066810R1</t>
  </si>
  <si>
    <t>XT1B 160 TMD 16-450 4p F F</t>
  </si>
  <si>
    <t>1SDA066811R1</t>
  </si>
  <si>
    <t>XT1B 160 TMD 20-450 4p F F</t>
  </si>
  <si>
    <t>1SDA066812R1</t>
  </si>
  <si>
    <t>XT1B 160 TMD 25-450 4p F F</t>
  </si>
  <si>
    <t>1SDA066813R1</t>
  </si>
  <si>
    <t>XT1B 160 TMD 32-450 4p F F</t>
  </si>
  <si>
    <t>1SDA066814R1</t>
  </si>
  <si>
    <t>XT1B 160 TMD 40-450 4p F F</t>
  </si>
  <si>
    <t>1SDA066815R1</t>
  </si>
  <si>
    <t>XT1B 160 TMD 50-500 4p F F</t>
  </si>
  <si>
    <t>1SDA066816R1</t>
  </si>
  <si>
    <t>XT1B 160 TMD 63-630 4p F F</t>
  </si>
  <si>
    <t>1SDA066817R1</t>
  </si>
  <si>
    <t>XT1B 160 TMD 80-800 4p F F</t>
  </si>
  <si>
    <t>1SDA066818R1</t>
  </si>
  <si>
    <t>XT1B 160 TMD 100-1000 4p F F</t>
  </si>
  <si>
    <t>1SDA066819R1</t>
  </si>
  <si>
    <t>XT1B 160 TMD 125-1250 4p F F InN=50%</t>
  </si>
  <si>
    <t>1SDA066820R1</t>
  </si>
  <si>
    <t>XT1B 160 TMD 160-1600 4p F F InN=50%</t>
  </si>
  <si>
    <t>1SDA066821R1</t>
  </si>
  <si>
    <t>XT1B 160 TMD 160-1600 4p F F InN=100%</t>
  </si>
  <si>
    <t>1SDA066822R1</t>
  </si>
  <si>
    <t>KIT CONEX. ENTR. POR INTER. A2 FORM.LINK</t>
  </si>
  <si>
    <t>1SDA066823R1</t>
  </si>
  <si>
    <t>KIT CONEX. ENTR. POR INTER. A3 FORM.LINK</t>
  </si>
  <si>
    <t>1SDA066824R1</t>
  </si>
  <si>
    <t>Incoming kit conecctions T6</t>
  </si>
  <si>
    <t>1SDA066825R1</t>
  </si>
  <si>
    <t xml:space="preserve">KIT JUNTOS FORMULA LINK 250A F1 x A1-A2 </t>
  </si>
  <si>
    <t>1SDA066827R1</t>
  </si>
  <si>
    <t xml:space="preserve">KIT JUNTOS FORMULA LINK 250A F2 x A1-A2 </t>
  </si>
  <si>
    <t>1SDA066828R1</t>
  </si>
  <si>
    <t xml:space="preserve">KIT JUNTOS FORMULA LINK 250A F3 x A1-A2 </t>
  </si>
  <si>
    <t>1SDA066829R1</t>
  </si>
  <si>
    <t xml:space="preserve">KIT JUNTOS FORMULA LINK 250A F4 x A1-A2 </t>
  </si>
  <si>
    <t>1SDA066830R1</t>
  </si>
  <si>
    <t xml:space="preserve">KIT JUNTOS FORMULA LINK 250A F5 x A1-A2 </t>
  </si>
  <si>
    <t>1SDA066831R1</t>
  </si>
  <si>
    <t xml:space="preserve">KIT JUNTOS FORMULA LINK 400A F1 x A1-A2 </t>
  </si>
  <si>
    <t>1SDA066832R1</t>
  </si>
  <si>
    <t xml:space="preserve">KIT JUNTOS FORMULA LINK 400A F2 x A1-A2 </t>
  </si>
  <si>
    <t>1SDA066833R1</t>
  </si>
  <si>
    <t xml:space="preserve">KIT JUNTOS FORMULA LINK 400A F3 x A1-A2 </t>
  </si>
  <si>
    <t>1SDA066834R1</t>
  </si>
  <si>
    <t xml:space="preserve">KIT JUNTOS FORMULA LINK 400A F4 x A1-A2 </t>
  </si>
  <si>
    <t>1SDA066835R1</t>
  </si>
  <si>
    <t xml:space="preserve">KIT JUNTOS FORMULA LINK 400A F5 x A1-A2 </t>
  </si>
  <si>
    <t>1SDA066836R1</t>
  </si>
  <si>
    <t>KIT JUNTOS FORM.LINK 630/800A F1 x A1-A2</t>
  </si>
  <si>
    <t>1SDA066837R1</t>
  </si>
  <si>
    <t>KIT JUNTOS FORM.LINK 630/800A F2 x A1-A2</t>
  </si>
  <si>
    <t>1SDA066838R1</t>
  </si>
  <si>
    <t>KIT JUNTOS FORM.LINK 630/800A F3 x A1-A2</t>
  </si>
  <si>
    <t>1SDA066839R1</t>
  </si>
  <si>
    <t>KIT JUNTOS FORM.LINK 630/800A F4 x A1-A2</t>
  </si>
  <si>
    <t>1SDA066840R1</t>
  </si>
  <si>
    <t>KIT JUNTOS FORM.LINK 630/800A F5 x A1-A2</t>
  </si>
  <si>
    <t>1SDA066841R1</t>
  </si>
  <si>
    <t>KIT CON. BASE SALIENTE x INTER.A1 F.LINK</t>
  </si>
  <si>
    <t>1SDA066842R1</t>
  </si>
  <si>
    <t>KIT CON. BASE SALIENTE x INTER.A2 F.LINK</t>
  </si>
  <si>
    <t>1SDA066843R1</t>
  </si>
  <si>
    <t xml:space="preserve">BARRE DE APOYO PARA ASAMB. F.LINK A1-A2 </t>
  </si>
  <si>
    <t>1SDA066844R1</t>
  </si>
  <si>
    <t>BARRA PRINC. Cu 250A L=1,2M A1-A2 F.LINK</t>
  </si>
  <si>
    <t>1SDA066845R1</t>
  </si>
  <si>
    <t>BARRA PRINC. Cu 400A L=1,2M A1-A2 F.LINK</t>
  </si>
  <si>
    <t>1SDA066846R1</t>
  </si>
  <si>
    <t>BAR.PRIN.Cu 630/800A L=1,2M A1-A2 F.LINK</t>
  </si>
  <si>
    <t>1SDA066847R1</t>
  </si>
  <si>
    <t>BARRA DE FIJAC. Al L=1,2M A1-A2 F.LINK</t>
  </si>
  <si>
    <t>1SDA066848R1</t>
  </si>
  <si>
    <t>KIT VIS A TETE MARTE. 15pcs A1-A2 F.LINK</t>
  </si>
  <si>
    <t>1SDA066849R1</t>
  </si>
  <si>
    <t>KIT F XT1 3pcs</t>
  </si>
  <si>
    <t>1SDA066850R1</t>
  </si>
  <si>
    <t>KIT F XT1 4pcs</t>
  </si>
  <si>
    <t>1SDA066851R1</t>
  </si>
  <si>
    <t>KIT F XT1 6pcs</t>
  </si>
  <si>
    <t>1SDA066852R1</t>
  </si>
  <si>
    <t>KIT F XT1 8pcs</t>
  </si>
  <si>
    <t>1SDA066853R1</t>
  </si>
  <si>
    <t>KIT F XT2 3pcs</t>
  </si>
  <si>
    <t>1SDA066854R1</t>
  </si>
  <si>
    <t>KIT F XT2 4pcs</t>
  </si>
  <si>
    <t>1SDA066855R1</t>
  </si>
  <si>
    <t>KIT F XT2 6pcs</t>
  </si>
  <si>
    <t>1SDA066856R1</t>
  </si>
  <si>
    <t>KIT F XT2 8pcs</t>
  </si>
  <si>
    <t>1SDA066857R1</t>
  </si>
  <si>
    <t>KIT F XT3 3pcs</t>
  </si>
  <si>
    <t>1SDA066858R1</t>
  </si>
  <si>
    <t>KIT F XT3 4pcs</t>
  </si>
  <si>
    <t>1SDA066859R1</t>
  </si>
  <si>
    <t>KIT F XT3 6pcs</t>
  </si>
  <si>
    <t>1SDA066860R1</t>
  </si>
  <si>
    <t>KIT F XT3 8pcs</t>
  </si>
  <si>
    <t>1SDA066861R1</t>
  </si>
  <si>
    <t>KIT F XT4 3pcs</t>
  </si>
  <si>
    <t>1SDA066862R1</t>
  </si>
  <si>
    <t>KIT F XT4 4pcs</t>
  </si>
  <si>
    <t>1SDA066863R1</t>
  </si>
  <si>
    <t>KIT F XT4 6pcs</t>
  </si>
  <si>
    <t>1SDA066864R1</t>
  </si>
  <si>
    <t>KIT F XT4 8pcs</t>
  </si>
  <si>
    <t>1SDA066865R1</t>
  </si>
  <si>
    <t>KIT EF XT1 3pcs</t>
  </si>
  <si>
    <t>1SDA066866R1</t>
  </si>
  <si>
    <t>KIT EF XT1 4pcs</t>
  </si>
  <si>
    <t>1SDA066867R1</t>
  </si>
  <si>
    <t>KIT EF XT1 6pcs</t>
  </si>
  <si>
    <t>1SDA066868R1</t>
  </si>
  <si>
    <t>KIT EF XT1 8pcs</t>
  </si>
  <si>
    <t>1SDA066869R1</t>
  </si>
  <si>
    <t>KIT EF XT2 3pcs</t>
  </si>
  <si>
    <t>1SDA066870R1</t>
  </si>
  <si>
    <t>KIT EF XT2 4pcs</t>
  </si>
  <si>
    <t>1SDA066871R1</t>
  </si>
  <si>
    <t>KIT EF XT2 6pcs</t>
  </si>
  <si>
    <t>1SDA066872R1</t>
  </si>
  <si>
    <t>KIT EF XT2 8pcs</t>
  </si>
  <si>
    <t>1SDA066873R1</t>
  </si>
  <si>
    <t>KIT EF XT3 3pcs</t>
  </si>
  <si>
    <t>1SDA066874R1</t>
  </si>
  <si>
    <t>KIT EF XT3 4pcs</t>
  </si>
  <si>
    <t>1SDA066875R1</t>
  </si>
  <si>
    <t>KIT EF XT3 6pcs</t>
  </si>
  <si>
    <t>1SDA066876R1</t>
  </si>
  <si>
    <t>KIT EF XT3 8pcs</t>
  </si>
  <si>
    <t>1SDA066877R1</t>
  </si>
  <si>
    <t>KIT EF XT4 3pcs</t>
  </si>
  <si>
    <t>1SDA066878R1</t>
  </si>
  <si>
    <t>KIT EF XT4 4pcs</t>
  </si>
  <si>
    <t>1SDA066879R1</t>
  </si>
  <si>
    <t>KIT EF XT4 6pcs</t>
  </si>
  <si>
    <t>1SDA066880R1</t>
  </si>
  <si>
    <t>KIT EF XT4 8pcs</t>
  </si>
  <si>
    <t>1SDA066888R1</t>
  </si>
  <si>
    <t>XT1B 160 TMD 125-1250 4p F F InN=100%</t>
  </si>
  <si>
    <t>1SDA066889R1</t>
  </si>
  <si>
    <t>KIT ES XT1 3pcs</t>
  </si>
  <si>
    <t>1SDA066890R1</t>
  </si>
  <si>
    <t>KIT ES XT1 4pcs</t>
  </si>
  <si>
    <t>1SDA066891R1</t>
  </si>
  <si>
    <t>KIT ES XT1 6pcs</t>
  </si>
  <si>
    <t>1SDA066892R1</t>
  </si>
  <si>
    <t>KIT ES XT1 8pcs</t>
  </si>
  <si>
    <t>1SDA066893R1</t>
  </si>
  <si>
    <t>KIT ES XT2 3pcs</t>
  </si>
  <si>
    <t>1SDA066894R1</t>
  </si>
  <si>
    <t>KIT ES XT2 4pcs</t>
  </si>
  <si>
    <t>1SDA066895R1</t>
  </si>
  <si>
    <t>KIT ES XT2 6pcs</t>
  </si>
  <si>
    <t>1SDA066896R1</t>
  </si>
  <si>
    <t>KIT ES XT2 8pcs</t>
  </si>
  <si>
    <t>1SDA066897R1</t>
  </si>
  <si>
    <t>KIT ES XT3 3pcs</t>
  </si>
  <si>
    <t>1SDA066898R1</t>
  </si>
  <si>
    <t>KIT ES XT3 4pcs</t>
  </si>
  <si>
    <t>1SDA066899R1</t>
  </si>
  <si>
    <t>KIT ES XT3 6pcs</t>
  </si>
  <si>
    <t>1SDA066900R1</t>
  </si>
  <si>
    <t>KIT ES XT3 8pcs</t>
  </si>
  <si>
    <t>1SDA066901R1</t>
  </si>
  <si>
    <t>KIT ES XT4 3pcs</t>
  </si>
  <si>
    <t>1SDA066902R1</t>
  </si>
  <si>
    <t>KIT ES XT4 4pcs</t>
  </si>
  <si>
    <t>1SDA066903R1</t>
  </si>
  <si>
    <t>KIT ES XT4 6pcs</t>
  </si>
  <si>
    <t>1SDA066904R1</t>
  </si>
  <si>
    <t>KIT ES XT4 8pcs</t>
  </si>
  <si>
    <t>1SDA066905R1</t>
  </si>
  <si>
    <t>KIT FC Cu XT1 3pcs</t>
  </si>
  <si>
    <t>1SDA066906R1</t>
  </si>
  <si>
    <t>KIT FC Cu XT1 4pcs</t>
  </si>
  <si>
    <t>Juego de Terminales para cables de Cobre/Aluminio FC CuAl   50 mm2 (14...1 AWG) para interruptor XT1 hasta 160 A , 6 Pzs</t>
  </si>
  <si>
    <t>1SDA066908R1</t>
  </si>
  <si>
    <t>KIT FC Cu XT1 8pcs</t>
  </si>
  <si>
    <t>1SDA066909R1</t>
  </si>
  <si>
    <t>KIT FC Cu XT2 3pcs</t>
  </si>
  <si>
    <t>1SDA066910R1</t>
  </si>
  <si>
    <t>KIT FC Cu XT2 4pcs</t>
  </si>
  <si>
    <t>1SDA066911R1</t>
  </si>
  <si>
    <t>KIT FC Cu XT2 6pcs</t>
  </si>
  <si>
    <t>1SDA066912R1</t>
  </si>
  <si>
    <t>KIT FC Cu XT2 8pcs</t>
  </si>
  <si>
    <t>1SDA066913R1</t>
  </si>
  <si>
    <t>KIT FC Cu XT3 3pcs</t>
  </si>
  <si>
    <t>1SDA066914R1</t>
  </si>
  <si>
    <t>KIT FC Cu XT3 4pcs</t>
  </si>
  <si>
    <t>1SDA066915R1</t>
  </si>
  <si>
    <t>KIT FC Cu XT3 6pcs</t>
  </si>
  <si>
    <t>1SDA066916R1</t>
  </si>
  <si>
    <t>KIT FC Cu XT3 8pcs</t>
  </si>
  <si>
    <t>1SDA066917R1</t>
  </si>
  <si>
    <t>KIT FC Cu XT4 3pcs</t>
  </si>
  <si>
    <t>1SDA066918R1</t>
  </si>
  <si>
    <t>KIT FC Cu XT4 4pcs</t>
  </si>
  <si>
    <t>1SDA066919R1</t>
  </si>
  <si>
    <t>KIT FC Cu XT4 6pcs</t>
  </si>
  <si>
    <t>1SDA066920R1</t>
  </si>
  <si>
    <t>KIT FC Cu XT4 8pcs</t>
  </si>
  <si>
    <t>1SDA066921R1</t>
  </si>
  <si>
    <t xml:space="preserve">KIT MC CuAl 6x2.5...35mm2 XT1 3pcs      </t>
  </si>
  <si>
    <t>1SDA066922R1</t>
  </si>
  <si>
    <t xml:space="preserve">KIT MC CuAl 6x2.5...35mm2 XT1 4pcs      </t>
  </si>
  <si>
    <t>1SDA066923R1</t>
  </si>
  <si>
    <t>KIT MC CuAl 6x2.5...35mm2 XT1 6pcs</t>
  </si>
  <si>
    <t>1SDA066924R1</t>
  </si>
  <si>
    <t xml:space="preserve">KIT MC CuAl 6x2.5...35mm2 XT1 8pcs      </t>
  </si>
  <si>
    <t>1SDA066926R1</t>
  </si>
  <si>
    <t>KIT MC CuAl 6x2.5...35mm2 XT2 4pcs</t>
  </si>
  <si>
    <t>1SDA066927R1</t>
  </si>
  <si>
    <t>KIT MC CuAl 6x2.5...35mm2 XT2 6pcs</t>
  </si>
  <si>
    <t>1SDA066928R1</t>
  </si>
  <si>
    <t>KIT MC CuAl 6x2.5...35mm2 XT2 8pcs</t>
  </si>
  <si>
    <t>1SDA066929R1</t>
  </si>
  <si>
    <t>KIT MC CuAl 6x2.5...35mm2 XT3 3pcs</t>
  </si>
  <si>
    <t>1SDA066930R1</t>
  </si>
  <si>
    <t>KIT MC CuAl 6x2.5...35mm2 XT3 4pcs</t>
  </si>
  <si>
    <t>1SDA066931R1</t>
  </si>
  <si>
    <t>KIT MC CuAl 6x2.5...35mm2 XT3 6pcs</t>
  </si>
  <si>
    <t>1SDA066932R1</t>
  </si>
  <si>
    <t>KIT MC CuAl 6x2.5...35mm2 XT3 8pcs</t>
  </si>
  <si>
    <t>1SDA066933R1</t>
  </si>
  <si>
    <t>KIT MC CuAl 6x2.5...35mm2 XT4 3pcs</t>
  </si>
  <si>
    <t>1SDA066934R1</t>
  </si>
  <si>
    <t>KIT MC CuAl 6x2.5...35mm2 XT4 4pcs</t>
  </si>
  <si>
    <t>1SDA066935R1</t>
  </si>
  <si>
    <t>KIT MC CuAl 6x2.5...35mm2 XT4 6pcs</t>
  </si>
  <si>
    <t>1SDA066936R1</t>
  </si>
  <si>
    <t>KIT MC CuAl 6x2.5...35mm2 XT4 8pcs</t>
  </si>
  <si>
    <t>1SDA066937R1</t>
  </si>
  <si>
    <t>KIT R XT1 3pcs</t>
  </si>
  <si>
    <t>1SDA066938R1</t>
  </si>
  <si>
    <t>KIT R XT1 4pcs</t>
  </si>
  <si>
    <t>1SDA066939R1</t>
  </si>
  <si>
    <t>KIT R XT1 6pcs</t>
  </si>
  <si>
    <t>1SDA066940R1</t>
  </si>
  <si>
    <t>KIT R XT1 8pcs</t>
  </si>
  <si>
    <t>1SDA066941R1</t>
  </si>
  <si>
    <t>KIT R XT2 3pcs</t>
  </si>
  <si>
    <t>1SDA066942R1</t>
  </si>
  <si>
    <t>KIT R XT2 4pcs</t>
  </si>
  <si>
    <t>1SDA066943R1</t>
  </si>
  <si>
    <t>KIT R XT2 6pcs</t>
  </si>
  <si>
    <t>1SDA066944R1</t>
  </si>
  <si>
    <t>KIT R XT2 8pcs</t>
  </si>
  <si>
    <t>1SDA066945R1</t>
  </si>
  <si>
    <t>KIT R XT3 3pcs</t>
  </si>
  <si>
    <t>1SDA066946R1</t>
  </si>
  <si>
    <t>KIT R XT3 4pcs</t>
  </si>
  <si>
    <t>1SDA066947R1</t>
  </si>
  <si>
    <t>KIT R XT3 6pcs</t>
  </si>
  <si>
    <t>1SDA066948R1</t>
  </si>
  <si>
    <t>KIT R XT3 8pcs</t>
  </si>
  <si>
    <t>1SDA066949R1</t>
  </si>
  <si>
    <t>KIT R XT4 3pcs</t>
  </si>
  <si>
    <t>1SDA066950R1</t>
  </si>
  <si>
    <t>KIT R XT4 4pcs</t>
  </si>
  <si>
    <t>1SDA066951R1</t>
  </si>
  <si>
    <t>KIT R XT4 6pcs</t>
  </si>
  <si>
    <t>1SDA066952R1</t>
  </si>
  <si>
    <t>KIT R XT4 8pcs</t>
  </si>
  <si>
    <t>1SDA066953R1</t>
  </si>
  <si>
    <t>KIT R x RC XT1 4pcs</t>
  </si>
  <si>
    <t>1SDA066954R1</t>
  </si>
  <si>
    <t>KIT R x RC XT3 4pcs</t>
  </si>
  <si>
    <t>1SDA066957R1</t>
  </si>
  <si>
    <t>KIT FB XT1 3pcs</t>
  </si>
  <si>
    <t>1SDA066958R1</t>
  </si>
  <si>
    <t>KIT FB XT1 4pcs</t>
  </si>
  <si>
    <t>1SDA066959R1</t>
  </si>
  <si>
    <t>KIT FB XT1 6pcs</t>
  </si>
  <si>
    <t>1SDA066960R1</t>
  </si>
  <si>
    <t>KIT FB XT1 8pcs</t>
  </si>
  <si>
    <t>1SDA066961R1</t>
  </si>
  <si>
    <t>KIT FB XT2 3pcs</t>
  </si>
  <si>
    <t>1SDA066962R1</t>
  </si>
  <si>
    <t>KIT FB XT2 4pcs</t>
  </si>
  <si>
    <t>1SDA066963R1</t>
  </si>
  <si>
    <t>KIT FB XT2 6pcs</t>
  </si>
  <si>
    <t>1SDA066964R1</t>
  </si>
  <si>
    <t>KIT FB XT2 8pcs</t>
  </si>
  <si>
    <t>1SDA066965R1</t>
  </si>
  <si>
    <t>KIT FB XT3 3pcs</t>
  </si>
  <si>
    <t>1SDA066966R1</t>
  </si>
  <si>
    <t>KIT FB XT3 4pcs</t>
  </si>
  <si>
    <t>1SDA066967R1</t>
  </si>
  <si>
    <t>KIT FB XT3 6pcs</t>
  </si>
  <si>
    <t>1SDA066968R1</t>
  </si>
  <si>
    <t>KIT FB XT3 8pcs</t>
  </si>
  <si>
    <t>1SDA066969R1</t>
  </si>
  <si>
    <t>KIT FB XT4 3pcs</t>
  </si>
  <si>
    <t>1SDA066970R1</t>
  </si>
  <si>
    <t>KIT FB XT4 4pcs</t>
  </si>
  <si>
    <t>1SDA066971R1</t>
  </si>
  <si>
    <t>KIT FB XT4 6pcs</t>
  </si>
  <si>
    <t>1SDA066972R1</t>
  </si>
  <si>
    <t>KIT FB XT4 8pcs</t>
  </si>
  <si>
    <t>1SDA066975R1</t>
  </si>
  <si>
    <t>TA NEUTRO EXT 40A XT4</t>
  </si>
  <si>
    <t>1SDA066976R1</t>
  </si>
  <si>
    <t>TA NEUTRO EXT 63A XT4</t>
  </si>
  <si>
    <t>1SDA066977R1</t>
  </si>
  <si>
    <t>TA NEUTRO EXT 100A XT4</t>
  </si>
  <si>
    <t>1SDA066978R1</t>
  </si>
  <si>
    <t>TA NEUTRO EXT 160A XT4</t>
  </si>
  <si>
    <t>1SDA066979R1</t>
  </si>
  <si>
    <t>TA NEUTRO EXT 250A XT4</t>
  </si>
  <si>
    <t>1SDA066980R1</t>
  </si>
  <si>
    <t>KIT x CONNESSIONE Vaux 24Vdc XT2-XT4 F/P</t>
  </si>
  <si>
    <t>1SDA066981R1</t>
  </si>
  <si>
    <t>KIT x CONNESSIONE Vaux 24Vdc XT2-XT4 W</t>
  </si>
  <si>
    <t>1SDA066982R1</t>
  </si>
  <si>
    <t>KIT x CONNESSIONE PTC XT2-XT4 F/P</t>
  </si>
  <si>
    <t>1SDA066983R1</t>
  </si>
  <si>
    <t>KIT x CONNESSIONE PTC XT2-XT4 W</t>
  </si>
  <si>
    <t>1SDA066984R1</t>
  </si>
  <si>
    <t>KIT x CONNESSIONE Ext Ne XT2-XT4 F/P</t>
  </si>
  <si>
    <t>1SDA066985R1</t>
  </si>
  <si>
    <t>KIT x CONNESSIONE Ext Ne XT2-XT4 W</t>
  </si>
  <si>
    <t>1SDA066986R1</t>
  </si>
  <si>
    <t>KIT x CONNESSIONE PR212/CI XT2-XT4 F/P</t>
  </si>
  <si>
    <t>1SDA066987R1</t>
  </si>
  <si>
    <t>KIT x CONNESSIONE PR212/CI XT2-XT4 W</t>
  </si>
  <si>
    <t>1SDA066988R1</t>
  </si>
  <si>
    <t xml:space="preserve">Ekip TT XT2-XT4                         </t>
  </si>
  <si>
    <t>1SDA066989R1</t>
  </si>
  <si>
    <t>Maleta de Pruebas Ekip T&amp;P Test-Prog Emax2</t>
  </si>
  <si>
    <t>1SDA066990R1</t>
  </si>
  <si>
    <t>SA RC XT1 F/P</t>
  </si>
  <si>
    <t>1SDA066991R1</t>
  </si>
  <si>
    <t>SA RC XT2 F/P</t>
  </si>
  <si>
    <t>1SDA066992R1</t>
  </si>
  <si>
    <t>SA RC XT3 F/P</t>
  </si>
  <si>
    <t>1SDA066993R1</t>
  </si>
  <si>
    <t>SA RC XT2 W</t>
  </si>
  <si>
    <t>1SDA066994R1</t>
  </si>
  <si>
    <t>AUX-C 250 V XT1…XT4 F/P</t>
  </si>
  <si>
    <t>1SDA066995R1</t>
  </si>
  <si>
    <t>AUX-C 250 V XT2-XT4 W</t>
  </si>
  <si>
    <t>1SDA066996R1</t>
  </si>
  <si>
    <t>AUX-C 24 Vdc XT2-XT4 F/P</t>
  </si>
  <si>
    <t>1SDA066997R1</t>
  </si>
  <si>
    <t>AUX-C 24 Vdc XT2-XT4 W</t>
  </si>
  <si>
    <t>1SDA067000R1</t>
  </si>
  <si>
    <t>XT2N 160 TMD 1.6-16 3p F F</t>
  </si>
  <si>
    <t>1SDA067001R1</t>
  </si>
  <si>
    <t>XT2N 160 TMD 2-20 3p F F</t>
  </si>
  <si>
    <t>1SDA067002R1</t>
  </si>
  <si>
    <t>XT2N 160 TMD 2.5-25 3p F F</t>
  </si>
  <si>
    <t>1SDA067003R1</t>
  </si>
  <si>
    <t>XT2N 160 TMD 3.2-32 3p F F</t>
  </si>
  <si>
    <t>1SDA067004R1</t>
  </si>
  <si>
    <t>XT2N 160 TMD 4-40 3p F F</t>
  </si>
  <si>
    <t>1SDA067005R1</t>
  </si>
  <si>
    <t>XT2N 160 TMD 5-50 3p F F</t>
  </si>
  <si>
    <t>1SDA067006R1</t>
  </si>
  <si>
    <t>XT2N 160 TMD 6.3-63 3p F F</t>
  </si>
  <si>
    <t>1SDA067007R1</t>
  </si>
  <si>
    <t>XT2N 160 TMD 8-80 3p F F</t>
  </si>
  <si>
    <t>1SDA067008R1</t>
  </si>
  <si>
    <t>XT2N 160 TMD 10-100 3p F F</t>
  </si>
  <si>
    <t>1SDA067009R1</t>
  </si>
  <si>
    <t>XT2N 160 TMD 12.5-125 3p F F</t>
  </si>
  <si>
    <t>1SDA067010R1</t>
  </si>
  <si>
    <t>XT2N 160 TMD 16-300 3p F F</t>
  </si>
  <si>
    <t>1SDA067011R1</t>
  </si>
  <si>
    <t>XT2N 160 TMD 20-300 3p F F</t>
  </si>
  <si>
    <t>1SDA067012R1</t>
  </si>
  <si>
    <t>XT2N 160 TMD 25-300 3p F F</t>
  </si>
  <si>
    <t>1SDA067013R1</t>
  </si>
  <si>
    <t>XT2N 160 TMD 32-320 3p F F</t>
  </si>
  <si>
    <t>1SDA067014R1</t>
  </si>
  <si>
    <t>XT2N 160 TMA 40-400 3p F F</t>
  </si>
  <si>
    <t>1SDA067015R1</t>
  </si>
  <si>
    <t>XT2N 160 TMA 50-500 3p F F</t>
  </si>
  <si>
    <t>1SDA067016R1</t>
  </si>
  <si>
    <t>XT2N 160 TMA 63-630 3p F F</t>
  </si>
  <si>
    <t>1SDA067017R1</t>
  </si>
  <si>
    <t>XT2N 160 TMA 80-800 3p F F</t>
  </si>
  <si>
    <t>1SDA067018R1</t>
  </si>
  <si>
    <t>XT2N 160 TMA 100-1000 3p F F</t>
  </si>
  <si>
    <t>1SDA067019R1</t>
  </si>
  <si>
    <t>XT2N 160 TMA 125-1250 3p F F</t>
  </si>
  <si>
    <t>1SDA067020R1</t>
  </si>
  <si>
    <t>XT2N 160 TMA 160-1600 3p F F</t>
  </si>
  <si>
    <t>1SDA067021R1</t>
  </si>
  <si>
    <t>XT2N 160 TMD 1.6-16 4p F F</t>
  </si>
  <si>
    <t>1SDA067022R1</t>
  </si>
  <si>
    <t>XT2N 160 TMD 2-20 4p F F</t>
  </si>
  <si>
    <t>1SDA067023R1</t>
  </si>
  <si>
    <t>XT2N 160 TMD 2.5-25 4p F F</t>
  </si>
  <si>
    <t>1SDA067024R1</t>
  </si>
  <si>
    <t>XT2N 160 TMD 3.2-32 4p F F</t>
  </si>
  <si>
    <t>1SDA067025R1</t>
  </si>
  <si>
    <t>XT2N 160 TMD 4-40 4p F F</t>
  </si>
  <si>
    <t>1SDA067026R1</t>
  </si>
  <si>
    <t>XT2N 160 TMD 5-50 4p F F</t>
  </si>
  <si>
    <t>1SDA067027R1</t>
  </si>
  <si>
    <t>XT2N 160 TMD 6.3-63 4p F F</t>
  </si>
  <si>
    <t>1SDA067028R1</t>
  </si>
  <si>
    <t>XT2N 160 TMD 8-80 4p F F</t>
  </si>
  <si>
    <t>1SDA067029R1</t>
  </si>
  <si>
    <t>XT2N 160 TMD 10-100 4p F F</t>
  </si>
  <si>
    <t>1SDA067030R1</t>
  </si>
  <si>
    <t>XT2N 160 TMD 12.5-125 4p F F</t>
  </si>
  <si>
    <t>1SDA067031R1</t>
  </si>
  <si>
    <t>XT2N 160 TMD 16-300 4p F F</t>
  </si>
  <si>
    <t>1SDA067032R1</t>
  </si>
  <si>
    <t>XT2N 160 TMD 20-300 4p F F</t>
  </si>
  <si>
    <t>1SDA067033R1</t>
  </si>
  <si>
    <t>XT2N 160 TMD 25-300 4p F F</t>
  </si>
  <si>
    <t>1SDA067034R1</t>
  </si>
  <si>
    <t>XT2N 160 TMD 32-320 4p F F</t>
  </si>
  <si>
    <t>1SDA067035R1</t>
  </si>
  <si>
    <t>XT2N 160 TMA 40-400 4p F F</t>
  </si>
  <si>
    <t>1SDA067036R1</t>
  </si>
  <si>
    <t>XT2N 160 TMA 50-500 4p F F</t>
  </si>
  <si>
    <t>1SDA067037R1</t>
  </si>
  <si>
    <t>XT2N 160 TMA 63-630 4p F F</t>
  </si>
  <si>
    <t>1SDA067038R1</t>
  </si>
  <si>
    <t>XT2N 160 TMA 80-800 4p F F</t>
  </si>
  <si>
    <t>1SDA067039R1</t>
  </si>
  <si>
    <t>XT2N 160 TMA 100-1000 4p F F</t>
  </si>
  <si>
    <t>1SDA067040R1</t>
  </si>
  <si>
    <t>XT2N 160 TMA 125-1250 4p F F InN=50%</t>
  </si>
  <si>
    <t>1SDA067041R1</t>
  </si>
  <si>
    <t>XT2N 160 TMA 160-1600 4p F F InN=50%</t>
  </si>
  <si>
    <t>1SDA067042R1</t>
  </si>
  <si>
    <t>XT2N 160 TMA 125-1250 4p F F InN=100%</t>
  </si>
  <si>
    <t>1SDA067043R1</t>
  </si>
  <si>
    <t>XT2N 160 TMA 160-1600 4p F F InN=100%</t>
  </si>
  <si>
    <t>1SDA067044R1</t>
  </si>
  <si>
    <t>XT2N 160 MF 1 Im=14 3p F F</t>
  </si>
  <si>
    <t>1SDA067045R1</t>
  </si>
  <si>
    <t>XT2N 160 MF 2 Im=28 3p F F</t>
  </si>
  <si>
    <t>1SDA067046R1</t>
  </si>
  <si>
    <t>XT2N 160 MF 4 Im=56 3p F F</t>
  </si>
  <si>
    <t>1SDA067047R1</t>
  </si>
  <si>
    <t>XT2N 160 MF 8.5 Im=120 3p F F</t>
  </si>
  <si>
    <t>1SDA067048R1</t>
  </si>
  <si>
    <t>XT2N 160 MF 12.5 Im=175 3p F F</t>
  </si>
  <si>
    <t>1SDA067049R1</t>
  </si>
  <si>
    <t>XT2N 160 MA 20 Im=120...280 3p F F</t>
  </si>
  <si>
    <t>1SDA067050R1</t>
  </si>
  <si>
    <t>XT2N 160 MA 32 Im=192...448 3p F F</t>
  </si>
  <si>
    <t>1SDA067051R1</t>
  </si>
  <si>
    <t>XT2N 160 MA 52 Im=314...728 3p F F</t>
  </si>
  <si>
    <t>1SDA067052R1</t>
  </si>
  <si>
    <t>XT2N 160 MA 80 Im=480...1120 3p F F</t>
  </si>
  <si>
    <t>1SDA067053R1</t>
  </si>
  <si>
    <t>XT2N 160 MA 100 Im=600...1400 3p F F</t>
  </si>
  <si>
    <t>1SDA067054R1</t>
  </si>
  <si>
    <t>XT2N 160 Ekip LS/I In=10A 3p F F</t>
  </si>
  <si>
    <t>1SDA067055R1</t>
  </si>
  <si>
    <t>XT2N 160 Ekip LS/I In=25A 3p F F</t>
  </si>
  <si>
    <t>1SDA067056R1</t>
  </si>
  <si>
    <t>XT2N 160 Ekip LS/I In=63A 3p F F</t>
  </si>
  <si>
    <t>1SDA067057R1</t>
  </si>
  <si>
    <t>XT2N 160 Ekip LS/I In=100A 3p F F</t>
  </si>
  <si>
    <t>1SDA067058R1</t>
  </si>
  <si>
    <t>XT2N 160 Ekip LS/I In=160A 3p F F</t>
  </si>
  <si>
    <t>1SDA067059R1</t>
  </si>
  <si>
    <t>XT2N 160 Ekip I In=10A 3p F F</t>
  </si>
  <si>
    <t>1SDA067060R1</t>
  </si>
  <si>
    <t>XT2N 160 Ekip I In=25A 3p F F</t>
  </si>
  <si>
    <t>1SDA067061R1</t>
  </si>
  <si>
    <t>XT2N 160 Ekip I In=63A 3p F F</t>
  </si>
  <si>
    <t>1SDA067062R1</t>
  </si>
  <si>
    <t>XT2N 160 Ekip I In=100A 3p F F</t>
  </si>
  <si>
    <t>1SDA067063R1</t>
  </si>
  <si>
    <t>XT2N 160 Ekip I In=160A 3p F F</t>
  </si>
  <si>
    <t>1SDA067067R1</t>
  </si>
  <si>
    <t>XT2N 160 Ekip LSI In=10A 3p F F</t>
  </si>
  <si>
    <t>1SDA067068R1</t>
  </si>
  <si>
    <t>XT2N 160 Ekip LSI In=25A 3p F F</t>
  </si>
  <si>
    <t>1SDA067069R1</t>
  </si>
  <si>
    <t>XT2N 160 Ekip LSI In=63A 3p F F</t>
  </si>
  <si>
    <t>1SDA067070R1</t>
  </si>
  <si>
    <t>XT2N 160 Ekip LSI In=100A 3p F F</t>
  </si>
  <si>
    <t>1SDA067071R1</t>
  </si>
  <si>
    <t>XT2N 160 Ekip LSI In=160A 3p F F</t>
  </si>
  <si>
    <t>1SDA067072R1</t>
  </si>
  <si>
    <t>XT2N 160 Ekip LSIG In=10A 3p F F</t>
  </si>
  <si>
    <t>1SDA067073R1</t>
  </si>
  <si>
    <t>XT2N 160 Ekip LSIG In=25A 3p F F</t>
  </si>
  <si>
    <t>1SDA067074R1</t>
  </si>
  <si>
    <t>XT2N 160 Ekip LSIG In=63A 3p F F</t>
  </si>
  <si>
    <t>1SDA067075R1</t>
  </si>
  <si>
    <t>XT2N 160 Ekip LSIG In=100A 3p F F</t>
  </si>
  <si>
    <t>1SDA067076R1</t>
  </si>
  <si>
    <t>XT2N 160 Ekip LSIG In=160A 3p F F</t>
  </si>
  <si>
    <t>1SDA067086R1</t>
  </si>
  <si>
    <t>XT2N 160 Ekip M-I In=20A 3p F F</t>
  </si>
  <si>
    <t>1SDA067087R1</t>
  </si>
  <si>
    <t>XT2N 160 Ekip M-I In=32A 3p F F</t>
  </si>
  <si>
    <t>1SDA067088R1</t>
  </si>
  <si>
    <t>XT2N 160 Ekip M-I In=52A 3p F F</t>
  </si>
  <si>
    <t>1SDA067089R1</t>
  </si>
  <si>
    <t>XT2N 160 Ekip M-I In=100A 3p F F</t>
  </si>
  <si>
    <t>1SDA067090R1</t>
  </si>
  <si>
    <t>XT2N 160 Ekip LS/I In=10A 4p F F</t>
  </si>
  <si>
    <t>1SDA067091R1</t>
  </si>
  <si>
    <t>XT2N 160 Ekip LS/I In=25A 4p F F</t>
  </si>
  <si>
    <t>1SDA067092R1</t>
  </si>
  <si>
    <t>XT2N 160 Ekip LS/I In=63A 4p F F</t>
  </si>
  <si>
    <t>1SDA067093R1</t>
  </si>
  <si>
    <t>XT2N 160 Ekip LS/I In=100A 4p F F</t>
  </si>
  <si>
    <t>1SDA067095R1</t>
  </si>
  <si>
    <t>XT2N 160 Ekip LS/I In=160A 4pFF</t>
  </si>
  <si>
    <t>1SDA067096R1</t>
  </si>
  <si>
    <t>XT2N 160 Ekip I In=10A 4p F F</t>
  </si>
  <si>
    <t>1SDA067097R1</t>
  </si>
  <si>
    <t>XT2N 160 Ekip I In=25A 4p F F</t>
  </si>
  <si>
    <t>1SDA067098R1</t>
  </si>
  <si>
    <t>XT2N 160 Ekip I In=63A 4p F F</t>
  </si>
  <si>
    <t>1SDA067099R1</t>
  </si>
  <si>
    <t>XT2N 160 Ekip I In=100A 4p F F</t>
  </si>
  <si>
    <t>1SDA067101R1</t>
  </si>
  <si>
    <t>XT2N 160 Ekip I In=160A 4p F F</t>
  </si>
  <si>
    <t>1SDA067102R1</t>
  </si>
  <si>
    <t>XT2N 160 Ekip LSI In=10A 4p F F</t>
  </si>
  <si>
    <t>1SDA067103R1</t>
  </si>
  <si>
    <t>XT2N 160 Ekip LSI In=25A 4p F F</t>
  </si>
  <si>
    <t>1SDA067104R1</t>
  </si>
  <si>
    <t>XT2N 160 Ekip LSI In=63A 4p F F</t>
  </si>
  <si>
    <t>1SDA067105R1</t>
  </si>
  <si>
    <t>XT2N 160 Ekip LSI In=100A 4p F F</t>
  </si>
  <si>
    <t>1SDA067107R1</t>
  </si>
  <si>
    <t>XT2N 160 Ekip LSI In=160A 4p F F</t>
  </si>
  <si>
    <t>1SDA067108R1</t>
  </si>
  <si>
    <t>XT2N 160 Ekip LSIG In=10A 4p F F</t>
  </si>
  <si>
    <t>1SDA067109R1</t>
  </si>
  <si>
    <t>XT2N 160 Ekip LSIG In=25A 4p F F</t>
  </si>
  <si>
    <t>1SDA067110R1</t>
  </si>
  <si>
    <t>XT2N 160 Ekip LSIG In=63A 4p F F</t>
  </si>
  <si>
    <t>1SDA067111R1</t>
  </si>
  <si>
    <t>XT2N 160 Ekip LSIG In=100A 4p F F</t>
  </si>
  <si>
    <t>1SDA067113R1</t>
  </si>
  <si>
    <t>XT2N 160 Ekip LSIG In=160A 4p FF</t>
  </si>
  <si>
    <t>1SDA067115R1</t>
  </si>
  <si>
    <t>KIT W MP RC XT4 4p Transformación de RC Sel de enchufable a extraíble.</t>
  </si>
  <si>
    <t>1SDA067116R1</t>
  </si>
  <si>
    <t>AUX-SA-C 24 Vdc XT2-XT4 F/P</t>
  </si>
  <si>
    <t>1SDA067117R1</t>
  </si>
  <si>
    <t>AUX-SA-C 24 Vdc XT2-XT4 W</t>
  </si>
  <si>
    <t>1SDA067118R1</t>
  </si>
  <si>
    <t>AUE 2 CONTATTI IN AP x RHx XT1..XT4 F/P</t>
  </si>
  <si>
    <t>1SDA067119R1</t>
  </si>
  <si>
    <t>AUE 2 CONTATTI IN AP x RHx XT2-XT4 W</t>
  </si>
  <si>
    <t>1SDA067121R1</t>
  </si>
  <si>
    <t>RC Sel 200 x XT1 4p F Relé diferencial</t>
  </si>
  <si>
    <t>1SDA067122R1</t>
  </si>
  <si>
    <t>RC Inst x XT1 3p F Relé diferencial</t>
  </si>
  <si>
    <t>1SDA067123R1</t>
  </si>
  <si>
    <t>RC Sel x XT1 3p F Relé diferencial</t>
  </si>
  <si>
    <t>1SDA067124R1</t>
  </si>
  <si>
    <t>RC Inst x XT1 4p F Relé diferencial</t>
  </si>
  <si>
    <t>1SDA067125R1</t>
  </si>
  <si>
    <t>RC Sel x XT1 4p F Relé diferencial</t>
  </si>
  <si>
    <t>1SDA067126R1</t>
  </si>
  <si>
    <t>RC Sel x XT2 4p F  Relé diferencial</t>
  </si>
  <si>
    <t>1SDA067127R1</t>
  </si>
  <si>
    <t>RC Inst x XT3 3p F Relé diferencial</t>
  </si>
  <si>
    <t>1SDA067128R1</t>
  </si>
  <si>
    <t>RC Sel x XT3 3p F Relé diferencial</t>
  </si>
  <si>
    <t>1SDA067129R1</t>
  </si>
  <si>
    <t>RC Inst x XT3 4p F Relé diferencial</t>
  </si>
  <si>
    <t>1SDA067130R1</t>
  </si>
  <si>
    <t>RC Sel x XT3 4p F Relé diferencial</t>
  </si>
  <si>
    <t>1SDA067131R1</t>
  </si>
  <si>
    <t>RC Sel x XT4 4p F Relé diferencial</t>
  </si>
  <si>
    <t>1SDA067132R1</t>
  </si>
  <si>
    <t>RC Type B  x XT3 4p F Relé diferencial</t>
  </si>
  <si>
    <t>1SDA067134R1</t>
  </si>
  <si>
    <t>KIT DIN50022 XT1+RC Sel 200 PIAS.FIS.DIN</t>
  </si>
  <si>
    <t>1SDA067135R1</t>
  </si>
  <si>
    <t>KIT DIN50022 XT1+RC PIAS.DI FIS.PRO.DIN</t>
  </si>
  <si>
    <t>1SDA067139R1</t>
  </si>
  <si>
    <t>KIT DIN50022 XT3+RC PIAS.DI FIS.PRO.DIN</t>
  </si>
  <si>
    <t>1SDA067151R1</t>
  </si>
  <si>
    <t xml:space="preserve">KIT FC CuAl 1x1,5...50mm2 XT1 3pcs      </t>
  </si>
  <si>
    <t>1SDA067152R1</t>
  </si>
  <si>
    <t xml:space="preserve">KIT FC CuAl 1x1,5...50mm2 XT1 4pcs      </t>
  </si>
  <si>
    <t>1SDA067153R1</t>
  </si>
  <si>
    <t xml:space="preserve">KIT FC CuAl 1x1,5...50mm2 XT1 6pcs      </t>
  </si>
  <si>
    <t>1SDA067154R1</t>
  </si>
  <si>
    <t>KIT FC CuAl 1x1.5…50mm2 XT1 8pcs</t>
  </si>
  <si>
    <t>1SDA067155R1</t>
  </si>
  <si>
    <t>KIT FC CuAl 1x35...95mm2 XT1 3pcs</t>
  </si>
  <si>
    <t>1SDA067156R1</t>
  </si>
  <si>
    <t>KIT FC CuAl 1x35...95mm2 XT1 4pcs</t>
  </si>
  <si>
    <t>1SDA067157R1</t>
  </si>
  <si>
    <t xml:space="preserve">Jgo de 6 zapatas borne externo para alojar 1 cable de cobre-auminio (CuAl),  desde 35 hasta 95 mm2 (1 - 3/0 AWG) para interruptor XT1 hasta 160 A </t>
  </si>
  <si>
    <t>1SDA067158R1</t>
  </si>
  <si>
    <t>KIT FC CuAl 1x35...95mm2 XT1 8pcs</t>
  </si>
  <si>
    <t>1SDA067159R1</t>
  </si>
  <si>
    <t>KIT FC CuAl 1x150...240mm2 XT1 3pcs+ADP</t>
  </si>
  <si>
    <t>1SDA067160R1</t>
  </si>
  <si>
    <t>KIT FC CuAl 1x150...240mm2 XT1 4pcs+ADP</t>
  </si>
  <si>
    <t>1SDA067161R1</t>
  </si>
  <si>
    <t>KIT FC CuAl 1x150...240mm2 XT1 6pcs+ADP</t>
  </si>
  <si>
    <t>1SDA067162R1</t>
  </si>
  <si>
    <t>KIT FC CuAl 1x150...240mm2 XT1 8pcs+ADP</t>
  </si>
  <si>
    <t>1SDA067163R1</t>
  </si>
  <si>
    <t>KIT FC CuAl 1x2.5...95mm2 XT2 3pcs</t>
  </si>
  <si>
    <t>1SDA067164R1</t>
  </si>
  <si>
    <t>KIT FC CuAl 1x2.5...95mm2 XT2 4pcs</t>
  </si>
  <si>
    <t>1SDA067165R1</t>
  </si>
  <si>
    <t>KIT FC CuAl 1x2.5...95mm2 XT2 6pcs</t>
  </si>
  <si>
    <t>1SDA067166R1</t>
  </si>
  <si>
    <t>KIT FC CuAl 1x2.5...95mm2 XT2 8pcs</t>
  </si>
  <si>
    <t>1SDA067167R1</t>
  </si>
  <si>
    <t>KIT FC CuAl 1x70...185mm2 XT2 3pcs</t>
  </si>
  <si>
    <t>1SDA067168R1</t>
  </si>
  <si>
    <t>KIT FC CuAl 1x70...185mm2 XT2 4pcs</t>
  </si>
  <si>
    <t>1SDA067169R1</t>
  </si>
  <si>
    <t>KIT FC CuAl 1x70...185mm2 XT2 6pcs</t>
  </si>
  <si>
    <t>1SDA067170R1</t>
  </si>
  <si>
    <t>KIT FC CuAl 1x70...185mm2 XT2 8pcs</t>
  </si>
  <si>
    <t>1SDA067171R1</t>
  </si>
  <si>
    <t>KIT FC CuAl 1x150...240mm2 XT2 3pcs+ADP</t>
  </si>
  <si>
    <t>1SDA067172R1</t>
  </si>
  <si>
    <t>KIT FC CuAl 1x150...240mm2 XT2 4pcs+ADP</t>
  </si>
  <si>
    <t>1SDA067173R1</t>
  </si>
  <si>
    <t>KIT FC CuAl 1x150...240mm2 XT2 6pcs+ADP</t>
  </si>
  <si>
    <t>1SDA067174R1</t>
  </si>
  <si>
    <t>KIT FC CuAl 1x150...240mm2 XT2 8pcs+ADP</t>
  </si>
  <si>
    <t>1SDA067175R1</t>
  </si>
  <si>
    <t>KIT FC CuAl 2x35...95mm2 XT2 3pcs</t>
  </si>
  <si>
    <t>1SDA067176R1</t>
  </si>
  <si>
    <t>KIT FC CuAl 2x35...95mm2 XT2 4pcs</t>
  </si>
  <si>
    <t>1SDA067177R1</t>
  </si>
  <si>
    <t>KIT FC CuAl 2x35...95mm2 XT2 6pcs</t>
  </si>
  <si>
    <t>1SDA067178R1</t>
  </si>
  <si>
    <t>KIT FC CuAl 2x35...95mm2 XT2 8pcs</t>
  </si>
  <si>
    <t>1SDA067179R1</t>
  </si>
  <si>
    <t>KIT FC CuAl 1x90...185mm2 XT3 3pcs</t>
  </si>
  <si>
    <t>1SDA067180R1</t>
  </si>
  <si>
    <t>KIT FC CuAl 1x90...185mm2 XT3 4pcs</t>
  </si>
  <si>
    <t>1SDA067182R1</t>
  </si>
  <si>
    <t>KIT FC CuAl 1x90...185mm2 XT3 8pcs</t>
  </si>
  <si>
    <t>1SDA067183R1</t>
  </si>
  <si>
    <t>KIT FC CuAl 1x150...240mm2 XT3 3pcs+ADP</t>
  </si>
  <si>
    <t>1SDA067184R1</t>
  </si>
  <si>
    <t>KIT FC CuAl 1x150...240mm2 XT3 4pcs+ADP</t>
  </si>
  <si>
    <t>1SDA067185R1</t>
  </si>
  <si>
    <t>Jgo 6 zapatas para alojar 1 cable de cobre-aluminio (CuAl) de 150 hasta 240 mm2 (300 -400 kcmil) para interruptor XT3 hasta 250 A.</t>
  </si>
  <si>
    <t>1SDA067186R1</t>
  </si>
  <si>
    <t>KIT FC CuAl 1x150...240mm2 XT3 8pcs+ADP</t>
  </si>
  <si>
    <t>1SDA067187R1</t>
  </si>
  <si>
    <t>KIT FC CuAl 2x35...150mm2 XT3 3pcs</t>
  </si>
  <si>
    <t>1SDA067188R1</t>
  </si>
  <si>
    <t>KIT FC CuAl 2x35...150mm2 XT3 4pcs</t>
  </si>
  <si>
    <t>1SDA067189R1</t>
  </si>
  <si>
    <t>KIT FC CuAl 2x35...150mm2 XT3 6pcs</t>
  </si>
  <si>
    <t>1SDA067190R1</t>
  </si>
  <si>
    <t>KIT FC CuAl 2x35...150mm2 XT3 8pcs</t>
  </si>
  <si>
    <t>1SDA067191R1</t>
  </si>
  <si>
    <t xml:space="preserve">KIT FC CuAl 1x2,5...185mm2 XT4 3pcs     </t>
  </si>
  <si>
    <t>1SDA067192R1</t>
  </si>
  <si>
    <t xml:space="preserve">KIT FC CuAl 1x2,5...185mm2 XT4 4pcs     </t>
  </si>
  <si>
    <t>1SDA067193R1</t>
  </si>
  <si>
    <t xml:space="preserve">KIT FC CuAl 1x2,5...185mm2 XT4 6pcs     </t>
  </si>
  <si>
    <t>1SDA067194R1</t>
  </si>
  <si>
    <t xml:space="preserve">KIT FC CuAl 1x2,5...185mm2 XT4 8pcs     </t>
  </si>
  <si>
    <t>1SDA067195R1</t>
  </si>
  <si>
    <t>KIT FC CuAl 1x150...240mm2 XT4 3pcs+ADP</t>
  </si>
  <si>
    <t>1SDA067196R1</t>
  </si>
  <si>
    <t>KIT FC CuAl 1x150...240mm2 XT4 4pcs+ADP</t>
  </si>
  <si>
    <t>1SDA067197R1</t>
  </si>
  <si>
    <t>Jgo 6 zapatas para alojar 1 cable de cobre-aluminio (CuAl) de 150 hasta 240 mm2 (300 -400 kcmil) para interruptor XT4 hasta 250 A.</t>
  </si>
  <si>
    <t>1SDA067198R1</t>
  </si>
  <si>
    <t>KIT FC CuAl 1x150...240mm2 XT4 8pcs+ADP</t>
  </si>
  <si>
    <t>1SDA067199R1</t>
  </si>
  <si>
    <t>KIT FC CuAl 2x35...150mm2 XT4 3pcs</t>
  </si>
  <si>
    <t>1SDA067200R1</t>
  </si>
  <si>
    <t>KIT FC CuAl 2x35...150mm2 XT4 4pcs</t>
  </si>
  <si>
    <t>1SDA067201R1</t>
  </si>
  <si>
    <t>KIT FC CuAl 2x35...150mm2 XT4 6pcs</t>
  </si>
  <si>
    <t>1SDA067202R1</t>
  </si>
  <si>
    <t>KIT FC CuAl 2x35...150mm2 XT4 8pcs</t>
  </si>
  <si>
    <t>1SDA067208R1</t>
  </si>
  <si>
    <t>SA RC XT3 F/P B Type</t>
  </si>
  <si>
    <t>1SDA067209R1</t>
  </si>
  <si>
    <t>SA RC XT4-F/P</t>
  </si>
  <si>
    <t>1SDA067210R1</t>
  </si>
  <si>
    <t>SA RC XT4-W</t>
  </si>
  <si>
    <t>1SDA067211R1</t>
  </si>
  <si>
    <t>TA NEUTRO EXT 10A XT2</t>
  </si>
  <si>
    <t>1SDA067212R1</t>
  </si>
  <si>
    <t>TA NEUTRO EXT 25A XT2</t>
  </si>
  <si>
    <t>1SDA067213R1</t>
  </si>
  <si>
    <t>CONNETTORE 2pin x AUX XT2-XT4 PF W</t>
  </si>
  <si>
    <t>1SDA067214R1</t>
  </si>
  <si>
    <t>CONNETTORE 3pin x AUX XT2-XT4 PF W</t>
  </si>
  <si>
    <t>1SDA067226R1</t>
  </si>
  <si>
    <t>SG.TMD 16-300 XT2 3p</t>
  </si>
  <si>
    <t>1SDA067227R1</t>
  </si>
  <si>
    <t>SG.TMD 20-300 XT2 3p</t>
  </si>
  <si>
    <t>1SDA067228R1</t>
  </si>
  <si>
    <t>SG.TMD 25-300 XT2 3p</t>
  </si>
  <si>
    <t>1SDA067229R1</t>
  </si>
  <si>
    <t>SG.TMD 32-320 XT2 3p</t>
  </si>
  <si>
    <t>1SDA067230R1</t>
  </si>
  <si>
    <t>SG.TMA 40-400 XT2 3p</t>
  </si>
  <si>
    <t>1SDA067231R1</t>
  </si>
  <si>
    <t>SG.TMA 50-500 XT2 3p</t>
  </si>
  <si>
    <t>1SDA067232R1</t>
  </si>
  <si>
    <t>SG.TMA 63-630 XT2 3p</t>
  </si>
  <si>
    <t>1SDA067233R1</t>
  </si>
  <si>
    <t>SG.TMA 80-800 XT2 3p</t>
  </si>
  <si>
    <t>1SDA067234R1</t>
  </si>
  <si>
    <t>SG.TMA 100-1000 XT2 3p</t>
  </si>
  <si>
    <t>1SDA067235R1</t>
  </si>
  <si>
    <t>SG.TMA 125-1250 XT2 3p</t>
  </si>
  <si>
    <t>1SDA067236R1</t>
  </si>
  <si>
    <t>SG.TMA 160-1600 XT2 3p</t>
  </si>
  <si>
    <t>1SDA067247R1</t>
  </si>
  <si>
    <t>SG.TMD 16-300 XT2 4p</t>
  </si>
  <si>
    <t>1SDA067248R1</t>
  </si>
  <si>
    <t>SG.TMD 20-300 XT2 4p</t>
  </si>
  <si>
    <t>1SDA067249R1</t>
  </si>
  <si>
    <t>SG.TMD 25-300 XT2 4p</t>
  </si>
  <si>
    <t>1SDA067250R1</t>
  </si>
  <si>
    <t>SG.TMD 32-320 XT2 4p</t>
  </si>
  <si>
    <t>1SDA067251R1</t>
  </si>
  <si>
    <t>SG.TMA 40-400 XT2 4p</t>
  </si>
  <si>
    <t>1SDA067252R1</t>
  </si>
  <si>
    <t>SG.TMA 50-500 XT2 4p</t>
  </si>
  <si>
    <t>1SDA067253R1</t>
  </si>
  <si>
    <t>SG.TMA 63-630 XT2 4p</t>
  </si>
  <si>
    <t>1SDA067254R1</t>
  </si>
  <si>
    <t>SG.TMA 80-800 XT2 4p</t>
  </si>
  <si>
    <t>1SDA067255R1</t>
  </si>
  <si>
    <t>SG.TMA 100-1000 XT2 4p</t>
  </si>
  <si>
    <t>1SDA067256R1</t>
  </si>
  <si>
    <t>SG.TMA 125-1250 XT2 4p InN=50%</t>
  </si>
  <si>
    <t>1SDA067257R1</t>
  </si>
  <si>
    <t>SG.TMA 160-1600 XT2 4p InN=50%</t>
  </si>
  <si>
    <t>1SDA067258R1</t>
  </si>
  <si>
    <t>SG.TMA 125-1250 XT2 4p InN=100%</t>
  </si>
  <si>
    <t>1SDA067259R1</t>
  </si>
  <si>
    <t>SG.TMA 160-1600 XT2 4p InN=100%</t>
  </si>
  <si>
    <t>1SDA067267R1</t>
  </si>
  <si>
    <t>SG.TMG 80-240 XT2 3p</t>
  </si>
  <si>
    <t>1SDA067268R1</t>
  </si>
  <si>
    <t>SG.TMG 100-300 XT2 3p</t>
  </si>
  <si>
    <t>1SDA067269R1</t>
  </si>
  <si>
    <t>SG.TMG 125-375 XT2 3p</t>
  </si>
  <si>
    <t>1SDA067270R1</t>
  </si>
  <si>
    <t>SG.TMG 160-480 XT2 3p</t>
  </si>
  <si>
    <t>1SDA067278R1</t>
  </si>
  <si>
    <t>SG.TMG 80-240 XT2 4p</t>
  </si>
  <si>
    <t>1SDA067279R1</t>
  </si>
  <si>
    <t>SG.TMG 100-300 XT2 4p</t>
  </si>
  <si>
    <t>1SDA067280R1</t>
  </si>
  <si>
    <t>SG.TMG 125-375 XT2 4p InN=100%</t>
  </si>
  <si>
    <t>1SDA067283R1</t>
  </si>
  <si>
    <t>SG.TMG 160-480 XT2 4p InN=100%</t>
  </si>
  <si>
    <t>1SDA067290R1</t>
  </si>
  <si>
    <t>SG.MA 20 Im=120...280 XT2 3p</t>
  </si>
  <si>
    <t>1SDA067291R1</t>
  </si>
  <si>
    <t>SG.MA 32 Im=192...448 XT2 3p</t>
  </si>
  <si>
    <t>1SDA067292R1</t>
  </si>
  <si>
    <t>SG.MA 52 Im=314...728 XT2 3p</t>
  </si>
  <si>
    <t>1SDA067293R1</t>
  </si>
  <si>
    <t>SG.MA 80 Im=480...1120 XT2 3p</t>
  </si>
  <si>
    <t>1SDA067294R1</t>
  </si>
  <si>
    <t>SG.MA 100 Im=600...1400 XT2 3p</t>
  </si>
  <si>
    <t>1SDA067296R1</t>
  </si>
  <si>
    <t>SG.Ekip LS/I In=25A XT2 3p</t>
  </si>
  <si>
    <t>1SDA067297R1</t>
  </si>
  <si>
    <t>SG.Ekip LS/I In=63A XT2 3p</t>
  </si>
  <si>
    <t>1SDA067298R1</t>
  </si>
  <si>
    <t>SG.Ekip LS/I In=100A XT2 3p</t>
  </si>
  <si>
    <t>1SDA067299R1</t>
  </si>
  <si>
    <t>SG.Ekip LS/I In=160A XT2 3p</t>
  </si>
  <si>
    <t>1SDA067301R1</t>
  </si>
  <si>
    <t>SG.Ekip I In=25A XT2 3p</t>
  </si>
  <si>
    <t>1SDA067302R1</t>
  </si>
  <si>
    <t>SG.Ekip I In=63A XT2 3p</t>
  </si>
  <si>
    <t>1SDA067303R1</t>
  </si>
  <si>
    <t>SG.Ekip I In=100A XT2 3p</t>
  </si>
  <si>
    <t>1SDA067304R1</t>
  </si>
  <si>
    <t>SG.Ekip I In=160A XT2 3p</t>
  </si>
  <si>
    <t>1SDA067306R1</t>
  </si>
  <si>
    <t>SG.Ekip LSI In=25A XT2 3p</t>
  </si>
  <si>
    <t>1SDA067307R1</t>
  </si>
  <si>
    <t>SG.Ekip LSI In=63A XT2 3p</t>
  </si>
  <si>
    <t>1SDA067308R1</t>
  </si>
  <si>
    <t>SG.Ekip LSI In=100A XT2 3p</t>
  </si>
  <si>
    <t>1SDA067309R1</t>
  </si>
  <si>
    <t>SG.Ekip LSI In=160A XT2 3p</t>
  </si>
  <si>
    <t>1SDA067311R1</t>
  </si>
  <si>
    <t>SG.Ekip LSIG In=25A XT2 3p</t>
  </si>
  <si>
    <t>1SDA067312R1</t>
  </si>
  <si>
    <t>SG.Ekip LSIG In=63A XT2 3p</t>
  </si>
  <si>
    <t>1SDA067313R1</t>
  </si>
  <si>
    <t>SG.Ekip LSIG In=100A XT2 3p</t>
  </si>
  <si>
    <t>1SDA067314R1</t>
  </si>
  <si>
    <t>SG.Ekip LSIG In=160A XT2 3p</t>
  </si>
  <si>
    <t>1SDA067324R1</t>
  </si>
  <si>
    <t>SG.EL.Ekip M-I In=20A XT2 3p</t>
  </si>
  <si>
    <t>1SDA067325R1</t>
  </si>
  <si>
    <t>SG.EL.Ekip M-I In=32A XT2 3p</t>
  </si>
  <si>
    <t>1SDA067326R1</t>
  </si>
  <si>
    <t>SG.EL.Ekip M-I In=52A XT2 3p</t>
  </si>
  <si>
    <t>1SDA067327R1</t>
  </si>
  <si>
    <t>SG.EL.Ekip M-I In=100A XT2 3p</t>
  </si>
  <si>
    <t>1SDA067329R1</t>
  </si>
  <si>
    <t>SG.EL.Ekip LS/I In=25A XT2 4p</t>
  </si>
  <si>
    <t>1SDA067330R1</t>
  </si>
  <si>
    <t>SG.EL.Ekip LS/I In=63A XT2 4p</t>
  </si>
  <si>
    <t>1SDA067331R1</t>
  </si>
  <si>
    <t>SG.EL.Ekip LS/I In=100A XT2 4p</t>
  </si>
  <si>
    <t>1SDA067333R1</t>
  </si>
  <si>
    <t>SG.EL.Ekip LS/I In=160A XT2 4p</t>
  </si>
  <si>
    <t>1SDA067335R1</t>
  </si>
  <si>
    <t>SG.EL.Ekip I In=25A XT2 4p</t>
  </si>
  <si>
    <t>1SDA067336R1</t>
  </si>
  <si>
    <t>SG.EL.Ekip I In=63A XT2 4p</t>
  </si>
  <si>
    <t>1SDA067337R1</t>
  </si>
  <si>
    <t>SG.EL.Ekip I In=100A XT2 4p</t>
  </si>
  <si>
    <t>1SDA067339R1</t>
  </si>
  <si>
    <t>SG.EL.Ekip I In=160A XT2 4p</t>
  </si>
  <si>
    <t>1SDA067341R1</t>
  </si>
  <si>
    <t>SG.EL.Ekip LSI In=25A XT2 4p</t>
  </si>
  <si>
    <t>1SDA067342R1</t>
  </si>
  <si>
    <t>SG.EL.Ekip LSI In=63A XT2 4p</t>
  </si>
  <si>
    <t>1SDA067343R1</t>
  </si>
  <si>
    <t>SG.EL.Ekip LSI In=100A XT2 4p</t>
  </si>
  <si>
    <t>1SDA067345R1</t>
  </si>
  <si>
    <t>SG.EL.Ekip LSI In=160A XT2 4p</t>
  </si>
  <si>
    <t>1SDA067347R1</t>
  </si>
  <si>
    <t>SG.EL.Ekip LSIG In=25A XT2 4p</t>
  </si>
  <si>
    <t>1SDA067348R1</t>
  </si>
  <si>
    <t>SG.EL.Ekip LSIG In=63A XT2 4p</t>
  </si>
  <si>
    <t>1SDA067350R1</t>
  </si>
  <si>
    <t>SG.EL.Ekip LSIG In=160A XT2 4p</t>
  </si>
  <si>
    <t>1SDA067352R1</t>
  </si>
  <si>
    <t>SG.EL.Ekip M-LIU In=25A XT2 3p</t>
  </si>
  <si>
    <t>1SDA067353R1</t>
  </si>
  <si>
    <t>SG.EL.Ekip M-LIU In=63A XT2 3p</t>
  </si>
  <si>
    <t>1SDA067354R1</t>
  </si>
  <si>
    <t>SG.EL.Ekip M-LIU In=100A XT2 3p</t>
  </si>
  <si>
    <t>1SDA067357R1</t>
  </si>
  <si>
    <t>SG.EL.Ekip M-LRIU In=25A XT2 3p</t>
  </si>
  <si>
    <t>1SDA067358R1</t>
  </si>
  <si>
    <t>SG.EL.Ekip M-LRIU In=63A XT2 3p</t>
  </si>
  <si>
    <t>1SDA067359R1</t>
  </si>
  <si>
    <t>SG.EL.Ekip M-LRIU In=100A XT2 3p</t>
  </si>
  <si>
    <t>1SDA067362R1</t>
  </si>
  <si>
    <t>SG.EL.Ekip G-LS/I In=25A XT2 3p</t>
  </si>
  <si>
    <t>1SDA067363R1</t>
  </si>
  <si>
    <t>SG.EL.Ekip G-LS/I In=63A XT2 3p</t>
  </si>
  <si>
    <t>1SDA067364R1</t>
  </si>
  <si>
    <t>SG.EL.Ekip G-LS/I In=100A XT2 3p</t>
  </si>
  <si>
    <t>1SDA067365R1</t>
  </si>
  <si>
    <t>SG.EL.Ekip G-LS/I In=160A XT2 3p</t>
  </si>
  <si>
    <t>1SDA067368R1</t>
  </si>
  <si>
    <t>SG.EL.Ekip G-LS/I In=25A XT2 4p</t>
  </si>
  <si>
    <t>1SDA067369R1</t>
  </si>
  <si>
    <t>SG.EL.Ekip G-LS/I In=63A XT2 4p</t>
  </si>
  <si>
    <t>1SDA067370R1</t>
  </si>
  <si>
    <t>SG.EL.Ekip G-LS/I In=100A XT2 4p</t>
  </si>
  <si>
    <t>1SDA067372R1</t>
  </si>
  <si>
    <t>SG.EL.Ekip G-LS/I In=160A XT2 4p</t>
  </si>
  <si>
    <t>1SDA067375R1</t>
  </si>
  <si>
    <t>SG.EL.Ekip N-LS/I In=63A XT2 4p</t>
  </si>
  <si>
    <t>1SDA067376R1</t>
  </si>
  <si>
    <t>SG.EL.Ekip N-LS/I In=100A XT2 4p</t>
  </si>
  <si>
    <t>1SDA067377R1</t>
  </si>
  <si>
    <t>SG.TMD 16-300 XT4 3p</t>
  </si>
  <si>
    <t>1SDA067378R1</t>
  </si>
  <si>
    <t>SG.TMD 20-300 XT4 3p</t>
  </si>
  <si>
    <t>1SDA067379R1</t>
  </si>
  <si>
    <t>SG.TMD 25-300 XT4 3p</t>
  </si>
  <si>
    <t>1SDA067380R1</t>
  </si>
  <si>
    <t>SG.TMD 32-320 XT4 3p</t>
  </si>
  <si>
    <t>1SDA067381R1</t>
  </si>
  <si>
    <t>SG.TMA 40-400 XT4 3p</t>
  </si>
  <si>
    <t>1SDA067382R1</t>
  </si>
  <si>
    <t>SG.TMA 50-500 XT4 3p</t>
  </si>
  <si>
    <t>1SDA067383R1</t>
  </si>
  <si>
    <t>SG.TMA 63-630 XT4 3p</t>
  </si>
  <si>
    <t>1SDA067384R1</t>
  </si>
  <si>
    <t>SG.TMA 80-800 XT4 3p</t>
  </si>
  <si>
    <t>1SDA067385R1</t>
  </si>
  <si>
    <t>SG.TMA 100-1000 XT4 3p</t>
  </si>
  <si>
    <t>1SDA067386R1</t>
  </si>
  <si>
    <t>SG.TMA 125-1250 XT4 3p</t>
  </si>
  <si>
    <t>1SDA067387R1</t>
  </si>
  <si>
    <t>SG.TMA 160-1600 XT4 3p</t>
  </si>
  <si>
    <t>1SDA067388R1</t>
  </si>
  <si>
    <t>SG.TMA 200-2000 XT4 3p</t>
  </si>
  <si>
    <t>1SDA067389R1</t>
  </si>
  <si>
    <t>SG.TMA 225-2250 XT4 3p</t>
  </si>
  <si>
    <t>1SDA067390R1</t>
  </si>
  <si>
    <t>SG.TMA 250-2500 XT4 3p</t>
  </si>
  <si>
    <t>Interruptor Tmax XT1C  de 25 Amp. 3 Polos, sin Terminales para cable, relevador TMD</t>
  </si>
  <si>
    <t>Interruptor Tmax XT1C de 32 Amp. 3 Polos sin Terminales para cable, relevador TMD</t>
  </si>
  <si>
    <t>Interruptor Tmax XT1C de 40 Amp. 3 Polos sin Terminales para cable, relevador TMD</t>
  </si>
  <si>
    <t>Interruptor Tmax XT1C de 50 Amp. 3 Polos sin  Terminales para cable, relevador TMD</t>
  </si>
  <si>
    <t>Interruptor Tmax XT1C de 63 Amp. 3 Polos sin Terminales para cable, relevador TMD</t>
  </si>
  <si>
    <t>Interruptor Tmax XT1C de 80 Amp. 3 Polos sin Terminales para cable, relevador TMD</t>
  </si>
  <si>
    <t>Interruptor Tmax  XT1C de 100 Amp. 3 Polos sin Terminales para cable, relevador TMD</t>
  </si>
  <si>
    <t>Interruptor Tmax  XT1C de 125 Amp. 3 Polos sin Terminales para cable, relevador TMD</t>
  </si>
  <si>
    <t>Interruptor Tmax XT1C de 160 Amp. 3 Polos sin Terminales para cable, relevador TMD</t>
  </si>
  <si>
    <t>1SDA067400R1</t>
  </si>
  <si>
    <t>XT1C 160 TMD 25-450 4p F F</t>
  </si>
  <si>
    <t>1SDA067401R1</t>
  </si>
  <si>
    <t>XT1C 160 TMD 32-450 4p F F</t>
  </si>
  <si>
    <t>1SDA067402R1</t>
  </si>
  <si>
    <t>XT1C 160 TMD 40-450 4p F F</t>
  </si>
  <si>
    <t>1SDA067403R1</t>
  </si>
  <si>
    <t>XT1C 160 TMD 50-500 4p F F</t>
  </si>
  <si>
    <t>1SDA067404R1</t>
  </si>
  <si>
    <t>XT1C 160 TMD 63-630 4p F F</t>
  </si>
  <si>
    <t>1SDA067405R1</t>
  </si>
  <si>
    <t>XT1C 160 TMD 80-800 4p F F</t>
  </si>
  <si>
    <t>1SDA067406R1</t>
  </si>
  <si>
    <t>XT1C 160 TMD 100-1000 4p F F</t>
  </si>
  <si>
    <t>1SDA067407R1</t>
  </si>
  <si>
    <t>XT1C 160 TMD 125-1250 4p F F InN=50%</t>
  </si>
  <si>
    <t>1SDA067408R1</t>
  </si>
  <si>
    <t>XT1C 160 TMD 160-1600 4p F F InN=50%</t>
  </si>
  <si>
    <t>1SDA067409R1</t>
  </si>
  <si>
    <t>XT1C 160 TMD 125-1250 4p F F InN=100%</t>
  </si>
  <si>
    <t>1SDA067410R1</t>
  </si>
  <si>
    <t>XT1C 160 TMD 160-1600 4p F F InN=100%</t>
  </si>
  <si>
    <t>Interruptor Tmax XT1N de 32 Amp. 3 Polos  sin Terminales para cable, relevador TMD</t>
  </si>
  <si>
    <t>Interruptor Tmax XT1N de 40 Amp. 3 Polos sin Terminales para cable, relevador TMD</t>
  </si>
  <si>
    <t>Interruptor Tmax XT1N de 50 Amp. 3 Polos sin Terminales para cable, relevador TMD</t>
  </si>
  <si>
    <t>Interruptor Tmax XT1N de 63 Amp. 3 Polos sin  Terminales para cable, relevador TMD</t>
  </si>
  <si>
    <t>Interruptor Tmax XT1N de 80 Amp. 3 Polos sin Terminales para cable, relevador TMD</t>
  </si>
  <si>
    <t>Interruptor Tmax XT1N de 100 Amp. 3 Polos sin Terminales para cable, relevador TMD</t>
  </si>
  <si>
    <t>Interruptor Tmax XT1N  de125 Amp. 3 Polos sin Terminales para cable, relevador TMD</t>
  </si>
  <si>
    <t>Interruptor Tmax XT1N de 160 Amp. 3 Polos sin Terminales para cable, relevador TMD</t>
  </si>
  <si>
    <t>1SDA067419R1</t>
  </si>
  <si>
    <t>XT1N 160 TMD 32-450 4p F F</t>
  </si>
  <si>
    <t>1SDA067420R1</t>
  </si>
  <si>
    <t>XT1N 160 TMD 40-450 4p F F</t>
  </si>
  <si>
    <t>1SDA067421R1</t>
  </si>
  <si>
    <t>XT1N 160 TMD 50-500 4p F F</t>
  </si>
  <si>
    <t>1SDA067422R1</t>
  </si>
  <si>
    <t>XT1N 160 TMD 63-630 4p F F</t>
  </si>
  <si>
    <t>1SDA067423R1</t>
  </si>
  <si>
    <t>XT1N 160 TMD 80-800 4p F F</t>
  </si>
  <si>
    <t>1SDA067424R1</t>
  </si>
  <si>
    <t>XT1N 160 TMD 100-1000 4p F F</t>
  </si>
  <si>
    <t>1SDA067425R1</t>
  </si>
  <si>
    <t>XT1N 160 TMD 125-1250 4p F F InN=50%</t>
  </si>
  <si>
    <t>1SDA067426R1</t>
  </si>
  <si>
    <t>XT1N 160 TMD 160-1600 4p F F InN=50%</t>
  </si>
  <si>
    <t>1SDA067427R1</t>
  </si>
  <si>
    <t>XT1N 160 TMD 125-1250 4p F F InN=100%</t>
  </si>
  <si>
    <t>1SDA067428R1</t>
  </si>
  <si>
    <t>XT1N 160 TMD 160-1600 4p F F InN=100%</t>
  </si>
  <si>
    <t>1SDA067431R1</t>
  </si>
  <si>
    <t>XT1S 160 TMD 50-500 3p F F</t>
  </si>
  <si>
    <t>1SDA067432R1</t>
  </si>
  <si>
    <t>XT1S 160 TMD 63-630 3p F F</t>
  </si>
  <si>
    <t>1SDA067433R1</t>
  </si>
  <si>
    <t>XT1S 160 TMD 80-800 3p F F</t>
  </si>
  <si>
    <t>1SDA067434R1</t>
  </si>
  <si>
    <t>XT1S 160 TMD 100-1000 3p F F</t>
  </si>
  <si>
    <t>1SDA067435R1</t>
  </si>
  <si>
    <t>XT1S 160 TMD 125-1250 3p F F</t>
  </si>
  <si>
    <t>1SDA067436R1</t>
  </si>
  <si>
    <t>XT1S 160 TMD 160-1600 3p F F</t>
  </si>
  <si>
    <t>1SDA067439R1</t>
  </si>
  <si>
    <t>XT1S 160 TMD 50-500 4p F F</t>
  </si>
  <si>
    <t>1SDA067440R1</t>
  </si>
  <si>
    <t>XT1S 160 TMD 63-630 4p F F</t>
  </si>
  <si>
    <t>1SDA067441R1</t>
  </si>
  <si>
    <t>XT1S 160 TMD 80-800 4p F F</t>
  </si>
  <si>
    <t>1SDA067442R1</t>
  </si>
  <si>
    <t>XT1S 160 TMD 100-1000 4p F F</t>
  </si>
  <si>
    <t>1SDA067443R1</t>
  </si>
  <si>
    <t>XT1S 160 TMD 125-1250 4p F F InN=50%</t>
  </si>
  <si>
    <t>1SDA067444R1</t>
  </si>
  <si>
    <t>XT1S 160 TMD 160-1600 4p F F InN=50%</t>
  </si>
  <si>
    <t>1SDA067445R1</t>
  </si>
  <si>
    <t>XT1S 160 TMD 125-1250 4p F F InN=100%</t>
  </si>
  <si>
    <t>1SDA067446R1</t>
  </si>
  <si>
    <t>XT1S 160 TMD 160-1600 4p F F InN=100%</t>
  </si>
  <si>
    <t>Interruptor Tmax XT1H de 50 Amp. 3 Polos sin Terminales para cable, relevador TMD</t>
  </si>
  <si>
    <t>Interruptor Tmax XT1H de 63 Amp. 3 Polos sin Terminales para cable, relevador TMD</t>
  </si>
  <si>
    <t>Interruptor Tmax XT1H de 80 Amp. 3 Polos sin Terminales para cable, relevador TMD</t>
  </si>
  <si>
    <t>Interruptor Tmax  XT1H  de 100 Amp. 3 Polos sin Terminales para cable, relevador TMD</t>
  </si>
  <si>
    <t>Interruptor Tmax  XT1H de 125 Amp. 3 Polos sin Terminales para cable, relevador TMD</t>
  </si>
  <si>
    <t>Interruptor Tmax XT1H de 160 Amp. 3 Polos sin Terminales para cable, relevador TMD</t>
  </si>
  <si>
    <t>1SDA067457R1</t>
  </si>
  <si>
    <t>XT1H 160 TMD 50-500 4p F F</t>
  </si>
  <si>
    <t>1SDA067458R1</t>
  </si>
  <si>
    <t>XT1H 160 TMD 63-630 4p F F</t>
  </si>
  <si>
    <t>1SDA067459R1</t>
  </si>
  <si>
    <t>XT1H 160 TMD 80-800 4p F F</t>
  </si>
  <si>
    <t>1SDA067460R1</t>
  </si>
  <si>
    <t>XT1H 160 TMD 100-1000 4p F F</t>
  </si>
  <si>
    <t>1SDA067461R1</t>
  </si>
  <si>
    <t>XT1H 160 TMD 125-1250 4p F F InN=50%</t>
  </si>
  <si>
    <t>1SDA067462R1</t>
  </si>
  <si>
    <t>XT1H 160 TMD 160-1600 4p F F InN=50%</t>
  </si>
  <si>
    <t>1SDA067463R1</t>
  </si>
  <si>
    <t>XT1H 160 TMD 125-1250 4p F F InN=100%</t>
  </si>
  <si>
    <t>1SDA067464R1</t>
  </si>
  <si>
    <t>XT1H 160 TMD 160-1600 4p F F InN=100%</t>
  </si>
  <si>
    <t>1SDA067465R1</t>
  </si>
  <si>
    <t>SG.TMD 16-300 XT4 4p</t>
  </si>
  <si>
    <t>1SDA067468R1</t>
  </si>
  <si>
    <t>SG.TMD 20-300 XT4 4p</t>
  </si>
  <si>
    <t>1SDA067469R1</t>
  </si>
  <si>
    <t>SG.TMD 25-300 XT4 4p</t>
  </si>
  <si>
    <t>1SDA067470R1</t>
  </si>
  <si>
    <t>SG.TMD 32-320 XT4 4p</t>
  </si>
  <si>
    <t>1SDA067471R1</t>
  </si>
  <si>
    <t>SG.TMA 40-400 XT4 4p</t>
  </si>
  <si>
    <t>1SDA067472R1</t>
  </si>
  <si>
    <t>SG.TMA 50-500 XT4 4p</t>
  </si>
  <si>
    <t>1SDA067473R1</t>
  </si>
  <si>
    <t>SG.TMA 63-630 XT4 4p</t>
  </si>
  <si>
    <t>1SDA067474R1</t>
  </si>
  <si>
    <t>SG.TMA 80-800 XT4 4p</t>
  </si>
  <si>
    <t>1SDA067475R1</t>
  </si>
  <si>
    <t>SG.TMA 100-1000 XT4 4p</t>
  </si>
  <si>
    <t>1SDA067476R1</t>
  </si>
  <si>
    <t>SG.TMA 125-1250 XT4 4p InN=50%</t>
  </si>
  <si>
    <t>1SDA067477R1</t>
  </si>
  <si>
    <t>SG.TMA 160-1600 XT4 4p InN=50%</t>
  </si>
  <si>
    <t>1SDA067478R1</t>
  </si>
  <si>
    <t>SG.TMA 200-2000 XT4 4p InN=50%</t>
  </si>
  <si>
    <t>1SDA067479R1</t>
  </si>
  <si>
    <t>SG.TMA 225-2250 XT4 4p InN=50%</t>
  </si>
  <si>
    <t>1SDA067480R1</t>
  </si>
  <si>
    <t>SG.TMA 250-2500 XT4 4p InN=50%</t>
  </si>
  <si>
    <t>1SDA067481R1</t>
  </si>
  <si>
    <t>SG.TMA 125-1250 XT4 4p InN=100%</t>
  </si>
  <si>
    <t>1SDA067482R1</t>
  </si>
  <si>
    <t>SG.TMA 160-1600 XT4 4p InN=100%</t>
  </si>
  <si>
    <t>1SDA067483R1</t>
  </si>
  <si>
    <t>SG.TMA 200-2000 XT4 4p InN=100%</t>
  </si>
  <si>
    <t>1SDA067484R1</t>
  </si>
  <si>
    <t>SG.TMA 225-2250 XT4 4p InN=100%</t>
  </si>
  <si>
    <t>1SDA067485R1</t>
  </si>
  <si>
    <t>SG.TMA 250-2500 XT4 4p InN=100%</t>
  </si>
  <si>
    <t>1SDA067493R1</t>
  </si>
  <si>
    <t>SG.MA 80 Im=480...1120 XT4 3p</t>
  </si>
  <si>
    <t>1SDA067494R1</t>
  </si>
  <si>
    <t>SG.MA 100 Im=600...1400 XT4 3p</t>
  </si>
  <si>
    <t>1SDA067495R1</t>
  </si>
  <si>
    <t>SG.MA 125 Im=750...1750 XT4 3p</t>
  </si>
  <si>
    <t>1SDA067496R1</t>
  </si>
  <si>
    <t>SG.MA 160 Im=960...2240 XT4 3p</t>
  </si>
  <si>
    <t>1SDA067497R1</t>
  </si>
  <si>
    <t>SG.MA 200 Im=1200...2800 XT4 3p</t>
  </si>
  <si>
    <t>1SDA067498R1</t>
  </si>
  <si>
    <t>SG.EL.Ekip LS/I In=40A XT4 3p</t>
  </si>
  <si>
    <t>1SDA067499R1</t>
  </si>
  <si>
    <t>SG.EL.Ekip LS/I In=63A XT4 3p</t>
  </si>
  <si>
    <t>1SDA067500R1</t>
  </si>
  <si>
    <t>SG.EL.Ekip LS/I In=100A XT4 3p</t>
  </si>
  <si>
    <t>1SDA067501R1</t>
  </si>
  <si>
    <t>SG.EL.Ekip LS/I In=160A XT4 3p</t>
  </si>
  <si>
    <t>1SDA067502R1</t>
  </si>
  <si>
    <t>SG.EL.Ekip LS/I In=250A XT4 3p</t>
  </si>
  <si>
    <t>1SDA067503R1</t>
  </si>
  <si>
    <t>SG.EL.Ekip I In=40A XT4 3p</t>
  </si>
  <si>
    <t>1SDA067504R1</t>
  </si>
  <si>
    <t>SG.EL.Ekip I In=63A XT4 3p</t>
  </si>
  <si>
    <t>1SDA067505R1</t>
  </si>
  <si>
    <t>SG.EL.Ekip I In=100A XT4 3p</t>
  </si>
  <si>
    <t>1SDA067506R1</t>
  </si>
  <si>
    <t>SG.EL.Ekip I In=160A XT4 3p</t>
  </si>
  <si>
    <t>1SDA067507R1</t>
  </si>
  <si>
    <t>SG.EL.Ekip I In=250A XT4 3p</t>
  </si>
  <si>
    <t>1SDA067508R1</t>
  </si>
  <si>
    <t>SG.EL.Ekip LSI In=40A XT4 3p</t>
  </si>
  <si>
    <t>1SDA067509R1</t>
  </si>
  <si>
    <t>SG.EL.Ekip LSI In=63A XT4 3p</t>
  </si>
  <si>
    <t>1SDA067510R1</t>
  </si>
  <si>
    <t>SG.EL.Ekip LSI In=100A XT4 3p</t>
  </si>
  <si>
    <t>1SDA067511R1</t>
  </si>
  <si>
    <t>SG.EL.Ekip LSI In=160A XT4 3p</t>
  </si>
  <si>
    <t>1SDA067512R1</t>
  </si>
  <si>
    <t>SG.EL.Ekip LSI In=250A XT4 3p</t>
  </si>
  <si>
    <t>1SDA067513R1</t>
  </si>
  <si>
    <t>SG.EL.Ekip LSIG In=40A XT4 3p</t>
  </si>
  <si>
    <t>1SDA067514R1</t>
  </si>
  <si>
    <t>SG.EL.Ekip LSIG In=63A XT4 3p</t>
  </si>
  <si>
    <t>1SDA067515R1</t>
  </si>
  <si>
    <t>SG.EL.Ekip LSIG In=100A XT4 3p</t>
  </si>
  <si>
    <t>1SDA067516R1</t>
  </si>
  <si>
    <t>SG.EL.Ekip LSIG In=160A XT4 3p</t>
  </si>
  <si>
    <t>1SDA067517R1</t>
  </si>
  <si>
    <t>SG.EL.Ekip LSIG In=250A XT4 3p</t>
  </si>
  <si>
    <t>1SDA067518R1</t>
  </si>
  <si>
    <t>SG.EL.Ekip LS/I In=40A XT4 4p</t>
  </si>
  <si>
    <t>1SDA067519R1</t>
  </si>
  <si>
    <t>SG.EL.Ekip LS/I In=63A XT4 4p</t>
  </si>
  <si>
    <t>1SDA067520R1</t>
  </si>
  <si>
    <t>SG.EL.Ekip LS/I In=100A XT4 4p</t>
  </si>
  <si>
    <t>1SDA067521R1</t>
  </si>
  <si>
    <t>SG.EL.Ekip LS/I In=160A XT4 4p</t>
  </si>
  <si>
    <t>1SDA067522R1</t>
  </si>
  <si>
    <t>SG.EL.Ekip LS/I In=250A XT4 4p</t>
  </si>
  <si>
    <t>1SDA067523R1</t>
  </si>
  <si>
    <t>SG.EL.Ekip I In=40A XT4 4p</t>
  </si>
  <si>
    <t>1SDA067524R1</t>
  </si>
  <si>
    <t>SG.EL.Ekip I In=63A XT4 4p</t>
  </si>
  <si>
    <t>1SDA067525R1</t>
  </si>
  <si>
    <t>SG.EL.Ekip I In=100A XT4 4p</t>
  </si>
  <si>
    <t>1SDA067526R1</t>
  </si>
  <si>
    <t>SG.EL.Ekip I In=160A XT4 4p</t>
  </si>
  <si>
    <t>1SDA067527R1</t>
  </si>
  <si>
    <t>SG.EL.Ekip I In=250A XT4 4p</t>
  </si>
  <si>
    <t>1SDA067528R1</t>
  </si>
  <si>
    <t>SG.EL.Ekip LSI In=40A XT4 4p</t>
  </si>
  <si>
    <t>1SDA067529R1</t>
  </si>
  <si>
    <t>SG.EL.Ekip LSI In=63A XT4 4p</t>
  </si>
  <si>
    <t>1SDA067530R1</t>
  </si>
  <si>
    <t>SG.EL.Ekip LSI In=100A XT4 4p</t>
  </si>
  <si>
    <t>1SDA067531R1</t>
  </si>
  <si>
    <t>SG.EL.Ekip LSI In=160A XT4 4p</t>
  </si>
  <si>
    <t>1SDA067532R1</t>
  </si>
  <si>
    <t>SG.EL.Ekip LSI In=250A XT4 4p</t>
  </si>
  <si>
    <t>1SDA067533R1</t>
  </si>
  <si>
    <t>SG.EL.Ekip LSIG In=40A XT4 4p</t>
  </si>
  <si>
    <t>1SDA067534R1</t>
  </si>
  <si>
    <t>SG.EL.Ekip LSIG In=63A XT4 4p</t>
  </si>
  <si>
    <t>1SDA067535R1</t>
  </si>
  <si>
    <t>SG.EL.Ekip LSIG In=100A XT4 4p</t>
  </si>
  <si>
    <t>1SDA067536R1</t>
  </si>
  <si>
    <t>SG.EL.Ekip LSIG In=160A XT4 4p</t>
  </si>
  <si>
    <t>1SDA067537R1</t>
  </si>
  <si>
    <t>SG.EL.Ekip LSIG In=250A XT4 4p</t>
  </si>
  <si>
    <t>1SDA067538R1</t>
  </si>
  <si>
    <t xml:space="preserve">KIT SEP.PHAS 3pcs FORMULA LINK          </t>
  </si>
  <si>
    <t>1SDA067539R1</t>
  </si>
  <si>
    <t>KIT CUBR.MODU. 2pcs L=465mm A1-A2 F.LINK</t>
  </si>
  <si>
    <t>1SDA067540R1</t>
  </si>
  <si>
    <t>XT2S 160 TMD 1,6-16 3p F F</t>
  </si>
  <si>
    <t>1SDA067541R1</t>
  </si>
  <si>
    <t>XT2S 160 TMD 2-20 3p F F</t>
  </si>
  <si>
    <t>1SDA067542R1</t>
  </si>
  <si>
    <t>XT2S 160 TMD 2,5-25 3p F F</t>
  </si>
  <si>
    <t>1SDA067543R1</t>
  </si>
  <si>
    <t>XT2S 160 TMD 3,2-32 3p F F</t>
  </si>
  <si>
    <t>1SDA067544R1</t>
  </si>
  <si>
    <t>XT2S 160 TMD 4-40 3p F F</t>
  </si>
  <si>
    <t>1SDA067545R1</t>
  </si>
  <si>
    <t>XT2S 160 TMD 5-50 3p F F</t>
  </si>
  <si>
    <t>1SDA067546R1</t>
  </si>
  <si>
    <t>XT2S 160 TMD 6,3-63 3p F F</t>
  </si>
  <si>
    <t>1SDA067547R1</t>
  </si>
  <si>
    <t>XT2S 160 TMD 8-80 3p F F</t>
  </si>
  <si>
    <t>1SDA067548R1</t>
  </si>
  <si>
    <t>XT2S 160 TMD 10-100 3p F F</t>
  </si>
  <si>
    <t>1SDA067549R1</t>
  </si>
  <si>
    <t>XT2S 160 TMD 12,5-125 3p F F</t>
  </si>
  <si>
    <t>1SDA067550R1</t>
  </si>
  <si>
    <t>XT2S 160 TMD 16-300 3p F F</t>
  </si>
  <si>
    <t>1SDA067551R1</t>
  </si>
  <si>
    <t>XT2S 160 TMD 20-300 3p F F</t>
  </si>
  <si>
    <t>1SDA067552R1</t>
  </si>
  <si>
    <t>XT2S 160 TMD 25-300 3p F F</t>
  </si>
  <si>
    <t>1SDA067553R1</t>
  </si>
  <si>
    <t>XT2S 160 TMD 32-320 3p F F</t>
  </si>
  <si>
    <t>1SDA067554R1</t>
  </si>
  <si>
    <t>XT2S 160 TMA 40-400 3p F F</t>
  </si>
  <si>
    <t>1SDA067555R1</t>
  </si>
  <si>
    <t>XT2S 160 TMA 50-500 3p F F</t>
  </si>
  <si>
    <t>1SDA067556R1</t>
  </si>
  <si>
    <t>XT2S 160 TMA 63-630 3p F F</t>
  </si>
  <si>
    <t>1SDA067557R1</t>
  </si>
  <si>
    <t>XT2S 160 TMA 80-800 3p F F</t>
  </si>
  <si>
    <t>1SDA067558R1</t>
  </si>
  <si>
    <t>XT2S 160 TMA 100-1000 3p F F</t>
  </si>
  <si>
    <t>1SDA067559R1</t>
  </si>
  <si>
    <t>XT2S 160 TMA 125-1250 3p F F</t>
  </si>
  <si>
    <t>1SDA067560R1</t>
  </si>
  <si>
    <t>XT2S 160 TMA 160-1600 3p F F</t>
  </si>
  <si>
    <t>1SDA067561R1</t>
  </si>
  <si>
    <t>XT2S 160 TMD 1,6-16 4p F F</t>
  </si>
  <si>
    <t>1SDA067562R1</t>
  </si>
  <si>
    <t>XT2S 160 TMD 2-20 4p F F</t>
  </si>
  <si>
    <t>1SDA067563R1</t>
  </si>
  <si>
    <t>XT2S 160 TMD 2,5-25 4p F F</t>
  </si>
  <si>
    <t>1SDA067564R1</t>
  </si>
  <si>
    <t>XT2S 160 TMD 3,2-32 4p F F</t>
  </si>
  <si>
    <t>1SDA067565R1</t>
  </si>
  <si>
    <t>XT2S 160 TMD 4-40 4p F F</t>
  </si>
  <si>
    <t>1SDA067566R1</t>
  </si>
  <si>
    <t>XT2S 160 TMD 5-50 4p F F</t>
  </si>
  <si>
    <t>1SDA067567R1</t>
  </si>
  <si>
    <t>XT2S 160 TMD 6,3-63 4p F F</t>
  </si>
  <si>
    <t>1SDA067568R1</t>
  </si>
  <si>
    <t>XT2S 160 TMD 8-80 4p F F</t>
  </si>
  <si>
    <t>1SDA067569R1</t>
  </si>
  <si>
    <t>XT2S 160 TMD 10-100 4p F F</t>
  </si>
  <si>
    <t>1SDA067570R1</t>
  </si>
  <si>
    <t>XT2S 160 TMD 12,5-125 4p F F</t>
  </si>
  <si>
    <t>1SDA067571R1</t>
  </si>
  <si>
    <t>XT2S 160 TMD 16-300 4p F F</t>
  </si>
  <si>
    <t>1SDA067572R1</t>
  </si>
  <si>
    <t>XT2S 160 TMD 20-300 4p F F</t>
  </si>
  <si>
    <t>1SDA067573R1</t>
  </si>
  <si>
    <t>XT2S 160 TMD 25-300 4p F F</t>
  </si>
  <si>
    <t>1SDA067574R1</t>
  </si>
  <si>
    <t>XT2S 160 TMD 32-320 4p F F</t>
  </si>
  <si>
    <t>1SDA067575R1</t>
  </si>
  <si>
    <t>XT2S 160 TMA 40-400 4p F F</t>
  </si>
  <si>
    <t>1SDA067576R1</t>
  </si>
  <si>
    <t>XT2S 160 TMA 50-500 4p F F</t>
  </si>
  <si>
    <t>1SDA067577R1</t>
  </si>
  <si>
    <t>XT2S 160 TMA 63-630 4p F F</t>
  </si>
  <si>
    <t>1SDA067578R1</t>
  </si>
  <si>
    <t>XT2S 160 TMA 80-800 4p F F</t>
  </si>
  <si>
    <t>1SDA067579R1</t>
  </si>
  <si>
    <t>XT2S 160 TMA 100-1000 4p F F</t>
  </si>
  <si>
    <t>1SDA067580R1</t>
  </si>
  <si>
    <t>XT2S 160 TMA 125-1250 4p F F InN=50%</t>
  </si>
  <si>
    <t>1SDA067581R1</t>
  </si>
  <si>
    <t>XT2S 160 TMA 160-1600 4p F F InN=50%</t>
  </si>
  <si>
    <t>1SDA067582R1</t>
  </si>
  <si>
    <t>XT2S 160 TMA 125-1250 4p F F InN=100%</t>
  </si>
  <si>
    <t>1SDA067583R1</t>
  </si>
  <si>
    <t>XT2S 160 TMA 160-1600 4p F F InN=100%</t>
  </si>
  <si>
    <t>1SDA067584R1</t>
  </si>
  <si>
    <t>XT2H 160 TMD 1,6-16 3p F F</t>
  </si>
  <si>
    <t>1SDA067585R1</t>
  </si>
  <si>
    <t>XT2H 160 TMD 2-20 3p F F</t>
  </si>
  <si>
    <t>1SDA067586R1</t>
  </si>
  <si>
    <t>XT2H 160 TMD 2,5-25 3p F F</t>
  </si>
  <si>
    <t>1SDA067587R1</t>
  </si>
  <si>
    <t>XT2H 160 TMD 3,2-32 3p F F</t>
  </si>
  <si>
    <t>1SDA067588R1</t>
  </si>
  <si>
    <t>XT2H 160 TMD 4-40 3p F F</t>
  </si>
  <si>
    <t>1SDA067589R1</t>
  </si>
  <si>
    <t>XT2H 160 TMD 5-50 3p F F</t>
  </si>
  <si>
    <t>1SDA067590R1</t>
  </si>
  <si>
    <t>XT2H 160 TMD 6,3-63 3p F F</t>
  </si>
  <si>
    <t>1SDA067591R1</t>
  </si>
  <si>
    <t>XT2H 160 TMD 8-80 3p F F</t>
  </si>
  <si>
    <t>1SDA067592R1</t>
  </si>
  <si>
    <t>XT2H 160 TMD 10-100 3p F F</t>
  </si>
  <si>
    <t>1SDA067593R1</t>
  </si>
  <si>
    <t>XT2H 160 TMD 12,5-125 3p F F</t>
  </si>
  <si>
    <t>1SDA067594R1</t>
  </si>
  <si>
    <t>XT2H 160 TMD 16-300 3p F F</t>
  </si>
  <si>
    <t>1SDA067595R1</t>
  </si>
  <si>
    <t>XT2H 160 TMD 20-300 3p F F</t>
  </si>
  <si>
    <t>1SDA067596R1</t>
  </si>
  <si>
    <t>XT2H 160 TMD 25-300 3p F F</t>
  </si>
  <si>
    <t>1SDA067597R1</t>
  </si>
  <si>
    <t>XT2H 160 TMD 32-320 3p F F</t>
  </si>
  <si>
    <t>1SDA067598R1</t>
  </si>
  <si>
    <t>XT2H 160 TMA 40-400 3p F F</t>
  </si>
  <si>
    <t>1SDA067599R1</t>
  </si>
  <si>
    <t>XT2H 160 TMA 50-500 3p F F</t>
  </si>
  <si>
    <t>1SDA067600R1</t>
  </si>
  <si>
    <t>XT2H 160 TMA 63-630 3p F F</t>
  </si>
  <si>
    <t>1SDA067601R1</t>
  </si>
  <si>
    <t>XT2H 160 TMA 80-800 3p F F</t>
  </si>
  <si>
    <t>1SDA067602R1</t>
  </si>
  <si>
    <t>XT2H 160 TMA 100-1000 3p F F</t>
  </si>
  <si>
    <t>1SDA067603R1</t>
  </si>
  <si>
    <t>XT2H 160 TMA 125-1250 3p F F</t>
  </si>
  <si>
    <t>1SDA067604R1</t>
  </si>
  <si>
    <t>XT2H 160 TMA 160-1600 3p F F</t>
  </si>
  <si>
    <t>1SDA067605R1</t>
  </si>
  <si>
    <t>XT2H 160 TMD 1,6-16 4p F F</t>
  </si>
  <si>
    <t>1SDA067606R1</t>
  </si>
  <si>
    <t>XT2H 160 TMD 2-20 4p F F</t>
  </si>
  <si>
    <t>1SDA067607R1</t>
  </si>
  <si>
    <t>XT2H 160 TMD 2,5-25 4p F F</t>
  </si>
  <si>
    <t>1SDA067608R1</t>
  </si>
  <si>
    <t>XT2H 160 TMD 3,2-32 4p F F</t>
  </si>
  <si>
    <t>1SDA067609R1</t>
  </si>
  <si>
    <t>XT2H 160 TMD 4-40 4p F F</t>
  </si>
  <si>
    <t>1SDA067610R1</t>
  </si>
  <si>
    <t>XT2H 160 TMD 5-50 4p F F</t>
  </si>
  <si>
    <t>1SDA067611R1</t>
  </si>
  <si>
    <t>XT2H 160 TMD 6,3-63 4p F F</t>
  </si>
  <si>
    <t>1SDA067612R1</t>
  </si>
  <si>
    <t>XT2H 160 TMD 8-80 4p F F</t>
  </si>
  <si>
    <t>1SDA067613R1</t>
  </si>
  <si>
    <t>XT2H 160 TMD 10-100 4p F F</t>
  </si>
  <si>
    <t>1SDA067614R1</t>
  </si>
  <si>
    <t>XT2H 160 TMD 12,5-125 4p F F</t>
  </si>
  <si>
    <t>1SDA067615R1</t>
  </si>
  <si>
    <t>XT2H 160 TMD 16-300 4p F F</t>
  </si>
  <si>
    <t>1SDA067616R1</t>
  </si>
  <si>
    <t>XT2H 160 TMD 20-300 4p F F</t>
  </si>
  <si>
    <t>1SDA067617R1</t>
  </si>
  <si>
    <t>XT2H 160 TMD 25-300 4p F F</t>
  </si>
  <si>
    <t>1SDA067618R1</t>
  </si>
  <si>
    <t>XT2H 160 TMD 32-320 4p F F</t>
  </si>
  <si>
    <t>1SDA067619R1</t>
  </si>
  <si>
    <t>XT2H 160 TMA 40-400 4p F F</t>
  </si>
  <si>
    <t>1SDA067620R1</t>
  </si>
  <si>
    <t>XT2H 160 TMA 50-500 4p F F</t>
  </si>
  <si>
    <t>1SDA067621R1</t>
  </si>
  <si>
    <t>XT2H 160 TMA 63-630 4p F F</t>
  </si>
  <si>
    <t>1SDA067622R1</t>
  </si>
  <si>
    <t>XT2H 160 TMA 80-800 4p F F</t>
  </si>
  <si>
    <t>1SDA067623R1</t>
  </si>
  <si>
    <t>XT2H 160 TMA 100-1000 4p F F</t>
  </si>
  <si>
    <t>1SDA067624R1</t>
  </si>
  <si>
    <t>XT2H 160 TMA 125-1250 4p F F InN=50%</t>
  </si>
  <si>
    <t>1SDA067625R1</t>
  </si>
  <si>
    <t>XT2H 160 TMA 160-1600 4p F F InN=50%</t>
  </si>
  <si>
    <t>1SDA067626R1</t>
  </si>
  <si>
    <t>XT2H 160 TMA 125-1250 4p F F InN=100%</t>
  </si>
  <si>
    <t>1SDA067627R1</t>
  </si>
  <si>
    <t>XT2H 160 TMA 160-1600 4p F F InN=100%</t>
  </si>
  <si>
    <t>1SDA067628R1</t>
  </si>
  <si>
    <t>XT2L 160 TMD 1,6-16 3p F F</t>
  </si>
  <si>
    <t>1SDA067629R1</t>
  </si>
  <si>
    <t>XT2L 160 TMD 2-20 3p F F</t>
  </si>
  <si>
    <t>1SDA067630R1</t>
  </si>
  <si>
    <t>XT2L 160 TMD 2,5-25 3p F F</t>
  </si>
  <si>
    <t>1SDA067631R1</t>
  </si>
  <si>
    <t>XT2L 160 TMD 3,2-32 3p F F</t>
  </si>
  <si>
    <t>1SDA067632R1</t>
  </si>
  <si>
    <t>XT2L 160 TMD 4-40 3p F F</t>
  </si>
  <si>
    <t>1SDA067633R1</t>
  </si>
  <si>
    <t>XT2L 160 TMD 5-50 3p F F</t>
  </si>
  <si>
    <t>1SDA067634R1</t>
  </si>
  <si>
    <t>XT2L 160 TMD 6,3-63 3p F F</t>
  </si>
  <si>
    <t>1SDA067635R1</t>
  </si>
  <si>
    <t>XT2L 160 TMD 8-80 3p F F</t>
  </si>
  <si>
    <t>1SDA067636R1</t>
  </si>
  <si>
    <t>XT2L 160 TMD 10-100 3p F F</t>
  </si>
  <si>
    <t>1SDA067637R1</t>
  </si>
  <si>
    <t>XT2L 160 TMD 12,5-125 3p F F</t>
  </si>
  <si>
    <t>1SDA067638R1</t>
  </si>
  <si>
    <t>XT2L 160 TMD 16-300 3p F F</t>
  </si>
  <si>
    <t>1SDA067639R1</t>
  </si>
  <si>
    <t>XT2L 160 TMD 20-300 3p F F</t>
  </si>
  <si>
    <t>1SDA067640R1</t>
  </si>
  <si>
    <t>XT2L 160 TMD 25-300 3p F F</t>
  </si>
  <si>
    <t>1SDA067641R1</t>
  </si>
  <si>
    <t>XT2L 160 TMD 32-320 3p F F</t>
  </si>
  <si>
    <t>1SDA067642R1</t>
  </si>
  <si>
    <t>XT2L  160 TMA 40-400 3p F F</t>
  </si>
  <si>
    <t>1SDA067643R1</t>
  </si>
  <si>
    <t>XT2L  160 TMA 50-500 3p F F</t>
  </si>
  <si>
    <t>1SDA067644R1</t>
  </si>
  <si>
    <t>XT2L  160 TMA 63-630 3p F F</t>
  </si>
  <si>
    <t>1SDA067645R1</t>
  </si>
  <si>
    <t>XT2L  160 TMA 80-800 3p F F</t>
  </si>
  <si>
    <t>1SDA067646R1</t>
  </si>
  <si>
    <t>XT2L  160 TMA 100-1000 3p F F</t>
  </si>
  <si>
    <t>1SDA067647R1</t>
  </si>
  <si>
    <t>XT2L  160 TMA 125-1250 3p F F</t>
  </si>
  <si>
    <t>1SDA067648R1</t>
  </si>
  <si>
    <t>XT2L  160 TMA 160-1600 3p F F</t>
  </si>
  <si>
    <t>1SDA067649R1</t>
  </si>
  <si>
    <t>XT2L 160 TMD 1,6-16 4p F F</t>
  </si>
  <si>
    <t>1SDA067650R1</t>
  </si>
  <si>
    <t>XT2L 160 TMD 2-20 4p F F</t>
  </si>
  <si>
    <t>1SDA067651R1</t>
  </si>
  <si>
    <t>XT2L 160 TMD 2,5-25 4p F F</t>
  </si>
  <si>
    <t>1SDA067652R1</t>
  </si>
  <si>
    <t>XT2L 160 TMD 3,2-32 4p F F</t>
  </si>
  <si>
    <t>1SDA067653R1</t>
  </si>
  <si>
    <t>XT2L 160 TMD 4-40 4p F F</t>
  </si>
  <si>
    <t>1SDA067654R1</t>
  </si>
  <si>
    <t>XT2L 160 TMD 5-50 4p F F</t>
  </si>
  <si>
    <t>1SDA067655R1</t>
  </si>
  <si>
    <t>XT2L 160 TMD 6,3-63 4p F F</t>
  </si>
  <si>
    <t>1SDA067656R1</t>
  </si>
  <si>
    <t>XT2L 160 TMD 8-80 4p F F</t>
  </si>
  <si>
    <t>1SDA067657R1</t>
  </si>
  <si>
    <t>XT2L 160 TMD 10-100 4p F F</t>
  </si>
  <si>
    <t>1SDA067658R1</t>
  </si>
  <si>
    <t>XT2L 160 TMD 12,5-125 4p F F</t>
  </si>
  <si>
    <t>1SDA067659R1</t>
  </si>
  <si>
    <t>XT2L 160 TMD 16-300 4p F F</t>
  </si>
  <si>
    <t>1SDA067660R1</t>
  </si>
  <si>
    <t>XT2L 160 TMD 20-300 4p F F</t>
  </si>
  <si>
    <t>1SDA067661R1</t>
  </si>
  <si>
    <t>XT2L 160 TMD 25-300 4p F F</t>
  </si>
  <si>
    <t>1SDA067662R1</t>
  </si>
  <si>
    <t>XT2L 160 TMD 32-320 4p F F</t>
  </si>
  <si>
    <t>1SDA067663R1</t>
  </si>
  <si>
    <t>XT2L 160 TMA 40-400 4p F F</t>
  </si>
  <si>
    <t>1SDA067664R1</t>
  </si>
  <si>
    <t>XT2L 160 TMA 50-500 4p F F</t>
  </si>
  <si>
    <t>1SDA067665R1</t>
  </si>
  <si>
    <t>XT2L 160 TMA 63-630 4p F F</t>
  </si>
  <si>
    <t>1SDA067666R1</t>
  </si>
  <si>
    <t>XT2L 160 TMA 80-800 4p F F</t>
  </si>
  <si>
    <t>1SDA067667R1</t>
  </si>
  <si>
    <t>XT2L 160 TMA 100-1000 4p F F</t>
  </si>
  <si>
    <t>1SDA067668R1</t>
  </si>
  <si>
    <t>XT2L 160 TMA 125-1250 4p F F InN=50%</t>
  </si>
  <si>
    <t>1SDA067669R1</t>
  </si>
  <si>
    <t>XT2L 160 TMA 160-1600 4p F F InN=50%</t>
  </si>
  <si>
    <t>1SDA067670R1</t>
  </si>
  <si>
    <t>XT2L 160 TMA 125-1250 4p F F InN=100%</t>
  </si>
  <si>
    <t>1SDA067671R1</t>
  </si>
  <si>
    <t>XT2L 160 TMA 160-1600 4p F F InN=100%</t>
  </si>
  <si>
    <t>1SDA067672R1</t>
  </si>
  <si>
    <t>XT2V 160 TMD 1,6-16 3p F F</t>
  </si>
  <si>
    <t>1SDA067673R1</t>
  </si>
  <si>
    <t>XT2V 160 TMD 2-20 3p F F</t>
  </si>
  <si>
    <t>1SDA067674R1</t>
  </si>
  <si>
    <t>XT2V 160 TMD 2,5-25 3p F F</t>
  </si>
  <si>
    <t>1SDA067675R1</t>
  </si>
  <si>
    <t>XT2V 160 TMD 3,2-32 3p F F</t>
  </si>
  <si>
    <t>1SDA067676R1</t>
  </si>
  <si>
    <t>XT2V 160 TMD 4-40 3p F F</t>
  </si>
  <si>
    <t>1SDA067677R1</t>
  </si>
  <si>
    <t>XT2V 160 TMD 5-50 3p F F</t>
  </si>
  <si>
    <t>1SDA067678R1</t>
  </si>
  <si>
    <t>XT2V 160 TMD 6,3-63 3p F F</t>
  </si>
  <si>
    <t>1SDA067679R1</t>
  </si>
  <si>
    <t>XT2V 160 TMD 8-80 3p F F</t>
  </si>
  <si>
    <t>1SDA067680R1</t>
  </si>
  <si>
    <t>XT2V 160 TMD 10-100 3p F F</t>
  </si>
  <si>
    <t>1SDA067681R1</t>
  </si>
  <si>
    <t>XT2V 160 TMD 12,5-125 3p F F</t>
  </si>
  <si>
    <t>1SDA067682R1</t>
  </si>
  <si>
    <t>XT2V 160 TMD 16-300 3p F F</t>
  </si>
  <si>
    <t>1SDA067683R1</t>
  </si>
  <si>
    <t>XT2V 160 TMD 20-300 3p F F</t>
  </si>
  <si>
    <t>1SDA067684R1</t>
  </si>
  <si>
    <t>XT2V 160 TMD 25-300 3p F F</t>
  </si>
  <si>
    <t>1SDA067685R1</t>
  </si>
  <si>
    <t>XT2V 160 TMD 32-320 3p F F</t>
  </si>
  <si>
    <t>1SDA067686R1</t>
  </si>
  <si>
    <t>XT2V 160 TMA 40-400 3p F F</t>
  </si>
  <si>
    <t>1SDA067687R1</t>
  </si>
  <si>
    <t>XT2V 160 TMA 50-500 3p F F</t>
  </si>
  <si>
    <t>1SDA067688R1</t>
  </si>
  <si>
    <t>XT2V 160 TMA 63-630 3p F F</t>
  </si>
  <si>
    <t>1SDA067689R1</t>
  </si>
  <si>
    <t>XT2V 160 TMA 80-800 3p F F</t>
  </si>
  <si>
    <t>1SDA067690R1</t>
  </si>
  <si>
    <t>XT2V 160 TMA 100-1000 3p F F</t>
  </si>
  <si>
    <t>1SDA067691R1</t>
  </si>
  <si>
    <t>XT2V 160 TMA 125-1250 3p F F</t>
  </si>
  <si>
    <t>1SDA067692R1</t>
  </si>
  <si>
    <t>XT2V 160 TMA 160-1600 3p F F</t>
  </si>
  <si>
    <t>1SDA067693R1</t>
  </si>
  <si>
    <t>XT2V 160 TMD 1,6-16 4p F F</t>
  </si>
  <si>
    <t>1SDA067694R1</t>
  </si>
  <si>
    <t>XT2V 160 TMD 2-20 4p F F</t>
  </si>
  <si>
    <t>1SDA067695R1</t>
  </si>
  <si>
    <t>XT2V 160 TMD 2,5-25 4p F F</t>
  </si>
  <si>
    <t>1SDA067696R1</t>
  </si>
  <si>
    <t>XT2V 160 TMD 3,2-32 4p F F</t>
  </si>
  <si>
    <t>1SDA067697R1</t>
  </si>
  <si>
    <t>XT2V 160 TMD 4-40 4p F F</t>
  </si>
  <si>
    <t>1SDA067698R1</t>
  </si>
  <si>
    <t>XT2V 160 TMD 5-50 4p F F</t>
  </si>
  <si>
    <t>1SDA067699R1</t>
  </si>
  <si>
    <t>XT2V 160 TMD 6,3-63 4p F F</t>
  </si>
  <si>
    <t>1SDA067700R1</t>
  </si>
  <si>
    <t>XT2V 160 TMD 8-80 4p F F</t>
  </si>
  <si>
    <t>1SDA067701R1</t>
  </si>
  <si>
    <t>XT2V 160 TMD 10-100 4p F F</t>
  </si>
  <si>
    <t>1SDA067702R1</t>
  </si>
  <si>
    <t>XT2V 160 TMD 12,5-125 4p F F</t>
  </si>
  <si>
    <t>1SDA067703R1</t>
  </si>
  <si>
    <t>XT2V 160 TMD 16-300 4p F F</t>
  </si>
  <si>
    <t>1SDA067704R1</t>
  </si>
  <si>
    <t>XT2V 160 TMD 20-300 4p F F</t>
  </si>
  <si>
    <t>1SDA067705R1</t>
  </si>
  <si>
    <t>XT2V 160 TMD 25-300 4p F F</t>
  </si>
  <si>
    <t>1SDA067706R1</t>
  </si>
  <si>
    <t>XT2V 160 TMD 32-320 4p F F</t>
  </si>
  <si>
    <t>1SDA067707R1</t>
  </si>
  <si>
    <t>XT2V 160 TMA 40-400 4p F F</t>
  </si>
  <si>
    <t>1SDA067708R1</t>
  </si>
  <si>
    <t>XT2V 160 TMA 50-500 4p F F</t>
  </si>
  <si>
    <t>1SDA067709R1</t>
  </si>
  <si>
    <t>XT2V 160 TMA 63-630 4p F F</t>
  </si>
  <si>
    <t>1SDA067710R1</t>
  </si>
  <si>
    <t>XT2V 160 TMA 80-800 4p F F</t>
  </si>
  <si>
    <t>1SDA067711R1</t>
  </si>
  <si>
    <t>XT2V 160 TMA 100-1000 4p F F</t>
  </si>
  <si>
    <t>1SDA067712R1</t>
  </si>
  <si>
    <t>XT2V 160 TMA 125-1250 4p F F InN=50%</t>
  </si>
  <si>
    <t>1SDA067713R1</t>
  </si>
  <si>
    <t>XT2V 160 TMA 160-1600 4p F F InN=50%</t>
  </si>
  <si>
    <t>1SDA067714R1</t>
  </si>
  <si>
    <t>XT2V 160 TMA 125-1250 4p F F InN=100%</t>
  </si>
  <si>
    <t>1SDA067715R1</t>
  </si>
  <si>
    <t>XT2V 160 TMA 160-1600 4p F F InN=100%</t>
  </si>
  <si>
    <t>1SDA067716R1</t>
  </si>
  <si>
    <t>XT2N 160 TMG 16-160 3p F F</t>
  </si>
  <si>
    <t>1SDA067717R1</t>
  </si>
  <si>
    <t>XT2N 160 TMG 20-160 3p F F</t>
  </si>
  <si>
    <t>1SDA067718R1</t>
  </si>
  <si>
    <t>XT2N 160 TMG 25-160 3p F F</t>
  </si>
  <si>
    <t>1SDA067719R1</t>
  </si>
  <si>
    <t>XT2N 160 TMG 32-160 3p F F</t>
  </si>
  <si>
    <t>1SDA067720R1</t>
  </si>
  <si>
    <t>XT2N 160 TMG 40-200 3p F F</t>
  </si>
  <si>
    <t>1SDA067721R1</t>
  </si>
  <si>
    <t>XT2N 160 TMG 50-200 3p F F</t>
  </si>
  <si>
    <t>1SDA067722R1</t>
  </si>
  <si>
    <t>XT2N 160 TMG 63-200 3p F F</t>
  </si>
  <si>
    <t>1SDA067723R1</t>
  </si>
  <si>
    <t>XT2N 160 TMG 80-240 3p F F</t>
  </si>
  <si>
    <t>1SDA067724R1</t>
  </si>
  <si>
    <t>XT2N 160 TMG 100-300 3p F F</t>
  </si>
  <si>
    <t>1SDA067725R1</t>
  </si>
  <si>
    <t>XT2N 160 TMG 125-375 3p F F</t>
  </si>
  <si>
    <t>1SDA067726R1</t>
  </si>
  <si>
    <t>XT2N 160 TMG 160-480 3p F F</t>
  </si>
  <si>
    <t>1SDA067727R1</t>
  </si>
  <si>
    <t>XT2N 160 TMG 16-160 4p F F</t>
  </si>
  <si>
    <t>1SDA067728R1</t>
  </si>
  <si>
    <t>XT2N 160 TMG 20-160 4p F F</t>
  </si>
  <si>
    <t>1SDA067729R1</t>
  </si>
  <si>
    <t>XT2N 160 TMG 25-160 4p F F</t>
  </si>
  <si>
    <t>1SDA067730R1</t>
  </si>
  <si>
    <t>XT2N 160 TMG 32-160 4p F F</t>
  </si>
  <si>
    <t>1SDA067731R1</t>
  </si>
  <si>
    <t>XT2N 160 TMG 40-200 4p F F</t>
  </si>
  <si>
    <t>1SDA067732R1</t>
  </si>
  <si>
    <t>XT2N 160 TMG 50-200 4p F F</t>
  </si>
  <si>
    <t>1SDA067733R1</t>
  </si>
  <si>
    <t>XT2N 160 TMG 63-200 4p F F</t>
  </si>
  <si>
    <t>1SDA067734R1</t>
  </si>
  <si>
    <t>XT2N 160 TMG 80-240 4p F F</t>
  </si>
  <si>
    <t>1SDA067735R1</t>
  </si>
  <si>
    <t>XT2N 160 TMG 100-300 4p F F</t>
  </si>
  <si>
    <t>1SDA067736R1</t>
  </si>
  <si>
    <t>XT2N 160 TMG 125-375 4p F F InN=100%</t>
  </si>
  <si>
    <t>1SDA067737R1</t>
  </si>
  <si>
    <t>XT2N 160 TMG 160-480 4p F F InN=100%</t>
  </si>
  <si>
    <t>1SDA067738R1</t>
  </si>
  <si>
    <t>XT2S 160 TMG 16-160 3p F F</t>
  </si>
  <si>
    <t>1SDA067739R1</t>
  </si>
  <si>
    <t>XT2S 160 TMG 20-160 3p F F</t>
  </si>
  <si>
    <t>1SDA067740R1</t>
  </si>
  <si>
    <t>XT2S 160 TMG 25-160 3p F F</t>
  </si>
  <si>
    <t>1SDA067741R1</t>
  </si>
  <si>
    <t>XT2S 160 TMG 32-160 3p F F</t>
  </si>
  <si>
    <t>1SDA067742R1</t>
  </si>
  <si>
    <t>XT2S 160 TMG 40-200 3p F F</t>
  </si>
  <si>
    <t>1SDA067743R1</t>
  </si>
  <si>
    <t>XT2S 160 TMG 50-200 3p F F</t>
  </si>
  <si>
    <t>1SDA067744R1</t>
  </si>
  <si>
    <t>XT2S 160 TMG 63-200 3p F F</t>
  </si>
  <si>
    <t>1SDA067745R1</t>
  </si>
  <si>
    <t>XT2S 160 TMG 80-240 3p F F</t>
  </si>
  <si>
    <t>1SDA067746R1</t>
  </si>
  <si>
    <t>XT2S 160 TMG 100-300 3p F F</t>
  </si>
  <si>
    <t>1SDA067747R1</t>
  </si>
  <si>
    <t>XT2S 160 TMG 125-375 3p F F</t>
  </si>
  <si>
    <t>1SDA067748R1</t>
  </si>
  <si>
    <t>XT2S 160 TMG 160-480 3p F F</t>
  </si>
  <si>
    <t>1SDA067749R1</t>
  </si>
  <si>
    <t>XT2S 160 TMG 16-160 4p F F</t>
  </si>
  <si>
    <t>1SDA067750R1</t>
  </si>
  <si>
    <t>XT2S 160 TMG 20-160 4p F F</t>
  </si>
  <si>
    <t>1SDA067751R1</t>
  </si>
  <si>
    <t>XT2S 160 TMG 25-160 4p F F</t>
  </si>
  <si>
    <t>1SDA067752R1</t>
  </si>
  <si>
    <t>XT2S 160 TMG 32-160 4p F F</t>
  </si>
  <si>
    <t>1SDA067753R1</t>
  </si>
  <si>
    <t>XT2S 160 TMG 40-200 4p F F</t>
  </si>
  <si>
    <t>1SDA067754R1</t>
  </si>
  <si>
    <t>XT2S 160 TMG 50-200 4p F F</t>
  </si>
  <si>
    <t>1SDA067755R1</t>
  </si>
  <si>
    <t>XT2S 160 TMG 63-200 4p F F</t>
  </si>
  <si>
    <t>1SDA067756R1</t>
  </si>
  <si>
    <t>XT2S 160 TMG 80-240 4p F F</t>
  </si>
  <si>
    <t>1SDA067757R1</t>
  </si>
  <si>
    <t>XT2S 160 TMG 100-300 4p F F</t>
  </si>
  <si>
    <t>1SDA067758R1</t>
  </si>
  <si>
    <t>XT2S 160 TMG 125-375 4p F F InN=100%</t>
  </si>
  <si>
    <t>1SDA067759R1</t>
  </si>
  <si>
    <t>XT2S 160 TMG 160-480 4p F F InN=100%</t>
  </si>
  <si>
    <t>1SDA067760R1</t>
  </si>
  <si>
    <t>XT2S 160 MF 1 Im=14 3p F F</t>
  </si>
  <si>
    <t>1SDA067761R1</t>
  </si>
  <si>
    <t>XT2S 160 MF 2 Im=28 3p F F</t>
  </si>
  <si>
    <t>1SDA067762R1</t>
  </si>
  <si>
    <t>XT2S 160 MF 4 Im=56 3p F F</t>
  </si>
  <si>
    <t>1SDA067763R1</t>
  </si>
  <si>
    <t>XT2S 160 MF 8,5 Im=120 3p F F</t>
  </si>
  <si>
    <t>1SDA067764R1</t>
  </si>
  <si>
    <t>XT2S 160 MF 12,5 Im=175 3p F F</t>
  </si>
  <si>
    <t>1SDA067765R1</t>
  </si>
  <si>
    <t>XT2S 160 MA 20 Im=120...280 3p F F</t>
  </si>
  <si>
    <t>1SDA067766R1</t>
  </si>
  <si>
    <t>XT2S 160 MA 32 Im=192...448 3p F F</t>
  </si>
  <si>
    <t>1SDA067767R1</t>
  </si>
  <si>
    <t>XT2S 160 MA 52 Im=314...728 3p F F</t>
  </si>
  <si>
    <t>1SDA067768R1</t>
  </si>
  <si>
    <t>XT2S 160 MA 80 Im=480...1120 3p F F</t>
  </si>
  <si>
    <t>1SDA067769R1</t>
  </si>
  <si>
    <t>XT2S 160 MA 100 Im=600...1400 3p F F</t>
  </si>
  <si>
    <t>1SDA067770R1</t>
  </si>
  <si>
    <t>XT2H 160 MF 1 Im=14 3p F F</t>
  </si>
  <si>
    <t>1SDA067771R1</t>
  </si>
  <si>
    <t>XT2H 160 MF 2 Im=28 3p F F</t>
  </si>
  <si>
    <t>1SDA067772R1</t>
  </si>
  <si>
    <t>XT2H 160 MF 4 Im=56 3p F F</t>
  </si>
  <si>
    <t>1SDA067773R1</t>
  </si>
  <si>
    <t>XT2H 160 MF 8,5 Im=120 3p F F</t>
  </si>
  <si>
    <t>1SDA067774R1</t>
  </si>
  <si>
    <t>XT2H 160 MF 12,5 Im=175 3p F F</t>
  </si>
  <si>
    <t>1SDA067775R1</t>
  </si>
  <si>
    <t>XT2H 160 MA 20 Im=120...280 3p F F</t>
  </si>
  <si>
    <t>1SDA067776R1</t>
  </si>
  <si>
    <t>XT2H 160 MA 32 Im=192...448 3p F F</t>
  </si>
  <si>
    <t>1SDA067777R1</t>
  </si>
  <si>
    <t>XT2H 160 MA 52 Im=314...728 3p F F</t>
  </si>
  <si>
    <t>1SDA067778R1</t>
  </si>
  <si>
    <t>XT2H 160 MA 80 Im=480...1120 3p F F</t>
  </si>
  <si>
    <t>1SDA067779R1</t>
  </si>
  <si>
    <t>XT2H 160 MA 100 Im=600...1400 3p F F</t>
  </si>
  <si>
    <t>1SDA067780R1</t>
  </si>
  <si>
    <t>XT2L 160 MF 1 Im=14 3p F F</t>
  </si>
  <si>
    <t>1SDA067781R1</t>
  </si>
  <si>
    <t>XT2L 160 MF 2 Im=28 3p F F</t>
  </si>
  <si>
    <t>1SDA067782R1</t>
  </si>
  <si>
    <t>XT2L 160 MF 4 Im=56 3p F F</t>
  </si>
  <si>
    <t>1SDA067783R1</t>
  </si>
  <si>
    <t>XT2L 160 MF 8,5 Im=120 3p F F</t>
  </si>
  <si>
    <t>1SDA067784R1</t>
  </si>
  <si>
    <t>XT2L 160 MF 12,5 Im=175 3p F F</t>
  </si>
  <si>
    <t>1SDA067785R1</t>
  </si>
  <si>
    <t>XT2L 160 MA 20 Im=120...280 3p F F</t>
  </si>
  <si>
    <t>1SDA067786R1</t>
  </si>
  <si>
    <t>XT2L 160 MA 32 Im=192...448 3p F F</t>
  </si>
  <si>
    <t>1SDA067787R1</t>
  </si>
  <si>
    <t>XT2L 160 MA 52 Im=314...728 3p F F</t>
  </si>
  <si>
    <t>1SDA067788R1</t>
  </si>
  <si>
    <t>XT2L 160 MA 80 Im=480...1120 3p F F</t>
  </si>
  <si>
    <t>1SDA067789R1</t>
  </si>
  <si>
    <t>XT2L 160 MA 100 Im=600...1400 3p F F</t>
  </si>
  <si>
    <t>1SDA067790R1</t>
  </si>
  <si>
    <t>XT2V 160 MF 1 Im=14 3p F F</t>
  </si>
  <si>
    <t>1SDA067791R1</t>
  </si>
  <si>
    <t>XT2V 160 MF 2 Im=28 3p F F</t>
  </si>
  <si>
    <t>1SDA067792R1</t>
  </si>
  <si>
    <t>XT2V 160 MF 4 Im=56 3p F F</t>
  </si>
  <si>
    <t>1SDA067793R1</t>
  </si>
  <si>
    <t>XT2V 160 MF 8,5 Im=120 3p F F</t>
  </si>
  <si>
    <t>1SDA067794R1</t>
  </si>
  <si>
    <t>XT2V 160 MF 12,5 Im=175 3p F F</t>
  </si>
  <si>
    <t>1SDA067795R1</t>
  </si>
  <si>
    <t>XT2V 160 MA 20 Im=120...280 3p F F</t>
  </si>
  <si>
    <t>1SDA067796R1</t>
  </si>
  <si>
    <t>XT2V 160 MA 32 Im=192...448 3p F F</t>
  </si>
  <si>
    <t>1SDA067797R1</t>
  </si>
  <si>
    <t>XT2V 160 MA 52 Im=314...728 3p F F</t>
  </si>
  <si>
    <t>1SDA067798R1</t>
  </si>
  <si>
    <t>XT2V 160 MA 80 Im=480...1120 3p F F</t>
  </si>
  <si>
    <t>1SDA067799R1</t>
  </si>
  <si>
    <t>XT2V 160 MA 100 Im=600...1400 3p F F</t>
  </si>
  <si>
    <t>1SDA067800R1</t>
  </si>
  <si>
    <t>XT2S 160 Ekip LS/I In=10A 3p F F</t>
  </si>
  <si>
    <t>1SDA067801R1</t>
  </si>
  <si>
    <t>XT2S 160 Ekip LS/I In=25A 3p F F</t>
  </si>
  <si>
    <t>1SDA067802R1</t>
  </si>
  <si>
    <t>XT2S 160 Ekip LS/I In=63A 3p F F</t>
  </si>
  <si>
    <t>1SDA067803R1</t>
  </si>
  <si>
    <t>XT2S 160 Ekip LS/I In=100A 3p F F</t>
  </si>
  <si>
    <t>1SDA067804R1</t>
  </si>
  <si>
    <t>XT2S 160 Ekip LS/I In=160A 3p F F</t>
  </si>
  <si>
    <t>1SDA067805R1</t>
  </si>
  <si>
    <t>XT2S 160 Ekip I In=10A 3p F F</t>
  </si>
  <si>
    <t>1SDA067806R1</t>
  </si>
  <si>
    <t>XT2S 160 Ekip I In=25A 3p F F</t>
  </si>
  <si>
    <t>1SDA067807R1</t>
  </si>
  <si>
    <t>XT2S 160 Ekip I In=63A 3p F F</t>
  </si>
  <si>
    <t>1SDA067808R1</t>
  </si>
  <si>
    <t>XT2S 160 Ekip I In=100A 3p F F</t>
  </si>
  <si>
    <t>1SDA067809R1</t>
  </si>
  <si>
    <t>XT2S 160 Ekip I In=160A 3p F F</t>
  </si>
  <si>
    <t>1SDA067810R1</t>
  </si>
  <si>
    <t>XT2S 160 Ekip LSI In=10A 3p F F</t>
  </si>
  <si>
    <t>1SDA067811R1</t>
  </si>
  <si>
    <t>XT2S 160 Ekip LSI In=25A 3p F F</t>
  </si>
  <si>
    <t>1SDA067812R1</t>
  </si>
  <si>
    <t>XT2S 160 Ekip LSI In=63A 3p F F</t>
  </si>
  <si>
    <t>1SDA067813R1</t>
  </si>
  <si>
    <t>XT2S 160 Ekip LSI In=100A 3p F F</t>
  </si>
  <si>
    <t>1SDA067814R1</t>
  </si>
  <si>
    <t>XT2S 160 Ekip LSI In=160A 3p F F</t>
  </si>
  <si>
    <t>1SDA067815R1</t>
  </si>
  <si>
    <t>XT2S 160 Ekip LSIG In=10A 3p F F</t>
  </si>
  <si>
    <t>1SDA067816R1</t>
  </si>
  <si>
    <t>XT2S 160 Ekip LSIG In=25A 3p F F</t>
  </si>
  <si>
    <t>1SDA067817R1</t>
  </si>
  <si>
    <t>XT2S 160 Ekip LSIG In=63A 3p F F</t>
  </si>
  <si>
    <t>1SDA067818R1</t>
  </si>
  <si>
    <t>XT2S 160 Ekip LSIG In=100A 3p F F</t>
  </si>
  <si>
    <t>1SDA067819R1</t>
  </si>
  <si>
    <t>XT2S 160 Ekip LSIG In=160A 3p F F</t>
  </si>
  <si>
    <t>1SDA067829R1</t>
  </si>
  <si>
    <t>XT2S 160 Ekip M-I In=20A 3p F F</t>
  </si>
  <si>
    <t>1SDA067830R1</t>
  </si>
  <si>
    <t>XT2S 160 Ekip M-I In=32A 3p F F</t>
  </si>
  <si>
    <t>1SDA067831R1</t>
  </si>
  <si>
    <t>XT2S 160 Ekip M-I In=52A 3p F F</t>
  </si>
  <si>
    <t>1SDA067832R1</t>
  </si>
  <si>
    <t>XT2S 160 Ekip M-I In=100A 3p F F</t>
  </si>
  <si>
    <t>1SDA067833R1</t>
  </si>
  <si>
    <t>XT2S 160 Ekip LS/I In=10A 4p F F</t>
  </si>
  <si>
    <t>1SDA067834R1</t>
  </si>
  <si>
    <t>XT2S 160 Ekip LS/I In=25A 4p F F</t>
  </si>
  <si>
    <t>1SDA067835R1</t>
  </si>
  <si>
    <t>XT2S 160 Ekip LS/I In=63A 4p F F</t>
  </si>
  <si>
    <t>1SDA067836R1</t>
  </si>
  <si>
    <t>XT2S 160 Ekip LS/I In=100A 4p F F</t>
  </si>
  <si>
    <t>1SDA067838R1</t>
  </si>
  <si>
    <t>XT2S 160 Ekip LS/I In=160A 4pFF</t>
  </si>
  <si>
    <t>1SDA067839R1</t>
  </si>
  <si>
    <t>XT2S 160 Ekip I In=10A 4p F F</t>
  </si>
  <si>
    <t>1SDA067840R1</t>
  </si>
  <si>
    <t>XT2S 160 Ekip I In=25A 4p F F</t>
  </si>
  <si>
    <t>1SDA067841R1</t>
  </si>
  <si>
    <t>XT2S 160 Ekip I In=63A 4p F F</t>
  </si>
  <si>
    <t>1SDA067842R1</t>
  </si>
  <si>
    <t>XT2S 160 Ekip I In=100A 4p F F</t>
  </si>
  <si>
    <t>1SDA067844R1</t>
  </si>
  <si>
    <t>XT2S 160 Ekip I In=160A 4p F F</t>
  </si>
  <si>
    <t>1SDA067845R1</t>
  </si>
  <si>
    <t>XT2S 160 Ekip LSI In=10A 4p F F</t>
  </si>
  <si>
    <t>1SDA067846R1</t>
  </si>
  <si>
    <t>XT2S 160 Ekip LSI In=25A 4p F F</t>
  </si>
  <si>
    <t>1SDA067847R1</t>
  </si>
  <si>
    <t>XT2S 160 Ekip LSI In=63A 4p F F</t>
  </si>
  <si>
    <t>1SDA067848R1</t>
  </si>
  <si>
    <t>XT2S 160 Ekip LSI In=100A 4p F F</t>
  </si>
  <si>
    <t>1SDA067850R1</t>
  </si>
  <si>
    <t>XT2S 160 Ekip LSI In=160A 4p F F</t>
  </si>
  <si>
    <t>1SDA067851R1</t>
  </si>
  <si>
    <t>XT2S 160 Ekip LSIG In=10A 4p F F</t>
  </si>
  <si>
    <t>1SDA067852R1</t>
  </si>
  <si>
    <t>XT2S 160 Ekip LSIG In=25A 4p F F</t>
  </si>
  <si>
    <t>1SDA067853R1</t>
  </si>
  <si>
    <t>XT2S 160 Ekip LSIG In=63A 4p F F</t>
  </si>
  <si>
    <t>1SDA067854R1</t>
  </si>
  <si>
    <t>XT2S 160 Ekip LSIG In=100A 4p F F</t>
  </si>
  <si>
    <t>1SDA067856R1</t>
  </si>
  <si>
    <t>XT2S 160 Ekip LSIG In=160A 4p FF</t>
  </si>
  <si>
    <t>1SDA067857R1</t>
  </si>
  <si>
    <t>XT2H 160 Ekip LS/I In=10A 3p F F</t>
  </si>
  <si>
    <t>1SDA067858R1</t>
  </si>
  <si>
    <t>XT2H 160 Ekip LS/I In=25A 3p F F</t>
  </si>
  <si>
    <t>1SDA067859R1</t>
  </si>
  <si>
    <t>XT2H 160 Ekip LS/I In=63A 3p F F</t>
  </si>
  <si>
    <t>1SDA067860R1</t>
  </si>
  <si>
    <t>XT2H 160 Ekip LS/I In=100A 3p F F</t>
  </si>
  <si>
    <t>1SDA067861R1</t>
  </si>
  <si>
    <t>XT2H 160 Ekip LS/I In=160A 3p F F</t>
  </si>
  <si>
    <t>1SDA067862R1</t>
  </si>
  <si>
    <t>XT2H 160 Ekip I In=10A 3p F F</t>
  </si>
  <si>
    <t>1SDA067863R1</t>
  </si>
  <si>
    <t>XT2H 160 Ekip I In=25A 3p F F</t>
  </si>
  <si>
    <t>1SDA067864R1</t>
  </si>
  <si>
    <t>XT2H 160 Ekip I In=63A 3p F F</t>
  </si>
  <si>
    <t>1SDA067865R1</t>
  </si>
  <si>
    <t>XT2H 160 Ekip I In=100A 3p F F</t>
  </si>
  <si>
    <t>1SDA067866R1</t>
  </si>
  <si>
    <t>XT2H 160 Ekip I In=160A 3p F F</t>
  </si>
  <si>
    <t>1SDA067867R1</t>
  </si>
  <si>
    <t>XT2H 160 Ekip LSI In=10A 3p F F</t>
  </si>
  <si>
    <t>1SDA067868R1</t>
  </si>
  <si>
    <t>XT2H 160 Ekip LSI In=25A 3p F F</t>
  </si>
  <si>
    <t>1SDA067869R1</t>
  </si>
  <si>
    <t>XT2H 160 Ekip LSI In=63A 3p F F</t>
  </si>
  <si>
    <t>1SDA067870R1</t>
  </si>
  <si>
    <t>XT2H 160 Ekip LSI In=100A 3p F F</t>
  </si>
  <si>
    <t>1SDA067871R1</t>
  </si>
  <si>
    <t>XT2H 160 Ekip LSI In=160A 3p F F</t>
  </si>
  <si>
    <t>1SDA067872R1</t>
  </si>
  <si>
    <t>XT2H 160 Ekip LSIG In=10A 3p F F</t>
  </si>
  <si>
    <t>1SDA067873R1</t>
  </si>
  <si>
    <t>XT2H 160 Ekip LSIG In=25A 3p F F</t>
  </si>
  <si>
    <t>1SDA067874R1</t>
  </si>
  <si>
    <t>XT2H 160 Ekip LSIG In=63A 3p F F</t>
  </si>
  <si>
    <t>1SDA067875R1</t>
  </si>
  <si>
    <t>XT2H 160 Ekip LSIG In=100A 3p F F</t>
  </si>
  <si>
    <t>1SDA067876R1</t>
  </si>
  <si>
    <t>XT2H 160 Ekip LSIG In=160A 3p F F</t>
  </si>
  <si>
    <t>1SDA067886R1</t>
  </si>
  <si>
    <t>XT2H 160 Ekip M-I In=20A 3p F F</t>
  </si>
  <si>
    <t>1SDA067887R1</t>
  </si>
  <si>
    <t>XT2H 160 Ekip M-I In=32A 3p F F</t>
  </si>
  <si>
    <t>1SDA067888R1</t>
  </si>
  <si>
    <t>XT2H 160 Ekip M-I In=52A 3p F F</t>
  </si>
  <si>
    <t>1SDA067889R1</t>
  </si>
  <si>
    <t>XT2H 160 Ekip M-I In=100A 3p F F</t>
  </si>
  <si>
    <t>1SDA067890R1</t>
  </si>
  <si>
    <t>XT2H 160 Ekip LS/I In=10A 4p F F</t>
  </si>
  <si>
    <t>1SDA067891R1</t>
  </si>
  <si>
    <t>XT2H 160 Ekip LS/I In=25A 4p F F</t>
  </si>
  <si>
    <t>1SDA067892R1</t>
  </si>
  <si>
    <t>XT2H 160 Ekip LS/I In=63A 4p F F</t>
  </si>
  <si>
    <t>1SDA067893R1</t>
  </si>
  <si>
    <t>XT2H 160 Ekip LS/I In=100A 4p F F</t>
  </si>
  <si>
    <t>1SDA067895R1</t>
  </si>
  <si>
    <t>XT2H 160 Ekip LS/I In=160A 4pFF</t>
  </si>
  <si>
    <t>1SDA067896R1</t>
  </si>
  <si>
    <t>XT2H 160 Ekip I In=10A 4p F F</t>
  </si>
  <si>
    <t>1SDA067897R1</t>
  </si>
  <si>
    <t>XT2H 160 Ekip I In=25A 4p F F</t>
  </si>
  <si>
    <t>1SDA067898R1</t>
  </si>
  <si>
    <t>XT2H 160 Ekip I In=63A 4p F F</t>
  </si>
  <si>
    <t>1SDA067899R1</t>
  </si>
  <si>
    <t>XT2H 160 Ekip I In=100A 4p F F</t>
  </si>
  <si>
    <t>1SDA067901R1</t>
  </si>
  <si>
    <t>XT2H 160 Ekip I In=160A 4p F F</t>
  </si>
  <si>
    <t>1SDA067902R1</t>
  </si>
  <si>
    <t>XT2H 160 Ekip LSI In=10A 4p F F</t>
  </si>
  <si>
    <t>1SDA067903R1</t>
  </si>
  <si>
    <t>XT2H 160 Ekip LSI In=25A 4p F F</t>
  </si>
  <si>
    <t>1SDA067904R1</t>
  </si>
  <si>
    <t>XT2H 160 Ekip LSI In=63A 4p F F</t>
  </si>
  <si>
    <t>1SDA067905R1</t>
  </si>
  <si>
    <t>XT2H 160 Ekip LSI In=100A 4p F F</t>
  </si>
  <si>
    <t>1SDA067907R1</t>
  </si>
  <si>
    <t>XT2H 160 Ekip LSI In=160A 4p F F</t>
  </si>
  <si>
    <t>1SDA067908R1</t>
  </si>
  <si>
    <t>XT2H 160 Ekip LSIG In=10A 4p F F</t>
  </si>
  <si>
    <t>1SDA067909R1</t>
  </si>
  <si>
    <t>XT2H 160 Ekip LSIG In=25A 4p F F</t>
  </si>
  <si>
    <t>1SDA067910R1</t>
  </si>
  <si>
    <t>XT2H 160 Ekip LSIG In=63A 4p F F</t>
  </si>
  <si>
    <t>1SDA067911R1</t>
  </si>
  <si>
    <t>XT2H 160 Ekip LSIG In=100A 4p F F</t>
  </si>
  <si>
    <t>1SDA067913R1</t>
  </si>
  <si>
    <t>XT2H 160 Ekip LSIG In=160A 4p FF</t>
  </si>
  <si>
    <t>1SDA067914R1</t>
  </si>
  <si>
    <t>XT2L 160 Ekip LS/I In=10A 3p F F</t>
  </si>
  <si>
    <t>1SDA067915R1</t>
  </si>
  <si>
    <t>XT2L 160 Ekip LS/I In=25A 3p F F</t>
  </si>
  <si>
    <t>1SDA067916R1</t>
  </si>
  <si>
    <t>XT2L 160 Ekip LS/I In=63A 3p F F</t>
  </si>
  <si>
    <t>1SDA067917R1</t>
  </si>
  <si>
    <t>XT2L 160 Ekip LS/I In=100A 3p F F</t>
  </si>
  <si>
    <t>1SDA067918R1</t>
  </si>
  <si>
    <t>XT2L 160 Ekip LS/I In=160A 3p F F</t>
  </si>
  <si>
    <t>1SDA067919R1</t>
  </si>
  <si>
    <t>XT2L 160 Ekip I In=10A 3p F F</t>
  </si>
  <si>
    <t>1SDA067920R1</t>
  </si>
  <si>
    <t>XT2L 160 Ekip I In=25A 3p F F</t>
  </si>
  <si>
    <t>1SDA067921R1</t>
  </si>
  <si>
    <t>XT2L 160 Ekip I In=63A 3p F F</t>
  </si>
  <si>
    <t>1SDA067922R1</t>
  </si>
  <si>
    <t>XT2L 160 Ekip I In=100A 3p F F</t>
  </si>
  <si>
    <t>1SDA067923R1</t>
  </si>
  <si>
    <t>XT2L 160 Ekip I In=160A 3p F F</t>
  </si>
  <si>
    <t>1SDA067924R1</t>
  </si>
  <si>
    <t>XT2L 160 Ekip LSI In=10A 3p F F</t>
  </si>
  <si>
    <t>1SDA067925R1</t>
  </si>
  <si>
    <t>XT2L 160 Ekip LSI In=25A 3p F F</t>
  </si>
  <si>
    <t>1SDA067926R1</t>
  </si>
  <si>
    <t>XT2L 160 Ekip LSI In=63A 3p F F</t>
  </si>
  <si>
    <t>1SDA067927R1</t>
  </si>
  <si>
    <t>XT2L 160 Ekip LSI In=100A 3p F F</t>
  </si>
  <si>
    <t>1SDA067928R1</t>
  </si>
  <si>
    <t>XT2L 160 Ekip LSI In=160A 3p F F</t>
  </si>
  <si>
    <t>1SDA067929R1</t>
  </si>
  <si>
    <t>XT2L 160 Ekip LSIG In=10A 3p F F</t>
  </si>
  <si>
    <t>1SDA067930R1</t>
  </si>
  <si>
    <t>XT2L 160 Ekip LSIG In=25A 3p F F</t>
  </si>
  <si>
    <t>1SDA067931R1</t>
  </si>
  <si>
    <t>XT2L 160 Ekip LSIG In=63A 3p F F</t>
  </si>
  <si>
    <t>1SDA067932R1</t>
  </si>
  <si>
    <t>XT2L 160 Ekip LSIG In=100A 3p F F</t>
  </si>
  <si>
    <t>1SDA067933R1</t>
  </si>
  <si>
    <t>XT2L 160 Ekip LSIG In=160A 3p F F</t>
  </si>
  <si>
    <t>1SDA067943R1</t>
  </si>
  <si>
    <t>XT2L 160 Ekip M-I In=20A 3p F F</t>
  </si>
  <si>
    <t>1SDA067944R1</t>
  </si>
  <si>
    <t>XT2L 160 Ekip M-I In=32A 3p F F</t>
  </si>
  <si>
    <t>1SDA067945R1</t>
  </si>
  <si>
    <t>XT2L 160 Ekip M-I In=52A 3p F F</t>
  </si>
  <si>
    <t>1SDA067946R1</t>
  </si>
  <si>
    <t>XT2L 160 Ekip M-I In=100A 3p F F</t>
  </si>
  <si>
    <t>1SDA067947R1</t>
  </si>
  <si>
    <t>XT2L 160 Ekip LS/I In=10A 4p F F</t>
  </si>
  <si>
    <t>1SDA067948R1</t>
  </si>
  <si>
    <t>XT2L 160 Ekip LS/I In=25A 4p F F</t>
  </si>
  <si>
    <t>1SDA067949R1</t>
  </si>
  <si>
    <t>XT2L 160 Ekip LS/I In=63A 4p F F</t>
  </si>
  <si>
    <t>1SDA067950R1</t>
  </si>
  <si>
    <t>XT2L 160 Ekip LS/I In=100A 4p F F</t>
  </si>
  <si>
    <t>1SDA067952R1</t>
  </si>
  <si>
    <t>XT2L 160 Ekip LS/I In=160A 4pFF</t>
  </si>
  <si>
    <t>1SDA067953R1</t>
  </si>
  <si>
    <t>XT2L 160 Ekip I In=10A 4p F F</t>
  </si>
  <si>
    <t>1SDA067954R1</t>
  </si>
  <si>
    <t>XT2L 160 Ekip I In=25A 4p F F</t>
  </si>
  <si>
    <t>1SDA067955R1</t>
  </si>
  <si>
    <t>XT2L 160 Ekip I In=63A 4p F F</t>
  </si>
  <si>
    <t>1SDA067956R1</t>
  </si>
  <si>
    <t>XT2L 160 Ekip I In=100A 4p F F</t>
  </si>
  <si>
    <t>1SDA067958R1</t>
  </si>
  <si>
    <t>XT2L 160 Ekip I In=160A 4p F F</t>
  </si>
  <si>
    <t>1SDA067959R1</t>
  </si>
  <si>
    <t>XT2L 160 Ekip LSI In=10A 4p F F</t>
  </si>
  <si>
    <t>1SDA067960R1</t>
  </si>
  <si>
    <t>XT2L 160 Ekip LSI In=25A 4p F F</t>
  </si>
  <si>
    <t>1SDA067961R1</t>
  </si>
  <si>
    <t>XT2L 160 Ekip LSI In=63A 4p F F</t>
  </si>
  <si>
    <t>1SDA067962R1</t>
  </si>
  <si>
    <t>XT2L 160 Ekip LSI In=100A 4p F F</t>
  </si>
  <si>
    <t>1SDA067964R1</t>
  </si>
  <si>
    <t>XT2L 160 Ekip LSI In=160A 4p F F</t>
  </si>
  <si>
    <t>1SDA067965R1</t>
  </si>
  <si>
    <t>XT2L 160 Ekip LSIG In=10A 4p F F</t>
  </si>
  <si>
    <t>1SDA067966R1</t>
  </si>
  <si>
    <t>XT2L 160 Ekip LSIG In=25A 4p F F</t>
  </si>
  <si>
    <t>1SDA067967R1</t>
  </si>
  <si>
    <t>XT2L 160 Ekip LSIG In=63A 4p F F</t>
  </si>
  <si>
    <t>1SDA067968R1</t>
  </si>
  <si>
    <t>XT2L 160 Ekip LSIG In=100A 4p F F</t>
  </si>
  <si>
    <t>1SDA067970R1</t>
  </si>
  <si>
    <t>XT2L 160 Ekip LSIG In=160A 4p FF</t>
  </si>
  <si>
    <t>1SDA067971R1</t>
  </si>
  <si>
    <t>XT2V 160 Ekip LS/I In=10A 3p F F</t>
  </si>
  <si>
    <t>1SDA067972R1</t>
  </si>
  <si>
    <t>XT2V 160 Ekip LS/I In=25A 3p F F</t>
  </si>
  <si>
    <t>1SDA067973R1</t>
  </si>
  <si>
    <t>XT2V 160 Ekip LS/I In=63A 3p F F</t>
  </si>
  <si>
    <t>1SDA067974R1</t>
  </si>
  <si>
    <t>XT2V 160 Ekip LS/I In=100A 3p F F</t>
  </si>
  <si>
    <t>1SDA067975R1</t>
  </si>
  <si>
    <t>XT2V 160 Ekip LS/I In=160A 3p F F</t>
  </si>
  <si>
    <t>1SDA067976R1</t>
  </si>
  <si>
    <t>XT2V 160 Ekip I In=10A 3p F F</t>
  </si>
  <si>
    <t>1SDA067977R1</t>
  </si>
  <si>
    <t>XT2V 160 Ekip I In=25A 3p F F</t>
  </si>
  <si>
    <t>1SDA067978R1</t>
  </si>
  <si>
    <t>XT2V 160 Ekip I In=63A 3p F F</t>
  </si>
  <si>
    <t>1SDA067979R1</t>
  </si>
  <si>
    <t>XT2V 160 Ekip I In=100A 3p F F</t>
  </si>
  <si>
    <t>1SDA067980R1</t>
  </si>
  <si>
    <t>XT2V 160 Ekip I In=160A 3p F F</t>
  </si>
  <si>
    <t>1SDA067981R1</t>
  </si>
  <si>
    <t>XT2V 160 Ekip LSI In=10A 3p F F</t>
  </si>
  <si>
    <t>1SDA067982R1</t>
  </si>
  <si>
    <t>XT2V 160 Ekip LSI In=25A 3p F F</t>
  </si>
  <si>
    <t>1SDA067983R1</t>
  </si>
  <si>
    <t>XT2V 160 Ekip LSI In=63A 3p F F</t>
  </si>
  <si>
    <t>1SDA067984R1</t>
  </si>
  <si>
    <t>XT2V 160 Ekip LSI In=100A 3p F F</t>
  </si>
  <si>
    <t>1SDA067985R1</t>
  </si>
  <si>
    <t>XT2V 160 Ekip LSI In=160A 3p F F</t>
  </si>
  <si>
    <t>1SDA067986R1</t>
  </si>
  <si>
    <t>XT2V 160 Ekip LSIG In=10A 3p F F</t>
  </si>
  <si>
    <t>1SDA067987R1</t>
  </si>
  <si>
    <t>XT2V 160 Ekip LSIG In=25A 3p F F</t>
  </si>
  <si>
    <t>1SDA067988R1</t>
  </si>
  <si>
    <t>XT2V 160 Ekip LSIG In=63A 3p F F</t>
  </si>
  <si>
    <t>1SDA067989R1</t>
  </si>
  <si>
    <t>XT2V 160 Ekip LSIG In=100A 3p F F</t>
  </si>
  <si>
    <t>1SDA067990R1</t>
  </si>
  <si>
    <t>XT2V 160 Ekip LSIG In=160A 3p F F</t>
  </si>
  <si>
    <t>1SDA068000R1</t>
  </si>
  <si>
    <t>XT2V 160 Ekip M-I In=20A 3p F F</t>
  </si>
  <si>
    <t>1SDA068001R1</t>
  </si>
  <si>
    <t>XT2V 160 Ekip M-I In=32A 3p F F</t>
  </si>
  <si>
    <t>1SDA068002R1</t>
  </si>
  <si>
    <t>XT2V 160 Ekip M-I In=52A 3p F F</t>
  </si>
  <si>
    <t>1SDA068003R1</t>
  </si>
  <si>
    <t>XT2V 160 Ekip M-I In=100A 3p F F</t>
  </si>
  <si>
    <t>1SDA068004R1</t>
  </si>
  <si>
    <t>XT2V 160 Ekip LS/I In=10A 4p F F</t>
  </si>
  <si>
    <t>1SDA068005R1</t>
  </si>
  <si>
    <t>XT2V 160 Ekip LS/I In=25A 4p F F</t>
  </si>
  <si>
    <t>1SDA068006R1</t>
  </si>
  <si>
    <t>XT2V 160 Ekip LS/I In=63A 4p F F</t>
  </si>
  <si>
    <t>1SDA068007R1</t>
  </si>
  <si>
    <t>XT2V 160 Ekip LS/I In=100A 4p F F</t>
  </si>
  <si>
    <t>1SDA068009R1</t>
  </si>
  <si>
    <t>XT2V 160 Ekip LS/I In=160A 4pFF</t>
  </si>
  <si>
    <t>1SDA068010R1</t>
  </si>
  <si>
    <t>XT2V 160 Ekip I In=10A 4p F F</t>
  </si>
  <si>
    <t>1SDA068011R1</t>
  </si>
  <si>
    <t>XT2V 160 Ekip I In=25A 4p F F</t>
  </si>
  <si>
    <t>1SDA068012R1</t>
  </si>
  <si>
    <t>XT2V 160 Ekip I In=63A 4p F F</t>
  </si>
  <si>
    <t>1SDA068013R1</t>
  </si>
  <si>
    <t>XT2V 160 Ekip I In=100A 4p F F</t>
  </si>
  <si>
    <t>1SDA068015R1</t>
  </si>
  <si>
    <t>XT2V 160 Ekip I In=160A 4p F F</t>
  </si>
  <si>
    <t>1SDA068016R1</t>
  </si>
  <si>
    <t>XT2V 160 Ekip LSI In=10A 4p F F</t>
  </si>
  <si>
    <t>1SDA068017R1</t>
  </si>
  <si>
    <t>XT2V 160 Ekip LSI In=25A 4p F F</t>
  </si>
  <si>
    <t>1SDA068018R1</t>
  </si>
  <si>
    <t>XT2V 160 Ekip LSI In=63A 4p F F</t>
  </si>
  <si>
    <t>1SDA068019R1</t>
  </si>
  <si>
    <t>XT2V 160 Ekip LSI In=100A 4p F F</t>
  </si>
  <si>
    <t>1SDA068021R1</t>
  </si>
  <si>
    <t>XT2V 160 Ekip LSI In=160A 4p F F</t>
  </si>
  <si>
    <t>1SDA068022R1</t>
  </si>
  <si>
    <t>XT2V 160 Ekip LSIG In=10A 4p F F</t>
  </si>
  <si>
    <t>1SDA068023R1</t>
  </si>
  <si>
    <t>XT2V 160 Ekip LSIG In=25A 4p F F</t>
  </si>
  <si>
    <t>1SDA068024R1</t>
  </si>
  <si>
    <t>XT2V 160 Ekip LSIG In=63A 4p F F</t>
  </si>
  <si>
    <t>1SDA068025R1</t>
  </si>
  <si>
    <t>XT2V 160 Ekip LSIG In=100A 4p F F</t>
  </si>
  <si>
    <t>1SDA068027R1</t>
  </si>
  <si>
    <t>XT2V 160 Ekip LSIG In=160A 4p FF</t>
  </si>
  <si>
    <t>1SDA068028R1</t>
  </si>
  <si>
    <t>SG.EL.Ekip M-LIU In=40A XT4 3p</t>
  </si>
  <si>
    <t>1SDA068029R1</t>
  </si>
  <si>
    <t>SG.EL.Ekip M-LIU In=63A XT4 3p</t>
  </si>
  <si>
    <t>1SDA068030R1</t>
  </si>
  <si>
    <t>SG.EL.Ekip M-LIU In=100A XT4 3p</t>
  </si>
  <si>
    <t>1SDA068031R1</t>
  </si>
  <si>
    <t>SG.EL.Ekip M-LIU In=160A XT4 3p</t>
  </si>
  <si>
    <t>1SDA068033R1</t>
  </si>
  <si>
    <t>SG.EL.Ekip M-LRIU In=40A XT4 3p</t>
  </si>
  <si>
    <t>1SDA068034R1</t>
  </si>
  <si>
    <t>SG.EL.Ekip M-LRIU In=63A XT4 3p</t>
  </si>
  <si>
    <t>1SDA068035R1</t>
  </si>
  <si>
    <t>SG.EL.Ekip M-LRIU In=100A XT4 3p</t>
  </si>
  <si>
    <t>1SDA068036R1</t>
  </si>
  <si>
    <t>SG.EL.Ekip M-LRIU In=160A XT4 3p</t>
  </si>
  <si>
    <t>1SDA068037R1</t>
  </si>
  <si>
    <t xml:space="preserve">Ekip M-LRIU In=200A XT4 3p              </t>
  </si>
  <si>
    <t>1SDA068038R1</t>
  </si>
  <si>
    <t>SG.EL.Ekip G-LS/I In=40A XT4 3p</t>
  </si>
  <si>
    <t>1SDA068039R1</t>
  </si>
  <si>
    <t>SG.EL.Ekip G-LS/I In=63A XT4 3p</t>
  </si>
  <si>
    <t>1SDA068040R1</t>
  </si>
  <si>
    <t>SG.EL.Ekip G-LS/I In=100A XT4 3p</t>
  </si>
  <si>
    <t>1SDA068041R1</t>
  </si>
  <si>
    <t>SG.EL.Ekip G-LS/I In=160A XT4 3p</t>
  </si>
  <si>
    <t>1SDA068042R1</t>
  </si>
  <si>
    <t>SG.EL.Ekip G-LS/I In=250A XT4 3p</t>
  </si>
  <si>
    <t>1SDA068043R1</t>
  </si>
  <si>
    <t>SG.EL.Ekip G-LS/I In=40A XT4 4p</t>
  </si>
  <si>
    <t>1SDA068044R1</t>
  </si>
  <si>
    <t>SG.EL.Ekip G-LS/I In=63A XT4 4p</t>
  </si>
  <si>
    <t>1SDA068045R1</t>
  </si>
  <si>
    <t>SG.EL.Ekip G-LS/I In=100A XT4 4p</t>
  </si>
  <si>
    <t>1SDA068046R1</t>
  </si>
  <si>
    <t>SG.EL.Ekip G-LS/I In=160A XT4 4p</t>
  </si>
  <si>
    <t>1SDA068047R1</t>
  </si>
  <si>
    <t>SG.EL.Ekip G-LS/I In=250A XT4 4p</t>
  </si>
  <si>
    <t>1SDA068048R1</t>
  </si>
  <si>
    <t>SG.EL.Ekip N-LS/I In=40A XT4 4p</t>
  </si>
  <si>
    <t>1SDA068049R1</t>
  </si>
  <si>
    <t>SG.EL.Ekip N-LS/I In=63A XT4 4p</t>
  </si>
  <si>
    <t>1SDA068050R1</t>
  </si>
  <si>
    <t>SG.EL.Ekip N-LS/I In=100A XT4 4p</t>
  </si>
  <si>
    <t>1SDA068051R1</t>
  </si>
  <si>
    <t>SG.EL.Ekip N-LS/I In=160A XT4 4p</t>
  </si>
  <si>
    <t>1SDA068052R1</t>
  </si>
  <si>
    <t>SG.EL.Ekip LSIG In=100A XT2 4p</t>
  </si>
  <si>
    <t>1SDA068053R1</t>
  </si>
  <si>
    <t>XT3N 250 TMD 63-630 3p F F</t>
  </si>
  <si>
    <t>1SDA068054R1</t>
  </si>
  <si>
    <t>XT3N 250 TMD 80-800 3p F F</t>
  </si>
  <si>
    <t>1SDA068055R1</t>
  </si>
  <si>
    <t>XT3N 250 TMD 100-1000 3p F F</t>
  </si>
  <si>
    <t>Interruptor Tmax XT3N  de 125 Amp. 3 Polos sin Terminales para cable, relevador TMD</t>
  </si>
  <si>
    <t>Interruptor Tmax XT3N de 160 Amp. 3 Polos sin Terminales para cable, relevador TMD</t>
  </si>
  <si>
    <t>Interruptor Tmax XT3N de 200 Amp. 3 Polos sin Terminales para cable, relevador TMD</t>
  </si>
  <si>
    <t>Interruptor Tmax XT3N de 250 Amp. 3 Polos sin Terminales para cable, relevador TMD</t>
  </si>
  <si>
    <t>1SDA068060R1</t>
  </si>
  <si>
    <t>XT3N 250 TMD 63-630 4p F F</t>
  </si>
  <si>
    <t>1SDA068061R1</t>
  </si>
  <si>
    <t>XT3N 250 TMD 80-800 4p F F</t>
  </si>
  <si>
    <t>1SDA068062R1</t>
  </si>
  <si>
    <t>XT3N 250 TMD 100-1000 4p F F</t>
  </si>
  <si>
    <t>1SDA068063R1</t>
  </si>
  <si>
    <t>XT3N 250 TMD 125-1250 4p F F InN=50%</t>
  </si>
  <si>
    <t>1SDA068064R1</t>
  </si>
  <si>
    <t>XT3N 250 TMD 160-1600 4p F F InN=50%</t>
  </si>
  <si>
    <t>1SDA068065R1</t>
  </si>
  <si>
    <t>XT3N 250 TMD 200-2000 4p F F InN=50%</t>
  </si>
  <si>
    <t>1SDA068066R1</t>
  </si>
  <si>
    <t>XT3N 250 TMD 250-2500 4p F F InN=50%</t>
  </si>
  <si>
    <t>1SDA068067R1</t>
  </si>
  <si>
    <t>XT3N 250 TMD 125-1250 4p F F InN=100%</t>
  </si>
  <si>
    <t>1SDA068068R1</t>
  </si>
  <si>
    <t>XT3N 250 TMD 160-1600 4p F F InN=100%</t>
  </si>
  <si>
    <t>1SDA068069R1</t>
  </si>
  <si>
    <t>XT3N 250 TMD 200-2000 4p F F InN=100%</t>
  </si>
  <si>
    <t>1SDA068070R1</t>
  </si>
  <si>
    <t>XT3N 250 TMD 250-2500 4p F F InN=100%</t>
  </si>
  <si>
    <t>1SDA068071R1</t>
  </si>
  <si>
    <t>XT3N 250 MA 100 Im=600...1200 3p F F</t>
  </si>
  <si>
    <t>1SDA068072R1</t>
  </si>
  <si>
    <t>XT3N 250 MA125 Im=750...1500 3p F F</t>
  </si>
  <si>
    <t>1SDA068073R1</t>
  </si>
  <si>
    <t>XT3N 250 MA160 Im=960...1920 3p F F</t>
  </si>
  <si>
    <t>1SDA068074R1</t>
  </si>
  <si>
    <t>XT3N 250 MA200 Im=1200...2400 3p F F</t>
  </si>
  <si>
    <t>1SDA068076R1</t>
  </si>
  <si>
    <t>XT4N 160 TMD 16-300 3p F F</t>
  </si>
  <si>
    <t>1SDA068080R1</t>
  </si>
  <si>
    <t>XT4N 160 TMD 20-300 3p F F</t>
  </si>
  <si>
    <t>1SDA068081R1</t>
  </si>
  <si>
    <t>XT4N 160 TMD 25-300 3p F F</t>
  </si>
  <si>
    <t>1SDA068082R1</t>
  </si>
  <si>
    <t>XT4N 160 TMD 32-320 3p F F</t>
  </si>
  <si>
    <t>1SDA068083R1</t>
  </si>
  <si>
    <t>XT4N 160 TMA 40-400 3p F F</t>
  </si>
  <si>
    <t>1SDA068084R1</t>
  </si>
  <si>
    <t>XT4N 160 TMA 50-500 3p F F</t>
  </si>
  <si>
    <t>1SDA068085R1</t>
  </si>
  <si>
    <t>XT4N 160 TMA 63-630 3p F F</t>
  </si>
  <si>
    <t>1SDA068086R1</t>
  </si>
  <si>
    <t>XT4N 160 TMA 80-800 3p F F</t>
  </si>
  <si>
    <t>1SDA068087R1</t>
  </si>
  <si>
    <t>XT4N 160 TMA 100-1000 3p F F</t>
  </si>
  <si>
    <t>1SDA068088R1</t>
  </si>
  <si>
    <t>XT4N 160 TMA 125-1250 3p F F</t>
  </si>
  <si>
    <t>1SDA068089R1</t>
  </si>
  <si>
    <t>XT4N 160 TMA 160-1600 3p F F</t>
  </si>
  <si>
    <t>1SDA068090R1</t>
  </si>
  <si>
    <t>XT4N 250 TMA 200-2000 3p F F</t>
  </si>
  <si>
    <t>1SDA068091R1</t>
  </si>
  <si>
    <t>XT4N 250 TMA 225-2250 3p F F</t>
  </si>
  <si>
    <t>1SDA068092R1</t>
  </si>
  <si>
    <t>XT4N 250 TMA 250-2500 3p F F</t>
  </si>
  <si>
    <t>1SDA068093R1</t>
  </si>
  <si>
    <t>XT4N 160 TMD 16-300 4p F F</t>
  </si>
  <si>
    <t>1SDA068094R1</t>
  </si>
  <si>
    <t>XT4N 160 TMD 20-300 4p F F</t>
  </si>
  <si>
    <t>1SDA068095R1</t>
  </si>
  <si>
    <t>XT4N 160 TMD 25-300 4p F F</t>
  </si>
  <si>
    <t>1SDA068096R1</t>
  </si>
  <si>
    <t>XT4N 160 TMD 32-320 4p F F</t>
  </si>
  <si>
    <t>1SDA068097R1</t>
  </si>
  <si>
    <t>XT4N 160 TMA 40-400 4p F F</t>
  </si>
  <si>
    <t>1SDA068098R1</t>
  </si>
  <si>
    <t>XT4N 160 TMA 50-500 4p F F</t>
  </si>
  <si>
    <t>1SDA068099R1</t>
  </si>
  <si>
    <t>XT4N 160 TMA 63-630 4p F F</t>
  </si>
  <si>
    <t>1SDA068100R1</t>
  </si>
  <si>
    <t>XT4N 160 TMA 80-800 4p F F</t>
  </si>
  <si>
    <t>1SDA068101R1</t>
  </si>
  <si>
    <t>XT4N 160 TMA 100-1000 4p F F</t>
  </si>
  <si>
    <t>1SDA068102R1</t>
  </si>
  <si>
    <t>XT4N 160 TMA 125-1250 4p F F InN=50%</t>
  </si>
  <si>
    <t>1SDA068103R1</t>
  </si>
  <si>
    <t>XT4N 160 TMA 160-1600 4p F F InN=50%</t>
  </si>
  <si>
    <t>1SDA068104R1</t>
  </si>
  <si>
    <t>XT4N 250 TMA 200-2000 4p F F InN=50%</t>
  </si>
  <si>
    <t>1SDA068105R1</t>
  </si>
  <si>
    <t>XT4N 250 TMA 225-2250 4p F F InN=50%</t>
  </si>
  <si>
    <t>1SDA068106R1</t>
  </si>
  <si>
    <t>XT4N 250 TMA 250-2500 4p F F InN=50%</t>
  </si>
  <si>
    <t>1SDA068107R1</t>
  </si>
  <si>
    <t>XT4N 160 TMA 125-1250 4p F F InN=100%</t>
  </si>
  <si>
    <t>1SDA068108R1</t>
  </si>
  <si>
    <t>XT4N 160 TMA 160-1600 4p F F InN=100%</t>
  </si>
  <si>
    <t>1SDA068109R1</t>
  </si>
  <si>
    <t>XT4N 250 TMA 200-2000 4p F F InN=100%</t>
  </si>
  <si>
    <t>1SDA068110R1</t>
  </si>
  <si>
    <t>XT4N 250 TMA 225-2250 4p F F InN=100%</t>
  </si>
  <si>
    <t>1SDA068111R1</t>
  </si>
  <si>
    <t>XT4N 250 TMA 250-2500 4p F F InN=100%</t>
  </si>
  <si>
    <t>1SDA068112R1</t>
  </si>
  <si>
    <t>XT4N 160 MA 10 Im=50...100 3p F F</t>
  </si>
  <si>
    <t>1SDA068113R1</t>
  </si>
  <si>
    <t>XT4N 160 MA 12,5 Im=62,5...125 3p F F</t>
  </si>
  <si>
    <t>1SDA068114R1</t>
  </si>
  <si>
    <t>XT4N 160 MA 20 Im=100...200 3p F F</t>
  </si>
  <si>
    <t>1SDA068115R1</t>
  </si>
  <si>
    <t>XT4N 160 MA 32 Im=160...320 3p F F</t>
  </si>
  <si>
    <t>1SDA068116R1</t>
  </si>
  <si>
    <t>XT4N 160 MA 52 Im=260...520 3p F F</t>
  </si>
  <si>
    <t>1SDA068117R1</t>
  </si>
  <si>
    <t>XT4N 160 MA 80 Im=400...800 3p F F</t>
  </si>
  <si>
    <t>1SDA068118R1</t>
  </si>
  <si>
    <t>XT4N 160 MA 100 Im=500...1000 3p F F</t>
  </si>
  <si>
    <t>1SDA068119R1</t>
  </si>
  <si>
    <t>XT4N 160 MA 125 Im=625...1250 3p F F</t>
  </si>
  <si>
    <t>1SDA068120R1</t>
  </si>
  <si>
    <t>XT4N 160 MA 160 Im=800...1600 3p F F</t>
  </si>
  <si>
    <t>1SDA068121R1</t>
  </si>
  <si>
    <t>XT4N 250 MA 200 Im=1000...2000 3p F F</t>
  </si>
  <si>
    <t>1SDA068122R1</t>
  </si>
  <si>
    <t>XT4N 160 Ekip LS/I In=40A 3p F F</t>
  </si>
  <si>
    <t>1SDA068123R1</t>
  </si>
  <si>
    <t>XT4N 160 Ekip LS/I In=63A 3p F F</t>
  </si>
  <si>
    <t>1SDA068124R1</t>
  </si>
  <si>
    <t>XT4N 160 Ekip LS/I In=100A 3p F F</t>
  </si>
  <si>
    <t>1SDA068125R1</t>
  </si>
  <si>
    <t>XT4N 160 Ekip LS/I In=160A 3p F F</t>
  </si>
  <si>
    <t>1SDA068126R1</t>
  </si>
  <si>
    <t>XT4N 250 Ekip LS/I In=250A 3p F F</t>
  </si>
  <si>
    <t>1SDA068127R1</t>
  </si>
  <si>
    <t>XT4N 160 Ekip I In=40A 3p F F</t>
  </si>
  <si>
    <t>1SDA068128R1</t>
  </si>
  <si>
    <t>XT4N 160 Ekip I In=63A 3p F F</t>
  </si>
  <si>
    <t>1SDA068129R1</t>
  </si>
  <si>
    <t>XT4N 160 Ekip I In=100A 3p F F</t>
  </si>
  <si>
    <t>1SDA068130R1</t>
  </si>
  <si>
    <t>XT4N 160 Ekip I In=160A 3p F F</t>
  </si>
  <si>
    <t>1SDA068131R1</t>
  </si>
  <si>
    <t>XT4N 250 Ekip I In=250A 3p F F</t>
  </si>
  <si>
    <t>1SDA068132R1</t>
  </si>
  <si>
    <t>XT4N 160 Ekip LSI In=40A 3p F F</t>
  </si>
  <si>
    <t>1SDA068133R1</t>
  </si>
  <si>
    <t>XT4N 160 Ekip LSI In=63A 3p F F</t>
  </si>
  <si>
    <t>1SDA068134R1</t>
  </si>
  <si>
    <t>XT4N 160 Ekip LSI In=100A 3p F F</t>
  </si>
  <si>
    <t>1SDA068135R1</t>
  </si>
  <si>
    <t>XT4N 160 Ekip LSI In=160A 3p F F</t>
  </si>
  <si>
    <t>1SDA068136R1</t>
  </si>
  <si>
    <t>XT4N 250 Ekip LSI In=250A 3p F F</t>
  </si>
  <si>
    <t>1SDA068137R1</t>
  </si>
  <si>
    <t>XT4N 160 Ekip LSIG In=40A 3p F F</t>
  </si>
  <si>
    <t>1SDA068138R1</t>
  </si>
  <si>
    <t>XT4N 160 Ekip LSIG In=63A 3p F F</t>
  </si>
  <si>
    <t>1SDA068139R1</t>
  </si>
  <si>
    <t>XT4N 160 Ekip LSIG In=100A 3p F F</t>
  </si>
  <si>
    <t>1SDA068140R1</t>
  </si>
  <si>
    <t>XT4N 160 Ekip LSIG In=160A 3p F F</t>
  </si>
  <si>
    <t>1SDA068141R1</t>
  </si>
  <si>
    <t>XT4N 250 Ekip LSIG In=250A 3p F F</t>
  </si>
  <si>
    <t>1SDA068142R1</t>
  </si>
  <si>
    <t>XT4N 160 Ekip LS/I In=40A 4p F F</t>
  </si>
  <si>
    <t>1SDA068144R1</t>
  </si>
  <si>
    <t>XT4N 160 Ekip LS/I In=63A 4p F F</t>
  </si>
  <si>
    <t>1SDA068145R1</t>
  </si>
  <si>
    <t>XT4N 160 Ekip LS/I In=100A 4p F F</t>
  </si>
  <si>
    <t>1SDA068146R1</t>
  </si>
  <si>
    <t>XT4N 160 Ekip LS/I In=160A 4p F F</t>
  </si>
  <si>
    <t>1SDA068147R1</t>
  </si>
  <si>
    <t>XT4N 250 Ekip LS/I In=250A 4p F F</t>
  </si>
  <si>
    <t>1SDA068148R1</t>
  </si>
  <si>
    <t>XT4N 160 Ekip I In=40A 4p F F</t>
  </si>
  <si>
    <t>1SDA068149R1</t>
  </si>
  <si>
    <t>XT4N 160 Ekip I In=63A 4p F F</t>
  </si>
  <si>
    <t>1SDA068150R1</t>
  </si>
  <si>
    <t>XT4N 160 Ekip I In=100A 4p F F</t>
  </si>
  <si>
    <t>1SDA068151R1</t>
  </si>
  <si>
    <t>XT4N 160 Ekip I In=160A 4p F F</t>
  </si>
  <si>
    <t>1SDA068152R1</t>
  </si>
  <si>
    <t>XT4N 250 Ekip I In=250A 4p F F</t>
  </si>
  <si>
    <t>1SDA068153R1</t>
  </si>
  <si>
    <t>XT4N 160 Ekip LSI In=40A 4p F F</t>
  </si>
  <si>
    <t>1SDA068154R1</t>
  </si>
  <si>
    <t>XT4N 160 Ekip LSI In=63A 4p F F</t>
  </si>
  <si>
    <t>1SDA068155R1</t>
  </si>
  <si>
    <t>XT4N 160 Ekip LSI In=100A 4p F F</t>
  </si>
  <si>
    <t>1SDA068156R1</t>
  </si>
  <si>
    <t>XT4N 160 Ekip LSI In=160A 4p F F</t>
  </si>
  <si>
    <t>1SDA068157R1</t>
  </si>
  <si>
    <t>XT4N 250 Ekip LSI In=250A 4p F F</t>
  </si>
  <si>
    <t>1SDA068158R1</t>
  </si>
  <si>
    <t>XT4N 160 Ekip LSIG In=40A 4p F F</t>
  </si>
  <si>
    <t>1SDA068159R1</t>
  </si>
  <si>
    <t>XT4N 160 Ekip LSIG In=63A 4p F F</t>
  </si>
  <si>
    <t>1SDA068160R1</t>
  </si>
  <si>
    <t>XT4N 160 Ekip LSIG In=100A 4p F F</t>
  </si>
  <si>
    <t>1SDA068161R1</t>
  </si>
  <si>
    <t>XT4N 160 Ekip LSIG In=160A 4p F F</t>
  </si>
  <si>
    <t>1SDA068162R1</t>
  </si>
  <si>
    <t>XT4N 250 Ekip LSIG In=250A 4p F F</t>
  </si>
  <si>
    <t>1SDA068163R1</t>
  </si>
  <si>
    <t>XT2N 160 PARTE INTERRUPTIVA 3p F F</t>
  </si>
  <si>
    <t>1SDA068164R1</t>
  </si>
  <si>
    <t>XT2S 160 PARTE INTERRUPTIVA 3p F F</t>
  </si>
  <si>
    <t>1SDA068165R1</t>
  </si>
  <si>
    <t>XT2H 160 PARTE INTERRUPTIVA 3p F F</t>
  </si>
  <si>
    <t>1SDA068166R1</t>
  </si>
  <si>
    <t>XT2L 160 PARTE INTERRUPTIVA 3p F F</t>
  </si>
  <si>
    <t>1SDA068167R1</t>
  </si>
  <si>
    <t>XT2V 160 PARTE INTERRUPTIVA 3p F F</t>
  </si>
  <si>
    <t>1SDA068168R1</t>
  </si>
  <si>
    <t>XT2N 160 PARTE INTERRUPTIVA 4p F F</t>
  </si>
  <si>
    <t>1SDA068169R1</t>
  </si>
  <si>
    <t>XT2S 160 PARTE INTERRUPTIVA 4p F F</t>
  </si>
  <si>
    <t>1SDA068170R1</t>
  </si>
  <si>
    <t>XT2H 160 PARTE INTERRUPTIVA 4p F F</t>
  </si>
  <si>
    <t>1SDA068171R1</t>
  </si>
  <si>
    <t>XT2L 160 PARTE INTERRUPTIVA 4p F F</t>
  </si>
  <si>
    <t>1SDA068172R1</t>
  </si>
  <si>
    <t>XT2V 160 PARTE INTERRUPTIVA 4p F F</t>
  </si>
  <si>
    <t>1SDA068173R1</t>
  </si>
  <si>
    <t>XT4N 250 PARTE INTERRUPTIVA 3p F F</t>
  </si>
  <si>
    <t>1SDA068174R1</t>
  </si>
  <si>
    <t>XT4S 250 PARTE INTERRUPTIVA 3p F F</t>
  </si>
  <si>
    <t>1SDA068175R1</t>
  </si>
  <si>
    <t>XT4H 250 PARTE INTERRUPTIVA 3p F F</t>
  </si>
  <si>
    <t>1SDA068176R1</t>
  </si>
  <si>
    <t>XT4L 250 PARTE INTERRUPTIVA 3p F F</t>
  </si>
  <si>
    <t>1SDA068178R1</t>
  </si>
  <si>
    <t>XT4N 250 PARTE INTERRUPTIVA 4p F F</t>
  </si>
  <si>
    <t>1SDA068179R1</t>
  </si>
  <si>
    <t>XT4S 250 PARTE INTERRUPTIVA 4p F F</t>
  </si>
  <si>
    <t>1SDA068180R1</t>
  </si>
  <si>
    <t>XT4H 250 PARTE INTERRUPTIVA 4p F F</t>
  </si>
  <si>
    <t>1SDA068181R1</t>
  </si>
  <si>
    <t>XT4L 250 PARTE INTERRUPTIVA 4p F F</t>
  </si>
  <si>
    <t>1SDA068183R1</t>
  </si>
  <si>
    <t>XT1 Parte fija de enchufable P FP 3p EF</t>
  </si>
  <si>
    <t>1SDA068184R1</t>
  </si>
  <si>
    <t>XT1 Parte fija de enchufable P FP 3p HR</t>
  </si>
  <si>
    <t>1SDA068185R1</t>
  </si>
  <si>
    <t>XT1 Parte fija de enchufable P FP 4p EF</t>
  </si>
  <si>
    <t>1SDA068186R1</t>
  </si>
  <si>
    <t>XT1 Parte fija de enchufable P FP 4p HR</t>
  </si>
  <si>
    <t>1SDA068187R1</t>
  </si>
  <si>
    <t>XT2 P FP 3p EF</t>
  </si>
  <si>
    <t>1SDA068189R1</t>
  </si>
  <si>
    <t>XT2 P FP 3p HR</t>
  </si>
  <si>
    <t>1SDA068190R1</t>
  </si>
  <si>
    <t>XT2 P FP 4p EF</t>
  </si>
  <si>
    <t>1SDA068191R1</t>
  </si>
  <si>
    <t>XT2 P FP 4p HR</t>
  </si>
  <si>
    <t>1SDA068192R1</t>
  </si>
  <si>
    <t>XT3 P FP 3p EF</t>
  </si>
  <si>
    <t>1SDA068193R1</t>
  </si>
  <si>
    <t>XT3 P FP 3p HR</t>
  </si>
  <si>
    <t>1SDA068194R1</t>
  </si>
  <si>
    <t>XT3 P FP 4p EF</t>
  </si>
  <si>
    <t>1SDA068195R1</t>
  </si>
  <si>
    <t>XT3 P FP 4p HR</t>
  </si>
  <si>
    <t>1SDA068196R1</t>
  </si>
  <si>
    <t>XT4 P FP 3p EF</t>
  </si>
  <si>
    <t>1SDA068197R1</t>
  </si>
  <si>
    <t>XT4 P FP 3p HR</t>
  </si>
  <si>
    <t>1SDA068198R1</t>
  </si>
  <si>
    <t>XT4 P FP 4p EF</t>
  </si>
  <si>
    <t>1SDA068199R1</t>
  </si>
  <si>
    <t>XT4 P FP 4p HR</t>
  </si>
  <si>
    <t>1SDA068200R1</t>
  </si>
  <si>
    <t>XT2 Parte Fija de Extraíble W FP 3p EF</t>
  </si>
  <si>
    <t>1SDA068201R1</t>
  </si>
  <si>
    <t>XT2 Parte Fija de Extraíble W FP 3p HR</t>
  </si>
  <si>
    <t>1SDA068202R1</t>
  </si>
  <si>
    <t>XT2 Parte Fija de Extraíble W FP 4p EF</t>
  </si>
  <si>
    <t>1SDA068203R1</t>
  </si>
  <si>
    <t>XT2 Parte Fija de Extraíble W FP 4p HR</t>
  </si>
  <si>
    <t>1SDA068204R1</t>
  </si>
  <si>
    <t>XT4 W FP 3p EF</t>
  </si>
  <si>
    <t>1SDA068205R1</t>
  </si>
  <si>
    <t>XT4 W FP 3p HR</t>
  </si>
  <si>
    <t>1SDA068206R1</t>
  </si>
  <si>
    <t>XT4 W FP 4p EF</t>
  </si>
  <si>
    <t>1SDA068207R1</t>
  </si>
  <si>
    <t>XT4 W FP 4p HR</t>
  </si>
  <si>
    <t>1SDA068208R1</t>
  </si>
  <si>
    <t>XT1D Seccionador 160 3p F F</t>
  </si>
  <si>
    <t>1SDA068209R1</t>
  </si>
  <si>
    <t>XT1D Seccionador 160 4p F F</t>
  </si>
  <si>
    <t>1SDA068210R1</t>
  </si>
  <si>
    <t>XT3D Seccionador 250 3p F F</t>
  </si>
  <si>
    <t>1SDA068211R1</t>
  </si>
  <si>
    <t>XT3D Seccionador 250 4p F F</t>
  </si>
  <si>
    <t>1SDA068212R1</t>
  </si>
  <si>
    <t>XT4D Seccionador 250 3p F F</t>
  </si>
  <si>
    <t>1SDA068213R1</t>
  </si>
  <si>
    <t>XT4D  Seccionador 250 4p F F</t>
  </si>
  <si>
    <t>1SDA068214R1</t>
  </si>
  <si>
    <t>TORNILLOS PRECINTABLE x FREN. A1-A2 2pcs</t>
  </si>
  <si>
    <t>1SDA068215R1</t>
  </si>
  <si>
    <t>XT3S 250 TMD 63-630 3p F F</t>
  </si>
  <si>
    <t>1SDA068216R1</t>
  </si>
  <si>
    <t>XT3S 250 TMD 80-800 3p F F</t>
  </si>
  <si>
    <t>1SDA068217R1</t>
  </si>
  <si>
    <t>XT3S 250 TMD 100-1000 3p F F</t>
  </si>
  <si>
    <t>Interruptor  Tmax  XT3S de 125 A. 3 Polos  sin Terminales para cable, relevador TMD</t>
  </si>
  <si>
    <t>Interruptor  Tmax  XT3S de 160 A. 3 Polos sin Terminales para cable, relevador TMD</t>
  </si>
  <si>
    <t>Interruptor  Tmax  XT3S de 200 Amp. 3 Polos  sin Terminales para cable, relevador TMD</t>
  </si>
  <si>
    <t>Interruptor  Tmax T3S de 250 Amp. 3 Polos  sin Terminales para cable, relevador TMD</t>
  </si>
  <si>
    <t>1SDA068222R1</t>
  </si>
  <si>
    <t>XT3S 250 TMD 63-630 4p F F</t>
  </si>
  <si>
    <t>1SDA068223R1</t>
  </si>
  <si>
    <t>XT3S 250 TMD 80-800 4p F F</t>
  </si>
  <si>
    <t>1SDA068224R1</t>
  </si>
  <si>
    <t>XT3S 250 TMD 100-1000 4p F F</t>
  </si>
  <si>
    <t>1SDA068225R1</t>
  </si>
  <si>
    <t>XT3S 250 TMD 125-1250 4p F F InN=50%</t>
  </si>
  <si>
    <t>1SDA068226R1</t>
  </si>
  <si>
    <t>XT3S 250 TMD 160-1600 4p F F InN=50%</t>
  </si>
  <si>
    <t>1SDA068227R1</t>
  </si>
  <si>
    <t>XT3S 250 TMD 200-2000 4p F F InN=50%</t>
  </si>
  <si>
    <t>1SDA068228R1</t>
  </si>
  <si>
    <t>XT3S 250 TMD 250-2500 4p F F InN=50%</t>
  </si>
  <si>
    <t>1SDA068229R1</t>
  </si>
  <si>
    <t>XT3S 250 TMD 125-1250 4p F F InN=100%</t>
  </si>
  <si>
    <t>1SDA068230R1</t>
  </si>
  <si>
    <t>XT3S 250 TMD 160-1600 4p F F InN=100%</t>
  </si>
  <si>
    <t>1SDA068231R1</t>
  </si>
  <si>
    <t>XT3S 250 TMD 200-2000 4p F F InN=100%</t>
  </si>
  <si>
    <t>1SDA068232R1</t>
  </si>
  <si>
    <t>XT3S 250 TMD 250-2500 4p F F InN=100%</t>
  </si>
  <si>
    <t>1SDA068251R1</t>
  </si>
  <si>
    <t>XT3N 250 TMG 63-400 3p F F</t>
  </si>
  <si>
    <t>1SDA068252R1</t>
  </si>
  <si>
    <t>XT3N 250 TMG 80-400 3p F F</t>
  </si>
  <si>
    <t>1SDA068253R1</t>
  </si>
  <si>
    <t>XT3N 250 TMG 100-400 3p F F</t>
  </si>
  <si>
    <t>1SDA068254R1</t>
  </si>
  <si>
    <t>XT3N 250 TMG 125-400 3p F F</t>
  </si>
  <si>
    <t>1SDA068255R1</t>
  </si>
  <si>
    <t>XT3N 250 TMG 160-480 3p F F</t>
  </si>
  <si>
    <t>1SDA068256R1</t>
  </si>
  <si>
    <t>XT3N 250 TMG 200-600 3p F F</t>
  </si>
  <si>
    <t>1SDA068257R1</t>
  </si>
  <si>
    <t>XT3N 250 TMG 250-750 3p F F</t>
  </si>
  <si>
    <t>1SDA068258R1</t>
  </si>
  <si>
    <t>XT3N 250 TMG 63-400 4p F F</t>
  </si>
  <si>
    <t>1SDA068259R1</t>
  </si>
  <si>
    <t>XT3N 250 TMG 80-400 4p F F</t>
  </si>
  <si>
    <t>1SDA068260R1</t>
  </si>
  <si>
    <t>XT3N 250 TMG 100-400 4p F F</t>
  </si>
  <si>
    <t>1SDA068261R1</t>
  </si>
  <si>
    <t>XT3N 250 TMG 125-400 4p F F InN=100%</t>
  </si>
  <si>
    <t>1SDA068262R1</t>
  </si>
  <si>
    <t>XT3N 250 TMG 160-480 4p F F InN=100%</t>
  </si>
  <si>
    <t>1SDA068263R1</t>
  </si>
  <si>
    <t>XT3N 250 TMG 200-600 4p F F InN=100%</t>
  </si>
  <si>
    <t>1SDA068264R1</t>
  </si>
  <si>
    <t>XT3N 250 TMG 250-750 4p F F InN=100%</t>
  </si>
  <si>
    <t>1SDA068265R1</t>
  </si>
  <si>
    <t>XT3S 250 TMG 63-400 3p F F</t>
  </si>
  <si>
    <t>1SDA068266R1</t>
  </si>
  <si>
    <t>XT3S 250 TMG 80-400 3p F F</t>
  </si>
  <si>
    <t>1SDA068267R1</t>
  </si>
  <si>
    <t>XT3S 250 TMG 100-400 3p F F</t>
  </si>
  <si>
    <t>1SDA068268R1</t>
  </si>
  <si>
    <t>XT3S 250 TMG 125-400 3p F F</t>
  </si>
  <si>
    <t>1SDA068269R1</t>
  </si>
  <si>
    <t>XT3S 250 TMG 160-480 3p F F</t>
  </si>
  <si>
    <t>1SDA068270R1</t>
  </si>
  <si>
    <t>XT3S 250 TMG 200-600 3p F F</t>
  </si>
  <si>
    <t>1SDA068271R1</t>
  </si>
  <si>
    <t>XT3S 250 TMG 250-750 3p F F</t>
  </si>
  <si>
    <t>1SDA068272R1</t>
  </si>
  <si>
    <t>XT3S 250 TMG 63-400 4p F F</t>
  </si>
  <si>
    <t>1SDA068273R1</t>
  </si>
  <si>
    <t>XT3S 250 TMG 80-400 4p F F</t>
  </si>
  <si>
    <t>1SDA068274R1</t>
  </si>
  <si>
    <t>XT3S 250 TMG 100-400 4p F F</t>
  </si>
  <si>
    <t>1SDA068275R1</t>
  </si>
  <si>
    <t>XT3S 250 TMG 125-400 4p F F InN=100%</t>
  </si>
  <si>
    <t>1SDA068276R1</t>
  </si>
  <si>
    <t>XT3S 250 TMG 160-480 4p F F InN=100%</t>
  </si>
  <si>
    <t>1SDA068277R1</t>
  </si>
  <si>
    <t>XT3S 250 TMG 200-600 4p F F InN=100%</t>
  </si>
  <si>
    <t>1SDA068278R1</t>
  </si>
  <si>
    <t>XT3S 250 TMG 250-750 4p F F InN=100%</t>
  </si>
  <si>
    <t>1SDA068279R1</t>
  </si>
  <si>
    <t>XT3S 250 MA 100 Im=  600...1200 3p F F</t>
  </si>
  <si>
    <t>1SDA068280R1</t>
  </si>
  <si>
    <t>XT3S 250 MA 125 Im=  750...1500 3p F F</t>
  </si>
  <si>
    <t>1SDA068281R1</t>
  </si>
  <si>
    <t>XT3S 250 MA 160 Im=  960...1920 3p F F</t>
  </si>
  <si>
    <t>1SDA068282R1</t>
  </si>
  <si>
    <t>XT3S 250 MA 200 Im=1200...2400 3p F F</t>
  </si>
  <si>
    <t>1SDA068289R1</t>
  </si>
  <si>
    <t>XT4N 160 PARTE INTERRUPTIVA 3p F F</t>
  </si>
  <si>
    <t>1SDA068290R1</t>
  </si>
  <si>
    <t>XT4S 160 PARTE INTERRUPTIVA 3p F F</t>
  </si>
  <si>
    <t>1SDA068291R1</t>
  </si>
  <si>
    <t>XT4H 160 PARTE INTERRUPTIVA 3p F F</t>
  </si>
  <si>
    <t>1SDA068292R1</t>
  </si>
  <si>
    <t>XT4L 160 PARTE INTERRUPTIVA 3p F F</t>
  </si>
  <si>
    <t>1SDA068294R1</t>
  </si>
  <si>
    <t>XT4N 160 PARTE INTERRUPTIVA 4p F F</t>
  </si>
  <si>
    <t>1SDA068295R1</t>
  </si>
  <si>
    <t>XT4S 160 PARTE INTERRUPTIVA 4p F F</t>
  </si>
  <si>
    <t>1SDA068296R1</t>
  </si>
  <si>
    <t>XT4H 160 PARTE INTERRUPTIVA 4p F F</t>
  </si>
  <si>
    <t>1SDA068297R1</t>
  </si>
  <si>
    <t>XT4L 160 PARTE INTERRUPTIVA 4p F F</t>
  </si>
  <si>
    <t>1SDA068299R1</t>
  </si>
  <si>
    <t>XT4S 160 TMD 16-300 3p F F</t>
  </si>
  <si>
    <t>1SDA068300R1</t>
  </si>
  <si>
    <t>XT4S 160 TMD 20-300 3p F F</t>
  </si>
  <si>
    <t>1SDA068301R1</t>
  </si>
  <si>
    <t>XT4S 160 TMD 25-300 3p F F</t>
  </si>
  <si>
    <t>1SDA068302R1</t>
  </si>
  <si>
    <t>XT4S 160 TMD 32-320 3p F F</t>
  </si>
  <si>
    <t>1SDA068303R1</t>
  </si>
  <si>
    <t>XT4S 160 TMA 40-400 3p F F</t>
  </si>
  <si>
    <t>1SDA068304R1</t>
  </si>
  <si>
    <t>XT4S 160 TMA 50-500 3p F F</t>
  </si>
  <si>
    <t>1SDA068305R1</t>
  </si>
  <si>
    <t>XT4S 160 TMA 63-630 3p F F</t>
  </si>
  <si>
    <t>1SDA068306R1</t>
  </si>
  <si>
    <t>XT4S 160 TMA 80-800 3p F F</t>
  </si>
  <si>
    <t>1SDA068307R1</t>
  </si>
  <si>
    <t>XT4S 160 TMA 100-1000 3p F F</t>
  </si>
  <si>
    <t>1SDA068308R1</t>
  </si>
  <si>
    <t>XT4S 160 TMA 125-1250 3p F F</t>
  </si>
  <si>
    <t>1SDA068309R1</t>
  </si>
  <si>
    <t>XT4S 160 TMA 160-1600 3p F F</t>
  </si>
  <si>
    <t>1SDA068310R1</t>
  </si>
  <si>
    <t>XT4S 250 TMA 200-2000 3p F F</t>
  </si>
  <si>
    <t>1SDA068311R1</t>
  </si>
  <si>
    <t>XT4S 250 TMA 225-2250 3p F F</t>
  </si>
  <si>
    <t>1SDA068312R1</t>
  </si>
  <si>
    <t>XT4S 250 TMA 250-2500 3p F F</t>
  </si>
  <si>
    <t>1SDA068313R1</t>
  </si>
  <si>
    <t>XT4S 160 TMD 16-300 4p F F</t>
  </si>
  <si>
    <t>1SDA068314R1</t>
  </si>
  <si>
    <t>XT4S 160 TMD 20-300 4p F F</t>
  </si>
  <si>
    <t>1SDA068315R1</t>
  </si>
  <si>
    <t>XT4S 160 TMD 25-300 4p F F</t>
  </si>
  <si>
    <t>1SDA068316R1</t>
  </si>
  <si>
    <t>XT4S 160 TMD 32-320 4p F F</t>
  </si>
  <si>
    <t>1SDA068317R1</t>
  </si>
  <si>
    <t>XT4S 160 TMA 40-400 4p F F</t>
  </si>
  <si>
    <t>1SDA068318R1</t>
  </si>
  <si>
    <t>XT4S 160 TMA 50-500 4p F F</t>
  </si>
  <si>
    <t>1SDA068319R1</t>
  </si>
  <si>
    <t>XT4S 160 TMA 63-630 4p F F</t>
  </si>
  <si>
    <t>1SDA068320R1</t>
  </si>
  <si>
    <t>XT4S 160 TMA 80-800 4p F F</t>
  </si>
  <si>
    <t>1SDA068321R1</t>
  </si>
  <si>
    <t>XT4S 160 TMA 100-1000 4p F F</t>
  </si>
  <si>
    <t>1SDA068322R1</t>
  </si>
  <si>
    <t>XT4S 160 TMA 125-1250 4p F F InN=50%</t>
  </si>
  <si>
    <t>1SDA068323R1</t>
  </si>
  <si>
    <t>XT4S 160 TMA 160-1600 4p F F InN=50%</t>
  </si>
  <si>
    <t>1SDA068324R1</t>
  </si>
  <si>
    <t>XT4S 250 TMA 200-2000 4p F F InN=50%</t>
  </si>
  <si>
    <t>1SDA068325R1</t>
  </si>
  <si>
    <t>XT4S 250 TMA 225-2250 4p F F InN=50%</t>
  </si>
  <si>
    <t>1SDA068326R1</t>
  </si>
  <si>
    <t>XT4S 250 TMA 250-2500 4p F F InN=50%</t>
  </si>
  <si>
    <t>1SDA068327R1</t>
  </si>
  <si>
    <t>XT4S 160 TMA 125-1250 4p F F InN=100%</t>
  </si>
  <si>
    <t>1SDA068328R1</t>
  </si>
  <si>
    <t>XT4S 160 TMA 160-1600 4p F F InN=100%</t>
  </si>
  <si>
    <t>1SDA068329R1</t>
  </si>
  <si>
    <t>XT4S 250 TMA 200-2000 4p F F InN=100%</t>
  </si>
  <si>
    <t>1SDA068330R1</t>
  </si>
  <si>
    <t>XT4S 250 TMA 225-2250 4p F F InN=100%</t>
  </si>
  <si>
    <t>1SDA068331R1</t>
  </si>
  <si>
    <t>XT4S 250 TMA 250-2500 4p F F InN=100%</t>
  </si>
  <si>
    <t>1SDA068332R1</t>
  </si>
  <si>
    <t>XT4H 160 TMD 16-300 3p F F</t>
  </si>
  <si>
    <t>1SDA068333R1</t>
  </si>
  <si>
    <t>XT4H 160 TMD 20-300 3p F F</t>
  </si>
  <si>
    <t>1SDA068334R1</t>
  </si>
  <si>
    <t>XT4H 160 TMD 25-300 3p F F</t>
  </si>
  <si>
    <t>1SDA068335R1</t>
  </si>
  <si>
    <t>XT4H 160 TMD 32-320 3p F F</t>
  </si>
  <si>
    <t>1SDA068336R1</t>
  </si>
  <si>
    <t>XT4H 160 TMA 40-400 3p F F</t>
  </si>
  <si>
    <t>1SDA068337R1</t>
  </si>
  <si>
    <t>XT4H 160 TMA 50-500 3p F F</t>
  </si>
  <si>
    <t>1SDA068338R1</t>
  </si>
  <si>
    <t>XT4H 160 TMA 63-630 3p F F</t>
  </si>
  <si>
    <t>1SDA068339R1</t>
  </si>
  <si>
    <t>XT4H 160 TMA 80-800 3p F F</t>
  </si>
  <si>
    <t>1SDA068340R1</t>
  </si>
  <si>
    <t>XT4H 160 TMA 100-1000 3p F F</t>
  </si>
  <si>
    <t>Interruptor  Tmax XT4H de 125 Amp. 3 Polos  sin Terminales, relevador TMA</t>
  </si>
  <si>
    <t>Interruptor  Tmax XT4H de 160 Amp. 3 Polos  sin Terminales, relevador TMA</t>
  </si>
  <si>
    <t>Interruptor  Tmax  XT4H de 200 Amp.3 Polos sin Terminales, relevador TMA</t>
  </si>
  <si>
    <t>1SDA068344R1</t>
  </si>
  <si>
    <t>XT4H 250 TMA 225-2250 3p F F</t>
  </si>
  <si>
    <t>Interruptor  Tmax  XT4H de 250 Amp. 3 Polos  sin Terminales, relevador TMA</t>
  </si>
  <si>
    <t>1SDA068346R1</t>
  </si>
  <si>
    <t>XT4H 160 TMD 16-300 4p F F</t>
  </si>
  <si>
    <t>1SDA068347R1</t>
  </si>
  <si>
    <t>XT4H 160 TMD 20-300 4p F F</t>
  </si>
  <si>
    <t>1SDA068348R1</t>
  </si>
  <si>
    <t>XT4H 160 TMD 25-300 4p F F</t>
  </si>
  <si>
    <t>1SDA068349R1</t>
  </si>
  <si>
    <t>XT4H 160 TMD 32-320 4p F F</t>
  </si>
  <si>
    <t>1SDA068350R1</t>
  </si>
  <si>
    <t>XT4H 160 TMA 40-400 4p F F</t>
  </si>
  <si>
    <t>1SDA068351R1</t>
  </si>
  <si>
    <t>XT4H 160 TMA 50-500 4p F F</t>
  </si>
  <si>
    <t>1SDA068352R1</t>
  </si>
  <si>
    <t>XT4H 160 TMA 63-630 4p F F</t>
  </si>
  <si>
    <t>1SDA068353R1</t>
  </si>
  <si>
    <t>XT4H 160 TMA 80-800 4p F F</t>
  </si>
  <si>
    <t>1SDA068354R1</t>
  </si>
  <si>
    <t>XT4H 160 TMA 100-1000 4p F F</t>
  </si>
  <si>
    <t>1SDA068355R1</t>
  </si>
  <si>
    <t>XT4H 160 TMA 125-1250 4p F F InN=50%</t>
  </si>
  <si>
    <t>1SDA068356R1</t>
  </si>
  <si>
    <t>XT4H 160 TMA 160-1600 4p F F InN=50%</t>
  </si>
  <si>
    <t>1SDA068357R1</t>
  </si>
  <si>
    <t>XT4H 250 TMA 200-2000 4p F F InN=50%</t>
  </si>
  <si>
    <t>1SDA068358R1</t>
  </si>
  <si>
    <t>XT4H 250 TMA 225-2250 4p F F InN=50%</t>
  </si>
  <si>
    <t>1SDA068359R1</t>
  </si>
  <si>
    <t>XT4H 250 TMA 250-2500 4p F F InN=50%</t>
  </si>
  <si>
    <t>1SDA068360R1</t>
  </si>
  <si>
    <t>XT4H 160 TMA 125-1250 4p F F InN=100%</t>
  </si>
  <si>
    <t>1SDA068361R1</t>
  </si>
  <si>
    <t>XT4H 160 TMA 160-1600 4p F F InN=100%</t>
  </si>
  <si>
    <t>1SDA068362R1</t>
  </si>
  <si>
    <t>XT4H 250 TMA 200-2000 4p F F InN=100%</t>
  </si>
  <si>
    <t>1SDA068363R1</t>
  </si>
  <si>
    <t>XT4H 250 TMA 225-2250 4p F F InN=100%</t>
  </si>
  <si>
    <t>1SDA068364R1</t>
  </si>
  <si>
    <t>XT4H 250 TMA 250-2500 4p F F InN=100%</t>
  </si>
  <si>
    <t>1SDA068365R1</t>
  </si>
  <si>
    <t>XT4L 160 TMD 16-300 3p F F</t>
  </si>
  <si>
    <t>1SDA068366R1</t>
  </si>
  <si>
    <t>XT4L 160 TMD 20-300 3p F F</t>
  </si>
  <si>
    <t>1SDA068367R1</t>
  </si>
  <si>
    <t>XT4L 160 TMD 25-300 3p F F</t>
  </si>
  <si>
    <t>1SDA068368R1</t>
  </si>
  <si>
    <t>XT4L 160 TMD 32-320 3p F F</t>
  </si>
  <si>
    <t>1SDA068369R1</t>
  </si>
  <si>
    <t>XT4L 160 TMA 40-400 3p F F</t>
  </si>
  <si>
    <t>1SDA068370R1</t>
  </si>
  <si>
    <t>XT4L 160 TMA 50-500 3p F F</t>
  </si>
  <si>
    <t>1SDA068371R1</t>
  </si>
  <si>
    <t>XT4L 160 TMA 63-630 3p F F</t>
  </si>
  <si>
    <t>1SDA068372R1</t>
  </si>
  <si>
    <t>XT4L 160 TMA 80-800 3p F F</t>
  </si>
  <si>
    <t>1SDA068373R1</t>
  </si>
  <si>
    <t>XT4L 160 TMA 100-1000 3p F F</t>
  </si>
  <si>
    <t>1SDA068374R1</t>
  </si>
  <si>
    <t>XT4L 160 TMA 125-1250 3p F F</t>
  </si>
  <si>
    <t>1SDA068375R1</t>
  </si>
  <si>
    <t>XT4L 160 TMA 160-1600 3p F F</t>
  </si>
  <si>
    <t>1SDA068376R1</t>
  </si>
  <si>
    <t>XT4L 250 TMA 200-2000 3p F F</t>
  </si>
  <si>
    <t>1SDA068377R1</t>
  </si>
  <si>
    <t>XT4L 250 TMA 225-2250 3p F F</t>
  </si>
  <si>
    <t>1SDA068378R1</t>
  </si>
  <si>
    <t>XT4L 250 TMA 250-2500 3p F F</t>
  </si>
  <si>
    <t>1SDA068379R1</t>
  </si>
  <si>
    <t>XT4L 160 TMD 16-300 4p F F</t>
  </si>
  <si>
    <t>1SDA068380R1</t>
  </si>
  <si>
    <t>XT4L 160 TMD 20-300 4p F F</t>
  </si>
  <si>
    <t>1SDA068381R1</t>
  </si>
  <si>
    <t>XT4L 160 TMD 25-300 4p F F</t>
  </si>
  <si>
    <t>1SDA068382R1</t>
  </si>
  <si>
    <t>XT4L 160 TMD 32-320 4p F F</t>
  </si>
  <si>
    <t>1SDA068383R1</t>
  </si>
  <si>
    <t>XT4L 160 TMA 40-400 4p F F</t>
  </si>
  <si>
    <t>1SDA068384R1</t>
  </si>
  <si>
    <t>XT4L 160 TMA 50-500 4p F F</t>
  </si>
  <si>
    <t>1SDA068385R1</t>
  </si>
  <si>
    <t>XT4L 160 TMA 63-630 4p F F</t>
  </si>
  <si>
    <t>1SDA068386R1</t>
  </si>
  <si>
    <t>XT4L 160 TMA 80-800 4p F F</t>
  </si>
  <si>
    <t>1SDA068387R1</t>
  </si>
  <si>
    <t>XT4L 160 TMA 100-1000 4p F F</t>
  </si>
  <si>
    <t>1SDA068388R1</t>
  </si>
  <si>
    <t>XT4L 160 TMA 125-1250 4p F F InN=50%</t>
  </si>
  <si>
    <t>1SDA068389R1</t>
  </si>
  <si>
    <t>XT4L 160 TMA 160-1600 4p F F InN=50%</t>
  </si>
  <si>
    <t>1SDA068390R1</t>
  </si>
  <si>
    <t>XT4L 250 TMA 200-2000 4p F F InN=50%</t>
  </si>
  <si>
    <t>1SDA068391R1</t>
  </si>
  <si>
    <t>XT4L 250 TMA 225-2250 4p F F InN=50%</t>
  </si>
  <si>
    <t>1SDA068392R1</t>
  </si>
  <si>
    <t>XT4L 250 TMA 250-2500 4p F F InN=50%</t>
  </si>
  <si>
    <t>1SDA068393R1</t>
  </si>
  <si>
    <t>XT4L 160 TMA 125-1250 4p F F InN=100%</t>
  </si>
  <si>
    <t>1SDA068394R1</t>
  </si>
  <si>
    <t>XT4L 160 TMA 160-1600 4p F F InN=100%</t>
  </si>
  <si>
    <t>1SDA068395R1</t>
  </si>
  <si>
    <t>XT4L 250 TMA 200-2000 4p F F InN=100%</t>
  </si>
  <si>
    <t>1SDA068396R1</t>
  </si>
  <si>
    <t>XT4L 250 TMA 225-2250 4p F F InN=100%</t>
  </si>
  <si>
    <t>1SDA068397R1</t>
  </si>
  <si>
    <t>XT4L 250 TMA 250-2500 4p F F InN=100%</t>
  </si>
  <si>
    <t>1SDA068431R1</t>
  </si>
  <si>
    <t>XT4S 160 MA 10 Im=50...100 3p F F</t>
  </si>
  <si>
    <t>1SDA068432R1</t>
  </si>
  <si>
    <t>XT4S 160 MA 12,5 Im=62,5...125 3p F F</t>
  </si>
  <si>
    <t>1SDA068433R1</t>
  </si>
  <si>
    <t>XT4S 160 MA 20 Im=100...200 3p F F</t>
  </si>
  <si>
    <t>1SDA068434R1</t>
  </si>
  <si>
    <t>XT4S 160 MA 32 Im=160...320 3p F F</t>
  </si>
  <si>
    <t>1SDA068435R1</t>
  </si>
  <si>
    <t>XT4S 160 MA 52 Im=260...520 3p F F</t>
  </si>
  <si>
    <t>1SDA068436R1</t>
  </si>
  <si>
    <t>XT4S 160 MA 80 Im=400...800 3p F F</t>
  </si>
  <si>
    <t>1SDA068437R1</t>
  </si>
  <si>
    <t>XT4S 160 MA 100 Im=500...1000 3p F F</t>
  </si>
  <si>
    <t>1SDA068438R1</t>
  </si>
  <si>
    <t>XT4S 160 MA 125 Im=625...1250 3p F F</t>
  </si>
  <si>
    <t>1SDA068439R1</t>
  </si>
  <si>
    <t>XT4S 160 MA 160 Im=800...1600 3p F F</t>
  </si>
  <si>
    <t>1SDA068440R1</t>
  </si>
  <si>
    <t>XT4S 250 MA 200 Im=1000...2000 3p F F</t>
  </si>
  <si>
    <t>1SDA068441R1</t>
  </si>
  <si>
    <t>XT4H 160 MA 10 Im=50...100 3p F F</t>
  </si>
  <si>
    <t>1SDA068442R1</t>
  </si>
  <si>
    <t>XT4H 160 MA 12,5 Im=62,5...125 3p F F</t>
  </si>
  <si>
    <t>1SDA068443R1</t>
  </si>
  <si>
    <t>XT4H 160 MA 20 Im=100...200 3p F F</t>
  </si>
  <si>
    <t>1SDA068444R1</t>
  </si>
  <si>
    <t>XT4H 160 MA 32 Im=160...320 3p F F</t>
  </si>
  <si>
    <t>1SDA068445R1</t>
  </si>
  <si>
    <t>XT4H 160 MA 52 Im=260...520 3p F F</t>
  </si>
  <si>
    <t>1SDA068446R1</t>
  </si>
  <si>
    <t>XT4H 160 MA 80 Im=400...800 3p F F</t>
  </si>
  <si>
    <t>1SDA068447R1</t>
  </si>
  <si>
    <t>XT4H 160 MA 100 Im=500...1000 3p F F</t>
  </si>
  <si>
    <t>1SDA068448R1</t>
  </si>
  <si>
    <t>XT4H 160 MA 125 Im=625...1250 3p F F</t>
  </si>
  <si>
    <t>1SDA068449R1</t>
  </si>
  <si>
    <t>XT4H 160 MA 160 Im=800...1600 3p F F</t>
  </si>
  <si>
    <t>1SDA068450R1</t>
  </si>
  <si>
    <t>XT4H 250 MA 200 Im=1000...2000 3p F F</t>
  </si>
  <si>
    <t>1SDA068451R1</t>
  </si>
  <si>
    <t>XT4L 160 MA 10 Im=50...100 3p F F</t>
  </si>
  <si>
    <t>1SDA068452R1</t>
  </si>
  <si>
    <t>XT4L 160 MA 12,5 Im=62,5...125 3p F F</t>
  </si>
  <si>
    <t>1SDA068453R1</t>
  </si>
  <si>
    <t>XT4L 160 MA 20 Im=100...200 3p F F</t>
  </si>
  <si>
    <t>1SDA068454R1</t>
  </si>
  <si>
    <t>XT4L 160 MA 32 Im=160...320 3p F F</t>
  </si>
  <si>
    <t>1SDA068455R1</t>
  </si>
  <si>
    <t>XT4L 160 MA 52 Im=260...520 3p F F</t>
  </si>
  <si>
    <t>1SDA068456R1</t>
  </si>
  <si>
    <t>XT4L 160 MA 80 Im=400...800 3p F F</t>
  </si>
  <si>
    <t>1SDA068457R1</t>
  </si>
  <si>
    <t>XT4L 160 MA 100 Im=500...1000 3p F F</t>
  </si>
  <si>
    <t>1SDA068458R1</t>
  </si>
  <si>
    <t>XT4L 160 MA 125 Im=625...1250 3p F F</t>
  </si>
  <si>
    <t>1SDA068459R1</t>
  </si>
  <si>
    <t>XT4L 160 MA 160 Im=800...1600 3p F F</t>
  </si>
  <si>
    <t>1SDA068460R1</t>
  </si>
  <si>
    <t>XT4L 250 MA 200 Im=1000...2000 3p F F</t>
  </si>
  <si>
    <t>1SDA068471R1</t>
  </si>
  <si>
    <t>XT4S 160 Ekip LS/I In=40A 3p F F</t>
  </si>
  <si>
    <t>1SDA068472R1</t>
  </si>
  <si>
    <t>XT4S 160 Ekip LS/I In=63A 3p F F</t>
  </si>
  <si>
    <t>1SDA068473R1</t>
  </si>
  <si>
    <t>XT4S 160 Ekip LS/I In=100A 3p F F</t>
  </si>
  <si>
    <t>1SDA068474R1</t>
  </si>
  <si>
    <t>XT4S 160 Ekip LS/I In=160A 3p F F</t>
  </si>
  <si>
    <t>1SDA068475R1</t>
  </si>
  <si>
    <t>XT4S 250 Ekip LS/I In=250A 3p F F</t>
  </si>
  <si>
    <t>1SDA068476R1</t>
  </si>
  <si>
    <t>XT4S 160 Ekip I In=40A 3p F F</t>
  </si>
  <si>
    <t>1SDA068477R1</t>
  </si>
  <si>
    <t>XT4S 160 Ekip I In=63A 3p F F</t>
  </si>
  <si>
    <t>1SDA068478R1</t>
  </si>
  <si>
    <t>XT4S 160 Ekip I In=100A 3p F F</t>
  </si>
  <si>
    <t>1SDA068479R1</t>
  </si>
  <si>
    <t>XT4S 160 Ekip I In=160A 3p F F</t>
  </si>
  <si>
    <t>1SDA068480R1</t>
  </si>
  <si>
    <t>XT4S 250 Ekip I In=250A 3p F F</t>
  </si>
  <si>
    <t>1SDA068481R1</t>
  </si>
  <si>
    <t>XT4S 160 Ekip LSI In=40A 3p F F</t>
  </si>
  <si>
    <t>1SDA068482R1</t>
  </si>
  <si>
    <t>XT4S 160 Ekip LSI In=63A 3p F F</t>
  </si>
  <si>
    <t>1SDA068483R1</t>
  </si>
  <si>
    <t>XT4S 160 Ekip LSI In=100A 3p F F</t>
  </si>
  <si>
    <t>1SDA068484R1</t>
  </si>
  <si>
    <t>XT4S 160 Ekip LSI In=160A 3p F F</t>
  </si>
  <si>
    <t>1SDA068485R1</t>
  </si>
  <si>
    <t>XT4S 250 Ekip LSI In=250A 3p F F</t>
  </si>
  <si>
    <t>1SDA068486R1</t>
  </si>
  <si>
    <t>XT4S 160 Ekip LSIG In=40A 3p F F</t>
  </si>
  <si>
    <t>1SDA068487R1</t>
  </si>
  <si>
    <t>XT4S 160 Ekip LSIG In=63A 3p F F</t>
  </si>
  <si>
    <t>1SDA068488R1</t>
  </si>
  <si>
    <t>XT4S 160 Ekip LSIG In=100A 3p F F</t>
  </si>
  <si>
    <t>1SDA068489R1</t>
  </si>
  <si>
    <t>XT4S 160 Ekip LSIG In=160A 3p F F</t>
  </si>
  <si>
    <t>1SDA068490R1</t>
  </si>
  <si>
    <t>XT4S 250 Ekip LSIG In=250A 3p F F</t>
  </si>
  <si>
    <t>1SDA068491R1</t>
  </si>
  <si>
    <t>XT4S 160 Ekip LS/I In=40A 4p F F</t>
  </si>
  <si>
    <t>1SDA068492R1</t>
  </si>
  <si>
    <t>XT4S 160 Ekip LS/I In=63A 4p F F</t>
  </si>
  <si>
    <t>1SDA068493R1</t>
  </si>
  <si>
    <t>XT4S 160 Ekip LS/I In=100A 4p F F</t>
  </si>
  <si>
    <t>1SDA068494R1</t>
  </si>
  <si>
    <t>XT4S 160 Ekip LS/I In=160A 4p F F</t>
  </si>
  <si>
    <t>1SDA068495R1</t>
  </si>
  <si>
    <t>XT4S 250 Ekip LS/I In=250A 4p F F</t>
  </si>
  <si>
    <t>1SDA068496R1</t>
  </si>
  <si>
    <t>XT4S 160 Ekip I In=40A 4p F F</t>
  </si>
  <si>
    <t>1SDA068497R1</t>
  </si>
  <si>
    <t>XT4S 160 Ekip I In=63A 4p F F</t>
  </si>
  <si>
    <t>1SDA068498R1</t>
  </si>
  <si>
    <t>XT4S 160 Ekip I In=100A 4p F F</t>
  </si>
  <si>
    <t>1SDA068499R1</t>
  </si>
  <si>
    <t>XT4S 160 Ekip I In=160A 4p F F</t>
  </si>
  <si>
    <t>1SDA068500R1</t>
  </si>
  <si>
    <t>XT4S 250 Ekip I In=250A 4p F F</t>
  </si>
  <si>
    <t>1SDA068501R1</t>
  </si>
  <si>
    <t>XT4S 160 Ekip LSI In=40A 4p F F</t>
  </si>
  <si>
    <t>1SDA068502R1</t>
  </si>
  <si>
    <t>XT4S 160 Ekip LSI In=63A 4p F F</t>
  </si>
  <si>
    <t>1SDA068503R1</t>
  </si>
  <si>
    <t>XT4S 160 Ekip LSI In=100A 4p F F</t>
  </si>
  <si>
    <t>1SDA068504R1</t>
  </si>
  <si>
    <t>XT4S 160 Ekip LSI In=160A 4p F F</t>
  </si>
  <si>
    <t>1SDA068505R1</t>
  </si>
  <si>
    <t>XT4S 250 Ekip LSI In=250A 4p F F</t>
  </si>
  <si>
    <t>1SDA068506R1</t>
  </si>
  <si>
    <t>XT4S 160 Ekip LSIG In=40A 4p F F</t>
  </si>
  <si>
    <t>1SDA068507R1</t>
  </si>
  <si>
    <t>XT4S 160 Ekip LSIG In=63A 4p F F</t>
  </si>
  <si>
    <t>1SDA068508R1</t>
  </si>
  <si>
    <t>XT4S 160 Ekip LSIG In=100A 4p F F</t>
  </si>
  <si>
    <t>1SDA068509R1</t>
  </si>
  <si>
    <t>XT4S 160 Ekip LSIG In=160A 4p F F</t>
  </si>
  <si>
    <t>1SDA068510R1</t>
  </si>
  <si>
    <t>XT4S 250 Ekip LSIG In=250A 4p F F</t>
  </si>
  <si>
    <t>1SDA068511R1</t>
  </si>
  <si>
    <t>XT4H 160 Ekip LS/I In=40A 3p F F</t>
  </si>
  <si>
    <t>1SDA068512R1</t>
  </si>
  <si>
    <t>XT4H 160 Ekip LS/I In=63A 3p F F</t>
  </si>
  <si>
    <t>1SDA068513R1</t>
  </si>
  <si>
    <t>XT4H 160 Ekip LS/I In=100A 3p F F</t>
  </si>
  <si>
    <t>1SDA068514R1</t>
  </si>
  <si>
    <t>XT4H 160 Ekip LS/I In=160A 3p F F</t>
  </si>
  <si>
    <t>1SDA068515R1</t>
  </si>
  <si>
    <t>XT4H 250 Ekip LS/I In=250A 3p F F</t>
  </si>
  <si>
    <t>1SDA068516R1</t>
  </si>
  <si>
    <t>XT4H 160 Ekip I In=40A 3p F F</t>
  </si>
  <si>
    <t>1SDA068517R1</t>
  </si>
  <si>
    <t>XT4H 160 Ekip I In=63A 3p F F</t>
  </si>
  <si>
    <t>1SDA068518R1</t>
  </si>
  <si>
    <t>XT4H 160 Ekip I In=100A 3p F F</t>
  </si>
  <si>
    <t>1SDA068519R1</t>
  </si>
  <si>
    <t>XT4H 160 Ekip I In=160A 3p F F</t>
  </si>
  <si>
    <t>1SDA068520R1</t>
  </si>
  <si>
    <t>XT4H 250 Ekip I In=250A 3p F F</t>
  </si>
  <si>
    <t>1SDA068521R1</t>
  </si>
  <si>
    <t>XT4H 160 Ekip LSI In=40A 3p F F</t>
  </si>
  <si>
    <t>1SDA068522R1</t>
  </si>
  <si>
    <t>XT4H 160 Ekip LSI In=63A 3p F F</t>
  </si>
  <si>
    <t>1SDA068523R1</t>
  </si>
  <si>
    <t>XT4H 160 Ekip LSI In=100A 3p F F</t>
  </si>
  <si>
    <t>1SDA068524R1</t>
  </si>
  <si>
    <t>XT4H 160 Ekip LSI In=160A 3p F F</t>
  </si>
  <si>
    <t>1SDA068525R1</t>
  </si>
  <si>
    <t>XT4H 250 Ekip LSI In=250A 3p F F</t>
  </si>
  <si>
    <t>1SDA068526R1</t>
  </si>
  <si>
    <t>XT4H 160 Ekip LSIG In=40A 3p F F</t>
  </si>
  <si>
    <t>1SDA068527R1</t>
  </si>
  <si>
    <t>XT4H 160 Ekip LSIG In=63A 3p F F</t>
  </si>
  <si>
    <t>1SDA068528R1</t>
  </si>
  <si>
    <t>XT4H 160 Ekip LSIG In=100A 3p F F</t>
  </si>
  <si>
    <t>1SDA068529R1</t>
  </si>
  <si>
    <t>XT4H 160 Ekip LSIG In=160A 3p F F</t>
  </si>
  <si>
    <t>1SDA068530R1</t>
  </si>
  <si>
    <t>XT4H 250 Ekip LSIG In=250A 3p F F</t>
  </si>
  <si>
    <t>1SDA068531R1</t>
  </si>
  <si>
    <t>XT4H 160 Ekip LS/I In=40A 4p F F</t>
  </si>
  <si>
    <t>1SDA068532R1</t>
  </si>
  <si>
    <t>XT4H 160 Ekip LS/I In=63A 4p F F</t>
  </si>
  <si>
    <t>1SDA068533R1</t>
  </si>
  <si>
    <t>XT4H 160 Ekip LS/I In=100A 4p F F</t>
  </si>
  <si>
    <t>1SDA068534R1</t>
  </si>
  <si>
    <t>XT4H 160 Ekip LS/I In=160A 4p F F</t>
  </si>
  <si>
    <t>1SDA068535R1</t>
  </si>
  <si>
    <t>XT4H 250 Ekip LS/I In=250A 4p F F</t>
  </si>
  <si>
    <t>1SDA068536R1</t>
  </si>
  <si>
    <t>XT4H 160 Ekip I In=40A 4p F F</t>
  </si>
  <si>
    <t>1SDA068537R1</t>
  </si>
  <si>
    <t>XT4H 160 Ekip I In=63A 4p F F</t>
  </si>
  <si>
    <t>1SDA068538R1</t>
  </si>
  <si>
    <t>XT4H 160 Ekip I In=100A 4p F F</t>
  </si>
  <si>
    <t>1SDA068539R1</t>
  </si>
  <si>
    <t>XT4H 160 Ekip I In=160A 4p F F</t>
  </si>
  <si>
    <t>1SDA068540R1</t>
  </si>
  <si>
    <t>XT4H 250 Ekip I In=250A 4p F F</t>
  </si>
  <si>
    <t>1SDA068541R1</t>
  </si>
  <si>
    <t>XT4H 160 Ekip LSI In=40A 4p F F</t>
  </si>
  <si>
    <t>1SDA068542R1</t>
  </si>
  <si>
    <t>XT4H 160 Ekip LSI In=63A 4p F F</t>
  </si>
  <si>
    <t>1SDA068543R1</t>
  </si>
  <si>
    <t>XT4H 160 Ekip LSI In=100A 4p F F</t>
  </si>
  <si>
    <t>1SDA068544R1</t>
  </si>
  <si>
    <t>XT4H 160 Ekip LSI In=160A 4p F F</t>
  </si>
  <si>
    <t>1SDA068545R1</t>
  </si>
  <si>
    <t>XT4H 250 Ekip LSI In=250A 4p F F</t>
  </si>
  <si>
    <t>1SDA068546R1</t>
  </si>
  <si>
    <t>XT4H 160 Ekip LSIG In=40A 4p F F</t>
  </si>
  <si>
    <t>1SDA068547R1</t>
  </si>
  <si>
    <t>XT4H 160 Ekip LSIG In=63A 4p F F</t>
  </si>
  <si>
    <t>1SDA068548R1</t>
  </si>
  <si>
    <t>XT4H 160 Ekip LSIG In=100A 4p F F</t>
  </si>
  <si>
    <t>1SDA068549R1</t>
  </si>
  <si>
    <t>XT4H 160 Ekip LSIG In=160A 4p F F</t>
  </si>
  <si>
    <t>1SDA068550R1</t>
  </si>
  <si>
    <t>XT4H 250 Ekip LSIG In=250A 4p F F</t>
  </si>
  <si>
    <t>1SDA068551R1</t>
  </si>
  <si>
    <t>XT4L 160 Ekip LS/I In=40A 3p F F</t>
  </si>
  <si>
    <t>1SDA068552R1</t>
  </si>
  <si>
    <t>XT4L 160 Ekip LS/I In=63A 3p F F</t>
  </si>
  <si>
    <t>1SDA068553R1</t>
  </si>
  <si>
    <t>XT4L 160 Ekip LS/I In=100A 3p F F</t>
  </si>
  <si>
    <t>1SDA068554R1</t>
  </si>
  <si>
    <t>XT4L 160 Ekip LS/I In=160A 3p F F</t>
  </si>
  <si>
    <t>1SDA068555R1</t>
  </si>
  <si>
    <t>XT4L 250 Ekip LS/I In=250A 3p F F</t>
  </si>
  <si>
    <t>1SDA068556R1</t>
  </si>
  <si>
    <t>XT4L 160 Ekip I In=40A 3p F F</t>
  </si>
  <si>
    <t>1SDA068557R1</t>
  </si>
  <si>
    <t>XT4L 160 Ekip I In=63A 3p F F</t>
  </si>
  <si>
    <t>1SDA068558R1</t>
  </si>
  <si>
    <t>XT4L 160 Ekip I In=100A 3p F F</t>
  </si>
  <si>
    <t>1SDA068559R1</t>
  </si>
  <si>
    <t>XT4L 160 Ekip I In=160A 3p F F</t>
  </si>
  <si>
    <t>1SDA068560R1</t>
  </si>
  <si>
    <t>XT4L 250 Ekip I In=250A 3p F F</t>
  </si>
  <si>
    <t>1SDA068561R1</t>
  </si>
  <si>
    <t>XT4L 160 Ekip LSI In=40A 3p F F</t>
  </si>
  <si>
    <t>1SDA068562R1</t>
  </si>
  <si>
    <t>XT4L 160 Ekip LSI In=63A 3p F F</t>
  </si>
  <si>
    <t>1SDA068563R1</t>
  </si>
  <si>
    <t>XT4L 160 Ekip LSI In=100A 3p F F</t>
  </si>
  <si>
    <t>1SDA068564R1</t>
  </si>
  <si>
    <t>XT4L 160 Ekip LSI In=160A 3p F F</t>
  </si>
  <si>
    <t>1SDA068565R1</t>
  </si>
  <si>
    <t>XT4L 250 Ekip LSI In=250A 3p F F</t>
  </si>
  <si>
    <t>1SDA068566R1</t>
  </si>
  <si>
    <t>XT4L 160 Ekip LSIG In=40A 3p F F</t>
  </si>
  <si>
    <t>1SDA068567R1</t>
  </si>
  <si>
    <t>XT4L 160 Ekip LSIG In=63A 3p F F</t>
  </si>
  <si>
    <t>1SDA068568R1</t>
  </si>
  <si>
    <t>XT4L 160 Ekip LSIG In=100A 3p F F</t>
  </si>
  <si>
    <t>1SDA068569R1</t>
  </si>
  <si>
    <t>XT4L 160 Ekip LSIG In=160A 3p F F</t>
  </si>
  <si>
    <t>1SDA068570R1</t>
  </si>
  <si>
    <t>XT4L 250 Ekip LSIG In=250A 3p F F</t>
  </si>
  <si>
    <t>1SDA068571R1</t>
  </si>
  <si>
    <t>XT4L 160 Ekip LS/I In=40A 4p F F</t>
  </si>
  <si>
    <t>1SDA068572R1</t>
  </si>
  <si>
    <t>XT4L 160 Ekip LS/I In=63A 4p F F</t>
  </si>
  <si>
    <t>1SDA068573R1</t>
  </si>
  <si>
    <t>XT4L 160 Ekip LS/I In=100A 4p F F</t>
  </si>
  <si>
    <t>1SDA068574R1</t>
  </si>
  <si>
    <t>XT4L 160 Ekip LS/I In=160A 4p F F</t>
  </si>
  <si>
    <t>1SDA068575R1</t>
  </si>
  <si>
    <t>XT4L 250 Ekip LS/I In=250A 4p F F</t>
  </si>
  <si>
    <t>1SDA068576R1</t>
  </si>
  <si>
    <t>XT4L 160 Ekip I In=40A 4p F F</t>
  </si>
  <si>
    <t>1SDA068577R1</t>
  </si>
  <si>
    <t>XT4L 160 Ekip I In=63A 4p F F</t>
  </si>
  <si>
    <t>1SDA068578R1</t>
  </si>
  <si>
    <t>XT4L 160 Ekip I In=100A 4p F F</t>
  </si>
  <si>
    <t>1SDA068579R1</t>
  </si>
  <si>
    <t>XT4L 160 Ekip I In=160A 4p F F</t>
  </si>
  <si>
    <t>1SDA068580R1</t>
  </si>
  <si>
    <t>XT4L 250 Ekip I In=250A 4p F F</t>
  </si>
  <si>
    <t>1SDA068581R1</t>
  </si>
  <si>
    <t>XT4L 160 Ekip LSI In=40A 4p F F</t>
  </si>
  <si>
    <t>1SDA068582R1</t>
  </si>
  <si>
    <t>XT4L 160 Ekip LSI In=63A 4p F F</t>
  </si>
  <si>
    <t>1SDA068583R1</t>
  </si>
  <si>
    <t>XT4L 160 Ekip LSI In=100A 4p F F</t>
  </si>
  <si>
    <t>1SDA068584R1</t>
  </si>
  <si>
    <t>XT4L 160 Ekip LSI In=160A 4p F F</t>
  </si>
  <si>
    <t>1SDA068585R1</t>
  </si>
  <si>
    <t>XT4L 250 Ekip LSI In=250A 4p F F</t>
  </si>
  <si>
    <t>1SDA068586R1</t>
  </si>
  <si>
    <t>XT4L 160 Ekip LSIG In=40A 4p F F</t>
  </si>
  <si>
    <t>1SDA068587R1</t>
  </si>
  <si>
    <t>XT4L 160 Ekip LSIG In=63A 4p F F</t>
  </si>
  <si>
    <t>1SDA068588R1</t>
  </si>
  <si>
    <t>XT4L 160 Ekip LSIG In=100A 4p F F</t>
  </si>
  <si>
    <t>1SDA068589R1</t>
  </si>
  <si>
    <t>XT4L 160 Ekip LSIG In=160A 4p F F</t>
  </si>
  <si>
    <t>1SDA068590R1</t>
  </si>
  <si>
    <t>XT4L 250 Ekip LSIG In=250A 4p F F</t>
  </si>
  <si>
    <t>1SDA068639R1</t>
  </si>
  <si>
    <t>MOSTRINA PER PORTA XT1 F/P 3p</t>
  </si>
  <si>
    <t>1SDA068640R1</t>
  </si>
  <si>
    <t>MOSTRINA PER PORTA XT1 F/P 4p</t>
  </si>
  <si>
    <t>1SDA068641R1</t>
  </si>
  <si>
    <t>MOSTRINA PER PORTA XT2 F/P 3p</t>
  </si>
  <si>
    <t>1SDA068642R1</t>
  </si>
  <si>
    <t>MOSTRINA PER PORTA XT2 F/P 4p</t>
  </si>
  <si>
    <t>1SDA068644R1</t>
  </si>
  <si>
    <t>MOSTRINA PER PORTA XT3 F/P 3p</t>
  </si>
  <si>
    <t>1SDA068645R1</t>
  </si>
  <si>
    <t>MOSTRINA PER PORTA XT3 F/P 4p</t>
  </si>
  <si>
    <t>1SDA068646R1</t>
  </si>
  <si>
    <t>MOSTRINA PER PORTA XT4 F/P 3p</t>
  </si>
  <si>
    <t>1SDA068647R1</t>
  </si>
  <si>
    <t>MOSTRINA PER PORTA XT4 F/P 4p</t>
  </si>
  <si>
    <t>1SDA068648R1</t>
  </si>
  <si>
    <t>MOSTRINA PER PORTA - MOD XT1-XT3</t>
  </si>
  <si>
    <t>1SDA068649R1</t>
  </si>
  <si>
    <t>MOSTRINA PER PORTA - MOE-FLD XT2-XT4 F/P</t>
  </si>
  <si>
    <t>1SDA068650R1</t>
  </si>
  <si>
    <t>MOSTRINA PER PORTA - MOE-FLD XT2-XT4 W</t>
  </si>
  <si>
    <t>1SDA068651R1</t>
  </si>
  <si>
    <t>MOSTRINA PER PORTA - RHD XT1...XT4 F/P</t>
  </si>
  <si>
    <t>1SDA068652R1</t>
  </si>
  <si>
    <t>MOSTRINA PER PORTA - RHD XT2-XT4 W</t>
  </si>
  <si>
    <t>1SDA068653R1</t>
  </si>
  <si>
    <t>MOSTRINA PER PORTA - RC XT1 F 3p</t>
  </si>
  <si>
    <t>1SDA068654R1</t>
  </si>
  <si>
    <t>MOSTRINA PER PORTA - RC XT1 F 4p</t>
  </si>
  <si>
    <t>1SDA068655R1</t>
  </si>
  <si>
    <t>MOSTRINA PER PORTA - RC XT3 F 3p</t>
  </si>
  <si>
    <t>1SDA068656R1</t>
  </si>
  <si>
    <t>MOSTRINA PER PORTA - RC XT3 F 4p</t>
  </si>
  <si>
    <t>1SDA068657R1</t>
  </si>
  <si>
    <t>MOSTRINA LEVA PER PORTA XT1..XT4 F/P</t>
  </si>
  <si>
    <t>1SDA068659R1</t>
  </si>
  <si>
    <t>EKIP DISPLAY x LSI-LSIG-M/LRIU XT2-XT4</t>
  </si>
  <si>
    <t>1SDA068660R1</t>
  </si>
  <si>
    <t>EKIP LED METER x LSI-LSIG-M/LRIU XT2-XT4</t>
  </si>
  <si>
    <t>1SDA068661R1</t>
  </si>
  <si>
    <t>EKIP COM x LSI-LSIG-M/LRIU XT2-XT4 F/P</t>
  </si>
  <si>
    <t>1SDA068662R1</t>
  </si>
  <si>
    <t>EKIP COM x LSI-LSIG-M/LRIU XT2-XT4 W</t>
  </si>
  <si>
    <t>1SDA068740R1</t>
  </si>
  <si>
    <t xml:space="preserve">KIT TAPA A1 15pcs F.LINK </t>
  </si>
  <si>
    <t>1SDA068741R1</t>
  </si>
  <si>
    <t xml:space="preserve">KIT TAPA A2 15pcs F.LINK </t>
  </si>
  <si>
    <t>1SDA068744R1</t>
  </si>
  <si>
    <t>KIT CONEX.TERM.xCABLE x630/800 FORM.LINK</t>
  </si>
  <si>
    <t>1SDA068745R1</t>
  </si>
  <si>
    <t xml:space="preserve">A1C 125 TMF 16-400 1p F F               </t>
  </si>
  <si>
    <t>1SDA068746R1</t>
  </si>
  <si>
    <t>A1A 125 TMF 16-400 3p F F</t>
  </si>
  <si>
    <t>1SDA068750R1</t>
  </si>
  <si>
    <t>A1A 125 TMF 16-400 4p F F</t>
  </si>
  <si>
    <t>1SDA068754R1</t>
  </si>
  <si>
    <t>A1C 125 TMF 32-400 1p F F</t>
  </si>
  <si>
    <t>1SDA068755R1</t>
  </si>
  <si>
    <t>A1N 125 TMF 32-320 1p F F</t>
  </si>
  <si>
    <t>1SDA068756R1</t>
  </si>
  <si>
    <t>A1N 125 TMF 32-320 2p F F</t>
  </si>
  <si>
    <t>1SDA068757R1</t>
  </si>
  <si>
    <t>A1A 125 TMF 32-400 3p F F</t>
  </si>
  <si>
    <t>1SDA068758R1</t>
  </si>
  <si>
    <t>A1B 125 TMF 32-400 3p F F</t>
  </si>
  <si>
    <t>1SDA068759R1</t>
  </si>
  <si>
    <t>A1C 125 TMF 32-400 3p F F</t>
  </si>
  <si>
    <t>1SDA068760R1</t>
  </si>
  <si>
    <t>A1N 125 TMF 32-320 3p F F</t>
  </si>
  <si>
    <t>1SDA068761R1</t>
  </si>
  <si>
    <t>A1A 125 TMF 32-400 4p F F</t>
  </si>
  <si>
    <t>1SDA068762R1</t>
  </si>
  <si>
    <t>A1B 125 TMF 32-400 4p F F</t>
  </si>
  <si>
    <t>1SDA068763R1</t>
  </si>
  <si>
    <t>A1C 125 TMF 32-400 4p F F</t>
  </si>
  <si>
    <t>1SDA068764R1</t>
  </si>
  <si>
    <t>A1N 125 TMF 32-400 4p F F</t>
  </si>
  <si>
    <t>1SDA068765R1</t>
  </si>
  <si>
    <t>A1C 125 TMF 63-630 1p F F</t>
  </si>
  <si>
    <t>1SDA068766R1</t>
  </si>
  <si>
    <t>A1N 125 TMF 63-630 1p F F</t>
  </si>
  <si>
    <t>1SDA068767R1</t>
  </si>
  <si>
    <t>A1N 125 TMF 63-630 2p F F</t>
  </si>
  <si>
    <t>1SDA068768R1</t>
  </si>
  <si>
    <t>A1A 125 TMF 63-630 3p F F</t>
  </si>
  <si>
    <t>1SDA068769R1</t>
  </si>
  <si>
    <t>A1B 125 TMF 63-630 3p F F</t>
  </si>
  <si>
    <t>1SDA068770R1</t>
  </si>
  <si>
    <t>A1C 125 TMF 63-630 3p F F</t>
  </si>
  <si>
    <t>1SDA068771R1</t>
  </si>
  <si>
    <t>A1N 125 TMF 63-630 3p F F</t>
  </si>
  <si>
    <t>1SDA068772R1</t>
  </si>
  <si>
    <t>A1A 125 TMF 63-630 4p F F</t>
  </si>
  <si>
    <t>1SDA068773R1</t>
  </si>
  <si>
    <t>A1B 125 TMF 63-630 4p F F</t>
  </si>
  <si>
    <t>1SDA068774R1</t>
  </si>
  <si>
    <t>A1C 125 TMF 63-630 4p F F</t>
  </si>
  <si>
    <t>1SDA068775R1</t>
  </si>
  <si>
    <t>A1N 125 TMF 63-630 4p F F</t>
  </si>
  <si>
    <t>1SDA068778R1</t>
  </si>
  <si>
    <t>A2N 250 TMF 150-1500 2p F F</t>
  </si>
  <si>
    <t>1SDA068779R1</t>
  </si>
  <si>
    <t>A2B 250 TMF 150-1500 3p F F</t>
  </si>
  <si>
    <t>1SDA068780R1</t>
  </si>
  <si>
    <t>A2C 250 TMF 150-1500 3p F F</t>
  </si>
  <si>
    <t>1SDA068781R1</t>
  </si>
  <si>
    <t>A2N 250 TMF 150-1500 3p F F</t>
  </si>
  <si>
    <t>1SDA068782R1</t>
  </si>
  <si>
    <t>A2B 250 TMF 150-1500 4p F F</t>
  </si>
  <si>
    <t>1SDA068783R1</t>
  </si>
  <si>
    <t>A2C 250 TMF 150-1500 4p F F</t>
  </si>
  <si>
    <t>1SDA068784R1</t>
  </si>
  <si>
    <t>A2N 250 TMF 150-1500 4p F F</t>
  </si>
  <si>
    <t>1SDA068789R1</t>
  </si>
  <si>
    <t>A1N 125 TMF 15-300 2p F F</t>
  </si>
  <si>
    <t>1SDA068790R1</t>
  </si>
  <si>
    <t xml:space="preserve">A1N 125 TMF 16-400 2p F F               </t>
  </si>
  <si>
    <t>1SDA068841R1</t>
  </si>
  <si>
    <t>DISPOSIT.DE ELEVACION E1-E2 3/4p-E3 3p</t>
  </si>
  <si>
    <t>1SDA068842R1</t>
  </si>
  <si>
    <t xml:space="preserve">DISPOSIT.DE ELEVACION E3 4p-E4 3/4p </t>
  </si>
  <si>
    <t>1SDA068843R1</t>
  </si>
  <si>
    <t xml:space="preserve">DISPOS.DE ELEVACION E4/fs 4p-E6 3/4p+fs </t>
  </si>
  <si>
    <t>1SDA068849R1</t>
  </si>
  <si>
    <t>DEMO CASE FORMULA A1 A2</t>
  </si>
  <si>
    <t>1SDA068850R1</t>
  </si>
  <si>
    <t xml:space="preserve">FORMULA DESK                            </t>
  </si>
  <si>
    <t>1SDA068851R1</t>
  </si>
  <si>
    <t xml:space="preserve">FORMULA ROLL UP                         </t>
  </si>
  <si>
    <t>1SDA068852R1</t>
  </si>
  <si>
    <t xml:space="preserve">DEMO CASE TMAX XT1 XT2                  </t>
  </si>
  <si>
    <t>1SDA068853R1</t>
  </si>
  <si>
    <t xml:space="preserve">TMAX XT DESK                            </t>
  </si>
  <si>
    <t>1SDA068854R1</t>
  </si>
  <si>
    <t xml:space="preserve">TMAX XT ROLL UP 1pcs sailboat campaign  </t>
  </si>
  <si>
    <t>1SDA068855R1</t>
  </si>
  <si>
    <t xml:space="preserve">TMAX XT ROLL UP 3pcs whole campaign     </t>
  </si>
  <si>
    <t>1SDA068953R1</t>
  </si>
  <si>
    <t>PB 90mm FP 4pcs XT1..XT4 3p KIT SEP.F.PO</t>
  </si>
  <si>
    <t>1SDA068954R1</t>
  </si>
  <si>
    <t>PB 90mm FP 6pcs XT1..XT4 4p KIT SEP.F.PO</t>
  </si>
  <si>
    <t>1SDA069053R1</t>
  </si>
  <si>
    <t>Mando gitratorio directo, sobre interruptor XT4.</t>
  </si>
  <si>
    <t>1SDA069054R1</t>
  </si>
  <si>
    <t>RHD_EM XT2-XT4  F/P EMER. DIRETTA</t>
  </si>
  <si>
    <t>1SDA069055R1</t>
  </si>
  <si>
    <t>Mando giratorio  reenviado para XT4</t>
  </si>
  <si>
    <t>1SDA069056R1</t>
  </si>
  <si>
    <t>RHE_EM XT2-XT4 F/P Mando Reenviado para emergencia.</t>
  </si>
  <si>
    <t>1SDA069057R1</t>
  </si>
  <si>
    <t>RHE_B XT2-XT4 F/P Base para mando reenviado</t>
  </si>
  <si>
    <t>1SDA069058R1</t>
  </si>
  <si>
    <t>Mando giratorio normal reenviado lateral izquierdo para XT4 (NUEVO)</t>
  </si>
  <si>
    <t>1SDA069059R1</t>
  </si>
  <si>
    <t>RHS L XT2-XT4 F/P EMERGENZA</t>
  </si>
  <si>
    <t>1SDA069060R1</t>
  </si>
  <si>
    <t>RHS R XT2-XT4 F/P NORMALE</t>
  </si>
  <si>
    <t>1SDA069061R1</t>
  </si>
  <si>
    <t>RHS R XT2-XT4 F/P EMERGENZA</t>
  </si>
  <si>
    <t>1SDA069062R1</t>
  </si>
  <si>
    <t>PB 25mm 4pcs XT2-XT4 3p</t>
  </si>
  <si>
    <t>1SDA069063R1</t>
  </si>
  <si>
    <t>PB 25mm 6pcs XT2-XT4 4p</t>
  </si>
  <si>
    <t>1SDA069064R1</t>
  </si>
  <si>
    <t>UVR XT1...XT4 48 Vac/dc</t>
  </si>
  <si>
    <t>1SDA069065R1</t>
  </si>
  <si>
    <t>UVR-C XT1...XT4 F/P 48 Vac/dc. Bobina de minima tensión.</t>
  </si>
  <si>
    <t>1SDA069066R1</t>
  </si>
  <si>
    <t>UVR-C XT2-XT4 W 48 Vac/dc. Bobina de minima tensión.</t>
  </si>
  <si>
    <t>1SDA069142R1</t>
  </si>
  <si>
    <t>TA NEUTRO EXT 63A XT2</t>
  </si>
  <si>
    <t>1SDA069143R1</t>
  </si>
  <si>
    <t>TA NEUTRO EXT 100A XT2</t>
  </si>
  <si>
    <t>1SDA069144R1</t>
  </si>
  <si>
    <t>TA NEUTRO EXT 160A XT2</t>
  </si>
  <si>
    <t>1SDA069182R1</t>
  </si>
  <si>
    <t>RHL XT1..XT4 BL.RONIS CHIAVI DIV. AP/CH FLD</t>
  </si>
  <si>
    <t>1SDA069230R1</t>
  </si>
  <si>
    <t xml:space="preserve">POLISHED PLATE T4-T5                    </t>
  </si>
  <si>
    <t>1SDA069234R1</t>
  </si>
  <si>
    <t xml:space="preserve">OPERATING LEVER + POLISHED PLATE T6     </t>
  </si>
  <si>
    <t>1SDA069238R1</t>
  </si>
  <si>
    <t>MID-PLATE MOUNTING ACCESSORIES T7M-X1</t>
  </si>
  <si>
    <t>1SDA069239R1</t>
  </si>
  <si>
    <t xml:space="preserve">FRONT SHIELD T7M 3p                     </t>
  </si>
  <si>
    <t>1SDA069249R1</t>
  </si>
  <si>
    <t>RACK.IN AND OUT DEV.+LOCK LEVER NEW EMAX</t>
  </si>
  <si>
    <t>1SDA069390R1</t>
  </si>
  <si>
    <t xml:space="preserve">RCQ020/P 110-690Vac/110-125Vdc NO TOR   </t>
  </si>
  <si>
    <t>1SDA069395R1</t>
  </si>
  <si>
    <t>RHE T4-T5 F/P NORM.DEVO.BAS.SELF-CEN.E.S</t>
  </si>
  <si>
    <t>1SDA069591R1</t>
  </si>
  <si>
    <t>Ekip E-LSIG In=40A XT4 3p</t>
  </si>
  <si>
    <t>1SDA069592R1</t>
  </si>
  <si>
    <t>Ekip E-LSIG In=63A XT4 3p</t>
  </si>
  <si>
    <t>1SDA069593R1</t>
  </si>
  <si>
    <t>Ekip E-LSIG In=100A XT4 3p</t>
  </si>
  <si>
    <t>1SDA069594R1</t>
  </si>
  <si>
    <t>Ekip E-LSIG In=160A XT4 3p</t>
  </si>
  <si>
    <t>1SDA069595R1</t>
  </si>
  <si>
    <t>Ekip E-LSIG In=250A XT4 3p</t>
  </si>
  <si>
    <t>1SDA069596R1</t>
  </si>
  <si>
    <t>Ekip E-LSIG In=40A XT4 4p</t>
  </si>
  <si>
    <t>1SDA069597R1</t>
  </si>
  <si>
    <t>Ekip E-LSIG In=63A XT4 4p</t>
  </si>
  <si>
    <t>1SDA069598R1</t>
  </si>
  <si>
    <t>Ekip E-LSIG In=100A XT4 4p</t>
  </si>
  <si>
    <t>1SDA069599R1</t>
  </si>
  <si>
    <t>Ekip E-LSIG In=160A XT4 4p</t>
  </si>
  <si>
    <t>1SDA069600R1</t>
  </si>
  <si>
    <t>Ekip E-LSIG In=250A XT4 4p</t>
  </si>
  <si>
    <t>1SDA069601R1</t>
  </si>
  <si>
    <t>XT4N 160 Ekip E-LSIG In=40A 3p F F</t>
  </si>
  <si>
    <t>1SDA069602R1</t>
  </si>
  <si>
    <t>XT4N 160 Ekip E-LSIG In=63A 3p F F</t>
  </si>
  <si>
    <t>1SDA069603R1</t>
  </si>
  <si>
    <t>XT4N 160 Ekip E-LSIG In=100A 3p F F</t>
  </si>
  <si>
    <t>1SDA069604R1</t>
  </si>
  <si>
    <t>XT4N 160 Ekip E-LSIG In=160A 3p F F</t>
  </si>
  <si>
    <t>1SDA069605R1</t>
  </si>
  <si>
    <t>XT4N 250 Ekip E-LSIG In=250A 3p F F</t>
  </si>
  <si>
    <t>1SDA069606R1</t>
  </si>
  <si>
    <t>XT4N 160 Ekip E-LSIG In=40A 4p F F</t>
  </si>
  <si>
    <t>1SDA069607R1</t>
  </si>
  <si>
    <t>XT4N 160 Ekip E-LSIG In=63A 4p F F</t>
  </si>
  <si>
    <t>1SDA069608R1</t>
  </si>
  <si>
    <t>XT4N 160 Ekip E-LSIG In=100A 4p F F</t>
  </si>
  <si>
    <t>1SDA069609R1</t>
  </si>
  <si>
    <t>XT4N 160 Ekip E-LSIG In=160A 4p F F</t>
  </si>
  <si>
    <t>1SDA069610R1</t>
  </si>
  <si>
    <t>XT4N 250 Ekip E-LSIG In=250A 4p F F</t>
  </si>
  <si>
    <t>1SDA069611R1</t>
  </si>
  <si>
    <t>XT4S 160 Ekip E-LSIG In=40A 3p F F</t>
  </si>
  <si>
    <t>1SDA069612R1</t>
  </si>
  <si>
    <t>XT4S 160 Ekip E-LSIG In=63A 3p F F</t>
  </si>
  <si>
    <t>1SDA069613R1</t>
  </si>
  <si>
    <t>XT4S 160 Ekip E-LSIG In=100A 3p F F</t>
  </si>
  <si>
    <t>1SDA069614R1</t>
  </si>
  <si>
    <t>XT4S 160 Ekip E-LSIG In=160A 3p F F</t>
  </si>
  <si>
    <t>1SDA069615R1</t>
  </si>
  <si>
    <t>XT4S 250 Ekip E-LSIG In=250A 3p F F</t>
  </si>
  <si>
    <t>1SDA069616R1</t>
  </si>
  <si>
    <t>XT4S 160 Ekip E-LSIG In=40A 4p F F</t>
  </si>
  <si>
    <t>1SDA069617R1</t>
  </si>
  <si>
    <t>XT4S 160 Ekip E-LSIG In=63A 4p F F</t>
  </si>
  <si>
    <t>1SDA069618R1</t>
  </si>
  <si>
    <t>XT4S 160 Ekip E-LSIG In=100A 4p F F</t>
  </si>
  <si>
    <t>1SDA069619R1</t>
  </si>
  <si>
    <t>XT4S 160 Ekip E-LSIG In=160A 4p F F</t>
  </si>
  <si>
    <t>1SDA069620R1</t>
  </si>
  <si>
    <t>XT4S 250 Ekip E-LSIG In=250A 4p F F</t>
  </si>
  <si>
    <t>1SDA069621R1</t>
  </si>
  <si>
    <t>XT4H 160 Ekip E-LSIG In=40A 3p F F</t>
  </si>
  <si>
    <t>1SDA069622R1</t>
  </si>
  <si>
    <t>XT4H 160 Ekip E-LSIG In=63A 3p F F</t>
  </si>
  <si>
    <t>1SDA069623R1</t>
  </si>
  <si>
    <t>XT4H 160 Ekip E-LSIG In=100A 3p F F</t>
  </si>
  <si>
    <t>1SDA069624R1</t>
  </si>
  <si>
    <t>XT4H 160 Ekip E-LSIG In=160A 3p F F</t>
  </si>
  <si>
    <t>1SDA069625R1</t>
  </si>
  <si>
    <t>XT4H 250 Ekip E-LSIG In=250A 3p F F</t>
  </si>
  <si>
    <t>1SDA069626R1</t>
  </si>
  <si>
    <t>XT4H 160 Ekip E-LSIG In=40A 4p F F</t>
  </si>
  <si>
    <t>1SDA069627R1</t>
  </si>
  <si>
    <t>XT4H 160 Ekip E-LSIG In=63A 4p F F</t>
  </si>
  <si>
    <t>1SDA069628R1</t>
  </si>
  <si>
    <t>XT4H 160 Ekip E-LSIG In=100A 4p F F</t>
  </si>
  <si>
    <t>1SDA069629R1</t>
  </si>
  <si>
    <t>XT4H 160 Ekip E-LSIG In=160A 4p F F</t>
  </si>
  <si>
    <t>1SDA069630R1</t>
  </si>
  <si>
    <t>XT4H 250 Ekip E-LSIG In=250A 4p F F</t>
  </si>
  <si>
    <t>1SDA069631R1</t>
  </si>
  <si>
    <t>XT4L 160 Ekip E-LSIG In=40A 3p F F</t>
  </si>
  <si>
    <t>1SDA069632R1</t>
  </si>
  <si>
    <t>XT4L 160 Ekip E-LSIG In=63A 3p F F</t>
  </si>
  <si>
    <t>1SDA069633R1</t>
  </si>
  <si>
    <t>XT4L 160 Ekip E-LSIG In=100A 3p F F</t>
  </si>
  <si>
    <t>1SDA069634R1</t>
  </si>
  <si>
    <t>XT4L 160 Ekip E-LSIG In=160A 3p F F</t>
  </si>
  <si>
    <t>1SDA069635R1</t>
  </si>
  <si>
    <t>XT4L 250 Ekip E-LSIG In=250A 3p F F</t>
  </si>
  <si>
    <t>1SDA069636R1</t>
  </si>
  <si>
    <t>XT4L 160 Ekip E-LSIG In=40A 4p F F</t>
  </si>
  <si>
    <t>1SDA069637R1</t>
  </si>
  <si>
    <t>XT4L 160 Ekip E-LSIG In=63A 4p F F</t>
  </si>
  <si>
    <t>1SDA069638R1</t>
  </si>
  <si>
    <t>XT4L 160 Ekip E-LSIG In=100A 4p F F</t>
  </si>
  <si>
    <t>1SDA069639R1</t>
  </si>
  <si>
    <t>XT4L 160 Ekip E-LSIG In=160A 4p F F</t>
  </si>
  <si>
    <t>1SDA069640R1</t>
  </si>
  <si>
    <t>XT4L 250 Ekip E-LSIG In=250A 4p F F</t>
  </si>
  <si>
    <t>1SDA069651R1</t>
  </si>
  <si>
    <t>KIT x CONN.PREL.TEN.NEUTRO EXT XT4 F/P</t>
  </si>
  <si>
    <t>1SDA069652R1</t>
  </si>
  <si>
    <t>KIT x CONN.PREL.TEN.NEUTRO EXT XT4 W</t>
  </si>
  <si>
    <t>1SDA069658R1</t>
  </si>
  <si>
    <t>Kit Sensor+KeyPlug E1 1600 3p</t>
  </si>
  <si>
    <t>1SDA069659R1</t>
  </si>
  <si>
    <t>E1 16 4p SENSOR REPLACEMENT KIT x SERV</t>
  </si>
  <si>
    <t>1SDA069660R1</t>
  </si>
  <si>
    <t>Kit Sensor+KeyPlug E2 2000 3p</t>
  </si>
  <si>
    <t>1SDA069661R1</t>
  </si>
  <si>
    <t>E2 20 4p SENSOR REPLACEMENT KIT x SERV</t>
  </si>
  <si>
    <t>1SDA069662R1</t>
  </si>
  <si>
    <t>E3 32 3p SENSOR REPLACEMENT KIT x SERV</t>
  </si>
  <si>
    <t>1SDA069663R1</t>
  </si>
  <si>
    <t>E3 32 4p SENSOR REPLACEMENT KIT x SERV</t>
  </si>
  <si>
    <t>1SDA069664R1</t>
  </si>
  <si>
    <t>E4 40 3p SENSOR REPLACEMENT KIT x SERV</t>
  </si>
  <si>
    <t>1SDA069665R1</t>
  </si>
  <si>
    <t>E4 40 4p SENSOR REPLACEMENT KIT x SERV</t>
  </si>
  <si>
    <t>1SDA069666R1</t>
  </si>
  <si>
    <t>E4 40 4p/f SENSOR REPLACEMENT KIT x SERV</t>
  </si>
  <si>
    <t>1SDA069667R1</t>
  </si>
  <si>
    <t>E6 63 3p SENSOR REPLACEMENT KIT x SERV</t>
  </si>
  <si>
    <t>1SDA069668R1</t>
  </si>
  <si>
    <t>E6 63 4p SENSOR REPLACEMENT KIT x SERV</t>
  </si>
  <si>
    <t>1SDA069669R1</t>
  </si>
  <si>
    <t>E6 63 4p/f SENSOR REPLACEMENT KIT x SERV</t>
  </si>
  <si>
    <t>1SDA069670R1</t>
  </si>
  <si>
    <t>PR121/P-LI E1-E6 x Servicio</t>
  </si>
  <si>
    <t>1SDA069671R1</t>
  </si>
  <si>
    <t>PR121/P-LSI E1-E6 x SERVICE</t>
  </si>
  <si>
    <t>1SDA069672R1</t>
  </si>
  <si>
    <t>PR121/P-LSIG E1-E6 x SERVICE</t>
  </si>
  <si>
    <t>1SDA069673R1</t>
  </si>
  <si>
    <t xml:space="preserve">PR122/P-LI E1-E6 x SERVICE </t>
  </si>
  <si>
    <t>1SDA069674R1</t>
  </si>
  <si>
    <t>PR122/P-LSI E1-E6 x SERVICE</t>
  </si>
  <si>
    <t>1SDA069675R1</t>
  </si>
  <si>
    <t>PR122/P-LSIG E1-E6 x SERVICE</t>
  </si>
  <si>
    <t>1SDA069676R1</t>
  </si>
  <si>
    <t>PR123/P-LSI+PR120/V+CABLES E1-6 xSERVICE</t>
  </si>
  <si>
    <t>1SDA069677R1</t>
  </si>
  <si>
    <t xml:space="preserve">PR123/P-LSIG+PR120/V+CABLES E1-6 xSERV. </t>
  </si>
  <si>
    <t>1SDA069697R1</t>
  </si>
  <si>
    <t>A1A 100 TMF 15-400 1p F F UL</t>
  </si>
  <si>
    <t>1SDA069699R1</t>
  </si>
  <si>
    <t>A1A 100 TMF 20-400 1p F F UL</t>
  </si>
  <si>
    <t>1SDA069701R1</t>
  </si>
  <si>
    <t>A1A 100 TMF 30-400 1p F F UL</t>
  </si>
  <si>
    <t>1SDA069708R1</t>
  </si>
  <si>
    <t>A1A 100 TMF 100-1000 1p F F UL</t>
  </si>
  <si>
    <t>1SDA069711R1</t>
  </si>
  <si>
    <t xml:space="preserve">A1N 100 TMF 25-400 1p F F UL            </t>
  </si>
  <si>
    <t>1SDA069720R1</t>
  </si>
  <si>
    <t xml:space="preserve">A1A 100 TMF 15-400 2p F F UL            </t>
  </si>
  <si>
    <t>1SDA069721R1</t>
  </si>
  <si>
    <t xml:space="preserve">A1A 100 TMF 20-400 2p F F UL            </t>
  </si>
  <si>
    <t>1SDA069722R1</t>
  </si>
  <si>
    <t xml:space="preserve">A1A 100 TMF 25-400 2p F F UL            </t>
  </si>
  <si>
    <t>1SDA069723R1</t>
  </si>
  <si>
    <t xml:space="preserve">A1A 100 TMF 30-400 2p F F UL            </t>
  </si>
  <si>
    <t>1SDA069724R1</t>
  </si>
  <si>
    <t xml:space="preserve">A1A 100 TMF 40-400 2p F F UL            </t>
  </si>
  <si>
    <t>1SDA069725R1</t>
  </si>
  <si>
    <t xml:space="preserve">A1A 100 TMF 50-500 2p F F UL            </t>
  </si>
  <si>
    <t>1SDA069727R1</t>
  </si>
  <si>
    <t>A1A 100 TMF 70-700 2p F F UL</t>
  </si>
  <si>
    <t>1SDA069730R1</t>
  </si>
  <si>
    <t>A1A 100 TMF 100-1000 2p F F UL</t>
  </si>
  <si>
    <t>1SDA069732R1</t>
  </si>
  <si>
    <t>A1N 100 TMF 20-400 2p F F UL</t>
  </si>
  <si>
    <t>1SDA069738R1</t>
  </si>
  <si>
    <t>A1N 100 TMF 70-700 2p F F UL</t>
  </si>
  <si>
    <t>1SDA069739R1</t>
  </si>
  <si>
    <t>A1N 100 TMF 80-800 2p F F UL</t>
  </si>
  <si>
    <t>1SDA069742R1</t>
  </si>
  <si>
    <t>A1A 100 TMF 15-400 3p F F UL</t>
  </si>
  <si>
    <t>1SDA069743R1</t>
  </si>
  <si>
    <t>A1A 100 TMF 20-300 3p F F UL</t>
  </si>
  <si>
    <t>1SDA069744R1</t>
  </si>
  <si>
    <t>A1A 100 TMF 25-400 3p F F UL</t>
  </si>
  <si>
    <t>1SDA069745R1</t>
  </si>
  <si>
    <t xml:space="preserve">A1A 100 TMF 30-400 3p F F UL            </t>
  </si>
  <si>
    <t>1SDA069746R1</t>
  </si>
  <si>
    <t>A1A 100 TMF 40-400 3p F F UL</t>
  </si>
  <si>
    <t>1SDA069747R1</t>
  </si>
  <si>
    <t>A1A 100 TMF 50-300 3p F F UL</t>
  </si>
  <si>
    <t>1SDA069748R1</t>
  </si>
  <si>
    <t xml:space="preserve">A1A 100 TMF 60-600 3p F F UL            </t>
  </si>
  <si>
    <t>1SDA069750R1</t>
  </si>
  <si>
    <t>A1A 100 TMF 80-800 3p F F UL</t>
  </si>
  <si>
    <t>1SDA069751R1</t>
  </si>
  <si>
    <t>A1A 100 TMF 90-900 3p F F UL</t>
  </si>
  <si>
    <t>1SDA069783R1</t>
  </si>
  <si>
    <t>A2N 250 TMF 125-1250 2p F F UL</t>
  </si>
  <si>
    <t>1SDA069816R1</t>
  </si>
  <si>
    <t>T1D/PV 160 4p F FC Cu 1100V DC</t>
  </si>
  <si>
    <t>1SDA069826R1</t>
  </si>
  <si>
    <t>T7D/PV 1250 4p F F 1100V DC</t>
  </si>
  <si>
    <t>1SDA069827R1</t>
  </si>
  <si>
    <t>T7D/PV 1250 4p F F M 1100V DC</t>
  </si>
  <si>
    <t>1SDA069828R1</t>
  </si>
  <si>
    <t>T7D/PV 1600 4p F F 1100V DC</t>
  </si>
  <si>
    <t>1SDA069829R1</t>
  </si>
  <si>
    <t>T7D/PV 1600 4p F F M 1100V DC</t>
  </si>
  <si>
    <t>1SDA069876R1</t>
  </si>
  <si>
    <t>Kit 2Jumper 2+2 PS T1D/PV 160</t>
  </si>
  <si>
    <t>1SDA069877R1</t>
  </si>
  <si>
    <t>KIT 3 JUMPER 4PS T1D/PV 160 4p</t>
  </si>
  <si>
    <t>1SDA069965R1</t>
  </si>
  <si>
    <t>RRD-RemoteRackingDevice-forE1/E6</t>
  </si>
  <si>
    <t>1SDA069966R1</t>
  </si>
  <si>
    <t>kitRRD-RemoteRackingdeviceE1/6</t>
  </si>
  <si>
    <t>1SDA069974R1</t>
  </si>
  <si>
    <t xml:space="preserve">KIT FC CuAl A1 80A 4pcs UL </t>
  </si>
  <si>
    <t>1SDA070225R1</t>
  </si>
  <si>
    <t>P1-2-3 A16/P1-2-3 B-C20 3P-&gt;E3S1600/2000</t>
  </si>
  <si>
    <t>1SDA070245R1</t>
  </si>
  <si>
    <t xml:space="preserve">EMAX STANDARD MAINTENANCE KIT           </t>
  </si>
  <si>
    <t>1SDA070429R1</t>
  </si>
  <si>
    <t>KIT JUMPER U 2+2PS T7D/PV 1250 1100V DC</t>
  </si>
  <si>
    <t>1SDA070430R1</t>
  </si>
  <si>
    <t>KIT JUMPER U 4PS T7D/PV 1250 1100V DC</t>
  </si>
  <si>
    <t>1SDA070431R1</t>
  </si>
  <si>
    <t>KIT JUMPER U 2+2PS T7D/PV 1600 1100V DC</t>
  </si>
  <si>
    <t>1SDA070432R1</t>
  </si>
  <si>
    <t>Kit 3 Jumper 4PS T7D/PV 1600 A, 1100V DC</t>
  </si>
  <si>
    <t>1SDA070453R1</t>
  </si>
  <si>
    <t>E3S 2000 PR121/P-LSI In2000A 3p W MP+ACC</t>
  </si>
  <si>
    <t>1SDA070454R1</t>
  </si>
  <si>
    <t>Kit 2 Jumper U 2+2 PS T4D/PV 250 A, 1100V DC</t>
  </si>
  <si>
    <t>1SDA070455R1</t>
  </si>
  <si>
    <t>Kit 3 Jumper 4PS T4D/PV 250 A, 1100V DC</t>
  </si>
  <si>
    <t>1SDA070456R1</t>
  </si>
  <si>
    <t>Kit 2 Jumper U 2+2 PS T5D/PV 500 A, 1100V DC</t>
  </si>
  <si>
    <t>1SDA070457R1</t>
  </si>
  <si>
    <t>Kit 3 Jumper 4PS T5D/PV 500 A, 1100V DC</t>
  </si>
  <si>
    <t>1SDA070491R1</t>
  </si>
  <si>
    <t>Kit 2 Jumper U 2+2 PS T6D/PV 800 A, 1100V DC</t>
  </si>
  <si>
    <t>1SDA070492R1</t>
  </si>
  <si>
    <t>Kit 3 Jumper 4PS T6D/PV 800 A, 1100V DC</t>
  </si>
  <si>
    <t>1SDA070691R1</t>
  </si>
  <si>
    <t>E1.2N 250 Ekip Dip LI 3p F F</t>
  </si>
  <si>
    <t>1SDA070692R1</t>
  </si>
  <si>
    <t xml:space="preserve">E1.2N 250 Ekip Dip LSI 3p F F </t>
  </si>
  <si>
    <t>1SDA070693R1</t>
  </si>
  <si>
    <t>E1.2N 250 Ekip Dip LSIG 3p F F</t>
  </si>
  <si>
    <t>1SDA070694R1</t>
  </si>
  <si>
    <t>E1.2N 250 Ekip Touch LI 3p F F</t>
  </si>
  <si>
    <t>1SDA070695R1</t>
  </si>
  <si>
    <t xml:space="preserve">E1.2N 250 Ekip Touch LSI 3p F F </t>
  </si>
  <si>
    <t>1SDA070696R1</t>
  </si>
  <si>
    <t>E1.2N 250 Ekip Touch LSIG 3p F F</t>
  </si>
  <si>
    <t>1SDA070697R1</t>
  </si>
  <si>
    <t>E1.2N 250 Ekip G Touch LSIG 3p F F</t>
  </si>
  <si>
    <t>1SDA070698R1</t>
  </si>
  <si>
    <t>E1.2N 250 Ekip Hi-Touch LSI 3p F F</t>
  </si>
  <si>
    <t>1SDA070699R1</t>
  </si>
  <si>
    <t xml:space="preserve">E1.2N 250 Ekip Hi-Touch LSIG 3p F F </t>
  </si>
  <si>
    <t>1SDA070700R1</t>
  </si>
  <si>
    <t xml:space="preserve">E1.2N 250 Ekip G Hi-Touch LSIG 3p F F </t>
  </si>
  <si>
    <t>1SDA070701R1</t>
  </si>
  <si>
    <t>E1.2B 630 Ekip Dip LI 3p F F</t>
  </si>
  <si>
    <t>1SDA070702R1</t>
  </si>
  <si>
    <t xml:space="preserve">E1.2B 630 Ekip Dip LSI 3p F F </t>
  </si>
  <si>
    <t>1SDA070703R1</t>
  </si>
  <si>
    <t>E1.2B 630 Ekip Dip LSIG 3p F F</t>
  </si>
  <si>
    <t>1SDA070704R1</t>
  </si>
  <si>
    <t>E1.2B 630 Ekip Touch LI 3p F F</t>
  </si>
  <si>
    <t>1SDA070705R1</t>
  </si>
  <si>
    <t xml:space="preserve">E1.2B 630 Ekip Touch LSI 3p F F </t>
  </si>
  <si>
    <t>1SDA070706R1</t>
  </si>
  <si>
    <t>E1.2B 630 Ekip Touch LSIG 3p F F</t>
  </si>
  <si>
    <t>1SDA070707R1</t>
  </si>
  <si>
    <t>E1.2B 630 Ekip G Touch LSIG 3p F F</t>
  </si>
  <si>
    <t>1SDA070708R1</t>
  </si>
  <si>
    <t>E1.2B 630 Ekip Hi-Touch LSI 3p F F</t>
  </si>
  <si>
    <t>1SDA070709R1</t>
  </si>
  <si>
    <t xml:space="preserve">E1.2B 630 Ekip Hi-Touch LSIG 3p F F </t>
  </si>
  <si>
    <t>1SDA070710R1</t>
  </si>
  <si>
    <t xml:space="preserve">E1.2B 630 Ekip G Hi-Touch LSIG 3p F F </t>
  </si>
  <si>
    <t>1SDA070711R1</t>
  </si>
  <si>
    <t>E1.2C 630 Ekip Dip LI 3p F F</t>
  </si>
  <si>
    <t>1SDA070712R1</t>
  </si>
  <si>
    <t xml:space="preserve">E1.2C 630 Ekip Dip LSI 3p F F </t>
  </si>
  <si>
    <t>1SDA070713R1</t>
  </si>
  <si>
    <t>E1.2C 630 Ekip Dip LSIG 3p F F</t>
  </si>
  <si>
    <t>1SDA070714R1</t>
  </si>
  <si>
    <t>E1.2C 630 Ekip Touch LI 3p F F</t>
  </si>
  <si>
    <t>1SDA070715R1</t>
  </si>
  <si>
    <t xml:space="preserve">E1.2C 630 Ekip Touch LSI 3p F F </t>
  </si>
  <si>
    <t>1SDA070716R1</t>
  </si>
  <si>
    <t>E1.2C 630 Ekip Touch LSIG 3p F F</t>
  </si>
  <si>
    <t>1SDA070717R1</t>
  </si>
  <si>
    <t>E1.2C 630 Ekip G Touch LSIG 3p F F</t>
  </si>
  <si>
    <t>1SDA070718R1</t>
  </si>
  <si>
    <t>E1.2C 630 Ekip Hi-Touch LSI 3p F F</t>
  </si>
  <si>
    <t>1SDA070719R1</t>
  </si>
  <si>
    <t xml:space="preserve">E1.2C 630 Ekip Hi-Touch LSIG 3p F F </t>
  </si>
  <si>
    <t>1SDA070720R1</t>
  </si>
  <si>
    <t xml:space="preserve">E1.2C 630 Ekip G Hi-Touch LSIG 3p F F </t>
  </si>
  <si>
    <t>1SDA070721R1</t>
  </si>
  <si>
    <t>E1.2N 630 Ekip Dip LI 3p F F</t>
  </si>
  <si>
    <t>1SDA070722R1</t>
  </si>
  <si>
    <t xml:space="preserve">E1.2N 630 Ekip Dip LSI 3p F F </t>
  </si>
  <si>
    <t>1SDA070723R1</t>
  </si>
  <si>
    <t>E1.2N 630 Ekip Dip LSIG 3p F F</t>
  </si>
  <si>
    <t>1SDA070724R1</t>
  </si>
  <si>
    <t>E1.2N 630 Ekip Touch LI 3p F F</t>
  </si>
  <si>
    <t>1SDA070725R1</t>
  </si>
  <si>
    <t xml:space="preserve">E1.2N 630 Ekip Touch LSI 3p F F </t>
  </si>
  <si>
    <t>1SDA070726R1</t>
  </si>
  <si>
    <t>E1.2N 630 Ekip Touch LSIG 3p F F</t>
  </si>
  <si>
    <t>1SDA070727R1</t>
  </si>
  <si>
    <t>E1.2N 630 Ekip G Touch LSIG 3p F F</t>
  </si>
  <si>
    <t>1SDA070728R1</t>
  </si>
  <si>
    <t>E1.2N 630 Ekip Hi-Touch LSI 3p F F</t>
  </si>
  <si>
    <t>1SDA070729R1</t>
  </si>
  <si>
    <t xml:space="preserve">E1.2N 630 Ekip Hi-Touch LSIG 3p F F </t>
  </si>
  <si>
    <t>1SDA070730R1</t>
  </si>
  <si>
    <t xml:space="preserve">E1.2N 630 Ekip G Hi-Touch LSIG 3p F F </t>
  </si>
  <si>
    <t>1SDA070741R1</t>
  </si>
  <si>
    <t>E1.2B 800 Ekip Dip LI 3p F F</t>
  </si>
  <si>
    <t>1SDA070742R1</t>
  </si>
  <si>
    <t xml:space="preserve">E1.2B 800 Ekip Dip LSI 3p F F </t>
  </si>
  <si>
    <t>1SDA070743R1</t>
  </si>
  <si>
    <t>E1.2B 800 Ekip Dip LSIG 3p F F</t>
  </si>
  <si>
    <t>1SDA070744R1</t>
  </si>
  <si>
    <t>E1.2B 800 Ekip Touch LI 3p F F</t>
  </si>
  <si>
    <t>1SDA070745R1</t>
  </si>
  <si>
    <t xml:space="preserve">E1.2B 800 Ekip Touch LSI 3p F F </t>
  </si>
  <si>
    <t>1SDA070746R1</t>
  </si>
  <si>
    <t>E1.2B 800 Ekip Touch LSIG 3p F F</t>
  </si>
  <si>
    <t>1SDA070747R1</t>
  </si>
  <si>
    <t>E1.2B 800 Ekip G Touch LSIG 3p F F</t>
  </si>
  <si>
    <t>1SDA070748R1</t>
  </si>
  <si>
    <t>E1.2B 800 Ekip Hi-Touch LSI 3p F F</t>
  </si>
  <si>
    <t>1SDA070749R1</t>
  </si>
  <si>
    <t xml:space="preserve">E1.2B 800 Ekip Hi-Touch LSIG 3p F F </t>
  </si>
  <si>
    <t>1SDA070750R1</t>
  </si>
  <si>
    <t xml:space="preserve">E1.2B 800 Ekip G Hi-Touch LSIG 3p F F </t>
  </si>
  <si>
    <t>1SDA070751R1</t>
  </si>
  <si>
    <t>E1.2C 800 Ekip Dip LI 3p F F</t>
  </si>
  <si>
    <t>1SDA070752R1</t>
  </si>
  <si>
    <t xml:space="preserve">E1.2C 800 Ekip Dip LSI 3p F F </t>
  </si>
  <si>
    <t>1SDA070753R1</t>
  </si>
  <si>
    <t>E1.2C 800 Ekip Dip LSIG 3p F F</t>
  </si>
  <si>
    <t>1SDA070754R1</t>
  </si>
  <si>
    <t>E1.2C 800 Ekip Touch LI 3p F F</t>
  </si>
  <si>
    <t>1SDA070755R1</t>
  </si>
  <si>
    <t xml:space="preserve">E1.2C 800 Ekip Touch LSI 3p F F </t>
  </si>
  <si>
    <t>1SDA070756R1</t>
  </si>
  <si>
    <t>E1.2C 800 Ekip Touch LSIG 3p F F</t>
  </si>
  <si>
    <t>1SDA070757R1</t>
  </si>
  <si>
    <t>E1.2C 800 Ekip G Touch LSIG 3p F F</t>
  </si>
  <si>
    <t>1SDA070758R1</t>
  </si>
  <si>
    <t>E1.2C 800 Ekip Hi-Touch LSI 3p F F</t>
  </si>
  <si>
    <t>1SDA070759R1</t>
  </si>
  <si>
    <t xml:space="preserve">E1.2C 800 Ekip Hi-Touch LSIG 3p F F </t>
  </si>
  <si>
    <t>1SDA070760R1</t>
  </si>
  <si>
    <t xml:space="preserve">E1.2C 800 Ekip G Hi-Touch LSIG 3p F F </t>
  </si>
  <si>
    <t>1SDA070761R1</t>
  </si>
  <si>
    <t>E1.2N 800 Ekip Dip LI 3p F F</t>
  </si>
  <si>
    <t>1SDA070762R1</t>
  </si>
  <si>
    <t xml:space="preserve">E1.2N 800 Ekip Dip LSI 3p F F </t>
  </si>
  <si>
    <t>1SDA070763R1</t>
  </si>
  <si>
    <t>E1.2N 800 Ekip Dip LSIG 3p F F</t>
  </si>
  <si>
    <t>1SDA070764R1</t>
  </si>
  <si>
    <t>E1.2N 800 Ekip Touch LI 3p F F</t>
  </si>
  <si>
    <t>1SDA070765R1</t>
  </si>
  <si>
    <t xml:space="preserve">E1.2N 800 Ekip Touch LSI 3p F F </t>
  </si>
  <si>
    <t>1SDA070766R1</t>
  </si>
  <si>
    <t>E1.2N 800 Ekip Touch LSIG 3p F F</t>
  </si>
  <si>
    <t>1SDA070767R1</t>
  </si>
  <si>
    <t>E1.2N 800 Ekip G Touch LSIG 3p F F</t>
  </si>
  <si>
    <t>1SDA070768R1</t>
  </si>
  <si>
    <t>E1.2N 800 Ekip Hi-Touch LSI 3p F F</t>
  </si>
  <si>
    <t>1SDA070769R1</t>
  </si>
  <si>
    <t xml:space="preserve">E1.2N 800 Ekip Hi-Touch LSIG 3p F F </t>
  </si>
  <si>
    <t>1SDA070770R1</t>
  </si>
  <si>
    <t xml:space="preserve">E1.2N 800 Ekip G Hi-Touch LSIG 3p F F </t>
  </si>
  <si>
    <t>1SDA070781R1</t>
  </si>
  <si>
    <t xml:space="preserve">E1.2B 1000 Ekip Dip LI 3p F F </t>
  </si>
  <si>
    <t>1SDA070782R1</t>
  </si>
  <si>
    <t>E1.2B 1000 Ekip Dip LSI 3p F F</t>
  </si>
  <si>
    <t>1SDA070783R1</t>
  </si>
  <si>
    <t xml:space="preserve">E1.2B 1000 Ekip Dip LSIG 3p F F </t>
  </si>
  <si>
    <t>1SDA070784R1</t>
  </si>
  <si>
    <t xml:space="preserve">E1.2B 1000 Ekip Touch LI 3p F F </t>
  </si>
  <si>
    <t>1SDA070785R1</t>
  </si>
  <si>
    <t>E1.2B 1000 Ekip Touch LSI 3p F F</t>
  </si>
  <si>
    <t>1SDA070786R1</t>
  </si>
  <si>
    <t xml:space="preserve">E1.2B 1000 Ekip Touch LSIG 3p F F </t>
  </si>
  <si>
    <t>1SDA070787R1</t>
  </si>
  <si>
    <t xml:space="preserve">E1.2B 1000 Ekip G Touch LSIG 3p F F </t>
  </si>
  <si>
    <t>1SDA070788R1</t>
  </si>
  <si>
    <t xml:space="preserve">E1.2B 1000 Ekip Hi-Touch LSI 3p F F </t>
  </si>
  <si>
    <t>1SDA070789R1</t>
  </si>
  <si>
    <t>E1.2B 1000 Ekip Hi-Touch LSIG 3p F F</t>
  </si>
  <si>
    <t>1SDA070790R1</t>
  </si>
  <si>
    <t>E1.2B 1000 Ekip G Hi-Touch LSIG 3p F F</t>
  </si>
  <si>
    <t>1SDA070791R1</t>
  </si>
  <si>
    <t xml:space="preserve">E1.2C 1000 Ekip Dip LI 3p F F </t>
  </si>
  <si>
    <t>1SDA070792R1</t>
  </si>
  <si>
    <t>E1.2C 1000 Ekip Dip LSI 3p F F</t>
  </si>
  <si>
    <t>1SDA070793R1</t>
  </si>
  <si>
    <t xml:space="preserve">E1.2C 1000 Ekip Dip LSIG 3p F F </t>
  </si>
  <si>
    <t>1SDA070794R1</t>
  </si>
  <si>
    <t xml:space="preserve">E1.2C 1000 Ekip Touch LI 3p F F </t>
  </si>
  <si>
    <t>1SDA070795R1</t>
  </si>
  <si>
    <t>E1.2C 1000 Ekip Touch LSI 3p F F</t>
  </si>
  <si>
    <t>1SDA070796R1</t>
  </si>
  <si>
    <t xml:space="preserve">E1.2C 1000 Ekip Touch LSIG 3p F F </t>
  </si>
  <si>
    <t>1SDA070797R1</t>
  </si>
  <si>
    <t xml:space="preserve">E1.2C 1000 Ekip G Touch LSIG 3p F F </t>
  </si>
  <si>
    <t>1SDA070798R1</t>
  </si>
  <si>
    <t xml:space="preserve">E1.2C 1000 Ekip Hi-Touch LSI 3p F F </t>
  </si>
  <si>
    <t>1SDA070799R1</t>
  </si>
  <si>
    <t>E1.2C 1000 Ekip Hi-Touch LSIG 3p F F</t>
  </si>
  <si>
    <t>1SDA070800R1</t>
  </si>
  <si>
    <t>E1.2C 1000 Ekip G Hi-Touch LSIG 3p F F</t>
  </si>
  <si>
    <t>1SDA070801R1</t>
  </si>
  <si>
    <t xml:space="preserve">E1.2N 1000 Ekip Dip LI 3p F F </t>
  </si>
  <si>
    <t>1SDA070802R1</t>
  </si>
  <si>
    <t>E1.2N 1000 Ekip Dip LSI 3p F F</t>
  </si>
  <si>
    <t>1SDA070803R1</t>
  </si>
  <si>
    <t xml:space="preserve">E1.2N 1000 Ekip Dip LSIG 3p F F </t>
  </si>
  <si>
    <t>1SDA070804R1</t>
  </si>
  <si>
    <t xml:space="preserve">E1.2N 1000 Ekip Touch LI 3p F F </t>
  </si>
  <si>
    <t>1SDA070805R1</t>
  </si>
  <si>
    <t>E1.2N 1000 Ekip Touch LSI 3p F F</t>
  </si>
  <si>
    <t>1SDA070806R1</t>
  </si>
  <si>
    <t xml:space="preserve">E1.2N 1000 Ekip Touch LSIG 3p F F </t>
  </si>
  <si>
    <t>1SDA070807R1</t>
  </si>
  <si>
    <t xml:space="preserve">E1.2N 1000 Ekip G Touch LSIG 3p F F </t>
  </si>
  <si>
    <t>1SDA070808R1</t>
  </si>
  <si>
    <t xml:space="preserve">E1.2N 1000 Ekip Hi-Touch LSI 3p F F </t>
  </si>
  <si>
    <t>1SDA070809R1</t>
  </si>
  <si>
    <t>E1.2N 1000 Ekip Hi-Touch LSIG 3p F F</t>
  </si>
  <si>
    <t>1SDA070810R1</t>
  </si>
  <si>
    <t>E1.2N 1000 Ekip G Hi-Touch LSIG 3p F F</t>
  </si>
  <si>
    <t>1SDA070821R1</t>
  </si>
  <si>
    <t xml:space="preserve">E1.2B 1250 Ekip Dip LI 3p F F </t>
  </si>
  <si>
    <t>1SDA070822R1</t>
  </si>
  <si>
    <t>E1.2B 1250 Ekip Dip LSI 3p F F</t>
  </si>
  <si>
    <t>1SDA070823R1</t>
  </si>
  <si>
    <t xml:space="preserve">E1.2B 1250 Ekip Dip LSIG 3p F F </t>
  </si>
  <si>
    <t>1SDA070824R1</t>
  </si>
  <si>
    <t xml:space="preserve">E1.2B 1250 Ekip Touch LI 3p F F </t>
  </si>
  <si>
    <t>1SDA070825R1</t>
  </si>
  <si>
    <t>E1.2B 1250 Ekip Touch LSI 3p F F</t>
  </si>
  <si>
    <t>1SDA070826R1</t>
  </si>
  <si>
    <t xml:space="preserve">E1.2B 1250 Ekip Touch LSIG 3p F F </t>
  </si>
  <si>
    <t>1SDA070827R1</t>
  </si>
  <si>
    <t xml:space="preserve">E1.2B 1250 Ekip G Touch LSIG 3p F F </t>
  </si>
  <si>
    <t>1SDA070828R1</t>
  </si>
  <si>
    <t xml:space="preserve">E1.2B 1250 Ekip Hi-Touch LSI 3p F F </t>
  </si>
  <si>
    <t>1SDA070829R1</t>
  </si>
  <si>
    <t>E1.2B 1250 Ekip Hi-Touch LSIG 3p F F</t>
  </si>
  <si>
    <t>1SDA070830R1</t>
  </si>
  <si>
    <t>E1.2B 1250 Ekip G Hi-Touch LSIG 3p F F</t>
  </si>
  <si>
    <t>1SDA070831R1</t>
  </si>
  <si>
    <t xml:space="preserve">E1.2C 1250 Ekip Dip LI 3p F F </t>
  </si>
  <si>
    <t>1SDA070832R1</t>
  </si>
  <si>
    <t>E1.2C 1250 Ekip Dip LSI 3p F F</t>
  </si>
  <si>
    <t>1SDA070833R1</t>
  </si>
  <si>
    <t xml:space="preserve">E1.2C 1250 Ekip Dip LSIG 3p F F </t>
  </si>
  <si>
    <t>1SDA070834R1</t>
  </si>
  <si>
    <t xml:space="preserve">E1.2C 1250 Ekip Touch LI 3p F F </t>
  </si>
  <si>
    <t>1SDA070835R1</t>
  </si>
  <si>
    <t>E1.2C 1250 Ekip Touch LSI 3p F F</t>
  </si>
  <si>
    <t>1SDA070836R1</t>
  </si>
  <si>
    <t xml:space="preserve">E1.2C 1250 Ekip Touch LSIG 3p F F </t>
  </si>
  <si>
    <t>1SDA070837R1</t>
  </si>
  <si>
    <t xml:space="preserve">E1.2C 1250 Ekip G Touch LSIG 3p F F </t>
  </si>
  <si>
    <t>1SDA070838R1</t>
  </si>
  <si>
    <t xml:space="preserve">E1.2C 1250 Ekip Hi-Touch LSI 3p F F </t>
  </si>
  <si>
    <t>1SDA070839R1</t>
  </si>
  <si>
    <t>E1.2C 1250 Ekip Hi-Touch LSIG 3p F F</t>
  </si>
  <si>
    <t>1SDA070840R1</t>
  </si>
  <si>
    <t>E1.2C 1250 Ekip G Hi-Touch LSIG 3p F F</t>
  </si>
  <si>
    <t>1SDA070841R1</t>
  </si>
  <si>
    <t xml:space="preserve">E1.2N 1250 Ekip Dip LI 3p F F </t>
  </si>
  <si>
    <t>1SDA070842R1</t>
  </si>
  <si>
    <t>E1.2N 1250 Ekip Dip LSI 3p F F</t>
  </si>
  <si>
    <t>1SDA070843R1</t>
  </si>
  <si>
    <t>E1.2N 1250 Ekip Dip LSIG 3p FF</t>
  </si>
  <si>
    <t>1SDA070844R1</t>
  </si>
  <si>
    <t xml:space="preserve">E1.2N 1250 Ekip Touch LI 3p F F </t>
  </si>
  <si>
    <t>1SDA070845R1</t>
  </si>
  <si>
    <t>E1.2N 1250 Ekip Touch LSI 3p F F</t>
  </si>
  <si>
    <t>1SDA070846R1</t>
  </si>
  <si>
    <t xml:space="preserve">E1.2N 1250 Ekip Touch LSIG 3p F F </t>
  </si>
  <si>
    <t>1SDA070847R1</t>
  </si>
  <si>
    <t xml:space="preserve">E1.2N 1250 Ekip G Touch LSIG 3p F F </t>
  </si>
  <si>
    <t>1SDA070848R1</t>
  </si>
  <si>
    <t xml:space="preserve">E1.2N 1250 Ekip Hi-Touch LSI 3p F F </t>
  </si>
  <si>
    <t>1SDA070849R1</t>
  </si>
  <si>
    <t>E1.2N 1250 Hi-Touch LSIG 3p FF</t>
  </si>
  <si>
    <t>1SDA070850R1</t>
  </si>
  <si>
    <t>E1.2N 1250 Ekip G Hi-Touch LSIG 3p F F</t>
  </si>
  <si>
    <t>1SDA070861R1</t>
  </si>
  <si>
    <t xml:space="preserve">E1.2B 1600 Ekip Dip LI 3p F F </t>
  </si>
  <si>
    <t>1SDA070862R1</t>
  </si>
  <si>
    <t>E1.2B 1600 Ekip Dip LSI 3p F F</t>
  </si>
  <si>
    <t>1SDA070863R1</t>
  </si>
  <si>
    <t xml:space="preserve">E1.2B 1600 Ekip Dip LSIG 3p F F </t>
  </si>
  <si>
    <t>1SDA070864R1</t>
  </si>
  <si>
    <t xml:space="preserve">E1.2B 1600 Ekip Touch LI 3p F F </t>
  </si>
  <si>
    <t>1SDA070865R1</t>
  </si>
  <si>
    <t>E1.2B 1600 Ekip Touch LSI 3p F F</t>
  </si>
  <si>
    <t>1SDA070866R1</t>
  </si>
  <si>
    <t xml:space="preserve">E1.2B 1600 Ekip Touch LSIG 3p F F </t>
  </si>
  <si>
    <t>1SDA070867R1</t>
  </si>
  <si>
    <t xml:space="preserve">E1.2B 1600 Ekip G Touch LSIG 3p F F </t>
  </si>
  <si>
    <t>1SDA070868R1</t>
  </si>
  <si>
    <t xml:space="preserve">E1.2B 1600 Ekip Hi-Touch LSI 3p F F </t>
  </si>
  <si>
    <t>1SDA070869R1</t>
  </si>
  <si>
    <t>E1.2B 1600 Ekip Hi-Touch LSIG 3p F F</t>
  </si>
  <si>
    <t>1SDA070870R1</t>
  </si>
  <si>
    <t>E1.2B 1600 Ekip G Hi-Touch LSIG 3p F F</t>
  </si>
  <si>
    <t>1SDA070871R1</t>
  </si>
  <si>
    <t xml:space="preserve">E1.2C 1600 Ekip Dip LI 3p F F </t>
  </si>
  <si>
    <t>1SDA070872R1</t>
  </si>
  <si>
    <t>E1.2C 1600 Ekip Dip LSI 3p F F</t>
  </si>
  <si>
    <t>1SDA070873R1</t>
  </si>
  <si>
    <t xml:space="preserve">E1.2C 1600 Ekip Dip LSIG 3p F F </t>
  </si>
  <si>
    <t>1SDA070874R1</t>
  </si>
  <si>
    <t xml:space="preserve">E1.2C 1600 Ekip Touch LI 3p F F </t>
  </si>
  <si>
    <t>1SDA070875R1</t>
  </si>
  <si>
    <t>E1.2C 1600 Ekip Touch LSI 3p F F</t>
  </si>
  <si>
    <t>1SDA070876R1</t>
  </si>
  <si>
    <t xml:space="preserve">E1.2C 1600 Ekip Touch LSIG 3p F F </t>
  </si>
  <si>
    <t>1SDA070877R1</t>
  </si>
  <si>
    <t xml:space="preserve">E1.2C 1600 Ekip G Touch LSIG 3p F F </t>
  </si>
  <si>
    <t>1SDA070878R1</t>
  </si>
  <si>
    <t xml:space="preserve">E1.2C 1600 Ekip Hi-Touch LSI 3p F F </t>
  </si>
  <si>
    <t>1SDA070879R1</t>
  </si>
  <si>
    <t>E1.2C 1600 Ekip Hi-Touch LSIG 3p F F</t>
  </si>
  <si>
    <t>1SDA070880R1</t>
  </si>
  <si>
    <t>E1.2C 1600 Ekip G Hi-Touch LSIG 3p F F</t>
  </si>
  <si>
    <t>1SDA070881R1</t>
  </si>
  <si>
    <t>E1.2N 1600 Ekip Dip LI 3p FF</t>
  </si>
  <si>
    <t>1SDA070882R1</t>
  </si>
  <si>
    <t>E1.2N 1600 Ekip Dip LSI 3p F F</t>
  </si>
  <si>
    <t>1SDA070883R1</t>
  </si>
  <si>
    <t xml:space="preserve">E1.2N 1600 Ekip Dip LSIG 3p F F </t>
  </si>
  <si>
    <t>1SDA070884R1</t>
  </si>
  <si>
    <t xml:space="preserve">E1.2N 1600 Ekip Touch LI 3p F F </t>
  </si>
  <si>
    <t>1SDA070885R1</t>
  </si>
  <si>
    <t>E1.2N 1600 Ekip Touch LSI 3p F F</t>
  </si>
  <si>
    <t>1SDA070886R1</t>
  </si>
  <si>
    <t xml:space="preserve">E1.2N 1600 Ekip Touch LSIG 3p F F </t>
  </si>
  <si>
    <t>1SDA070887R1</t>
  </si>
  <si>
    <t xml:space="preserve">E1.2N 1600 Ekip G Touch LSIG 3p F F </t>
  </si>
  <si>
    <t>1SDA070888R1</t>
  </si>
  <si>
    <t xml:space="preserve">E1.2N 1600 Ekip Hi-Touch LSI 3p F F </t>
  </si>
  <si>
    <t>1SDA070889R1</t>
  </si>
  <si>
    <t>E1.2N 1600 Hi-Touch LSIG 3p FF</t>
  </si>
  <si>
    <t>1SDA070890R1</t>
  </si>
  <si>
    <t>E1.2N 1600 Ekip G Hi-Touch LSIG 3p F F</t>
  </si>
  <si>
    <t>1SDA070891R1</t>
  </si>
  <si>
    <t>E2.2N 800 Ekip Dip LI 3p FHR</t>
  </si>
  <si>
    <t>1SDA070892R1</t>
  </si>
  <si>
    <t xml:space="preserve">E2.2N 800 Ekip Dip LSI 3p FHR </t>
  </si>
  <si>
    <t>1SDA070893R1</t>
  </si>
  <si>
    <t>E2.2N 800 Ekip Dip LSIG 3p FHR</t>
  </si>
  <si>
    <t>1SDA070894R1</t>
  </si>
  <si>
    <t>E2.2N 800 Ekip Touch LI 3p FHR</t>
  </si>
  <si>
    <t>1SDA070895R1</t>
  </si>
  <si>
    <t xml:space="preserve">E2.2N 800 Ekip Touch LSI 3p FHR </t>
  </si>
  <si>
    <t>1SDA070896R1</t>
  </si>
  <si>
    <t>E2.2N 800 Ekip Touch LSIG 3p FHR</t>
  </si>
  <si>
    <t>1SDA070897R1</t>
  </si>
  <si>
    <t>E2.2N 800 Ekip G Touch LSIG 3p FHR</t>
  </si>
  <si>
    <t>1SDA070898R1</t>
  </si>
  <si>
    <t>E2.2N 800 Ekip Hi-Touch LSI 3p FHR</t>
  </si>
  <si>
    <t>1SDA070899R1</t>
  </si>
  <si>
    <t xml:space="preserve">E2.2N 800 Ekip Hi-Touch LSIG 3p FHR </t>
  </si>
  <si>
    <t>1SDA070900R1</t>
  </si>
  <si>
    <t xml:space="preserve">E2.2N 800 Ekip G Hi-Touch LSIG 3p FHR </t>
  </si>
  <si>
    <t>1SDA070901R1</t>
  </si>
  <si>
    <t>E2.2S 800 Ekip Dip LI 3p FHR</t>
  </si>
  <si>
    <t>1SDA070902R1</t>
  </si>
  <si>
    <t xml:space="preserve">E2.2S 800 Ekip Dip LSI 3p FHR </t>
  </si>
  <si>
    <t>1SDA070903R1</t>
  </si>
  <si>
    <t>E2.2S 800 Ekip Dip LSIG 3p FHR</t>
  </si>
  <si>
    <t>1SDA070904R1</t>
  </si>
  <si>
    <t>E2.2S 800 Ekip Touch LI 3p FHR</t>
  </si>
  <si>
    <t>1SDA070905R1</t>
  </si>
  <si>
    <t xml:space="preserve">E2.2S 800 Ekip Touch LSI 3p FHR </t>
  </si>
  <si>
    <t>1SDA070906R1</t>
  </si>
  <si>
    <t>E2.2S 800 Ekip Touch LSIG 3p FHR</t>
  </si>
  <si>
    <t>1SDA070907R1</t>
  </si>
  <si>
    <t>E2.2S 800 Ekip G Touch LSIG 3p FHR</t>
  </si>
  <si>
    <t>1SDA070908R1</t>
  </si>
  <si>
    <t>E2.2S 800 Ekip Hi-Touch LSI 3p FHR</t>
  </si>
  <si>
    <t>1SDA070909R1</t>
  </si>
  <si>
    <t xml:space="preserve">E2.2S 800 Ekip Hi-Touch LSIG 3p FHR </t>
  </si>
  <si>
    <t>1SDA070910R1</t>
  </si>
  <si>
    <t xml:space="preserve">E2.2S 800 Ekip G Hi-Touch LSIG 3p FHR </t>
  </si>
  <si>
    <t>1SDA070911R1</t>
  </si>
  <si>
    <t>E2.2H 800 Ekip Dip LI 3p FHR</t>
  </si>
  <si>
    <t>1SDA070912R1</t>
  </si>
  <si>
    <t xml:space="preserve">E2.2H 800 Ekip Dip LSI 3p FHR </t>
  </si>
  <si>
    <t>1SDA070913R1</t>
  </si>
  <si>
    <t>E2.2H 800 Ekip Dip LSIG 3p FHR</t>
  </si>
  <si>
    <t>1SDA070914R1</t>
  </si>
  <si>
    <t>E2.2H 800 Ekip Touch LI 3p FHR</t>
  </si>
  <si>
    <t>1SDA070915R1</t>
  </si>
  <si>
    <t xml:space="preserve">E2.2H 800 Ekip Touch LSI 3p FHR </t>
  </si>
  <si>
    <t>1SDA070916R1</t>
  </si>
  <si>
    <t>E2.2H 800 Ekip Touch LSIG 3p FHR</t>
  </si>
  <si>
    <t>1SDA070917R1</t>
  </si>
  <si>
    <t>E2.2H 800 Ekip G Touch LSIG 3p FHR</t>
  </si>
  <si>
    <t>1SDA070918R1</t>
  </si>
  <si>
    <t>E2.2H 800 Ekip Hi-Touch LSI 3p FHR</t>
  </si>
  <si>
    <t>1SDA070919R1</t>
  </si>
  <si>
    <t xml:space="preserve">E2.2H 800 Ekip Hi-Touch LSIG 3p FHR </t>
  </si>
  <si>
    <t>1SDA070920R1</t>
  </si>
  <si>
    <t xml:space="preserve">E2.2H 800 Ekip G Hi-Touch LSIG 3p FHR </t>
  </si>
  <si>
    <t>1SDA070921R1</t>
  </si>
  <si>
    <t xml:space="preserve">E2.2N 1000 Ekip Dip LI 3p FHR </t>
  </si>
  <si>
    <t>1SDA070922R1</t>
  </si>
  <si>
    <t>E2.2N 1000 Ekip Dip LSI 3p FHR</t>
  </si>
  <si>
    <t>1SDA070923R1</t>
  </si>
  <si>
    <t xml:space="preserve">E2.2N 1000 Ekip Dip LSIG 3p FHR </t>
  </si>
  <si>
    <t>1SDA070924R1</t>
  </si>
  <si>
    <t xml:space="preserve">E2.2N 1000 Ekip Touch LI 3p FHR </t>
  </si>
  <si>
    <t>1SDA070925R1</t>
  </si>
  <si>
    <t>E2.2N 1000 Ekip Touch LSI 3p FHR</t>
  </si>
  <si>
    <t>1SDA070926R1</t>
  </si>
  <si>
    <t xml:space="preserve">E2.2N 1000 Ekip Touch LSIG 3p FHR </t>
  </si>
  <si>
    <t>1SDA070927R1</t>
  </si>
  <si>
    <t xml:space="preserve">E2.2N 1000 Ekip G Touch LSIG 3p FHR </t>
  </si>
  <si>
    <t>1SDA070928R1</t>
  </si>
  <si>
    <t xml:space="preserve">E2.2N 1000 Ekip Hi-Touch LSI 3p FHR </t>
  </si>
  <si>
    <t>1SDA070929R1</t>
  </si>
  <si>
    <t>E2.2N 1000 Ekip Hi-Touch LSIG 3p FHR</t>
  </si>
  <si>
    <t>1SDA070930R1</t>
  </si>
  <si>
    <t>E2.2N 1000 Ekip G Hi-Touch LSIG 3p FHR</t>
  </si>
  <si>
    <t>1SDA070931R1</t>
  </si>
  <si>
    <t xml:space="preserve">E2.2S 1000 Ekip Dip LI 3p FHR </t>
  </si>
  <si>
    <t>1SDA070932R1</t>
  </si>
  <si>
    <t>E2.2S 1000 Ekip Dip LSI 3p FHR</t>
  </si>
  <si>
    <t>1SDA070933R1</t>
  </si>
  <si>
    <t xml:space="preserve">E2.2S 1000 Ekip Dip LSIG 3p FHR </t>
  </si>
  <si>
    <t>1SDA070934R1</t>
  </si>
  <si>
    <t xml:space="preserve">E2.2S 1000 Ekip Touch LI 3p FHR </t>
  </si>
  <si>
    <t>1SDA070935R1</t>
  </si>
  <si>
    <t>E2.2S 1000 Ekip Touch LSI 3p FHR</t>
  </si>
  <si>
    <t>1SDA070936R1</t>
  </si>
  <si>
    <t xml:space="preserve">E2.2S 1000 Ekip Touch LSIG 3p FHR </t>
  </si>
  <si>
    <t>1SDA070937R1</t>
  </si>
  <si>
    <t xml:space="preserve">E2.2S 1000 Ekip G Touch LSIG 3p FHR </t>
  </si>
  <si>
    <t>1SDA070938R1</t>
  </si>
  <si>
    <t xml:space="preserve">E2.2S 1000 Ekip Hi-Touch LSI 3p FHR </t>
  </si>
  <si>
    <t>1SDA070939R1</t>
  </si>
  <si>
    <t>E2.2S 1000 Ekip Hi-Touch LSIG 3p FHR</t>
  </si>
  <si>
    <t>1SDA070940R1</t>
  </si>
  <si>
    <t>E2.2S 1000 Ekip G Hi-Touch LSIG 3p FHR</t>
  </si>
  <si>
    <t>1SDA070941R1</t>
  </si>
  <si>
    <t xml:space="preserve">E2.2H 1000 Ekip Dip LI 3p FHR </t>
  </si>
  <si>
    <t>1SDA070942R1</t>
  </si>
  <si>
    <t>E2.2H 1000 Ekip Dip LSI 3p FHR</t>
  </si>
  <si>
    <t>1SDA070943R1</t>
  </si>
  <si>
    <t xml:space="preserve">E2.2H 1000 Ekip Dip LSIG 3p FHR </t>
  </si>
  <si>
    <t>1SDA070944R1</t>
  </si>
  <si>
    <t xml:space="preserve">E2.2H 1000 Ekip Touch LI 3p FHR </t>
  </si>
  <si>
    <t>1SDA070945R1</t>
  </si>
  <si>
    <t>E2.2H 1000 Ekip Touch LSI 3p FHR</t>
  </si>
  <si>
    <t>1SDA070946R1</t>
  </si>
  <si>
    <t xml:space="preserve">E2.2H 1000 Ekip Touch LSIG 3p FHR </t>
  </si>
  <si>
    <t>1SDA070947R1</t>
  </si>
  <si>
    <t xml:space="preserve">E2.2H 1000 Ekip G Touch LSIG 3p FHR </t>
  </si>
  <si>
    <t>1SDA070948R1</t>
  </si>
  <si>
    <t xml:space="preserve">E2.2H 1000 Ekip Hi-Touch LSI 3p FHR </t>
  </si>
  <si>
    <t>1SDA070949R1</t>
  </si>
  <si>
    <t>E2.2H 1000 Ekip Hi-Touch LSIG 3p FHR</t>
  </si>
  <si>
    <t>1SDA070950R1</t>
  </si>
  <si>
    <t>E2.2H 1000 Ekip G Hi-Touch LSIG 3p FHR</t>
  </si>
  <si>
    <t>1SDA070951R1</t>
  </si>
  <si>
    <t xml:space="preserve">E2.2N 1250 Ekip Dip LI 3p FHR </t>
  </si>
  <si>
    <t>1SDA070952R1</t>
  </si>
  <si>
    <t>E2.2N 1250 Ekip Dip LSI 3p FHR</t>
  </si>
  <si>
    <t>1SDA070953R1</t>
  </si>
  <si>
    <t xml:space="preserve">E2.2N 1250 Ekip Dip LSIG 3p FHR </t>
  </si>
  <si>
    <t>1SDA070954R1</t>
  </si>
  <si>
    <t xml:space="preserve">E2.2N 1250 Ekip Touch LI 3p FHR </t>
  </si>
  <si>
    <t>1SDA070955R1</t>
  </si>
  <si>
    <t>E2.2N 1250 Ekip Touch LSI 3p FHR</t>
  </si>
  <si>
    <t>1SDA070956R1</t>
  </si>
  <si>
    <t xml:space="preserve">E2.2N 1250 Ekip Touch LSIG 3p FHR </t>
  </si>
  <si>
    <t>1SDA070957R1</t>
  </si>
  <si>
    <t xml:space="preserve">E2.2N 1250 Ekip G Touch LSIG 3p FHR </t>
  </si>
  <si>
    <t>1SDA070958R1</t>
  </si>
  <si>
    <t xml:space="preserve">E2.2N 1250 Ekip Hi-Touch LSI 3p FHR </t>
  </si>
  <si>
    <t>1SDA070959R1</t>
  </si>
  <si>
    <t>E2.2N 1250 Ekip Hi-Touch LSIG 3p FHR</t>
  </si>
  <si>
    <t>1SDA070960R1</t>
  </si>
  <si>
    <t>E2.2N 1250 Ekip G Hi-Touch LSIG 3p FHR</t>
  </si>
  <si>
    <t>1SDA070961R1</t>
  </si>
  <si>
    <t xml:space="preserve">E2.2S 1250 Ekip Dip LI 3p FHR </t>
  </si>
  <si>
    <t>1SDA070962R1</t>
  </si>
  <si>
    <t>E2.2S 1250 Ekip Dip LSI 3p FHR</t>
  </si>
  <si>
    <t>1SDA070963R1</t>
  </si>
  <si>
    <t xml:space="preserve">E2.2S 1250 Ekip Dip LSIG 3p FHR </t>
  </si>
  <si>
    <t>1SDA070964R1</t>
  </si>
  <si>
    <t xml:space="preserve">E2.2S 1250 Ekip Touch LI 3p FHR </t>
  </si>
  <si>
    <t>1SDA070965R1</t>
  </si>
  <si>
    <t>E2.2S 1250 Ekip Touch LSI 3p FHR</t>
  </si>
  <si>
    <t>1SDA070966R1</t>
  </si>
  <si>
    <t xml:space="preserve">E2.2S 1250 Ekip Touch LSIG 3p FHR </t>
  </si>
  <si>
    <t>1SDA070967R1</t>
  </si>
  <si>
    <t xml:space="preserve">E2.2S 1250 Ekip G Touch LSIG 3p FHR </t>
  </si>
  <si>
    <t>1SDA070968R1</t>
  </si>
  <si>
    <t xml:space="preserve">E2.2S 1250 Ekip Hi-Touch LSI 3p FHR </t>
  </si>
  <si>
    <t>1SDA070969R1</t>
  </si>
  <si>
    <t>E2.2S 1250 Ekip Hi-Touch LSIG 3p FHR</t>
  </si>
  <si>
    <t>1SDA070970R1</t>
  </si>
  <si>
    <t>E2.2S 1250 Ekip G Hi-Touch LSIG 3p FHR</t>
  </si>
  <si>
    <t>1SDA070971R1</t>
  </si>
  <si>
    <t xml:space="preserve">E2.2H 1250 Ekip Dip LI 3p FHR </t>
  </si>
  <si>
    <t>1SDA070972R1</t>
  </si>
  <si>
    <t>E2.2H 1250 Ekip Dip LSI 3p FHR</t>
  </si>
  <si>
    <t>1SDA070973R1</t>
  </si>
  <si>
    <t xml:space="preserve">E2.2H 1250 Ekip Dip LSIG 3p FHR </t>
  </si>
  <si>
    <t>1SDA070974R1</t>
  </si>
  <si>
    <t xml:space="preserve">E2.2H 1250 Ekip Touch LI 3p FHR </t>
  </si>
  <si>
    <t>1SDA070975R1</t>
  </si>
  <si>
    <t>E2.2H 1250 Ekip Touch LSI 3p FHR</t>
  </si>
  <si>
    <t>1SDA070976R1</t>
  </si>
  <si>
    <t xml:space="preserve">E2.2H 1250 Ekip Touch LSIG 3p FHR </t>
  </si>
  <si>
    <t>1SDA070977R1</t>
  </si>
  <si>
    <t xml:space="preserve">E2.2H 1250 Ekip G Touch LSIG 3p FHR </t>
  </si>
  <si>
    <t>1SDA070978R1</t>
  </si>
  <si>
    <t xml:space="preserve">E2.2H 1250 Ekip Hi-Touch LSI 3p FHR </t>
  </si>
  <si>
    <t>1SDA070979R1</t>
  </si>
  <si>
    <t>E2.2H 1250 Ekip Hi-Touch LSIG 3p FHR</t>
  </si>
  <si>
    <t>1SDA070980R1</t>
  </si>
  <si>
    <t>E2.2H 1250 Ekip G Hi-Touch LSIG 3p FHR</t>
  </si>
  <si>
    <t>1SDA070981R1</t>
  </si>
  <si>
    <t xml:space="preserve">E2.2B 1600 Ekip Dip LI 3p FHR </t>
  </si>
  <si>
    <t>1SDA070982R1</t>
  </si>
  <si>
    <t>E2.2B 1600 Ekip Dip LSI 3p FHR</t>
  </si>
  <si>
    <t>1SDA070983R1</t>
  </si>
  <si>
    <t xml:space="preserve">E2.2B 1600 Ekip Dip LSIG 3p FHR </t>
  </si>
  <si>
    <t>1SDA070984R1</t>
  </si>
  <si>
    <t xml:space="preserve">E2.2B 1600 Ekip Touch LI 3p FHR </t>
  </si>
  <si>
    <t>1SDA070985R1</t>
  </si>
  <si>
    <t>E2.2B 1600 Ekip Touch LSI 3p FHR</t>
  </si>
  <si>
    <t>1SDA070986R1</t>
  </si>
  <si>
    <t xml:space="preserve">E2.2B 1600 Ekip Touch LSIG 3p FHR </t>
  </si>
  <si>
    <t>1SDA070987R1</t>
  </si>
  <si>
    <t xml:space="preserve">E2.2B 1600 Ekip G Touch LSIG 3p FHR </t>
  </si>
  <si>
    <t>1SDA070988R1</t>
  </si>
  <si>
    <t xml:space="preserve">E2.2B 1600 Ekip Hi-Touch LSI 3p FHR </t>
  </si>
  <si>
    <t>1SDA070989R1</t>
  </si>
  <si>
    <t>E2.2B 1600 Ekip Hi-Touch LSIG 3p FHR</t>
  </si>
  <si>
    <t>1SDA070990R1</t>
  </si>
  <si>
    <t>E2.2B 1600 Ekip G Hi-Touch LSIG 3p FHR</t>
  </si>
  <si>
    <t>1SDA070991R1</t>
  </si>
  <si>
    <t>E2.2N 1600 Ekip Dip LI 3p FHR</t>
  </si>
  <si>
    <t>1SDA070992R1</t>
  </si>
  <si>
    <t>E2.2N 1600 Ekip Dip LSI 3p FHR</t>
  </si>
  <si>
    <t>1SDA070993R1</t>
  </si>
  <si>
    <t xml:space="preserve">E2.2N 1600 Ekip Dip LSIG 3p FHR </t>
  </si>
  <si>
    <t>1SDA070994R1</t>
  </si>
  <si>
    <t xml:space="preserve">E2.2N 1600 Ekip Touch LI 3p FHR </t>
  </si>
  <si>
    <t>1SDA070995R1</t>
  </si>
  <si>
    <t>E2.2N 1600 Ekip Touch LSI 3p FHR</t>
  </si>
  <si>
    <t>1SDA070996R1</t>
  </si>
  <si>
    <t xml:space="preserve">E2.2N 1600 Ekip Touch LSIG 3p FHR </t>
  </si>
  <si>
    <t>1SDA070997R1</t>
  </si>
  <si>
    <t xml:space="preserve">E2.2N 1600 Ekip G Touch LSIG 3p FHR </t>
  </si>
  <si>
    <t>1SDA070998R1</t>
  </si>
  <si>
    <t xml:space="preserve">E2.2N 1600 Ekip Hi-Touch LSI 3p FHR </t>
  </si>
  <si>
    <t>1SDA070999R1</t>
  </si>
  <si>
    <t>E2.2N 1600 Ekip Hi-Touch LSIG 3p FHR</t>
  </si>
  <si>
    <t>1SDA071000R1</t>
  </si>
  <si>
    <t>E2.2N 1600 Ekip G Hi-Touch LSIG 3p FHR</t>
  </si>
  <si>
    <t>1SDA071001R1</t>
  </si>
  <si>
    <t xml:space="preserve">E2.2S 1600 Ekip Dip LI 3p FHR </t>
  </si>
  <si>
    <t>1SDA071002R1</t>
  </si>
  <si>
    <t>E2.2S 1600 Ekip Dip LSI 3p FHR</t>
  </si>
  <si>
    <t>1SDA071003R1</t>
  </si>
  <si>
    <t xml:space="preserve">E2.2S 1600 Ekip Dip LSIG 3p FHR </t>
  </si>
  <si>
    <t>1SDA071004R1</t>
  </si>
  <si>
    <t xml:space="preserve">E2.2S 1600 Ekip Touch LI 3p FHR </t>
  </si>
  <si>
    <t>1SDA071005R1</t>
  </si>
  <si>
    <t>E2.2S 1600 Ekip Touch LSI 3p FHR</t>
  </si>
  <si>
    <t>1SDA071006R1</t>
  </si>
  <si>
    <t xml:space="preserve">E2.2S 1600 Ekip Touch LSIG 3p FHR </t>
  </si>
  <si>
    <t>1SDA071007R1</t>
  </si>
  <si>
    <t xml:space="preserve">E2.2S 1600 Ekip G Touch LSIG 3p FHR </t>
  </si>
  <si>
    <t>1SDA071008R1</t>
  </si>
  <si>
    <t xml:space="preserve">E2.2S 1600 Ekip Hi-Touch LSI 3p FHR </t>
  </si>
  <si>
    <t>1SDA071009R1</t>
  </si>
  <si>
    <t>E2.2S 1600 Ekip Hi-Touch LSIG 3p FHR</t>
  </si>
  <si>
    <t>1SDA071010R1</t>
  </si>
  <si>
    <t>E2.2S 1600 Ekip G Hi-Touch LSIG 3p FHR</t>
  </si>
  <si>
    <t>1SDA071011R1</t>
  </si>
  <si>
    <t xml:space="preserve">E2.2H 1600 Ekip Dip LI 3p FHR </t>
  </si>
  <si>
    <t>1SDA071012R1</t>
  </si>
  <si>
    <t>E2.2H 1600 Ekip Dip LSI 3p FHR</t>
  </si>
  <si>
    <t>1SDA071013R1</t>
  </si>
  <si>
    <t xml:space="preserve">E2.2H 1600 Ekip Dip LSIG 3p FHR </t>
  </si>
  <si>
    <t>1SDA071014R1</t>
  </si>
  <si>
    <t xml:space="preserve">E2.2H 1600 Ekip Touch LI 3p FHR </t>
  </si>
  <si>
    <t>1SDA071015R1</t>
  </si>
  <si>
    <t>E2.2H 1600 Ekip Touch LSI 3p FHR</t>
  </si>
  <si>
    <t>1SDA071016R1</t>
  </si>
  <si>
    <t xml:space="preserve">E2.2H 1600 Ekip Touch LSIG 3p FHR </t>
  </si>
  <si>
    <t>1SDA071017R1</t>
  </si>
  <si>
    <t xml:space="preserve">E2.2H 1600 Ekip G Touch LSIG 3p FHR </t>
  </si>
  <si>
    <t>1SDA071018R1</t>
  </si>
  <si>
    <t xml:space="preserve">E2.2H 1600 Ekip Hi-Touch LSI 3p FHR </t>
  </si>
  <si>
    <t>1SDA071019R1</t>
  </si>
  <si>
    <t>E2.2H 1600 Ekip Hi-Touch LSIG 3p FHR</t>
  </si>
  <si>
    <t>1SDA071020R1</t>
  </si>
  <si>
    <t>E2.2H 1600 Ekip G Hi-Touch LSIG 3p FHR</t>
  </si>
  <si>
    <t>1SDA071021R1</t>
  </si>
  <si>
    <t>E2.2B 2000 Ekip Dip LI 3p FHR</t>
  </si>
  <si>
    <t>1SDA071022R1</t>
  </si>
  <si>
    <t>E2.2B 2000 Ekip Dip LSI 3p FHR</t>
  </si>
  <si>
    <t>1SDA071023R1</t>
  </si>
  <si>
    <t xml:space="preserve">E2.2B 2000 Ekip Dip LSIG 3p FHR </t>
  </si>
  <si>
    <t>1SDA071024R1</t>
  </si>
  <si>
    <t xml:space="preserve">E2.2B 2000 Ekip Touch LI 3p FHR </t>
  </si>
  <si>
    <t>1SDA071025R1</t>
  </si>
  <si>
    <t>E2.2B 2000 Ekip Touch LSI 3p FHR</t>
  </si>
  <si>
    <t>1SDA071026R1</t>
  </si>
  <si>
    <t xml:space="preserve">E2.2B 2000 Ekip Touch LSIG 3p FHR </t>
  </si>
  <si>
    <t>1SDA071027R1</t>
  </si>
  <si>
    <t xml:space="preserve">E2.2B 2000 Ekip G Touch LSIG 3p FHR </t>
  </si>
  <si>
    <t>1SDA071028R1</t>
  </si>
  <si>
    <t xml:space="preserve">E2.2B 2000 Ekip Hi-Touch LSI 3p FHR </t>
  </si>
  <si>
    <t>1SDA071029R1</t>
  </si>
  <si>
    <t>E2.2B 2000 Ekip Hi-Touch LSIG 3p FHR</t>
  </si>
  <si>
    <t>1SDA071030R1</t>
  </si>
  <si>
    <t>E2.2B 2000 Ekip G Hi-Touch LSIG 3p FHR</t>
  </si>
  <si>
    <t>1SDA071031R1</t>
  </si>
  <si>
    <t>E2.2N 2000 Ekip Dip LI 3p FHR</t>
  </si>
  <si>
    <t>1SDA071032R1</t>
  </si>
  <si>
    <t>E2.2N 2000 Ekip Dip LSI 3p FHR</t>
  </si>
  <si>
    <t>1SDA071033R1</t>
  </si>
  <si>
    <t>E2.2N 2000 EkipDip LSIG 3p FHR</t>
  </si>
  <si>
    <t>1SDA071034R1</t>
  </si>
  <si>
    <t xml:space="preserve">E2.2N 2000 Ekip Touch LI 3p FHR </t>
  </si>
  <si>
    <t>1SDA071035R1</t>
  </si>
  <si>
    <t>E2.2N 2000 Ekip Touch LSI 3p FHR</t>
  </si>
  <si>
    <t>1SDA071036R1</t>
  </si>
  <si>
    <t xml:space="preserve">E2.2N 2000 Ekip Touch LSIG 3p FHR </t>
  </si>
  <si>
    <t>1SDA071037R1</t>
  </si>
  <si>
    <t xml:space="preserve">E2.2N 2000 Ekip G Touch LSIG 3p FHR </t>
  </si>
  <si>
    <t>1SDA071038R1</t>
  </si>
  <si>
    <t xml:space="preserve">E2.2N 2000 Ekip Hi-Touch LSI 3p FHR </t>
  </si>
  <si>
    <t>1SDA071039R1</t>
  </si>
  <si>
    <t>E2.2N 2000Hi-Touch LSIG 3p FHR</t>
  </si>
  <si>
    <t>1SDA071040R1</t>
  </si>
  <si>
    <t>E2.2N 2000 Ekip G Hi-Touch LSIG 3p FHR</t>
  </si>
  <si>
    <t>1SDA071041R1</t>
  </si>
  <si>
    <t xml:space="preserve">E2.2S 2000 Ekip Dip LI 3p FHR </t>
  </si>
  <si>
    <t>1SDA071042R1</t>
  </si>
  <si>
    <t>E2.2S 2000 Ekip Dip LSI 3p FHR</t>
  </si>
  <si>
    <t>1SDA071043R1</t>
  </si>
  <si>
    <t xml:space="preserve">E2.2S 2000 Ekip Dip LSIG 3p FHR </t>
  </si>
  <si>
    <t>1SDA071044R1</t>
  </si>
  <si>
    <t xml:space="preserve">E2.2S 2000 Ekip Touch LI 3p FHR </t>
  </si>
  <si>
    <t>1SDA071045R1</t>
  </si>
  <si>
    <t>E2.2S 2000 Ekip Touch LSI 3p FHR</t>
  </si>
  <si>
    <t>1SDA071046R1</t>
  </si>
  <si>
    <t xml:space="preserve">E2.2S 2000 Ekip Touch LSIG 3p FHR </t>
  </si>
  <si>
    <t>1SDA071047R1</t>
  </si>
  <si>
    <t xml:space="preserve">E2.2S 2000 Ekip G Touch LSIG 3p FHR </t>
  </si>
  <si>
    <t>1SDA071048R1</t>
  </si>
  <si>
    <t xml:space="preserve">E2.2S 2000 Ekip Hi-Touch LSI 3p FHR </t>
  </si>
  <si>
    <t>1SDA071049R1</t>
  </si>
  <si>
    <t>E2.2S 2000 Ekip Hi-Touch LSIG 3p FHR</t>
  </si>
  <si>
    <t>1SDA071050R1</t>
  </si>
  <si>
    <t>E2.2S 2000 Ekip G Hi-Touch LSIG 3p FHR</t>
  </si>
  <si>
    <t>1SDA071051R1</t>
  </si>
  <si>
    <t xml:space="preserve">E2.2H 2000 Ekip Dip LI 3p FHR </t>
  </si>
  <si>
    <t>1SDA071052R1</t>
  </si>
  <si>
    <t>E2.2H 2000 Ekip Dip LSI 3p FHR</t>
  </si>
  <si>
    <t>1SDA071053R1</t>
  </si>
  <si>
    <t xml:space="preserve">E2.2H 2000 Ekip Dip LSIG 3p FHR </t>
  </si>
  <si>
    <t>1SDA071054R1</t>
  </si>
  <si>
    <t xml:space="preserve">E2.2H 2000 Ekip Touch LI 3p FHR </t>
  </si>
  <si>
    <t>1SDA071055R1</t>
  </si>
  <si>
    <t>E2.2H 2000 Ekip Touch LSI 3p FHR</t>
  </si>
  <si>
    <t>1SDA071056R1</t>
  </si>
  <si>
    <t xml:space="preserve">E2.2H 2000 Ekip Touch LSIG 3p FHR </t>
  </si>
  <si>
    <t>1SDA071057R1</t>
  </si>
  <si>
    <t xml:space="preserve">E2.2H 2000 Ekip G Touch LSIG 3p FHR </t>
  </si>
  <si>
    <t>1SDA071058R1</t>
  </si>
  <si>
    <t xml:space="preserve">E2.2H 2000 Ekip Hi-Touch LSI 3p FHR </t>
  </si>
  <si>
    <t>1SDA071059R1</t>
  </si>
  <si>
    <t>E2.2H 2000 Ekip Hi-Touch LSIG 3p FHR</t>
  </si>
  <si>
    <t>1SDA071060R1</t>
  </si>
  <si>
    <t>E2.2H 2000 Ekip G Hi-Touch LSIG 3p FHR</t>
  </si>
  <si>
    <t>1SDA071061R1</t>
  </si>
  <si>
    <t xml:space="preserve">E2.2N 2500 Ekip Dip LI 3p FHR </t>
  </si>
  <si>
    <t>1SDA071062R1</t>
  </si>
  <si>
    <t>E2.2N 2500 Ekip Dip LSI 3p FHR</t>
  </si>
  <si>
    <t>1SDA071063R1</t>
  </si>
  <si>
    <t xml:space="preserve">E2.2N 2500 Ekip Dip LSIG 3p FHR </t>
  </si>
  <si>
    <t>1SDA071064R1</t>
  </si>
  <si>
    <t xml:space="preserve">E2.2N 2500 Ekip Touch LI 3p FHR </t>
  </si>
  <si>
    <t>1SDA071065R1</t>
  </si>
  <si>
    <t>E2.2N 2500 Ekip Touch LSI 3p FHR</t>
  </si>
  <si>
    <t>1SDA071066R1</t>
  </si>
  <si>
    <t xml:space="preserve">E2.2N 2500 Ekip Touch LSIG 3p FHR </t>
  </si>
  <si>
    <t>1SDA071067R1</t>
  </si>
  <si>
    <t xml:space="preserve">E2.2N 2500 Ekip G Touch LSIG 3p FHR </t>
  </si>
  <si>
    <t>1SDA071068R1</t>
  </si>
  <si>
    <t xml:space="preserve">E2.2N 2500 Ekip Hi-Touch LSI 3p FHR </t>
  </si>
  <si>
    <t>1SDA071069R1</t>
  </si>
  <si>
    <t>E2.2N 2500Hi-Touch LSIG 3p FHR</t>
  </si>
  <si>
    <t>1SDA071070R1</t>
  </si>
  <si>
    <t>E2.2N 2500 Ekip G Hi-Touch LSIG 3p FHR</t>
  </si>
  <si>
    <t>1SDA071071R1</t>
  </si>
  <si>
    <t xml:space="preserve">E2.2S 2500 Ekip Dip LI 3p FHR </t>
  </si>
  <si>
    <t>1SDA071072R1</t>
  </si>
  <si>
    <t>E2.2S 2500 Ekip Dip LSI 3p FHR</t>
  </si>
  <si>
    <t>1SDA071073R1</t>
  </si>
  <si>
    <t xml:space="preserve">E2.2S 2500 Ekip Dip LSIG 3p FHR </t>
  </si>
  <si>
    <t>1SDA071074R1</t>
  </si>
  <si>
    <t xml:space="preserve">E2.2S 2500 Ekip Touch LI 3p FHR </t>
  </si>
  <si>
    <t>1SDA071075R1</t>
  </si>
  <si>
    <t>E2.2S 2500 Ekip Touch LSI 3p FHR</t>
  </si>
  <si>
    <t>1SDA071076R1</t>
  </si>
  <si>
    <t xml:space="preserve">E2.2S 2500 Ekip Touch LSIG 3p FHR </t>
  </si>
  <si>
    <t>1SDA071077R1</t>
  </si>
  <si>
    <t xml:space="preserve">E2.2S 2500 Ekip G Touch LSIG 3p FHR </t>
  </si>
  <si>
    <t>1SDA071078R1</t>
  </si>
  <si>
    <t xml:space="preserve">E2.2S 2500 Ekip Hi-Touch LSI 3p FHR </t>
  </si>
  <si>
    <t>1SDA071079R1</t>
  </si>
  <si>
    <t>E2.2S 2500 Ekip Hi-Touch LSIG 3p FHR</t>
  </si>
  <si>
    <t>1SDA071080R1</t>
  </si>
  <si>
    <t>E2.2S 2500 Ekip G Hi-Touch LSIG 3p FHR</t>
  </si>
  <si>
    <t>1SDA071081R1</t>
  </si>
  <si>
    <t xml:space="preserve">E2.2H 2500 Ekip Dip LI 3p FHR </t>
  </si>
  <si>
    <t>1SDA071082R1</t>
  </si>
  <si>
    <t>E2.2H 2500 Ekip Dip LSI 3p FHR</t>
  </si>
  <si>
    <t>1SDA071083R1</t>
  </si>
  <si>
    <t xml:space="preserve">E2.2H 2500 Ekip Dip LSIG 3p FHR </t>
  </si>
  <si>
    <t>1SDA071084R1</t>
  </si>
  <si>
    <t xml:space="preserve">E2.2H 2500 Ekip Touch LI 3p FHR </t>
  </si>
  <si>
    <t>1SDA071085R1</t>
  </si>
  <si>
    <t>E2.2H 2500 Ekip Touch LSI 3p FHR</t>
  </si>
  <si>
    <t>1SDA071086R1</t>
  </si>
  <si>
    <t xml:space="preserve">E2.2H 2500 Ekip Touch LSIG 3p FHR </t>
  </si>
  <si>
    <t>1SDA071087R1</t>
  </si>
  <si>
    <t xml:space="preserve">E2.2H 2500 Ekip G Touch LSIG 3p FHR </t>
  </si>
  <si>
    <t>1SDA071088R1</t>
  </si>
  <si>
    <t xml:space="preserve">E2.2H 2500 Ekip Hi-Touch LSI 3p FHR </t>
  </si>
  <si>
    <t>1SDA071089R1</t>
  </si>
  <si>
    <t>E2.2H 2500 Ekip Hi-Touch LSIG 3p FHR</t>
  </si>
  <si>
    <t>1SDA071090R1</t>
  </si>
  <si>
    <t>E2.2H 2500 Ekip G Hi-Touch LSIG 3p FHR</t>
  </si>
  <si>
    <t>1SDA071101R1</t>
  </si>
  <si>
    <t xml:space="preserve">E4.2V 2000 Ekip Dip LI 3p FHR </t>
  </si>
  <si>
    <t>1SDA071102R1</t>
  </si>
  <si>
    <t>E4.2V 2000 Ekip Dip LSI 3p FHR</t>
  </si>
  <si>
    <t>1SDA071103R1</t>
  </si>
  <si>
    <t xml:space="preserve">E4.2V 2000 Ekip Dip LSIG 3p FHR </t>
  </si>
  <si>
    <t>1SDA071104R1</t>
  </si>
  <si>
    <t xml:space="preserve">E4.2V 2000 Ekip Touch LI 3p FHR </t>
  </si>
  <si>
    <t>1SDA071105R1</t>
  </si>
  <si>
    <t>E4.2V 2000 Ekip Touch LSI 3p FHR</t>
  </si>
  <si>
    <t>1SDA071106R1</t>
  </si>
  <si>
    <t xml:space="preserve">E4.2V 2000 Ekip Touch LSIG 3p FHR </t>
  </si>
  <si>
    <t>1SDA071107R1</t>
  </si>
  <si>
    <t xml:space="preserve">E4.2V 2000 Ekip G Touch LSIG 3p FHR </t>
  </si>
  <si>
    <t>1SDA071108R1</t>
  </si>
  <si>
    <t xml:space="preserve">E4.2V 2000 Ekip Hi-Touch LSI 3p FHR </t>
  </si>
  <si>
    <t>1SDA071109R1</t>
  </si>
  <si>
    <t>E4.2V 2000 Ekip Hi-Touch LSIG 3p FHR</t>
  </si>
  <si>
    <t>1SDA071110R1</t>
  </si>
  <si>
    <t>E4.2V 2000 Ekip G Hi-Touch LSIG 3p FHR</t>
  </si>
  <si>
    <t>1SDA071121R1</t>
  </si>
  <si>
    <t xml:space="preserve">E4.2V 2500 Ekip Dip LI 3p FHR </t>
  </si>
  <si>
    <t>1SDA071122R1</t>
  </si>
  <si>
    <t>E4.2V 2500 Ekip Dip LSI 3p FHR</t>
  </si>
  <si>
    <t>1SDA071123R1</t>
  </si>
  <si>
    <t xml:space="preserve">E4.2V 2500 Ekip Dip LSIG 3p FHR </t>
  </si>
  <si>
    <t>1SDA071124R1</t>
  </si>
  <si>
    <t xml:space="preserve">E4.2V 2500 Ekip Touch LI 3p FHR </t>
  </si>
  <si>
    <t>1SDA071125R1</t>
  </si>
  <si>
    <t>E4.2V 2500 Ekip Touch LSI 3p FHR</t>
  </si>
  <si>
    <t>1SDA071126R1</t>
  </si>
  <si>
    <t xml:space="preserve">E4.2V 2500 Ekip Touch LSIG 3p FHR </t>
  </si>
  <si>
    <t>1SDA071127R1</t>
  </si>
  <si>
    <t xml:space="preserve">E4.2V 2500 Ekip G Touch LSIG 3p FHR </t>
  </si>
  <si>
    <t>1SDA071128R1</t>
  </si>
  <si>
    <t xml:space="preserve">E4.2V 2500 Ekip Hi-Touch LSI 3p FHR </t>
  </si>
  <si>
    <t>1SDA071129R1</t>
  </si>
  <si>
    <t>E4.2V 2500 Ekip Hi-Touch LSIG 3p FHR</t>
  </si>
  <si>
    <t>1SDA071130R1</t>
  </si>
  <si>
    <t>E4.2V 2500 Ekip G Hi-Touch LSIG 3p FHR</t>
  </si>
  <si>
    <t>1SDA071141R1</t>
  </si>
  <si>
    <t xml:space="preserve">E4.2N 3200 Ekip Dip LI 3p FHR </t>
  </si>
  <si>
    <t>1SDA071142R1</t>
  </si>
  <si>
    <t>E4.2N 3200 Ekip Dip LSI 3p FHR</t>
  </si>
  <si>
    <t>1SDA071143R1</t>
  </si>
  <si>
    <t xml:space="preserve">E4.2N 3200 Ekip Dip LSIG 3p FHR </t>
  </si>
  <si>
    <t>1SDA071144R1</t>
  </si>
  <si>
    <t xml:space="preserve">E4.2N 3200 Ekip Touch LI 3p FHR </t>
  </si>
  <si>
    <t>1SDA071145R1</t>
  </si>
  <si>
    <t>E4.2N 3200 Ekip Touch LSI 3p FHR</t>
  </si>
  <si>
    <t>1SDA071146R1</t>
  </si>
  <si>
    <t xml:space="preserve">E4.2N 3200 Ekip Touch LSIG 3p FHR </t>
  </si>
  <si>
    <t>1SDA071147R1</t>
  </si>
  <si>
    <t xml:space="preserve">E4.2N 3200 Ekip G Touch LSIG 3p FHR </t>
  </si>
  <si>
    <t>1SDA071148R1</t>
  </si>
  <si>
    <t xml:space="preserve">E4.2N 3200 Ekip Hi-Touch LSI 3p FHR </t>
  </si>
  <si>
    <t>1SDA071149R1</t>
  </si>
  <si>
    <t>E4.2N 3200Hi-Touch LSIG 3p FHR</t>
  </si>
  <si>
    <t>1SDA071150R1</t>
  </si>
  <si>
    <t>E4.2N 3200 Ekip G Hi-Touch LSIG 3p FHR</t>
  </si>
  <si>
    <t>1SDA071151R1</t>
  </si>
  <si>
    <t xml:space="preserve">E4.2S 3200 Ekip Dip LI 3p FHR </t>
  </si>
  <si>
    <t>1SDA071152R1</t>
  </si>
  <si>
    <t>E4.2S 3200 Ekip Dip LSI 3p FHR</t>
  </si>
  <si>
    <t>1SDA071153R1</t>
  </si>
  <si>
    <t xml:space="preserve">E4.2S 3200 Ekip Dip LSIG 3p FHR </t>
  </si>
  <si>
    <t>1SDA071154R1</t>
  </si>
  <si>
    <t xml:space="preserve">E4.2S 3200 Ekip Touch LI 3p FHR </t>
  </si>
  <si>
    <t>1SDA071155R1</t>
  </si>
  <si>
    <t>E4.2S 3200 Ekip Touch LSI 3p FHR</t>
  </si>
  <si>
    <t>1SDA071156R1</t>
  </si>
  <si>
    <t xml:space="preserve">E4.2S 3200 Ekip Touch LSIG 3p FHR </t>
  </si>
  <si>
    <t>1SDA071157R1</t>
  </si>
  <si>
    <t xml:space="preserve">E4.2S 3200 Ekip G Touch LSIG 3p FHR </t>
  </si>
  <si>
    <t>1SDA071158R1</t>
  </si>
  <si>
    <t xml:space="preserve">E4.2S 3200 Ekip Hi-Touch LSI 3p FHR </t>
  </si>
  <si>
    <t>1SDA071159R1</t>
  </si>
  <si>
    <t>E4.2S 3200 Ekip Hi-Touch LSIG 3p FHR</t>
  </si>
  <si>
    <t>1SDA071160R1</t>
  </si>
  <si>
    <t>E4.2S 3200 Ekip G Hi-Touch LSIG 3p FHR</t>
  </si>
  <si>
    <t>1SDA071161R1</t>
  </si>
  <si>
    <t xml:space="preserve">E4.2H 3200 Ekip Dip LI 3p FHR </t>
  </si>
  <si>
    <t>1SDA071162R1</t>
  </si>
  <si>
    <t>E4.2H 3200 Ekip Dip LSI 3p FHR</t>
  </si>
  <si>
    <t>1SDA071163R1</t>
  </si>
  <si>
    <t xml:space="preserve">E4.2H 3200 Ekip Dip LSIG 3p FHR </t>
  </si>
  <si>
    <t>1SDA071164R1</t>
  </si>
  <si>
    <t xml:space="preserve">E4.2H 3200 Ekip Touch LI 3p FHR </t>
  </si>
  <si>
    <t>1SDA071165R1</t>
  </si>
  <si>
    <t>E4.2H 3200 Ekip Touch LSI 3p FHR</t>
  </si>
  <si>
    <t>1SDA071166R1</t>
  </si>
  <si>
    <t xml:space="preserve">E4.2H 3200 Ekip Touch LSIG 3p FHR </t>
  </si>
  <si>
    <t>1SDA071167R1</t>
  </si>
  <si>
    <t xml:space="preserve">E4.2H 3200 Ekip G Touch LSIG 3p FHR </t>
  </si>
  <si>
    <t>1SDA071168R1</t>
  </si>
  <si>
    <t xml:space="preserve">E4.2H 3200 Ekip Hi-Touch LSI 3p FHR </t>
  </si>
  <si>
    <t>1SDA071169R1</t>
  </si>
  <si>
    <t>E4.2H 3200 Ekip Hi-Touch LSIG 3p FHR</t>
  </si>
  <si>
    <t>1SDA071170R1</t>
  </si>
  <si>
    <t>E4.2H 3200 Ekip G Hi-Touch LSIG 3p FHR</t>
  </si>
  <si>
    <t>1SDA071171R1</t>
  </si>
  <si>
    <t xml:space="preserve">E4.2V 3200 Ekip Dip LI 3p FHR </t>
  </si>
  <si>
    <t>1SDA071172R1</t>
  </si>
  <si>
    <t>E4.2V 3200 Ekip Dip LSI 3p FHR</t>
  </si>
  <si>
    <t>1SDA071173R1</t>
  </si>
  <si>
    <t xml:space="preserve">E4.2V 3200 Ekip Dip LSIG 3p FHR </t>
  </si>
  <si>
    <t>1SDA071174R1</t>
  </si>
  <si>
    <t xml:space="preserve">E4.2V 3200 Ekip Touch LI 3p FHR </t>
  </si>
  <si>
    <t>1SDA071175R1</t>
  </si>
  <si>
    <t>E4.2V 3200 Ekip Touch LSI 3p FHR</t>
  </si>
  <si>
    <t>1SDA071176R1</t>
  </si>
  <si>
    <t xml:space="preserve">E4.2V 3200 Ekip Touch LSIG 3p FHR </t>
  </si>
  <si>
    <t>1SDA071177R1</t>
  </si>
  <si>
    <t xml:space="preserve">E4.2V 3200 Ekip G Touch LSIG 3p FHR </t>
  </si>
  <si>
    <t>1SDA071178R1</t>
  </si>
  <si>
    <t xml:space="preserve">E4.2V 3200 Ekip Hi-Touch LSI 3p FHR </t>
  </si>
  <si>
    <t>1SDA071179R1</t>
  </si>
  <si>
    <t>E4.2V 3200 Ekip Hi-Touch LSIG 3p FHR</t>
  </si>
  <si>
    <t>1SDA071180R1</t>
  </si>
  <si>
    <t>E4.2V 3200 Ekip G Hi-Touch LSIG 3p FHR</t>
  </si>
  <si>
    <t>1SDA071191R1</t>
  </si>
  <si>
    <t xml:space="preserve">E4.2N 4000 Ekip Dip LI 3p FHR </t>
  </si>
  <si>
    <t>1SDA071192R1</t>
  </si>
  <si>
    <t>E4.2N 4000 Ekip Dip LSI 3p FHR</t>
  </si>
  <si>
    <t>1SDA071193R1</t>
  </si>
  <si>
    <t xml:space="preserve">E4.2N 4000 Ekip Dip LSIG 3p FHR </t>
  </si>
  <si>
    <t>1SDA071194R1</t>
  </si>
  <si>
    <t xml:space="preserve">E4.2N 4000 Ekip Touch LI 3p FHR </t>
  </si>
  <si>
    <t>1SDA071195R1</t>
  </si>
  <si>
    <t>E4.2N 4000 Ekip Touch LSI 3p FHR</t>
  </si>
  <si>
    <t>1SDA071196R1</t>
  </si>
  <si>
    <t xml:space="preserve">E4.2N 4000 Ekip Touch LSIG 3p FHR </t>
  </si>
  <si>
    <t>1SDA071197R1</t>
  </si>
  <si>
    <t xml:space="preserve">E4.2N 4000 Ekip G Touch LSIG 3p FHR </t>
  </si>
  <si>
    <t>1SDA071198R1</t>
  </si>
  <si>
    <t xml:space="preserve">E4.2N 4000 Ekip Hi-Touch LSI 3p FHR </t>
  </si>
  <si>
    <t>1SDA071199R1</t>
  </si>
  <si>
    <t>E4.2N 4000 Ekip Hi-Touch LSIG 3p FHR</t>
  </si>
  <si>
    <t>1SDA071200R1</t>
  </si>
  <si>
    <t>E4.2N 4000 Ekip G Hi-Touch LSIG 3p FHR</t>
  </si>
  <si>
    <t>1SDA071201R1</t>
  </si>
  <si>
    <t>E4.2S 4000 Ekip Dip LI 3p FHR</t>
  </si>
  <si>
    <t>1SDA071202R1</t>
  </si>
  <si>
    <t>E4.2S 4000 Ekip Dip LSI 3p FHR</t>
  </si>
  <si>
    <t>1SDA071203R1</t>
  </si>
  <si>
    <t xml:space="preserve">E4.2S 4000 Ekip Dip LSIG 3p FHR </t>
  </si>
  <si>
    <t>1SDA071204R1</t>
  </si>
  <si>
    <t xml:space="preserve">E4.2S 4000 Ekip Touch LI 3p FHR </t>
  </si>
  <si>
    <t>1SDA071205R1</t>
  </si>
  <si>
    <t>E4.2S 4000 Ekip Touch LSI 3p FHR</t>
  </si>
  <si>
    <t>1SDA071206R1</t>
  </si>
  <si>
    <t xml:space="preserve">E4.2S 4000 Ekip Touch LSIG 3p FHR </t>
  </si>
  <si>
    <t>1SDA071207R1</t>
  </si>
  <si>
    <t xml:space="preserve">E4.2S 4000 Ekip G Touch LSIG 3p FHR </t>
  </si>
  <si>
    <t>1SDA071208R1</t>
  </si>
  <si>
    <t xml:space="preserve">E4.2S 4000 Ekip Hi-Touch LSI 3p FHR </t>
  </si>
  <si>
    <t>1SDA071209R1</t>
  </si>
  <si>
    <t>E4.2S 4000 Ekip Hi-Touch LSIG 3p FHR</t>
  </si>
  <si>
    <t>1SDA071210R1</t>
  </si>
  <si>
    <t>E4.2S 4000 Ekip G Hi-Touch LSIG 3p FHR</t>
  </si>
  <si>
    <t>1SDA071211R1</t>
  </si>
  <si>
    <t xml:space="preserve">E4.2H 4000 Ekip Dip LI 3p FHR </t>
  </si>
  <si>
    <t>1SDA071212R1</t>
  </si>
  <si>
    <t>E4.2H 4000 Ekip Dip LSI 3p FHR</t>
  </si>
  <si>
    <t>1SDA071213R1</t>
  </si>
  <si>
    <t xml:space="preserve">E4.2H 4000 Ekip Dip LSIG 3p FHR </t>
  </si>
  <si>
    <t>1SDA071214R1</t>
  </si>
  <si>
    <t xml:space="preserve">E4.2H 4000 Ekip Touch LI 3p FHR </t>
  </si>
  <si>
    <t>1SDA071215R1</t>
  </si>
  <si>
    <t>E4.2H 4000 Ekip Touch LSI 3p FHR</t>
  </si>
  <si>
    <t>1SDA071216R1</t>
  </si>
  <si>
    <t xml:space="preserve">E4.2H 4000 Ekip Touch LSIG 3p FHR </t>
  </si>
  <si>
    <t>1SDA071217R1</t>
  </si>
  <si>
    <t xml:space="preserve">E4.2H 4000 Ekip G Touch LSIG 3p FHR </t>
  </si>
  <si>
    <t>1SDA071218R1</t>
  </si>
  <si>
    <t xml:space="preserve">E4.2H 4000 Ekip Hi-Touch LSI 3p FHR </t>
  </si>
  <si>
    <t>1SDA071219R1</t>
  </si>
  <si>
    <t>E4.2H 4000 Ekip Hi-Touch LSIG 3p FHR</t>
  </si>
  <si>
    <t>1SDA071220R1</t>
  </si>
  <si>
    <t>E4.2H 4000 Ekip G Hi-Touch LSIG 3p FHR</t>
  </si>
  <si>
    <t>1SDA071221R1</t>
  </si>
  <si>
    <t xml:space="preserve">E4.2V 4000 Ekip Dip LI 3p FHR </t>
  </si>
  <si>
    <t>1SDA071222R1</t>
  </si>
  <si>
    <t>E4.2V 4000 Ekip Dip LSI 3p FHR</t>
  </si>
  <si>
    <t>1SDA071223R1</t>
  </si>
  <si>
    <t xml:space="preserve">E4.2V 4000 Ekip Dip LSIG 3p FHR </t>
  </si>
  <si>
    <t>1SDA071224R1</t>
  </si>
  <si>
    <t xml:space="preserve">E4.2V 4000 Ekip Touch LI 3p FHR </t>
  </si>
  <si>
    <t>1SDA071225R1</t>
  </si>
  <si>
    <t>E4.2V 4000 Ekip Touch LSI 3p FHR</t>
  </si>
  <si>
    <t>1SDA071226R1</t>
  </si>
  <si>
    <t xml:space="preserve">E4.2V 4000 Ekip Touch LSIG 3p FHR </t>
  </si>
  <si>
    <t>1SDA071227R1</t>
  </si>
  <si>
    <t xml:space="preserve">E4.2V 4000 Ekip G Touch LSIG 3p FHR </t>
  </si>
  <si>
    <t>1SDA071228R1</t>
  </si>
  <si>
    <t xml:space="preserve">E4.2V 4000 Ekip Hi-Touch LSI 3p FHR </t>
  </si>
  <si>
    <t>1SDA071229R1</t>
  </si>
  <si>
    <t>E4.2V 4000 Ekip Hi-Touch LSIG 3p FHR</t>
  </si>
  <si>
    <t>1SDA071230R1</t>
  </si>
  <si>
    <t>E4.2V 4000 Ekip G Hi-Touch LSIG 3p FHR</t>
  </si>
  <si>
    <t>1SDA071231R1</t>
  </si>
  <si>
    <t xml:space="preserve">E6.2H 4000 Ekip Dip LI 3p FHR </t>
  </si>
  <si>
    <t>1SDA071232R1</t>
  </si>
  <si>
    <t>E6.2H 4000 Ekip Dip LSI 3p FHR</t>
  </si>
  <si>
    <t>1SDA071233R1</t>
  </si>
  <si>
    <t xml:space="preserve">E6.2H 4000 Ekip Dip LSIG 3p FHR </t>
  </si>
  <si>
    <t>1SDA071234R1</t>
  </si>
  <si>
    <t xml:space="preserve">E6.2H 4000 Ekip Touch LI 3p FHR </t>
  </si>
  <si>
    <t>1SDA071235R1</t>
  </si>
  <si>
    <t>E6.2H 4000 Ekip Touch LSI 3p FHR</t>
  </si>
  <si>
    <t>1SDA071236R1</t>
  </si>
  <si>
    <t xml:space="preserve">E6.2H 4000 Ekip Touch LSIG 3p FHR </t>
  </si>
  <si>
    <t>1SDA071237R1</t>
  </si>
  <si>
    <t xml:space="preserve">E6.2H 4000 Ekip G Touch LSIG 3p FHR </t>
  </si>
  <si>
    <t>1SDA071238R1</t>
  </si>
  <si>
    <t xml:space="preserve">E6.2H 4000 Ekip Hi-Touch LSI 3p FHR </t>
  </si>
  <si>
    <t>1SDA071239R1</t>
  </si>
  <si>
    <t>E6.2H 4000 Ekip Hi-Touch LSIG 3p FHR</t>
  </si>
  <si>
    <t>1SDA071240R1</t>
  </si>
  <si>
    <t>E6.2H 4000 Ekip G Hi-Touch LSIG 3p FHR</t>
  </si>
  <si>
    <t>1SDA071241R1</t>
  </si>
  <si>
    <t xml:space="preserve">E6.2V 4000 Ekip Dip LI 3p FHR </t>
  </si>
  <si>
    <t>1SDA071242R1</t>
  </si>
  <si>
    <t>E6.2V 4000 Ekip Dip LSI 3p FHR</t>
  </si>
  <si>
    <t>1SDA071243R1</t>
  </si>
  <si>
    <t xml:space="preserve">E6.2V 4000 Ekip Dip LSIG 3p FHR </t>
  </si>
  <si>
    <t>1SDA071244R1</t>
  </si>
  <si>
    <t xml:space="preserve">E6.2V 4000 Ekip Touch LI 3p FHR </t>
  </si>
  <si>
    <t>1SDA071245R1</t>
  </si>
  <si>
    <t>E6.2V 4000 Ekip Touch LSI 3p FHR</t>
  </si>
  <si>
    <t>1SDA071246R1</t>
  </si>
  <si>
    <t xml:space="preserve">E6.2V 4000 Ekip Touch LSIG 3p FHR </t>
  </si>
  <si>
    <t>1SDA071247R1</t>
  </si>
  <si>
    <t xml:space="preserve">E6.2V 4000 Ekip G Touch LSIG 3p FHR </t>
  </si>
  <si>
    <t>1SDA071248R1</t>
  </si>
  <si>
    <t xml:space="preserve">E6.2V 4000 Ekip Hi-Touch LSI 3p FHR </t>
  </si>
  <si>
    <t>1SDA071249R1</t>
  </si>
  <si>
    <t>E6.2V 4000 Ekip Hi-Touch LSIG 3p FHR</t>
  </si>
  <si>
    <t>1SDA071250R1</t>
  </si>
  <si>
    <t>E6.2V 4000 Ekip G Hi-Touch LSIG 3p FHR</t>
  </si>
  <si>
    <t>1SDA071261R1</t>
  </si>
  <si>
    <t xml:space="preserve">E6.2H 5000 Ekip Dip LI 3p FHR </t>
  </si>
  <si>
    <t>1SDA071262R1</t>
  </si>
  <si>
    <t>E6.2H 5000 Ekip Dip LSI 3p FHR</t>
  </si>
  <si>
    <t>1SDA071263R1</t>
  </si>
  <si>
    <t xml:space="preserve">E6.2H 5000 Ekip Dip LSIG 3p FHR </t>
  </si>
  <si>
    <t>1SDA071264R1</t>
  </si>
  <si>
    <t xml:space="preserve">E6.2H 5000 Ekip Touch LI 3p FHR </t>
  </si>
  <si>
    <t>1SDA071265R1</t>
  </si>
  <si>
    <t>E6.2H 5000 Ekip Touch LSI 3p FHR</t>
  </si>
  <si>
    <t>1SDA071266R1</t>
  </si>
  <si>
    <t xml:space="preserve">E6.2H 5000 Ekip Touch LSIG 3p FHR </t>
  </si>
  <si>
    <t>1SDA071267R1</t>
  </si>
  <si>
    <t xml:space="preserve">E6.2H 5000 Ekip G Touch LSIG 3p FHR </t>
  </si>
  <si>
    <t>1SDA071268R1</t>
  </si>
  <si>
    <t xml:space="preserve">E6.2H 5000 Ekip Hi-Touch LSI 3p FHR </t>
  </si>
  <si>
    <t>1SDA071269R1</t>
  </si>
  <si>
    <t>E6.2H 5000 Ekip Hi-Touch LSIG 3p FHR</t>
  </si>
  <si>
    <t>1SDA071270R1</t>
  </si>
  <si>
    <t>E6.2H 5000 Ekip G Hi-Touch LSIG 3p FHR</t>
  </si>
  <si>
    <t>1SDA071271R1</t>
  </si>
  <si>
    <t xml:space="preserve">E6.2V 5000 Ekip Dip LI 3p FHR </t>
  </si>
  <si>
    <t>1SDA071272R1</t>
  </si>
  <si>
    <t>E6.2V 5000 Ekip Dip LSI 3p FHR</t>
  </si>
  <si>
    <t>1SDA071273R1</t>
  </si>
  <si>
    <t xml:space="preserve">E6.2V 5000 Ekip Dip LSIG 3p FHR </t>
  </si>
  <si>
    <t>1SDA071274R1</t>
  </si>
  <si>
    <t xml:space="preserve">E6.2V 5000 Ekip Touch LI 3p FHR </t>
  </si>
  <si>
    <t>1SDA071275R1</t>
  </si>
  <si>
    <t>E6.2V 5000 Ekip Touch LSI 3p FHR</t>
  </si>
  <si>
    <t>1SDA071276R1</t>
  </si>
  <si>
    <t xml:space="preserve">E6.2V 5000 Ekip Touch LSIG 3p FHR </t>
  </si>
  <si>
    <t>1SDA071277R1</t>
  </si>
  <si>
    <t xml:space="preserve">E6.2V 5000 Ekip G Touch LSIG 3p FHR </t>
  </si>
  <si>
    <t>1SDA071278R1</t>
  </si>
  <si>
    <t xml:space="preserve">E6.2V 5000 Ekip Hi-Touch LSI 3p FHR </t>
  </si>
  <si>
    <t>1SDA071279R1</t>
  </si>
  <si>
    <t>E6.2V 5000 Ekip Hi-Touch LSIG 3p FHR</t>
  </si>
  <si>
    <t>1SDA071280R1</t>
  </si>
  <si>
    <t>E6.2V 5000 Ekip G Hi-Touch LSIG 3p FHR</t>
  </si>
  <si>
    <t>1SDA071291R1</t>
  </si>
  <si>
    <t xml:space="preserve">E6.2H 6300 Ekip Dip LI 3p FHR </t>
  </si>
  <si>
    <t>1SDA071292R1</t>
  </si>
  <si>
    <t>E6.2H 6300 Ekip Dip LSI 3p FHR</t>
  </si>
  <si>
    <t>1SDA071293R1</t>
  </si>
  <si>
    <t xml:space="preserve">E6.2H 6300 Ekip Dip LSIG 3p FHR </t>
  </si>
  <si>
    <t>1SDA071294R1</t>
  </si>
  <si>
    <t xml:space="preserve">E6.2H 6300 Ekip Touch LI 3p FHR </t>
  </si>
  <si>
    <t>1SDA071295R1</t>
  </si>
  <si>
    <t>E6.2H 6300 Ekip Touch LSI 3p FHR</t>
  </si>
  <si>
    <t>1SDA071296R1</t>
  </si>
  <si>
    <t xml:space="preserve">E6.2H 6300 Ekip Touch LSIG 3p FHR </t>
  </si>
  <si>
    <t>1SDA071297R1</t>
  </si>
  <si>
    <t xml:space="preserve">E6.2H 6300 Ekip G Touch LSIG 3p FHR </t>
  </si>
  <si>
    <t>1SDA071298R1</t>
  </si>
  <si>
    <t xml:space="preserve">E6.2H 6300 Ekip Hi-Touch LSI 3p FHR </t>
  </si>
  <si>
    <t>1SDA071299R1</t>
  </si>
  <si>
    <t>E6.2H 6300 Ekip Hi-Touch LSIG 3p FHR</t>
  </si>
  <si>
    <t>1SDA071300R1</t>
  </si>
  <si>
    <t>E6.2H 6300 Ekip G Hi-Touch LSIG 3p FHR</t>
  </si>
  <si>
    <t>1SDA071301R1</t>
  </si>
  <si>
    <t xml:space="preserve">E6.2V 6300 Ekip Dip LI 3p FHR </t>
  </si>
  <si>
    <t>1SDA071302R1</t>
  </si>
  <si>
    <t>E6.2V 6300 Ekip Dip LSI 3p FHR</t>
  </si>
  <si>
    <t>1SDA071303R1</t>
  </si>
  <si>
    <t xml:space="preserve">E6.2V 6300 Ekip Dip LSIG 3p FHR </t>
  </si>
  <si>
    <t>1SDA071304R1</t>
  </si>
  <si>
    <t xml:space="preserve">E6.2V 6300 Ekip Touch LI 3p FHR </t>
  </si>
  <si>
    <t>1SDA071305R1</t>
  </si>
  <si>
    <t>E6.2V 6300 Ekip Touch LSI 3p FHR</t>
  </si>
  <si>
    <t>1SDA071306R1</t>
  </si>
  <si>
    <t xml:space="preserve">E6.2V 6300 Ekip Touch LSIG 3p FHR </t>
  </si>
  <si>
    <t>1SDA071307R1</t>
  </si>
  <si>
    <t xml:space="preserve">E6.2V 6300 Ekip G Touch LSIG 3p FHR </t>
  </si>
  <si>
    <t>1SDA071308R1</t>
  </si>
  <si>
    <t xml:space="preserve">E6.2V 6300 Ekip Hi-Touch LSI 3p FHR </t>
  </si>
  <si>
    <t>1SDA071309R1</t>
  </si>
  <si>
    <t>E6.2V 6300 Ekip Hi-Touch LSIG 3p FHR</t>
  </si>
  <si>
    <t>1SDA071310R1</t>
  </si>
  <si>
    <t>E6.2V 6300 Ekip G Hi-Touch LSIG 3p FHR</t>
  </si>
  <si>
    <t>1SDA071321R1</t>
  </si>
  <si>
    <t>E1.2N 250 Ekip Dip LI 4p F F</t>
  </si>
  <si>
    <t>1SDA071322R1</t>
  </si>
  <si>
    <t xml:space="preserve">E1.2N 250 Ekip Dip LSI 4p F F </t>
  </si>
  <si>
    <t>1SDA071323R1</t>
  </si>
  <si>
    <t>E1.2N 250 Ekip Dip LSIG 4p F F</t>
  </si>
  <si>
    <t>1SDA071324R1</t>
  </si>
  <si>
    <t>E1.2N 250 Ekip Touch LI 4p F F</t>
  </si>
  <si>
    <t>1SDA071325R1</t>
  </si>
  <si>
    <t xml:space="preserve">E1.2N 250 Ekip Touch LSI 4p F F </t>
  </si>
  <si>
    <t>1SDA071326R1</t>
  </si>
  <si>
    <t>E1.2N 250 Ekip Touch LSIG 4p F F</t>
  </si>
  <si>
    <t>1SDA071327R1</t>
  </si>
  <si>
    <t>E1.2N 250 Ekip G Touch LSIG 4p F F</t>
  </si>
  <si>
    <t>1SDA071328R1</t>
  </si>
  <si>
    <t>E1.2N 250 Ekip Hi-Touch LSI 4p F F</t>
  </si>
  <si>
    <t>1SDA071329R1</t>
  </si>
  <si>
    <t xml:space="preserve">E1.2N 250 Ekip Hi-Touch LSIG 4p F F </t>
  </si>
  <si>
    <t>1SDA071330R1</t>
  </si>
  <si>
    <t xml:space="preserve">E1.2N 250 Ekip G Hi-Touch LSIG 4p F F </t>
  </si>
  <si>
    <t>1SDA071331R1</t>
  </si>
  <si>
    <t>E1.2B 630 Ekip Dip LI 4p F F</t>
  </si>
  <si>
    <t>1SDA071332R1</t>
  </si>
  <si>
    <t xml:space="preserve">E1.2B 630 Ekip Dip LSI 4p F F </t>
  </si>
  <si>
    <t>1SDA071333R1</t>
  </si>
  <si>
    <t>E1.2B 630 Ekip Dip LSIG 4p F F</t>
  </si>
  <si>
    <t>1SDA071334R1</t>
  </si>
  <si>
    <t>E1.2B 630 Ekip Touch LI 4p F F</t>
  </si>
  <si>
    <t>1SDA071335R1</t>
  </si>
  <si>
    <t xml:space="preserve">E1.2B 630 Ekip Touch LSI 4p F F </t>
  </si>
  <si>
    <t>1SDA071336R1</t>
  </si>
  <si>
    <t>E1.2B 630 Ekip Touch LSIG 4p F F</t>
  </si>
  <si>
    <t>1SDA071337R1</t>
  </si>
  <si>
    <t>E1.2B 630 Ekip G Touch LSIG 4p F F</t>
  </si>
  <si>
    <t>1SDA071338R1</t>
  </si>
  <si>
    <t>E1.2B 630 Ekip Hi-Touch LSI 4p F F</t>
  </si>
  <si>
    <t>1SDA071339R1</t>
  </si>
  <si>
    <t xml:space="preserve">E1.2B 630 Ekip Hi-Touch LSIG 4p F F </t>
  </si>
  <si>
    <t>1SDA071340R1</t>
  </si>
  <si>
    <t xml:space="preserve">E1.2B 630 Ekip G Hi-Touch LSIG 4p F F </t>
  </si>
  <si>
    <t>1SDA071341R1</t>
  </si>
  <si>
    <t>E1.2C 630 Ekip Dip LI 4p F F</t>
  </si>
  <si>
    <t>1SDA071342R1</t>
  </si>
  <si>
    <t xml:space="preserve">E1.2C 630 Ekip Dip LSI 4p F F </t>
  </si>
  <si>
    <t>1SDA071343R1</t>
  </si>
  <si>
    <t>E1.2C 630 Ekip Dip LSIG 4p F F</t>
  </si>
  <si>
    <t>1SDA071344R1</t>
  </si>
  <si>
    <t>E1.2C 630 Ekip Touch LI 4p F F</t>
  </si>
  <si>
    <t>1SDA071345R1</t>
  </si>
  <si>
    <t xml:space="preserve">E1.2C 630 Ekip Touch LSI 4p F F </t>
  </si>
  <si>
    <t>1SDA071346R1</t>
  </si>
  <si>
    <t>E1.2C 630 Ekip Touch LSIG 4p F F</t>
  </si>
  <si>
    <t>1SDA071347R1</t>
  </si>
  <si>
    <t>E1.2C 630 Ekip G Touch LSIG 4p F F</t>
  </si>
  <si>
    <t>1SDA071348R1</t>
  </si>
  <si>
    <t>E1.2C 630 Ekip Hi-Touch LSI 4p F F</t>
  </si>
  <si>
    <t>1SDA071349R1</t>
  </si>
  <si>
    <t xml:space="preserve">E1.2C 630 Ekip Hi-Touch LSIG 4p F F </t>
  </si>
  <si>
    <t>1SDA071350R1</t>
  </si>
  <si>
    <t xml:space="preserve">E1.2C 630 Ekip G Hi-Touch LSIG 4p F F </t>
  </si>
  <si>
    <t>1SDA071351R1</t>
  </si>
  <si>
    <t>E1.2N 630 Ekip Dip LI 4p F F</t>
  </si>
  <si>
    <t>1SDA071352R1</t>
  </si>
  <si>
    <t xml:space="preserve">E1.2N 630 Ekip Dip LSI 4p F F </t>
  </si>
  <si>
    <t>1SDA071353R1</t>
  </si>
  <si>
    <t>E1.2N 630 Ekip Dip LSIG 4p F F</t>
  </si>
  <si>
    <t>1SDA071354R1</t>
  </si>
  <si>
    <t>E1.2N 630 Ekip Touch LI 4p F F</t>
  </si>
  <si>
    <t>1SDA071355R1</t>
  </si>
  <si>
    <t xml:space="preserve">E1.2N 630 Ekip Touch LSI 4p F F </t>
  </si>
  <si>
    <t>1SDA071356R1</t>
  </si>
  <si>
    <t>E1.2N 630 Ekip Touch LSIG 4p F F</t>
  </si>
  <si>
    <t>1SDA071357R1</t>
  </si>
  <si>
    <t>E1.2N 630 Ekip G Touch LSIG 4p F F</t>
  </si>
  <si>
    <t>1SDA071358R1</t>
  </si>
  <si>
    <t>E1.2N 630 Ekip Hi-Touch LSI 4p F F</t>
  </si>
  <si>
    <t>1SDA071359R1</t>
  </si>
  <si>
    <t xml:space="preserve">E1.2N 630 Ekip Hi-Touch LSIG 4p F F </t>
  </si>
  <si>
    <t>1SDA071360R1</t>
  </si>
  <si>
    <t xml:space="preserve">E1.2N 630 Ekip G Hi-Touch LSIG 4p F F </t>
  </si>
  <si>
    <t>1SDA071371R1</t>
  </si>
  <si>
    <t>E1.2B 800 Ekip Dip LI 4p F F</t>
  </si>
  <si>
    <t>1SDA071372R1</t>
  </si>
  <si>
    <t xml:space="preserve">E1.2B 800 Ekip Dip LSI 4p F F </t>
  </si>
  <si>
    <t>1SDA071373R1</t>
  </si>
  <si>
    <t>E1.2B 800 Ekip Dip LSIG 4p F F</t>
  </si>
  <si>
    <t>1SDA071374R1</t>
  </si>
  <si>
    <t>E1.2B 800 Ekip Touch LI 4p F F</t>
  </si>
  <si>
    <t>1SDA071375R1</t>
  </si>
  <si>
    <t xml:space="preserve">E1.2B 800 Ekip Touch LSI 4p F F </t>
  </si>
  <si>
    <t>1SDA071376R1</t>
  </si>
  <si>
    <t>E1.2B 800 Ekip Touch LSIG 4p F F</t>
  </si>
  <si>
    <t>1SDA071377R1</t>
  </si>
  <si>
    <t>E1.2B 800 Ekip G Touch LSIG 4p F F</t>
  </si>
  <si>
    <t>1SDA071378R1</t>
  </si>
  <si>
    <t>E1.2B 800 Ekip Hi-Touch LSI 4p F F</t>
  </si>
  <si>
    <t>1SDA071379R1</t>
  </si>
  <si>
    <t xml:space="preserve">E1.2B 800 Ekip Hi-Touch LSIG 4p F F </t>
  </si>
  <si>
    <t>1SDA071380R1</t>
  </si>
  <si>
    <t xml:space="preserve">E1.2B 800 Ekip G Hi-Touch LSIG 4p F F </t>
  </si>
  <si>
    <t>1SDA071381R1</t>
  </si>
  <si>
    <t>E1.2C 800 Ekip Dip LI 4p F F</t>
  </si>
  <si>
    <t>1SDA071382R1</t>
  </si>
  <si>
    <t xml:space="preserve">E1.2C 800 Ekip Dip LSI 4p F F </t>
  </si>
  <si>
    <t>1SDA071383R1</t>
  </si>
  <si>
    <t>E1.2C 800 Ekip Dip LSIG 4p F F</t>
  </si>
  <si>
    <t>1SDA071384R1</t>
  </si>
  <si>
    <t>E1.2C 800 Ekip Touch LI 4p F F</t>
  </si>
  <si>
    <t>1SDA071385R1</t>
  </si>
  <si>
    <t xml:space="preserve">E1.2C 800 Ekip Touch LSI 4p F F </t>
  </si>
  <si>
    <t>1SDA071386R1</t>
  </si>
  <si>
    <t>E1.2C 800 Ekip Touch LSIG 4p F F</t>
  </si>
  <si>
    <t>1SDA071387R1</t>
  </si>
  <si>
    <t>E1.2C 800 Ekip G Touch LSIG 4p F F</t>
  </si>
  <si>
    <t>1SDA071388R1</t>
  </si>
  <si>
    <t>E1.2C 800 Ekip Hi-Touch LSI 4p F F</t>
  </si>
  <si>
    <t>1SDA071389R1</t>
  </si>
  <si>
    <t xml:space="preserve">E1.2C 800 Ekip Hi-Touch LSIG 4p F F </t>
  </si>
  <si>
    <t>1SDA071390R1</t>
  </si>
  <si>
    <t xml:space="preserve">E1.2C 800 Ekip G Hi-Touch LSIG 4p F F </t>
  </si>
  <si>
    <t>1SDA071391R1</t>
  </si>
  <si>
    <t>E1.2N 800 Ekip Dip LI 4p F F</t>
  </si>
  <si>
    <t>1SDA071392R1</t>
  </si>
  <si>
    <t xml:space="preserve">E1.2N 800 Ekip Dip LSI 4p F F </t>
  </si>
  <si>
    <t>1SDA071393R1</t>
  </si>
  <si>
    <t>E1.2N 800 Ekip Dip LSIG 4p F F</t>
  </si>
  <si>
    <t>1SDA071394R1</t>
  </si>
  <si>
    <t>E1.2N 800 Ekip Touch LI 4p F F</t>
  </si>
  <si>
    <t>1SDA071395R1</t>
  </si>
  <si>
    <t xml:space="preserve">E1.2N 800 Ekip Touch LSI 4p F F </t>
  </si>
  <si>
    <t>1SDA071396R1</t>
  </si>
  <si>
    <t>E1.2N 800 Ekip Touch LSIG 4p F F</t>
  </si>
  <si>
    <t>1SDA071397R1</t>
  </si>
  <si>
    <t>E1.2N 800 Ekip G Touch LSIG 4p F F</t>
  </si>
  <si>
    <t>1SDA071398R1</t>
  </si>
  <si>
    <t>E1.2N 800 Ekip Hi-Touch LSI 4p F F</t>
  </si>
  <si>
    <t>1SDA071399R1</t>
  </si>
  <si>
    <t xml:space="preserve">E1.2N 800 Ekip Hi-Touch LSIG 4p F F </t>
  </si>
  <si>
    <t>1SDA071400R1</t>
  </si>
  <si>
    <t xml:space="preserve">E1.2N 800 Ekip G Hi-Touch LSIG 4p F F </t>
  </si>
  <si>
    <t>1SDA071411R1</t>
  </si>
  <si>
    <t xml:space="preserve">E1.2B 1000 Ekip Dip LI 4p F F </t>
  </si>
  <si>
    <t>1SDA071412R1</t>
  </si>
  <si>
    <t>E1.2B 1000 Ekip Dip LSI 4p F F</t>
  </si>
  <si>
    <t>1SDA071413R1</t>
  </si>
  <si>
    <t xml:space="preserve">E1.2B 1000 Ekip Dip LSIG 4p F F </t>
  </si>
  <si>
    <t>1SDA071414R1</t>
  </si>
  <si>
    <t xml:space="preserve">E1.2B 1000 Ekip Touch LI 4p F F </t>
  </si>
  <si>
    <t>1SDA071415R1</t>
  </si>
  <si>
    <t>E1.2B 1000 Ekip Touch LSI 4p F F</t>
  </si>
  <si>
    <t>1SDA071416R1</t>
  </si>
  <si>
    <t xml:space="preserve">E1.2B 1000 Ekip Touch LSIG 4p F F </t>
  </si>
  <si>
    <t>1SDA071417R1</t>
  </si>
  <si>
    <t xml:space="preserve">E1.2B 1000 Ekip G Touch LSIG 4p F F </t>
  </si>
  <si>
    <t>1SDA071418R1</t>
  </si>
  <si>
    <t xml:space="preserve">E1.2B 1000 Ekip Hi-Touch LSI 4p F F </t>
  </si>
  <si>
    <t>1SDA071419R1</t>
  </si>
  <si>
    <t>E1.2B 1000 Ekip Hi-Touch LSIG 4p F F</t>
  </si>
  <si>
    <t>1SDA071420R1</t>
  </si>
  <si>
    <t>E1.2B 1000 Ekip G Hi-Touch LSIG 4p F F</t>
  </si>
  <si>
    <t>1SDA071421R1</t>
  </si>
  <si>
    <t xml:space="preserve">E1.2C 1000 Ekip Dip LI 4p F F </t>
  </si>
  <si>
    <t>1SDA071422R1</t>
  </si>
  <si>
    <t>E1.2C 1000 Ekip Dip LSI 4p F F</t>
  </si>
  <si>
    <t>1SDA071423R1</t>
  </si>
  <si>
    <t xml:space="preserve">E1.2C 1000 Ekip Dip LSIG 4p F F </t>
  </si>
  <si>
    <t>1SDA071424R1</t>
  </si>
  <si>
    <t xml:space="preserve">E1.2C 1000 Ekip Touch LI 4p F F </t>
  </si>
  <si>
    <t>1SDA071425R1</t>
  </si>
  <si>
    <t>E1.2C 1000 Ekip Touch LSI 4p F F</t>
  </si>
  <si>
    <t>1SDA071426R1</t>
  </si>
  <si>
    <t xml:space="preserve">E1.2C 1000 Ekip Touch LSIG 4p F F </t>
  </si>
  <si>
    <t>1SDA071427R1</t>
  </si>
  <si>
    <t xml:space="preserve">E1.2C 1000 Ekip G Touch LSIG 4p F F </t>
  </si>
  <si>
    <t>1SDA071428R1</t>
  </si>
  <si>
    <t xml:space="preserve">E1.2C 1000 Ekip Hi-Touch LSI 4p F F </t>
  </si>
  <si>
    <t>1SDA071429R1</t>
  </si>
  <si>
    <t>E1.2C 1000 Ekip Hi-Touch LSIG 4p F F</t>
  </si>
  <si>
    <t>1SDA071430R1</t>
  </si>
  <si>
    <t>E1.2C 1000 Ekip G Hi-Touch LSIG 4p F F</t>
  </si>
  <si>
    <t>1SDA071431R1</t>
  </si>
  <si>
    <t xml:space="preserve">E1.2N 1000 Ekip Dip LI 4p F F </t>
  </si>
  <si>
    <t>1SDA071432R1</t>
  </si>
  <si>
    <t>E1.2N 1000 Ekip Dip LSI 4p F F</t>
  </si>
  <si>
    <t>1SDA071433R1</t>
  </si>
  <si>
    <t xml:space="preserve">E1.2N 1000 Ekip Dip LSIG 4p F F </t>
  </si>
  <si>
    <t>1SDA071434R1</t>
  </si>
  <si>
    <t xml:space="preserve">E1.2N 1000 Ekip Touch LI 4p F F </t>
  </si>
  <si>
    <t>1SDA071435R1</t>
  </si>
  <si>
    <t>E1.2N 1000 Ekip Touch LSI 4p F F</t>
  </si>
  <si>
    <t>1SDA071436R1</t>
  </si>
  <si>
    <t xml:space="preserve">E1.2N 1000 Ekip Touch LSIG 4p F F </t>
  </si>
  <si>
    <t>1SDA071437R1</t>
  </si>
  <si>
    <t xml:space="preserve">E1.2N 1000 Ekip G Touch LSIG 4p F F </t>
  </si>
  <si>
    <t>1SDA071438R1</t>
  </si>
  <si>
    <t xml:space="preserve">E1.2N 1000 Ekip Hi-Touch LSI 4p F F </t>
  </si>
  <si>
    <t>1SDA071439R1</t>
  </si>
  <si>
    <t>E1.2N 1000 Ekip Hi-Touch LSIG 4p F F</t>
  </si>
  <si>
    <t>1SDA071440R1</t>
  </si>
  <si>
    <t>E1.2N 1000 Ekip G Hi-Touch LSIG 4p F F</t>
  </si>
  <si>
    <t>1SDA071451R1</t>
  </si>
  <si>
    <t xml:space="preserve">E1.2B 1250 Ekip Dip LI 4p F F </t>
  </si>
  <si>
    <t>1SDA071452R1</t>
  </si>
  <si>
    <t>E1.2B 1250 Ekip Dip LSI 4p F F</t>
  </si>
  <si>
    <t>1SDA071453R1</t>
  </si>
  <si>
    <t xml:space="preserve">E1.2B 1250 Ekip Dip LSIG 4p F F </t>
  </si>
  <si>
    <t>1SDA071454R1</t>
  </si>
  <si>
    <t xml:space="preserve">E1.2B 1250 Ekip Touch LI 4p F F </t>
  </si>
  <si>
    <t>1SDA071455R1</t>
  </si>
  <si>
    <t>E1.2B 1250 Ekip Touch LSI 4p F F</t>
  </si>
  <si>
    <t>1SDA071456R1</t>
  </si>
  <si>
    <t xml:space="preserve">E1.2B 1250 Ekip Touch LSIG 4p F F </t>
  </si>
  <si>
    <t>1SDA071457R1</t>
  </si>
  <si>
    <t xml:space="preserve">E1.2B 1250 Ekip G Touch LSIG 4p F F </t>
  </si>
  <si>
    <t>1SDA071458R1</t>
  </si>
  <si>
    <t xml:space="preserve">E1.2B 1250 Ekip Hi-Touch LSI 4p F F </t>
  </si>
  <si>
    <t>1SDA071459R1</t>
  </si>
  <si>
    <t>E1.2B 1250 Ekip Hi-Touch LSIG 4p F F</t>
  </si>
  <si>
    <t>1SDA071460R1</t>
  </si>
  <si>
    <t>E1.2B 1250 Ekip G Hi-Touch LSIG 4p F F</t>
  </si>
  <si>
    <t>1SDA071461R1</t>
  </si>
  <si>
    <t xml:space="preserve">E1.2C 1250 Ekip Dip LI 4p F F </t>
  </si>
  <si>
    <t>1SDA071462R1</t>
  </si>
  <si>
    <t>E1.2C 1250 Ekip Dip LSI 4p F F</t>
  </si>
  <si>
    <t>1SDA071463R1</t>
  </si>
  <si>
    <t xml:space="preserve">E1.2C 1250 Ekip Dip LSIG 4p F F </t>
  </si>
  <si>
    <t>1SDA071464R1</t>
  </si>
  <si>
    <t xml:space="preserve">E1.2C 1250 Ekip Touch LI 4p F F </t>
  </si>
  <si>
    <t>1SDA071465R1</t>
  </si>
  <si>
    <t>E1.2C 1250 Ekip Touch LSI 4p F F</t>
  </si>
  <si>
    <t>1SDA071466R1</t>
  </si>
  <si>
    <t xml:space="preserve">E1.2C 1250 Ekip Touch LSIG 4p F F </t>
  </si>
  <si>
    <t>1SDA071467R1</t>
  </si>
  <si>
    <t xml:space="preserve">E1.2C 1250 Ekip G Touch LSIG 4p F F </t>
  </si>
  <si>
    <t>1SDA071468R1</t>
  </si>
  <si>
    <t xml:space="preserve">E1.2C 1250 Ekip Hi-Touch LSI 4p F F </t>
  </si>
  <si>
    <t>1SDA071469R1</t>
  </si>
  <si>
    <t>E1.2C 1250 Ekip Hi-Touch LSIG 4p F F</t>
  </si>
  <si>
    <t>1SDA071470R1</t>
  </si>
  <si>
    <t>E1.2C 1250 Ekip G Hi-Touch LSIG 4p F F</t>
  </si>
  <si>
    <t>1SDA071471R1</t>
  </si>
  <si>
    <t xml:space="preserve">E1.2N 1250 Ekip Dip LI 4p F F </t>
  </si>
  <si>
    <t>1SDA071472R1</t>
  </si>
  <si>
    <t>E1.2N 1250 Ekip Dip LSI 4p F F</t>
  </si>
  <si>
    <t>1SDA071473R1</t>
  </si>
  <si>
    <t xml:space="preserve">E1.2N 1250 Ekip Dip LSIG 4p F F </t>
  </si>
  <si>
    <t>1SDA071474R1</t>
  </si>
  <si>
    <t xml:space="preserve">E1.2N 1250 Ekip Touch LI 4p F F </t>
  </si>
  <si>
    <t>1SDA071475R1</t>
  </si>
  <si>
    <t>E1.2N 1250 Ekip Touch LSI 4p F F</t>
  </si>
  <si>
    <t>1SDA071476R1</t>
  </si>
  <si>
    <t xml:space="preserve">E1.2N 1250 Ekip Touch LSIG 4p F F </t>
  </si>
  <si>
    <t>1SDA071477R1</t>
  </si>
  <si>
    <t xml:space="preserve">E1.2N 1250 Ekip G Touch LSIG 4p F F </t>
  </si>
  <si>
    <t>1SDA071478R1</t>
  </si>
  <si>
    <t xml:space="preserve">E1.2N 1250 Ekip Hi-Touch LSI 4p F F </t>
  </si>
  <si>
    <t>1SDA071479R1</t>
  </si>
  <si>
    <t>E1.2N 1250 Ekip Hi-Touch LSIG 4p F F</t>
  </si>
  <si>
    <t>1SDA071480R1</t>
  </si>
  <si>
    <t>E1.2N 1250 Ekip G Hi-Touch LSIG 4p F F</t>
  </si>
  <si>
    <t>1SDA071491R1</t>
  </si>
  <si>
    <t xml:space="preserve">E1.2B 1600 Ekip Dip LI 4p F F </t>
  </si>
  <si>
    <t>1SDA071492R1</t>
  </si>
  <si>
    <t>E1.2B 1600 Ekip Dip LSI 4p F F</t>
  </si>
  <si>
    <t>1SDA071493R1</t>
  </si>
  <si>
    <t xml:space="preserve">E1.2B 1600 Ekip Dip LSIG 4p F F </t>
  </si>
  <si>
    <t>1SDA071494R1</t>
  </si>
  <si>
    <t xml:space="preserve">E1.2B 1600 Ekip Touch LI 4p F F </t>
  </si>
  <si>
    <t>1SDA071495R1</t>
  </si>
  <si>
    <t>E1.2B 1600 Ekip Touch LSI 4p F F</t>
  </si>
  <si>
    <t>1SDA071496R1</t>
  </si>
  <si>
    <t xml:space="preserve">E1.2B 1600 Ekip Touch LSIG 4p F F </t>
  </si>
  <si>
    <t>1SDA071497R1</t>
  </si>
  <si>
    <t xml:space="preserve">E1.2B 1600 Ekip G Touch LSIG 4p F F </t>
  </si>
  <si>
    <t>1SDA071498R1</t>
  </si>
  <si>
    <t xml:space="preserve">E1.2B 1600 Ekip Hi-Touch LSI 4p F F </t>
  </si>
  <si>
    <t>1SDA071499R1</t>
  </si>
  <si>
    <t>E1.2B 1600 Ekip Hi-Touch LSIG 4p F F</t>
  </si>
  <si>
    <t>1SDA071500R1</t>
  </si>
  <si>
    <t>E1.2B 1600 Ekip G Hi-Touch LSIG 4p F F</t>
  </si>
  <si>
    <t>1SDA071501R1</t>
  </si>
  <si>
    <t xml:space="preserve">E1.2C 1600 Ekip Dip LI 4p F F </t>
  </si>
  <si>
    <t>1SDA071502R1</t>
  </si>
  <si>
    <t>E1.2C 1600 Ekip Dip LSI 4p F F</t>
  </si>
  <si>
    <t>1SDA071503R1</t>
  </si>
  <si>
    <t xml:space="preserve">E1.2C 1600 Ekip Dip LSIG 4p F F </t>
  </si>
  <si>
    <t>1SDA071504R1</t>
  </si>
  <si>
    <t xml:space="preserve">E1.2C 1600 Ekip Touch LI 4p F F </t>
  </si>
  <si>
    <t>1SDA071505R1</t>
  </si>
  <si>
    <t>E1.2C 1600 Ekip Touch LSI 4p F F</t>
  </si>
  <si>
    <t>1SDA071506R1</t>
  </si>
  <si>
    <t xml:space="preserve">E1.2C 1600 Ekip Touch LSIG 4p F F </t>
  </si>
  <si>
    <t>1SDA071507R1</t>
  </si>
  <si>
    <t xml:space="preserve">E1.2C 1600 Ekip G Touch LSIG 4p F F </t>
  </si>
  <si>
    <t>1SDA071508R1</t>
  </si>
  <si>
    <t xml:space="preserve">E1.2C 1600 Ekip Hi-Touch LSI 4p F F </t>
  </si>
  <si>
    <t>1SDA071509R1</t>
  </si>
  <si>
    <t>E1.2C 1600 Ekip Hi-Touch LSIG 4p F F</t>
  </si>
  <si>
    <t>1SDA071510R1</t>
  </si>
  <si>
    <t>E1.2C 1600 Ekip G Hi-Touch LSIG 4p F F</t>
  </si>
  <si>
    <t>1SDA071511R1</t>
  </si>
  <si>
    <t xml:space="preserve">E1.2N 1600 Ekip Dip LI 4p F F </t>
  </si>
  <si>
    <t>1SDA071512R1</t>
  </si>
  <si>
    <t>E1.2N 1600 Ekip Dip LSI 4p F F</t>
  </si>
  <si>
    <t>1SDA071513R1</t>
  </si>
  <si>
    <t xml:space="preserve">E1.2N 1600 Ekip Dip LSIG 4p F F </t>
  </si>
  <si>
    <t>1SDA071514R1</t>
  </si>
  <si>
    <t xml:space="preserve">E1.2N 1600 Ekip Touch LI 4p F F </t>
  </si>
  <si>
    <t>1SDA071515R1</t>
  </si>
  <si>
    <t>E1.2N 1600 Ekip Touch LSI 4p F F</t>
  </si>
  <si>
    <t>1SDA071516R1</t>
  </si>
  <si>
    <t xml:space="preserve">E1.2N 1600 Ekip Touch LSIG 4p F F </t>
  </si>
  <si>
    <t>1SDA071517R1</t>
  </si>
  <si>
    <t xml:space="preserve">E1.2N 1600 Ekip G Touch LSIG 4p F F </t>
  </si>
  <si>
    <t>1SDA071518R1</t>
  </si>
  <si>
    <t xml:space="preserve">E1.2N 1600 Ekip Hi-Touch LSI 4p F F </t>
  </si>
  <si>
    <t>1SDA071519R1</t>
  </si>
  <si>
    <t>E1.2N 1600 Ekip Hi-Touch LSIG 4p F F</t>
  </si>
  <si>
    <t>1SDA071520R1</t>
  </si>
  <si>
    <t>E1.2N 1600 Ekip G Hi-Touch LSIG 4p F F</t>
  </si>
  <si>
    <t>1SDA071521R1</t>
  </si>
  <si>
    <t>E2.2N 800 Ekip Dip LI 4p FHR</t>
  </si>
  <si>
    <t>1SDA071522R1</t>
  </si>
  <si>
    <t xml:space="preserve">E2.2N 800 Ekip Dip LSI 4p FHR </t>
  </si>
  <si>
    <t>1SDA071523R1</t>
  </si>
  <si>
    <t>E2.2N 800 Ekip Dip LSIG 4p FHR</t>
  </si>
  <si>
    <t>1SDA071524R1</t>
  </si>
  <si>
    <t>E2.2N 800 Ekip Touch LI 4p FHR</t>
  </si>
  <si>
    <t>1SDA071525R1</t>
  </si>
  <si>
    <t xml:space="preserve">E2.2N 800 Ekip Touch LSI 4p FHR </t>
  </si>
  <si>
    <t>1SDA071526R1</t>
  </si>
  <si>
    <t>E2.2N 800 Ekip Touch LSIG 4p FHR</t>
  </si>
  <si>
    <t>1SDA071527R1</t>
  </si>
  <si>
    <t>E2.2N 800 Ekip G Touch LSIG 4p FHR</t>
  </si>
  <si>
    <t>1SDA071528R1</t>
  </si>
  <si>
    <t>E2.2N 800 Ekip Hi-Touch LSI 4p FHR</t>
  </si>
  <si>
    <t>1SDA071529R1</t>
  </si>
  <si>
    <t xml:space="preserve">E2.2N 800 Ekip Hi-Touch LSIG 4p FHR </t>
  </si>
  <si>
    <t>1SDA071530R1</t>
  </si>
  <si>
    <t xml:space="preserve">E2.2N 800 Ekip G Hi-Touch LSIG 4p FHR </t>
  </si>
  <si>
    <t>1SDA071531R1</t>
  </si>
  <si>
    <t>E2.2S 800 Ekip Dip LI 4p FHR</t>
  </si>
  <si>
    <t>1SDA071532R1</t>
  </si>
  <si>
    <t xml:space="preserve">E2.2S 800 Ekip Dip LSI 4p FHR </t>
  </si>
  <si>
    <t>1SDA071533R1</t>
  </si>
  <si>
    <t>E2.2S 800 Ekip Dip LSIG 4p FHR</t>
  </si>
  <si>
    <t>1SDA071534R1</t>
  </si>
  <si>
    <t>E2.2S 800 Ekip Touch LI 4p FHR</t>
  </si>
  <si>
    <t>1SDA071535R1</t>
  </si>
  <si>
    <t xml:space="preserve">E2.2S 800 Ekip Touch LSI 4p FHR </t>
  </si>
  <si>
    <t>1SDA071536R1</t>
  </si>
  <si>
    <t>E2.2S 800 Ekip Touch LSIG 4p FHR</t>
  </si>
  <si>
    <t>1SDA071537R1</t>
  </si>
  <si>
    <t>E2.2S 800 Ekip G Touch LSIG 4p FHR</t>
  </si>
  <si>
    <t>1SDA071538R1</t>
  </si>
  <si>
    <t>E2.2S 800 Ekip Hi-Touch LSI 4p FHR</t>
  </si>
  <si>
    <t>1SDA071539R1</t>
  </si>
  <si>
    <t xml:space="preserve">E2.2S 800 Ekip Hi-Touch LSIG 4p FHR </t>
  </si>
  <si>
    <t>1SDA071540R1</t>
  </si>
  <si>
    <t xml:space="preserve">E2.2S 800 Ekip G Hi-Touch LSIG 4p FHR </t>
  </si>
  <si>
    <t>1SDA071541R1</t>
  </si>
  <si>
    <t>E2.2H 800 Ekip Dip LI 4p FHR</t>
  </si>
  <si>
    <t>1SDA071542R1</t>
  </si>
  <si>
    <t xml:space="preserve">E2.2H 800 Ekip Dip LSI 4p FHR </t>
  </si>
  <si>
    <t>1SDA071543R1</t>
  </si>
  <si>
    <t>E2.2H 800 Ekip Dip LSIG 4p FHR</t>
  </si>
  <si>
    <t>1SDA071544R1</t>
  </si>
  <si>
    <t>E2.2H 800 Ekip Touch LI 4p FHR</t>
  </si>
  <si>
    <t>1SDA071545R1</t>
  </si>
  <si>
    <t xml:space="preserve">E2.2H 800 Ekip Touch LSI 4p FHR </t>
  </si>
  <si>
    <t>1SDA071546R1</t>
  </si>
  <si>
    <t>E2.2H 800 Ekip Touch LSIG 4p FHR</t>
  </si>
  <si>
    <t>1SDA071547R1</t>
  </si>
  <si>
    <t>E2.2H 800 Ekip G Touch LSIG 4p FHR</t>
  </si>
  <si>
    <t>1SDA071548R1</t>
  </si>
  <si>
    <t>E2.2H 800 Ekip Hi-Touch LSI 4p FHR</t>
  </si>
  <si>
    <t>1SDA071549R1</t>
  </si>
  <si>
    <t xml:space="preserve">E2.2H 800 Ekip Hi-Touch LSIG 4p FHR </t>
  </si>
  <si>
    <t>1SDA071550R1</t>
  </si>
  <si>
    <t xml:space="preserve">E2.2H 800 Ekip G Hi-Touch LSIG 4p FHR </t>
  </si>
  <si>
    <t>1SDA071551R1</t>
  </si>
  <si>
    <t xml:space="preserve">E2.2N 1000 Ekip Dip LI 4p FHR </t>
  </si>
  <si>
    <t>1SDA071552R1</t>
  </si>
  <si>
    <t>E2.2N 1000 Ekip Dip LSI 4p FHR</t>
  </si>
  <si>
    <t>1SDA071553R1</t>
  </si>
  <si>
    <t xml:space="preserve">E2.2N 1000 Ekip Dip LSIG 4p FHR </t>
  </si>
  <si>
    <t>1SDA071554R1</t>
  </si>
  <si>
    <t xml:space="preserve">E2.2N 1000 Ekip Touch LI 4p FHR </t>
  </si>
  <si>
    <t>1SDA071555R1</t>
  </si>
  <si>
    <t>E2.2N 1000 Ekip Touch LSI 4p FHR</t>
  </si>
  <si>
    <t>1SDA071556R1</t>
  </si>
  <si>
    <t xml:space="preserve">E2.2N 1000 Ekip Touch LSIG 4p FHR </t>
  </si>
  <si>
    <t>1SDA071557R1</t>
  </si>
  <si>
    <t xml:space="preserve">E2.2N 1000 Ekip G Touch LSIG 4p FHR </t>
  </si>
  <si>
    <t>1SDA071558R1</t>
  </si>
  <si>
    <t xml:space="preserve">E2.2N 1000 Ekip Hi-Touch LSI 4p FHR </t>
  </si>
  <si>
    <t>1SDA071559R1</t>
  </si>
  <si>
    <t>E2.2N 1000 Ekip Hi-Touch LSIG 4p FHR</t>
  </si>
  <si>
    <t>1SDA071560R1</t>
  </si>
  <si>
    <t>E2.2N 1000 Ekip G Hi-Touch LSIG 4p FHR</t>
  </si>
  <si>
    <t>1SDA071561R1</t>
  </si>
  <si>
    <t xml:space="preserve">E2.2S 1000 Ekip Dip LI 4p FHR </t>
  </si>
  <si>
    <t>1SDA071562R1</t>
  </si>
  <si>
    <t>E2.2S 1000 Ekip Dip LSI 4p FHR</t>
  </si>
  <si>
    <t>1SDA071563R1</t>
  </si>
  <si>
    <t xml:space="preserve">E2.2S 1000 Ekip Dip LSIG 4p FHR </t>
  </si>
  <si>
    <t>1SDA071564R1</t>
  </si>
  <si>
    <t xml:space="preserve">E2.2S 1000 Ekip Touch LI 4p FHR </t>
  </si>
  <si>
    <t>1SDA071565R1</t>
  </si>
  <si>
    <t>E2.2S 1000 Ekip Touch LSI 4p FHR</t>
  </si>
  <si>
    <t>1SDA071566R1</t>
  </si>
  <si>
    <t xml:space="preserve">E2.2S 1000 Ekip Touch LSIG 4p FHR </t>
  </si>
  <si>
    <t>1SDA071567R1</t>
  </si>
  <si>
    <t xml:space="preserve">E2.2S 1000 Ekip G Touch LSIG 4p FHR </t>
  </si>
  <si>
    <t>1SDA071568R1</t>
  </si>
  <si>
    <t xml:space="preserve">E2.2S 1000 Ekip Hi-Touch LSI 4p FHR </t>
  </si>
  <si>
    <t>1SDA071569R1</t>
  </si>
  <si>
    <t>E2.2S 1000 Ekip Hi-Touch LSIG 4p FHR</t>
  </si>
  <si>
    <t>1SDA071570R1</t>
  </si>
  <si>
    <t>E2.2S 1000 Ekip G Hi-Touch LSIG 4p FHR</t>
  </si>
  <si>
    <t>1SDA071571R1</t>
  </si>
  <si>
    <t xml:space="preserve">E2.2H 1000 Ekip Dip LI 4p FHR </t>
  </si>
  <si>
    <t>1SDA071572R1</t>
  </si>
  <si>
    <t>E2.2H 1000 Ekip Dip LSI 4p FHR</t>
  </si>
  <si>
    <t>1SDA071573R1</t>
  </si>
  <si>
    <t xml:space="preserve">E2.2H 1000 Ekip Dip LSIG 4p FHR </t>
  </si>
  <si>
    <t>1SDA071574R1</t>
  </si>
  <si>
    <t xml:space="preserve">E2.2H 1000 Ekip Touch LI 4p FHR </t>
  </si>
  <si>
    <t>1SDA071575R1</t>
  </si>
  <si>
    <t>E2.2H 1000 Ekip Touch LSI 4p FHR</t>
  </si>
  <si>
    <t>1SDA071576R1</t>
  </si>
  <si>
    <t xml:space="preserve">E2.2H 1000 Ekip Touch LSIG 4p FHR </t>
  </si>
  <si>
    <t>1SDA071577R1</t>
  </si>
  <si>
    <t xml:space="preserve">E2.2H 1000 Ekip G Touch LSIG 4p FHR </t>
  </si>
  <si>
    <t>1SDA071578R1</t>
  </si>
  <si>
    <t xml:space="preserve">E2.2H 1000 Ekip Hi-Touch LSI 4p FHR </t>
  </si>
  <si>
    <t>1SDA071579R1</t>
  </si>
  <si>
    <t>E2.2H 1000 Ekip Hi-Touch LSIG 4p FHR</t>
  </si>
  <si>
    <t>1SDA071580R1</t>
  </si>
  <si>
    <t>E2.2H 1000 Ekip G Hi-Touch LSIG 4p FHR</t>
  </si>
  <si>
    <t>1SDA071581R1</t>
  </si>
  <si>
    <t xml:space="preserve">E2.2N 1250 Ekip Dip LI 4p FHR </t>
  </si>
  <si>
    <t>1SDA071582R1</t>
  </si>
  <si>
    <t>E2.2N 1250 Ekip Dip LSI 4p FHR</t>
  </si>
  <si>
    <t>1SDA071583R1</t>
  </si>
  <si>
    <t xml:space="preserve">E2.2N 1250 Ekip Dip LSIG 4p FHR </t>
  </si>
  <si>
    <t>1SDA071584R1</t>
  </si>
  <si>
    <t xml:space="preserve">E2.2N 1250 Ekip Touch LI 4p FHR </t>
  </si>
  <si>
    <t>1SDA071585R1</t>
  </si>
  <si>
    <t>E2.2N 1250 Ekip Touch LSI 4p FHR</t>
  </si>
  <si>
    <t>1SDA071586R1</t>
  </si>
  <si>
    <t xml:space="preserve">E2.2N 1250 Ekip Touch LSIG 4p FHR </t>
  </si>
  <si>
    <t>1SDA071587R1</t>
  </si>
  <si>
    <t xml:space="preserve">E2.2N 1250 Ekip G Touch LSIG 4p FHR </t>
  </si>
  <si>
    <t>1SDA071588R1</t>
  </si>
  <si>
    <t xml:space="preserve">E2.2N 1250 Ekip Hi-Touch LSI 4p FHR </t>
  </si>
  <si>
    <t>1SDA071589R1</t>
  </si>
  <si>
    <t>E2.2N 1250 Ekip Hi-Touch LSIG 4p FHR</t>
  </si>
  <si>
    <t>1SDA071590R1</t>
  </si>
  <si>
    <t>E2.2N 1250 Ekip G Hi-Touch LSIG 4p FHR</t>
  </si>
  <si>
    <t>1SDA071591R1</t>
  </si>
  <si>
    <t xml:space="preserve">E2.2S 1250 Ekip Dip LI 4p FHR </t>
  </si>
  <si>
    <t>1SDA071592R1</t>
  </si>
  <si>
    <t>E2.2S 1250 Ekip Dip LSI 4p FHR</t>
  </si>
  <si>
    <t>1SDA071593R1</t>
  </si>
  <si>
    <t xml:space="preserve">E2.2S 1250 Ekip Dip LSIG 4p FHR </t>
  </si>
  <si>
    <t>1SDA071594R1</t>
  </si>
  <si>
    <t xml:space="preserve">E2.2S 1250 Ekip Touch LI 4p FHR </t>
  </si>
  <si>
    <t>1SDA071595R1</t>
  </si>
  <si>
    <t>E2.2S 1250 Ekip Touch LSI 4p FHR</t>
  </si>
  <si>
    <t>1SDA071596R1</t>
  </si>
  <si>
    <t xml:space="preserve">E2.2S 1250 Ekip Touch LSIG 4p FHR </t>
  </si>
  <si>
    <t>1SDA071597R1</t>
  </si>
  <si>
    <t xml:space="preserve">E2.2S 1250 Ekip G Touch LSIG 4p FHR </t>
  </si>
  <si>
    <t>1SDA071598R1</t>
  </si>
  <si>
    <t xml:space="preserve">E2.2S 1250 Ekip Hi-Touch LSI 4p FHR </t>
  </si>
  <si>
    <t>1SDA071599R1</t>
  </si>
  <si>
    <t>E2.2S 1250 Ekip Hi-Touch LSIG 4p FHR</t>
  </si>
  <si>
    <t>1SDA071600R1</t>
  </si>
  <si>
    <t>E2.2S 1250 Ekip G Hi-Touch LSIG 4p FHR</t>
  </si>
  <si>
    <t>1SDA071601R1</t>
  </si>
  <si>
    <t xml:space="preserve">E2.2H 1250 Ekip Dip LI 4p FHR </t>
  </si>
  <si>
    <t>1SDA071602R1</t>
  </si>
  <si>
    <t>E2.2H 1250 Ekip Dip LSI 4p FHR</t>
  </si>
  <si>
    <t>1SDA071603R1</t>
  </si>
  <si>
    <t xml:space="preserve">E2.2H 1250 Ekip Dip LSIG 4p FHR </t>
  </si>
  <si>
    <t>1SDA071604R1</t>
  </si>
  <si>
    <t xml:space="preserve">E2.2H 1250 Ekip Touch LI 4p FHR </t>
  </si>
  <si>
    <t>1SDA071605R1</t>
  </si>
  <si>
    <t>E2.2H 1250 Ekip Touch LSI 4p FHR</t>
  </si>
  <si>
    <t>1SDA071606R1</t>
  </si>
  <si>
    <t xml:space="preserve">E2.2H 1250 Ekip Touch LSIG 4p FHR </t>
  </si>
  <si>
    <t>1SDA071607R1</t>
  </si>
  <si>
    <t xml:space="preserve">E2.2H 1250 Ekip G Touch LSIG 4p FHR </t>
  </si>
  <si>
    <t>1SDA071608R1</t>
  </si>
  <si>
    <t xml:space="preserve">E2.2H 1250 Ekip Hi-Touch LSI 4p FHR </t>
  </si>
  <si>
    <t>1SDA071609R1</t>
  </si>
  <si>
    <t>E2.2H 1250 Ekip Hi-Touch LSIG 4p FHR</t>
  </si>
  <si>
    <t>1SDA071610R1</t>
  </si>
  <si>
    <t>E2.2H 1250 Ekip G Hi-Touch LSIG 4p FHR</t>
  </si>
  <si>
    <t>1SDA071611R1</t>
  </si>
  <si>
    <t xml:space="preserve">E2.2B 1600 Ekip Dip LI 4p FHR </t>
  </si>
  <si>
    <t>1SDA071612R1</t>
  </si>
  <si>
    <t>E2.2B 1600 Ekip Dip LSI 4p FHR</t>
  </si>
  <si>
    <t>1SDA071613R1</t>
  </si>
  <si>
    <t xml:space="preserve">E2.2B 1600 Ekip Dip LSIG 4p FHR </t>
  </si>
  <si>
    <t>1SDA071614R1</t>
  </si>
  <si>
    <t xml:space="preserve">E2.2B 1600 Ekip Touch LI 4p FHR </t>
  </si>
  <si>
    <t>1SDA071615R1</t>
  </si>
  <si>
    <t>E2.2B 1600 Ekip Touch LSI 4p FHR</t>
  </si>
  <si>
    <t>1SDA071616R1</t>
  </si>
  <si>
    <t xml:space="preserve">E2.2B 1600 Ekip Touch LSIG 4p FHR </t>
  </si>
  <si>
    <t>1SDA071617R1</t>
  </si>
  <si>
    <t xml:space="preserve">E2.2B 1600 Ekip G Touch LSIG 4p FHR </t>
  </si>
  <si>
    <t>1SDA071618R1</t>
  </si>
  <si>
    <t xml:space="preserve">E2.2B 1600 Ekip Hi-Touch LSI 4p FHR </t>
  </si>
  <si>
    <t>1SDA071619R1</t>
  </si>
  <si>
    <t>E2.2B 1600 Ekip Hi-Touch LSIG 4p FHR</t>
  </si>
  <si>
    <t>1SDA071620R1</t>
  </si>
  <si>
    <t>E2.2B 1600 Ekip G Hi-Touch LSIG 4p FHR</t>
  </si>
  <si>
    <t>1SDA071621R1</t>
  </si>
  <si>
    <t xml:space="preserve">E2.2N 1600 Ekip Dip LI 4p FHR </t>
  </si>
  <si>
    <t>1SDA071622R1</t>
  </si>
  <si>
    <t>E2.2N 1600 Ekip Dip LSI 4p FHR</t>
  </si>
  <si>
    <t>1SDA071623R1</t>
  </si>
  <si>
    <t xml:space="preserve">E2.2N 1600 Ekip Dip LSIG 4p FHR </t>
  </si>
  <si>
    <t>1SDA071624R1</t>
  </si>
  <si>
    <t xml:space="preserve">E2.2N 1600 Ekip Touch LI 4p FHR </t>
  </si>
  <si>
    <t>1SDA071625R1</t>
  </si>
  <si>
    <t>E2.2N 1600 Ekip Touch LSI 4p FHR</t>
  </si>
  <si>
    <t>1SDA071626R1</t>
  </si>
  <si>
    <t xml:space="preserve">E2.2N 1600 Ekip Touch LSIG 4p FHR </t>
  </si>
  <si>
    <t>1SDA071627R1</t>
  </si>
  <si>
    <t xml:space="preserve">E2.2N 1600 Ekip G Touch LSIG 4p FHR </t>
  </si>
  <si>
    <t>1SDA071628R1</t>
  </si>
  <si>
    <t xml:space="preserve">E2.2N 1600 Ekip Hi-Touch LSI 4p FHR </t>
  </si>
  <si>
    <t>1SDA071629R1</t>
  </si>
  <si>
    <t>E2.2N 1600 Ekip Hi-Touch LSIG 4p FHR</t>
  </si>
  <si>
    <t>1SDA071630R1</t>
  </si>
  <si>
    <t>E2.2N 1600 Ekip G Hi-Touch LSIG 4p FHR</t>
  </si>
  <si>
    <t>1SDA071631R1</t>
  </si>
  <si>
    <t xml:space="preserve">E2.2S 1600 Ekip Dip LI 4p FHR </t>
  </si>
  <si>
    <t>1SDA071632R1</t>
  </si>
  <si>
    <t>E2.2S 1600 Ekip Dip LSI 4p FHR</t>
  </si>
  <si>
    <t>1SDA071633R1</t>
  </si>
  <si>
    <t xml:space="preserve">E2.2S 1600 Ekip Dip LSIG 4p FHR </t>
  </si>
  <si>
    <t>1SDA071634R1</t>
  </si>
  <si>
    <t xml:space="preserve">E2.2S 1600 Ekip Touch LI 4p FHR </t>
  </si>
  <si>
    <t>1SDA071635R1</t>
  </si>
  <si>
    <t>E2.2S 1600 Ekip Touch LSI 4p FHR</t>
  </si>
  <si>
    <t>1SDA071636R1</t>
  </si>
  <si>
    <t xml:space="preserve">E2.2S 1600 Ekip Touch LSIG 4p FHR </t>
  </si>
  <si>
    <t>1SDA071637R1</t>
  </si>
  <si>
    <t xml:space="preserve">E2.2S 1600 Ekip G Touch LSIG 4p FHR </t>
  </si>
  <si>
    <t>1SDA071638R1</t>
  </si>
  <si>
    <t xml:space="preserve">E2.2S 1600 Ekip Hi-Touch LSI 4p FHR </t>
  </si>
  <si>
    <t>1SDA071639R1</t>
  </si>
  <si>
    <t>E2.2S 1600 Ekip Hi-Touch LSIG 4p FHR</t>
  </si>
  <si>
    <t>1SDA071640R1</t>
  </si>
  <si>
    <t>E2.2S 1600 Ekip G Hi-Touch LSIG 4p FHR</t>
  </si>
  <si>
    <t>1SDA071641R1</t>
  </si>
  <si>
    <t xml:space="preserve">E2.2H 1600 Ekip Dip LI 4p FHR </t>
  </si>
  <si>
    <t>1SDA071642R1</t>
  </si>
  <si>
    <t>E2.2H 1600 Ekip Dip LSI 4p FHR</t>
  </si>
  <si>
    <t>1SDA071643R1</t>
  </si>
  <si>
    <t xml:space="preserve">E2.2H 1600 Ekip Dip LSIG 4p FHR </t>
  </si>
  <si>
    <t>1SDA071644R1</t>
  </si>
  <si>
    <t xml:space="preserve">E2.2H 1600 Ekip Touch LI 4p FHR </t>
  </si>
  <si>
    <t>1SDA071645R1</t>
  </si>
  <si>
    <t>E2.2H 1600 Ekip Touch LSI 4p FHR</t>
  </si>
  <si>
    <t>1SDA071646R1</t>
  </si>
  <si>
    <t xml:space="preserve">E2.2H 1600 Ekip Touch LSIG 4p FHR </t>
  </si>
  <si>
    <t>1SDA071647R1</t>
  </si>
  <si>
    <t xml:space="preserve">E2.2H 1600 Ekip G Touch LSIG 4p FHR </t>
  </si>
  <si>
    <t>1SDA071648R1</t>
  </si>
  <si>
    <t xml:space="preserve">E2.2H 1600 Ekip Hi-Touch LSI 4p FHR </t>
  </si>
  <si>
    <t>1SDA071649R1</t>
  </si>
  <si>
    <t>E2.2H 1600 Ekip Hi-Touch LSIG 4p FHR</t>
  </si>
  <si>
    <t>1SDA071650R1</t>
  </si>
  <si>
    <t>E2.2H 1600 Ekip G Hi-Touch LSIG 4p FHR</t>
  </si>
  <si>
    <t>1SDA071651R1</t>
  </si>
  <si>
    <t xml:space="preserve">E2.2B 2000 Ekip Dip LI 4p FHR </t>
  </si>
  <si>
    <t>1SDA071652R1</t>
  </si>
  <si>
    <t>E2.2B 2000 Ekip Dip LSI 4p FHR</t>
  </si>
  <si>
    <t>1SDA071653R1</t>
  </si>
  <si>
    <t xml:space="preserve">E2.2B 2000 Ekip Dip LSIG 4p FHR </t>
  </si>
  <si>
    <t>1SDA071654R1</t>
  </si>
  <si>
    <t xml:space="preserve">E2.2B 2000 Ekip Touch LI 4p FHR </t>
  </si>
  <si>
    <t>1SDA071655R1</t>
  </si>
  <si>
    <t>E2.2B 2000 Ekip Touch LSI 4p FHR</t>
  </si>
  <si>
    <t>1SDA071656R1</t>
  </si>
  <si>
    <t xml:space="preserve">E2.2B 2000 Ekip Touch LSIG 4p FHR </t>
  </si>
  <si>
    <t>1SDA071657R1</t>
  </si>
  <si>
    <t xml:space="preserve">E2.2B 2000 Ekip G Touch LSIG 4p FHR </t>
  </si>
  <si>
    <t>1SDA071658R1</t>
  </si>
  <si>
    <t xml:space="preserve">E2.2B 2000 Ekip Hi-Touch LSI 4p FHR </t>
  </si>
  <si>
    <t>1SDA071659R1</t>
  </si>
  <si>
    <t>E2.2B 2000 Ekip Hi-Touch LSIG 4p FHR</t>
  </si>
  <si>
    <t>1SDA071660R1</t>
  </si>
  <si>
    <t>E2.2B 2000 Ekip G Hi-Touch LSIG 4p FHR</t>
  </si>
  <si>
    <t>1SDA071661R1</t>
  </si>
  <si>
    <t xml:space="preserve">E2.2N 2000 Ekip Dip LI 4p FHR </t>
  </si>
  <si>
    <t>1SDA071662R1</t>
  </si>
  <si>
    <t>E2.2N 2000 Ekip Dip LSI 4p FHR</t>
  </si>
  <si>
    <t>1SDA071663R1</t>
  </si>
  <si>
    <t xml:space="preserve">E2.2N 2000 Ekip Dip LSIG 4p FHR </t>
  </si>
  <si>
    <t>1SDA071664R1</t>
  </si>
  <si>
    <t xml:space="preserve">E2.2N 2000 Ekip Touch LI 4p FHR </t>
  </si>
  <si>
    <t>1SDA071665R1</t>
  </si>
  <si>
    <t>E2.2N 2000 Ekip Touch LSI 4p FHR</t>
  </si>
  <si>
    <t>1SDA071666R1</t>
  </si>
  <si>
    <t xml:space="preserve">E2.2N 2000 Ekip Touch LSIG 4p FHR </t>
  </si>
  <si>
    <t>1SDA071667R1</t>
  </si>
  <si>
    <t xml:space="preserve">E2.2N 2000 Ekip G Touch LSIG 4p FHR </t>
  </si>
  <si>
    <t>1SDA071668R1</t>
  </si>
  <si>
    <t xml:space="preserve">E2.2N 2000 Ekip Hi-Touch LSI 4p FHR </t>
  </si>
  <si>
    <t>1SDA071669R1</t>
  </si>
  <si>
    <t>E2.2N 2000 Ekip Hi-Touch LSIG 4p FHR</t>
  </si>
  <si>
    <t>1SDA071670R1</t>
  </si>
  <si>
    <t>E2.2N 2000 Ekip G Hi-Touch LSIG 4p FHR</t>
  </si>
  <si>
    <t>1SDA071671R1</t>
  </si>
  <si>
    <t xml:space="preserve">E2.2S 2000 Ekip Dip LI 4p FHR </t>
  </si>
  <si>
    <t>1SDA071672R1</t>
  </si>
  <si>
    <t>E2.2S 2000 Ekip Dip LSI 4p FHR</t>
  </si>
  <si>
    <t>1SDA071673R1</t>
  </si>
  <si>
    <t xml:space="preserve">E2.2S 2000 Ekip Dip LSIG 4p FHR </t>
  </si>
  <si>
    <t>1SDA071674R1</t>
  </si>
  <si>
    <t xml:space="preserve">E2.2S 2000 Ekip Touch LI 4p FHR </t>
  </si>
  <si>
    <t>1SDA071675R1</t>
  </si>
  <si>
    <t>E2.2S 2000 Ekip Touch LSI 4p FHR</t>
  </si>
  <si>
    <t>1SDA071676R1</t>
  </si>
  <si>
    <t xml:space="preserve">E2.2S 2000 Ekip Touch LSIG 4p FHR </t>
  </si>
  <si>
    <t>1SDA071677R1</t>
  </si>
  <si>
    <t xml:space="preserve">E2.2S 2000 Ekip G Touch LSIG 4p FHR </t>
  </si>
  <si>
    <t>1SDA071678R1</t>
  </si>
  <si>
    <t xml:space="preserve">E2.2S 2000 Ekip Hi-Touch LSI 4p FHR </t>
  </si>
  <si>
    <t>1SDA071679R1</t>
  </si>
  <si>
    <t>E2.2S 2000 Ekip Hi-Touch LSIG 4p FHR</t>
  </si>
  <si>
    <t>1SDA071680R1</t>
  </si>
  <si>
    <t>E2.2S 2000 Ekip G Hi-Touch LSIG 4p FHR</t>
  </si>
  <si>
    <t>1SDA071681R1</t>
  </si>
  <si>
    <t xml:space="preserve">E2.2H 2000 Ekip Dip LI 4p FHR </t>
  </si>
  <si>
    <t>1SDA071682R1</t>
  </si>
  <si>
    <t>E2.2H 2000 Ekip Dip LSI 4p FHR</t>
  </si>
  <si>
    <t>1SDA071683R1</t>
  </si>
  <si>
    <t xml:space="preserve">E2.2H 2000 Ekip Dip LSIG 4p FHR </t>
  </si>
  <si>
    <t>1SDA071684R1</t>
  </si>
  <si>
    <t xml:space="preserve">E2.2H 2000 Ekip Touch LI 4p FHR </t>
  </si>
  <si>
    <t>1SDA071685R1</t>
  </si>
  <si>
    <t>E2.2H 2000 Ekip Touch LSI 4p FHR</t>
  </si>
  <si>
    <t>1SDA071686R1</t>
  </si>
  <si>
    <t xml:space="preserve">E2.2H 2000 Ekip Touch LSIG 4p FHR </t>
  </si>
  <si>
    <t>1SDA071687R1</t>
  </si>
  <si>
    <t xml:space="preserve">E2.2H 2000 Ekip G Touch LSIG 4p FHR </t>
  </si>
  <si>
    <t>1SDA071688R1</t>
  </si>
  <si>
    <t xml:space="preserve">E2.2H 2000 Ekip Hi-Touch LSI 4p FHR </t>
  </si>
  <si>
    <t>1SDA071689R1</t>
  </si>
  <si>
    <t>E2.2H 2000 Ekip Hi-Touch LSIG 4p FHR</t>
  </si>
  <si>
    <t>1SDA071690R1</t>
  </si>
  <si>
    <t>E2.2H 2000 Ekip G Hi-Touch LSIG 4p FHR</t>
  </si>
  <si>
    <t>1SDA071691R1</t>
  </si>
  <si>
    <t xml:space="preserve">E2.2N 2500 Ekip Dip LI 4p FHR </t>
  </si>
  <si>
    <t>1SDA071692R1</t>
  </si>
  <si>
    <t>E2.2N 2500 Ekip Dip LSI 4p FHR</t>
  </si>
  <si>
    <t>1SDA071693R1</t>
  </si>
  <si>
    <t xml:space="preserve">E2.2N 2500 Ekip Dip LSIG 4p FHR </t>
  </si>
  <si>
    <t>1SDA071694R1</t>
  </si>
  <si>
    <t xml:space="preserve">E2.2N 2500 Ekip Touch LI 4p FHR </t>
  </si>
  <si>
    <t>1SDA071695R1</t>
  </si>
  <si>
    <t>E2.2N 2500 Ekip Touch LSI 4p FHR</t>
  </si>
  <si>
    <t>1SDA071696R1</t>
  </si>
  <si>
    <t xml:space="preserve">E2.2N 2500 Ekip Touch LSIG 4p FHR </t>
  </si>
  <si>
    <t>1SDA071697R1</t>
  </si>
  <si>
    <t xml:space="preserve">E2.2N 2500 Ekip G Touch LSIG 4p FHR </t>
  </si>
  <si>
    <t>1SDA071698R1</t>
  </si>
  <si>
    <t xml:space="preserve">E2.2N 2500 Ekip Hi-Touch LSI 4p FHR </t>
  </si>
  <si>
    <t>1SDA071699R1</t>
  </si>
  <si>
    <t>E2.2N 2500 Ekip Hi-Touch LSIG 4p FHR</t>
  </si>
  <si>
    <t>1SDA071700R1</t>
  </si>
  <si>
    <t>E2.2N 2500 Ekip G Hi-Touch LSIG 4p FHR</t>
  </si>
  <si>
    <t>1SDA071701R1</t>
  </si>
  <si>
    <t xml:space="preserve">E2.2S 2500 Ekip Dip LI 4p FHR </t>
  </si>
  <si>
    <t>1SDA071702R1</t>
  </si>
  <si>
    <t>E2.2S 2500 Ekip Dip LSI 4p FHR</t>
  </si>
  <si>
    <t>1SDA071703R1</t>
  </si>
  <si>
    <t xml:space="preserve">E2.2S 2500 Ekip Dip LSIG 4p FHR </t>
  </si>
  <si>
    <t>1SDA071704R1</t>
  </si>
  <si>
    <t xml:space="preserve">E2.2S 2500 Ekip Touch LI 4p FHR </t>
  </si>
  <si>
    <t>1SDA071705R1</t>
  </si>
  <si>
    <t>E2.2S 2500 Ekip Touch LSI 4p FHR</t>
  </si>
  <si>
    <t>1SDA071706R1</t>
  </si>
  <si>
    <t xml:space="preserve">E2.2S 2500 Ekip Touch LSIG 4p FHR </t>
  </si>
  <si>
    <t>1SDA071707R1</t>
  </si>
  <si>
    <t xml:space="preserve">E2.2S 2500 Ekip G Touch LSIG 4p FHR </t>
  </si>
  <si>
    <t>1SDA071708R1</t>
  </si>
  <si>
    <t xml:space="preserve">E2.2S 2500 Ekip Hi-Touch LSI 4p FHR </t>
  </si>
  <si>
    <t>1SDA071709R1</t>
  </si>
  <si>
    <t>E2.2S 2500 Ekip Hi-Touch LSIG 4p FHR</t>
  </si>
  <si>
    <t>1SDA071710R1</t>
  </si>
  <si>
    <t>E2.2S 2500 Ekip G Hi-Touch LSIG 4p FHR</t>
  </si>
  <si>
    <t>1SDA071711R1</t>
  </si>
  <si>
    <t xml:space="preserve">E2.2H 2500 Ekip Dip LI 4p FHR </t>
  </si>
  <si>
    <t>1SDA071712R1</t>
  </si>
  <si>
    <t>E2.2H 2500 Ekip Dip LSI 4p FHR</t>
  </si>
  <si>
    <t>1SDA071713R1</t>
  </si>
  <si>
    <t xml:space="preserve">E2.2H 2500 Ekip Dip LSIG 4p FHR </t>
  </si>
  <si>
    <t>1SDA071714R1</t>
  </si>
  <si>
    <t xml:space="preserve">E2.2H 2500 Ekip Touch LI 4p FHR </t>
  </si>
  <si>
    <t>1SDA071715R1</t>
  </si>
  <si>
    <t>E2.2H 2500 Ekip Touch LSI 4p FHR</t>
  </si>
  <si>
    <t>1SDA071716R1</t>
  </si>
  <si>
    <t xml:space="preserve">E2.2H 2500 Ekip Touch LSIG 4p FHR </t>
  </si>
  <si>
    <t>1SDA071717R1</t>
  </si>
  <si>
    <t xml:space="preserve">E2.2H 2500 Ekip G Touch LSIG 4p FHR </t>
  </si>
  <si>
    <t>1SDA071718R1</t>
  </si>
  <si>
    <t xml:space="preserve">E2.2H 2500 Ekip Hi-Touch LSI 4p FHR </t>
  </si>
  <si>
    <t>1SDA071719R1</t>
  </si>
  <si>
    <t>E2.2H 2500 Ekip Hi-Touch LSIG 4p FHR</t>
  </si>
  <si>
    <t>1SDA071720R1</t>
  </si>
  <si>
    <t>E2.2H 2500 Ekip G Hi-Touch LSIG 4p FHR</t>
  </si>
  <si>
    <t>1SDA071731R1</t>
  </si>
  <si>
    <t xml:space="preserve">E4.2V 2000 Ekip Dip LI 4p FHR </t>
  </si>
  <si>
    <t>1SDA071732R1</t>
  </si>
  <si>
    <t>E4.2V 2000 Ekip Dip LSI 4p FHR</t>
  </si>
  <si>
    <t>1SDA071733R1</t>
  </si>
  <si>
    <t xml:space="preserve">E4.2V 2000 Ekip Dip LSIG 4p FHR </t>
  </si>
  <si>
    <t>1SDA071734R1</t>
  </si>
  <si>
    <t xml:space="preserve">E4.2V 2000 Ekip Touch LI 4p FHR </t>
  </si>
  <si>
    <t>1SDA071735R1</t>
  </si>
  <si>
    <t>E4.2V 2000 Ekip Touch LSI 4p FHR</t>
  </si>
  <si>
    <t>1SDA071736R1</t>
  </si>
  <si>
    <t xml:space="preserve">E4.2V 2000 Ekip Touch LSIG 4p FHR </t>
  </si>
  <si>
    <t>1SDA071737R1</t>
  </si>
  <si>
    <t xml:space="preserve">E4.2V 2000 Ekip G Touch LSIG 4p FHR </t>
  </si>
  <si>
    <t>1SDA071738R1</t>
  </si>
  <si>
    <t xml:space="preserve">E4.2V 2000 Ekip Hi-Touch LSI 4p FHR </t>
  </si>
  <si>
    <t>1SDA071739R1</t>
  </si>
  <si>
    <t>E4.2V 2000 Ekip Hi-Touch LSIG 4p FHR</t>
  </si>
  <si>
    <t>1SDA071740R1</t>
  </si>
  <si>
    <t>E4.2V 2000 Ekip G Hi-Touch LSIG 4p FHR</t>
  </si>
  <si>
    <t>1SDA071751R1</t>
  </si>
  <si>
    <t xml:space="preserve">E4.2V 2500 Ekip Dip LI 4p FHR </t>
  </si>
  <si>
    <t>1SDA071752R1</t>
  </si>
  <si>
    <t>E4.2V 2500 Ekip Dip LSI 4p FHR</t>
  </si>
  <si>
    <t>1SDA071753R1</t>
  </si>
  <si>
    <t xml:space="preserve">E4.2V 2500 Ekip Dip LSIG 4p FHR </t>
  </si>
  <si>
    <t>1SDA071754R1</t>
  </si>
  <si>
    <t xml:space="preserve">E4.2V 2500 Ekip Touch LI 4p FHR </t>
  </si>
  <si>
    <t>1SDA071755R1</t>
  </si>
  <si>
    <t>E4.2V 2500 Ekip Touch LSI 4p FHR</t>
  </si>
  <si>
    <t>1SDA071756R1</t>
  </si>
  <si>
    <t xml:space="preserve">E4.2V 2500 Ekip Touch LSIG 4p FHR </t>
  </si>
  <si>
    <t>1SDA071757R1</t>
  </si>
  <si>
    <t xml:space="preserve">E4.2V 2500 Ekip G Touch LSIG 4p FHR </t>
  </si>
  <si>
    <t>1SDA071758R1</t>
  </si>
  <si>
    <t xml:space="preserve">E4.2V 2500 Ekip Hi-Touch LSI 4p FHR </t>
  </si>
  <si>
    <t>1SDA071759R1</t>
  </si>
  <si>
    <t>E4.2V 2500 Ekip Hi-Touch LSIG 4p FHR</t>
  </si>
  <si>
    <t>1SDA071760R1</t>
  </si>
  <si>
    <t>E4.2V 2500 Ekip G Hi-Touch LSIG 4p FHR</t>
  </si>
  <si>
    <t>1SDA071771R1</t>
  </si>
  <si>
    <t xml:space="preserve">E4.2N 3200 Ekip Dip LI 4p FHR </t>
  </si>
  <si>
    <t>1SDA071772R1</t>
  </si>
  <si>
    <t>E4.2N 3200 Ekip Dip LSI 4p FHR</t>
  </si>
  <si>
    <t>1SDA071773R1</t>
  </si>
  <si>
    <t xml:space="preserve">E4.2N 3200 Ekip Dip LSIG 4p FHR </t>
  </si>
  <si>
    <t>1SDA071774R1</t>
  </si>
  <si>
    <t xml:space="preserve">E4.2N 3200 Ekip Touch LI 4p FHR </t>
  </si>
  <si>
    <t>1SDA071775R1</t>
  </si>
  <si>
    <t>E4.2N 3200 Ekip Touch LSI 4p FHR</t>
  </si>
  <si>
    <t>1SDA071776R1</t>
  </si>
  <si>
    <t xml:space="preserve">E4.2N 3200 Ekip Touch LSIG 4p FHR </t>
  </si>
  <si>
    <t>1SDA071777R1</t>
  </si>
  <si>
    <t xml:space="preserve">E4.2N 3200 Ekip G Touch LSIG 4p FHR </t>
  </si>
  <si>
    <t>1SDA071778R1</t>
  </si>
  <si>
    <t xml:space="preserve">E4.2N 3200 Ekip Hi-Touch LSI 4p FHR </t>
  </si>
  <si>
    <t>1SDA071779R1</t>
  </si>
  <si>
    <t>E4.2N 3200 Ekip Hi-Touch LSIG 4p FHR</t>
  </si>
  <si>
    <t>1SDA071780R1</t>
  </si>
  <si>
    <t>E4.2N 3200 Ekip G Hi-Touch LSIG 4p FHR</t>
  </si>
  <si>
    <t>1SDA071781R1</t>
  </si>
  <si>
    <t xml:space="preserve">E4.2S 3200 Ekip Dip LI 4p FHR </t>
  </si>
  <si>
    <t>1SDA071782R1</t>
  </si>
  <si>
    <t>E4.2S 3200 Ekip Dip LSI 4p FHR</t>
  </si>
  <si>
    <t>1SDA071783R1</t>
  </si>
  <si>
    <t xml:space="preserve">E4.2S 3200 Ekip Dip LSIG 4p FHR </t>
  </si>
  <si>
    <t>1SDA071784R1</t>
  </si>
  <si>
    <t xml:space="preserve">E4.2S 3200 Ekip Touch LI 4p FHR </t>
  </si>
  <si>
    <t>1SDA071785R1</t>
  </si>
  <si>
    <t>E4.2S 3200 Ekip Touch LSI 4p FHR</t>
  </si>
  <si>
    <t>1SDA071786R1</t>
  </si>
  <si>
    <t xml:space="preserve">E4.2S 3200 Ekip Touch LSIG 4p FHR </t>
  </si>
  <si>
    <t>1SDA071787R1</t>
  </si>
  <si>
    <t xml:space="preserve">E4.2S 3200 Ekip G Touch LSIG 4p FHR </t>
  </si>
  <si>
    <t>1SDA071788R1</t>
  </si>
  <si>
    <t xml:space="preserve">E4.2S 3200 Ekip Hi-Touch LSI 4p FHR </t>
  </si>
  <si>
    <t>1SDA071789R1</t>
  </si>
  <si>
    <t>E4.2S 3200 Ekip Hi-Touch LSIG 4p FHR</t>
  </si>
  <si>
    <t>1SDA071790R1</t>
  </si>
  <si>
    <t>E4.2S 3200 Ekip G Hi-Touch LSIG 4p FHR</t>
  </si>
  <si>
    <t>1SDA071791R1</t>
  </si>
  <si>
    <t xml:space="preserve">E4.2H 3200 Ekip Dip LI 4p FHR </t>
  </si>
  <si>
    <t>1SDA071792R1</t>
  </si>
  <si>
    <t>E4.2H 3200 Ekip Dip LSI 4p FHR</t>
  </si>
  <si>
    <t>1SDA071793R1</t>
  </si>
  <si>
    <t xml:space="preserve">E4.2H 3200 Ekip Dip LSIG 4p FHR </t>
  </si>
  <si>
    <t>1SDA071794R1</t>
  </si>
  <si>
    <t xml:space="preserve">E4.2H 3200 Ekip Touch LI 4p FHR </t>
  </si>
  <si>
    <t>1SDA071795R1</t>
  </si>
  <si>
    <t>E4.2H 3200 Ekip Touch LSI 4p FHR</t>
  </si>
  <si>
    <t>1SDA071796R1</t>
  </si>
  <si>
    <t xml:space="preserve">E4.2H 3200 Ekip Touch LSIG 4p FHR </t>
  </si>
  <si>
    <t>1SDA071797R1</t>
  </si>
  <si>
    <t xml:space="preserve">E4.2H 3200 Ekip G Touch LSIG 4p FHR </t>
  </si>
  <si>
    <t>1SDA071798R1</t>
  </si>
  <si>
    <t xml:space="preserve">E4.2H 3200 Ekip Hi-Touch LSI 4p FHR </t>
  </si>
  <si>
    <t>1SDA071799R1</t>
  </si>
  <si>
    <t>E4.2H 3200 Ekip Hi-Touch LSIG 4p FHR</t>
  </si>
  <si>
    <t>1SDA071800R1</t>
  </si>
  <si>
    <t>E4.2H 3200 Ekip G Hi-Touch LSIG 4p FHR</t>
  </si>
  <si>
    <t>1SDA071801R1</t>
  </si>
  <si>
    <t xml:space="preserve">E4.2V 3200 Ekip Dip LI 4p FHR </t>
  </si>
  <si>
    <t>1SDA071802R1</t>
  </si>
  <si>
    <t>E4.2V 3200 Ekip Dip LSI 4p FHR</t>
  </si>
  <si>
    <t>1SDA071803R1</t>
  </si>
  <si>
    <t xml:space="preserve">E4.2V 3200 Ekip Dip LSIG 4p FHR </t>
  </si>
  <si>
    <t>1SDA071804R1</t>
  </si>
  <si>
    <t xml:space="preserve">E4.2V 3200 Ekip Touch LI 4p FHR </t>
  </si>
  <si>
    <t>1SDA071805R1</t>
  </si>
  <si>
    <t>E4.2V 3200 Ekip Touch LSI 4p FHR</t>
  </si>
  <si>
    <t>1SDA071806R1</t>
  </si>
  <si>
    <t xml:space="preserve">E4.2V 3200 Ekip Touch LSIG 4p FHR </t>
  </si>
  <si>
    <t>1SDA071807R1</t>
  </si>
  <si>
    <t xml:space="preserve">E4.2V 3200 Ekip G Touch LSIG 4p FHR </t>
  </si>
  <si>
    <t>1SDA071808R1</t>
  </si>
  <si>
    <t xml:space="preserve">E4.2V 3200 Ekip Hi-Touch LSI 4p FHR </t>
  </si>
  <si>
    <t>1SDA071809R1</t>
  </si>
  <si>
    <t>E4.2V 3200 Ekip Hi-Touch LSIG 4p FHR</t>
  </si>
  <si>
    <t>1SDA071810R1</t>
  </si>
  <si>
    <t>E4.2V 3200 Ekip G Hi-Touch LSIG 4p FHR</t>
  </si>
  <si>
    <t>1SDA071821R1</t>
  </si>
  <si>
    <t xml:space="preserve">E4.2N 4000 Ekip Dip LI 4p FHR </t>
  </si>
  <si>
    <t>1SDA071822R1</t>
  </si>
  <si>
    <t>E4.2N 4000 Ekip Dip LSI 4p FHR</t>
  </si>
  <si>
    <t>1SDA071823R1</t>
  </si>
  <si>
    <t xml:space="preserve">E4.2N 4000 Ekip Dip LSIG 4p FHR </t>
  </si>
  <si>
    <t>1SDA071824R1</t>
  </si>
  <si>
    <t xml:space="preserve">E4.2N 4000 Ekip Touch LI 4p FHR </t>
  </si>
  <si>
    <t>1SDA071825R1</t>
  </si>
  <si>
    <t>E4.2N 4000 Ekip Touch LSI 4p FHR</t>
  </si>
  <si>
    <t>1SDA071826R1</t>
  </si>
  <si>
    <t xml:space="preserve">E4.2N 4000 Ekip Touch LSIG 4p FHR </t>
  </si>
  <si>
    <t>1SDA071827R1</t>
  </si>
  <si>
    <t xml:space="preserve">E4.2N 4000 Ekip G Touch LSIG 4p FHR </t>
  </si>
  <si>
    <t>1SDA071828R1</t>
  </si>
  <si>
    <t xml:space="preserve">E4.2N 4000 Ekip Hi-Touch LSI 4p FHR </t>
  </si>
  <si>
    <t>1SDA071829R1</t>
  </si>
  <si>
    <t>E4.2N 4000 Ekip Hi-Touch LSIG 4p FHR</t>
  </si>
  <si>
    <t>1SDA071830R1</t>
  </si>
  <si>
    <t>E4.2N 4000 Ekip G Hi-Touch LSIG 4p FHR</t>
  </si>
  <si>
    <t>1SDA071831R1</t>
  </si>
  <si>
    <t xml:space="preserve">E4.2S 4000 Ekip Dip LI 4p FHR </t>
  </si>
  <si>
    <t>1SDA071832R1</t>
  </si>
  <si>
    <t>E4.2S 4000 Ekip Dip LSI 4p FHR</t>
  </si>
  <si>
    <t>1SDA071833R1</t>
  </si>
  <si>
    <t xml:space="preserve">E4.2S 4000 Ekip Dip LSIG 4p FHR </t>
  </si>
  <si>
    <t>1SDA071834R1</t>
  </si>
  <si>
    <t xml:space="preserve">E4.2S 4000 Ekip Touch LI 4p FHR </t>
  </si>
  <si>
    <t>1SDA071835R1</t>
  </si>
  <si>
    <t>E4.2S 4000 Ekip Touch LSI 4p FHR</t>
  </si>
  <si>
    <t>1SDA071836R1</t>
  </si>
  <si>
    <t xml:space="preserve">E4.2S 4000 Ekip Touch LSIG 4p FHR </t>
  </si>
  <si>
    <t>1SDA071837R1</t>
  </si>
  <si>
    <t xml:space="preserve">E4.2S 4000 Ekip G Touch LSIG 4p FHR </t>
  </si>
  <si>
    <t>1SDA071838R1</t>
  </si>
  <si>
    <t xml:space="preserve">E4.2S 4000 Ekip Hi-Touch LSI 4p FHR </t>
  </si>
  <si>
    <t>1SDA071839R1</t>
  </si>
  <si>
    <t>E4.2S 4000 Ekip Hi-Touch LSIG 4p FHR</t>
  </si>
  <si>
    <t>1SDA071840R1</t>
  </si>
  <si>
    <t>E4.2S 4000 Ekip G Hi-Touch LSIG 4p FHR</t>
  </si>
  <si>
    <t>1SDA071841R1</t>
  </si>
  <si>
    <t xml:space="preserve">E4.2H 4000 Ekip Dip LI 4p FHR </t>
  </si>
  <si>
    <t>1SDA071842R1</t>
  </si>
  <si>
    <t>E4.2H 4000 Ekip Dip LSI 4p FHR</t>
  </si>
  <si>
    <t>1SDA071843R1</t>
  </si>
  <si>
    <t xml:space="preserve">E4.2H 4000 Ekip Dip LSIG 4p FHR </t>
  </si>
  <si>
    <t>1SDA071844R1</t>
  </si>
  <si>
    <t xml:space="preserve">E4.2H 4000 Ekip Touch LI 4p FHR </t>
  </si>
  <si>
    <t>1SDA071845R1</t>
  </si>
  <si>
    <t>E4.2H 4000 Ekip Touch LSI 4p FHR</t>
  </si>
  <si>
    <t>1SDA071846R1</t>
  </si>
  <si>
    <t xml:space="preserve">E4.2H 4000 Ekip Touch LSIG 4p FHR </t>
  </si>
  <si>
    <t>1SDA071847R1</t>
  </si>
  <si>
    <t xml:space="preserve">E4.2H 4000 Ekip G Touch LSIG 4p FHR </t>
  </si>
  <si>
    <t>1SDA071848R1</t>
  </si>
  <si>
    <t xml:space="preserve">E4.2H 4000 Ekip Hi-Touch LSI 4p FHR </t>
  </si>
  <si>
    <t>1SDA071849R1</t>
  </si>
  <si>
    <t>E4.2H 4000 Ekip Hi-Touch LSIG 4p FHR</t>
  </si>
  <si>
    <t>1SDA071850R1</t>
  </si>
  <si>
    <t>E4.2H 4000 Ekip G Hi-Touch LSIG 4p FHR</t>
  </si>
  <si>
    <t>1SDA071851R1</t>
  </si>
  <si>
    <t xml:space="preserve">E4.2V 4000 Ekip Dip LI 4p FHR </t>
  </si>
  <si>
    <t>1SDA071852R1</t>
  </si>
  <si>
    <t>E4.2V 4000 Ekip Dip LSI 4p FHR</t>
  </si>
  <si>
    <t>1SDA071853R1</t>
  </si>
  <si>
    <t xml:space="preserve">E4.2V 4000 Ekip Dip LSIG 4p FHR </t>
  </si>
  <si>
    <t>1SDA071854R1</t>
  </si>
  <si>
    <t xml:space="preserve">E4.2V 4000 Ekip Touch LI 4p FHR </t>
  </si>
  <si>
    <t>1SDA071855R1</t>
  </si>
  <si>
    <t>E4.2V 4000 Ekip Touch LSI 4p FHR</t>
  </si>
  <si>
    <t>1SDA071856R1</t>
  </si>
  <si>
    <t xml:space="preserve">E4.2V 4000 Ekip Touch LSIG 4p FHR </t>
  </si>
  <si>
    <t>1SDA071857R1</t>
  </si>
  <si>
    <t xml:space="preserve">E4.2V 4000 Ekip G Touch LSIG 4p FHR </t>
  </si>
  <si>
    <t>1SDA071858R1</t>
  </si>
  <si>
    <t xml:space="preserve">E4.2V 4000 Ekip Hi-Touch LSI 4p FHR </t>
  </si>
  <si>
    <t>1SDA071859R1</t>
  </si>
  <si>
    <t>E4.2V 4000 Ekip Hi-Touch LSIG 4p FHR</t>
  </si>
  <si>
    <t>1SDA071860R1</t>
  </si>
  <si>
    <t>E4.2V 4000 Ekip G Hi-Touch LSIG 4p FHR</t>
  </si>
  <si>
    <t>1SDA071861R1</t>
  </si>
  <si>
    <t xml:space="preserve">E6.2H 4000 Ekip Dip LI 4p FHR </t>
  </si>
  <si>
    <t>1SDA071862R1</t>
  </si>
  <si>
    <t>E6.2H 4000 Ekip Dip LSI 4p FHR</t>
  </si>
  <si>
    <t>1SDA071863R1</t>
  </si>
  <si>
    <t xml:space="preserve">E6.2H 4000 Ekip Dip LSIG 4p FHR </t>
  </si>
  <si>
    <t>1SDA071864R1</t>
  </si>
  <si>
    <t xml:space="preserve">E6.2H 4000 Ekip Touch LI 4p FHR </t>
  </si>
  <si>
    <t>1SDA071865R1</t>
  </si>
  <si>
    <t>E6.2H 4000 Ekip Touch LSI 4p FHR</t>
  </si>
  <si>
    <t>1SDA071866R1</t>
  </si>
  <si>
    <t xml:space="preserve">E6.2H 4000 Ekip Touch LSIG 4p FHR </t>
  </si>
  <si>
    <t>1SDA071867R1</t>
  </si>
  <si>
    <t xml:space="preserve">E6.2H 4000 Ekip G Touch LSIG 4p FHR </t>
  </si>
  <si>
    <t>1SDA071868R1</t>
  </si>
  <si>
    <t xml:space="preserve">E6.2H 4000 Ekip Hi-Touch LSI 4p FHR </t>
  </si>
  <si>
    <t>1SDA071869R1</t>
  </si>
  <si>
    <t>E6.2H 4000 Ekip Hi-Touch LSIG 4p FHR</t>
  </si>
  <si>
    <t>1SDA071870R1</t>
  </si>
  <si>
    <t>E6.2H 4000 Ekip G Hi-Touch LSIG 4p FHR</t>
  </si>
  <si>
    <t>1SDA071871R1</t>
  </si>
  <si>
    <t xml:space="preserve">E6.2V 4000 Ekip Dip LI 4p FHR </t>
  </si>
  <si>
    <t>1SDA071872R1</t>
  </si>
  <si>
    <t>E6.2V 4000 Ekip Dip LSI 4p FHR</t>
  </si>
  <si>
    <t>1SDA071873R1</t>
  </si>
  <si>
    <t xml:space="preserve">E6.2V 4000 Ekip Dip LSIG 4p FHR </t>
  </si>
  <si>
    <t>1SDA071874R1</t>
  </si>
  <si>
    <t xml:space="preserve">E6.2V 4000 Ekip Touch LI 4p FHR </t>
  </si>
  <si>
    <t>1SDA071875R1</t>
  </si>
  <si>
    <t>E6.2V 4000 Ekip Touch LSI 4p FHR</t>
  </si>
  <si>
    <t>1SDA071876R1</t>
  </si>
  <si>
    <t xml:space="preserve">E6.2V 4000 Ekip Touch LSIG 4p FHR </t>
  </si>
  <si>
    <t>1SDA071877R1</t>
  </si>
  <si>
    <t xml:space="preserve">E6.2V 4000 Ekip G Touch LSIG 4p FHR </t>
  </si>
  <si>
    <t>1SDA071878R1</t>
  </si>
  <si>
    <t xml:space="preserve">E6.2V 4000 Ekip Hi-Touch LSI 4p FHR </t>
  </si>
  <si>
    <t>1SDA071879R1</t>
  </si>
  <si>
    <t>E6.2V 4000 Ekip Hi-Touch LSIG 4p FHR</t>
  </si>
  <si>
    <t>1SDA071880R1</t>
  </si>
  <si>
    <t>E6.2V 4000 Ekip G Hi-Touch LSIG 4p FHR</t>
  </si>
  <si>
    <t>1SDA071891R1</t>
  </si>
  <si>
    <t xml:space="preserve">E6.2H 5000 Ekip Dip LI 4p FHR </t>
  </si>
  <si>
    <t>1SDA071892R1</t>
  </si>
  <si>
    <t>E6.2H 5000 Ekip Dip LSI 4p FHR</t>
  </si>
  <si>
    <t>1SDA071893R1</t>
  </si>
  <si>
    <t xml:space="preserve">E6.2H 5000 Ekip Dip LSIG 4p FHR </t>
  </si>
  <si>
    <t>1SDA071894R1</t>
  </si>
  <si>
    <t xml:space="preserve">E6.2H 5000 Ekip Touch LI 4p FHR </t>
  </si>
  <si>
    <t>1SDA071895R1</t>
  </si>
  <si>
    <t>E6.2H 5000 Ekip Touch LSI 4p FHR</t>
  </si>
  <si>
    <t>1SDA071896R1</t>
  </si>
  <si>
    <t xml:space="preserve">E6.2H 5000 Ekip Touch LSIG 4p FHR </t>
  </si>
  <si>
    <t>1SDA071897R1</t>
  </si>
  <si>
    <t xml:space="preserve">E6.2H 5000 Ekip G Touch LSIG 4p FHR </t>
  </si>
  <si>
    <t>1SDA071898R1</t>
  </si>
  <si>
    <t xml:space="preserve">E6.2H 5000 Ekip Hi-Touch LSI 4p FHR </t>
  </si>
  <si>
    <t>1SDA071899R1</t>
  </si>
  <si>
    <t>E6.2H 5000 Ekip Hi-Touch LSIG 4p FHR</t>
  </si>
  <si>
    <t>1SDA071900R1</t>
  </si>
  <si>
    <t>E6.2H 5000 Ekip G Hi-Touch LSIG 4p FHR</t>
  </si>
  <si>
    <t>1SDA071901R1</t>
  </si>
  <si>
    <t xml:space="preserve">E6.2V 5000 Ekip Dip LI 4p FHR </t>
  </si>
  <si>
    <t>1SDA071902R1</t>
  </si>
  <si>
    <t>E6.2V 5000 Ekip Dip LSI 4p FHR</t>
  </si>
  <si>
    <t>1SDA071903R1</t>
  </si>
  <si>
    <t xml:space="preserve">E6.2V 5000 Ekip Dip LSIG 4p FHR </t>
  </si>
  <si>
    <t>1SDA071904R1</t>
  </si>
  <si>
    <t xml:space="preserve">E6.2V 5000 Ekip Touch LI 4p FHR </t>
  </si>
  <si>
    <t>1SDA071905R1</t>
  </si>
  <si>
    <t>E6.2V 5000 Ekip Touch LSI 4p FHR</t>
  </si>
  <si>
    <t>1SDA071906R1</t>
  </si>
  <si>
    <t xml:space="preserve">E6.2V 5000 Ekip Touch LSIG 4p FHR </t>
  </si>
  <si>
    <t>1SDA071907R1</t>
  </si>
  <si>
    <t xml:space="preserve">E6.2V 5000 Ekip G Touch LSIG 4p FHR </t>
  </si>
  <si>
    <t>1SDA071908R1</t>
  </si>
  <si>
    <t xml:space="preserve">E6.2V 5000 Ekip Hi-Touch LSI 4p FHR </t>
  </si>
  <si>
    <t>1SDA071909R1</t>
  </si>
  <si>
    <t>E6.2V 5000 Ekip Hi-Touch LSIG 4p FHR</t>
  </si>
  <si>
    <t>1SDA071910R1</t>
  </si>
  <si>
    <t>E6.2V 5000 Ekip G Hi-Touch LSIG 4p FHR</t>
  </si>
  <si>
    <t>1SDA071921R1</t>
  </si>
  <si>
    <t xml:space="preserve">E6.2H 6300 Ekip Dip LI 4p FHR </t>
  </si>
  <si>
    <t>1SDA071922R1</t>
  </si>
  <si>
    <t>E6.2H 6300 Ekip Dip LSI 4p FHR</t>
  </si>
  <si>
    <t>1SDA071923R1</t>
  </si>
  <si>
    <t xml:space="preserve">E6.2H 6300 Ekip Dip LSIG 4p FHR </t>
  </si>
  <si>
    <t>1SDA071924R1</t>
  </si>
  <si>
    <t xml:space="preserve">E6.2H 6300 Ekip Touch LI 4p FHR </t>
  </si>
  <si>
    <t>1SDA071925R1</t>
  </si>
  <si>
    <t>E6.2H 6300 Ekip Touch LSI 4p FHR</t>
  </si>
  <si>
    <t>1SDA071926R1</t>
  </si>
  <si>
    <t xml:space="preserve">E6.2H 6300 Ekip Touch LSIG 4p FHR </t>
  </si>
  <si>
    <t>1SDA071927R1</t>
  </si>
  <si>
    <t xml:space="preserve">E6.2H 6300 Ekip G Touch LSIG 4p FHR </t>
  </si>
  <si>
    <t>1SDA071928R1</t>
  </si>
  <si>
    <t xml:space="preserve">E6.2H 6300 Ekip Hi-Touch LSI 4p FHR </t>
  </si>
  <si>
    <t>1SDA071929R1</t>
  </si>
  <si>
    <t>E6.2H 6300 Ekip Hi-Touch LSIG 4p FHR</t>
  </si>
  <si>
    <t>1SDA071930R1</t>
  </si>
  <si>
    <t>E6.2H 6300 Ekip G Hi-Touch LSIG 4p FHR</t>
  </si>
  <si>
    <t>1SDA071931R1</t>
  </si>
  <si>
    <t xml:space="preserve">E6.2V 6300 Ekip Dip LI 4p FHR </t>
  </si>
  <si>
    <t>1SDA071932R1</t>
  </si>
  <si>
    <t>E6.2V 6300 Ekip Dip LSI 4p FHR</t>
  </si>
  <si>
    <t>1SDA071933R1</t>
  </si>
  <si>
    <t xml:space="preserve">E6.2V 6300 Ekip Dip LSIG 4p FHR </t>
  </si>
  <si>
    <t>1SDA071934R1</t>
  </si>
  <si>
    <t xml:space="preserve">E6.2V 6300 Ekip Touch LI 4p FHR </t>
  </si>
  <si>
    <t>1SDA071935R1</t>
  </si>
  <si>
    <t>E6.2V 6300 Ekip Touch LSI 4p FHR</t>
  </si>
  <si>
    <t>1SDA071936R1</t>
  </si>
  <si>
    <t xml:space="preserve">E6.2V 6300 Ekip Touch LSIG 4p FHR </t>
  </si>
  <si>
    <t>1SDA071937R1</t>
  </si>
  <si>
    <t xml:space="preserve">E6.2V 6300 Ekip G Touch LSIG 4p FHR </t>
  </si>
  <si>
    <t>1SDA071938R1</t>
  </si>
  <si>
    <t xml:space="preserve">E6.2V 6300 Ekip Hi-Touch LSI 4p FHR </t>
  </si>
  <si>
    <t>1SDA071939R1</t>
  </si>
  <si>
    <t>E6.2V 6300 Ekip Hi-Touch LSIG 4p FHR</t>
  </si>
  <si>
    <t>1SDA071940R1</t>
  </si>
  <si>
    <t>E6.2V 6300 Ekip G Hi-Touch LSIG 4p FHR</t>
  </si>
  <si>
    <t>1SDA071951R1</t>
  </si>
  <si>
    <t xml:space="preserve">E6.2H/f 4000 Ekip Dip LI 4p FHR </t>
  </si>
  <si>
    <t>1SDA071952R1</t>
  </si>
  <si>
    <t>E6.2H/f 4000 Ekip Dip LSI 4p FHR</t>
  </si>
  <si>
    <t>1SDA071953R1</t>
  </si>
  <si>
    <t xml:space="preserve">E6.2H/f 4000 Ekip Dip LSIG 4p FHR </t>
  </si>
  <si>
    <t>1SDA071954R1</t>
  </si>
  <si>
    <t xml:space="preserve">E6.2H/f 4000 Ekip Touch LI 4p FHR </t>
  </si>
  <si>
    <t>1SDA071955R1</t>
  </si>
  <si>
    <t>E6.2H/f 4000 Ekip Touch LSI 4p FHR</t>
  </si>
  <si>
    <t>1SDA071956R1</t>
  </si>
  <si>
    <t xml:space="preserve">E6.2H/f 4000 Ekip Touch LSIG 4p FHR </t>
  </si>
  <si>
    <t>1SDA071957R1</t>
  </si>
  <si>
    <t xml:space="preserve">E6.2H/f 4000 Ekip G Touch LSIG 4p FHR </t>
  </si>
  <si>
    <t>1SDA071958R1</t>
  </si>
  <si>
    <t xml:space="preserve">E6.2H/f 4000 Ekip Hi-Touch LSI 4p FHR </t>
  </si>
  <si>
    <t>1SDA071959R1</t>
  </si>
  <si>
    <t>E6.2H/f 4000 Ekip Hi-Touch LSIG 4p FHR</t>
  </si>
  <si>
    <t>1SDA071960R1</t>
  </si>
  <si>
    <t>E6.2H/f 4000 Ekip G Hi-Touch LSIG 4p FHR</t>
  </si>
  <si>
    <t>1SDA071961R1</t>
  </si>
  <si>
    <t xml:space="preserve">E6.2V/f 4000 Ekip Dip LI 4p FHR </t>
  </si>
  <si>
    <t>1SDA071962R1</t>
  </si>
  <si>
    <t>E6.2V/f 4000 Ekip Dip LSI 4p FHR</t>
  </si>
  <si>
    <t>1SDA071963R1</t>
  </si>
  <si>
    <t xml:space="preserve">E6.2V/f 4000 Ekip Dip LSIG 4p FHR </t>
  </si>
  <si>
    <t>1SDA071964R1</t>
  </si>
  <si>
    <t xml:space="preserve">E6.2V/f 4000 Ekip Touch LI 4p FHR </t>
  </si>
  <si>
    <t>1SDA071965R1</t>
  </si>
  <si>
    <t>E6.2V/f 4000 Ekip Touch LSI 4p FHR</t>
  </si>
  <si>
    <t>1SDA071966R1</t>
  </si>
  <si>
    <t xml:space="preserve">E6.2V/f 4000 Ekip Touch LSIG 4p FHR </t>
  </si>
  <si>
    <t>1SDA071967R1</t>
  </si>
  <si>
    <t xml:space="preserve">E6.2V/f 4000 Ekip G Touch LSIG 4p FHR </t>
  </si>
  <si>
    <t>1SDA071968R1</t>
  </si>
  <si>
    <t xml:space="preserve">E6.2V/f 4000 Ekip Hi-Touch LSI 4p FHR </t>
  </si>
  <si>
    <t>1SDA071969R1</t>
  </si>
  <si>
    <t>E6.2V/f 4000 Ekip Hi-Touch LSIG 4p FHR</t>
  </si>
  <si>
    <t>1SDA071970R1</t>
  </si>
  <si>
    <t>E6.2V/f 4000 Ekip G Hi-Touch LSIG 4p FHR</t>
  </si>
  <si>
    <t>1SDA071981R1</t>
  </si>
  <si>
    <t xml:space="preserve">E6.2H/f 5000 Ekip Dip LI 4p FHR </t>
  </si>
  <si>
    <t>1SDA071982R1</t>
  </si>
  <si>
    <t>E6.2H/f 5000 Ekip Dip LSI 4p FHR</t>
  </si>
  <si>
    <t>1SDA071983R1</t>
  </si>
  <si>
    <t xml:space="preserve">E6.2H/f 5000 Ekip Dip LSIG 4p FHR </t>
  </si>
  <si>
    <t>1SDA071984R1</t>
  </si>
  <si>
    <t xml:space="preserve">E6.2H/f 5000 Ekip Touch LI 4p FHR </t>
  </si>
  <si>
    <t>1SDA071985R1</t>
  </si>
  <si>
    <t>E6.2H/f 5000 Ekip Touch LSI 4p FHR</t>
  </si>
  <si>
    <t>1SDA071986R1</t>
  </si>
  <si>
    <t xml:space="preserve">E6.2H/f 5000 Ekip Touch LSIG 4p FHR </t>
  </si>
  <si>
    <t>1SDA071987R1</t>
  </si>
  <si>
    <t xml:space="preserve">E6.2H/f 5000 Ekip G Touch LSIG 4p FHR </t>
  </si>
  <si>
    <t>1SDA071988R1</t>
  </si>
  <si>
    <t xml:space="preserve">E6.2H/f 5000 Ekip Hi-Touch LSI 4p FHR </t>
  </si>
  <si>
    <t>1SDA071989R1</t>
  </si>
  <si>
    <t>E6.2H/f 5000 Ekip Hi-Touch LSIG 4p FHR</t>
  </si>
  <si>
    <t>1SDA071990R1</t>
  </si>
  <si>
    <t>E6.2H/f 5000 Ekip G Hi-Touch LSIG 4p FHR</t>
  </si>
  <si>
    <t>1SDA071991R1</t>
  </si>
  <si>
    <t xml:space="preserve">E6.2V/f 5000 Ekip Dip LI 4p FHR </t>
  </si>
  <si>
    <t>1SDA071992R1</t>
  </si>
  <si>
    <t>E6.2V/f 5000 Ekip Dip LSI 4p FHR</t>
  </si>
  <si>
    <t>1SDA071993R1</t>
  </si>
  <si>
    <t xml:space="preserve">E6.2V/f 5000 Ekip Dip LSIG 4p FHR </t>
  </si>
  <si>
    <t>1SDA071994R1</t>
  </si>
  <si>
    <t xml:space="preserve">E6.2V/f 5000 Ekip Touch LI 4p FHR </t>
  </si>
  <si>
    <t>1SDA071995R1</t>
  </si>
  <si>
    <t>E6.2V/f 5000 Ekip Touch LSI 4p FHR</t>
  </si>
  <si>
    <t>1SDA071996R1</t>
  </si>
  <si>
    <t xml:space="preserve">E6.2V/f 5000 Ekip Touch LSIG 4p FHR </t>
  </si>
  <si>
    <t>1SDA071997R1</t>
  </si>
  <si>
    <t xml:space="preserve">E6.2V/f 5000 Ekip G Touch LSIG 4p FHR </t>
  </si>
  <si>
    <t>1SDA071998R1</t>
  </si>
  <si>
    <t xml:space="preserve">E6.2V/f 5000 Ekip Hi-Touch LSI 4p FHR </t>
  </si>
  <si>
    <t>1SDA071999R1</t>
  </si>
  <si>
    <t>E6.2V/f 5000 Ekip Hi-Touch LSIG 4p FHR</t>
  </si>
  <si>
    <t>1SDA072000R1</t>
  </si>
  <si>
    <t>E6.2V/f 5000 Ekip G Hi-Touch LSIG 4p FHR</t>
  </si>
  <si>
    <t>1SDA072011R1</t>
  </si>
  <si>
    <t xml:space="preserve">E6.2H/f 6300 Ekip Dip LI 4p FHR </t>
  </si>
  <si>
    <t>1SDA072012R1</t>
  </si>
  <si>
    <t>E6.2H/f 6300 Ekip Dip LSI 4p FHR</t>
  </si>
  <si>
    <t>1SDA072013R1</t>
  </si>
  <si>
    <t xml:space="preserve">E6.2H/f 6300 Ekip Dip LSIG 4p FHR </t>
  </si>
  <si>
    <t>1SDA072014R1</t>
  </si>
  <si>
    <t xml:space="preserve">E6.2H/f 6300 Ekip Touch LI 4p FHR </t>
  </si>
  <si>
    <t>1SDA072015R1</t>
  </si>
  <si>
    <t>E6.2H/f 6300 Ekip Touch LSI 4p FHR</t>
  </si>
  <si>
    <t>1SDA072016R1</t>
  </si>
  <si>
    <t xml:space="preserve">E6.2H/f 6300 Ekip Touch LSIG 4p FHR </t>
  </si>
  <si>
    <t>1SDA072017R1</t>
  </si>
  <si>
    <t xml:space="preserve">E6.2H/f 6300 Ekip G Touch LSIG 4p FHR </t>
  </si>
  <si>
    <t>1SDA072018R1</t>
  </si>
  <si>
    <t xml:space="preserve">E6.2H/f 6300 Ekip Hi-Touch LSI 4p FHR </t>
  </si>
  <si>
    <t>1SDA072019R1</t>
  </si>
  <si>
    <t>E6.2H/f 6300 Ekip Hi-Touch LSIG 4p FHR</t>
  </si>
  <si>
    <t>1SDA072020R1</t>
  </si>
  <si>
    <t>E6.2H/f 6300 Ekip G Hi-Touch LSIG 4p FHR</t>
  </si>
  <si>
    <t>1SDA072021R1</t>
  </si>
  <si>
    <t xml:space="preserve">E6.2V/f 6300 Ekip Dip LI 4p FHR </t>
  </si>
  <si>
    <t>1SDA072022R1</t>
  </si>
  <si>
    <t>E6.2V/f 6300 Ekip Dip LSI 4p FHR</t>
  </si>
  <si>
    <t>1SDA072023R1</t>
  </si>
  <si>
    <t xml:space="preserve">E6.2V/f 6300 Ekip Dip LSIG 4p FHR </t>
  </si>
  <si>
    <t>1SDA072024R1</t>
  </si>
  <si>
    <t xml:space="preserve">E6.2V/f 6300 Ekip Touch LI 4p FHR </t>
  </si>
  <si>
    <t>1SDA072025R1</t>
  </si>
  <si>
    <t>E6.2V/f 6300 Ekip Touch LSI 4p FHR</t>
  </si>
  <si>
    <t>1SDA072026R1</t>
  </si>
  <si>
    <t xml:space="preserve">E6.2V/f 6300 Ekip Touch LSIG 4p FHR </t>
  </si>
  <si>
    <t>1SDA072027R1</t>
  </si>
  <si>
    <t xml:space="preserve">E6.2V/f 6300 Ekip G Touch LSIG 4p FHR </t>
  </si>
  <si>
    <t>1SDA072028R1</t>
  </si>
  <si>
    <t xml:space="preserve">E6.2V/f 6300 Ekip Hi-Touch LSI 4p FHR </t>
  </si>
  <si>
    <t>1SDA072029R1</t>
  </si>
  <si>
    <t>E6.2V/f 6300 Ekip Hi-Touch LSIG 4p FHR</t>
  </si>
  <si>
    <t>1SDA072030R1</t>
  </si>
  <si>
    <t>E6.2V/f 6300 Ekip G Hi-Touch LSIG 4p FHR</t>
  </si>
  <si>
    <t>1SDA072041R1</t>
  </si>
  <si>
    <t>E1.2N 250 Ekip Dip LI 3p WMP</t>
  </si>
  <si>
    <t>1SDA072042R1</t>
  </si>
  <si>
    <t xml:space="preserve">E1.2N 250 Ekip Dip LSI 3p WMP </t>
  </si>
  <si>
    <t>1SDA072043R1</t>
  </si>
  <si>
    <t>E1.2N 250 Ekip Dip LSIG 3p WMP</t>
  </si>
  <si>
    <t>1SDA072044R1</t>
  </si>
  <si>
    <t>E1.2N 250 Ekip Touch LI 3p WMP</t>
  </si>
  <si>
    <t>1SDA072045R1</t>
  </si>
  <si>
    <t xml:space="preserve">E1.2N 250 Ekip Touch LSI 3p WMP </t>
  </si>
  <si>
    <t>1SDA072046R1</t>
  </si>
  <si>
    <t>E1.2N 250 Ekip Touch LSIG 3p WMP</t>
  </si>
  <si>
    <t>1SDA072047R1</t>
  </si>
  <si>
    <t>E1.2N 250 Ekip G Touch LSIG 3p WMP</t>
  </si>
  <si>
    <t>1SDA072048R1</t>
  </si>
  <si>
    <t>E1.2N 250 Ekip Hi-Touch LSI 3p WMP</t>
  </si>
  <si>
    <t>1SDA072049R1</t>
  </si>
  <si>
    <t xml:space="preserve">E1.2N 250 Ekip Hi-Touch LSIG 3p WMP </t>
  </si>
  <si>
    <t>1SDA072050R1</t>
  </si>
  <si>
    <t xml:space="preserve">E1.2N 250 Ekip G Hi-Touch LSIG 3p WMP </t>
  </si>
  <si>
    <t>1SDA072051R1</t>
  </si>
  <si>
    <t>E1.2B 630 Ekip Dip LI 3p WMP</t>
  </si>
  <si>
    <t>1SDA072052R1</t>
  </si>
  <si>
    <t xml:space="preserve">E1.2B 630 Ekip Dip LSI 3p WMP </t>
  </si>
  <si>
    <t>1SDA072053R1</t>
  </si>
  <si>
    <t>E1.2B 630 Ekip Dip LSIG 3p WMP</t>
  </si>
  <si>
    <t>1SDA072054R1</t>
  </si>
  <si>
    <t>E1.2B 630 Ekip Touch LI 3p WMP</t>
  </si>
  <si>
    <t>1SDA072055R1</t>
  </si>
  <si>
    <t xml:space="preserve">E1.2B 630 Ekip Touch LSI 3p WMP </t>
  </si>
  <si>
    <t>1SDA072056R1</t>
  </si>
  <si>
    <t>E1.2B 630 Ekip Touch LSIG 3p WMP</t>
  </si>
  <si>
    <t>1SDA072057R1</t>
  </si>
  <si>
    <t>E1.2B 630 Ekip G Touch LSIG 3p WMP</t>
  </si>
  <si>
    <t>1SDA072058R1</t>
  </si>
  <si>
    <t>E1.2B 630 Ekip Hi-Touch LSI 3p WMP</t>
  </si>
  <si>
    <t>1SDA072059R1</t>
  </si>
  <si>
    <t xml:space="preserve">E1.2B 630 Ekip Hi-Touch LSIG 3p WMP </t>
  </si>
  <si>
    <t>1SDA072060R1</t>
  </si>
  <si>
    <t xml:space="preserve">E1.2B 630 Ekip G Hi-Touch LSIG 3p WMP </t>
  </si>
  <si>
    <t>1SDA072061R1</t>
  </si>
  <si>
    <t>E1.2C 630 Ekip Dip LI 3p WMP</t>
  </si>
  <si>
    <t>1SDA072062R1</t>
  </si>
  <si>
    <t xml:space="preserve">E1.2C 630 Ekip Dip LSI 3p WMP </t>
  </si>
  <si>
    <t>1SDA072063R1</t>
  </si>
  <si>
    <t>E1.2C 630 Ekip Dip LSIG 3p WMP</t>
  </si>
  <si>
    <t>1SDA072064R1</t>
  </si>
  <si>
    <t>E1.2C 630 Ekip Touch LI 3p WMP</t>
  </si>
  <si>
    <t>1SDA072065R1</t>
  </si>
  <si>
    <t xml:space="preserve">E1.2C 630 Ekip Touch LSI 3p WMP </t>
  </si>
  <si>
    <t>1SDA072066R1</t>
  </si>
  <si>
    <t>E1.2C 630 Ekip Touch LSIG 3p WMP</t>
  </si>
  <si>
    <t>1SDA072067R1</t>
  </si>
  <si>
    <t>E1.2C 630 Ekip G Touch LSIG 3p WMP</t>
  </si>
  <si>
    <t>1SDA072068R1</t>
  </si>
  <si>
    <t>E1.2C 630 Ekip Hi-Touch LSI 3p WMP</t>
  </si>
  <si>
    <t>1SDA072069R1</t>
  </si>
  <si>
    <t xml:space="preserve">E1.2C 630 Ekip Hi-Touch LSIG 3p WMP </t>
  </si>
  <si>
    <t>1SDA072070R1</t>
  </si>
  <si>
    <t xml:space="preserve">E1.2C 630 Ekip G Hi-Touch LSIG 3p WMP </t>
  </si>
  <si>
    <t>1SDA072071R1</t>
  </si>
  <si>
    <t>E1.2N 630 Ekip Dip LI 3p WMP</t>
  </si>
  <si>
    <t>1SDA072072R1</t>
  </si>
  <si>
    <t xml:space="preserve">E1.2N 630 Ekip Dip LSI 3p WMP </t>
  </si>
  <si>
    <t>1SDA072073R1</t>
  </si>
  <si>
    <t>E1.2N 630 Ekip Dip LSIG 3p WMP</t>
  </si>
  <si>
    <t>1SDA072074R1</t>
  </si>
  <si>
    <t>E1.2N 630 Ekip Touch LI 3p WMP</t>
  </si>
  <si>
    <t>1SDA072075R1</t>
  </si>
  <si>
    <t xml:space="preserve">E1.2N 630 Ekip Touch LSI 3p WMP </t>
  </si>
  <si>
    <t>1SDA072076R1</t>
  </si>
  <si>
    <t>E1.2N 630 Ekip Touch LSIG 3p WMP</t>
  </si>
  <si>
    <t>1SDA072077R1</t>
  </si>
  <si>
    <t>E1.2N 630 Ekip G Touch LSIG 3p WMP</t>
  </si>
  <si>
    <t>1SDA072078R1</t>
  </si>
  <si>
    <t>E1.2N 630 Ekip Hi-Touch LSI 3p WMP</t>
  </si>
  <si>
    <t>1SDA072079R1</t>
  </si>
  <si>
    <t xml:space="preserve">E1.2N 630 Ekip Hi-Touch LSIG 3p WMP </t>
  </si>
  <si>
    <t>1SDA072080R1</t>
  </si>
  <si>
    <t xml:space="preserve">E1.2N 630 Ekip G Hi-Touch LSIG 3p WMP </t>
  </si>
  <si>
    <t>1SDA072091R1</t>
  </si>
  <si>
    <t>E1.2B 800 Ekip Dip LI 3p WMP</t>
  </si>
  <si>
    <t>1SDA072092R1</t>
  </si>
  <si>
    <t xml:space="preserve">E1.2B 800 Ekip Dip LSI 3p WMP </t>
  </si>
  <si>
    <t>1SDA072093R1</t>
  </si>
  <si>
    <t>E1.2B 800 Ekip Dip LSIG 3p WMP</t>
  </si>
  <si>
    <t>1SDA072094R1</t>
  </si>
  <si>
    <t>E1.2B 800 Ekip Touch LI 3p WMP</t>
  </si>
  <si>
    <t>1SDA072095R1</t>
  </si>
  <si>
    <t xml:space="preserve">E1.2B 800 Ekip Touch LSI 3p WMP </t>
  </si>
  <si>
    <t>1SDA072096R1</t>
  </si>
  <si>
    <t>E1.2B 800 Ekip Touch LSIG 3p WMP</t>
  </si>
  <si>
    <t>1SDA072097R1</t>
  </si>
  <si>
    <t>E1.2B 800 Ekip G Touch LSIG 3p WMP</t>
  </si>
  <si>
    <t>1SDA072098R1</t>
  </si>
  <si>
    <t>E1.2B 800 Ekip Hi-Touch LSI 3p WMP</t>
  </si>
  <si>
    <t>1SDA072099R1</t>
  </si>
  <si>
    <t xml:space="preserve">E1.2B 800 Ekip Hi-Touch LSIG 3p WMP </t>
  </si>
  <si>
    <t>1SDA072100R1</t>
  </si>
  <si>
    <t xml:space="preserve">E1.2B 800 Ekip G Hi-Touch LSIG 3p WMP </t>
  </si>
  <si>
    <t>1SDA072101R1</t>
  </si>
  <si>
    <t>E1.2C 800 Ekip Dip LI 3p WMP</t>
  </si>
  <si>
    <t>1SDA072102R1</t>
  </si>
  <si>
    <t xml:space="preserve">E1.2C 800 Ekip Dip LSI 3p WMP </t>
  </si>
  <si>
    <t>1SDA072103R1</t>
  </si>
  <si>
    <t>E1.2C 800 Ekip Dip LSIG 3p WMP</t>
  </si>
  <si>
    <t>1SDA072104R1</t>
  </si>
  <si>
    <t>E1.2C 800 Ekip Touch LI 3p WMP</t>
  </si>
  <si>
    <t>1SDA072105R1</t>
  </si>
  <si>
    <t xml:space="preserve">E1.2C 800 Ekip Touch LSI 3p WMP </t>
  </si>
  <si>
    <t>1SDA072106R1</t>
  </si>
  <si>
    <t>E1.2C 800 Ekip Touch LSIG 3p WMP</t>
  </si>
  <si>
    <t>1SDA072107R1</t>
  </si>
  <si>
    <t>E1.2C 800 Ekip G Touch LSIG 3p WMP</t>
  </si>
  <si>
    <t>1SDA072108R1</t>
  </si>
  <si>
    <t>E1.2C 800 Ekip Hi-Touch LSI 3p WMP</t>
  </si>
  <si>
    <t>1SDA072109R1</t>
  </si>
  <si>
    <t xml:space="preserve">E1.2C 800 Ekip Hi-Touch LSIG 3p WMP </t>
  </si>
  <si>
    <t>1SDA072110R1</t>
  </si>
  <si>
    <t xml:space="preserve">E1.2C 800 Ekip G Hi-Touch LSIG 3p WMP </t>
  </si>
  <si>
    <t>1SDA072111R1</t>
  </si>
  <si>
    <t>E1.2N 800 Ekip Dip LI 3p WMP</t>
  </si>
  <si>
    <t>1SDA072112R1</t>
  </si>
  <si>
    <t xml:space="preserve">E1.2N 800 Ekip Dip LSI 3p WMP </t>
  </si>
  <si>
    <t>1SDA072113R1</t>
  </si>
  <si>
    <t>E1.2N 800 Ekip Dip LSIG 3p WMP</t>
  </si>
  <si>
    <t>1SDA072114R1</t>
  </si>
  <si>
    <t>E1.2N 800 Ekip Touch LI 3p WMP</t>
  </si>
  <si>
    <t>1SDA072115R1</t>
  </si>
  <si>
    <t xml:space="preserve">E1.2N 800 Ekip Touch LSI 3p WMP </t>
  </si>
  <si>
    <t>1SDA072116R1</t>
  </si>
  <si>
    <t>E1.2N 800 Ekip Touch LSIG 3p WMP</t>
  </si>
  <si>
    <t>1SDA072117R1</t>
  </si>
  <si>
    <t>E1.2N 800 Ekip G Touch LSIG 3p WMP</t>
  </si>
  <si>
    <t>1SDA072118R1</t>
  </si>
  <si>
    <t>E1.2N 800 Ekip Hi-Touch LSI 3p WMP</t>
  </si>
  <si>
    <t>1SDA072119R1</t>
  </si>
  <si>
    <t xml:space="preserve">E1.2N 800 Ekip Hi-Touch LSIG 3p WMP </t>
  </si>
  <si>
    <t>1SDA072120R1</t>
  </si>
  <si>
    <t xml:space="preserve">E1.2N 800 Ekip G Hi-Touch LSIG 3p WMP </t>
  </si>
  <si>
    <t>1SDA072131R1</t>
  </si>
  <si>
    <t xml:space="preserve">E1.2B 1000 Ekip Dip LI 3p WMP </t>
  </si>
  <si>
    <t>1SDA072132R1</t>
  </si>
  <si>
    <t>E1.2B 1000 Ekip Dip LSI 3p WMP</t>
  </si>
  <si>
    <t>1SDA072133R1</t>
  </si>
  <si>
    <t xml:space="preserve">E1.2B 1000 Ekip Dip LSIG 3p WMP </t>
  </si>
  <si>
    <t>1SDA072134R1</t>
  </si>
  <si>
    <t xml:space="preserve">E1.2B 1000 Ekip Touch LI 3p WMP </t>
  </si>
  <si>
    <t>1SDA072135R1</t>
  </si>
  <si>
    <t>E1.2B 1000 Ekip Touch LSI 3p WMP</t>
  </si>
  <si>
    <t>1SDA072136R1</t>
  </si>
  <si>
    <t xml:space="preserve">E1.2B 1000 Ekip Touch LSIG 3p WMP </t>
  </si>
  <si>
    <t>1SDA072137R1</t>
  </si>
  <si>
    <t xml:space="preserve">E1.2B 1000 Ekip G Touch LSIG 3p WMP </t>
  </si>
  <si>
    <t>1SDA072138R1</t>
  </si>
  <si>
    <t xml:space="preserve">E1.2B 1000 Ekip Hi-Touch LSI 3p WMP </t>
  </si>
  <si>
    <t>1SDA072139R1</t>
  </si>
  <si>
    <t>E1.2B 1000 Ekip Hi-Touch LSIG 3p WMP</t>
  </si>
  <si>
    <t>1SDA072140R1</t>
  </si>
  <si>
    <t>E1.2B 1000 Ekip G Hi-Touch LSIG 3p WMP</t>
  </si>
  <si>
    <t>1SDA072141R1</t>
  </si>
  <si>
    <t xml:space="preserve">E1.2C 1000 Ekip Dip LI 3p WMP </t>
  </si>
  <si>
    <t>1SDA072142R1</t>
  </si>
  <si>
    <t>E1.2C 1000 Ekip Dip LSI 3p WMP</t>
  </si>
  <si>
    <t>1SDA072143R1</t>
  </si>
  <si>
    <t xml:space="preserve">E1.2C 1000 Ekip Dip LSIG 3p WMP </t>
  </si>
  <si>
    <t>1SDA072144R1</t>
  </si>
  <si>
    <t xml:space="preserve">E1.2C 1000 Ekip Touch LI 3p WMP </t>
  </si>
  <si>
    <t>1SDA072145R1</t>
  </si>
  <si>
    <t>E1.2C 1000 Ekip Touch LSI 3p WMP</t>
  </si>
  <si>
    <t>1SDA072146R1</t>
  </si>
  <si>
    <t xml:space="preserve">E1.2C 1000 Ekip Touch LSIG 3p WMP </t>
  </si>
  <si>
    <t>1SDA072147R1</t>
  </si>
  <si>
    <t xml:space="preserve">E1.2C 1000 Ekip G Touch LSIG 3p WMP </t>
  </si>
  <si>
    <t>1SDA072148R1</t>
  </si>
  <si>
    <t xml:space="preserve">E1.2C 1000 Ekip Hi-Touch LSI 3p WMP </t>
  </si>
  <si>
    <t>1SDA072149R1</t>
  </si>
  <si>
    <t>E1.2C 1000 Ekip Hi-Touch LSIG 3p WMP</t>
  </si>
  <si>
    <t>1SDA072150R1</t>
  </si>
  <si>
    <t>E1.2C 1000 Ekip G Hi-Touch LSIG 3p WMP</t>
  </si>
  <si>
    <t>1SDA072151R1</t>
  </si>
  <si>
    <t xml:space="preserve">E1.2N 1000 Ekip Dip LI 3p WMP </t>
  </si>
  <si>
    <t>1SDA072152R1</t>
  </si>
  <si>
    <t>E1.2N 1000 Ekip Dip LSI 3p WMP</t>
  </si>
  <si>
    <t>1SDA072153R1</t>
  </si>
  <si>
    <t xml:space="preserve">E1.2N 1000 Ekip Dip LSIG 3p WMP </t>
  </si>
  <si>
    <t>1SDA072154R1</t>
  </si>
  <si>
    <t xml:space="preserve">E1.2N 1000 Ekip Touch LI 3p WMP </t>
  </si>
  <si>
    <t>1SDA072155R1</t>
  </si>
  <si>
    <t>E1.2N 1000 Ekip Touch LSI 3p WMP</t>
  </si>
  <si>
    <t>1SDA072156R1</t>
  </si>
  <si>
    <t xml:space="preserve">E1.2N 1000 Ekip Touch LSIG 3p WMP </t>
  </si>
  <si>
    <t>1SDA072157R1</t>
  </si>
  <si>
    <t xml:space="preserve">E1.2N 1000 Ekip G Touch LSIG 3p WMP </t>
  </si>
  <si>
    <t>1SDA072158R1</t>
  </si>
  <si>
    <t xml:space="preserve">E1.2N 1000 Ekip Hi-Touch LSI 3p WMP </t>
  </si>
  <si>
    <t>1SDA072159R1</t>
  </si>
  <si>
    <t>E1.2N 1000 Ekip Hi-Touch LSIG 3p WMP</t>
  </si>
  <si>
    <t>1SDA072160R1</t>
  </si>
  <si>
    <t>E1.2N 1000 Ekip G Hi-Touch LSIG 3p WMP</t>
  </si>
  <si>
    <t>1SDA072171R1</t>
  </si>
  <si>
    <t xml:space="preserve">E1.2B 1250 Ekip Dip LI 3p WMP </t>
  </si>
  <si>
    <t>1SDA072172R1</t>
  </si>
  <si>
    <t>E1.2B 1250 Ekip Dip LSI 3p WMP</t>
  </si>
  <si>
    <t>1SDA072173R1</t>
  </si>
  <si>
    <t xml:space="preserve">E1.2B 1250 Ekip Dip LSIG 3p WMP </t>
  </si>
  <si>
    <t>1SDA072174R1</t>
  </si>
  <si>
    <t xml:space="preserve">E1.2B 1250 Ekip Touch LI 3p WMP </t>
  </si>
  <si>
    <t>1SDA072175R1</t>
  </si>
  <si>
    <t>E1.2B 1250 Ekip Touch LSI 3p WMP</t>
  </si>
  <si>
    <t>1SDA072176R1</t>
  </si>
  <si>
    <t xml:space="preserve">E1.2B 1250 Ekip Touch LSIG 3p WMP </t>
  </si>
  <si>
    <t>1SDA072177R1</t>
  </si>
  <si>
    <t xml:space="preserve">E1.2B 1250 Ekip G Touch LSIG 3p WMP </t>
  </si>
  <si>
    <t>1SDA072178R1</t>
  </si>
  <si>
    <t xml:space="preserve">E1.2B 1250 Ekip Hi-Touch LSI 3p WMP </t>
  </si>
  <si>
    <t>1SDA072179R1</t>
  </si>
  <si>
    <t>E1.2B 1250 Ekip Hi-Touch LSIG 3p WMP</t>
  </si>
  <si>
    <t>1SDA072180R1</t>
  </si>
  <si>
    <t>E1.2B 1250 Ekip G Hi-Touch LSIG 3p WMP</t>
  </si>
  <si>
    <t>1SDA072181R1</t>
  </si>
  <si>
    <t xml:space="preserve">E1.2C 1250 Ekip Dip LI 3p WMP </t>
  </si>
  <si>
    <t>1SDA072182R1</t>
  </si>
  <si>
    <t>E1.2C 1250 Ekip Dip LSI 3p WMP</t>
  </si>
  <si>
    <t>1SDA072183R1</t>
  </si>
  <si>
    <t xml:space="preserve">E1.2C 1250 Ekip Dip LSIG 3p WMP </t>
  </si>
  <si>
    <t>1SDA072184R1</t>
  </si>
  <si>
    <t xml:space="preserve">E1.2C 1250 Ekip Touch LI 3p WMP </t>
  </si>
  <si>
    <t>1SDA072185R1</t>
  </si>
  <si>
    <t>E1.2C 1250 Ekip Touch LSI 3p WMP</t>
  </si>
  <si>
    <t>1SDA072186R1</t>
  </si>
  <si>
    <t xml:space="preserve">E1.2C 1250 Ekip Touch LSIG 3p WMP </t>
  </si>
  <si>
    <t>1SDA072187R1</t>
  </si>
  <si>
    <t xml:space="preserve">E1.2C 1250 Ekip G Touch LSIG 3p WMP </t>
  </si>
  <si>
    <t>1SDA072188R1</t>
  </si>
  <si>
    <t xml:space="preserve">E1.2C 1250 Ekip Hi-Touch LSI 3p WMP </t>
  </si>
  <si>
    <t>1SDA072189R1</t>
  </si>
  <si>
    <t>E1.2C 1250 Ekip Hi-Touch LSIG 3p WMP</t>
  </si>
  <si>
    <t>1SDA072190R1</t>
  </si>
  <si>
    <t>E1.2C 1250 Ekip G Hi-Touch LSIG 3p WMP</t>
  </si>
  <si>
    <t>1SDA072191R1</t>
  </si>
  <si>
    <t xml:space="preserve">E1.2N 1250 Ekip Dip LI 3p WMP </t>
  </si>
  <si>
    <t>1SDA072192R1</t>
  </si>
  <si>
    <t>E1.2N 1250 Ekip Dip LSI 3p WMP</t>
  </si>
  <si>
    <t>1SDA072193R1</t>
  </si>
  <si>
    <t xml:space="preserve">E1.2N 1250 Ekip Dip LSIG 3p WMP </t>
  </si>
  <si>
    <t>1SDA072194R1</t>
  </si>
  <si>
    <t xml:space="preserve">E1.2N 1250 Ekip Touch LI 3p WMP </t>
  </si>
  <si>
    <t>1SDA072195R1</t>
  </si>
  <si>
    <t>E1.2N 1250 Ekip Touch LSI 3p WMP</t>
  </si>
  <si>
    <t>1SDA072196R1</t>
  </si>
  <si>
    <t xml:space="preserve">E1.2N 1250 Ekip Touch LSIG 3p WMP </t>
  </si>
  <si>
    <t>1SDA072197R1</t>
  </si>
  <si>
    <t xml:space="preserve">E1.2N 1250 Ekip G Touch LSIG 3p WMP </t>
  </si>
  <si>
    <t>1SDA072198R1</t>
  </si>
  <si>
    <t xml:space="preserve">E1.2N 1250 Ekip Hi-Touch LSI 3p WMP </t>
  </si>
  <si>
    <t>1SDA072199R1</t>
  </si>
  <si>
    <t>E1.2N 1250 Ekip Hi-Touch LSIG 3p WMP</t>
  </si>
  <si>
    <t>1SDA072200R1</t>
  </si>
  <si>
    <t>E1.2N 1250 Ekip G Hi-Touch LSIG 3p WMP</t>
  </si>
  <si>
    <t>1SDA072211R1</t>
  </si>
  <si>
    <t xml:space="preserve">E1.2B 1600 Ekip Dip LI 3p WMP </t>
  </si>
  <si>
    <t>1SDA072212R1</t>
  </si>
  <si>
    <t>E1.2B 1600 Ekip Dip LSI 3p WMP</t>
  </si>
  <si>
    <t>1SDA072213R1</t>
  </si>
  <si>
    <t xml:space="preserve">E1.2B 1600 Ekip Dip LSIG 3p WMP </t>
  </si>
  <si>
    <t>1SDA072214R1</t>
  </si>
  <si>
    <t xml:space="preserve">E1.2B 1600 Ekip Touch LI 3p WMP </t>
  </si>
  <si>
    <t>1SDA072215R1</t>
  </si>
  <si>
    <t>E1.2B 1600 Ekip Touch LSI 3p WMP</t>
  </si>
  <si>
    <t>1SDA072216R1</t>
  </si>
  <si>
    <t xml:space="preserve">E1.2B 1600 Ekip Touch LSIG 3p WMP </t>
  </si>
  <si>
    <t>1SDA072217R1</t>
  </si>
  <si>
    <t xml:space="preserve">E1.2B 1600 Ekip G Touch LSIG 3p WMP </t>
  </si>
  <si>
    <t>1SDA072218R1</t>
  </si>
  <si>
    <t xml:space="preserve">E1.2B 1600 Ekip Hi-Touch LSI 3p WMP </t>
  </si>
  <si>
    <t>1SDA072219R1</t>
  </si>
  <si>
    <t>E1.2B 1600 Ekip Hi-Touch LSIG 3p WMP</t>
  </si>
  <si>
    <t>1SDA072220R1</t>
  </si>
  <si>
    <t>E1.2B 1600 Ekip G Hi-Touch LSIG 3p WMP</t>
  </si>
  <si>
    <t>1SDA072221R1</t>
  </si>
  <si>
    <t xml:space="preserve">E1.2C 1600 Ekip Dip LI 3p WMP </t>
  </si>
  <si>
    <t>1SDA072222R1</t>
  </si>
  <si>
    <t>E1.2C 1600 Ekip Dip LSI 3p WMP</t>
  </si>
  <si>
    <t>1SDA072223R1</t>
  </si>
  <si>
    <t xml:space="preserve">E1.2C 1600 Ekip Dip LSIG 3p WMP </t>
  </si>
  <si>
    <t>1SDA072224R1</t>
  </si>
  <si>
    <t xml:space="preserve">E1.2C 1600 Ekip Touch LI 3p WMP </t>
  </si>
  <si>
    <t>1SDA072225R1</t>
  </si>
  <si>
    <t>E1.2C 1600 Ekip Touch LSI 3p WMP</t>
  </si>
  <si>
    <t>1SDA072226R1</t>
  </si>
  <si>
    <t xml:space="preserve">E1.2C 1600 Ekip Touch LSIG 3p WMP </t>
  </si>
  <si>
    <t>1SDA072227R1</t>
  </si>
  <si>
    <t xml:space="preserve">E1.2C 1600 Ekip G Touch LSIG 3p WMP </t>
  </si>
  <si>
    <t>1SDA072228R1</t>
  </si>
  <si>
    <t xml:space="preserve">E1.2C 1600 Ekip Hi-Touch LSI 3p WMP </t>
  </si>
  <si>
    <t>1SDA072229R1</t>
  </si>
  <si>
    <t>E1.2C 1600 Ekip Hi-Touch LSIG 3p WMP</t>
  </si>
  <si>
    <t>1SDA072230R1</t>
  </si>
  <si>
    <t>E1.2C 1600 Ekip G Hi-Touch LSIG 3p WMP</t>
  </si>
  <si>
    <t>1SDA072231R1</t>
  </si>
  <si>
    <t xml:space="preserve">E1.2N 1600 Ekip Dip LI 3p WMP </t>
  </si>
  <si>
    <t>1SDA072232R1</t>
  </si>
  <si>
    <t>E1.2N 1600 Ekip Dip LSI 3p WMP</t>
  </si>
  <si>
    <t>1SDA072233R1</t>
  </si>
  <si>
    <t xml:space="preserve">E1.2N 1600 Ekip Dip LSIG 3p WMP </t>
  </si>
  <si>
    <t>1SDA072234R1</t>
  </si>
  <si>
    <t xml:space="preserve">E1.2N 1600 Ekip Touch LI 3p WMP </t>
  </si>
  <si>
    <t>1SDA072235R1</t>
  </si>
  <si>
    <t>E1.2N 1600 Ekip Touch LSI 3p WMP</t>
  </si>
  <si>
    <t>1SDA072236R1</t>
  </si>
  <si>
    <t xml:space="preserve">E1.2N 1600 Ekip Touch LSIG 3p WMP </t>
  </si>
  <si>
    <t>1SDA072237R1</t>
  </si>
  <si>
    <t xml:space="preserve">E1.2N 1600 Ekip G Touch LSIG 3p WMP </t>
  </si>
  <si>
    <t>1SDA072238R1</t>
  </si>
  <si>
    <t xml:space="preserve">E1.2N 1600 Ekip Hi-Touch LSI 3p WMP </t>
  </si>
  <si>
    <t>1SDA072239R1</t>
  </si>
  <si>
    <t>E1.2N 1600 Ekip Hi-Touch LSIG 3p WMP</t>
  </si>
  <si>
    <t>1SDA072240R1</t>
  </si>
  <si>
    <t>E1.2N 1600 Ekip G Hi-Touch LSIG 3p WMP</t>
  </si>
  <si>
    <t>1SDA072241R1</t>
  </si>
  <si>
    <t>E2.2N 800 Ekip Dip LI 3p WMP</t>
  </si>
  <si>
    <t>1SDA072242R1</t>
  </si>
  <si>
    <t xml:space="preserve">E2.2N 800 Ekip Dip LSI 3p WMP </t>
  </si>
  <si>
    <t>1SDA072243R1</t>
  </si>
  <si>
    <t>E2.2N 800 Ekip Dip LSIG 3p WMP</t>
  </si>
  <si>
    <t>1SDA072244R1</t>
  </si>
  <si>
    <t>E2.2N 800 Ekip Touch LI 3p WMP</t>
  </si>
  <si>
    <t>1SDA072245R1</t>
  </si>
  <si>
    <t xml:space="preserve">E2.2N 800 Ekip Touch LSI 3p WMP </t>
  </si>
  <si>
    <t>1SDA072246R1</t>
  </si>
  <si>
    <t>E2.2N 800 Ekip Touch LSIG 3p WMP</t>
  </si>
  <si>
    <t>1SDA072247R1</t>
  </si>
  <si>
    <t>E2.2N 800 Ekip G Touch LSIG 3p WMP</t>
  </si>
  <si>
    <t>1SDA072248R1</t>
  </si>
  <si>
    <t>E2.2N 800 Ekip Hi-Touch LSI 3p WMP</t>
  </si>
  <si>
    <t>1SDA072249R1</t>
  </si>
  <si>
    <t>E2.2N 800 Hi-Touch LSIG 3p WMP</t>
  </si>
  <si>
    <t>1SDA072250R1</t>
  </si>
  <si>
    <t xml:space="preserve">E2.2N 800 Ekip G Hi-Touch LSIG 3p WMP </t>
  </si>
  <si>
    <t>1SDA072251R1</t>
  </si>
  <si>
    <t>E2.2S 800 Ekip Dip LI 3p WMP</t>
  </si>
  <si>
    <t>1SDA072252R1</t>
  </si>
  <si>
    <t xml:space="preserve">E2.2S 800 Ekip Dip LSI 3p WMP </t>
  </si>
  <si>
    <t>1SDA072253R1</t>
  </si>
  <si>
    <t>E2.2S 800 Ekip Dip LSIG 3p WMP</t>
  </si>
  <si>
    <t>1SDA072254R1</t>
  </si>
  <si>
    <t>E2.2S 800 Ekip Touch LI 3p WMP</t>
  </si>
  <si>
    <t>1SDA072255R1</t>
  </si>
  <si>
    <t xml:space="preserve">E2.2S 800 Ekip Touch LSI 3p WMP </t>
  </si>
  <si>
    <t>1SDA072256R1</t>
  </si>
  <si>
    <t>E2.2S 800 Ekip Touch LSIG 3p WMP</t>
  </si>
  <si>
    <t>1SDA072257R1</t>
  </si>
  <si>
    <t>E2.2S 800 Ekip G Touch LSIG 3p WMP</t>
  </si>
  <si>
    <t>1SDA072258R1</t>
  </si>
  <si>
    <t>E2.2S 800 Ekip Hi-Touch LSI 3p WMP</t>
  </si>
  <si>
    <t>1SDA072259R1</t>
  </si>
  <si>
    <t xml:space="preserve">E2.2S 800 Ekip Hi-Touch LSIG 3p WMP </t>
  </si>
  <si>
    <t>1SDA072260R1</t>
  </si>
  <si>
    <t xml:space="preserve">E2.2S 800 Ekip G Hi-Touch LSIG 3p WMP </t>
  </si>
  <si>
    <t>1SDA072261R1</t>
  </si>
  <si>
    <t>E2.2H 800 Ekip Dip LI 3p WMP</t>
  </si>
  <si>
    <t>1SDA072262R1</t>
  </si>
  <si>
    <t xml:space="preserve">E2.2H 800 Ekip Dip LSI 3p WMP </t>
  </si>
  <si>
    <t>1SDA072263R1</t>
  </si>
  <si>
    <t>E2.2H 800 Ekip Dip LSIG 3p WMP</t>
  </si>
  <si>
    <t>1SDA072264R1</t>
  </si>
  <si>
    <t>E2.2H 800 Ekip Touch LI 3p WMP</t>
  </si>
  <si>
    <t>1SDA072265R1</t>
  </si>
  <si>
    <t xml:space="preserve">E2.2H 800 Ekip Touch LSI 3p WMP </t>
  </si>
  <si>
    <t>1SDA072266R1</t>
  </si>
  <si>
    <t>E2.2H 800 Ekip Touch LSIG 3p WMP</t>
  </si>
  <si>
    <t>1SDA072267R1</t>
  </si>
  <si>
    <t>E2.2H 800 Ekip G Touch LSIG 3p WMP</t>
  </si>
  <si>
    <t>1SDA072268R1</t>
  </si>
  <si>
    <t>E2.2H 800 Ekip Hi-Touch LSI 3p WMP</t>
  </si>
  <si>
    <t>1SDA072269R1</t>
  </si>
  <si>
    <t xml:space="preserve">E2.2H 800 Ekip Hi-Touch LSIG 3p WMP </t>
  </si>
  <si>
    <t>1SDA072270R1</t>
  </si>
  <si>
    <t xml:space="preserve">E2.2H 800 Ekip G Hi-Touch LSIG 3p WMP </t>
  </si>
  <si>
    <t>1SDA072271R1</t>
  </si>
  <si>
    <t xml:space="preserve">E2.2N 1000 Ekip Dip LI 3p WMP </t>
  </si>
  <si>
    <t>1SDA072272R1</t>
  </si>
  <si>
    <t>E2.2N 1000 Ekip Dip LSI 3p WMP</t>
  </si>
  <si>
    <t>1SDA072273R1</t>
  </si>
  <si>
    <t xml:space="preserve">E2.2N 1000 Ekip Dip LSIG 3p WMP </t>
  </si>
  <si>
    <t>1SDA072274R1</t>
  </si>
  <si>
    <t xml:space="preserve">E2.2N 1000 Ekip Touch LI 3p WMP </t>
  </si>
  <si>
    <t>1SDA072275R1</t>
  </si>
  <si>
    <t>E2.2N 1000 Ekip Touch LSI 3p WMP</t>
  </si>
  <si>
    <t>1SDA072276R1</t>
  </si>
  <si>
    <t>E2.2N 1000 Touch LSIG 3p WMP</t>
  </si>
  <si>
    <t>1SDA072277R1</t>
  </si>
  <si>
    <t xml:space="preserve">E2.2N 1000 Ekip G Touch LSIG 3p WMP </t>
  </si>
  <si>
    <t>1SDA072278R1</t>
  </si>
  <si>
    <t xml:space="preserve">E2.2N 1000 Ekip Hi-Touch LSI 3p WMP </t>
  </si>
  <si>
    <t>1SDA072279R1</t>
  </si>
  <si>
    <t>E2.2N 1000 Ekip Hi-Touch LSIG 3p WMP</t>
  </si>
  <si>
    <t>1SDA072280R1</t>
  </si>
  <si>
    <t>E2.2N 1000 Ekip G Hi-Touch LSIG 3p WMP</t>
  </si>
  <si>
    <t>1SDA072281R1</t>
  </si>
  <si>
    <t xml:space="preserve">E2.2S 1000 Ekip Dip LI 3p WMP </t>
  </si>
  <si>
    <t>1SDA072282R1</t>
  </si>
  <si>
    <t>E2.2S 1000 Ekip Dip LSI 3p WMP</t>
  </si>
  <si>
    <t>1SDA072283R1</t>
  </si>
  <si>
    <t xml:space="preserve">E2.2S 1000 Ekip Dip LSIG 3p WMP </t>
  </si>
  <si>
    <t>1SDA072284R1</t>
  </si>
  <si>
    <t xml:space="preserve">E2.2S 1000 Ekip Touch LI 3p WMP </t>
  </si>
  <si>
    <t>1SDA072285R1</t>
  </si>
  <si>
    <t>E2.2S 1000 Ekip Touch LSI 3p WMP</t>
  </si>
  <si>
    <t>1SDA072286R1</t>
  </si>
  <si>
    <t xml:space="preserve">E2.2S 1000 Ekip Touch LSIG 3p WMP </t>
  </si>
  <si>
    <t>1SDA072287R1</t>
  </si>
  <si>
    <t xml:space="preserve">E2.2S 1000 Ekip G Touch LSIG 3p WMP </t>
  </si>
  <si>
    <t>1SDA072288R1</t>
  </si>
  <si>
    <t xml:space="preserve">E2.2S 1000 Ekip Hi-Touch LSI 3p WMP </t>
  </si>
  <si>
    <t>1SDA072289R1</t>
  </si>
  <si>
    <t>E2.2S 1000 Ekip Hi-Touch LSIG 3p WMP</t>
  </si>
  <si>
    <t>1SDA072290R1</t>
  </si>
  <si>
    <t>E2.2S 1000 Ekip G Hi-Touch LSIG 3p WMP</t>
  </si>
  <si>
    <t>1SDA072291R1</t>
  </si>
  <si>
    <t xml:space="preserve">E2.2H 1000 Ekip Dip LI 3p WMP </t>
  </si>
  <si>
    <t>1SDA072292R1</t>
  </si>
  <si>
    <t>E2.2H 1000 Ekip Dip LSI 3p WMP</t>
  </si>
  <si>
    <t>1SDA072293R1</t>
  </si>
  <si>
    <t xml:space="preserve">E2.2H 1000 Ekip Dip LSIG 3p WMP </t>
  </si>
  <si>
    <t>1SDA072294R1</t>
  </si>
  <si>
    <t xml:space="preserve">E2.2H 1000 Ekip Touch LI 3p WMP </t>
  </si>
  <si>
    <t>1SDA072295R1</t>
  </si>
  <si>
    <t>E2.2H 1000 Ekip Touch LSI 3p WMP</t>
  </si>
  <si>
    <t>1SDA072296R1</t>
  </si>
  <si>
    <t xml:space="preserve">E2.2H 1000 Ekip Touch LSIG 3p WMP </t>
  </si>
  <si>
    <t>1SDA072297R1</t>
  </si>
  <si>
    <t xml:space="preserve">E2.2H 1000 Ekip G Touch LSIG 3p WMP </t>
  </si>
  <si>
    <t>1SDA072298R1</t>
  </si>
  <si>
    <t xml:space="preserve">E2.2H 1000 Ekip Hi-Touch LSI 3p WMP </t>
  </si>
  <si>
    <t>1SDA072299R1</t>
  </si>
  <si>
    <t>E2.2H 1000 Ekip Hi-Touch LSIG 3p WMP</t>
  </si>
  <si>
    <t>1SDA072300R1</t>
  </si>
  <si>
    <t>E2.2H 1000 Ekip G Hi-Touch LSIG 3p WMP</t>
  </si>
  <si>
    <t>1SDA072301R1</t>
  </si>
  <si>
    <t xml:space="preserve">E2.2N 1250 Ekip Dip LI 3p WMP </t>
  </si>
  <si>
    <t>1SDA072302R1</t>
  </si>
  <si>
    <t>E2.2N 1250 Ekip Dip LSI 3p WMP</t>
  </si>
  <si>
    <t>1SDA072303R1</t>
  </si>
  <si>
    <t xml:space="preserve">E2.2N 1250 Ekip Dip LSIG 3p WMP </t>
  </si>
  <si>
    <t>1SDA072304R1</t>
  </si>
  <si>
    <t xml:space="preserve">E2.2N 1250 Ekip Touch LI 3p WMP </t>
  </si>
  <si>
    <t>1SDA072305R1</t>
  </si>
  <si>
    <t>E2.2N 1250 Ekip Touch LSI 3p WMP</t>
  </si>
  <si>
    <t>1SDA072306R1</t>
  </si>
  <si>
    <t>E2.2N 1250 Touch LSIG 3p WMP</t>
  </si>
  <si>
    <t>1SDA072307R1</t>
  </si>
  <si>
    <t xml:space="preserve">E2.2N 1250 Ekip G Touch LSIG 3p WMP </t>
  </si>
  <si>
    <t>1SDA072308R1</t>
  </si>
  <si>
    <t xml:space="preserve">E2.2N 1250 Ekip Hi-Touch LSI 3p WMP </t>
  </si>
  <si>
    <t>1SDA072309R1</t>
  </si>
  <si>
    <t>E2.2N 1250 Hi-Touch LSIG 3pWMP</t>
  </si>
  <si>
    <t>1SDA072310R1</t>
  </si>
  <si>
    <t>E2.2N 1250 Ekip G Hi-Touch LSIG 3p WMP</t>
  </si>
  <si>
    <t>1SDA072311R1</t>
  </si>
  <si>
    <t xml:space="preserve">E2.2S 1250 Ekip Dip LI 3p WMP </t>
  </si>
  <si>
    <t>1SDA072312R1</t>
  </si>
  <si>
    <t>E2.2S 1250 Ekip Dip LSI 3p WMP</t>
  </si>
  <si>
    <t>1SDA072313R1</t>
  </si>
  <si>
    <t xml:space="preserve">E2.2S 1250 Ekip Dip LSIG 3p WMP </t>
  </si>
  <si>
    <t>1SDA072314R1</t>
  </si>
  <si>
    <t xml:space="preserve">E2.2S 1250 Ekip Touch LI 3p WMP </t>
  </si>
  <si>
    <t>1SDA072315R1</t>
  </si>
  <si>
    <t>E2.2S 1250 Ekip Touch LSI 3p WMP</t>
  </si>
  <si>
    <t>1SDA072316R1</t>
  </si>
  <si>
    <t xml:space="preserve">E2.2S 1250 Ekip Touch LSIG 3p WMP </t>
  </si>
  <si>
    <t>1SDA072317R1</t>
  </si>
  <si>
    <t xml:space="preserve">E2.2S 1250 Ekip G Touch LSIG 3p WMP </t>
  </si>
  <si>
    <t>1SDA072318R1</t>
  </si>
  <si>
    <t xml:space="preserve">E2.2S 1250 Ekip Hi-Touch LSI 3p WMP </t>
  </si>
  <si>
    <t>1SDA072319R1</t>
  </si>
  <si>
    <t>E2.2S 1250 Ekip Hi-Touch LSIG 3p WMP</t>
  </si>
  <si>
    <t>1SDA072320R1</t>
  </si>
  <si>
    <t>E2.2S 1250 Ekip G Hi-Touch LSIG 3p WMP</t>
  </si>
  <si>
    <t>1SDA072321R1</t>
  </si>
  <si>
    <t xml:space="preserve">E2.2H 1250 Ekip Dip LI 3p WMP </t>
  </si>
  <si>
    <t>1SDA072322R1</t>
  </si>
  <si>
    <t>E2.2H 1250 Ekip Dip LSI 3p WMP</t>
  </si>
  <si>
    <t>1SDA072323R1</t>
  </si>
  <si>
    <t xml:space="preserve">E2.2H 1250 Ekip Dip LSIG 3p WMP </t>
  </si>
  <si>
    <t>1SDA072324R1</t>
  </si>
  <si>
    <t xml:space="preserve">E2.2H 1250 Ekip Touch LI 3p WMP </t>
  </si>
  <si>
    <t>1SDA072325R1</t>
  </si>
  <si>
    <t>E2.2H 1250 Ekip Touch LSI 3p WMP</t>
  </si>
  <si>
    <t>1SDA072326R1</t>
  </si>
  <si>
    <t xml:space="preserve">E2.2H 1250 Ekip Touch LSIG 3p WMP </t>
  </si>
  <si>
    <t>1SDA072327R1</t>
  </si>
  <si>
    <t xml:space="preserve">E2.2H 1250 Ekip G Touch LSIG 3p WMP </t>
  </si>
  <si>
    <t>1SDA072328R1</t>
  </si>
  <si>
    <t xml:space="preserve">E2.2H 1250 Ekip Hi-Touch LSI 3p WMP </t>
  </si>
  <si>
    <t>1SDA072329R1</t>
  </si>
  <si>
    <t>E2.2H 1250 Ekip Hi-Touch LSIG 3p WMP</t>
  </si>
  <si>
    <t>1SDA072330R1</t>
  </si>
  <si>
    <t>E2.2H 1250 Ekip G Hi-Touch LSIG 3p WMP</t>
  </si>
  <si>
    <t>1SDA072331R1</t>
  </si>
  <si>
    <t xml:space="preserve">E2.2B 1600 Ekip Dip LI 3p WMP </t>
  </si>
  <si>
    <t>1SDA072332R1</t>
  </si>
  <si>
    <t>E2.2B 1600 Ekip Dip LSI 3p WMP</t>
  </si>
  <si>
    <t>1SDA072333R1</t>
  </si>
  <si>
    <t xml:space="preserve">E2.2B 1600 Ekip Dip LSIG 3p WMP </t>
  </si>
  <si>
    <t>1SDA072334R1</t>
  </si>
  <si>
    <t xml:space="preserve">E2.2B 1600 Ekip Touch LI 3p WMP </t>
  </si>
  <si>
    <t>1SDA072335R1</t>
  </si>
  <si>
    <t>E2.2B 1600 Ekip Touch LSI 3p WMP</t>
  </si>
  <si>
    <t>1SDA072336R1</t>
  </si>
  <si>
    <t xml:space="preserve">E2.2B 1600 Ekip Touch LSIG 3p WMP </t>
  </si>
  <si>
    <t>1SDA072337R1</t>
  </si>
  <si>
    <t xml:space="preserve">E2.2B 1600 Ekip G Touch LSIG 3p WMP </t>
  </si>
  <si>
    <t>1SDA072338R1</t>
  </si>
  <si>
    <t xml:space="preserve">E2.2B 1600 Ekip Hi-Touch LSI 3p WMP </t>
  </si>
  <si>
    <t>1SDA072339R1</t>
  </si>
  <si>
    <t>E2.2B 1600 Ekip Hi-Touch LSIG 3p WMP</t>
  </si>
  <si>
    <t>1SDA072340R1</t>
  </si>
  <si>
    <t>E2.2B 1600 Ekip G Hi-Touch LSIG 3p WMP</t>
  </si>
  <si>
    <t>1SDA072341R1</t>
  </si>
  <si>
    <t xml:space="preserve">E2.2N 1600 Ekip Dip LI 3p WMP </t>
  </si>
  <si>
    <t>1SDA072342R1</t>
  </si>
  <si>
    <t>E2.2N 1600 Ekip Dip LSI 3p WMP</t>
  </si>
  <si>
    <t>1SDA072343R1</t>
  </si>
  <si>
    <t xml:space="preserve">E2.2N 1600 Ekip Dip LSIG 3p WMP </t>
  </si>
  <si>
    <t>1SDA072344R1</t>
  </si>
  <si>
    <t xml:space="preserve">E2.2N 1600 Ekip Touch LI 3p WMP </t>
  </si>
  <si>
    <t>1SDA072345R1</t>
  </si>
  <si>
    <t>E2.2N 1600 Ekip Touch LSI 3p WMP</t>
  </si>
  <si>
    <t>1SDA072346R1</t>
  </si>
  <si>
    <t>E2.2N 1600 Touch LSIG 3p WMP</t>
  </si>
  <si>
    <t>1SDA072347R1</t>
  </si>
  <si>
    <t xml:space="preserve">E2.2N 1600 Ekip G Touch LSIG 3p WMP </t>
  </si>
  <si>
    <t>1SDA072348R1</t>
  </si>
  <si>
    <t xml:space="preserve">E2.2N 1600 Ekip Hi-Touch LSI 3p WMP </t>
  </si>
  <si>
    <t>1SDA072349R1</t>
  </si>
  <si>
    <t>E2.2N 1600Hi-Touch LSIG 3p WMP</t>
  </si>
  <si>
    <t>1SDA072350R1</t>
  </si>
  <si>
    <t>E2.2N 1600 Ekip G Hi-Touch LSIG 3p WMP</t>
  </si>
  <si>
    <t>1SDA072351R1</t>
  </si>
  <si>
    <t xml:space="preserve">E2.2S 1600 Ekip Dip LI 3p WMP </t>
  </si>
  <si>
    <t>1SDA072352R1</t>
  </si>
  <si>
    <t>E2.2S 1600 Ekip Dip LSI 3p WMP</t>
  </si>
  <si>
    <t>1SDA072353R1</t>
  </si>
  <si>
    <t xml:space="preserve">E2.2S 1600 Ekip Dip LSIG 3p WMP </t>
  </si>
  <si>
    <t>1SDA072354R1</t>
  </si>
  <si>
    <t xml:space="preserve">E2.2S 1600 Ekip Touch LI 3p WMP </t>
  </si>
  <si>
    <t>1SDA072355R1</t>
  </si>
  <si>
    <t>E2.2S 1600 Ekip Touch LSI 3p WMP</t>
  </si>
  <si>
    <t>1SDA072356R1</t>
  </si>
  <si>
    <t xml:space="preserve">E2.2S 1600 Ekip Touch LSIG 3p WMP </t>
  </si>
  <si>
    <t>1SDA072357R1</t>
  </si>
  <si>
    <t xml:space="preserve">E2.2S 1600 Ekip G Touch LSIG 3p WMP </t>
  </si>
  <si>
    <t>1SDA072358R1</t>
  </si>
  <si>
    <t xml:space="preserve">E2.2S 1600 Ekip Hi-Touch LSI 3p WMP </t>
  </si>
  <si>
    <t>1SDA072359R1</t>
  </si>
  <si>
    <t>E2.2S 1600 Ekip Hi-Touch LSIG 3p WMP</t>
  </si>
  <si>
    <t>1SDA072360R1</t>
  </si>
  <si>
    <t>E2.2S 1600 Ekip G Hi-Touch LSIG 3p WMP</t>
  </si>
  <si>
    <t>1SDA072361R1</t>
  </si>
  <si>
    <t xml:space="preserve">E2.2H 1600 Ekip Dip LI 3p WMP </t>
  </si>
  <si>
    <t>1SDA072362R1</t>
  </si>
  <si>
    <t>E2.2H 1600 Ekip Dip LSI 3p WMP</t>
  </si>
  <si>
    <t>1SDA072363R1</t>
  </si>
  <si>
    <t xml:space="preserve">E2.2H 1600 Ekip Dip LSIG 3p WMP </t>
  </si>
  <si>
    <t>1SDA072364R1</t>
  </si>
  <si>
    <t xml:space="preserve">E2.2H 1600 Ekip Touch LI 3p WMP </t>
  </si>
  <si>
    <t>1SDA072365R1</t>
  </si>
  <si>
    <t>E2.2H 1600 Ekip Touch LSI 3p WMP</t>
  </si>
  <si>
    <t>1SDA072366R1</t>
  </si>
  <si>
    <t xml:space="preserve">E2.2H 1600 Ekip Touch LSIG 3p WMP </t>
  </si>
  <si>
    <t>1SDA072367R1</t>
  </si>
  <si>
    <t xml:space="preserve">E2.2H 1600 Ekip G Touch LSIG 3p WMP </t>
  </si>
  <si>
    <t>1SDA072368R1</t>
  </si>
  <si>
    <t xml:space="preserve">E2.2H 1600 Ekip Hi-Touch LSI 3p WMP </t>
  </si>
  <si>
    <t>1SDA072369R1</t>
  </si>
  <si>
    <t>E2.2H 1600 Ekip Hi-Touch LSIG 3p WMP</t>
  </si>
  <si>
    <t>1SDA072370R1</t>
  </si>
  <si>
    <t>E2.2H 1600 Ekip G Hi-Touch LSIG 3p WMP</t>
  </si>
  <si>
    <t>1SDA072371R1</t>
  </si>
  <si>
    <t xml:space="preserve">E2.2B 2000 Ekip Dip LI 3p WMP </t>
  </si>
  <si>
    <t>1SDA072372R1</t>
  </si>
  <si>
    <t>E2.2B 2000 Ekip Dip LSI 3p WMP</t>
  </si>
  <si>
    <t>1SDA072373R1</t>
  </si>
  <si>
    <t xml:space="preserve">E2.2B 2000 Ekip Dip LSIG 3p WMP </t>
  </si>
  <si>
    <t>1SDA072374R1</t>
  </si>
  <si>
    <t xml:space="preserve">E2.2B 2000 Ekip Touch LI 3p WMP </t>
  </si>
  <si>
    <t>1SDA072375R1</t>
  </si>
  <si>
    <t>E2.2B 2000 Ekip Touch LSI 3p WMP</t>
  </si>
  <si>
    <t>1SDA072376R1</t>
  </si>
  <si>
    <t xml:space="preserve">E2.2B 2000 Ekip Touch LSIG 3p WMP </t>
  </si>
  <si>
    <t>1SDA072377R1</t>
  </si>
  <si>
    <t xml:space="preserve">E2.2B 2000 Ekip G Touch LSIG 3p WMP </t>
  </si>
  <si>
    <t>1SDA072378R1</t>
  </si>
  <si>
    <t xml:space="preserve">E2.2B 2000 Ekip Hi-Touch LSI 3p WMP </t>
  </si>
  <si>
    <t>1SDA072379R1</t>
  </si>
  <si>
    <t>E2.2B 2000 Ekip Hi-Touch LSIG 3p WMP</t>
  </si>
  <si>
    <t>1SDA072380R1</t>
  </si>
  <si>
    <t>E2.2B 2000 Ekip G Hi-Touch LSIG 3p WMP</t>
  </si>
  <si>
    <t>1SDA072381R1</t>
  </si>
  <si>
    <t xml:space="preserve">E2.2N 2000 Ekip Dip LI 3p WMP </t>
  </si>
  <si>
    <t>1SDA072382R1</t>
  </si>
  <si>
    <t>E2.2N 2000 Ekip Dip LSI 3p WMP</t>
  </si>
  <si>
    <t>1SDA072383R1</t>
  </si>
  <si>
    <t xml:space="preserve">E2.2N 2000 Ekip Dip LSIG 3p WMP </t>
  </si>
  <si>
    <t>1SDA072384R1</t>
  </si>
  <si>
    <t xml:space="preserve">E2.2N 2000 Ekip Touch LI 3p WMP </t>
  </si>
  <si>
    <t>1SDA072385R1</t>
  </si>
  <si>
    <t>E2.2N 2000 Ekip Touch LSI 3p WMP</t>
  </si>
  <si>
    <t>1SDA072386R1</t>
  </si>
  <si>
    <t>E2.2N 2000 Touch LSIG 3p WMP</t>
  </si>
  <si>
    <t>1SDA072387R1</t>
  </si>
  <si>
    <t xml:space="preserve">E2.2N 2000 Ekip G Touch LSIG 3p WMP </t>
  </si>
  <si>
    <t>1SDA072388R1</t>
  </si>
  <si>
    <t xml:space="preserve">E2.2N 2000 Ekip Hi-Touch LSI 3p WMP </t>
  </si>
  <si>
    <t>1SDA072389R1</t>
  </si>
  <si>
    <t>E2.2N 2000Hi-Touch LSIG 3p WMP</t>
  </si>
  <si>
    <t>1SDA072390R1</t>
  </si>
  <si>
    <t>E2.2N 2000 Ekip G Hi-Touch LSIG 3p WMP</t>
  </si>
  <si>
    <t>1SDA072391R1</t>
  </si>
  <si>
    <t xml:space="preserve">E2.2S 2000 Ekip Dip LI 3p WMP </t>
  </si>
  <si>
    <t>1SDA072392R1</t>
  </si>
  <si>
    <t>E2.2S 2000 Ekip Dip LSI 3p WMP</t>
  </si>
  <si>
    <t>1SDA072393R1</t>
  </si>
  <si>
    <t xml:space="preserve">E2.2S 2000 Ekip Dip LSIG 3p WMP </t>
  </si>
  <si>
    <t>1SDA072394R1</t>
  </si>
  <si>
    <t xml:space="preserve">E2.2S 2000 Ekip Touch LI 3p WMP </t>
  </si>
  <si>
    <t>1SDA072395R1</t>
  </si>
  <si>
    <t>E2.2S 2000 Ekip Touch LSI 3p WMP</t>
  </si>
  <si>
    <t>1SDA072396R1</t>
  </si>
  <si>
    <t xml:space="preserve">E2.2S 2000 Ekip Touch LSIG 3p WMP </t>
  </si>
  <si>
    <t>1SDA072397R1</t>
  </si>
  <si>
    <t xml:space="preserve">E2.2S 2000 Ekip G Touch LSIG 3p WMP </t>
  </si>
  <si>
    <t>1SDA072398R1</t>
  </si>
  <si>
    <t xml:space="preserve">E2.2S 2000 Ekip Hi-Touch LSI 3p WMP </t>
  </si>
  <si>
    <t>1SDA072399R1</t>
  </si>
  <si>
    <t>E2.2S 2000 Ekip Hi-Touch LSIG 3p WMP</t>
  </si>
  <si>
    <t>1SDA072400R1</t>
  </si>
  <si>
    <t>E2.2S 2000 Ekip G Hi-Touch LSIG 3p WMP</t>
  </si>
  <si>
    <t>1SDA072401R1</t>
  </si>
  <si>
    <t xml:space="preserve">E2.2H 2000 Ekip Dip LI 3p WMP </t>
  </si>
  <si>
    <t>1SDA072402R1</t>
  </si>
  <si>
    <t>E2.2H 2000 Ekip Dip LSI 3p WMP</t>
  </si>
  <si>
    <t>1SDA072403R1</t>
  </si>
  <si>
    <t xml:space="preserve">E2.2H 2000 Ekip Dip LSIG 3p WMP </t>
  </si>
  <si>
    <t>1SDA072404R1</t>
  </si>
  <si>
    <t xml:space="preserve">E2.2H 2000 Ekip Touch LI 3p WMP </t>
  </si>
  <si>
    <t>1SDA072405R1</t>
  </si>
  <si>
    <t>E2.2H 2000 Ekip Touch LSI 3p WMP</t>
  </si>
  <si>
    <t>1SDA072406R1</t>
  </si>
  <si>
    <t xml:space="preserve">E2.2H 2000 Ekip Touch LSIG 3p WMP </t>
  </si>
  <si>
    <t>1SDA072407R1</t>
  </si>
  <si>
    <t xml:space="preserve">E2.2H 2000 Ekip G Touch LSIG 3p WMP </t>
  </si>
  <si>
    <t>1SDA072408R1</t>
  </si>
  <si>
    <t xml:space="preserve">E2.2H 2000 Ekip Hi-Touch LSI 3p WMP </t>
  </si>
  <si>
    <t>1SDA072409R1</t>
  </si>
  <si>
    <t>E2.2H 2000 Ekip Hi-Touch LSIG 3p WMP</t>
  </si>
  <si>
    <t>1SDA072410R1</t>
  </si>
  <si>
    <t>E2.2H 2000 Ekip G Hi-Touch LSIG 3p WMP</t>
  </si>
  <si>
    <t>1SDA072411R1</t>
  </si>
  <si>
    <t xml:space="preserve">E2.2N 2500 Ekip Dip LI 3p WMP </t>
  </si>
  <si>
    <t>1SDA072412R1</t>
  </si>
  <si>
    <t>E2.2N 2500 Ekip Dip LSI 3p WMP</t>
  </si>
  <si>
    <t>1SDA072413R1</t>
  </si>
  <si>
    <t xml:space="preserve">E2.2N 2500 Ekip Dip LSIG 3p WMP </t>
  </si>
  <si>
    <t>1SDA072414R1</t>
  </si>
  <si>
    <t xml:space="preserve">E2.2N 2500 Ekip Touch LI 3p WMP </t>
  </si>
  <si>
    <t>1SDA072415R1</t>
  </si>
  <si>
    <t>E2.2N 2500 Ekip Touch LSI 3p WMP</t>
  </si>
  <si>
    <t>1SDA072416R1</t>
  </si>
  <si>
    <t xml:space="preserve">E2.2N 2500 Ekip Touch LSIG 3p WMP </t>
  </si>
  <si>
    <t>1SDA072417R1</t>
  </si>
  <si>
    <t xml:space="preserve">E2.2N 2500 Ekip G Touch LSIG 3p WMP </t>
  </si>
  <si>
    <t>1SDA072418R1</t>
  </si>
  <si>
    <t xml:space="preserve">E2.2N 2500 Ekip Hi-Touch LSI 3p WMP </t>
  </si>
  <si>
    <t>1SDA072419R1</t>
  </si>
  <si>
    <t>E2.2N 2500Hi-Touch LSIG 3p WMP</t>
  </si>
  <si>
    <t>1SDA072420R1</t>
  </si>
  <si>
    <t>E2.2N 2500 Ekip G Hi-Touch LSIG 3p WMP</t>
  </si>
  <si>
    <t>1SDA072421R1</t>
  </si>
  <si>
    <t xml:space="preserve">E2.2S 2500 Ekip Dip LI 3p WMP </t>
  </si>
  <si>
    <t>1SDA072422R1</t>
  </si>
  <si>
    <t>E2.2S 2500 Ekip Dip LSI 3p WMP</t>
  </si>
  <si>
    <t>1SDA072423R1</t>
  </si>
  <si>
    <t xml:space="preserve">E2.2S 2500 Ekip Dip LSIG 3p WMP </t>
  </si>
  <si>
    <t>1SDA072424R1</t>
  </si>
  <si>
    <t xml:space="preserve">E2.2S 2500 Ekip Touch LI 3p WMP </t>
  </si>
  <si>
    <t>1SDA072425R1</t>
  </si>
  <si>
    <t>E2.2S 2500 Ekip Touch LSI 3p WMP</t>
  </si>
  <si>
    <t>1SDA072426R1</t>
  </si>
  <si>
    <t xml:space="preserve">E2.2S 2500 Ekip Touch LSIG 3p WMP </t>
  </si>
  <si>
    <t>1SDA072427R1</t>
  </si>
  <si>
    <t xml:space="preserve">E2.2S 2500 Ekip G Touch LSIG 3p WMP </t>
  </si>
  <si>
    <t>1SDA072428R1</t>
  </si>
  <si>
    <t xml:space="preserve">E2.2S 2500 Ekip Hi-Touch LSI 3p WMP </t>
  </si>
  <si>
    <t>1SDA072429R1</t>
  </si>
  <si>
    <t>E2.2S 2500 Ekip Hi-Touch LSIG 3p WMP</t>
  </si>
  <si>
    <t>1SDA072430R1</t>
  </si>
  <si>
    <t>E2.2S 2500 Ekip G Hi-Touch LSIG 3p WMP</t>
  </si>
  <si>
    <t>1SDA072431R1</t>
  </si>
  <si>
    <t xml:space="preserve">E2.2H 2500 Ekip Dip LI 3p WMP </t>
  </si>
  <si>
    <t>1SDA072432R1</t>
  </si>
  <si>
    <t>E2.2H 2500 Ekip Dip LSI 3p WMP</t>
  </si>
  <si>
    <t>1SDA072433R1</t>
  </si>
  <si>
    <t xml:space="preserve">E2.2H 2500 Ekip Dip LSIG 3p WMP </t>
  </si>
  <si>
    <t>1SDA072434R1</t>
  </si>
  <si>
    <t xml:space="preserve">E2.2H 2500 Ekip Touch LI 3p WMP </t>
  </si>
  <si>
    <t>1SDA072435R1</t>
  </si>
  <si>
    <t>E2.2H 2500 Ekip Touch LSI 3p WMP</t>
  </si>
  <si>
    <t>1SDA072436R1</t>
  </si>
  <si>
    <t xml:space="preserve">E2.2H 2500 Ekip Touch LSIG 3p WMP </t>
  </si>
  <si>
    <t>1SDA072437R1</t>
  </si>
  <si>
    <t xml:space="preserve">E2.2H 2500 Ekip G Touch LSIG 3p WMP </t>
  </si>
  <si>
    <t>1SDA072438R1</t>
  </si>
  <si>
    <t xml:space="preserve">E2.2H 2500 Ekip Hi-Touch LSI 3p WMP </t>
  </si>
  <si>
    <t>1SDA072439R1</t>
  </si>
  <si>
    <t>E2.2H 2500 Ekip Hi-Touch LSIG 3p WMP</t>
  </si>
  <si>
    <t>1SDA072440R1</t>
  </si>
  <si>
    <t>E2.2H 2500 Ekip G Hi-Touch LSIG 3p WMP</t>
  </si>
  <si>
    <t>1SDA072451R1</t>
  </si>
  <si>
    <t xml:space="preserve">E4.2V 2000 Ekip Dip LI 3p WMP </t>
  </si>
  <si>
    <t>1SDA072452R1</t>
  </si>
  <si>
    <t>E4.2V 2000 Ekip Dip LSI 3p WMP</t>
  </si>
  <si>
    <t>1SDA072453R1</t>
  </si>
  <si>
    <t xml:space="preserve">E4.2V 2000 Ekip Dip LSIG 3p WMP </t>
  </si>
  <si>
    <t>1SDA072454R1</t>
  </si>
  <si>
    <t xml:space="preserve">E4.2V 2000 Ekip Touch LI 3p WMP </t>
  </si>
  <si>
    <t>1SDA072455R1</t>
  </si>
  <si>
    <t>E4.2V 2000 Ekip Touch LSI 3p WMP</t>
  </si>
  <si>
    <t>1SDA072456R1</t>
  </si>
  <si>
    <t xml:space="preserve">E4.2V 2000 Ekip Touch LSIG 3p WMP </t>
  </si>
  <si>
    <t>1SDA072457R1</t>
  </si>
  <si>
    <t xml:space="preserve">E4.2V 2000 Ekip G Touch LSIG 3p WMP </t>
  </si>
  <si>
    <t>1SDA072458R1</t>
  </si>
  <si>
    <t xml:space="preserve">E4.2V 2000 Ekip Hi-Touch LSI 3p WMP </t>
  </si>
  <si>
    <t>1SDA072459R1</t>
  </si>
  <si>
    <t>E4.2V 2000 Ekip Hi-Touch LSIG 3p WMP</t>
  </si>
  <si>
    <t>1SDA072460R1</t>
  </si>
  <si>
    <t>E4.2V 2000 Ekip G Hi-Touch LSIG 3p WMP</t>
  </si>
  <si>
    <t>1SDA072471R1</t>
  </si>
  <si>
    <t xml:space="preserve">E4.2V 2500 Ekip Dip LI 3p WMP </t>
  </si>
  <si>
    <t>1SDA072472R1</t>
  </si>
  <si>
    <t>E4.2V 2500 Ekip Dip LSI 3p WMP</t>
  </si>
  <si>
    <t>1SDA072473R1</t>
  </si>
  <si>
    <t xml:space="preserve">E4.2V 2500 Ekip Dip LSIG 3p WMP </t>
  </si>
  <si>
    <t>1SDA072474R1</t>
  </si>
  <si>
    <t xml:space="preserve">E4.2V 2500 Ekip Touch LI 3p WMP </t>
  </si>
  <si>
    <t>1SDA072475R1</t>
  </si>
  <si>
    <t>E4.2V 2500 Ekip Touch LSI 3p WMP</t>
  </si>
  <si>
    <t>1SDA072476R1</t>
  </si>
  <si>
    <t xml:space="preserve">E4.2V 2500 Ekip Touch LSIG 3p WMP </t>
  </si>
  <si>
    <t>1SDA072477R1</t>
  </si>
  <si>
    <t xml:space="preserve">E4.2V 2500 Ekip G Touch LSIG 3p WMP </t>
  </si>
  <si>
    <t>1SDA072478R1</t>
  </si>
  <si>
    <t xml:space="preserve">E4.2V 2500 Ekip Hi-Touch LSI 3p WMP </t>
  </si>
  <si>
    <t>1SDA072479R1</t>
  </si>
  <si>
    <t>E4.2V 2500 Ekip Hi-Touch LSIG 3p WMP</t>
  </si>
  <si>
    <t>1SDA072480R1</t>
  </si>
  <si>
    <t>E4.2V 2500 Ekip G Hi-Touch LSIG 3p WMP</t>
  </si>
  <si>
    <t>1SDA072491R1</t>
  </si>
  <si>
    <t xml:space="preserve">E4.2N 3200 Ekip Dip LI 3p WMP </t>
  </si>
  <si>
    <t>1SDA072492R1</t>
  </si>
  <si>
    <t>E4.2N 3200 Ekip Dip LSI 3p WMP</t>
  </si>
  <si>
    <t>1SDA072493R1</t>
  </si>
  <si>
    <t xml:space="preserve">E4.2N 3200 Ekip Dip LSIG 3p WMP </t>
  </si>
  <si>
    <t>1SDA072494R1</t>
  </si>
  <si>
    <t xml:space="preserve">E4.2N 3200 Ekip Touch LI 3p WMP </t>
  </si>
  <si>
    <t>1SDA072495R1</t>
  </si>
  <si>
    <t>E4.2N 3200 Ekip Touch LSI 3p WMP</t>
  </si>
  <si>
    <t>1SDA072496R1</t>
  </si>
  <si>
    <t xml:space="preserve">E4.2N 3200 Ekip Touch LSIG 3p WMP </t>
  </si>
  <si>
    <t>1SDA072497R1</t>
  </si>
  <si>
    <t xml:space="preserve">E4.2N 3200 Ekip G Touch LSIG 3p WMP </t>
  </si>
  <si>
    <t>1SDA072498R1</t>
  </si>
  <si>
    <t xml:space="preserve">E4.2N 3200 Ekip Hi-Touch LSI 3p WMP </t>
  </si>
  <si>
    <t>1SDA072499R1</t>
  </si>
  <si>
    <t>E4.2N 3200 Ekip Hi-Touch LSIG 3p WMP</t>
  </si>
  <si>
    <t>1SDA072500R1</t>
  </si>
  <si>
    <t>E4.2N 3200 Ekip G Hi-Touch LSIG 3p WMP</t>
  </si>
  <si>
    <t>1SDA072501R1</t>
  </si>
  <si>
    <t xml:space="preserve">E4.2S 3200 Ekip Dip LI 3p WMP </t>
  </si>
  <si>
    <t>1SDA072502R1</t>
  </si>
  <si>
    <t>E4.2S 3200 Ekip Dip LSI 3p WMP</t>
  </si>
  <si>
    <t>1SDA072503R1</t>
  </si>
  <si>
    <t xml:space="preserve">E4.2S 3200 Ekip Dip LSIG 3p WMP </t>
  </si>
  <si>
    <t>1SDA072504R1</t>
  </si>
  <si>
    <t xml:space="preserve">E4.2S 3200 Ekip Touch LI 3p WMP </t>
  </si>
  <si>
    <t>1SDA072505R1</t>
  </si>
  <si>
    <t>E4.2S 3200 Ekip Touch LSI 3p WMP</t>
  </si>
  <si>
    <t>1SDA072506R1</t>
  </si>
  <si>
    <t xml:space="preserve">E4.2S 3200 Ekip Touch LSIG 3p WMP </t>
  </si>
  <si>
    <t>1SDA072507R1</t>
  </si>
  <si>
    <t xml:space="preserve">E4.2S 3200 Ekip G Touch LSIG 3p WMP </t>
  </si>
  <si>
    <t>1SDA072508R1</t>
  </si>
  <si>
    <t xml:space="preserve">E4.2S 3200 Ekip Hi-Touch LSI 3p WMP </t>
  </si>
  <si>
    <t>1SDA072509R1</t>
  </si>
  <si>
    <t>E4.2S 3200 Ekip Hi-Touch LSIG 3p WMP</t>
  </si>
  <si>
    <t>1SDA072510R1</t>
  </si>
  <si>
    <t>E4.2S 3200 Ekip G Hi-Touch LSIG 3p WMP</t>
  </si>
  <si>
    <t>1SDA072511R1</t>
  </si>
  <si>
    <t xml:space="preserve">E4.2H 3200 Ekip Dip LI 3p WMP </t>
  </si>
  <si>
    <t>1SDA072512R1</t>
  </si>
  <si>
    <t>E4.2H 3200 Ekip Dip LSI 3p WMP</t>
  </si>
  <si>
    <t>1SDA072513R1</t>
  </si>
  <si>
    <t xml:space="preserve">E4.2H 3200 Ekip Dip LSIG 3p WMP </t>
  </si>
  <si>
    <t>1SDA072514R1</t>
  </si>
  <si>
    <t xml:space="preserve">E4.2H 3200 Ekip Touch LI 3p WMP </t>
  </si>
  <si>
    <t>1SDA072515R1</t>
  </si>
  <si>
    <t>E4.2H 3200 Ekip Touch LSI 3p WMP</t>
  </si>
  <si>
    <t>1SDA072516R1</t>
  </si>
  <si>
    <t xml:space="preserve">E4.2H 3200 Ekip Touch LSIG 3p WMP </t>
  </si>
  <si>
    <t>1SDA072517R1</t>
  </si>
  <si>
    <t xml:space="preserve">E4.2H 3200 Ekip G Touch LSIG 3p WMP </t>
  </si>
  <si>
    <t>1SDA072518R1</t>
  </si>
  <si>
    <t xml:space="preserve">E4.2H 3200 Ekip Hi-Touch LSI 3p WMP </t>
  </si>
  <si>
    <t>1SDA072519R1</t>
  </si>
  <si>
    <t>E4.2H 3200 Ekip Hi-Touch LSIG 3p WMP</t>
  </si>
  <si>
    <t>1SDA072520R1</t>
  </si>
  <si>
    <t>E4.2H 3200 Ekip G Hi-Touch LSIG 3p WMP</t>
  </si>
  <si>
    <t>1SDA072521R1</t>
  </si>
  <si>
    <t xml:space="preserve">E4.2V 3200 Ekip Dip LI 3p WMP </t>
  </si>
  <si>
    <t>1SDA072522R1</t>
  </si>
  <si>
    <t>E4.2V 3200 Ekip Dip LSI 3p WMP</t>
  </si>
  <si>
    <t>1SDA072523R1</t>
  </si>
  <si>
    <t xml:space="preserve">E4.2V 3200 Ekip Dip LSIG 3p WMP </t>
  </si>
  <si>
    <t>1SDA072524R1</t>
  </si>
  <si>
    <t xml:space="preserve">E4.2V 3200 Ekip Touch LI 3p WMP </t>
  </si>
  <si>
    <t>1SDA072525R1</t>
  </si>
  <si>
    <t>E4.2V 3200 Ekip Touch LSI 3p WMP</t>
  </si>
  <si>
    <t>1SDA072526R1</t>
  </si>
  <si>
    <t xml:space="preserve">E4.2V 3200 Ekip Touch LSIG 3p WMP </t>
  </si>
  <si>
    <t>1SDA072527R1</t>
  </si>
  <si>
    <t xml:space="preserve">E4.2V 3200 Ekip G Touch LSIG 3p WMP </t>
  </si>
  <si>
    <t>1SDA072528R1</t>
  </si>
  <si>
    <t xml:space="preserve">E4.2V 3200 Ekip Hi-Touch LSI 3p WMP </t>
  </si>
  <si>
    <t>1SDA072529R1</t>
  </si>
  <si>
    <t>E4.2V 3200 Ekip Hi-Touch LSIG 3p WMP</t>
  </si>
  <si>
    <t>1SDA072530R1</t>
  </si>
  <si>
    <t>E4.2V 3200 Ekip G Hi-Touch LSIG 3p WMP</t>
  </si>
  <si>
    <t>1SDA072541R1</t>
  </si>
  <si>
    <t xml:space="preserve">E4.2N 4000 Ekip Dip LI 3p WMP </t>
  </si>
  <si>
    <t>1SDA072542R1</t>
  </si>
  <si>
    <t>E4.2N 4000 Ekip Dip LSI 3p WMP</t>
  </si>
  <si>
    <t>1SDA072543R1</t>
  </si>
  <si>
    <t xml:space="preserve">E4.2N 4000 Ekip Dip LSIG 3p WMP </t>
  </si>
  <si>
    <t>1SDA072544R1</t>
  </si>
  <si>
    <t xml:space="preserve">E4.2N 4000 Ekip Touch LI 3p WMP </t>
  </si>
  <si>
    <t>1SDA072545R1</t>
  </si>
  <si>
    <t>E4.2N 4000 Ekip Touch LSI 3p WMP</t>
  </si>
  <si>
    <t>1SDA072546R1</t>
  </si>
  <si>
    <t xml:space="preserve">E4.2N 4000 Ekip Touch LSIG 3p WMP </t>
  </si>
  <si>
    <t>1SDA072547R1</t>
  </si>
  <si>
    <t xml:space="preserve">E4.2N 4000 Ekip G Touch LSIG 3p WMP </t>
  </si>
  <si>
    <t>1SDA072548R1</t>
  </si>
  <si>
    <t xml:space="preserve">E4.2N 4000 Ekip Hi-Touch LSI 3p WMP </t>
  </si>
  <si>
    <t>1SDA072549R1</t>
  </si>
  <si>
    <t>E4.2N 4000 Ekip Hi-Touch LSIG 3p WMP</t>
  </si>
  <si>
    <t>1SDA072550R1</t>
  </si>
  <si>
    <t>E4.2N 4000 Ekip G Hi-Touch LSIG 3p WMP</t>
  </si>
  <si>
    <t>1SDA072551R1</t>
  </si>
  <si>
    <t xml:space="preserve">E4.2S 4000 Ekip Dip LI 3p WMP </t>
  </si>
  <si>
    <t>1SDA072552R1</t>
  </si>
  <si>
    <t>E4.2S 4000 Ekip Dip LSI 3p WMP</t>
  </si>
  <si>
    <t>1SDA072553R1</t>
  </si>
  <si>
    <t xml:space="preserve">E4.2S 4000 Ekip Dip LSIG 3p WMP </t>
  </si>
  <si>
    <t>1SDA072554R1</t>
  </si>
  <si>
    <t xml:space="preserve">E4.2S 4000 Ekip Touch LI 3p WMP </t>
  </si>
  <si>
    <t>1SDA072555R1</t>
  </si>
  <si>
    <t>E4.2S 4000 Ekip Touch LSI 3p WMP</t>
  </si>
  <si>
    <t>1SDA072556R1</t>
  </si>
  <si>
    <t xml:space="preserve">E4.2S 4000 Ekip Touch LSIG 3p WMP </t>
  </si>
  <si>
    <t>1SDA072557R1</t>
  </si>
  <si>
    <t xml:space="preserve">E4.2S 4000 Ekip G Touch LSIG 3p WMP </t>
  </si>
  <si>
    <t>1SDA072558R1</t>
  </si>
  <si>
    <t xml:space="preserve">E4.2S 4000 Ekip Hi-Touch LSI 3p WMP </t>
  </si>
  <si>
    <t>1SDA072559R1</t>
  </si>
  <si>
    <t>E4.2S 4000 Ekip Hi-Touch LSIG 3p WMP</t>
  </si>
  <si>
    <t>1SDA072560R1</t>
  </si>
  <si>
    <t>E4.2S 4000 Ekip G Hi-Touch LSIG 3p WMP</t>
  </si>
  <si>
    <t>1SDA072561R1</t>
  </si>
  <si>
    <t xml:space="preserve">E4.2H 4000 Ekip Dip LI 3p WMP </t>
  </si>
  <si>
    <t>1SDA072562R1</t>
  </si>
  <si>
    <t>E4.2H 4000 Ekip Dip LSI 3p WMP</t>
  </si>
  <si>
    <t>1SDA072563R1</t>
  </si>
  <si>
    <t xml:space="preserve">E4.2H 4000 Ekip Dip LSIG 3p WMP </t>
  </si>
  <si>
    <t>1SDA072564R1</t>
  </si>
  <si>
    <t xml:space="preserve">E4.2H 4000 Ekip Touch LI 3p WMP </t>
  </si>
  <si>
    <t>1SDA072565R1</t>
  </si>
  <si>
    <t>E4.2H 4000 Ekip Touch LSI 3p WMP</t>
  </si>
  <si>
    <t>1SDA072566R1</t>
  </si>
  <si>
    <t xml:space="preserve">E4.2H 4000 Ekip Touch LSIG 3p WMP </t>
  </si>
  <si>
    <t>1SDA072567R1</t>
  </si>
  <si>
    <t xml:space="preserve">E4.2H 4000 Ekip G Touch LSIG 3p WMP </t>
  </si>
  <si>
    <t>1SDA072568R1</t>
  </si>
  <si>
    <t xml:space="preserve">E4.2H 4000 Ekip Hi-Touch LSI 3p WMP </t>
  </si>
  <si>
    <t>1SDA072569R1</t>
  </si>
  <si>
    <t>E4.2H 4000 Ekip Hi-Touch LSIG 3p WMP</t>
  </si>
  <si>
    <t>1SDA072570R1</t>
  </si>
  <si>
    <t>E4.2H 4000 Ekip G Hi-Touch LSIG 3p WMP</t>
  </si>
  <si>
    <t>1SDA072571R1</t>
  </si>
  <si>
    <t xml:space="preserve">E4.2V 4000 Ekip Dip LI 3p WMP </t>
  </si>
  <si>
    <t>1SDA072572R1</t>
  </si>
  <si>
    <t>E4.2V 4000 Ekip Dip LSI 3p WMP</t>
  </si>
  <si>
    <t>1SDA072573R1</t>
  </si>
  <si>
    <t xml:space="preserve">E4.2V 4000 Ekip Dip LSIG 3p WMP </t>
  </si>
  <si>
    <t>1SDA072574R1</t>
  </si>
  <si>
    <t xml:space="preserve">E4.2V 4000 Ekip Touch LI 3p WMP </t>
  </si>
  <si>
    <t>1SDA072575R1</t>
  </si>
  <si>
    <t>E4.2V 4000 Ekip Touch LSI 3p WMP</t>
  </si>
  <si>
    <t>1SDA072576R1</t>
  </si>
  <si>
    <t xml:space="preserve">E4.2V 4000 Ekip Touch LSIG 3p WMP </t>
  </si>
  <si>
    <t>1SDA072577R1</t>
  </si>
  <si>
    <t xml:space="preserve">E4.2V 4000 Ekip G Touch LSIG 3p WMP </t>
  </si>
  <si>
    <t>1SDA072578R1</t>
  </si>
  <si>
    <t xml:space="preserve">E4.2V 4000 Ekip Hi-Touch LSI 3p WMP </t>
  </si>
  <si>
    <t>1SDA072579R1</t>
  </si>
  <si>
    <t>E4.2V 4000 Ekip Hi-Touch LSIG 3p WMP</t>
  </si>
  <si>
    <t>1SDA072580R1</t>
  </si>
  <si>
    <t>E4.2V 4000 Ekip G Hi-Touch LSIG 3p WMP</t>
  </si>
  <si>
    <t>1SDA072581R1</t>
  </si>
  <si>
    <t xml:space="preserve">E6.2H 4000 Ekip Dip LI 3p WMP </t>
  </si>
  <si>
    <t>1SDA072582R1</t>
  </si>
  <si>
    <t>E6.2H 4000 Ekip Dip LSI 3p WMP</t>
  </si>
  <si>
    <t>1SDA072583R1</t>
  </si>
  <si>
    <t xml:space="preserve">E6.2H 4000 Ekip Dip LSIG 3p WMP </t>
  </si>
  <si>
    <t>1SDA072584R1</t>
  </si>
  <si>
    <t xml:space="preserve">E6.2H 4000 Ekip Touch LI 3p WMP </t>
  </si>
  <si>
    <t>1SDA072585R1</t>
  </si>
  <si>
    <t>E6.2H 4000 Ekip Touch LSI 3p WMP</t>
  </si>
  <si>
    <t>1SDA072586R1</t>
  </si>
  <si>
    <t xml:space="preserve">E6.2H 4000 Ekip Touch LSIG 3p WMP </t>
  </si>
  <si>
    <t>1SDA072587R1</t>
  </si>
  <si>
    <t xml:space="preserve">E6.2H 4000 Ekip G Touch LSIG 3p WMP </t>
  </si>
  <si>
    <t>1SDA072588R1</t>
  </si>
  <si>
    <t xml:space="preserve">E6.2H 4000 Ekip Hi-Touch LSI 3p WMP </t>
  </si>
  <si>
    <t>1SDA072589R1</t>
  </si>
  <si>
    <t>E6.2H 4000 Ekip Hi-Touch LSIG 3p WMP</t>
  </si>
  <si>
    <t>1SDA072590R1</t>
  </si>
  <si>
    <t>E6.2H 4000 Ekip G Hi-Touch LSIG 3p WMP</t>
  </si>
  <si>
    <t>1SDA072591R1</t>
  </si>
  <si>
    <t xml:space="preserve">E6.2V 4000 Ekip Dip LI 3p WMP </t>
  </si>
  <si>
    <t>1SDA072592R1</t>
  </si>
  <si>
    <t>E6.2V 4000 Ekip Dip LSI 3p WMP</t>
  </si>
  <si>
    <t>1SDA072593R1</t>
  </si>
  <si>
    <t xml:space="preserve">E6.2V 4000 Ekip Dip LSIG 3p WMP </t>
  </si>
  <si>
    <t>1SDA072594R1</t>
  </si>
  <si>
    <t xml:space="preserve">E6.2V 4000 Ekip Touch LI 3p WMP </t>
  </si>
  <si>
    <t>1SDA072595R1</t>
  </si>
  <si>
    <t>E6.2V 4000 Ekip Touch LSI 3p WMP</t>
  </si>
  <si>
    <t>1SDA072596R1</t>
  </si>
  <si>
    <t xml:space="preserve">E6.2V 4000 Ekip Touch LSIG 3p WMP </t>
  </si>
  <si>
    <t>1SDA072597R1</t>
  </si>
  <si>
    <t xml:space="preserve">E6.2V 4000 Ekip G Touch LSIG 3p WMP </t>
  </si>
  <si>
    <t>1SDA072598R1</t>
  </si>
  <si>
    <t xml:space="preserve">E6.2V 4000 Ekip Hi-Touch LSI 3p WMP </t>
  </si>
  <si>
    <t>1SDA072599R1</t>
  </si>
  <si>
    <t>E6.2V 4000 Ekip Hi-Touch LSIG 3p WMP</t>
  </si>
  <si>
    <t>1SDA072600R1</t>
  </si>
  <si>
    <t>E6.2V 4000 Ekip G Hi-Touch LSIG 3p WMP</t>
  </si>
  <si>
    <t>1SDA072611R1</t>
  </si>
  <si>
    <t xml:space="preserve">E6.2H 5000 Ekip Dip LI 3p WMP </t>
  </si>
  <si>
    <t>1SDA072612R1</t>
  </si>
  <si>
    <t>E6.2H 5000 Ekip Dip LSI 3p WMP</t>
  </si>
  <si>
    <t>1SDA072613R1</t>
  </si>
  <si>
    <t xml:space="preserve">E6.2H 5000 Ekip Dip LSIG 3p WMP </t>
  </si>
  <si>
    <t>1SDA072614R1</t>
  </si>
  <si>
    <t xml:space="preserve">E6.2H 5000 Ekip Touch LI 3p WMP </t>
  </si>
  <si>
    <t>1SDA072615R1</t>
  </si>
  <si>
    <t>E6.2H 5000 Ekip Touch LSI 3p WMP</t>
  </si>
  <si>
    <t>1SDA072616R1</t>
  </si>
  <si>
    <t xml:space="preserve">E6.2H 5000 Ekip Touch LSIG 3p WMP </t>
  </si>
  <si>
    <t>1SDA072617R1</t>
  </si>
  <si>
    <t xml:space="preserve">E6.2H 5000 Ekip G Touch LSIG 3p WMP </t>
  </si>
  <si>
    <t>1SDA072618R1</t>
  </si>
  <si>
    <t xml:space="preserve">E6.2H 5000 Ekip Hi-Touch LSI 3p WMP </t>
  </si>
  <si>
    <t>1SDA072619R1</t>
  </si>
  <si>
    <t>E6.2H 5000 Ekip Hi-Touch LSIG 3p WMP</t>
  </si>
  <si>
    <t>1SDA072620R1</t>
  </si>
  <si>
    <t>E6.2H 5000 Ekip G Hi-Touch LSIG 3p WMP</t>
  </si>
  <si>
    <t>1SDA072621R1</t>
  </si>
  <si>
    <t xml:space="preserve">E6.2V 5000 Ekip Dip LI 3p WMP </t>
  </si>
  <si>
    <t>1SDA072622R1</t>
  </si>
  <si>
    <t>E6.2V 5000 Ekip Dip LSI 3p WMP</t>
  </si>
  <si>
    <t>1SDA072623R1</t>
  </si>
  <si>
    <t xml:space="preserve">E6.2V 5000 Ekip Dip LSIG 3p WMP </t>
  </si>
  <si>
    <t>1SDA072624R1</t>
  </si>
  <si>
    <t xml:space="preserve">E6.2V 5000 Ekip Touch LI 3p WMP </t>
  </si>
  <si>
    <t>1SDA072625R1</t>
  </si>
  <si>
    <t>E6.2V 5000 Ekip Touch LSI 3p WMP</t>
  </si>
  <si>
    <t>1SDA072626R1</t>
  </si>
  <si>
    <t xml:space="preserve">E6.2V 5000 Ekip Touch LSIG 3p WMP </t>
  </si>
  <si>
    <t>1SDA072627R1</t>
  </si>
  <si>
    <t xml:space="preserve">E6.2V 5000 Ekip G Touch LSIG 3p WMP </t>
  </si>
  <si>
    <t>1SDA072628R1</t>
  </si>
  <si>
    <t xml:space="preserve">E6.2V 5000 Ekip Hi-Touch LSI 3p WMP </t>
  </si>
  <si>
    <t>1SDA072629R1</t>
  </si>
  <si>
    <t>E6.2V 5000 Ekip Hi-Touch LSIG 3p WMP</t>
  </si>
  <si>
    <t>1SDA072630R1</t>
  </si>
  <si>
    <t>E6.2V 5000 Ekip G Hi-Touch LSIG 3p WMP</t>
  </si>
  <si>
    <t>1SDA072641R1</t>
  </si>
  <si>
    <t xml:space="preserve">E6.2H 6300 Ekip Dip LI 3p WMP </t>
  </si>
  <si>
    <t>1SDA072642R1</t>
  </si>
  <si>
    <t>E6.2H 6300 Ekip Dip LSI 3p WMP</t>
  </si>
  <si>
    <t>1SDA072643R1</t>
  </si>
  <si>
    <t xml:space="preserve">E6.2H 6300 Ekip Dip LSIG 3p WMP </t>
  </si>
  <si>
    <t>1SDA072644R1</t>
  </si>
  <si>
    <t xml:space="preserve">E6.2H 6300 Ekip Touch LI 3p WMP </t>
  </si>
  <si>
    <t>1SDA072645R1</t>
  </si>
  <si>
    <t>E6.2H 6300 Ekip Touch LSI 3p WMP</t>
  </si>
  <si>
    <t>1SDA072646R1</t>
  </si>
  <si>
    <t xml:space="preserve">E6.2H 6300 Ekip Touch LSIG 3p WMP </t>
  </si>
  <si>
    <t>1SDA072647R1</t>
  </si>
  <si>
    <t xml:space="preserve">E6.2H 6300 Ekip G Touch LSIG 3p WMP </t>
  </si>
  <si>
    <t>1SDA072648R1</t>
  </si>
  <si>
    <t xml:space="preserve">E6.2H 6300 Ekip Hi-Touch LSI 3p WMP </t>
  </si>
  <si>
    <t>1SDA072649R1</t>
  </si>
  <si>
    <t>E6.2H 6300 Ekip Hi-Touch LSIG 3p WMP</t>
  </si>
  <si>
    <t>1SDA072650R1</t>
  </si>
  <si>
    <t>E6.2H 6300 Ekip G Hi-Touch LSIG 3p WMP</t>
  </si>
  <si>
    <t>1SDA072651R1</t>
  </si>
  <si>
    <t xml:space="preserve">E6.2V 6300 Ekip Dip LI 3p WMP </t>
  </si>
  <si>
    <t>1SDA072652R1</t>
  </si>
  <si>
    <t>E6.2V 6300 Ekip Dip LSI 3p WMP</t>
  </si>
  <si>
    <t>1SDA072653R1</t>
  </si>
  <si>
    <t xml:space="preserve">E6.2V 6300 Ekip Dip LSIG 3p WMP </t>
  </si>
  <si>
    <t>1SDA072654R1</t>
  </si>
  <si>
    <t xml:space="preserve">E6.2V 6300 Ekip Touch LI 3p WMP </t>
  </si>
  <si>
    <t>1SDA072655R1</t>
  </si>
  <si>
    <t>E6.2V 6300 Ekip Touch LSI 3p WMP</t>
  </si>
  <si>
    <t>1SDA072656R1</t>
  </si>
  <si>
    <t xml:space="preserve">E6.2V 6300 Ekip Touch LSIG 3p WMP </t>
  </si>
  <si>
    <t>1SDA072657R1</t>
  </si>
  <si>
    <t xml:space="preserve">E6.2V 6300 Ekip G Touch LSIG 3p WMP </t>
  </si>
  <si>
    <t>1SDA072658R1</t>
  </si>
  <si>
    <t xml:space="preserve">E6.2V 6300 Ekip Hi-Touch LSI 3p WMP </t>
  </si>
  <si>
    <t>1SDA072659R1</t>
  </si>
  <si>
    <t>E6.2V 6300 Ekip Hi-Touch LSIG 3p WMP</t>
  </si>
  <si>
    <t>1SDA072660R1</t>
  </si>
  <si>
    <t>E6.2V 6300 Ekip G Hi-Touch LSIG 3p WMP</t>
  </si>
  <si>
    <t>1SDA072671R1</t>
  </si>
  <si>
    <t>E1.2N 250 Ekip Dip LI 4p WMP</t>
  </si>
  <si>
    <t>1SDA072672R1</t>
  </si>
  <si>
    <t xml:space="preserve">E1.2N 250 Ekip Dip LSI 4p WMP </t>
  </si>
  <si>
    <t>1SDA072673R1</t>
  </si>
  <si>
    <t>E1.2N 250 Ekip Dip LSIG 4p WMP</t>
  </si>
  <si>
    <t>1SDA072674R1</t>
  </si>
  <si>
    <t>E1.2N 250 Ekip Touch LI 4p WMP</t>
  </si>
  <si>
    <t>1SDA072675R1</t>
  </si>
  <si>
    <t xml:space="preserve">E1.2N 250 Ekip Touch LSI 4p WMP </t>
  </si>
  <si>
    <t>1SDA072676R1</t>
  </si>
  <si>
    <t>E1.2N 250 Ekip Touch LSIG 4p WMP</t>
  </si>
  <si>
    <t>1SDA072677R1</t>
  </si>
  <si>
    <t>E1.2N 250 Ekip G Touch LSIG 4p WMP</t>
  </si>
  <si>
    <t>1SDA072678R1</t>
  </si>
  <si>
    <t>E1.2N 250 Ekip Hi-Touch LSI 4p WMP</t>
  </si>
  <si>
    <t>1SDA072679R1</t>
  </si>
  <si>
    <t xml:space="preserve">E1.2N 250 Ekip Hi-Touch LSIG 4p WMP </t>
  </si>
  <si>
    <t>1SDA072680R1</t>
  </si>
  <si>
    <t xml:space="preserve">E1.2N 250 Ekip G Hi-Touch LSIG 4p WMP </t>
  </si>
  <si>
    <t>1SDA072681R1</t>
  </si>
  <si>
    <t>E1.2B 630 Ekip Dip LI 4p WMP</t>
  </si>
  <si>
    <t>1SDA072682R1</t>
  </si>
  <si>
    <t xml:space="preserve">E1.2B 630 Ekip Dip LSI 4p WMP </t>
  </si>
  <si>
    <t>1SDA072683R1</t>
  </si>
  <si>
    <t>E1.2B 630 Ekip Dip LSIG 4p WMP</t>
  </si>
  <si>
    <t>1SDA072684R1</t>
  </si>
  <si>
    <t>E1.2B 630 Ekip Touch LI 4p WMP</t>
  </si>
  <si>
    <t>1SDA072685R1</t>
  </si>
  <si>
    <t xml:space="preserve">E1.2B 630 Ekip Touch LSI 4p WMP </t>
  </si>
  <si>
    <t>1SDA072686R1</t>
  </si>
  <si>
    <t>E1.2B 630 Ekip Touch LSIG 4p WMP</t>
  </si>
  <si>
    <t>1SDA072687R1</t>
  </si>
  <si>
    <t>E1.2B 630 Ekip G Touch LSIG 4p WMP</t>
  </si>
  <si>
    <t>1SDA072688R1</t>
  </si>
  <si>
    <t>E1.2B 630 Ekip Hi-Touch LSI 4p WMP</t>
  </si>
  <si>
    <t>1SDA072689R1</t>
  </si>
  <si>
    <t xml:space="preserve">E1.2B 630 Ekip Hi-Touch LSIG 4p WMP </t>
  </si>
  <si>
    <t>1SDA072690R1</t>
  </si>
  <si>
    <t xml:space="preserve">E1.2B 630 Ekip G Hi-Touch LSIG 4p WMP </t>
  </si>
  <si>
    <t>1SDA072691R1</t>
  </si>
  <si>
    <t>E1.2C 630 Ekip Dip LI 4p WMP</t>
  </si>
  <si>
    <t>1SDA072692R1</t>
  </si>
  <si>
    <t xml:space="preserve">E1.2C 630 Ekip Dip LSI 4p WMP </t>
  </si>
  <si>
    <t>1SDA072693R1</t>
  </si>
  <si>
    <t>E1.2C 630 Ekip Dip LSIG 4p WMP</t>
  </si>
  <si>
    <t>1SDA072694R1</t>
  </si>
  <si>
    <t>E1.2C 630 Ekip Touch LI 4p WMP</t>
  </si>
  <si>
    <t>1SDA072695R1</t>
  </si>
  <si>
    <t xml:space="preserve">E1.2C 630 Ekip Touch LSI 4p WMP </t>
  </si>
  <si>
    <t>1SDA072696R1</t>
  </si>
  <si>
    <t>E1.2C 630 Ekip Touch LSIG 4p WMP</t>
  </si>
  <si>
    <t>1SDA072697R1</t>
  </si>
  <si>
    <t>E1.2C 630 Ekip G Touch LSIG 4p WMP</t>
  </si>
  <si>
    <t>1SDA072698R1</t>
  </si>
  <si>
    <t>E1.2C 630 Ekip Hi-Touch LSI 4p WMP</t>
  </si>
  <si>
    <t>1SDA072699R1</t>
  </si>
  <si>
    <t xml:space="preserve">E1.2C 630 Ekip Hi-Touch LSIG 4p WMP </t>
  </si>
  <si>
    <t>1SDA072700R1</t>
  </si>
  <si>
    <t xml:space="preserve">E1.2C 630 Ekip G Hi-Touch LSIG 4p WMP </t>
  </si>
  <si>
    <t>1SDA072701R1</t>
  </si>
  <si>
    <t>E1.2N 630 Ekip Dip LI 4p WMP</t>
  </si>
  <si>
    <t>1SDA072702R1</t>
  </si>
  <si>
    <t xml:space="preserve">E1.2N 630 Ekip Dip LSI 4p WMP </t>
  </si>
  <si>
    <t>1SDA072703R1</t>
  </si>
  <si>
    <t>E1.2N 630 Ekip Dip LSIG 4p WMP</t>
  </si>
  <si>
    <t>1SDA072704R1</t>
  </si>
  <si>
    <t>E1.2N 630 Ekip Touch LI 4p WMP</t>
  </si>
  <si>
    <t>1SDA072705R1</t>
  </si>
  <si>
    <t xml:space="preserve">E1.2N 630 Ekip Touch LSI 4p WMP </t>
  </si>
  <si>
    <t>1SDA072706R1</t>
  </si>
  <si>
    <t>E1.2N 630 Ekip Touch LSIG 4p WMP</t>
  </si>
  <si>
    <t>1SDA072707R1</t>
  </si>
  <si>
    <t>E1.2N 630 Ekip G Touch LSIG 4p WMP</t>
  </si>
  <si>
    <t>1SDA072708R1</t>
  </si>
  <si>
    <t>E1.2N 630 Ekip Hi-Touch LSI 4p WMP</t>
  </si>
  <si>
    <t>1SDA072709R1</t>
  </si>
  <si>
    <t xml:space="preserve">E1.2N 630 Ekip Hi-Touch LSIG 4p WMP </t>
  </si>
  <si>
    <t>1SDA072710R1</t>
  </si>
  <si>
    <t xml:space="preserve">E1.2N 630 Ekip G Hi-Touch LSIG 4p WMP </t>
  </si>
  <si>
    <t>1SDA072721R1</t>
  </si>
  <si>
    <t>E1.2B 800 Ekip Dip LI 4p WMP</t>
  </si>
  <si>
    <t>1SDA072722R1</t>
  </si>
  <si>
    <t xml:space="preserve">E1.2B 800 Ekip Dip LSI 4p WMP </t>
  </si>
  <si>
    <t>1SDA072723R1</t>
  </si>
  <si>
    <t>E1.2B 800 Ekip Dip LSIG 4p WMP</t>
  </si>
  <si>
    <t>1SDA072724R1</t>
  </si>
  <si>
    <t>E1.2B 800 Ekip Touch LI 4p WMP</t>
  </si>
  <si>
    <t>1SDA072725R1</t>
  </si>
  <si>
    <t xml:space="preserve">E1.2B 800 Ekip Touch LSI 4p WMP </t>
  </si>
  <si>
    <t>1SDA072726R1</t>
  </si>
  <si>
    <t>E1.2B 800 Ekip Touch LSIG 4p WMP</t>
  </si>
  <si>
    <t>1SDA072727R1</t>
  </si>
  <si>
    <t>E1.2B 800 Ekip G Touch LSIG 4p WMP</t>
  </si>
  <si>
    <t>1SDA072728R1</t>
  </si>
  <si>
    <t>E1.2B 800 Ekip Hi-Touch LSI 4p WMP</t>
  </si>
  <si>
    <t>1SDA072729R1</t>
  </si>
  <si>
    <t xml:space="preserve">E1.2B 800 Ekip Hi-Touch LSIG 4p WMP </t>
  </si>
  <si>
    <t>1SDA072730R1</t>
  </si>
  <si>
    <t xml:space="preserve">E1.2B 800 Ekip G Hi-Touch LSIG 4p WMP </t>
  </si>
  <si>
    <t>1SDA072731R1</t>
  </si>
  <si>
    <t>E1.2C 800 Ekip Dip LI 4p WMP</t>
  </si>
  <si>
    <t>1SDA072732R1</t>
  </si>
  <si>
    <t xml:space="preserve">E1.2C 800 Ekip Dip LSI 4p WMP </t>
  </si>
  <si>
    <t>1SDA072733R1</t>
  </si>
  <si>
    <t>E1.2C 800 Ekip Dip LSIG 4p WMP</t>
  </si>
  <si>
    <t>1SDA072734R1</t>
  </si>
  <si>
    <t>E1.2C 800 Ekip Touch LI 4p WMP</t>
  </si>
  <si>
    <t>1SDA072735R1</t>
  </si>
  <si>
    <t xml:space="preserve">E1.2C 800 Ekip Touch LSI 4p WMP </t>
  </si>
  <si>
    <t>1SDA072736R1</t>
  </si>
  <si>
    <t>E1.2C 800 Ekip Touch LSIG 4p WMP</t>
  </si>
  <si>
    <t>1SDA072737R1</t>
  </si>
  <si>
    <t>E1.2C 800 Ekip G Touch LSIG 4p WMP</t>
  </si>
  <si>
    <t>1SDA072738R1</t>
  </si>
  <si>
    <t>E1.2C 800 Ekip Hi-Touch LSI 4p WMP</t>
  </si>
  <si>
    <t>1SDA072739R1</t>
  </si>
  <si>
    <t xml:space="preserve">E1.2C 800 Ekip Hi-Touch LSIG 4p WMP </t>
  </si>
  <si>
    <t>1SDA072740R1</t>
  </si>
  <si>
    <t xml:space="preserve">E1.2C 800 Ekip G Hi-Touch LSIG 4p WMP </t>
  </si>
  <si>
    <t>1SDA072741R1</t>
  </si>
  <si>
    <t>E1.2N 800 Ekip Dip LI 4p WMP</t>
  </si>
  <si>
    <t>1SDA072742R1</t>
  </si>
  <si>
    <t xml:space="preserve">E1.2N 800 Ekip Dip LSI 4p WMP </t>
  </si>
  <si>
    <t>1SDA072743R1</t>
  </si>
  <si>
    <t>E1.2N 800 Ekip Dip LSIG 4p WMP</t>
  </si>
  <si>
    <t>1SDA072744R1</t>
  </si>
  <si>
    <t>E1.2N 800 Ekip Touch LI 4p WMP</t>
  </si>
  <si>
    <t>1SDA072745R1</t>
  </si>
  <si>
    <t xml:space="preserve">E1.2N 800 Ekip Touch LSI 4p WMP </t>
  </si>
  <si>
    <t>1SDA072746R1</t>
  </si>
  <si>
    <t>E1.2N 800 Ekip Touch LSIG 4p WMP</t>
  </si>
  <si>
    <t>1SDA072747R1</t>
  </si>
  <si>
    <t>E1.2N 800 Ekip G Touch LSIG 4p WMP</t>
  </si>
  <si>
    <t>1SDA072748R1</t>
  </si>
  <si>
    <t>E1.2N 800 Ekip Hi-Touch LSI 4p WMP</t>
  </si>
  <si>
    <t>1SDA072749R1</t>
  </si>
  <si>
    <t xml:space="preserve">E1.2N 800 Ekip Hi-Touch LSIG 4p WMP </t>
  </si>
  <si>
    <t>1SDA072750R1</t>
  </si>
  <si>
    <t xml:space="preserve">E1.2N 800 Ekip G Hi-Touch LSIG 4p WMP </t>
  </si>
  <si>
    <t>1SDA072761R1</t>
  </si>
  <si>
    <t xml:space="preserve">E1.2B 1000 Ekip Dip LI 4p WMP </t>
  </si>
  <si>
    <t>1SDA072762R1</t>
  </si>
  <si>
    <t>E1.2B 1000 Ekip Dip LSI 4p WMP</t>
  </si>
  <si>
    <t>1SDA072763R1</t>
  </si>
  <si>
    <t xml:space="preserve">E1.2B 1000 Ekip Dip LSIG 4p WMP </t>
  </si>
  <si>
    <t>1SDA072764R1</t>
  </si>
  <si>
    <t xml:space="preserve">E1.2B 1000 Ekip Touch LI 4p WMP </t>
  </si>
  <si>
    <t>1SDA072765R1</t>
  </si>
  <si>
    <t>E1.2B 1000 Ekip Touch LSI 4p WMP</t>
  </si>
  <si>
    <t>1SDA072766R1</t>
  </si>
  <si>
    <t xml:space="preserve">E1.2B 1000 Ekip Touch LSIG 4p WMP </t>
  </si>
  <si>
    <t>1SDA072767R1</t>
  </si>
  <si>
    <t xml:space="preserve">E1.2B 1000 Ekip G Touch LSIG 4p WMP </t>
  </si>
  <si>
    <t>1SDA072768R1</t>
  </si>
  <si>
    <t xml:space="preserve">E1.2B 1000 Ekip Hi-Touch LSI 4p WMP </t>
  </si>
  <si>
    <t>1SDA072769R1</t>
  </si>
  <si>
    <t>E1.2B 1000 Ekip Hi-Touch LSIG 4p WMP</t>
  </si>
  <si>
    <t>1SDA072770R1</t>
  </si>
  <si>
    <t>E1.2B 1000 Ekip G Hi-Touch LSIG 4p WMP</t>
  </si>
  <si>
    <t>1SDA072771R1</t>
  </si>
  <si>
    <t xml:space="preserve">E1.2C 1000 Ekip Dip LI 4p WMP </t>
  </si>
  <si>
    <t>1SDA072772R1</t>
  </si>
  <si>
    <t>E1.2C 1000 Ekip Dip LSI 4p WMP</t>
  </si>
  <si>
    <t>1SDA072773R1</t>
  </si>
  <si>
    <t xml:space="preserve">E1.2C 1000 Ekip Dip LSIG 4p WMP </t>
  </si>
  <si>
    <t>1SDA072774R1</t>
  </si>
  <si>
    <t xml:space="preserve">E1.2C 1000 Ekip Touch LI 4p WMP </t>
  </si>
  <si>
    <t>1SDA072775R1</t>
  </si>
  <si>
    <t>E1.2C 1000 Ekip Touch LSI 4p WMP</t>
  </si>
  <si>
    <t>1SDA072776R1</t>
  </si>
  <si>
    <t xml:space="preserve">E1.2C 1000 Ekip Touch LSIG 4p WMP </t>
  </si>
  <si>
    <t>1SDA072777R1</t>
  </si>
  <si>
    <t xml:space="preserve">E1.2C 1000 Ekip G Touch LSIG 4p WMP </t>
  </si>
  <si>
    <t>1SDA072778R1</t>
  </si>
  <si>
    <t xml:space="preserve">E1.2C 1000 Ekip Hi-Touch LSI 4p WMP </t>
  </si>
  <si>
    <t>1SDA072779R1</t>
  </si>
  <si>
    <t>E1.2C 1000 Ekip Hi-Touch LSIG 4p WMP</t>
  </si>
  <si>
    <t>1SDA072780R1</t>
  </si>
  <si>
    <t>E1.2C 1000 Ekip G Hi-Touch LSIG 4p WMP</t>
  </si>
  <si>
    <t>1SDA072781R1</t>
  </si>
  <si>
    <t xml:space="preserve">E1.2N 1000 Ekip Dip LI 4p WMP </t>
  </si>
  <si>
    <t>1SDA072782R1</t>
  </si>
  <si>
    <t>E1.2N 1000 Ekip Dip LSI 4p WMP</t>
  </si>
  <si>
    <t>1SDA072783R1</t>
  </si>
  <si>
    <t xml:space="preserve">E1.2N 1000 Ekip Dip LSIG 4p WMP </t>
  </si>
  <si>
    <t>1SDA072784R1</t>
  </si>
  <si>
    <t xml:space="preserve">E1.2N 1000 Ekip Touch LI 4p WMP </t>
  </si>
  <si>
    <t>1SDA072785R1</t>
  </si>
  <si>
    <t>E1.2N 1000 Ekip Touch LSI 4p WMP</t>
  </si>
  <si>
    <t>1SDA072786R1</t>
  </si>
  <si>
    <t xml:space="preserve">E1.2N 1000 Ekip Touch LSIG 4p WMP </t>
  </si>
  <si>
    <t>1SDA072787R1</t>
  </si>
  <si>
    <t xml:space="preserve">E1.2N 1000 Ekip G Touch LSIG 4p WMP </t>
  </si>
  <si>
    <t>1SDA072788R1</t>
  </si>
  <si>
    <t xml:space="preserve">E1.2N 1000 Ekip Hi-Touch LSI 4p WMP </t>
  </si>
  <si>
    <t>1SDA072789R1</t>
  </si>
  <si>
    <t>E1.2N 1000 Ekip Hi-Touch LSIG 4p WMP</t>
  </si>
  <si>
    <t>1SDA072790R1</t>
  </si>
  <si>
    <t>E1.2N 1000 Ekip G Hi-Touch LSIG 4p WMP</t>
  </si>
  <si>
    <t>1SDA072801R1</t>
  </si>
  <si>
    <t xml:space="preserve">E1.2B 1250 Ekip Dip LI 4p WMP </t>
  </si>
  <si>
    <t>1SDA072802R1</t>
  </si>
  <si>
    <t>E1.2B 1250 Ekip Dip LSI 4p WMP</t>
  </si>
  <si>
    <t>1SDA072803R1</t>
  </si>
  <si>
    <t xml:space="preserve">E1.2B 1250 Ekip Dip LSIG 4p WMP </t>
  </si>
  <si>
    <t>1SDA072804R1</t>
  </si>
  <si>
    <t xml:space="preserve">E1.2B 1250 Ekip Touch LI 4p WMP </t>
  </si>
  <si>
    <t>1SDA072805R1</t>
  </si>
  <si>
    <t>E1.2B 1250 Ekip Touch LSI 4p WMP</t>
  </si>
  <si>
    <t>1SDA072806R1</t>
  </si>
  <si>
    <t xml:space="preserve">E1.2B 1250 Ekip Touch LSIG 4p WMP </t>
  </si>
  <si>
    <t>1SDA072807R1</t>
  </si>
  <si>
    <t xml:space="preserve">E1.2B 1250 Ekip G Touch LSIG 4p WMP </t>
  </si>
  <si>
    <t>1SDA072808R1</t>
  </si>
  <si>
    <t xml:space="preserve">E1.2B 1250 Ekip Hi-Touch LSI 4p WMP </t>
  </si>
  <si>
    <t>1SDA072809R1</t>
  </si>
  <si>
    <t>E1.2B 1250 Ekip Hi-Touch LSIG 4p WMP</t>
  </si>
  <si>
    <t>1SDA072810R1</t>
  </si>
  <si>
    <t>E1.2B 1250 Ekip G Hi-Touch LSIG 4p WMP</t>
  </si>
  <si>
    <t>1SDA072811R1</t>
  </si>
  <si>
    <t xml:space="preserve">E1.2C 1250 Ekip Dip LI 4p WMP </t>
  </si>
  <si>
    <t>1SDA072812R1</t>
  </si>
  <si>
    <t>E1.2C 1250 Ekip Dip LSI 4p WMP</t>
  </si>
  <si>
    <t>1SDA072813R1</t>
  </si>
  <si>
    <t xml:space="preserve">E1.2C 1250 Ekip Dip LSIG 4p WMP </t>
  </si>
  <si>
    <t>1SDA072814R1</t>
  </si>
  <si>
    <t xml:space="preserve">E1.2C 1250 Ekip Touch LI 4p WMP </t>
  </si>
  <si>
    <t>1SDA072815R1</t>
  </si>
  <si>
    <t>E1.2C 1250 Ekip Touch LSI 4p WMP</t>
  </si>
  <si>
    <t>1SDA072816R1</t>
  </si>
  <si>
    <t xml:space="preserve">E1.2C 1250 Ekip Touch LSIG 4p WMP </t>
  </si>
  <si>
    <t>1SDA072817R1</t>
  </si>
  <si>
    <t xml:space="preserve">E1.2C 1250 Ekip G Touch LSIG 4p WMP </t>
  </si>
  <si>
    <t>1SDA072818R1</t>
  </si>
  <si>
    <t xml:space="preserve">E1.2C 1250 Ekip Hi-Touch LSI 4p WMP </t>
  </si>
  <si>
    <t>1SDA072819R1</t>
  </si>
  <si>
    <t>E1.2C 1250 Ekip Hi-Touch LSIG 4p WMP</t>
  </si>
  <si>
    <t>1SDA072820R1</t>
  </si>
  <si>
    <t>E1.2C 1250 Ekip G Hi-Touch LSIG 4p WMP</t>
  </si>
  <si>
    <t>1SDA072821R1</t>
  </si>
  <si>
    <t xml:space="preserve">E1.2N 1250 Ekip Dip LI 4p WMP </t>
  </si>
  <si>
    <t>1SDA072822R1</t>
  </si>
  <si>
    <t>E1.2N 1250 Ekip Dip LSI 4p WMP</t>
  </si>
  <si>
    <t>1SDA072823R1</t>
  </si>
  <si>
    <t xml:space="preserve">E1.2N 1250 Ekip Dip LSIG 4p WMP </t>
  </si>
  <si>
    <t>1SDA072824R1</t>
  </si>
  <si>
    <t xml:space="preserve">E1.2N 1250 Ekip Touch LI 4p WMP </t>
  </si>
  <si>
    <t>1SDA072825R1</t>
  </si>
  <si>
    <t>E1.2N 1250 Ekip Touch LSI 4p WMP</t>
  </si>
  <si>
    <t>1SDA072826R1</t>
  </si>
  <si>
    <t xml:space="preserve">E1.2N 1250 Ekip Touch LSIG 4p WMP </t>
  </si>
  <si>
    <t>1SDA072827R1</t>
  </si>
  <si>
    <t xml:space="preserve">E1.2N 1250 Ekip G Touch LSIG 4p WMP </t>
  </si>
  <si>
    <t>1SDA072828R1</t>
  </si>
  <si>
    <t xml:space="preserve">E1.2N 1250 Ekip Hi-Touch LSI 4p WMP </t>
  </si>
  <si>
    <t>1SDA072829R1</t>
  </si>
  <si>
    <t>E1.2N 1250 Ekip Hi-Touch LSIG 4p WMP</t>
  </si>
  <si>
    <t>1SDA072830R1</t>
  </si>
  <si>
    <t>E1.2N 1250 Ekip G Hi-Touch LSIG 4p WMP</t>
  </si>
  <si>
    <t>1SDA072841R1</t>
  </si>
  <si>
    <t xml:space="preserve">E1.2B 1600 Ekip Dip LI 4p WMP </t>
  </si>
  <si>
    <t>1SDA072842R1</t>
  </si>
  <si>
    <t>E1.2B 1600 Ekip Dip LSI 4p WMP</t>
  </si>
  <si>
    <t>1SDA072843R1</t>
  </si>
  <si>
    <t xml:space="preserve">E1.2B 1600 Ekip Dip LSIG 4p WMP </t>
  </si>
  <si>
    <t>1SDA072844R1</t>
  </si>
  <si>
    <t xml:space="preserve">E1.2B 1600 Ekip Touch LI 4p WMP </t>
  </si>
  <si>
    <t>1SDA072845R1</t>
  </si>
  <si>
    <t>E1.2B 1600 Ekip Touch LSI 4p WMP</t>
  </si>
  <si>
    <t>1SDA072846R1</t>
  </si>
  <si>
    <t xml:space="preserve">E1.2B 1600 Ekip Touch LSIG 4p WMP </t>
  </si>
  <si>
    <t>1SDA072847R1</t>
  </si>
  <si>
    <t xml:space="preserve">E1.2B 1600 Ekip G Touch LSIG 4p WMP </t>
  </si>
  <si>
    <t>1SDA072848R1</t>
  </si>
  <si>
    <t xml:space="preserve">E1.2B 1600 Ekip Hi-Touch LSI 4p WMP </t>
  </si>
  <si>
    <t>1SDA072849R1</t>
  </si>
  <si>
    <t>E1.2B 1600 Ekip Hi-Touch LSIG 4p WMP</t>
  </si>
  <si>
    <t>1SDA072850R1</t>
  </si>
  <si>
    <t>E1.2B 1600 Ekip G Hi-Touch LSIG 4p WMP</t>
  </si>
  <si>
    <t>1SDA072851R1</t>
  </si>
  <si>
    <t xml:space="preserve">E1.2C 1600 Ekip Dip LI 4p WMP </t>
  </si>
  <si>
    <t>1SDA072852R1</t>
  </si>
  <si>
    <t>E1.2C 1600 Ekip Dip LSI 4p WMP</t>
  </si>
  <si>
    <t>1SDA072853R1</t>
  </si>
  <si>
    <t xml:space="preserve">E1.2C 1600 Ekip Dip LSIG 4p WMP </t>
  </si>
  <si>
    <t>1SDA072854R1</t>
  </si>
  <si>
    <t xml:space="preserve">E1.2C 1600 Ekip Touch LI 4p WMP </t>
  </si>
  <si>
    <t>1SDA072855R1</t>
  </si>
  <si>
    <t>E1.2C 1600 Ekip Touch LSI 4p WMP</t>
  </si>
  <si>
    <t>1SDA072856R1</t>
  </si>
  <si>
    <t xml:space="preserve">E1.2C 1600 Ekip Touch LSIG 4p WMP </t>
  </si>
  <si>
    <t>1SDA072857R1</t>
  </si>
  <si>
    <t xml:space="preserve">E1.2C 1600 Ekip G Touch LSIG 4p WMP </t>
  </si>
  <si>
    <t>1SDA072858R1</t>
  </si>
  <si>
    <t xml:space="preserve">E1.2C 1600 Ekip Hi-Touch LSI 4p WMP </t>
  </si>
  <si>
    <t>1SDA072859R1</t>
  </si>
  <si>
    <t>E1.2C 1600 Ekip Hi-Touch LSIG 4p WMP</t>
  </si>
  <si>
    <t>1SDA072860R1</t>
  </si>
  <si>
    <t>E1.2C 1600 Ekip G Hi-Touch LSIG 4p WMP</t>
  </si>
  <si>
    <t>1SDA072861R1</t>
  </si>
  <si>
    <t xml:space="preserve">E1.2N 1600 Ekip Dip LI 4p WMP </t>
  </si>
  <si>
    <t>1SDA072862R1</t>
  </si>
  <si>
    <t>E1.2N 1600 Ekip Dip LSI 4p WMP</t>
  </si>
  <si>
    <t>1SDA072863R1</t>
  </si>
  <si>
    <t xml:space="preserve">E1.2N 1600 Ekip Dip LSIG 4p WMP </t>
  </si>
  <si>
    <t>1SDA072864R1</t>
  </si>
  <si>
    <t xml:space="preserve">E1.2N 1600 Ekip Touch LI 4p WMP </t>
  </si>
  <si>
    <t>1SDA072865R1</t>
  </si>
  <si>
    <t>E1.2N 1600 Ekip Touch LSI 4p WMP</t>
  </si>
  <si>
    <t>1SDA072866R1</t>
  </si>
  <si>
    <t xml:space="preserve">E1.2N 1600 Ekip Touch LSIG 4p WMP </t>
  </si>
  <si>
    <t>1SDA072867R1</t>
  </si>
  <si>
    <t xml:space="preserve">E1.2N 1600 Ekip G Touch LSIG 4p WMP </t>
  </si>
  <si>
    <t>1SDA072868R1</t>
  </si>
  <si>
    <t xml:space="preserve">E1.2N 1600 Ekip Hi-Touch LSI 4p WMP </t>
  </si>
  <si>
    <t>1SDA072869R1</t>
  </si>
  <si>
    <t>E1.2N 1600 Ekip Hi-Touch LSIG 4p WMP</t>
  </si>
  <si>
    <t>1SDA072870R1</t>
  </si>
  <si>
    <t>E1.2N 1600 Ekip G Hi-Touch LSIG 4p WMP</t>
  </si>
  <si>
    <t>1SDA072871R1</t>
  </si>
  <si>
    <t>E2.2N 800 Ekip Dip LI 4p WMP</t>
  </si>
  <si>
    <t>1SDA072872R1</t>
  </si>
  <si>
    <t xml:space="preserve">E2.2N 800 Ekip Dip LSI 4p WMP </t>
  </si>
  <si>
    <t>1SDA072873R1</t>
  </si>
  <si>
    <t>E2.2N 800 Ekip Dip LSIG 4p WMP</t>
  </si>
  <si>
    <t>1SDA072874R1</t>
  </si>
  <si>
    <t>E2.2N 800 Ekip Touch LI 4p WMP</t>
  </si>
  <si>
    <t>1SDA072875R1</t>
  </si>
  <si>
    <t xml:space="preserve">E2.2N 800 Ekip Touch LSI 4p WMP </t>
  </si>
  <si>
    <t>1SDA072876R1</t>
  </si>
  <si>
    <t>E2.2N 800 Ekip Touch LSIG 4p WMP</t>
  </si>
  <si>
    <t>1SDA072877R1</t>
  </si>
  <si>
    <t>E2.2N 800 Ekip G Touch LSIG 4p WMP</t>
  </si>
  <si>
    <t>1SDA072878R1</t>
  </si>
  <si>
    <t>E2.2N 800 Ekip Hi-Touch LSI 4p WMP</t>
  </si>
  <si>
    <t>1SDA072879R1</t>
  </si>
  <si>
    <t xml:space="preserve">E2.2N 800 Ekip Hi-Touch LSIG 4p WMP </t>
  </si>
  <si>
    <t>1SDA072880R1</t>
  </si>
  <si>
    <t xml:space="preserve">E2.2N 800 Ekip G Hi-Touch LSIG 4p WMP </t>
  </si>
  <si>
    <t>1SDA072881R1</t>
  </si>
  <si>
    <t>E2.2S 800 Ekip Dip LI 4p WMP</t>
  </si>
  <si>
    <t>1SDA072882R1</t>
  </si>
  <si>
    <t xml:space="preserve">E2.2S 800 Ekip Dip LSI 4p WMP </t>
  </si>
  <si>
    <t>1SDA072883R1</t>
  </si>
  <si>
    <t>E2.2S 800 Ekip Dip LSIG 4p WMP</t>
  </si>
  <si>
    <t>1SDA072884R1</t>
  </si>
  <si>
    <t>E2.2S 800 Ekip Touch LI 4p WMP</t>
  </si>
  <si>
    <t>1SDA072885R1</t>
  </si>
  <si>
    <t xml:space="preserve">E2.2S 800 Ekip Touch LSI 4p WMP </t>
  </si>
  <si>
    <t>1SDA072886R1</t>
  </si>
  <si>
    <t>E2.2S 800 Ekip Touch LSIG 4p WMP</t>
  </si>
  <si>
    <t>1SDA072887R1</t>
  </si>
  <si>
    <t>E2.2S 800 Ekip G Touch LSIG 4p WMP</t>
  </si>
  <si>
    <t>1SDA072888R1</t>
  </si>
  <si>
    <t>E2.2S 800 Ekip Hi-Touch LSI 4p WMP</t>
  </si>
  <si>
    <t>1SDA072889R1</t>
  </si>
  <si>
    <t xml:space="preserve">E2.2S 800 Ekip Hi-Touch LSIG 4p WMP </t>
  </si>
  <si>
    <t>1SDA072890R1</t>
  </si>
  <si>
    <t xml:space="preserve">E2.2S 800 Ekip G Hi-Touch LSIG 4p WMP </t>
  </si>
  <si>
    <t>1SDA072891R1</t>
  </si>
  <si>
    <t>E2.2H 800 Ekip Dip LI 4p WMP</t>
  </si>
  <si>
    <t>1SDA072892R1</t>
  </si>
  <si>
    <t xml:space="preserve">E2.2H 800 Ekip Dip LSI 4p WMP </t>
  </si>
  <si>
    <t>1SDA072893R1</t>
  </si>
  <si>
    <t>E2.2H 800 Ekip Dip LSIG 4p WMP</t>
  </si>
  <si>
    <t>1SDA072894R1</t>
  </si>
  <si>
    <t>E2.2H 800 Ekip Touch LI 4p WMP</t>
  </si>
  <si>
    <t>1SDA072895R1</t>
  </si>
  <si>
    <t xml:space="preserve">E2.2H 800 Ekip Touch LSI 4p WMP </t>
  </si>
  <si>
    <t>1SDA072896R1</t>
  </si>
  <si>
    <t>E2.2H 800 Ekip Touch LSIG 4p WMP</t>
  </si>
  <si>
    <t>1SDA072897R1</t>
  </si>
  <si>
    <t>E2.2H 800 Ekip G Touch LSIG 4p WMP</t>
  </si>
  <si>
    <t>1SDA072898R1</t>
  </si>
  <si>
    <t>E2.2H 800 Ekip Hi-Touch LSI 4p WMP</t>
  </si>
  <si>
    <t>1SDA072899R1</t>
  </si>
  <si>
    <t xml:space="preserve">E2.2H 800 Ekip Hi-Touch LSIG 4p WMP </t>
  </si>
  <si>
    <t>1SDA072900R1</t>
  </si>
  <si>
    <t xml:space="preserve">E2.2H 800 Ekip G Hi-Touch LSIG 4p WMP </t>
  </si>
  <si>
    <t>1SDA072901R1</t>
  </si>
  <si>
    <t xml:space="preserve">E2.2N 1000 Ekip Dip LI 4p WMP </t>
  </si>
  <si>
    <t>1SDA072902R1</t>
  </si>
  <si>
    <t>E2.2N 1000 Ekip Dip LSI 4p WMP</t>
  </si>
  <si>
    <t>1SDA072903R1</t>
  </si>
  <si>
    <t xml:space="preserve">E2.2N 1000 Ekip Dip LSIG 4p WMP </t>
  </si>
  <si>
    <t>1SDA072904R1</t>
  </si>
  <si>
    <t xml:space="preserve">E2.2N 1000 Ekip Touch LI 4p WMP </t>
  </si>
  <si>
    <t>1SDA072905R1</t>
  </si>
  <si>
    <t>E2.2N 1000 Ekip Touch LSI 4p WMP</t>
  </si>
  <si>
    <t>1SDA072906R1</t>
  </si>
  <si>
    <t xml:space="preserve">E2.2N 1000 Ekip Touch LSIG 4p WMP </t>
  </si>
  <si>
    <t>1SDA072907R1</t>
  </si>
  <si>
    <t xml:space="preserve">E2.2N 1000 Ekip G Touch LSIG 4p WMP </t>
  </si>
  <si>
    <t>1SDA072908R1</t>
  </si>
  <si>
    <t xml:space="preserve">E2.2N 1000 Ekip Hi-Touch LSI 4p WMP </t>
  </si>
  <si>
    <t>1SDA072909R1</t>
  </si>
  <si>
    <t>E2.2N 1000 Ekip Hi-Touch LSIG 4p WMP</t>
  </si>
  <si>
    <t>1SDA072910R1</t>
  </si>
  <si>
    <t>E2.2N 1000 Ekip G Hi-Touch LSIG 4p WMP</t>
  </si>
  <si>
    <t>1SDA072911R1</t>
  </si>
  <si>
    <t xml:space="preserve">E2.2S 1000 Ekip Dip LI 4p WMP </t>
  </si>
  <si>
    <t>1SDA072912R1</t>
  </si>
  <si>
    <t>E2.2S 1000 Ekip Dip LSI 4p WMP</t>
  </si>
  <si>
    <t>1SDA072913R1</t>
  </si>
  <si>
    <t xml:space="preserve">E2.2S 1000 Ekip Dip LSIG 4p WMP </t>
  </si>
  <si>
    <t>1SDA072914R1</t>
  </si>
  <si>
    <t xml:space="preserve">E2.2S 1000 Ekip Touch LI 4p WMP </t>
  </si>
  <si>
    <t>1SDA072915R1</t>
  </si>
  <si>
    <t>E2.2S 1000 Ekip Touch LSI 4p WMP</t>
  </si>
  <si>
    <t>1SDA072916R1</t>
  </si>
  <si>
    <t xml:space="preserve">E2.2S 1000 Ekip Touch LSIG 4p WMP </t>
  </si>
  <si>
    <t>1SDA072917R1</t>
  </si>
  <si>
    <t xml:space="preserve">E2.2S 1000 Ekip G Touch LSIG 4p WMP </t>
  </si>
  <si>
    <t>1SDA072918R1</t>
  </si>
  <si>
    <t xml:space="preserve">E2.2S 1000 Ekip Hi-Touch LSI 4p WMP </t>
  </si>
  <si>
    <t>1SDA072919R1</t>
  </si>
  <si>
    <t>E2.2S 1000 Ekip Hi-Touch LSIG 4p WMP</t>
  </si>
  <si>
    <t>1SDA072920R1</t>
  </si>
  <si>
    <t>E2.2S 1000 Ekip G Hi-Touch LSIG 4p WMP</t>
  </si>
  <si>
    <t>1SDA072921R1</t>
  </si>
  <si>
    <t xml:space="preserve">E2.2H 1000 Ekip Dip LI 4p WMP </t>
  </si>
  <si>
    <t>1SDA072922R1</t>
  </si>
  <si>
    <t>E2.2H 1000 Ekip Dip LSI 4p WMP</t>
  </si>
  <si>
    <t>1SDA072923R1</t>
  </si>
  <si>
    <t xml:space="preserve">E2.2H 1000 Ekip Dip LSIG 4p WMP </t>
  </si>
  <si>
    <t>1SDA072924R1</t>
  </si>
  <si>
    <t xml:space="preserve">E2.2H 1000 Ekip Touch LI 4p WMP </t>
  </si>
  <si>
    <t>1SDA072925R1</t>
  </si>
  <si>
    <t>E2.2H 1000 Ekip Touch LSI 4p WMP</t>
  </si>
  <si>
    <t>1SDA072926R1</t>
  </si>
  <si>
    <t xml:space="preserve">E2.2H 1000 Ekip Touch LSIG 4p WMP </t>
  </si>
  <si>
    <t>1SDA072927R1</t>
  </si>
  <si>
    <t xml:space="preserve">E2.2H 1000 Ekip G Touch LSIG 4p WMP </t>
  </si>
  <si>
    <t>1SDA072928R1</t>
  </si>
  <si>
    <t xml:space="preserve">E2.2H 1000 Ekip Hi-Touch LSI 4p WMP </t>
  </si>
  <si>
    <t>1SDA072929R1</t>
  </si>
  <si>
    <t>E2.2H 1000 Ekip Hi-Touch LSIG 4p WMP</t>
  </si>
  <si>
    <t>1SDA072930R1</t>
  </si>
  <si>
    <t>E2.2H 1000 Ekip G Hi-Touch LSIG 4p WMP</t>
  </si>
  <si>
    <t>1SDA072931R1</t>
  </si>
  <si>
    <t xml:space="preserve">E2.2N 1250 Ekip Dip LI 4p WMP </t>
  </si>
  <si>
    <t>1SDA072932R1</t>
  </si>
  <si>
    <t>E2.2N 1250 Ekip Dip LSI 4p WMP</t>
  </si>
  <si>
    <t>1SDA072933R1</t>
  </si>
  <si>
    <t xml:space="preserve">E2.2N 1250 Ekip Dip LSIG 4p WMP </t>
  </si>
  <si>
    <t>1SDA072934R1</t>
  </si>
  <si>
    <t xml:space="preserve">E2.2N 1250 Ekip Touch LI 4p WMP </t>
  </si>
  <si>
    <t>1SDA072935R1</t>
  </si>
  <si>
    <t>E2.2N 1250 Ekip Touch LSI 4p WMP</t>
  </si>
  <si>
    <t>1SDA072936R1</t>
  </si>
  <si>
    <t xml:space="preserve">E2.2N 1250 Ekip Touch LSIG 4p WMP </t>
  </si>
  <si>
    <t>1SDA072937R1</t>
  </si>
  <si>
    <t xml:space="preserve">E2.2N 1250 Ekip G Touch LSIG 4p WMP </t>
  </si>
  <si>
    <t>1SDA072938R1</t>
  </si>
  <si>
    <t xml:space="preserve">E2.2N 1250 Ekip Hi-Touch LSI 4p WMP </t>
  </si>
  <si>
    <t>1SDA072939R1</t>
  </si>
  <si>
    <t>E2.2N 1250 Ekip Hi-Touch LSIG 4p WMP</t>
  </si>
  <si>
    <t>1SDA072940R1</t>
  </si>
  <si>
    <t>E2.2N 1250 Ekip G Hi-Touch LSIG 4p WMP</t>
  </si>
  <si>
    <t>1SDA072941R1</t>
  </si>
  <si>
    <t xml:space="preserve">E2.2S 1250 Ekip Dip LI 4p WMP </t>
  </si>
  <si>
    <t>1SDA072942R1</t>
  </si>
  <si>
    <t>E2.2S 1250 Ekip Dip LSI 4p WMP</t>
  </si>
  <si>
    <t>1SDA072943R1</t>
  </si>
  <si>
    <t xml:space="preserve">E2.2S 1250 Ekip Dip LSIG 4p WMP </t>
  </si>
  <si>
    <t>1SDA072944R1</t>
  </si>
  <si>
    <t xml:space="preserve">E2.2S 1250 Ekip Touch LI 4p WMP </t>
  </si>
  <si>
    <t>1SDA072945R1</t>
  </si>
  <si>
    <t>E2.2S 1250 Ekip Touch LSI 4p WMP</t>
  </si>
  <si>
    <t>1SDA072946R1</t>
  </si>
  <si>
    <t xml:space="preserve">E2.2S 1250 Ekip Touch LSIG 4p WMP </t>
  </si>
  <si>
    <t>1SDA072947R1</t>
  </si>
  <si>
    <t xml:space="preserve">E2.2S 1250 Ekip G Touch LSIG 4p WMP </t>
  </si>
  <si>
    <t>1SDA072948R1</t>
  </si>
  <si>
    <t xml:space="preserve">E2.2S 1250 Ekip Hi-Touch LSI 4p WMP </t>
  </si>
  <si>
    <t>1SDA072949R1</t>
  </si>
  <si>
    <t>E2.2S 1250 Ekip Hi-Touch LSIG 4p WMP</t>
  </si>
  <si>
    <t>1SDA072950R1</t>
  </si>
  <si>
    <t>E2.2S 1250 Ekip G Hi-Touch LSIG 4p WMP</t>
  </si>
  <si>
    <t>1SDA072951R1</t>
  </si>
  <si>
    <t xml:space="preserve">E2.2H 1250 Ekip Dip LI 4p WMP </t>
  </si>
  <si>
    <t>1SDA072952R1</t>
  </si>
  <si>
    <t>E2.2H 1250 Ekip Dip LSI 4p WMP</t>
  </si>
  <si>
    <t>1SDA072953R1</t>
  </si>
  <si>
    <t xml:space="preserve">E2.2H 1250 Ekip Dip LSIG 4p WMP </t>
  </si>
  <si>
    <t>1SDA072954R1</t>
  </si>
  <si>
    <t xml:space="preserve">E2.2H 1250 Ekip Touch LI 4p WMP </t>
  </si>
  <si>
    <t>1SDA072955R1</t>
  </si>
  <si>
    <t>E2.2H 1250 Ekip Touch LSI 4p WMP</t>
  </si>
  <si>
    <t>1SDA072956R1</t>
  </si>
  <si>
    <t xml:space="preserve">E2.2H 1250 Ekip Touch LSIG 4p WMP </t>
  </si>
  <si>
    <t>1SDA072957R1</t>
  </si>
  <si>
    <t xml:space="preserve">E2.2H 1250 Ekip G Touch LSIG 4p WMP </t>
  </si>
  <si>
    <t>1SDA072958R1</t>
  </si>
  <si>
    <t xml:space="preserve">E2.2H 1250 Ekip Hi-Touch LSI 4p WMP </t>
  </si>
  <si>
    <t>1SDA072959R1</t>
  </si>
  <si>
    <t>E2.2H 1250 Ekip Hi-Touch LSIG 4p WMP</t>
  </si>
  <si>
    <t>1SDA072960R1</t>
  </si>
  <si>
    <t>E2.2H 1250 Ekip G Hi-Touch LSIG 4p WMP</t>
  </si>
  <si>
    <t>1SDA072961R1</t>
  </si>
  <si>
    <t xml:space="preserve">E2.2B 1600 Ekip Dip LI 4p WMP </t>
  </si>
  <si>
    <t>1SDA072962R1</t>
  </si>
  <si>
    <t>E2.2B 1600 Ekip Dip LSI 4p WMP</t>
  </si>
  <si>
    <t>1SDA072963R1</t>
  </si>
  <si>
    <t xml:space="preserve">E2.2B 1600 Ekip Dip LSIG 4p WMP </t>
  </si>
  <si>
    <t>1SDA072964R1</t>
  </si>
  <si>
    <t xml:space="preserve">E2.2B 1600 Ekip Touch LI 4p WMP </t>
  </si>
  <si>
    <t>1SDA072965R1</t>
  </si>
  <si>
    <t>E2.2B 1600 Ekip Touch LSI 4p WMP</t>
  </si>
  <si>
    <t>1SDA072966R1</t>
  </si>
  <si>
    <t xml:space="preserve">E2.2B 1600 Ekip Touch LSIG 4p WMP </t>
  </si>
  <si>
    <t>1SDA072967R1</t>
  </si>
  <si>
    <t xml:space="preserve">E2.2B 1600 Ekip G Touch LSIG 4p WMP </t>
  </si>
  <si>
    <t>1SDA072968R1</t>
  </si>
  <si>
    <t xml:space="preserve">E2.2B 1600 Ekip Hi-Touch LSI 4p WMP </t>
  </si>
  <si>
    <t>1SDA072969R1</t>
  </si>
  <si>
    <t>E2.2B 1600 Ekip Hi-Touch LSIG 4p WMP</t>
  </si>
  <si>
    <t>1SDA072970R1</t>
  </si>
  <si>
    <t>E2.2B 1600 Ekip G Hi-Touch LSIG 4p WMP</t>
  </si>
  <si>
    <t>1SDA072971R1</t>
  </si>
  <si>
    <t xml:space="preserve">E2.2N 1600 Ekip Dip LI 4p WMP </t>
  </si>
  <si>
    <t>1SDA072972R1</t>
  </si>
  <si>
    <t>E2.2N 1600 Ekip Dip LSI 4p WMP</t>
  </si>
  <si>
    <t>1SDA072973R1</t>
  </si>
  <si>
    <t xml:space="preserve">E2.2N 1600 Ekip Dip LSIG 4p WMP </t>
  </si>
  <si>
    <t>1SDA072974R1</t>
  </si>
  <si>
    <t xml:space="preserve">E2.2N 1600 Ekip Touch LI 4p WMP </t>
  </si>
  <si>
    <t>1SDA072975R1</t>
  </si>
  <si>
    <t>E2.2N 1600 Ekip Touch LSI 4p WMP</t>
  </si>
  <si>
    <t>1SDA072976R1</t>
  </si>
  <si>
    <t xml:space="preserve">E2.2N 1600 Ekip Touch LSIG 4p WMP </t>
  </si>
  <si>
    <t>1SDA072977R1</t>
  </si>
  <si>
    <t xml:space="preserve">E2.2N 1600 Ekip G Touch LSIG 4p WMP </t>
  </si>
  <si>
    <t>1SDA072978R1</t>
  </si>
  <si>
    <t xml:space="preserve">E2.2N 1600 Ekip Hi-Touch LSI 4p WMP </t>
  </si>
  <si>
    <t>1SDA072979R1</t>
  </si>
  <si>
    <t>E2.2N 1600 Ekip Hi-Touch LSIG 4p WMP</t>
  </si>
  <si>
    <t>1SDA072980R1</t>
  </si>
  <si>
    <t>E2.2N 1600 Ekip G Hi-Touch LSIG 4p WMP</t>
  </si>
  <si>
    <t>1SDA072981R1</t>
  </si>
  <si>
    <t xml:space="preserve">E2.2S 1600 Ekip Dip LI 4p WMP </t>
  </si>
  <si>
    <t>1SDA072982R1</t>
  </si>
  <si>
    <t>E2.2S 1600 Ekip Dip LSI 4p WMP</t>
  </si>
  <si>
    <t>1SDA072983R1</t>
  </si>
  <si>
    <t xml:space="preserve">E2.2S 1600 Ekip Dip LSIG 4p WMP </t>
  </si>
  <si>
    <t>1SDA072984R1</t>
  </si>
  <si>
    <t xml:space="preserve">E2.2S 1600 Ekip Touch LI 4p WMP </t>
  </si>
  <si>
    <t>1SDA072985R1</t>
  </si>
  <si>
    <t>E2.2S 1600 Ekip Touch LSI 4p WMP</t>
  </si>
  <si>
    <t>1SDA072986R1</t>
  </si>
  <si>
    <t xml:space="preserve">E2.2S 1600 Ekip Touch LSIG 4p WMP </t>
  </si>
  <si>
    <t>1SDA072987R1</t>
  </si>
  <si>
    <t xml:space="preserve">E2.2S 1600 Ekip G Touch LSIG 4p WMP </t>
  </si>
  <si>
    <t>1SDA072988R1</t>
  </si>
  <si>
    <t xml:space="preserve">E2.2S 1600 Ekip Hi-Touch LSI 4p WMP </t>
  </si>
  <si>
    <t>1SDA072989R1</t>
  </si>
  <si>
    <t>E2.2S 1600 Ekip Hi-Touch LSIG 4p WMP</t>
  </si>
  <si>
    <t>1SDA072990R1</t>
  </si>
  <si>
    <t>E2.2S 1600 Ekip G Hi-Touch LSIG 4p WMP</t>
  </si>
  <si>
    <t>1SDA072991R1</t>
  </si>
  <si>
    <t xml:space="preserve">E2.2H 1600 Ekip Dip LI 4p WMP </t>
  </si>
  <si>
    <t>1SDA072992R1</t>
  </si>
  <si>
    <t>E2.2H 1600 Ekip Dip LSI 4p WMP</t>
  </si>
  <si>
    <t>1SDA072993R1</t>
  </si>
  <si>
    <t xml:space="preserve">E2.2H 1600 Ekip Dip LSIG 4p WMP </t>
  </si>
  <si>
    <t>1SDA072994R1</t>
  </si>
  <si>
    <t xml:space="preserve">E2.2H 1600 Ekip Touch LI 4p WMP </t>
  </si>
  <si>
    <t>1SDA072995R1</t>
  </si>
  <si>
    <t>E2.2H 1600 Ekip Touch LSI 4p WMP</t>
  </si>
  <si>
    <t>1SDA072996R1</t>
  </si>
  <si>
    <t xml:space="preserve">E2.2H 1600 Ekip Touch LSIG 4p WMP </t>
  </si>
  <si>
    <t>1SDA072997R1</t>
  </si>
  <si>
    <t xml:space="preserve">E2.2H 1600 Ekip G Touch LSIG 4p WMP </t>
  </si>
  <si>
    <t>1SDA072998R1</t>
  </si>
  <si>
    <t xml:space="preserve">E2.2H 1600 Ekip Hi-Touch LSI 4p WMP </t>
  </si>
  <si>
    <t>1SDA072999R1</t>
  </si>
  <si>
    <t>E2.2H 1600 Ekip Hi-Touch LSIG 4p WMP</t>
  </si>
  <si>
    <t>1SDA073000R1</t>
  </si>
  <si>
    <t>E2.2H 1600 Ekip G Hi-Touch LSIG 4p WMP</t>
  </si>
  <si>
    <t>1SDA073001R1</t>
  </si>
  <si>
    <t xml:space="preserve">E2.2B 2000 Ekip Dip LI 4p WMP </t>
  </si>
  <si>
    <t>1SDA073002R1</t>
  </si>
  <si>
    <t>E2.2B 2000 Ekip Dip LSI 4p WMP</t>
  </si>
  <si>
    <t>1SDA073003R1</t>
  </si>
  <si>
    <t xml:space="preserve">E2.2B 2000 Ekip Dip LSIG 4p WMP </t>
  </si>
  <si>
    <t>1SDA073004R1</t>
  </si>
  <si>
    <t xml:space="preserve">E2.2B 2000 Ekip Touch LI 4p WMP </t>
  </si>
  <si>
    <t>1SDA073005R1</t>
  </si>
  <si>
    <t>E2.2B 2000 Ekip Touch LSI 4p WMP</t>
  </si>
  <si>
    <t>1SDA073006R1</t>
  </si>
  <si>
    <t xml:space="preserve">E2.2B 2000 Ekip Touch LSIG 4p WMP </t>
  </si>
  <si>
    <t>1SDA073007R1</t>
  </si>
  <si>
    <t xml:space="preserve">E2.2B 2000 Ekip G Touch LSIG 4p WMP </t>
  </si>
  <si>
    <t>1SDA073008R1</t>
  </si>
  <si>
    <t xml:space="preserve">E2.2B 2000 Ekip Hi-Touch LSI 4p WMP </t>
  </si>
  <si>
    <t>1SDA073009R1</t>
  </si>
  <si>
    <t>E2.2B 2000 Ekip Hi-Touch LSIG 4p WMP</t>
  </si>
  <si>
    <t>1SDA073010R1</t>
  </si>
  <si>
    <t>E2.2B 2000 Ekip G Hi-Touch LSIG 4p WMP</t>
  </si>
  <si>
    <t>1SDA073011R1</t>
  </si>
  <si>
    <t xml:space="preserve">E2.2N 2000 Ekip Dip LI 4p WMP </t>
  </si>
  <si>
    <t>1SDA073012R1</t>
  </si>
  <si>
    <t>E2.2N 2000 Ekip Dip LSI 4p WMP</t>
  </si>
  <si>
    <t>1SDA073013R1</t>
  </si>
  <si>
    <t xml:space="preserve">E2.2N 2000 Ekip Dip LSIG 4p WMP </t>
  </si>
  <si>
    <t>1SDA073014R1</t>
  </si>
  <si>
    <t xml:space="preserve">E2.2N 2000 Ekip Touch LI 4p WMP </t>
  </si>
  <si>
    <t>1SDA073015R1</t>
  </si>
  <si>
    <t>E2.2N 2000 Ekip Touch LSI 4p WMP</t>
  </si>
  <si>
    <t>1SDA073016R1</t>
  </si>
  <si>
    <t xml:space="preserve">E2.2N 2000 Ekip Touch LSIG 4p WMP </t>
  </si>
  <si>
    <t>1SDA073017R1</t>
  </si>
  <si>
    <t xml:space="preserve">E2.2N 2000 Ekip G Touch LSIG 4p WMP </t>
  </si>
  <si>
    <t>1SDA073018R1</t>
  </si>
  <si>
    <t xml:space="preserve">E2.2N 2000 Ekip Hi-Touch LSI 4p WMP </t>
  </si>
  <si>
    <t>1SDA073019R1</t>
  </si>
  <si>
    <t>E2.2N 2000 Ekip Hi-Touch LSIG 4p WMP</t>
  </si>
  <si>
    <t>1SDA073020R1</t>
  </si>
  <si>
    <t>E2.2N 2000 Ekip G Hi-Touch LSIG 4p WMP</t>
  </si>
  <si>
    <t>1SDA073021R1</t>
  </si>
  <si>
    <t xml:space="preserve">E2.2S 2000 Ekip Dip LI 4p WMP </t>
  </si>
  <si>
    <t>1SDA073022R1</t>
  </si>
  <si>
    <t>E2.2S 2000 Ekip Dip LSI 4p WMP</t>
  </si>
  <si>
    <t>1SDA073023R1</t>
  </si>
  <si>
    <t xml:space="preserve">E2.2S 2000 Ekip Dip LSIG 4p WMP </t>
  </si>
  <si>
    <t>1SDA073024R1</t>
  </si>
  <si>
    <t xml:space="preserve">E2.2S 2000 Ekip Touch LI 4p WMP </t>
  </si>
  <si>
    <t>1SDA073025R1</t>
  </si>
  <si>
    <t>E2.2S 2000 Ekip Touch LSI 4p WMP</t>
  </si>
  <si>
    <t>1SDA073026R1</t>
  </si>
  <si>
    <t xml:space="preserve">E2.2S 2000 Ekip Touch LSIG 4p WMP </t>
  </si>
  <si>
    <t>1SDA073027R1</t>
  </si>
  <si>
    <t xml:space="preserve">E2.2S 2000 Ekip G Touch LSIG 4p WMP </t>
  </si>
  <si>
    <t>1SDA073028R1</t>
  </si>
  <si>
    <t xml:space="preserve">E2.2S 2000 Ekip Hi-Touch LSI 4p WMP </t>
  </si>
  <si>
    <t>1SDA073029R1</t>
  </si>
  <si>
    <t>E2.2S 2000 Ekip Hi-Touch LSIG 4p WMP</t>
  </si>
  <si>
    <t>1SDA073030R1</t>
  </si>
  <si>
    <t>E2.2S 2000 Ekip G Hi-Touch LSIG 4p WMP</t>
  </si>
  <si>
    <t>1SDA073031R1</t>
  </si>
  <si>
    <t xml:space="preserve">E2.2H 2000 Ekip Dip LI 4p WMP </t>
  </si>
  <si>
    <t>1SDA073032R1</t>
  </si>
  <si>
    <t>E2.2H 2000 Ekip Dip LSI 4p WMP</t>
  </si>
  <si>
    <t>1SDA073033R1</t>
  </si>
  <si>
    <t xml:space="preserve">E2.2H 2000 Ekip Dip LSIG 4p WMP </t>
  </si>
  <si>
    <t>1SDA073034R1</t>
  </si>
  <si>
    <t xml:space="preserve">E2.2H 2000 Ekip Touch LI 4p WMP </t>
  </si>
  <si>
    <t>1SDA073035R1</t>
  </si>
  <si>
    <t>E2.2H 2000 Ekip Touch LSI 4p WMP</t>
  </si>
  <si>
    <t>1SDA073036R1</t>
  </si>
  <si>
    <t xml:space="preserve">E2.2H 2000 Ekip Touch LSIG 4p WMP </t>
  </si>
  <si>
    <t>1SDA073037R1</t>
  </si>
  <si>
    <t xml:space="preserve">E2.2H 2000 Ekip G Touch LSIG 4p WMP </t>
  </si>
  <si>
    <t>1SDA073038R1</t>
  </si>
  <si>
    <t xml:space="preserve">E2.2H 2000 Ekip Hi-Touch LSI 4p WMP </t>
  </si>
  <si>
    <t>1SDA073039R1</t>
  </si>
  <si>
    <t>E2.2H 2000 Ekip Hi-Touch LSIG 4p WMP</t>
  </si>
  <si>
    <t>1SDA073040R1</t>
  </si>
  <si>
    <t>E2.2H 2000 Ekip G Hi-Touch LSIG 4p WMP</t>
  </si>
  <si>
    <t>1SDA073041R1</t>
  </si>
  <si>
    <t xml:space="preserve">E2.2N 2500 Ekip Dip LI 4p WMP </t>
  </si>
  <si>
    <t>1SDA073042R1</t>
  </si>
  <si>
    <t>E2.2N 2500 Ekip Dip LSI 4p WMP</t>
  </si>
  <si>
    <t>1SDA073043R1</t>
  </si>
  <si>
    <t xml:space="preserve">E2.2N 2500 Ekip Dip LSIG 4p WMP </t>
  </si>
  <si>
    <t>1SDA073044R1</t>
  </si>
  <si>
    <t xml:space="preserve">E2.2N 2500 Ekip Touch LI 4p WMP </t>
  </si>
  <si>
    <t>1SDA073045R1</t>
  </si>
  <si>
    <t>E2.2N 2500 Ekip Touch LSI 4p WMP</t>
  </si>
  <si>
    <t>1SDA073046R1</t>
  </si>
  <si>
    <t xml:space="preserve">E2.2N 2500 Ekip Touch LSIG 4p WMP </t>
  </si>
  <si>
    <t>1SDA073047R1</t>
  </si>
  <si>
    <t xml:space="preserve">E2.2N 2500 Ekip G Touch LSIG 4p WMP </t>
  </si>
  <si>
    <t>1SDA073048R1</t>
  </si>
  <si>
    <t xml:space="preserve">E2.2N 2500 Ekip Hi-Touch LSI 4p WMP </t>
  </si>
  <si>
    <t>1SDA073049R1</t>
  </si>
  <si>
    <t>E2.2N 2500 Ekip Hi-Touch LSIG 4p WMP</t>
  </si>
  <si>
    <t>1SDA073050R1</t>
  </si>
  <si>
    <t>E2.2N 2500 Ekip G Hi-Touch LSIG 4p WMP</t>
  </si>
  <si>
    <t>1SDA073051R1</t>
  </si>
  <si>
    <t xml:space="preserve">E2.2S 2500 Ekip Dip LI 4p WMP </t>
  </si>
  <si>
    <t>1SDA073052R1</t>
  </si>
  <si>
    <t>E2.2S 2500 Ekip Dip LSI 4p WMP</t>
  </si>
  <si>
    <t>1SDA073053R1</t>
  </si>
  <si>
    <t xml:space="preserve">E2.2S 2500 Ekip Dip LSIG 4p WMP </t>
  </si>
  <si>
    <t>1SDA073054R1</t>
  </si>
  <si>
    <t xml:space="preserve">E2.2S 2500 Ekip Touch LI 4p WMP </t>
  </si>
  <si>
    <t>1SDA073055R1</t>
  </si>
  <si>
    <t>E2.2S 2500 Ekip Touch LSI 4p WMP</t>
  </si>
  <si>
    <t>1SDA073056R1</t>
  </si>
  <si>
    <t xml:space="preserve">E2.2S 2500 Ekip Touch LSIG 4p WMP </t>
  </si>
  <si>
    <t>1SDA073057R1</t>
  </si>
  <si>
    <t xml:space="preserve">E2.2S 2500 Ekip G Touch LSIG 4p WMP </t>
  </si>
  <si>
    <t>1SDA073058R1</t>
  </si>
  <si>
    <t xml:space="preserve">E2.2S 2500 Ekip Hi-Touch LSI 4p WMP </t>
  </si>
  <si>
    <t>1SDA073059R1</t>
  </si>
  <si>
    <t>E2.2S 2500 Ekip Hi-Touch LSIG 4p WMP</t>
  </si>
  <si>
    <t>1SDA073060R1</t>
  </si>
  <si>
    <t>E2.2S 2500 Ekip G Hi-Touch LSIG 4p WMP</t>
  </si>
  <si>
    <t>1SDA073061R1</t>
  </si>
  <si>
    <t xml:space="preserve">E2.2H 2500 Ekip Dip LI 4p WMP </t>
  </si>
  <si>
    <t>1SDA073062R1</t>
  </si>
  <si>
    <t>E2.2H 2500 Ekip Dip LSI 4p WMP</t>
  </si>
  <si>
    <t>1SDA073063R1</t>
  </si>
  <si>
    <t xml:space="preserve">E2.2H 2500 Ekip Dip LSIG 4p WMP </t>
  </si>
  <si>
    <t>1SDA073064R1</t>
  </si>
  <si>
    <t xml:space="preserve">E2.2H 2500 Ekip Touch LI 4p WMP </t>
  </si>
  <si>
    <t>1SDA073065R1</t>
  </si>
  <si>
    <t>E2.2H 2500 Ekip Touch LSI 4p WMP</t>
  </si>
  <si>
    <t>1SDA073066R1</t>
  </si>
  <si>
    <t xml:space="preserve">E2.2H 2500 Ekip Touch LSIG 4p WMP </t>
  </si>
  <si>
    <t>1SDA073067R1</t>
  </si>
  <si>
    <t xml:space="preserve">E2.2H 2500 Ekip G Touch LSIG 4p WMP </t>
  </si>
  <si>
    <t>1SDA073068R1</t>
  </si>
  <si>
    <t xml:space="preserve">E2.2H 2500 Ekip Hi-Touch LSI 4p WMP </t>
  </si>
  <si>
    <t>1SDA073069R1</t>
  </si>
  <si>
    <t>E2.2H 2500 Ekip Hi-Touch LSIG 4p WMP</t>
  </si>
  <si>
    <t>1SDA073070R1</t>
  </si>
  <si>
    <t>E2.2H 2500 Ekip G Hi-Touch LSIG 4p WMP</t>
  </si>
  <si>
    <t>1SDA073081R1</t>
  </si>
  <si>
    <t xml:space="preserve">E4.2V 2000 Ekip Dip LI 4p WMP </t>
  </si>
  <si>
    <t>1SDA073082R1</t>
  </si>
  <si>
    <t>E4.2V 2000 Ekip Dip LSI 4p WMP</t>
  </si>
  <si>
    <t>1SDA073083R1</t>
  </si>
  <si>
    <t xml:space="preserve">E4.2V 2000 Ekip Dip LSIG 4p WMP </t>
  </si>
  <si>
    <t>1SDA073084R1</t>
  </si>
  <si>
    <t xml:space="preserve">E4.2V 2000 Ekip Touch LI 4p WMP </t>
  </si>
  <si>
    <t>1SDA073085R1</t>
  </si>
  <si>
    <t>E4.2V 2000 Ekip Touch LSI 4p WMP</t>
  </si>
  <si>
    <t>1SDA073086R1</t>
  </si>
  <si>
    <t xml:space="preserve">E4.2V 2000 Ekip Touch LSIG 4p WMP </t>
  </si>
  <si>
    <t>1SDA073087R1</t>
  </si>
  <si>
    <t xml:space="preserve">E4.2V 2000 Ekip G Touch LSIG 4p WMP </t>
  </si>
  <si>
    <t>1SDA073088R1</t>
  </si>
  <si>
    <t xml:space="preserve">E4.2V 2000 Ekip Hi-Touch LSI 4p WMP </t>
  </si>
  <si>
    <t>1SDA073089R1</t>
  </si>
  <si>
    <t>E4.2V 2000 Ekip Hi-Touch LSIG 4p WMP</t>
  </si>
  <si>
    <t>1SDA073090R1</t>
  </si>
  <si>
    <t>E4.2V 2000 Ekip G Hi-Touch LSIG 4p WMP</t>
  </si>
  <si>
    <t>1SDA073101R1</t>
  </si>
  <si>
    <t xml:space="preserve">E4.2V 2500 Ekip Dip LI 4p WMP </t>
  </si>
  <si>
    <t>1SDA073102R1</t>
  </si>
  <si>
    <t>E4.2V 2500 Ekip Dip LSI 4p WMP</t>
  </si>
  <si>
    <t>1SDA073103R1</t>
  </si>
  <si>
    <t xml:space="preserve">E4.2V 2500 Ekip Dip LSIG 4p WMP </t>
  </si>
  <si>
    <t>1SDA073104R1</t>
  </si>
  <si>
    <t xml:space="preserve">E4.2V 2500 Ekip Touch LI 4p WMP </t>
  </si>
  <si>
    <t>1SDA073105R1</t>
  </si>
  <si>
    <t>E4.2V 2500 Ekip Touch LSI 4p WMP</t>
  </si>
  <si>
    <t>1SDA073106R1</t>
  </si>
  <si>
    <t xml:space="preserve">E4.2V 2500 Ekip Touch LSIG 4p WMP </t>
  </si>
  <si>
    <t>1SDA073107R1</t>
  </si>
  <si>
    <t xml:space="preserve">E4.2V 2500 Ekip G Touch LSIG 4p WMP </t>
  </si>
  <si>
    <t>1SDA073108R1</t>
  </si>
  <si>
    <t xml:space="preserve">E4.2V 2500 Ekip Hi-Touch LSI 4p WMP </t>
  </si>
  <si>
    <t>1SDA073109R1</t>
  </si>
  <si>
    <t>E4.2V 2500 Ekip Hi-Touch LSIG 4p WMP</t>
  </si>
  <si>
    <t>1SDA073110R1</t>
  </si>
  <si>
    <t>E4.2V 2500 Ekip G Hi-Touch LSIG 4p WMP</t>
  </si>
  <si>
    <t>1SDA073121R1</t>
  </si>
  <si>
    <t xml:space="preserve">E4.2N 3200 Ekip Dip LI 4p WMP </t>
  </si>
  <si>
    <t>1SDA073122R1</t>
  </si>
  <si>
    <t>E4.2N 3200 Ekip Dip LSI 4p WMP</t>
  </si>
  <si>
    <t>1SDA073123R1</t>
  </si>
  <si>
    <t xml:space="preserve">E4.2N 3200 Ekip Dip LSIG 4p WMP </t>
  </si>
  <si>
    <t>1SDA073124R1</t>
  </si>
  <si>
    <t xml:space="preserve">E4.2N 3200 Ekip Touch LI 4p WMP </t>
  </si>
  <si>
    <t>1SDA073125R1</t>
  </si>
  <si>
    <t>E4.2N 3200 Ekip Touch LSI 4p WMP</t>
  </si>
  <si>
    <t>1SDA073126R1</t>
  </si>
  <si>
    <t xml:space="preserve">E4.2N 3200 Ekip Touch LSIG 4p WMP </t>
  </si>
  <si>
    <t>1SDA073127R1</t>
  </si>
  <si>
    <t xml:space="preserve">E4.2N 3200 Ekip G Touch LSIG 4p WMP </t>
  </si>
  <si>
    <t>1SDA073128R1</t>
  </si>
  <si>
    <t xml:space="preserve">E4.2N 3200 Ekip Hi-Touch LSI 4p WMP </t>
  </si>
  <si>
    <t>1SDA073129R1</t>
  </si>
  <si>
    <t>E4.2N 3200 Ekip Hi-Touch LSIG 4p WMP</t>
  </si>
  <si>
    <t>1SDA073130R1</t>
  </si>
  <si>
    <t>E4.2N 3200 Ekip G Hi-Touch LSIG 4p WMP</t>
  </si>
  <si>
    <t>1SDA073131R1</t>
  </si>
  <si>
    <t xml:space="preserve">E4.2S 3200 Ekip Dip LI 4p WMP </t>
  </si>
  <si>
    <t>1SDA073132R1</t>
  </si>
  <si>
    <t>E4.2S 3200 Ekip Dip LSI 4p WMP</t>
  </si>
  <si>
    <t>1SDA073133R1</t>
  </si>
  <si>
    <t xml:space="preserve">E4.2S 3200 Ekip Dip LSIG 4p WMP </t>
  </si>
  <si>
    <t>1SDA073134R1</t>
  </si>
  <si>
    <t xml:space="preserve">E4.2S 3200 Ekip Touch LI 4p WMP </t>
  </si>
  <si>
    <t>1SDA073135R1</t>
  </si>
  <si>
    <t>E4.2S 3200 Ekip Touch LSI 4p WMP</t>
  </si>
  <si>
    <t>1SDA073136R1</t>
  </si>
  <si>
    <t xml:space="preserve">E4.2S 3200 Ekip Touch LSIG 4p WMP </t>
  </si>
  <si>
    <t>1SDA073137R1</t>
  </si>
  <si>
    <t xml:space="preserve">E4.2S 3200 Ekip G Touch LSIG 4p WMP </t>
  </si>
  <si>
    <t>1SDA073138R1</t>
  </si>
  <si>
    <t xml:space="preserve">E4.2S 3200 Ekip Hi-Touch LSI 4p WMP </t>
  </si>
  <si>
    <t>1SDA073139R1</t>
  </si>
  <si>
    <t>E4.2S 3200 Ekip Hi-Touch LSIG 4p WMP</t>
  </si>
  <si>
    <t>1SDA073140R1</t>
  </si>
  <si>
    <t>E4.2S 3200 Ekip G Hi-Touch LSIG 4p WMP</t>
  </si>
  <si>
    <t>1SDA073141R1</t>
  </si>
  <si>
    <t xml:space="preserve">E4.2H 3200 Ekip Dip LI 4p WMP </t>
  </si>
  <si>
    <t>1SDA073142R1</t>
  </si>
  <si>
    <t>E4.2H 3200 Ekip Dip LSI 4p WMP</t>
  </si>
  <si>
    <t>1SDA073143R1</t>
  </si>
  <si>
    <t xml:space="preserve">E4.2H 3200 Ekip Dip LSIG 4p WMP </t>
  </si>
  <si>
    <t>1SDA073144R1</t>
  </si>
  <si>
    <t xml:space="preserve">E4.2H 3200 Ekip Touch LI 4p WMP </t>
  </si>
  <si>
    <t>1SDA073145R1</t>
  </si>
  <si>
    <t>E4.2H 3200 Ekip Touch LSI 4p WMP</t>
  </si>
  <si>
    <t>1SDA073146R1</t>
  </si>
  <si>
    <t xml:space="preserve">E4.2H 3200 Ekip Touch LSIG 4p WMP </t>
  </si>
  <si>
    <t>1SDA073147R1</t>
  </si>
  <si>
    <t xml:space="preserve">E4.2H 3200 Ekip G Touch LSIG 4p WMP </t>
  </si>
  <si>
    <t>1SDA073148R1</t>
  </si>
  <si>
    <t xml:space="preserve">E4.2H 3200 Ekip Hi-Touch LSI 4p WMP </t>
  </si>
  <si>
    <t>1SDA073149R1</t>
  </si>
  <si>
    <t>E4.2H 3200 Ekip Hi-Touch LSIG 4p WMP</t>
  </si>
  <si>
    <t>1SDA073150R1</t>
  </si>
  <si>
    <t>E4.2H 3200 Ekip G Hi-Touch LSIG 4p WMP</t>
  </si>
  <si>
    <t>1SDA073151R1</t>
  </si>
  <si>
    <t xml:space="preserve">E4.2V 3200 Ekip Dip LI 4p WMP </t>
  </si>
  <si>
    <t>1SDA073152R1</t>
  </si>
  <si>
    <t>E4.2V 3200 Ekip Dip LSI 4p WMP</t>
  </si>
  <si>
    <t>1SDA073153R1</t>
  </si>
  <si>
    <t xml:space="preserve">E4.2V 3200 Ekip Dip LSIG 4p WMP </t>
  </si>
  <si>
    <t>1SDA073154R1</t>
  </si>
  <si>
    <t xml:space="preserve">E4.2V 3200 Ekip Touch LI 4p WMP </t>
  </si>
  <si>
    <t>1SDA073155R1</t>
  </si>
  <si>
    <t>E4.2V 3200 Ekip Touch LSI 4p WMP</t>
  </si>
  <si>
    <t>1SDA073156R1</t>
  </si>
  <si>
    <t xml:space="preserve">E4.2V 3200 Ekip Touch LSIG 4p WMP </t>
  </si>
  <si>
    <t>1SDA073157R1</t>
  </si>
  <si>
    <t xml:space="preserve">E4.2V 3200 Ekip G Touch LSIG 4p WMP </t>
  </si>
  <si>
    <t>1SDA073158R1</t>
  </si>
  <si>
    <t xml:space="preserve">E4.2V 3200 Ekip Hi-Touch LSI 4p WMP </t>
  </si>
  <si>
    <t>1SDA073159R1</t>
  </si>
  <si>
    <t>E4.2V 3200 Ekip Hi-Touch LSIG 4p WMP</t>
  </si>
  <si>
    <t>1SDA073160R1</t>
  </si>
  <si>
    <t>E4.2V 3200 Ekip G Hi-Touch LSIG 4p WMP</t>
  </si>
  <si>
    <t>1SDA073171R1</t>
  </si>
  <si>
    <t xml:space="preserve">E4.2N 4000 Ekip Dip LI 4p WMP </t>
  </si>
  <si>
    <t>1SDA073172R1</t>
  </si>
  <si>
    <t>E4.2N 4000 Ekip Dip LSI 4p WMP</t>
  </si>
  <si>
    <t>1SDA073173R1</t>
  </si>
  <si>
    <t xml:space="preserve">E4.2N 4000 Ekip Dip LSIG 4p WMP </t>
  </si>
  <si>
    <t>1SDA073174R1</t>
  </si>
  <si>
    <t xml:space="preserve">E4.2N 4000 Ekip Touch LI 4p WMP </t>
  </si>
  <si>
    <t>1SDA073175R1</t>
  </si>
  <si>
    <t>E4.2N 4000 Ekip Touch LSI 4p WMP</t>
  </si>
  <si>
    <t>1SDA073176R1</t>
  </si>
  <si>
    <t xml:space="preserve">E4.2N 4000 Ekip Touch LSIG 4p WMP </t>
  </si>
  <si>
    <t>1SDA073177R1</t>
  </si>
  <si>
    <t xml:space="preserve">E4.2N 4000 Ekip G Touch LSIG 4p WMP </t>
  </si>
  <si>
    <t>1SDA073178R1</t>
  </si>
  <si>
    <t xml:space="preserve">E4.2N 4000 Ekip Hi-Touch LSI 4p WMP </t>
  </si>
  <si>
    <t>1SDA073179R1</t>
  </si>
  <si>
    <t>E4.2N 4000 Ekip Hi-Touch LSIG 4p WMP</t>
  </si>
  <si>
    <t>1SDA073180R1</t>
  </si>
  <si>
    <t>E4.2N 4000 Ekip G Hi-Touch LSIG 4p WMP</t>
  </si>
  <si>
    <t>1SDA073181R1</t>
  </si>
  <si>
    <t xml:space="preserve">E4.2S 4000 Ekip Dip LI 4p WMP </t>
  </si>
  <si>
    <t>1SDA073182R1</t>
  </si>
  <si>
    <t>E4.2S 4000 Ekip Dip LSI 4p WMP</t>
  </si>
  <si>
    <t>1SDA073183R1</t>
  </si>
  <si>
    <t xml:space="preserve">E4.2S 4000 Ekip Dip LSIG 4p WMP </t>
  </si>
  <si>
    <t>1SDA073184R1</t>
  </si>
  <si>
    <t xml:space="preserve">E4.2S 4000 Ekip Touch LI 4p WMP </t>
  </si>
  <si>
    <t>1SDA073185R1</t>
  </si>
  <si>
    <t>E4.2S 4000 Ekip Touch LSI 4p WMP</t>
  </si>
  <si>
    <t>1SDA073186R1</t>
  </si>
  <si>
    <t xml:space="preserve">E4.2S 4000 Ekip Touch LSIG 4p WMP </t>
  </si>
  <si>
    <t>1SDA073187R1</t>
  </si>
  <si>
    <t xml:space="preserve">E4.2S 4000 Ekip G Touch LSIG 4p WMP </t>
  </si>
  <si>
    <t>1SDA073188R1</t>
  </si>
  <si>
    <t xml:space="preserve">E4.2S 4000 Ekip Hi-Touch LSI 4p WMP </t>
  </si>
  <si>
    <t>1SDA073189R1</t>
  </si>
  <si>
    <t>E4.2S 4000 Ekip Hi-Touch LSIG 4p WMP</t>
  </si>
  <si>
    <t>1SDA073190R1</t>
  </si>
  <si>
    <t>E4.2S 4000 Ekip G Hi-Touch LSIG 4p WMP</t>
  </si>
  <si>
    <t>1SDA073191R1</t>
  </si>
  <si>
    <t xml:space="preserve">E4.2H 4000 Ekip Dip LI 4p WMP </t>
  </si>
  <si>
    <t>1SDA073192R1</t>
  </si>
  <si>
    <t>E4.2H 4000 Ekip Dip LSI 4p WMP</t>
  </si>
  <si>
    <t>1SDA073193R1</t>
  </si>
  <si>
    <t xml:space="preserve">E4.2H 4000 Ekip Dip LSIG 4p WMP </t>
  </si>
  <si>
    <t>1SDA073194R1</t>
  </si>
  <si>
    <t xml:space="preserve">E4.2H 4000 Ekip Touch LI 4p WMP </t>
  </si>
  <si>
    <t>1SDA073195R1</t>
  </si>
  <si>
    <t>E4.2H 4000 Ekip Touch LSI 4p WMP</t>
  </si>
  <si>
    <t>1SDA073196R1</t>
  </si>
  <si>
    <t xml:space="preserve">E4.2H 4000 Ekip Touch LSIG 4p WMP </t>
  </si>
  <si>
    <t>1SDA073197R1</t>
  </si>
  <si>
    <t xml:space="preserve">E4.2H 4000 Ekip G Touch LSIG 4p WMP </t>
  </si>
  <si>
    <t>1SDA073198R1</t>
  </si>
  <si>
    <t xml:space="preserve">E4.2H 4000 Ekip Hi-Touch LSI 4p WMP </t>
  </si>
  <si>
    <t>1SDA073199R1</t>
  </si>
  <si>
    <t>E4.2H 4000 Ekip Hi-Touch LSIG 4p WMP</t>
  </si>
  <si>
    <t>1SDA073200R1</t>
  </si>
  <si>
    <t>E4.2H 4000 Ekip G Hi-Touch LSIG 4p WMP</t>
  </si>
  <si>
    <t>1SDA073201R1</t>
  </si>
  <si>
    <t xml:space="preserve">E4.2V 4000 Ekip Dip LI 4p WMP </t>
  </si>
  <si>
    <t>1SDA073202R1</t>
  </si>
  <si>
    <t>E4.2V 4000 Ekip Dip LSI 4p WMP</t>
  </si>
  <si>
    <t>1SDA073203R1</t>
  </si>
  <si>
    <t xml:space="preserve">E4.2V 4000 Ekip Dip LSIG 4p WMP </t>
  </si>
  <si>
    <t>1SDA073204R1</t>
  </si>
  <si>
    <t xml:space="preserve">E4.2V 4000 Ekip Touch LI 4p WMP </t>
  </si>
  <si>
    <t>1SDA073205R1</t>
  </si>
  <si>
    <t>E4.2V 4000 Ekip Touch LSI 4p WMP</t>
  </si>
  <si>
    <t>1SDA073206R1</t>
  </si>
  <si>
    <t xml:space="preserve">E4.2V 4000 Ekip Touch LSIG 4p WMP </t>
  </si>
  <si>
    <t>1SDA073207R1</t>
  </si>
  <si>
    <t xml:space="preserve">E4.2V 4000 Ekip G Touch LSIG 4p WMP </t>
  </si>
  <si>
    <t>1SDA073208R1</t>
  </si>
  <si>
    <t xml:space="preserve">E4.2V 4000 Ekip Hi-Touch LSI 4p WMP </t>
  </si>
  <si>
    <t>1SDA073209R1</t>
  </si>
  <si>
    <t>E4.2V 4000 Ekip Hi-Touch LSIG 4p WMP</t>
  </si>
  <si>
    <t>1SDA073210R1</t>
  </si>
  <si>
    <t>E4.2V 4000 Ekip G Hi-Touch LSIG 4p WMP</t>
  </si>
  <si>
    <t>1SDA073211R1</t>
  </si>
  <si>
    <t xml:space="preserve">E6.2H 4000 Ekip Dip LI 4p WMP </t>
  </si>
  <si>
    <t>1SDA073212R1</t>
  </si>
  <si>
    <t>E6.2H 4000 Ekip Dip LSI 4p WMP</t>
  </si>
  <si>
    <t>1SDA073213R1</t>
  </si>
  <si>
    <t xml:space="preserve">E6.2H 4000 Ekip Dip LSIG 4p WMP </t>
  </si>
  <si>
    <t>1SDA073214R1</t>
  </si>
  <si>
    <t xml:space="preserve">E6.2H 4000 Ekip Touch LI 4p WMP </t>
  </si>
  <si>
    <t>1SDA073215R1</t>
  </si>
  <si>
    <t>E6.2H 4000 Ekip Touch LSI 4p WMP</t>
  </si>
  <si>
    <t>1SDA073216R1</t>
  </si>
  <si>
    <t xml:space="preserve">E6.2H 4000 Ekip Touch LSIG 4p WMP </t>
  </si>
  <si>
    <t>1SDA073217R1</t>
  </si>
  <si>
    <t xml:space="preserve">E6.2H 4000 Ekip G Touch LSIG 4p WMP </t>
  </si>
  <si>
    <t>1SDA073218R1</t>
  </si>
  <si>
    <t xml:space="preserve">E6.2H 4000 Ekip Hi-Touch LSI 4p WMP </t>
  </si>
  <si>
    <t>1SDA073219R1</t>
  </si>
  <si>
    <t>E6.2H 4000 Ekip Hi-Touch LSIG 4p WMP</t>
  </si>
  <si>
    <t>1SDA073220R1</t>
  </si>
  <si>
    <t>E6.2H 4000 Ekip G Hi-Touch LSIG 4p WMP</t>
  </si>
  <si>
    <t>1SDA073221R1</t>
  </si>
  <si>
    <t xml:space="preserve">E6.2V 4000 Ekip Dip LI 4p WMP </t>
  </si>
  <si>
    <t>1SDA073222R1</t>
  </si>
  <si>
    <t>E6.2V 4000 Ekip Dip LSI 4p WMP</t>
  </si>
  <si>
    <t>1SDA073223R1</t>
  </si>
  <si>
    <t xml:space="preserve">E6.2V 4000 Ekip Dip LSIG 4p WMP </t>
  </si>
  <si>
    <t>1SDA073224R1</t>
  </si>
  <si>
    <t xml:space="preserve">E6.2V 4000 Ekip Touch LI 4p WMP </t>
  </si>
  <si>
    <t>1SDA073225R1</t>
  </si>
  <si>
    <t>E6.2V 4000 Ekip Touch LSI 4p WMP</t>
  </si>
  <si>
    <t>1SDA073226R1</t>
  </si>
  <si>
    <t xml:space="preserve">E6.2V 4000 Ekip Touch LSIG 4p WMP </t>
  </si>
  <si>
    <t>1SDA073227R1</t>
  </si>
  <si>
    <t xml:space="preserve">E6.2V 4000 Ekip G Touch LSIG 4p WMP </t>
  </si>
  <si>
    <t>1SDA073228R1</t>
  </si>
  <si>
    <t xml:space="preserve">E6.2V 4000 Ekip Hi-Touch LSI 4p WMP </t>
  </si>
  <si>
    <t>1SDA073229R1</t>
  </si>
  <si>
    <t>E6.2V 4000 Ekip Hi-Touch LSIG 4p WMP</t>
  </si>
  <si>
    <t>1SDA073230R1</t>
  </si>
  <si>
    <t>E6.2V 4000 Ekip G Hi-Touch LSIG 4p WMP</t>
  </si>
  <si>
    <t>1SDA073241R1</t>
  </si>
  <si>
    <t xml:space="preserve">E6.2H 5000 Ekip Dip LI 4p WMP </t>
  </si>
  <si>
    <t>1SDA073242R1</t>
  </si>
  <si>
    <t>E6.2H 5000 Ekip Dip LSI 4p WMP</t>
  </si>
  <si>
    <t>1SDA073243R1</t>
  </si>
  <si>
    <t xml:space="preserve">E6.2H 5000 Ekip Dip LSIG 4p WMP </t>
  </si>
  <si>
    <t>1SDA073244R1</t>
  </si>
  <si>
    <t xml:space="preserve">E6.2H 5000 Ekip Touch LI 4p WMP </t>
  </si>
  <si>
    <t>1SDA073245R1</t>
  </si>
  <si>
    <t>E6.2H 5000 Ekip Touch LSI 4p WMP</t>
  </si>
  <si>
    <t>1SDA073246R1</t>
  </si>
  <si>
    <t xml:space="preserve">E6.2H 5000 Ekip Touch LSIG 4p WMP </t>
  </si>
  <si>
    <t>1SDA073247R1</t>
  </si>
  <si>
    <t xml:space="preserve">E6.2H 5000 Ekip G Touch LSIG 4p WMP </t>
  </si>
  <si>
    <t>1SDA073248R1</t>
  </si>
  <si>
    <t xml:space="preserve">E6.2H 5000 Ekip Hi-Touch LSI 4p WMP </t>
  </si>
  <si>
    <t>1SDA073249R1</t>
  </si>
  <si>
    <t>E6.2H 5000 Ekip Hi-Touch LSIG 4p WMP</t>
  </si>
  <si>
    <t>1SDA073250R1</t>
  </si>
  <si>
    <t>E6.2H 5000 Ekip G Hi-Touch LSIG 4p WMP</t>
  </si>
  <si>
    <t>1SDA073251R1</t>
  </si>
  <si>
    <t xml:space="preserve">E6.2V 5000 Ekip Dip LI 4p WMP </t>
  </si>
  <si>
    <t>1SDA073252R1</t>
  </si>
  <si>
    <t>E6.2V 5000 Ekip Dip LSI 4p WMP</t>
  </si>
  <si>
    <t>1SDA073253R1</t>
  </si>
  <si>
    <t xml:space="preserve">E6.2V 5000 Ekip Dip LSIG 4p WMP </t>
  </si>
  <si>
    <t>1SDA073254R1</t>
  </si>
  <si>
    <t xml:space="preserve">E6.2V 5000 Ekip Touch LI 4p WMP </t>
  </si>
  <si>
    <t>1SDA073255R1</t>
  </si>
  <si>
    <t>E6.2V 5000 Ekip Touch LSI 4p WMP</t>
  </si>
  <si>
    <t>1SDA073256R1</t>
  </si>
  <si>
    <t xml:space="preserve">E6.2V 5000 Ekip Touch LSIG 4p WMP </t>
  </si>
  <si>
    <t>1SDA073257R1</t>
  </si>
  <si>
    <t xml:space="preserve">E6.2V 5000 Ekip G Touch LSIG 4p WMP </t>
  </si>
  <si>
    <t>1SDA073258R1</t>
  </si>
  <si>
    <t xml:space="preserve">E6.2V 5000 Ekip Hi-Touch LSI 4p WMP </t>
  </si>
  <si>
    <t>1SDA073259R1</t>
  </si>
  <si>
    <t>E6.2V 5000 Ekip Hi-Touch LSIG 4p WMP</t>
  </si>
  <si>
    <t>1SDA073260R1</t>
  </si>
  <si>
    <t>E6.2V 5000 Ekip G Hi-Touch LSIG 4p WMP</t>
  </si>
  <si>
    <t>1SDA073271R1</t>
  </si>
  <si>
    <t xml:space="preserve">E6.2H 6300 Ekip Dip LI 4p WMP </t>
  </si>
  <si>
    <t>1SDA073272R1</t>
  </si>
  <si>
    <t>E6.2H 6300 Ekip Dip LSI 4p WMP</t>
  </si>
  <si>
    <t>1SDA073273R1</t>
  </si>
  <si>
    <t xml:space="preserve">E6.2H 6300 Ekip Dip LSIG 4p WMP </t>
  </si>
  <si>
    <t>1SDA073274R1</t>
  </si>
  <si>
    <t xml:space="preserve">E6.2H 6300 Ekip Touch LI 4p WMP </t>
  </si>
  <si>
    <t>1SDA073275R1</t>
  </si>
  <si>
    <t>E6.2H 6300 Ekip Touch LSI 4p WMP</t>
  </si>
  <si>
    <t>1SDA073276R1</t>
  </si>
  <si>
    <t xml:space="preserve">E6.2H 6300 Ekip Touch LSIG 4p WMP </t>
  </si>
  <si>
    <t>1SDA073277R1</t>
  </si>
  <si>
    <t xml:space="preserve">E6.2H 6300 Ekip G Touch LSIG 4p WMP </t>
  </si>
  <si>
    <t>1SDA073278R1</t>
  </si>
  <si>
    <t xml:space="preserve">E6.2H 6300 Ekip Hi-Touch LSI 4p WMP </t>
  </si>
  <si>
    <t>1SDA073279R1</t>
  </si>
  <si>
    <t>E6.2H 6300 Ekip Hi-Touch LSIG 4p WMP</t>
  </si>
  <si>
    <t>1SDA073280R1</t>
  </si>
  <si>
    <t>E6.2H 6300 Ekip G Hi-Touch LSIG 4p WMP</t>
  </si>
  <si>
    <t>1SDA073281R1</t>
  </si>
  <si>
    <t xml:space="preserve">E6.2V 6300 Ekip Dip LI 4p WMP </t>
  </si>
  <si>
    <t>1SDA073282R1</t>
  </si>
  <si>
    <t>E6.2V 6300 Ekip Dip LSI 4p WMP</t>
  </si>
  <si>
    <t>1SDA073283R1</t>
  </si>
  <si>
    <t xml:space="preserve">E6.2V 6300 Ekip Dip LSIG 4p WMP </t>
  </si>
  <si>
    <t>1SDA073284R1</t>
  </si>
  <si>
    <t xml:space="preserve">E6.2V 6300 Ekip Touch LI 4p WMP </t>
  </si>
  <si>
    <t>1SDA073285R1</t>
  </si>
  <si>
    <t>E6.2V 6300 Ekip Touch LSI 4p WMP</t>
  </si>
  <si>
    <t>1SDA073286R1</t>
  </si>
  <si>
    <t xml:space="preserve">E6.2V 6300 Ekip Touch LSIG 4p WMP </t>
  </si>
  <si>
    <t>1SDA073287R1</t>
  </si>
  <si>
    <t xml:space="preserve">E6.2V 6300 Ekip G Touch LSIG 4p WMP </t>
  </si>
  <si>
    <t>1SDA073288R1</t>
  </si>
  <si>
    <t xml:space="preserve">E6.2V 6300 Ekip Hi-Touch LSI 4p WMP </t>
  </si>
  <si>
    <t>1SDA073289R1</t>
  </si>
  <si>
    <t>E6.2V 6300 Ekip Hi-Touch LSIG 4p WMP</t>
  </si>
  <si>
    <t>1SDA073290R1</t>
  </si>
  <si>
    <t>E6.2V 6300 Ekip G Hi-Touch LSIG 4p WMP</t>
  </si>
  <si>
    <t>1SDA073301R1</t>
  </si>
  <si>
    <t xml:space="preserve">E6.2H/f 4000 Ekip Dip LI 4p WMP </t>
  </si>
  <si>
    <t>1SDA073302R1</t>
  </si>
  <si>
    <t>E6.2H/f 4000 Ekip Dip LSI 4p WMP</t>
  </si>
  <si>
    <t>1SDA073303R1</t>
  </si>
  <si>
    <t xml:space="preserve">E6.2H/f 4000 Ekip Dip LSIG 4p WMP </t>
  </si>
  <si>
    <t>1SDA073304R1</t>
  </si>
  <si>
    <t xml:space="preserve">E6.2H/f 4000 Ekip Touch LI 4p WMP </t>
  </si>
  <si>
    <t>1SDA073305R1</t>
  </si>
  <si>
    <t>E6.2H/f 4000 Ekip Touch LSI 4p WMP</t>
  </si>
  <si>
    <t>1SDA073306R1</t>
  </si>
  <si>
    <t xml:space="preserve">E6.2H/f 4000 Ekip Touch LSIG 4p WMP </t>
  </si>
  <si>
    <t>1SDA073307R1</t>
  </si>
  <si>
    <t xml:space="preserve">E6.2H/f 4000 Ekip G Touch LSIG 4p WMP </t>
  </si>
  <si>
    <t>1SDA073308R1</t>
  </si>
  <si>
    <t xml:space="preserve">E6.2H/f 4000 Ekip Hi-Touch LSI 4p WMP </t>
  </si>
  <si>
    <t>1SDA073309R1</t>
  </si>
  <si>
    <t>E6.2H/f 4000 Ekip Hi-Touch LSIG 4p WMP</t>
  </si>
  <si>
    <t>1SDA073310R1</t>
  </si>
  <si>
    <t>E6.2H/f 4000 Ekip G Hi-Touch LSIG 4p WMP</t>
  </si>
  <si>
    <t>1SDA073311R1</t>
  </si>
  <si>
    <t xml:space="preserve">E6.2V/f 4000 Ekip Dip LI 4p WMP </t>
  </si>
  <si>
    <t>1SDA073312R1</t>
  </si>
  <si>
    <t>E6.2V/f 4000 Ekip Dip LSI 4p WMP</t>
  </si>
  <si>
    <t>1SDA073313R1</t>
  </si>
  <si>
    <t xml:space="preserve">E6.2V/f 4000 Ekip Dip LSIG 4p WMP </t>
  </si>
  <si>
    <t>1SDA073314R1</t>
  </si>
  <si>
    <t xml:space="preserve">E6.2V/f 4000 Ekip Touch LI 4p WMP </t>
  </si>
  <si>
    <t>1SDA073315R1</t>
  </si>
  <si>
    <t>E6.2V/f 4000 Ekip Touch LSI 4p WMP</t>
  </si>
  <si>
    <t>1SDA073316R1</t>
  </si>
  <si>
    <t xml:space="preserve">E6.2V/f 4000 Ekip Touch LSIG 4p WMP </t>
  </si>
  <si>
    <t>1SDA073317R1</t>
  </si>
  <si>
    <t xml:space="preserve">E6.2V/f 4000 Ekip G Touch LSIG 4p WMP </t>
  </si>
  <si>
    <t>1SDA073318R1</t>
  </si>
  <si>
    <t xml:space="preserve">E6.2V/f 4000 Ekip Hi-Touch LSI 4p WMP </t>
  </si>
  <si>
    <t>1SDA073319R1</t>
  </si>
  <si>
    <t>E6.2V/f 4000 Ekip Hi-Touch LSIG 4p WMP</t>
  </si>
  <si>
    <t>1SDA073320R1</t>
  </si>
  <si>
    <t>E6.2V/f 4000 Ekip G Hi-Touch LSIG 4p WMP</t>
  </si>
  <si>
    <t>1SDA073331R1</t>
  </si>
  <si>
    <t xml:space="preserve">E6.2H/f 5000 Ekip Dip LI 4p WMP </t>
  </si>
  <si>
    <t>1SDA073332R1</t>
  </si>
  <si>
    <t>E6.2H/f 5000 Ekip Dip LSI 4p WMP</t>
  </si>
  <si>
    <t>1SDA073333R1</t>
  </si>
  <si>
    <t xml:space="preserve">E6.2H/f 5000 Ekip Dip LSIG 4p WMP </t>
  </si>
  <si>
    <t>1SDA073334R1</t>
  </si>
  <si>
    <t xml:space="preserve">E6.2H/f 5000 Ekip Touch LI 4p WMP </t>
  </si>
  <si>
    <t>1SDA073335R1</t>
  </si>
  <si>
    <t>E6.2H/f 5000 Ekip Touch LSI 4p WMP</t>
  </si>
  <si>
    <t>1SDA073336R1</t>
  </si>
  <si>
    <t xml:space="preserve">E6.2H/f 5000 Ekip Touch LSIG 4p WMP </t>
  </si>
  <si>
    <t>1SDA073337R1</t>
  </si>
  <si>
    <t xml:space="preserve">E6.2H/f 5000 Ekip G Touch LSIG 4p WMP </t>
  </si>
  <si>
    <t>1SDA073338R1</t>
  </si>
  <si>
    <t xml:space="preserve">E6.2H/f 5000 Ekip Hi-Touch LSI 4p WMP </t>
  </si>
  <si>
    <t>1SDA073339R1</t>
  </si>
  <si>
    <t>E6.2H/f 5000 Ekip Hi-Touch LSIG 4p WMP</t>
  </si>
  <si>
    <t>1SDA073340R1</t>
  </si>
  <si>
    <t>E6.2H/f 5000 Ekip G Hi-Touch LSIG 4p WMP</t>
  </si>
  <si>
    <t>1SDA073341R1</t>
  </si>
  <si>
    <t xml:space="preserve">E6.2V/f 5000 Ekip Dip LI 4p WMP </t>
  </si>
  <si>
    <t>1SDA073342R1</t>
  </si>
  <si>
    <t>E6.2V/f 5000 Ekip Dip LSI 4p WMP</t>
  </si>
  <si>
    <t>1SDA073343R1</t>
  </si>
  <si>
    <t xml:space="preserve">E6.2V/f 5000 Ekip Dip LSIG 4p WMP </t>
  </si>
  <si>
    <t>1SDA073344R1</t>
  </si>
  <si>
    <t xml:space="preserve">E6.2V/f 5000 Ekip Touch LI 4p WMP </t>
  </si>
  <si>
    <t>1SDA073345R1</t>
  </si>
  <si>
    <t>E6.2V/f 5000 Ekip Touch LSI 4p WMP</t>
  </si>
  <si>
    <t>1SDA073346R1</t>
  </si>
  <si>
    <t xml:space="preserve">E6.2V/f 5000 Ekip Touch LSIG 4p WMP </t>
  </si>
  <si>
    <t>1SDA073347R1</t>
  </si>
  <si>
    <t xml:space="preserve">E6.2V/f 5000 Ekip G Touch LSIG 4p WMP </t>
  </si>
  <si>
    <t>1SDA073348R1</t>
  </si>
  <si>
    <t xml:space="preserve">E6.2V/f 5000 Ekip Hi-Touch LSI 4p WMP </t>
  </si>
  <si>
    <t>1SDA073349R1</t>
  </si>
  <si>
    <t>E6.2V/f 5000 Ekip Hi-Touch LSIG 4p WMP</t>
  </si>
  <si>
    <t>1SDA073350R1</t>
  </si>
  <si>
    <t>E6.2V/f 5000 Ekip G Hi-Touch LSIG 4p WMP</t>
  </si>
  <si>
    <t>1SDA073361R1</t>
  </si>
  <si>
    <t xml:space="preserve">E6.2H/f 6300 Ekip Dip LI 4p WMP </t>
  </si>
  <si>
    <t>1SDA073362R1</t>
  </si>
  <si>
    <t>E6.2H/f 6300 Ekip Dip LSI 4p WMP</t>
  </si>
  <si>
    <t>1SDA073363R1</t>
  </si>
  <si>
    <t xml:space="preserve">E6.2H/f 6300 Ekip Dip LSIG 4p WMP </t>
  </si>
  <si>
    <t>1SDA073364R1</t>
  </si>
  <si>
    <t xml:space="preserve">E6.2H/f 6300 Ekip Touch LI 4p WMP </t>
  </si>
  <si>
    <t>1SDA073365R1</t>
  </si>
  <si>
    <t>E6.2H/f 6300 Ekip Touch LSI 4p WMP</t>
  </si>
  <si>
    <t>1SDA073366R1</t>
  </si>
  <si>
    <t xml:space="preserve">E6.2H/f 6300 Ekip Touch LSIG 4p WMP </t>
  </si>
  <si>
    <t>1SDA073367R1</t>
  </si>
  <si>
    <t xml:space="preserve">E6.2H/f 6300 Ekip G Touch LSIG 4p WMP </t>
  </si>
  <si>
    <t>1SDA073368R1</t>
  </si>
  <si>
    <t xml:space="preserve">E6.2H/f 6300 Ekip Hi-Touch LSI 4p WMP </t>
  </si>
  <si>
    <t>1SDA073369R1</t>
  </si>
  <si>
    <t>E6.2H/f 6300 Ekip Hi-Touch LSIG 4p WMP</t>
  </si>
  <si>
    <t>1SDA073370R1</t>
  </si>
  <si>
    <t>E6.2H/f 6300 Ekip G Hi-Touch LSIG 4p WMP</t>
  </si>
  <si>
    <t>1SDA073371R1</t>
  </si>
  <si>
    <t xml:space="preserve">E6.2V/f 6300 Ekip Dip LI 4p WMP </t>
  </si>
  <si>
    <t>1SDA073372R1</t>
  </si>
  <si>
    <t>E6.2V/f 6300 Ekip Dip LSI 4p WMP</t>
  </si>
  <si>
    <t>1SDA073373R1</t>
  </si>
  <si>
    <t xml:space="preserve">E6.2V/f 6300 Ekip Dip LSIG 4p WMP </t>
  </si>
  <si>
    <t>1SDA073374R1</t>
  </si>
  <si>
    <t xml:space="preserve">E6.2V/f 6300 Ekip Touch LI 4p WMP </t>
  </si>
  <si>
    <t>1SDA073375R1</t>
  </si>
  <si>
    <t>E6.2V/f 6300 Ekip Touch LSI 4p WMP</t>
  </si>
  <si>
    <t>1SDA073376R1</t>
  </si>
  <si>
    <t xml:space="preserve">E6.2V/f 6300 Ekip Touch LSIG 4p WMP </t>
  </si>
  <si>
    <t>1SDA073377R1</t>
  </si>
  <si>
    <t xml:space="preserve">E6.2V/f 6300 Ekip G Touch LSIG 4p WMP </t>
  </si>
  <si>
    <t>1SDA073378R1</t>
  </si>
  <si>
    <t xml:space="preserve">E6.2V/f 6300 Ekip Hi-Touch LSI 4p WMP </t>
  </si>
  <si>
    <t>1SDA073379R1</t>
  </si>
  <si>
    <t>E6.2V/f 6300 Ekip Hi-Touch LSIG 4p WMP</t>
  </si>
  <si>
    <t>1SDA073380R1</t>
  </si>
  <si>
    <t>E6.2V/f 6300 Ekip G Hi-Touch LSIG 4p WMP</t>
  </si>
  <si>
    <t>1SDA073391R1</t>
  </si>
  <si>
    <t>E1.2N/MS 250 3p F F</t>
  </si>
  <si>
    <t>1SDA073392R1</t>
  </si>
  <si>
    <t>E1.2B/MS 630 3p F F</t>
  </si>
  <si>
    <t>1SDA073393R1</t>
  </si>
  <si>
    <t>E1.2N/MS 630 3p F F</t>
  </si>
  <si>
    <t>1SDA073394R1</t>
  </si>
  <si>
    <t>E1.2B/MS 800 3p F F</t>
  </si>
  <si>
    <t>1SDA073395R1</t>
  </si>
  <si>
    <t>E1.2N/MS 800 3p F F</t>
  </si>
  <si>
    <t>1SDA073396R1</t>
  </si>
  <si>
    <t xml:space="preserve">E1.2B/MS 1000 3p F F </t>
  </si>
  <si>
    <t>1SDA073397R1</t>
  </si>
  <si>
    <t xml:space="preserve">E1.2N/MS 1000 3p F F </t>
  </si>
  <si>
    <t>1SDA073398R1</t>
  </si>
  <si>
    <t xml:space="preserve">E1.2B/MS 1250 3p F F </t>
  </si>
  <si>
    <t>1SDA073399R1</t>
  </si>
  <si>
    <t xml:space="preserve">E1.2N/MS 1250 3p F F </t>
  </si>
  <si>
    <t>1SDA073400R1</t>
  </si>
  <si>
    <t xml:space="preserve">E1.2B/MS 1600 3p F F </t>
  </si>
  <si>
    <t>1SDA073401R1</t>
  </si>
  <si>
    <t xml:space="preserve">E1.2N/MS 1600 3p F F </t>
  </si>
  <si>
    <t>1SDA073402R1</t>
  </si>
  <si>
    <t>E2.2N/MS 800 3p FHR</t>
  </si>
  <si>
    <t>1SDA073403R1</t>
  </si>
  <si>
    <t>E2.2H/MS 800 3p FHR</t>
  </si>
  <si>
    <t>1SDA073404R1</t>
  </si>
  <si>
    <t xml:space="preserve">E2.2N/MS 1000 3p FHR </t>
  </si>
  <si>
    <t>1SDA073405R1</t>
  </si>
  <si>
    <t xml:space="preserve">E2.2H/MS 1000 3p FHR </t>
  </si>
  <si>
    <t>1SDA073406R1</t>
  </si>
  <si>
    <t xml:space="preserve">E2.2N/MS 1250 3p FHR </t>
  </si>
  <si>
    <t>1SDA073407R1</t>
  </si>
  <si>
    <t xml:space="preserve">E2.2H/MS 1250 3p FHR </t>
  </si>
  <si>
    <t>1SDA073408R1</t>
  </si>
  <si>
    <t xml:space="preserve">E2.2B/MS 1600 3p FHR </t>
  </si>
  <si>
    <t>1SDA073409R1</t>
  </si>
  <si>
    <t xml:space="preserve">E2.2N/MS 1600 3p FHR </t>
  </si>
  <si>
    <t>1SDA073410R1</t>
  </si>
  <si>
    <t xml:space="preserve">E2.2H/MS 1600 3p FHR </t>
  </si>
  <si>
    <t>1SDA073411R1</t>
  </si>
  <si>
    <t xml:space="preserve">E2.2B/MS 2000 3p FHR </t>
  </si>
  <si>
    <t>1SDA073412R1</t>
  </si>
  <si>
    <t xml:space="preserve">E2.2N/MS 2000 3p FHR </t>
  </si>
  <si>
    <t>1SDA073413R1</t>
  </si>
  <si>
    <t xml:space="preserve">E2.2H/MS 2000 3p FHR </t>
  </si>
  <si>
    <t>1SDA073414R1</t>
  </si>
  <si>
    <t xml:space="preserve">E2.2N/MS 2500 3p FHR </t>
  </si>
  <si>
    <t>1SDA073415R1</t>
  </si>
  <si>
    <t xml:space="preserve">E2.2H/MS 2500 3p FHR </t>
  </si>
  <si>
    <t>1SDA073416R1</t>
  </si>
  <si>
    <t xml:space="preserve">E4.2V/MS 2000 3p FHR </t>
  </si>
  <si>
    <t>1SDA073417R1</t>
  </si>
  <si>
    <t xml:space="preserve">E4.2V/MS 2500 3p FHR </t>
  </si>
  <si>
    <t>1SDA073418R1</t>
  </si>
  <si>
    <t xml:space="preserve">E4.2N/MS 3200 3p FHR </t>
  </si>
  <si>
    <t>1SDA073419R1</t>
  </si>
  <si>
    <t xml:space="preserve">E4.2H/MS 3200 3p FHR </t>
  </si>
  <si>
    <t>1SDA073420R1</t>
  </si>
  <si>
    <t xml:space="preserve">E4.2V/MS 3200 3p FHR </t>
  </si>
  <si>
    <t>1SDA073421R1</t>
  </si>
  <si>
    <t xml:space="preserve">E4.2N/MS 4000 3p FHR </t>
  </si>
  <si>
    <t>1SDA073422R1</t>
  </si>
  <si>
    <t xml:space="preserve">E4.2H/MS 4000 3p FHR </t>
  </si>
  <si>
    <t>1SDA073423R1</t>
  </si>
  <si>
    <t xml:space="preserve">E4.2V/MS 4000 3p FHR </t>
  </si>
  <si>
    <t>1SDA073424R1</t>
  </si>
  <si>
    <t xml:space="preserve">E6.2H/MS 4000 3p FHR </t>
  </si>
  <si>
    <t>1SDA073425R1</t>
  </si>
  <si>
    <t xml:space="preserve">E6.2X/MS 4000 3p FHR </t>
  </si>
  <si>
    <t>1SDA073426R1</t>
  </si>
  <si>
    <t xml:space="preserve">E6.2H/MS 5000 3p FHR </t>
  </si>
  <si>
    <t>1SDA073427R1</t>
  </si>
  <si>
    <t xml:space="preserve">E6.2X/MS 5000 3p FHR </t>
  </si>
  <si>
    <t>1SDA073428R1</t>
  </si>
  <si>
    <t xml:space="preserve">E6.2H/MS 6300 3p FHR </t>
  </si>
  <si>
    <t>1SDA073429R1</t>
  </si>
  <si>
    <t xml:space="preserve">E6.2X/MS 6300 3p FHR </t>
  </si>
  <si>
    <t>1SDA073430R1</t>
  </si>
  <si>
    <t>E1.2N/MS 250 4p F F</t>
  </si>
  <si>
    <t>1SDA073431R1</t>
  </si>
  <si>
    <t>E1.2B/MS 630 4p F F</t>
  </si>
  <si>
    <t>1SDA073432R1</t>
  </si>
  <si>
    <t>E1.2N/MS 630 4p F F</t>
  </si>
  <si>
    <t>1SDA073433R1</t>
  </si>
  <si>
    <t>E1.2B/MS 800 4p F F</t>
  </si>
  <si>
    <t>1SDA073434R1</t>
  </si>
  <si>
    <t>E1.2N/MS 800 4p F F</t>
  </si>
  <si>
    <t>1SDA073435R1</t>
  </si>
  <si>
    <t xml:space="preserve">E1.2B/MS 1000 4p F F </t>
  </si>
  <si>
    <t>1SDA073436R1</t>
  </si>
  <si>
    <t xml:space="preserve">E1.2N/MS 1000 4p F F </t>
  </si>
  <si>
    <t>1SDA073437R1</t>
  </si>
  <si>
    <t xml:space="preserve">E1.2B/MS 1250 4p F F </t>
  </si>
  <si>
    <t>1SDA073438R1</t>
  </si>
  <si>
    <t xml:space="preserve">E1.2N/MS 1250 4p F F </t>
  </si>
  <si>
    <t>1SDA073439R1</t>
  </si>
  <si>
    <t xml:space="preserve">E1.2B/MS 1600 4p F F </t>
  </si>
  <si>
    <t>1SDA073440R1</t>
  </si>
  <si>
    <t xml:space="preserve">E1.2N/MS 1600 4p F F </t>
  </si>
  <si>
    <t>1SDA073441R1</t>
  </si>
  <si>
    <t>E2.2N/MS 800 4p FHR</t>
  </si>
  <si>
    <t>1SDA073442R1</t>
  </si>
  <si>
    <t>E2.2H/MS 800 4p FHR</t>
  </si>
  <si>
    <t>1SDA073443R1</t>
  </si>
  <si>
    <t xml:space="preserve">E2.2N/MS 1000 4p FHR </t>
  </si>
  <si>
    <t>1SDA073444R1</t>
  </si>
  <si>
    <t xml:space="preserve">E2.2H/MS 1000 4p FHR </t>
  </si>
  <si>
    <t>1SDA073445R1</t>
  </si>
  <si>
    <t xml:space="preserve">E2.2N/MS 1250 4p FHR </t>
  </si>
  <si>
    <t>1SDA073446R1</t>
  </si>
  <si>
    <t xml:space="preserve">E2.2H/MS 1250 4p FHR </t>
  </si>
  <si>
    <t>1SDA073447R1</t>
  </si>
  <si>
    <t xml:space="preserve">E2.2B/MS 1600 4p FHR </t>
  </si>
  <si>
    <t>1SDA073448R1</t>
  </si>
  <si>
    <t xml:space="preserve">E2.2N/MS 1600 4p FHR </t>
  </si>
  <si>
    <t>1SDA073449R1</t>
  </si>
  <si>
    <t xml:space="preserve">E2.2H/MS 1600 4p FHR </t>
  </si>
  <si>
    <t>1SDA073450R1</t>
  </si>
  <si>
    <t xml:space="preserve">E2.2B/MS 2000 4p FHR </t>
  </si>
  <si>
    <t>1SDA073451R1</t>
  </si>
  <si>
    <t xml:space="preserve">E2.2N/MS 2000 4p FHR </t>
  </si>
  <si>
    <t>1SDA073452R1</t>
  </si>
  <si>
    <t xml:space="preserve">E2.2H/MS 2000 4p FHR </t>
  </si>
  <si>
    <t>1SDA073453R1</t>
  </si>
  <si>
    <t xml:space="preserve">E2.2N/MS 2500 4p FHR </t>
  </si>
  <si>
    <t>1SDA073454R1</t>
  </si>
  <si>
    <t xml:space="preserve">E2.2H/MS 2500 4p FHR </t>
  </si>
  <si>
    <t>1SDA073455R1</t>
  </si>
  <si>
    <t xml:space="preserve">E4.2V/MS 2000 4p FHR </t>
  </si>
  <si>
    <t>1SDA073456R1</t>
  </si>
  <si>
    <t xml:space="preserve">E4.2V/MS 2500 4p FHR </t>
  </si>
  <si>
    <t>1SDA073457R1</t>
  </si>
  <si>
    <t xml:space="preserve">E4.2N/MS 3200 4p FHR </t>
  </si>
  <si>
    <t>1SDA073458R1</t>
  </si>
  <si>
    <t xml:space="preserve">E4.2H/MS 3200 4p FHR </t>
  </si>
  <si>
    <t>1SDA073459R1</t>
  </si>
  <si>
    <t xml:space="preserve">E4.2V/MS 3200 4p FHR </t>
  </si>
  <si>
    <t>1SDA073460R1</t>
  </si>
  <si>
    <t xml:space="preserve">E4.2N/MS 4000 4p FHR </t>
  </si>
  <si>
    <t>1SDA073461R1</t>
  </si>
  <si>
    <t xml:space="preserve">E4.2H/MS 4000 4p FHR </t>
  </si>
  <si>
    <t>1SDA073462R1</t>
  </si>
  <si>
    <t xml:space="preserve">E4.2V/MS 4000 4p FHR </t>
  </si>
  <si>
    <t>1SDA073463R1</t>
  </si>
  <si>
    <t xml:space="preserve">E6.2H/MS 4000 4p FHR </t>
  </si>
  <si>
    <t>1SDA073464R1</t>
  </si>
  <si>
    <t xml:space="preserve">E6.2X/MS 4000 4p FHR </t>
  </si>
  <si>
    <t>1SDA073465R1</t>
  </si>
  <si>
    <t xml:space="preserve">E6.2H/MS 5000 4p FHR </t>
  </si>
  <si>
    <t>1SDA073466R1</t>
  </si>
  <si>
    <t xml:space="preserve">E6.2X/MS 5000 4p FHR </t>
  </si>
  <si>
    <t>1SDA073467R1</t>
  </si>
  <si>
    <t xml:space="preserve">E6.2H/MS 6300 4p FHR </t>
  </si>
  <si>
    <t>1SDA073468R1</t>
  </si>
  <si>
    <t xml:space="preserve">E6.2X/MS 6300 4p FHR </t>
  </si>
  <si>
    <t>1SDA073469R1</t>
  </si>
  <si>
    <t xml:space="preserve">E6.2H/f/MS 4000 4p FHR </t>
  </si>
  <si>
    <t>1SDA073470R1</t>
  </si>
  <si>
    <t xml:space="preserve">E6.2X/f/MS 4000 4p FHR </t>
  </si>
  <si>
    <t>1SDA073471R1</t>
  </si>
  <si>
    <t xml:space="preserve">E6.2H/f/MS 5000 4p FHR </t>
  </si>
  <si>
    <t>1SDA073472R1</t>
  </si>
  <si>
    <t xml:space="preserve">E6.2X/f/MS 5000 4p FHR </t>
  </si>
  <si>
    <t>1SDA073473R1</t>
  </si>
  <si>
    <t xml:space="preserve">E6.2H/f/MS 6300 4p FHR </t>
  </si>
  <si>
    <t>1SDA073474R1</t>
  </si>
  <si>
    <t xml:space="preserve">E6.2X/f/MS 6300 4p FHR </t>
  </si>
  <si>
    <t>1SDA073475R1</t>
  </si>
  <si>
    <t>E1.2N/MS 250 3p WMP</t>
  </si>
  <si>
    <t>1SDA073476R1</t>
  </si>
  <si>
    <t>E1.2B/MS 630 3p WMP</t>
  </si>
  <si>
    <t>1SDA073477R1</t>
  </si>
  <si>
    <t>E1.2N/MS 630 3p WMP</t>
  </si>
  <si>
    <t>1SDA073478R1</t>
  </si>
  <si>
    <t>E1.2B/MS 800 3p WMP</t>
  </si>
  <si>
    <t>1SDA073479R1</t>
  </si>
  <si>
    <t>E1.2N/MS 800 3p WMP</t>
  </si>
  <si>
    <t>1SDA073480R1</t>
  </si>
  <si>
    <t xml:space="preserve">E1.2B/MS 1000 3p WMP </t>
  </si>
  <si>
    <t>1SDA073481R1</t>
  </si>
  <si>
    <t xml:space="preserve">E1.2N/MS 1000 3p WMP </t>
  </si>
  <si>
    <t>1SDA073482R1</t>
  </si>
  <si>
    <t xml:space="preserve">E1.2B/MS 1250 3p WMP </t>
  </si>
  <si>
    <t>1SDA073483R1</t>
  </si>
  <si>
    <t xml:space="preserve">E1.2N/MS 1250 3p WMP </t>
  </si>
  <si>
    <t>1SDA073484R1</t>
  </si>
  <si>
    <t xml:space="preserve">E1.2B/MS 1600 3p WMP </t>
  </si>
  <si>
    <t>1SDA073485R1</t>
  </si>
  <si>
    <t xml:space="preserve">E1.2N/MS 1600 3p WMP </t>
  </si>
  <si>
    <t>1SDA073486R1</t>
  </si>
  <si>
    <t>E2.2N/MS 800 3p WMP</t>
  </si>
  <si>
    <t>1SDA073487R1</t>
  </si>
  <si>
    <t>E2.2H/MS 800 3p WMP</t>
  </si>
  <si>
    <t>1SDA073488R1</t>
  </si>
  <si>
    <t xml:space="preserve">E2.2N/MS 1000 3p WMP </t>
  </si>
  <si>
    <t>1SDA073489R1</t>
  </si>
  <si>
    <t xml:space="preserve">E2.2H/MS 1000 3p WMP </t>
  </si>
  <si>
    <t>1SDA073490R1</t>
  </si>
  <si>
    <t xml:space="preserve">E2.2N/MS 1250 3p WMP </t>
  </si>
  <si>
    <t>1SDA073491R1</t>
  </si>
  <si>
    <t xml:space="preserve">E2.2H/MS 1250 3p WMP </t>
  </si>
  <si>
    <t>1SDA073492R1</t>
  </si>
  <si>
    <t xml:space="preserve">E2.2B/MS 1600 3p WMP </t>
  </si>
  <si>
    <t>1SDA073493R1</t>
  </si>
  <si>
    <t xml:space="preserve">E2.2N/MS 1600 3p WMP </t>
  </si>
  <si>
    <t>1SDA073494R1</t>
  </si>
  <si>
    <t xml:space="preserve">E2.2H/MS 1600 3p WMP </t>
  </si>
  <si>
    <t>1SDA073495R1</t>
  </si>
  <si>
    <t xml:space="preserve">E2.2B/MS 2000 3p WMP </t>
  </si>
  <si>
    <t>1SDA073496R1</t>
  </si>
  <si>
    <t xml:space="preserve">E2.2N/MS 2000 3p WMP </t>
  </si>
  <si>
    <t>1SDA073497R1</t>
  </si>
  <si>
    <t xml:space="preserve">E2.2H/MS 2000 3p WMP </t>
  </si>
  <si>
    <t>1SDA073498R1</t>
  </si>
  <si>
    <t xml:space="preserve">E2.2N/MS 2500 3p WMP </t>
  </si>
  <si>
    <t>1SDA073499R1</t>
  </si>
  <si>
    <t xml:space="preserve">E2.2H/MS 2500 3p WMP </t>
  </si>
  <si>
    <t>1SDA073500R1</t>
  </si>
  <si>
    <t xml:space="preserve">E4.2V/MS 2000 3p WMP </t>
  </si>
  <si>
    <t>1SDA073501R1</t>
  </si>
  <si>
    <t xml:space="preserve">E4.2V/MS 2500 3p WMP </t>
  </si>
  <si>
    <t>1SDA073502R1</t>
  </si>
  <si>
    <t xml:space="preserve">E4.2N/MS 3200 3p WMP </t>
  </si>
  <si>
    <t>1SDA073503R1</t>
  </si>
  <si>
    <t xml:space="preserve">E4.2H/MS 3200 3p WMP </t>
  </si>
  <si>
    <t>1SDA073504R1</t>
  </si>
  <si>
    <t xml:space="preserve">E4.2V/MS 3200 3p WMP </t>
  </si>
  <si>
    <t>1SDA073505R1</t>
  </si>
  <si>
    <t xml:space="preserve">E4.2N/MS 4000 3p WMP </t>
  </si>
  <si>
    <t>1SDA073506R1</t>
  </si>
  <si>
    <t xml:space="preserve">E4.2H/MS 4000 3p WMP </t>
  </si>
  <si>
    <t>1SDA073507R1</t>
  </si>
  <si>
    <t xml:space="preserve">E4.2V/MS 4000 3p WMP </t>
  </si>
  <si>
    <t>1SDA073508R1</t>
  </si>
  <si>
    <t xml:space="preserve">E6.2H/MS 4000 3p WMP </t>
  </si>
  <si>
    <t>1SDA073509R1</t>
  </si>
  <si>
    <t xml:space="preserve">E6.2X/MS 4000 3p WMP </t>
  </si>
  <si>
    <t>1SDA073510R1</t>
  </si>
  <si>
    <t xml:space="preserve">E6.2H/MS 5000 3p WMP </t>
  </si>
  <si>
    <t>1SDA073511R1</t>
  </si>
  <si>
    <t xml:space="preserve">E6.2X/MS 5000 3p WMP </t>
  </si>
  <si>
    <t>1SDA073512R1</t>
  </si>
  <si>
    <t xml:space="preserve">E6.2H/MS 6300 3p WMP </t>
  </si>
  <si>
    <t>1SDA073513R1</t>
  </si>
  <si>
    <t xml:space="preserve">E6.2X/MS 6300 3p WMP </t>
  </si>
  <si>
    <t>1SDA073514R1</t>
  </si>
  <si>
    <t>E1.2N/MS 250 4p WMP</t>
  </si>
  <si>
    <t>1SDA073515R1</t>
  </si>
  <si>
    <t>E1.2B/MS 630 4p WMP</t>
  </si>
  <si>
    <t>1SDA073516R1</t>
  </si>
  <si>
    <t>E1.2N/MS 630 4p WMP</t>
  </si>
  <si>
    <t>1SDA073517R1</t>
  </si>
  <si>
    <t>E1.2B/MS 800 4p WMP</t>
  </si>
  <si>
    <t>1SDA073518R1</t>
  </si>
  <si>
    <t>E1.2N/MS 800 4p WMP</t>
  </si>
  <si>
    <t>1SDA073519R1</t>
  </si>
  <si>
    <t xml:space="preserve">E1.2B/MS 1000 4p WMP </t>
  </si>
  <si>
    <t>1SDA073520R1</t>
  </si>
  <si>
    <t xml:space="preserve">E1.2N/MS 1000 4p WMP </t>
  </si>
  <si>
    <t>1SDA073521R1</t>
  </si>
  <si>
    <t xml:space="preserve">E1.2B/MS 1250 4p WMP </t>
  </si>
  <si>
    <t>1SDA073522R1</t>
  </si>
  <si>
    <t xml:space="preserve">E1.2N/MS 1250 4p WMP </t>
  </si>
  <si>
    <t>1SDA073523R1</t>
  </si>
  <si>
    <t xml:space="preserve">E1.2B/MS 1600 4p WMP </t>
  </si>
  <si>
    <t>1SDA073524R1</t>
  </si>
  <si>
    <t xml:space="preserve">E1.2N/MS 1600 4p WMP </t>
  </si>
  <si>
    <t>1SDA073525R1</t>
  </si>
  <si>
    <t>E2.2N/MS 800 4p WMP</t>
  </si>
  <si>
    <t>1SDA073526R1</t>
  </si>
  <si>
    <t>E2.2H/MS 800 4p WMP</t>
  </si>
  <si>
    <t>1SDA073527R1</t>
  </si>
  <si>
    <t xml:space="preserve">E2.2N/MS 1000 4p WMP </t>
  </si>
  <si>
    <t>1SDA073528R1</t>
  </si>
  <si>
    <t xml:space="preserve">E2.2H/MS 1000 4p WMP </t>
  </si>
  <si>
    <t>1SDA073529R1</t>
  </si>
  <si>
    <t xml:space="preserve">E2.2N/MS 1250 4p WMP </t>
  </si>
  <si>
    <t>1SDA073530R1</t>
  </si>
  <si>
    <t xml:space="preserve">E2.2H/MS 1250 4p WMP </t>
  </si>
  <si>
    <t>1SDA073531R1</t>
  </si>
  <si>
    <t xml:space="preserve">E2.2B/MS 1600 4p WMP </t>
  </si>
  <si>
    <t>1SDA073532R1</t>
  </si>
  <si>
    <t xml:space="preserve">E2.2N/MS 1600 4p WMP </t>
  </si>
  <si>
    <t>1SDA073533R1</t>
  </si>
  <si>
    <t xml:space="preserve">E2.2H/MS 1600 4p WMP </t>
  </si>
  <si>
    <t>1SDA073534R1</t>
  </si>
  <si>
    <t xml:space="preserve">E2.2B/MS 2000 4p WMP </t>
  </si>
  <si>
    <t>1SDA073535R1</t>
  </si>
  <si>
    <t xml:space="preserve">E2.2N/MS 2000 4p WMP </t>
  </si>
  <si>
    <t>1SDA073536R1</t>
  </si>
  <si>
    <t xml:space="preserve">E2.2H/MS 2000 4p WMP </t>
  </si>
  <si>
    <t>1SDA073537R1</t>
  </si>
  <si>
    <t xml:space="preserve">E2.2N/MS 2500 4p WMP </t>
  </si>
  <si>
    <t>1SDA073538R1</t>
  </si>
  <si>
    <t xml:space="preserve">E2.2H/MS 2500 4p WMP </t>
  </si>
  <si>
    <t>1SDA073539R1</t>
  </si>
  <si>
    <t xml:space="preserve">E4.2V/MS 2000 4p WMP </t>
  </si>
  <si>
    <t>1SDA073540R1</t>
  </si>
  <si>
    <t xml:space="preserve">E4.2V/MS 2500 4p WMP </t>
  </si>
  <si>
    <t>1SDA073541R1</t>
  </si>
  <si>
    <t xml:space="preserve">E4.2N/MS 3200 4p WMP </t>
  </si>
  <si>
    <t>1SDA073542R1</t>
  </si>
  <si>
    <t xml:space="preserve">E4.2H/MS 3200 4p WMP </t>
  </si>
  <si>
    <t>1SDA073543R1</t>
  </si>
  <si>
    <t xml:space="preserve">E4.2V/MS 3200 4p WMP </t>
  </si>
  <si>
    <t>1SDA073544R1</t>
  </si>
  <si>
    <t xml:space="preserve">E4.2N/MS 4000 4p WMP </t>
  </si>
  <si>
    <t>1SDA073545R1</t>
  </si>
  <si>
    <t xml:space="preserve">E4.2H/MS 4000 4p WMP </t>
  </si>
  <si>
    <t>1SDA073546R1</t>
  </si>
  <si>
    <t xml:space="preserve">E4.2V/MS 4000 4p WMP </t>
  </si>
  <si>
    <t>1SDA073547R1</t>
  </si>
  <si>
    <t xml:space="preserve">E6.2H/MS 4000 4p WMP </t>
  </si>
  <si>
    <t>1SDA073548R1</t>
  </si>
  <si>
    <t xml:space="preserve">E6.2X/MS 4000 4p WMP </t>
  </si>
  <si>
    <t>1SDA073549R1</t>
  </si>
  <si>
    <t xml:space="preserve">E6.2H/MS 5000 4p WMP </t>
  </si>
  <si>
    <t>1SDA073550R1</t>
  </si>
  <si>
    <t xml:space="preserve">E6.2X/MS 5000 4p WMP </t>
  </si>
  <si>
    <t>1SDA073551R1</t>
  </si>
  <si>
    <t xml:space="preserve">E6.2H/MS 6300 4p WMP </t>
  </si>
  <si>
    <t>1SDA073552R1</t>
  </si>
  <si>
    <t xml:space="preserve">E6.2X/MS 6300 4p WMP </t>
  </si>
  <si>
    <t>1SDA073553R1</t>
  </si>
  <si>
    <t xml:space="preserve">E6.2H/f/MS 4000 4p WMP </t>
  </si>
  <si>
    <t>1SDA073554R1</t>
  </si>
  <si>
    <t xml:space="preserve">E6.2X/f/MS 4000 4p WMP </t>
  </si>
  <si>
    <t>1SDA073555R1</t>
  </si>
  <si>
    <t xml:space="preserve">E6.2H/f/MS 5000 4p WMP </t>
  </si>
  <si>
    <t>1SDA073556R1</t>
  </si>
  <si>
    <t xml:space="preserve">E6.2X/f/MS 5000 4p WMP </t>
  </si>
  <si>
    <t>1SDA073557R1</t>
  </si>
  <si>
    <t xml:space="preserve">E6.2H/f/MS 6300 4p WMP </t>
  </si>
  <si>
    <t>1SDA073558R1</t>
  </si>
  <si>
    <t xml:space="preserve">E6.2X/f/MS 6300 4p WMP </t>
  </si>
  <si>
    <t>1SDA073628R1</t>
  </si>
  <si>
    <t>E2.2S 250 Ekip Dip LI 3p FHR</t>
  </si>
  <si>
    <t>1SDA073629R1</t>
  </si>
  <si>
    <t xml:space="preserve">E2.2S 250 Ekip Dip LSI 3p FHR </t>
  </si>
  <si>
    <t>1SDA073630R1</t>
  </si>
  <si>
    <t>E2.2S 250 Ekip Dip LSIG 3p FHR</t>
  </si>
  <si>
    <t>1SDA073631R1</t>
  </si>
  <si>
    <t>E2.2S 250 Ekip Touch LI 3p FHR</t>
  </si>
  <si>
    <t>1SDA073632R1</t>
  </si>
  <si>
    <t xml:space="preserve">E2.2S 250 Ekip Touch LSI 3p FHR </t>
  </si>
  <si>
    <t>1SDA073633R1</t>
  </si>
  <si>
    <t>E2.2S 250 Ekip Touch LSIG 3p FHR</t>
  </si>
  <si>
    <t>1SDA073634R1</t>
  </si>
  <si>
    <t>E2.2S 250 Ekip G Touch LSIG 3p FHR</t>
  </si>
  <si>
    <t>1SDA073635R1</t>
  </si>
  <si>
    <t>E2.2S 250 Ekip Hi-Touch LSI 3p FHR</t>
  </si>
  <si>
    <t>1SDA073636R1</t>
  </si>
  <si>
    <t xml:space="preserve">E2.2S 250 Ekip Hi-Touch LSIG 3p FHR </t>
  </si>
  <si>
    <t>1SDA073637R1</t>
  </si>
  <si>
    <t xml:space="preserve">E2.2S 250 Ekip G Hi-Touch LSIG 3p FHR </t>
  </si>
  <si>
    <t>1SDA073638R1</t>
  </si>
  <si>
    <t>E2.2S 250 Ekip Dip LI 4p FHR</t>
  </si>
  <si>
    <t>1SDA073639R1</t>
  </si>
  <si>
    <t xml:space="preserve">E2.2S 250 Ekip Dip LSI 4p FHR </t>
  </si>
  <si>
    <t>1SDA073640R1</t>
  </si>
  <si>
    <t>E2.2S 250 Ekip Dip LSIG 4p FHR</t>
  </si>
  <si>
    <t>1SDA073641R1</t>
  </si>
  <si>
    <t>E2.2S 250 Ekip Touch LI 4p FHR</t>
  </si>
  <si>
    <t>1SDA073642R1</t>
  </si>
  <si>
    <t xml:space="preserve">E2.2S 250 Ekip Touch LSI 4p FHR </t>
  </si>
  <si>
    <t>1SDA073643R1</t>
  </si>
  <si>
    <t>E2.2S 250 Ekip Touch LSIG 4p FHR</t>
  </si>
  <si>
    <t>1SDA073644R1</t>
  </si>
  <si>
    <t>E2.2S 250 Ekip G Touch LSIG 4p FHR</t>
  </si>
  <si>
    <t>1SDA073645R1</t>
  </si>
  <si>
    <t>E2.2S 250 Ekip Hi-Touch LSI 4p FHR</t>
  </si>
  <si>
    <t>1SDA073646R1</t>
  </si>
  <si>
    <t xml:space="preserve">E2.2S 250 Ekip Hi-Touch LSIG 4p FHR </t>
  </si>
  <si>
    <t>1SDA073647R1</t>
  </si>
  <si>
    <t xml:space="preserve">E2.2S 250 Ekip G Hi-Touch LSIG 4p FHR </t>
  </si>
  <si>
    <t>1SDA073648R1</t>
  </si>
  <si>
    <t>E2.2S 250 Ekip Dip LI 3p WMP</t>
  </si>
  <si>
    <t>1SDA073649R1</t>
  </si>
  <si>
    <t xml:space="preserve">E2.2S 250 Ekip Dip LSI 3p WMP </t>
  </si>
  <si>
    <t>1SDA073650R1</t>
  </si>
  <si>
    <t>E2.2S 250 Ekip Dip LSIG 3p WMP</t>
  </si>
  <si>
    <t>1SDA073651R1</t>
  </si>
  <si>
    <t>E2.2S 250 Ekip Touch LI 3p WMP</t>
  </si>
  <si>
    <t>1SDA073652R1</t>
  </si>
  <si>
    <t xml:space="preserve">E2.2S 250 Ekip Touch LSI 3p WMP </t>
  </si>
  <si>
    <t>1SDA073653R1</t>
  </si>
  <si>
    <t>E2.2S 250 Ekip Touch LSIG 3p WMP</t>
  </si>
  <si>
    <t>1SDA073654R1</t>
  </si>
  <si>
    <t>E2.2S 250 Ekip G Touch LSIG 3p WMP</t>
  </si>
  <si>
    <t>1SDA073655R1</t>
  </si>
  <si>
    <t>E2.2S 250 Ekip Hi-Touch LSI 3p WMP</t>
  </si>
  <si>
    <t>1SDA073656R1</t>
  </si>
  <si>
    <t xml:space="preserve">E2.2S 250 Ekip Hi-Touch LSIG 3p WMP </t>
  </si>
  <si>
    <t>1SDA073657R1</t>
  </si>
  <si>
    <t xml:space="preserve">E2.2S 250 Ekip G Hi-Touch LSIG 3p WMP </t>
  </si>
  <si>
    <t>1SDA073658R1</t>
  </si>
  <si>
    <t>E2.2S 250 Ekip Dip LI 4p WMP</t>
  </si>
  <si>
    <t>1SDA073659R1</t>
  </si>
  <si>
    <t xml:space="preserve">E2.2S 250 Ekip Dip LSI 4p WMP </t>
  </si>
  <si>
    <t>1SDA073660R1</t>
  </si>
  <si>
    <t>E2.2S 250 Ekip Dip LSIG 4p WMP</t>
  </si>
  <si>
    <t>1SDA073661R1</t>
  </si>
  <si>
    <t>E2.2S 250 Ekip Touch LI 4p WMP</t>
  </si>
  <si>
    <t>1SDA073662R1</t>
  </si>
  <si>
    <t xml:space="preserve">E2.2S 250 Ekip Touch LSI 4p WMP </t>
  </si>
  <si>
    <t>1SDA073663R1</t>
  </si>
  <si>
    <t>E2.2S 250 Ekip Touch LSIG 4p WMP</t>
  </si>
  <si>
    <t>1SDA073664R1</t>
  </si>
  <si>
    <t>E2.2S 250 Ekip G Touch LSIG 4p WMP</t>
  </si>
  <si>
    <t>1SDA073665R1</t>
  </si>
  <si>
    <t>E2.2S 250 Ekip Hi-Touch LSI 4p WMP</t>
  </si>
  <si>
    <t>1SDA073666R1</t>
  </si>
  <si>
    <t xml:space="preserve">E2.2S 250 Ekip Hi-Touch LSIG 4p WMP </t>
  </si>
  <si>
    <t>1SDA073667R1</t>
  </si>
  <si>
    <t xml:space="preserve">E2.2S 250 Ekip G Hi-Touch LSIG 4p WMP </t>
  </si>
  <si>
    <t>1SDA073668R1</t>
  </si>
  <si>
    <t xml:space="preserve">YO E1.2..E6.2 24 Vac/dc </t>
  </si>
  <si>
    <t>1SDA073669R1</t>
  </si>
  <si>
    <t xml:space="preserve">YO E1.2..E6.2 30 Vac/dc </t>
  </si>
  <si>
    <t>1SDA073670R1</t>
  </si>
  <si>
    <t xml:space="preserve">YO E1.2..E6.2 48 Vac/dc </t>
  </si>
  <si>
    <t>1SDA073671R1</t>
  </si>
  <si>
    <t xml:space="preserve">YO E1.2..E6.2 60 Vac/dc </t>
  </si>
  <si>
    <t>1SDA073672R1</t>
  </si>
  <si>
    <t>YO E1.2-E6.2 110-120 Vac/dc</t>
  </si>
  <si>
    <t>1SDA073673R1</t>
  </si>
  <si>
    <t>YO E1.2-E6.2 120-127 Vac/dc</t>
  </si>
  <si>
    <t>1SDA073674R1</t>
  </si>
  <si>
    <t xml:space="preserve">YO E1.2..E6.2 220-240 Vac/dc </t>
  </si>
  <si>
    <t>1SDA073675R1</t>
  </si>
  <si>
    <t xml:space="preserve">YO E1.2..E6.2 240-250 Vac/dc </t>
  </si>
  <si>
    <t>1SDA073676R1</t>
  </si>
  <si>
    <t xml:space="preserve">YO E1.2..E6.2 277 Vac </t>
  </si>
  <si>
    <t>1SDA073677R1</t>
  </si>
  <si>
    <t xml:space="preserve">YO E1.2..E6.2 380-400 Vac </t>
  </si>
  <si>
    <t>1SDA073678R1</t>
  </si>
  <si>
    <t xml:space="preserve">YO E1.2..E6.2 415-440 Vac </t>
  </si>
  <si>
    <t>1SDA073679R1</t>
  </si>
  <si>
    <t xml:space="preserve">YO E1.2..E6.2 480-500 Vac </t>
  </si>
  <si>
    <t>1SDA073681R1</t>
  </si>
  <si>
    <t xml:space="preserve">YC E1.2..E6.2 24 Vac/dc </t>
  </si>
  <si>
    <t>1SDA073682R1</t>
  </si>
  <si>
    <t xml:space="preserve">YC E1.2..E6.2 30 Vac/dc </t>
  </si>
  <si>
    <t>1SDA073683R1</t>
  </si>
  <si>
    <t xml:space="preserve">YC E1.2..E6.2 48 Vac/dc </t>
  </si>
  <si>
    <t>1SDA073684R1</t>
  </si>
  <si>
    <t xml:space="preserve">YC E1.2..E6.2 60 Vac/dc </t>
  </si>
  <si>
    <t>1SDA073685R1</t>
  </si>
  <si>
    <t xml:space="preserve">YC E1.2..E6.2 110-120 Vac/dc </t>
  </si>
  <si>
    <t>1SDA073686R1</t>
  </si>
  <si>
    <t>YC E1.2-E6.2 120-127 Vac/dc</t>
  </si>
  <si>
    <t>1SDA073687R1</t>
  </si>
  <si>
    <t xml:space="preserve">YC E1.2..E6.2 220-240 Vac/dc </t>
  </si>
  <si>
    <t>1SDA073688R1</t>
  </si>
  <si>
    <t xml:space="preserve">YC E1.2..E6.2 240-250 Vac/dc </t>
  </si>
  <si>
    <t>1SDA073689R1</t>
  </si>
  <si>
    <t xml:space="preserve">YC E1.2..E6.2 277 Vac </t>
  </si>
  <si>
    <t>1SDA073690R1</t>
  </si>
  <si>
    <t xml:space="preserve">YC E1.2..E6.2 380-400 Vac </t>
  </si>
  <si>
    <t>1SDA073691R1</t>
  </si>
  <si>
    <t xml:space="preserve">YC E1.2..E6.2 415-440 Vac </t>
  </si>
  <si>
    <t>1SDA073692R1</t>
  </si>
  <si>
    <t xml:space="preserve">YC E1.2..E6.2 480-500 Vac </t>
  </si>
  <si>
    <t>1SDA073694R1</t>
  </si>
  <si>
    <t>YU E1.2..E6.2 24 Vac/dc</t>
  </si>
  <si>
    <t>1SDA073695R1</t>
  </si>
  <si>
    <t>YU E1.2..E6.2 30 Vac/dc</t>
  </si>
  <si>
    <t>1SDA073696R1</t>
  </si>
  <si>
    <t>YU E1.2..E6.2 48 Vac/dc</t>
  </si>
  <si>
    <t>1SDA073697R1</t>
  </si>
  <si>
    <t>YU E1.2..E6.2 60 Vac/dc</t>
  </si>
  <si>
    <t>1SDA073698R1</t>
  </si>
  <si>
    <t>YU E1.2..E6.2 110-120 Vac/dc</t>
  </si>
  <si>
    <t>1SDA073699R1</t>
  </si>
  <si>
    <t>YU E1.2-E6.2 120-127 Vac/dc</t>
  </si>
  <si>
    <t>1SDA073700R1</t>
  </si>
  <si>
    <t>YU E1.2..E6.2 220-240 Vac/dc</t>
  </si>
  <si>
    <t>1SDA073701R1</t>
  </si>
  <si>
    <t>YU E1.2..E6.2 240-250 Vac/dc</t>
  </si>
  <si>
    <t>1SDA073702R1</t>
  </si>
  <si>
    <t>YU E1.2..E6.2 277 Vac</t>
  </si>
  <si>
    <t>1SDA073703R1</t>
  </si>
  <si>
    <t>YU E1.2..E6.2 380-400 Vac</t>
  </si>
  <si>
    <t>1SDA073704R1</t>
  </si>
  <si>
    <t>YU E1.2..E6.2 415-440 Vac</t>
  </si>
  <si>
    <t>1SDA073705R1</t>
  </si>
  <si>
    <t>YU E1.2..E6.2 480-500 Vac</t>
  </si>
  <si>
    <t>1SDA073708R1</t>
  </si>
  <si>
    <t xml:space="preserve">M E1.2 24-30 Vac/dc </t>
  </si>
  <si>
    <t>1SDA073709R1</t>
  </si>
  <si>
    <t xml:space="preserve">M E1.2 48-60 Vac/dc </t>
  </si>
  <si>
    <t>1SDA073710R1</t>
  </si>
  <si>
    <t>M E1.2 100-130 Vac/dc</t>
  </si>
  <si>
    <t>1SDA073711R1</t>
  </si>
  <si>
    <t xml:space="preserve">M E1.2 220-250 Vac/dc </t>
  </si>
  <si>
    <t>1SDA073712R1</t>
  </si>
  <si>
    <t>M E1.2 277 Vac</t>
  </si>
  <si>
    <t>1SDA073713R1</t>
  </si>
  <si>
    <t>M E1.2 380-415 Vac</t>
  </si>
  <si>
    <t>1SDA073714R1</t>
  </si>
  <si>
    <t>RTC Ekip SEGN.PER EKIP COM E2/6.2 (MONT)</t>
  </si>
  <si>
    <t>1SDA073715R1</t>
  </si>
  <si>
    <t xml:space="preserve">M E1.2 24-30 Vac/dc + MC 24V </t>
  </si>
  <si>
    <t>1SDA073716R1</t>
  </si>
  <si>
    <t xml:space="preserve">M E1.2 48-60 Vac/dc + MC 24V </t>
  </si>
  <si>
    <t>1SDA073717R1</t>
  </si>
  <si>
    <t>M E1.2 100-130 Vac/dc + MC 24V</t>
  </si>
  <si>
    <t>1SDA073718R1</t>
  </si>
  <si>
    <t>M E1.2 220-250 Vac/dc + MC 24V</t>
  </si>
  <si>
    <t>1SDA073719R1</t>
  </si>
  <si>
    <t xml:space="preserve">M E1.2 277 Vac + MC 24V </t>
  </si>
  <si>
    <t>1SDA073720R1</t>
  </si>
  <si>
    <t>M E1.2 380-415 Vac + MC 24V</t>
  </si>
  <si>
    <t>1SDA073721R1</t>
  </si>
  <si>
    <t>AUP Ekip SEGN.PER MP EKIP COM E1/6.2</t>
  </si>
  <si>
    <t>1SDA073722R1</t>
  </si>
  <si>
    <t>M E2.2...E6.2 24-30 Vac/dc</t>
  </si>
  <si>
    <t>1SDA073723R1</t>
  </si>
  <si>
    <t>M E2.2...E6.2 48-60 Vac/dc</t>
  </si>
  <si>
    <t>1SDA073724R1</t>
  </si>
  <si>
    <t>M  E2.2-E6.2 100-130 Vac/dc</t>
  </si>
  <si>
    <t>1SDA073725R1</t>
  </si>
  <si>
    <t xml:space="preserve">M E2.2...E6.2 220-250 Vac/dc </t>
  </si>
  <si>
    <t>1SDA073727R1</t>
  </si>
  <si>
    <t xml:space="preserve">M E2.2...E6.2 380-415 Vac </t>
  </si>
  <si>
    <t>1SDA073729R1</t>
  </si>
  <si>
    <t xml:space="preserve">M E2.2...E6.2 24-30 Vac/dc + MC 24V </t>
  </si>
  <si>
    <t>1SDA073730R1</t>
  </si>
  <si>
    <t xml:space="preserve">M E2.2...E6.2 48-60 Vac/dc + MC 24V </t>
  </si>
  <si>
    <t>1SDA073731R1</t>
  </si>
  <si>
    <t xml:space="preserve">M E2.2...E6.2 100-130 Vac/dc + MC 24V </t>
  </si>
  <si>
    <t>1SDA073732R1</t>
  </si>
  <si>
    <t xml:space="preserve">M E2.2...E6.2 220-250 Vac/dc + MC 24V </t>
  </si>
  <si>
    <t>1SDA073736R1</t>
  </si>
  <si>
    <t>Sensor Externo Neutro E1.2</t>
  </si>
  <si>
    <t>1SDA073737R1</t>
  </si>
  <si>
    <t>Sensor Externo Neutro E2.2</t>
  </si>
  <si>
    <t>1SDA073738R1</t>
  </si>
  <si>
    <t>Sensor Externo Neutro E4.2</t>
  </si>
  <si>
    <t>1SDA073739R1</t>
  </si>
  <si>
    <t>Sensor Externo Neutro 50% E6.2</t>
  </si>
  <si>
    <t>1SDA073740R1</t>
  </si>
  <si>
    <t xml:space="preserve">Ext CS N E6.2 </t>
  </si>
  <si>
    <t>1SDA073741R1</t>
  </si>
  <si>
    <t>Toroid RC E1.2, E2.2 3p</t>
  </si>
  <si>
    <t>1SDA073742R1</t>
  </si>
  <si>
    <t xml:space="preserve">Toroid RC E2.2 4p, E4.2 3p </t>
  </si>
  <si>
    <t>1SDA073743R1</t>
  </si>
  <si>
    <t>Toroidal unipolar Emax 2. 100A</t>
  </si>
  <si>
    <t>1SDA073744R1</t>
  </si>
  <si>
    <t>YR 24 Vdc E1.2</t>
  </si>
  <si>
    <t>1SDA073745R1</t>
  </si>
  <si>
    <t xml:space="preserve">YR 110 Vac/dc E1.2 </t>
  </si>
  <si>
    <t>1SDA073746R1</t>
  </si>
  <si>
    <t xml:space="preserve">YR 250 Vac/dc E1.2 </t>
  </si>
  <si>
    <t>1SDA073747R1</t>
  </si>
  <si>
    <t>YR 24 Vdc E2.2...E6.2</t>
  </si>
  <si>
    <t>1SDA073748R1</t>
  </si>
  <si>
    <t>YR 110 Vac/dc E2.2...E6.2</t>
  </si>
  <si>
    <t>1SDA073749R1</t>
  </si>
  <si>
    <t>YR 250 Vac/Dc E2.2...E6.2</t>
  </si>
  <si>
    <t>1SDA073750R1</t>
  </si>
  <si>
    <t xml:space="preserve">AUX 4Q 400V E1.2 </t>
  </si>
  <si>
    <t>1SDA073751R1</t>
  </si>
  <si>
    <t>AUX 4Q 24Vdc E1.2</t>
  </si>
  <si>
    <t>1SDA073752R1</t>
  </si>
  <si>
    <t xml:space="preserve">AUX 2Q 400Vac + 2Q 24Vdc E1.2 </t>
  </si>
  <si>
    <t>1SDA073753R1</t>
  </si>
  <si>
    <t>AUX 4Q 400Vac E2.2...E6.2</t>
  </si>
  <si>
    <t>1SDA073754R1</t>
  </si>
  <si>
    <t xml:space="preserve">AUX 4Q 24Vdc E2.2...E6.2 </t>
  </si>
  <si>
    <t>1SDA073755R1</t>
  </si>
  <si>
    <t>AUX 2Q 400V + 2Q 24V E2.2...E6.2</t>
  </si>
  <si>
    <t>1SDA073756R1</t>
  </si>
  <si>
    <t xml:space="preserve">AUX 6Q 400V E2.2-E6.2 </t>
  </si>
  <si>
    <t>1SDA073757R1</t>
  </si>
  <si>
    <t xml:space="preserve">AUX 6Q 24Vdc E2.2...E6.2 </t>
  </si>
  <si>
    <t>1SDA073758R1</t>
  </si>
  <si>
    <t>AUX 15Q 400V E1.2</t>
  </si>
  <si>
    <t>1SDA073759R1</t>
  </si>
  <si>
    <t xml:space="preserve">AUX 15Q 24V E1.2 </t>
  </si>
  <si>
    <t>1SDA073760R1</t>
  </si>
  <si>
    <t xml:space="preserve">AUX 15Q SUPPL. 400Vac F Ins E2.2...E6.2 </t>
  </si>
  <si>
    <t>1SDA073761R1</t>
  </si>
  <si>
    <t>AUX 15Q SUPPL. 24Vdc F Ins E2.2...E6.2</t>
  </si>
  <si>
    <t>1SDA073762R1</t>
  </si>
  <si>
    <t xml:space="preserve">AUP 6 contacts 400Vac E1.2 </t>
  </si>
  <si>
    <t>1SDA073763R1</t>
  </si>
  <si>
    <t>AUP 6 contacts 24Vdc E1.2</t>
  </si>
  <si>
    <t>1SDA073764R1</t>
  </si>
  <si>
    <t>AUP 5 contacts 400Vac SX E2.2...E6.2</t>
  </si>
  <si>
    <t>1SDA073765R1</t>
  </si>
  <si>
    <t xml:space="preserve">AUP 5 contacts 24Vdc SX E2.2...E6.2 </t>
  </si>
  <si>
    <t>1SDA073766R1</t>
  </si>
  <si>
    <t xml:space="preserve">AUP 5 suppl.cont. 400Vac DX E2.2...E6.2 </t>
  </si>
  <si>
    <t>1SDA073767R1</t>
  </si>
  <si>
    <t>AUP 5 suppl.cont. 24Vdc DX E2.2...E6.2</t>
  </si>
  <si>
    <t>1SDA073768R1</t>
  </si>
  <si>
    <t>AUP Ekip aux position contact E1.2..E6.2</t>
  </si>
  <si>
    <t>1SDA073770R1</t>
  </si>
  <si>
    <t>RTC 250Vac E1.2</t>
  </si>
  <si>
    <t>1SDA073771R1</t>
  </si>
  <si>
    <t>RTC 24Vdc E1.2</t>
  </si>
  <si>
    <t>1SDA073772R1</t>
  </si>
  <si>
    <t>RTC Ekip 24Vdc E1.2</t>
  </si>
  <si>
    <t>1SDA073773R1</t>
  </si>
  <si>
    <t xml:space="preserve">RTC 250Vac E2.2...E6.2 </t>
  </si>
  <si>
    <t>1SDA073774R1</t>
  </si>
  <si>
    <t>RTC 24Vdc E2.2...E6.2</t>
  </si>
  <si>
    <t>1SDA073775R1</t>
  </si>
  <si>
    <t xml:space="preserve">RTC Ekip 24Vdc E2.2...E6.2 </t>
  </si>
  <si>
    <t>1SDA073776R1</t>
  </si>
  <si>
    <t>S51 250V E1.2 Actuación Rele</t>
  </si>
  <si>
    <t>1SDA073777R1</t>
  </si>
  <si>
    <t>S51 24V E1.2</t>
  </si>
  <si>
    <t>1SDA073778R1</t>
  </si>
  <si>
    <t>S51 250V E2.2-E6.2 Actuac Rele</t>
  </si>
  <si>
    <t>1SDA073779R1</t>
  </si>
  <si>
    <t>S51 24V E2.2...E6.2</t>
  </si>
  <si>
    <t>1SDA073780R1</t>
  </si>
  <si>
    <t>MOC E1.2 Cuentamaniobras</t>
  </si>
  <si>
    <t>1SDA073781R1</t>
  </si>
  <si>
    <t>MOC E2.2-E6.2 Cuentamaniobras</t>
  </si>
  <si>
    <t>1SDA073782R1</t>
  </si>
  <si>
    <t xml:space="preserve">KLC-D Key lock open E1.2 </t>
  </si>
  <si>
    <t>1SDA073783R1</t>
  </si>
  <si>
    <t>KLC-S Key lock open N.20005 E1.2</t>
  </si>
  <si>
    <t>1SDA073784R1</t>
  </si>
  <si>
    <t>KLC-S Key lock open N.20006 E1.2</t>
  </si>
  <si>
    <t>1SDA073785R1</t>
  </si>
  <si>
    <t>KLC-S Key lock open N.20007 E1.2</t>
  </si>
  <si>
    <t>1SDA073786R1</t>
  </si>
  <si>
    <t>KLC-S Key lock open N.20008 E1.2</t>
  </si>
  <si>
    <t>1SDA073787R1</t>
  </si>
  <si>
    <t>KLC-S Key lock open N.20009 E1.2</t>
  </si>
  <si>
    <t>1SDA073788R1</t>
  </si>
  <si>
    <t>KLC-A Key lock open Castell E1.2</t>
  </si>
  <si>
    <t>1SDA073789R1</t>
  </si>
  <si>
    <t xml:space="preserve">KLC-A Key lock open Kirk E1.2 </t>
  </si>
  <si>
    <t>1SDA073790R1</t>
  </si>
  <si>
    <t xml:space="preserve">KLC-A Key lock open Ronis Profalux E1.2 </t>
  </si>
  <si>
    <t>1SDA073791R1</t>
  </si>
  <si>
    <t xml:space="preserve">KLC-D Bloqueo llave E2.2-E6.2 </t>
  </si>
  <si>
    <t>1SDA073792R1</t>
  </si>
  <si>
    <t>KLC-S Key lock open N.20005 E2.2..E6.2</t>
  </si>
  <si>
    <t>1SDA073793R1</t>
  </si>
  <si>
    <t>KLC-S Key lock open N.20006 E2.2..E6.2</t>
  </si>
  <si>
    <t>1SDA073794R1</t>
  </si>
  <si>
    <t>KLC-S Key lock open N.20007 E2.2..E6.2</t>
  </si>
  <si>
    <t>1SDA073795R1</t>
  </si>
  <si>
    <t>KLC-S Key lock open N.20008 E2.2..E6.2</t>
  </si>
  <si>
    <t>1SDA073796R1</t>
  </si>
  <si>
    <t>KLC-S Key lock open N.20009 E2.2..E6.2</t>
  </si>
  <si>
    <t>1SDA073797R1</t>
  </si>
  <si>
    <t xml:space="preserve">KLC-A Key lock open Castell E2.2...E6.2 </t>
  </si>
  <si>
    <t>1SDA073798R1</t>
  </si>
  <si>
    <t xml:space="preserve">KLC-A Key lock open Kirk E2.2..E6.2 </t>
  </si>
  <si>
    <t>1SDA073799R1</t>
  </si>
  <si>
    <t xml:space="preserve">KLC-A Key lock OPRonisProfaluxE2.2/E6.2 </t>
  </si>
  <si>
    <t>1SDA073800R1</t>
  </si>
  <si>
    <t>PLC E1.2 Padlocks in open position D=4mm</t>
  </si>
  <si>
    <t>1SDA073801R1</t>
  </si>
  <si>
    <t>PLC E1.2 Padlocks in open position D=7mm</t>
  </si>
  <si>
    <t>1SDA073802R1</t>
  </si>
  <si>
    <t>PLC E1.2 Padlocks in open position D=8mm</t>
  </si>
  <si>
    <t>1SDA073803R1</t>
  </si>
  <si>
    <t xml:space="preserve">PLC E2.2..E6.2 Padlocks in open D=4mm </t>
  </si>
  <si>
    <t>1SDA073804R1</t>
  </si>
  <si>
    <t xml:space="preserve">PLC E2.2..E6.2 Padlocks in open D=7mm </t>
  </si>
  <si>
    <t>1SDA073805R1</t>
  </si>
  <si>
    <t xml:space="preserve">PLC E2.2..E6.2 Padlocks in open D=8mm </t>
  </si>
  <si>
    <t>1SDA073806R1</t>
  </si>
  <si>
    <t xml:space="preserve">KLP-D Pos.lock E2.2...E6.2 1Key </t>
  </si>
  <si>
    <t>1SDA073807R1</t>
  </si>
  <si>
    <t>KLP-S Pos.lock N.20005 E2.2..E6.2 1Key</t>
  </si>
  <si>
    <t>1SDA073808R1</t>
  </si>
  <si>
    <t>KLP-S Pos.lock N.20006 E2.2..E6.2 1Key</t>
  </si>
  <si>
    <t>1SDA073809R1</t>
  </si>
  <si>
    <t>KLP-S Pos.lock N.20007 E2.2..E6.2 1Key</t>
  </si>
  <si>
    <t>1SDA073810R1</t>
  </si>
  <si>
    <t>KLP-S Pos.lock N.20008 E2.2..E6.2 1Key</t>
  </si>
  <si>
    <t>1SDA073811R1</t>
  </si>
  <si>
    <t>KLP-S Pos.lock N.20009 E2.2..E6.2 1Key</t>
  </si>
  <si>
    <t>1SDA073812R1</t>
  </si>
  <si>
    <t xml:space="preserve">KLP-D Pos.lock E2.2...E6.2 2Key </t>
  </si>
  <si>
    <t>1SDA073813R1</t>
  </si>
  <si>
    <t>KLP-S Pos.lock N.20005 E2.2..E6.2 2Key</t>
  </si>
  <si>
    <t>1SDA073814R1</t>
  </si>
  <si>
    <t>KLP-S Pos.lock N.20006 E2.2..E6.2 2Key</t>
  </si>
  <si>
    <t>1SDA073815R1</t>
  </si>
  <si>
    <t>KLP-S Pos.lock N.20007 E2.2..E6.2 2Key</t>
  </si>
  <si>
    <t>1SDA073816R1</t>
  </si>
  <si>
    <t>KLP-S Pos.lock N.20008 E2.2..E6.2 2Key</t>
  </si>
  <si>
    <t>1SDA073817R1</t>
  </si>
  <si>
    <t>KLP-S Pos.lock N.20009 E2.2..E6.2 2Key</t>
  </si>
  <si>
    <t>1SDA073818R1</t>
  </si>
  <si>
    <t>KLP-A Pos.lock RoProKirk E2.2..E6.2 1Key</t>
  </si>
  <si>
    <t>1SDA073819R1</t>
  </si>
  <si>
    <t>KLP-A Pos.lock RoProKirk E2.2..E6.2 2Key</t>
  </si>
  <si>
    <t>1SDA073820R1</t>
  </si>
  <si>
    <t>KLP-A Pos.lock Castell E2.2..E6.2 1Key</t>
  </si>
  <si>
    <t>1SDA073821R1</t>
  </si>
  <si>
    <t>KLP-A Pos.lock Castell E2.2..E6.2 2Key</t>
  </si>
  <si>
    <t>1SDA073822R1</t>
  </si>
  <si>
    <t>KLP-D Pos.lockE1.2 1key</t>
  </si>
  <si>
    <t>1SDA073823R1</t>
  </si>
  <si>
    <t>KLP-S Pos.lock N.20005 E1.2 1key</t>
  </si>
  <si>
    <t>1SDA073824R1</t>
  </si>
  <si>
    <t xml:space="preserve">KLP-S Pos.lock N.20006 E1.21key </t>
  </si>
  <si>
    <t>1SDA073825R1</t>
  </si>
  <si>
    <t xml:space="preserve">KLP-S Pos.lock N.20007 E1.21key </t>
  </si>
  <si>
    <t>1SDA073826R1</t>
  </si>
  <si>
    <t xml:space="preserve">KLP-S Pos.lock N.20008 E1.21key </t>
  </si>
  <si>
    <t>1SDA073827R1</t>
  </si>
  <si>
    <t xml:space="preserve">KLP-S Pos.lock N.20009 E1.21key </t>
  </si>
  <si>
    <t>1SDA073828R1</t>
  </si>
  <si>
    <t xml:space="preserve">KLP-D Pos.lock E1.2 2key </t>
  </si>
  <si>
    <t>1SDA073829R1</t>
  </si>
  <si>
    <t>KLP-S Pos.lock N.20005 E1.2 2key</t>
  </si>
  <si>
    <t>1SDA073830R1</t>
  </si>
  <si>
    <t xml:space="preserve">KLP-S Pos.lock N.20006 E1.22key </t>
  </si>
  <si>
    <t>1SDA073831R1</t>
  </si>
  <si>
    <t xml:space="preserve">KLP-S Pos.lock N.20007 E1.22key </t>
  </si>
  <si>
    <t>1SDA073832R1</t>
  </si>
  <si>
    <t xml:space="preserve">KLP-S Pos.lock N.20008 E1.22key </t>
  </si>
  <si>
    <t>1SDA073833R1</t>
  </si>
  <si>
    <t xml:space="preserve">KLP-S Pos.lock N.20009 E1.22key </t>
  </si>
  <si>
    <t>1SDA073834R1</t>
  </si>
  <si>
    <t xml:space="preserve">KLP-A Pos.lock RonProf Kirk E1.2 1key </t>
  </si>
  <si>
    <t>1SDA073835R1</t>
  </si>
  <si>
    <t xml:space="preserve">KLP-A Pos.lock RonProf Kirk E1.2 2key </t>
  </si>
  <si>
    <t>1SDA073836R1</t>
  </si>
  <si>
    <t>KLP-A Pos.lock Castell E1.2 1key</t>
  </si>
  <si>
    <t>1SDA073837R1</t>
  </si>
  <si>
    <t>KLP-A Pos.lock Castell E1.2 2key</t>
  </si>
  <si>
    <t>1SDA073838R1</t>
  </si>
  <si>
    <t xml:space="preserve">Suppl. locks in racked-out E1.2 </t>
  </si>
  <si>
    <t>1SDA073839R1</t>
  </si>
  <si>
    <t>Suppl. locks in racked-out E2.2...E6.2</t>
  </si>
  <si>
    <t>1SDA073840R1</t>
  </si>
  <si>
    <t xml:space="preserve">PLP Position padlock D=4/6/8mm E1.2 </t>
  </si>
  <si>
    <t>1SDA073841R1</t>
  </si>
  <si>
    <t>PLP Position padlock D=4/6/8mmE2.2..E6.2</t>
  </si>
  <si>
    <t>1SDA073842R1</t>
  </si>
  <si>
    <t xml:space="preserve">SLE Bl. shutter lock D=4/6/8mm E2.2 </t>
  </si>
  <si>
    <t>1SDA073843R1</t>
  </si>
  <si>
    <t xml:space="preserve">SLE Shutter lock D=4/6/8mm E4.2 </t>
  </si>
  <si>
    <t>1SDA073844R1</t>
  </si>
  <si>
    <t xml:space="preserve">SLE Bl. shutter lock D=4/6/8mm E6.2 </t>
  </si>
  <si>
    <t>1SDA073845R1</t>
  </si>
  <si>
    <t>DLR E2.2</t>
  </si>
  <si>
    <t>1SDA073846R1</t>
  </si>
  <si>
    <t>AUX 15Q SUPPL.400Vac W/FP Ins/TestE2-E6.2</t>
  </si>
  <si>
    <t>1SDA073847R1</t>
  </si>
  <si>
    <t>AUX 15Q SUPPL.24Vdc W/FP Ins/Test E2-E6.2</t>
  </si>
  <si>
    <t>1SDA073848R1</t>
  </si>
  <si>
    <t>DLP Blocco apertura portella FP E1.2</t>
  </si>
  <si>
    <t>1SDA073849R1</t>
  </si>
  <si>
    <t>DLP E2.2...E6.2</t>
  </si>
  <si>
    <t>1SDA073850R1</t>
  </si>
  <si>
    <t xml:space="preserve">DLC Interlock cable door E1.2 </t>
  </si>
  <si>
    <t>1SDA073851R1</t>
  </si>
  <si>
    <t>DLC Interlock direct door E1.2</t>
  </si>
  <si>
    <t>1SDA073852R1</t>
  </si>
  <si>
    <t>DLC Interlock cable door E2.2...E6.2</t>
  </si>
  <si>
    <t>1SDA073853R1</t>
  </si>
  <si>
    <t xml:space="preserve">DLC Interlock direct door E2.2àE6.2 </t>
  </si>
  <si>
    <t>1SDA073854R1</t>
  </si>
  <si>
    <t>PBC Prot. Pushbuttons AP/CH E1.2</t>
  </si>
  <si>
    <t>1SDA073855R1</t>
  </si>
  <si>
    <t>PBC Prot. Pushbuttons AP/CH D=4mm E1.2</t>
  </si>
  <si>
    <t>1SDA073856R1</t>
  </si>
  <si>
    <t>PBC Prot. Pushbuttons AP/CH D=7mm E1.2</t>
  </si>
  <si>
    <t>1SDA073857R1</t>
  </si>
  <si>
    <t>PBC Prot. Pushbuttons AP/CH D=8mm E1.2</t>
  </si>
  <si>
    <t>1SDA073858R1</t>
  </si>
  <si>
    <t xml:space="preserve">PBC Prot. Pushbuttons AP/CH E2.2...E6.2 </t>
  </si>
  <si>
    <t>1SDA073859R1</t>
  </si>
  <si>
    <t>PBC Prot.Pushb. AP/CH D=4mm E2.2..E6.2</t>
  </si>
  <si>
    <t>1SDA073860R1</t>
  </si>
  <si>
    <t>PBC Prot.Pushb. AP/CH D=7mm E2.2..E6.2</t>
  </si>
  <si>
    <t>1SDA073861R1</t>
  </si>
  <si>
    <t>PBC Prot.Pushb. AP/CH D=8mm E2.2..E6.2</t>
  </si>
  <si>
    <t>1SDA073862R1</t>
  </si>
  <si>
    <t xml:space="preserve">IP30 Flange E1.2 F </t>
  </si>
  <si>
    <t>1SDA073863R1</t>
  </si>
  <si>
    <t xml:space="preserve">IP30 Flange E1.2 W </t>
  </si>
  <si>
    <t>1SDA073864R1</t>
  </si>
  <si>
    <t>IP30 Flange E2.2...E6.2 F</t>
  </si>
  <si>
    <t>1SDA073865R1</t>
  </si>
  <si>
    <t>IP30 Flange E2.2...E6.2 W</t>
  </si>
  <si>
    <t>1SDA073866R1</t>
  </si>
  <si>
    <t xml:space="preserve">IP54 Flange different keys E1.2 </t>
  </si>
  <si>
    <t>1SDA073867R1</t>
  </si>
  <si>
    <t>IP54 Flange different keys E2.2...E6.2</t>
  </si>
  <si>
    <t>1SDA073868R1</t>
  </si>
  <si>
    <t>IP54 Flange key No. 20005 E1.2</t>
  </si>
  <si>
    <t>1SDA073869R1</t>
  </si>
  <si>
    <t xml:space="preserve">IP54 Flange key No. 20005 E2.2...E6.2 </t>
  </si>
  <si>
    <t>1SDA073870R1</t>
  </si>
  <si>
    <t>Sealable trip unit cover E2.2...E6.2</t>
  </si>
  <si>
    <t>1SDA073871R1</t>
  </si>
  <si>
    <t xml:space="preserve">HTC high terminal covers E1.2 3p 2pcs </t>
  </si>
  <si>
    <t>1SDA073872R1</t>
  </si>
  <si>
    <t xml:space="preserve">HTC high terminal covers E1.2 4p 2pcs </t>
  </si>
  <si>
    <t>1SDA073873R1</t>
  </si>
  <si>
    <t>LTC low terminal covers E1.2 F 3p 2pcs</t>
  </si>
  <si>
    <t>1SDA073874R1</t>
  </si>
  <si>
    <t>LTC low terminal covers E1.2 F 4p 2pcs</t>
  </si>
  <si>
    <t>1SDA073877R1</t>
  </si>
  <si>
    <t xml:space="preserve">PB Separators H=100mm 4pz E1.2 F 3P </t>
  </si>
  <si>
    <t>1SDA073878R1</t>
  </si>
  <si>
    <t xml:space="preserve">PB Separators H=100mm 6pz E1.2 F 4P </t>
  </si>
  <si>
    <t>1SDA073879R1</t>
  </si>
  <si>
    <t xml:space="preserve">PB Separators H=200mm 4pz E1.2 F 3P </t>
  </si>
  <si>
    <t>1SDA073880R1</t>
  </si>
  <si>
    <t xml:space="preserve">PB Separators H=200mm 6pz E1.2 F 4P </t>
  </si>
  <si>
    <t>1SDA073881R1</t>
  </si>
  <si>
    <t>Cable interlock A - HR E1.2...E6.2</t>
  </si>
  <si>
    <t>1SDA073882R1</t>
  </si>
  <si>
    <t>Cable interlock B, C, D - HR E2.2...E6.2</t>
  </si>
  <si>
    <t>1SDA073885R1</t>
  </si>
  <si>
    <t xml:space="preserve">Grupo 1 Cable interlock A - VR E1.2...E6.2      </t>
  </si>
  <si>
    <t>1SDA073886R1</t>
  </si>
  <si>
    <t>Cable interlock B, C, D - VR E2.2...E6.2</t>
  </si>
  <si>
    <t>1SDA073889R1</t>
  </si>
  <si>
    <t xml:space="preserve">Lever interlock E2.2 </t>
  </si>
  <si>
    <t>1SDA073890R1</t>
  </si>
  <si>
    <t xml:space="preserve">Lever interlock E4.2 </t>
  </si>
  <si>
    <t>1SDA073893R1</t>
  </si>
  <si>
    <t>Support fixed circuit breakerType A E1.2</t>
  </si>
  <si>
    <t>1SDA073894R1</t>
  </si>
  <si>
    <t xml:space="preserve">Support fixed Type A E1.2 floor mounted </t>
  </si>
  <si>
    <t>1SDA073895R1</t>
  </si>
  <si>
    <t xml:space="preserve">Support F/FP Type A,B,D E2.2àE6.2 </t>
  </si>
  <si>
    <t>1SDA073896R1</t>
  </si>
  <si>
    <t>Support for fixed part Type A E1.2</t>
  </si>
  <si>
    <t>1SDA073897R1</t>
  </si>
  <si>
    <t xml:space="preserve">Support F/FP Type C E2.2àE6.2 </t>
  </si>
  <si>
    <t>1SDA073906R1</t>
  </si>
  <si>
    <t xml:space="preserve">Terminals terminal box E1.2...E6.2 10pz </t>
  </si>
  <si>
    <t>1SDA073907R1</t>
  </si>
  <si>
    <t xml:space="preserve">E1.2 W FP Iu=1600 3p HR HR </t>
  </si>
  <si>
    <t>1SDA073908R1</t>
  </si>
  <si>
    <t xml:space="preserve">E1.2 W FP Iu=1600 4p HR HR </t>
  </si>
  <si>
    <t>1SDA073909R1</t>
  </si>
  <si>
    <t xml:space="preserve">E2.2 Cuna FP Iu=2000 3p HR HR </t>
  </si>
  <si>
    <t>1SDA073910R1</t>
  </si>
  <si>
    <t xml:space="preserve">E2.2 W FP Iu=2000 4p HR HR </t>
  </si>
  <si>
    <t>1SDA073911R1</t>
  </si>
  <si>
    <t xml:space="preserve">E2.2 Cuna FP Iu=2500 3p HR HR </t>
  </si>
  <si>
    <t>1SDA073912R1</t>
  </si>
  <si>
    <t xml:space="preserve">E2.2 W FP Iu=2500 4p HR HR </t>
  </si>
  <si>
    <t>1SDA073913R1</t>
  </si>
  <si>
    <t xml:space="preserve">E4.2 W FP Iu=3200 3p HR HR </t>
  </si>
  <si>
    <t>1SDA073914R1</t>
  </si>
  <si>
    <t xml:space="preserve">E4.2 W FP Iu=3200 4p HR HR </t>
  </si>
  <si>
    <t>1SDA073915R1</t>
  </si>
  <si>
    <t xml:space="preserve">E4.2 W FP Iu=4000 or V version 3p HR HR </t>
  </si>
  <si>
    <t>1SDA073916R1</t>
  </si>
  <si>
    <t xml:space="preserve">E4.2 W FP Iu=4000 or V version 4p HR HR </t>
  </si>
  <si>
    <t>1SDA073917R1</t>
  </si>
  <si>
    <t xml:space="preserve">E6.2 W FP Iu=5000 3p HR HR </t>
  </si>
  <si>
    <t>1SDA073918R1</t>
  </si>
  <si>
    <t xml:space="preserve">E6.2 W FP Iu=5000 4p HR HR </t>
  </si>
  <si>
    <t>1SDA073919R1</t>
  </si>
  <si>
    <t>E6.2 W FP Iu=5000 4p/f HR HR</t>
  </si>
  <si>
    <t>1SDA073920R1</t>
  </si>
  <si>
    <t xml:space="preserve">E6.2 W FP Iu=6300 or X version 3p HR HR </t>
  </si>
  <si>
    <t>1SDA073921R1</t>
  </si>
  <si>
    <t xml:space="preserve">E6.2 W FP Iu=6300 or X version 4p HR HR </t>
  </si>
  <si>
    <t>1SDA073922R1</t>
  </si>
  <si>
    <t>E6.2 W FP Iu=6300 or X version 4p/f HRHR</t>
  </si>
  <si>
    <t>1SDA073943R1</t>
  </si>
  <si>
    <t>Kit EF E1.2 W FP 3pcs</t>
  </si>
  <si>
    <t>1SDA073944R1</t>
  </si>
  <si>
    <t>Kit EF E1.2 W FP 4pcs</t>
  </si>
  <si>
    <t>1SDA073949R1</t>
  </si>
  <si>
    <t xml:space="preserve">Kit HR/VR E1.2 W FP 3pcs </t>
  </si>
  <si>
    <t>1SDA073950R1</t>
  </si>
  <si>
    <t xml:space="preserve">Kit HR/VR E1.2 W FP 4pcs </t>
  </si>
  <si>
    <t>1SDA073955R1</t>
  </si>
  <si>
    <t>Kit ES E1.2 W FP 3pcs</t>
  </si>
  <si>
    <t>1SDA073956R1</t>
  </si>
  <si>
    <t>Kit ES E1.2 W FP 4pcs</t>
  </si>
  <si>
    <t>1SDA073961R1</t>
  </si>
  <si>
    <t xml:space="preserve">Kit SHR E1.2 W FP 3pcs </t>
  </si>
  <si>
    <t>1SDA073962R1</t>
  </si>
  <si>
    <t xml:space="preserve">Kit SHR E1.2 W FP 4pcs </t>
  </si>
  <si>
    <t>1SDA073967R1</t>
  </si>
  <si>
    <t xml:space="preserve">Kit EF E1.2 F 3pcs </t>
  </si>
  <si>
    <t>1SDA073968R1</t>
  </si>
  <si>
    <t xml:space="preserve">Kit EF E1.2 F 4pcs </t>
  </si>
  <si>
    <t>1SDA073973R1</t>
  </si>
  <si>
    <t>Kit F E1.2 F 3pcs</t>
  </si>
  <si>
    <t>1SDA073974R1</t>
  </si>
  <si>
    <t>Kit F E1.2 F 4pcs</t>
  </si>
  <si>
    <t>1SDA073979R1</t>
  </si>
  <si>
    <t xml:space="preserve">Kit ES E1.2 F 3pcs </t>
  </si>
  <si>
    <t>1SDA073980R1</t>
  </si>
  <si>
    <t xml:space="preserve">KIT ES E1.2 F 4PCS </t>
  </si>
  <si>
    <t>1SDA073989R1</t>
  </si>
  <si>
    <t>Kit terminales HR/VR E1.2F 3Pz</t>
  </si>
  <si>
    <t>1SDA073990R1</t>
  </si>
  <si>
    <t>Kit HR/VR E1.2 F 4pcs</t>
  </si>
  <si>
    <t>1SDA073995R1</t>
  </si>
  <si>
    <t xml:space="preserve">Kit FC CuAl 4x240 E1.2 W FP 3pcs        </t>
  </si>
  <si>
    <t>1SDA074001R1</t>
  </si>
  <si>
    <t>Kit FC CuAl 4x240 E1.2 F 3pz</t>
  </si>
  <si>
    <t>1SDA074002R1</t>
  </si>
  <si>
    <t xml:space="preserve">Kit FC CuAl 4x240 E1.2 F 4pcs </t>
  </si>
  <si>
    <t>1SDA074007R1</t>
  </si>
  <si>
    <t>Kit VR/HR E2.2 Iu=2000 3pcs</t>
  </si>
  <si>
    <t>1SDA074008R1</t>
  </si>
  <si>
    <t>Kit VR/HR E2.2 Iu=2000 4pcs</t>
  </si>
  <si>
    <t>1SDA074013R1</t>
  </si>
  <si>
    <t>Kit VR/HR E2.2 Iu=2500 3pcs</t>
  </si>
  <si>
    <t>1SDA074014R1</t>
  </si>
  <si>
    <t>Kit VR/HR E2.2 Iu=2500 4pcs</t>
  </si>
  <si>
    <t>1SDA074019R1</t>
  </si>
  <si>
    <t>Kit VR/HR E4.2 Iu=3200 3pcs</t>
  </si>
  <si>
    <t>1SDA074020R1</t>
  </si>
  <si>
    <t>Kit VR/HR E4.2 Iu=3200 4pcs</t>
  </si>
  <si>
    <t>1SDA074025R1</t>
  </si>
  <si>
    <t>Kit VR/HR E4.2 Iu=4000 3pcs</t>
  </si>
  <si>
    <t>1SDA074026R1</t>
  </si>
  <si>
    <t>KIT VR/HR E4.2 IU=4000 4PCS</t>
  </si>
  <si>
    <t>1SDA074033R1</t>
  </si>
  <si>
    <t>Kit VR/HR E6.2 Iu=5000 3pcs</t>
  </si>
  <si>
    <t>1SDA074034R1</t>
  </si>
  <si>
    <t>KIT VR/HR E6.2 IU=5000 4PCS</t>
  </si>
  <si>
    <t>1SDA074035R1</t>
  </si>
  <si>
    <t>KIT VR/HR E6.2 IU=5000 4P/F 4PCS</t>
  </si>
  <si>
    <t>1SDA074042R1</t>
  </si>
  <si>
    <t>Kit VR/HR E6.2 Iu=6300 3pcs</t>
  </si>
  <si>
    <t>1SDA074043R1</t>
  </si>
  <si>
    <t>Kit VR/HR E6.2 Iu=6300 4pcs</t>
  </si>
  <si>
    <t>1SDA074044R1</t>
  </si>
  <si>
    <t>Kit VR/HR E6.2 Iu=6300 4p/f 4pcs</t>
  </si>
  <si>
    <t>1SDA074049R1</t>
  </si>
  <si>
    <t>Kit SHR E2.2 Iu=2000 3pcs</t>
  </si>
  <si>
    <t>1SDA074050R1</t>
  </si>
  <si>
    <t>Kit SHR E2.2 Iu=2000 4pcs</t>
  </si>
  <si>
    <t>1SDA074055R1</t>
  </si>
  <si>
    <t>Kit SHR E2.2 Iu=2500 3pcs</t>
  </si>
  <si>
    <t>1SDA074056R1</t>
  </si>
  <si>
    <t>Kit SHR E2.2 Iu=2500 4pcs</t>
  </si>
  <si>
    <t>1SDA074061R1</t>
  </si>
  <si>
    <t>Kit SVR E2.2 Iu=2000 3pcs</t>
  </si>
  <si>
    <t>1SDA074062R1</t>
  </si>
  <si>
    <t>Kit SVR E2.2 Iu=2000 4pcs</t>
  </si>
  <si>
    <t>1SDA074067R1</t>
  </si>
  <si>
    <t>Kit SVR E2.2 Iu=2500 3pcs</t>
  </si>
  <si>
    <t>1SDA074068R1</t>
  </si>
  <si>
    <t>Kit SVR E2.2 Iu=2500 4pcs</t>
  </si>
  <si>
    <t>1SDA074094R1</t>
  </si>
  <si>
    <t xml:space="preserve">Kit F Sup E2.2 W FP 3pcs </t>
  </si>
  <si>
    <t>1SDA074095R1</t>
  </si>
  <si>
    <t xml:space="preserve">Kit F Sup E2.2 W FP 4pcs </t>
  </si>
  <si>
    <t>1SDA074096R1</t>
  </si>
  <si>
    <t xml:space="preserve">Kit F Inf E2.2 W FP 3pcs </t>
  </si>
  <si>
    <t>1SDA074097R1</t>
  </si>
  <si>
    <t xml:space="preserve">Kit F Inf E2.2 W FP 4pcs </t>
  </si>
  <si>
    <t>1SDA074102R1</t>
  </si>
  <si>
    <t xml:space="preserve">Kit F Sup E4.2 W FP 3pcs </t>
  </si>
  <si>
    <t>1SDA074103R1</t>
  </si>
  <si>
    <t xml:space="preserve">Kit F Sup E4.2 W FP 4pcs </t>
  </si>
  <si>
    <t>1SDA074104R1</t>
  </si>
  <si>
    <t xml:space="preserve">Kit F Inf E4.2 W FP 3pcs </t>
  </si>
  <si>
    <t>1SDA074105R1</t>
  </si>
  <si>
    <t xml:space="preserve">Kit F Inf E4.2 W FP 4pcs </t>
  </si>
  <si>
    <t>1SDA074112R1</t>
  </si>
  <si>
    <t xml:space="preserve">Kit F Sup E6.2 W FP 3pcs </t>
  </si>
  <si>
    <t>1SDA074113R1</t>
  </si>
  <si>
    <t xml:space="preserve">Kit F Sup E6.2 W FP 4pcs </t>
  </si>
  <si>
    <t>1SDA074114R1</t>
  </si>
  <si>
    <t xml:space="preserve">Kit F Sup E6.2 W FP 4p/f 4pcs </t>
  </si>
  <si>
    <t>1SDA074115R1</t>
  </si>
  <si>
    <t xml:space="preserve">Kit F Inf E6.2 W FP 3pcs </t>
  </si>
  <si>
    <t>1SDA074116R1</t>
  </si>
  <si>
    <t xml:space="preserve">Kit F Inf E6.2 W FP 4pcs </t>
  </si>
  <si>
    <t>1SDA074117R1</t>
  </si>
  <si>
    <t>Kit F Inf E6.2 W FP4p/f 4pcs</t>
  </si>
  <si>
    <t>1SDA074122R1</t>
  </si>
  <si>
    <t>Kit F Sup E2.2 F 3pcs</t>
  </si>
  <si>
    <t>1SDA074123R1</t>
  </si>
  <si>
    <t>Kit F Sup E2.2 F 4pcs</t>
  </si>
  <si>
    <t>1SDA074124R1</t>
  </si>
  <si>
    <t>Kit F Inf E2.2 F 3pcs</t>
  </si>
  <si>
    <t>1SDA074125R1</t>
  </si>
  <si>
    <t>Kit F Inf E2.2 F 4pcs</t>
  </si>
  <si>
    <t>1SDA074130R1</t>
  </si>
  <si>
    <t>Kit F Sup E4.2 F 3pcs</t>
  </si>
  <si>
    <t>1SDA074131R1</t>
  </si>
  <si>
    <t>Kit F Sup E4.2 F 4pcs</t>
  </si>
  <si>
    <t>1SDA074132R1</t>
  </si>
  <si>
    <t>Kit F Inf E4.2 F 3pcs</t>
  </si>
  <si>
    <t>1SDA074133R1</t>
  </si>
  <si>
    <t>Kit F Inf E4.2 F 4pcs</t>
  </si>
  <si>
    <t>1SDA074140R1</t>
  </si>
  <si>
    <t>Kit F Sup E6.2 F 3pcs</t>
  </si>
  <si>
    <t>1SDA074141R1</t>
  </si>
  <si>
    <t>Kit F Sup E6.2 F 4pcs</t>
  </si>
  <si>
    <t>1SDA074142R1</t>
  </si>
  <si>
    <t xml:space="preserve">Kit F Sup E6.2 F 4p/f 4pcs </t>
  </si>
  <si>
    <t>1SDA074143R1</t>
  </si>
  <si>
    <t>Kit F Inf E6.2 F 3pcs</t>
  </si>
  <si>
    <t>1SDA074144R1</t>
  </si>
  <si>
    <t>Kit F Inf E6.2 F 4pcs</t>
  </si>
  <si>
    <t>1SDA074145R1</t>
  </si>
  <si>
    <t xml:space="preserve">Kit F Inf E6.2 F 4p/f 4pcs </t>
  </si>
  <si>
    <t>1SDA074146R1</t>
  </si>
  <si>
    <t xml:space="preserve">Adapter plate Iu=2500 E2.2 F 3pcs </t>
  </si>
  <si>
    <t>1SDA074147R1</t>
  </si>
  <si>
    <t xml:space="preserve">Adapter plate Iu=2500 E2.2 F 4pcs </t>
  </si>
  <si>
    <t>1SDA074148R1</t>
  </si>
  <si>
    <t xml:space="preserve">Adapter plate Iu=4000 E4.2 F 3pcs </t>
  </si>
  <si>
    <t>1SDA074149R1</t>
  </si>
  <si>
    <t xml:space="preserve">Adapter plate Iu=4000 E4.2 F 4pcs </t>
  </si>
  <si>
    <t>1SDA074150R1</t>
  </si>
  <si>
    <t>Ekip Com Modbus RS-485 Emax2</t>
  </si>
  <si>
    <t>1SDA074151R1</t>
  </si>
  <si>
    <t>Ekip Com Modbus TCP E1.2..E6.2</t>
  </si>
  <si>
    <t>1SDA074152R1</t>
  </si>
  <si>
    <t>Ekip Com Profibus E1.2..E6.2</t>
  </si>
  <si>
    <t>1SDA074153R1</t>
  </si>
  <si>
    <t>Ekip Com Profinet E1.2..E6.2</t>
  </si>
  <si>
    <t>1SDA074154R1</t>
  </si>
  <si>
    <t xml:space="preserve">Ekip Com Devicenet E1.2..E6.2 </t>
  </si>
  <si>
    <t>1SDA074156R1</t>
  </si>
  <si>
    <t xml:space="preserve">Ekip Com IEC61850 E1.2..E6.2            </t>
  </si>
  <si>
    <t>1SDA074157R1</t>
  </si>
  <si>
    <t>Ekip Com R Modbus RS-485 E1.2...E6.2</t>
  </si>
  <si>
    <t>1SDA074158R1</t>
  </si>
  <si>
    <t xml:space="preserve">Ekip Com R Modbus TCP R E1.2...E6.2 </t>
  </si>
  <si>
    <t>1SDA074159R1</t>
  </si>
  <si>
    <t xml:space="preserve">Ekip Com R Profibus E1.2...E6.2 </t>
  </si>
  <si>
    <t>1SDA074160R1</t>
  </si>
  <si>
    <t xml:space="preserve">Ekip Com R Profinet E1.2...E6.2 </t>
  </si>
  <si>
    <t>1SDA074161R1</t>
  </si>
  <si>
    <t>Ekip Com R Devicenet E1.2...E6.2</t>
  </si>
  <si>
    <t>1SDA074162R1</t>
  </si>
  <si>
    <t xml:space="preserve">Ekip Com R Ethernet/IP E1.2..E6.2 </t>
  </si>
  <si>
    <t>1SDA074163R1</t>
  </si>
  <si>
    <t>Ekip Link E1.2..E6.2</t>
  </si>
  <si>
    <t>1SDA074164R1</t>
  </si>
  <si>
    <t>Ekip Com Bluetooth E1.2..E6.2</t>
  </si>
  <si>
    <t>1SDA074166R1</t>
  </si>
  <si>
    <t>Ekip Com Actuator E1.2..E6.2</t>
  </si>
  <si>
    <t>1SDA074167R1</t>
  </si>
  <si>
    <t>Ekip 2K-1 E1.2...E6.2</t>
  </si>
  <si>
    <t>1SDA074168R1</t>
  </si>
  <si>
    <t>Ekip 2K-2 E1.2...E6.2</t>
  </si>
  <si>
    <t>1SDA074169R1</t>
  </si>
  <si>
    <t>Ekip 2K-3 E1.2...E6.2</t>
  </si>
  <si>
    <t>1SDA074170R1</t>
  </si>
  <si>
    <t xml:space="preserve">Ekip 4K E2.2..E6.2 </t>
  </si>
  <si>
    <t>1SDA074171R1</t>
  </si>
  <si>
    <t xml:space="preserve">Ekip 10K E1.2...E6.2 </t>
  </si>
  <si>
    <t>1SDA074172R1</t>
  </si>
  <si>
    <t>Ekip Supply 110-240Vac/dc</t>
  </si>
  <si>
    <t>1SDA074173R1</t>
  </si>
  <si>
    <t>Ekip Supply 24-48VDC E1.2..E6.2</t>
  </si>
  <si>
    <t>1SDA074183R1</t>
  </si>
  <si>
    <t>Ekip Synchrocheck E1.2...E6.2</t>
  </si>
  <si>
    <t>1SDA074184R1</t>
  </si>
  <si>
    <t>Ekip Measuring E1.2</t>
  </si>
  <si>
    <t>1SDA074185R1</t>
  </si>
  <si>
    <t>Ekip Measuring Pro E1.2</t>
  </si>
  <si>
    <t>1SDA074186R1</t>
  </si>
  <si>
    <t>Ekip Measuring E2.2</t>
  </si>
  <si>
    <t>1SDA074187R1</t>
  </si>
  <si>
    <t>Ekip Measuring Pro E2.2</t>
  </si>
  <si>
    <t>1SDA074188R1</t>
  </si>
  <si>
    <t>Ekip Measuring E4.2</t>
  </si>
  <si>
    <t>1SDA074189R1</t>
  </si>
  <si>
    <t>Ekip Measuring Pro E4.2</t>
  </si>
  <si>
    <t>1SDA074190R1</t>
  </si>
  <si>
    <t>Ekip Measuring E6.2</t>
  </si>
  <si>
    <t>1SDA074191R1</t>
  </si>
  <si>
    <t>Ekip Measuring Pro E6.2</t>
  </si>
  <si>
    <t>1SDA074192R1</t>
  </si>
  <si>
    <t>Ekip Multimeter E1.2...E6.2</t>
  </si>
  <si>
    <t>1SDA074193R1</t>
  </si>
  <si>
    <t xml:space="preserve">Ekip BatteryE1.2..E6.2 </t>
  </si>
  <si>
    <t>1SDA074194R1</t>
  </si>
  <si>
    <t>Ekip Dip LIE1.2..E6.2</t>
  </si>
  <si>
    <t>1SDA074195R1</t>
  </si>
  <si>
    <t xml:space="preserve">Ekip Dip LSIE1.2..E6.2 </t>
  </si>
  <si>
    <t>1SDA074196R1</t>
  </si>
  <si>
    <t>Ekip Dip LSIGE1.2..E6.2</t>
  </si>
  <si>
    <t>1SDA074197R1</t>
  </si>
  <si>
    <t>Ekip Touch LIE1.2..E6.2</t>
  </si>
  <si>
    <t>1SDA074198R1</t>
  </si>
  <si>
    <t xml:space="preserve">Ekip Touch LSIE1.2..E6.2 </t>
  </si>
  <si>
    <t>1SDA074199R1</t>
  </si>
  <si>
    <t>Rele Ekip Touch LSIG</t>
  </si>
  <si>
    <t>1SDA074200R1</t>
  </si>
  <si>
    <t xml:space="preserve">Ekip G Touch LSIGE1.2..E6.2 </t>
  </si>
  <si>
    <t>1SDA074201R1</t>
  </si>
  <si>
    <t xml:space="preserve">Ekip Hi-Touch LSIE1.2..E6.2 </t>
  </si>
  <si>
    <t>1SDA074202R1</t>
  </si>
  <si>
    <t>Rele Ekip Hi-Touch LSIG</t>
  </si>
  <si>
    <t>1SDA074203R1</t>
  </si>
  <si>
    <t>Ekip G Hi-Touch LSIGE1.2..E6.2</t>
  </si>
  <si>
    <t>1SDA074204R1</t>
  </si>
  <si>
    <t>Ekip LCD LIE1.2..E6.2</t>
  </si>
  <si>
    <t>1SDA074205R1</t>
  </si>
  <si>
    <t xml:space="preserve">Ekip LCD LSIE1.2..E6.2 </t>
  </si>
  <si>
    <t>1SDA074206R1</t>
  </si>
  <si>
    <t>Ekip LCD LSIGE1.2..E6.2</t>
  </si>
  <si>
    <t>1SDA074207R1</t>
  </si>
  <si>
    <t>Ekip G LCD LSIGE1.2..E6.2</t>
  </si>
  <si>
    <t>1SDA074208R1</t>
  </si>
  <si>
    <t>Ekip Hi-LCD LSIE1.2..E6.2</t>
  </si>
  <si>
    <t>1SDA074209R1</t>
  </si>
  <si>
    <t>Ekip Hi-LCD LSIGE1.2..E6.2</t>
  </si>
  <si>
    <t>1SDA074210R1</t>
  </si>
  <si>
    <t>Ekip G Hi-LCD LSIGE1.2..E6.2</t>
  </si>
  <si>
    <t>1SDA074212R1</t>
  </si>
  <si>
    <t>Ekip Power Controller  E1.2..E6.2</t>
  </si>
  <si>
    <t>1SDA074218R1</t>
  </si>
  <si>
    <t xml:space="preserve">Rating Plug 100 E1.2..E2.2 </t>
  </si>
  <si>
    <t>1SDA074219R1</t>
  </si>
  <si>
    <t xml:space="preserve">Rating Plug 200 E1.2..E2.2 </t>
  </si>
  <si>
    <t>1SDA074220R1</t>
  </si>
  <si>
    <t xml:space="preserve">Rating Plug 250 E1.2..E2.2 </t>
  </si>
  <si>
    <t>1SDA074221R1</t>
  </si>
  <si>
    <t xml:space="preserve">Rating Plug 400 E1.2..E6.2 </t>
  </si>
  <si>
    <t>1SDA074222R1</t>
  </si>
  <si>
    <t xml:space="preserve">Rating Plug 630 E1.2..E6.2 </t>
  </si>
  <si>
    <t>1SDA074223R1</t>
  </si>
  <si>
    <t xml:space="preserve">Rating Plug 800 E1.2..E6.2 </t>
  </si>
  <si>
    <t>1SDA074224R1</t>
  </si>
  <si>
    <t>Rating Plug 1000 E1.2..E6.2</t>
  </si>
  <si>
    <t>1SDA074225R1</t>
  </si>
  <si>
    <t>Rating Plug 1250 E1.2..E6.2</t>
  </si>
  <si>
    <t>1SDA074226R1</t>
  </si>
  <si>
    <t>Rating Plug 1600 E2.2..E6.2</t>
  </si>
  <si>
    <t>1SDA074227R1</t>
  </si>
  <si>
    <t>Rating Plug 2000 E2.2..E6.2</t>
  </si>
  <si>
    <t>1SDA074228R1</t>
  </si>
  <si>
    <t>Rating Plug 2500 E2.2..E6.2</t>
  </si>
  <si>
    <t>1SDA074229R1</t>
  </si>
  <si>
    <t>Rating Plug 3200 E4.2..E6.2</t>
  </si>
  <si>
    <t>1SDA074230R1</t>
  </si>
  <si>
    <t>Rating Plug 4000 E4.2..E6.2</t>
  </si>
  <si>
    <t>1SDA074231R1</t>
  </si>
  <si>
    <t>Rating Plug 5000 E6.2</t>
  </si>
  <si>
    <t>1SDA074232R1</t>
  </si>
  <si>
    <t>Rating Plug 6300 E6.2</t>
  </si>
  <si>
    <t>1SDA074233R1</t>
  </si>
  <si>
    <t>Rating Plug 100 L OFF E1.2..E2.2</t>
  </si>
  <si>
    <t>1SDA074234R1</t>
  </si>
  <si>
    <t>Rating Plug 200 L OFF E1.2..E2.2</t>
  </si>
  <si>
    <t>1SDA074235R1</t>
  </si>
  <si>
    <t>Rating Plug 250 L OFF E1.2..E2.2</t>
  </si>
  <si>
    <t>1SDA074236R1</t>
  </si>
  <si>
    <t>Rating Plug 400 L OFF E1.2..E6.2</t>
  </si>
  <si>
    <t>1SDA074237R1</t>
  </si>
  <si>
    <t>Rating Plug 630 L OFF E1.2..E6.2</t>
  </si>
  <si>
    <t>1SDA074238R1</t>
  </si>
  <si>
    <t>Rating Plug 800 L OFF E1.2..E6.2</t>
  </si>
  <si>
    <t>1SDA074239R1</t>
  </si>
  <si>
    <t xml:space="preserve">Rating Plug 1000 L OFF E1.2..E6.2 </t>
  </si>
  <si>
    <t>1SDA074240R1</t>
  </si>
  <si>
    <t xml:space="preserve">Rating Plug 1250 L OFF E1.2..E6.2 </t>
  </si>
  <si>
    <t>1SDA074241R1</t>
  </si>
  <si>
    <t xml:space="preserve">Rating Plug 1600 L OFF E1.2..E6.2 </t>
  </si>
  <si>
    <t>1SDA074242R1</t>
  </si>
  <si>
    <t xml:space="preserve">Rating Plug 2000 L OFF E2.2..E6.2 </t>
  </si>
  <si>
    <t>1SDA074243R1</t>
  </si>
  <si>
    <t xml:space="preserve">Rating Plug 2500 L OFF E2.2..E6.2 </t>
  </si>
  <si>
    <t>1SDA074244R1</t>
  </si>
  <si>
    <t xml:space="preserve">Rating Plug 3200 L OFF E4.2..E6.2 </t>
  </si>
  <si>
    <t>1SDA074245R1</t>
  </si>
  <si>
    <t xml:space="preserve">Rating Plug 4000 L OFF E4.2..E6.2 </t>
  </si>
  <si>
    <t>1SDA074246R1</t>
  </si>
  <si>
    <t>Rating Plug 5000 L OFF E6.2</t>
  </si>
  <si>
    <t>1SDA074247R1</t>
  </si>
  <si>
    <t>Rating Plug 6300 L OFF E6.2</t>
  </si>
  <si>
    <t>1SDA074248R1</t>
  </si>
  <si>
    <t>Rating Plug RC R100 E1.2..E2.2</t>
  </si>
  <si>
    <t>1SDA074249R1</t>
  </si>
  <si>
    <t>Rating Plug RC R200 E1.2..E2.2</t>
  </si>
  <si>
    <t>1SDA074250R1</t>
  </si>
  <si>
    <t>Rating Plug RC R250 E1.2..E2.2</t>
  </si>
  <si>
    <t>1SDA074251R1</t>
  </si>
  <si>
    <t>Rating Plug RC R400 E1.2..E6.2</t>
  </si>
  <si>
    <t>1SDA074252R1</t>
  </si>
  <si>
    <t>Rating Plug RC R630 E1.2..E6.2</t>
  </si>
  <si>
    <t>1SDA074253R1</t>
  </si>
  <si>
    <t>Rating Plug RC R800 E1.2..E6.2</t>
  </si>
  <si>
    <t>1SDA074254R1</t>
  </si>
  <si>
    <t xml:space="preserve">Rating Plug RC R1250 E1.2..E6.2 </t>
  </si>
  <si>
    <t>1SDA074255R1</t>
  </si>
  <si>
    <t xml:space="preserve">Rating Plug RC R2000 E2.2..E6.2 </t>
  </si>
  <si>
    <t>1SDA074256R1</t>
  </si>
  <si>
    <t xml:space="preserve">Rating Plug RC R3200 E4.2..E6.2 </t>
  </si>
  <si>
    <t>1SDA074257R1</t>
  </si>
  <si>
    <t xml:space="preserve">Rating Plug RC R4000 E4.2..E6.2 </t>
  </si>
  <si>
    <t>1SDA074298R1</t>
  </si>
  <si>
    <t>Ekip View software 30 interruptores</t>
  </si>
  <si>
    <t>1SDA074299R1</t>
  </si>
  <si>
    <t>Ekip View software 60 Interruptores</t>
  </si>
  <si>
    <t>1SDA074300R1</t>
  </si>
  <si>
    <t>Ekip View Software número ilimitados de interruptores</t>
  </si>
  <si>
    <t>1SDA074311R1</t>
  </si>
  <si>
    <t xml:space="preserve">Ekip Control Panel 10 interruttori      </t>
  </si>
  <si>
    <t>1SDA074534R1</t>
  </si>
  <si>
    <t xml:space="preserve">PR331/P-LSIG T7-T7M-X1 new              </t>
  </si>
  <si>
    <t>1SDA074551R1</t>
  </si>
  <si>
    <t xml:space="preserve">RATING PLUG In=1000A T7-T7M-T8-X1 new   </t>
  </si>
  <si>
    <t>1SDA074621R1</t>
  </si>
  <si>
    <t xml:space="preserve">Ekip Smart Touch E1.2...E6.2            </t>
  </si>
  <si>
    <t>1SDA074634R1</t>
  </si>
  <si>
    <t xml:space="preserve">XT1N 125 TMF 15-500 3p F F UL/CSA       </t>
  </si>
  <si>
    <t>1SDA074635R1</t>
  </si>
  <si>
    <t xml:space="preserve">XT1N 125 TMF 20-500 3p F F UL/CSA       </t>
  </si>
  <si>
    <t>1SDA074637R1</t>
  </si>
  <si>
    <t>XT1N UL/CSA TMF30-500 3p</t>
  </si>
  <si>
    <t>1SDA074639R1</t>
  </si>
  <si>
    <t xml:space="preserve">XT1N 125 TMF 40-500 3p F F UL/CSA       </t>
  </si>
  <si>
    <t>1SDA074641R1</t>
  </si>
  <si>
    <t xml:space="preserve">XT1N 125 TMF 50-500 3p F F UL/CSA       </t>
  </si>
  <si>
    <t>1SDA074642R1</t>
  </si>
  <si>
    <t xml:space="preserve">XT1N 125 TMF 60-600 3p F F UL/CSA       </t>
  </si>
  <si>
    <t>1SDA074643R1</t>
  </si>
  <si>
    <t xml:space="preserve">XT1N 125 TMF 70-700 3p F F UL/CSA       </t>
  </si>
  <si>
    <t>1SDA074644R1</t>
  </si>
  <si>
    <t xml:space="preserve">XT1N 125 TMF 80-800 3p F F UL/CSA       </t>
  </si>
  <si>
    <t>1SDA074645R1</t>
  </si>
  <si>
    <t xml:space="preserve">XT1N 125 TMF 90-900 3p F F UL/CSA       </t>
  </si>
  <si>
    <t>1SDA074646R1</t>
  </si>
  <si>
    <t xml:space="preserve">XT1N 125 TMF 100-1000 3p F F UL/CSA     </t>
  </si>
  <si>
    <t>1SDA074647R1</t>
  </si>
  <si>
    <t xml:space="preserve">XT1N 125 TMF 110-1100 3p F F UL/CSA     </t>
  </si>
  <si>
    <t>1SDA074648R1</t>
  </si>
  <si>
    <t xml:space="preserve">XT1N 125 TMF 125-1250 3p F F UL/CSA     </t>
  </si>
  <si>
    <t>1SDA074735R1</t>
  </si>
  <si>
    <t>XT2N 125 TMF 25-400 3p F F UL/CSA</t>
  </si>
  <si>
    <t>1SDA074736R1</t>
  </si>
  <si>
    <t>XT2N 125 TMF 30-400 3p F F UL/CSA</t>
  </si>
  <si>
    <t>1SDA074739R1</t>
  </si>
  <si>
    <t>XT2N 125 TMF 50-500 3p F F UL/CSA</t>
  </si>
  <si>
    <t>1SDA074744R1</t>
  </si>
  <si>
    <t>XT2N 125 TMA 100-500..1000 3p F F UL/CSA</t>
  </si>
  <si>
    <t>1SDA074746R1</t>
  </si>
  <si>
    <t xml:space="preserve">XT2N 125 TMA 125-625..1250 3p FF UL/CSA </t>
  </si>
  <si>
    <t>1SDA074882R1</t>
  </si>
  <si>
    <t>XT2H 125 MCP In=3 3p F </t>
  </si>
  <si>
    <t>1SDA074883R1</t>
  </si>
  <si>
    <t>XT2H 125 MCP In=7 3p F </t>
  </si>
  <si>
    <t>1SDA074884R1</t>
  </si>
  <si>
    <t>XT2H 125 MCP In=15 3p F </t>
  </si>
  <si>
    <t>1SDA074885R1</t>
  </si>
  <si>
    <t>XT2H 125 MCP In=30 3p f</t>
  </si>
  <si>
    <t>1SDA074886R1</t>
  </si>
  <si>
    <t>XT2H 125 MCP In=50 3p F F</t>
  </si>
  <si>
    <t>1SDA074889R1</t>
  </si>
  <si>
    <t>XT2H 125 MCP In=100 3p F</t>
  </si>
  <si>
    <t>1SDA074903R1</t>
  </si>
  <si>
    <t>XT2N 125 Ekip LS/I In=100A 3p F F UL/CSA</t>
  </si>
  <si>
    <t>1SDA074904R1</t>
  </si>
  <si>
    <t>XT2N 125 Ekip LS/I In=125A 3p F F UL/CSA</t>
  </si>
  <si>
    <t>1SDA074909R1</t>
  </si>
  <si>
    <t>XT2N 125 Ekip LS/I In=125A 4p F F UL/CSA</t>
  </si>
  <si>
    <t>1SDA074953R1</t>
  </si>
  <si>
    <t xml:space="preserve">XT2N 125 Ekip LSI In=100A 3p F F UL/CSA </t>
  </si>
  <si>
    <t>1SDA075001R1</t>
  </si>
  <si>
    <t xml:space="preserve">XT2N 125 Ekip LSIG In=25A 3p F F UL/CSA </t>
  </si>
  <si>
    <t>1SDA075002R1</t>
  </si>
  <si>
    <t xml:space="preserve">XT2N 125 Ekip LSIG In=60A 3p F F UL/CSA </t>
  </si>
  <si>
    <t>1SDA075003R1</t>
  </si>
  <si>
    <t>XT2N 125 Ekip LSIG In=100A 3p F F UL/CSA</t>
  </si>
  <si>
    <t>1SDA075004R1</t>
  </si>
  <si>
    <t>XT2N 125 Ekip LSIG In=125A 3p F F UL/CSA</t>
  </si>
  <si>
    <t>1SDA075007R1</t>
  </si>
  <si>
    <t xml:space="preserve">XT2N 125 Ekip LSIG In=60A 4p F F UL/CSA </t>
  </si>
  <si>
    <t>1SDA075008R1</t>
  </si>
  <si>
    <t>XT2N 125 Ekip LSIG In=100A 4p F F UL/CSA</t>
  </si>
  <si>
    <t>1SDA075009R1</t>
  </si>
  <si>
    <t>XT2N 125 Ekip LSIG In=125A 4p F F UL/CSA</t>
  </si>
  <si>
    <t>1SDA075020R1</t>
  </si>
  <si>
    <t xml:space="preserve">XT2H 125 Ekip LSIG In=10A 3p F F UL/CSA </t>
  </si>
  <si>
    <t>1SDA075021R1</t>
  </si>
  <si>
    <t xml:space="preserve">XT2H 125 Ekip LSIG In=25A 3p F F UL/CSA </t>
  </si>
  <si>
    <t>1SDA075022R1</t>
  </si>
  <si>
    <t xml:space="preserve">XT2H 125 Ekip LSIG In=60A 3p F F UL/CSA </t>
  </si>
  <si>
    <t>1SDA075023R1</t>
  </si>
  <si>
    <t>XT2H 125 Ekip LSIG In=100A 3p F F UL/CSA</t>
  </si>
  <si>
    <t>1SDA075024R1</t>
  </si>
  <si>
    <t>XT2H 125 Ekip LSIG In=125A 3p F F UL/CSA</t>
  </si>
  <si>
    <t>1SDA075115R1</t>
  </si>
  <si>
    <t xml:space="preserve">XT3N 225 TMF 150-1500 3p F F UL/CSA     </t>
  </si>
  <si>
    <t>1SDA075116R1</t>
  </si>
  <si>
    <t xml:space="preserve">XT3N 225 TMF 175-1750 3p F F UL/CSA     </t>
  </si>
  <si>
    <t>1SDA075117R1</t>
  </si>
  <si>
    <t xml:space="preserve">XT3N 225 TMF 200-2000 3p F F UL/CSA     </t>
  </si>
  <si>
    <t>1SDA075169R1</t>
  </si>
  <si>
    <t>XT4N 250 TMA 250 1250..2500 3p FF UL/CSA</t>
  </si>
  <si>
    <t>1SDA075340R1</t>
  </si>
  <si>
    <t>XT4H 250 MCP In=110 3p F </t>
  </si>
  <si>
    <t>1SDA075341R1</t>
  </si>
  <si>
    <t>XT4H 250 MCP In=125 3p </t>
  </si>
  <si>
    <t>1SDA075346R1</t>
  </si>
  <si>
    <t>XT4H 250 MCP In=250 3p</t>
  </si>
  <si>
    <t>1SDA075481R1</t>
  </si>
  <si>
    <t>XT4N 250 Ekip LSIG In=150A 3p F F UL/CSA</t>
  </si>
  <si>
    <t>1SDA075482R1</t>
  </si>
  <si>
    <t>XT4N 250 Ekip LSIG In=225A 3p F F UL/CSA</t>
  </si>
  <si>
    <t>1SDA075483R1</t>
  </si>
  <si>
    <t>XT4N 250 Ekip LSIG In=250A 3p F F UL/CSA</t>
  </si>
  <si>
    <t>1SDA075489R1</t>
  </si>
  <si>
    <t>XT4N 250 Ekip LSIG In=250A 4p F F UL/CSA</t>
  </si>
  <si>
    <t>1SDA075505R1</t>
  </si>
  <si>
    <t>XT4H 250 Ekip LSIG In=150A 3p F F UL/CSA</t>
  </si>
  <si>
    <t>1SDA075507R1</t>
  </si>
  <si>
    <t>XT4H 250 Ekip LSIG In=250A 3p F F UL/CSA</t>
  </si>
  <si>
    <t>1SDA075853R1</t>
  </si>
  <si>
    <t xml:space="preserve">KIT FC CuAl 4-300 AWG XT3 3pcs UL/CSA   </t>
  </si>
  <si>
    <t>1SDA075859R1</t>
  </si>
  <si>
    <t xml:space="preserve">KIT FC CuAl 14-1/0 AWG XT4 6pcs UL/CSA  </t>
  </si>
  <si>
    <t>1SDA075861R1</t>
  </si>
  <si>
    <t xml:space="preserve">KIT FC CuAl 4-300 AWG XT4 3pcs UL/CSA   </t>
  </si>
  <si>
    <t>1SDA075862R1</t>
  </si>
  <si>
    <t xml:space="preserve">KIT FC CuAl 4-300 AWG XT4 4pcs UL/CSA   </t>
  </si>
  <si>
    <t>Juego de Terminales para Cable, Tipo Borne Estándar, FC CuAl, XT4, para alojar cable 1 x 1.0...150  mm2 (4...300 AWG), hasta 225A, 6 Pzs</t>
  </si>
  <si>
    <t>1SDA075864R1</t>
  </si>
  <si>
    <t xml:space="preserve">KIT FC CuAl 4-300 AWG XT4 8pcs UL/CSA   </t>
  </si>
  <si>
    <t>1SDA075868R1</t>
  </si>
  <si>
    <t xml:space="preserve">KIT FC CuAl 14-350 AWG XT4 8pcs UL/CSA  </t>
  </si>
  <si>
    <t>1SDA075869R1</t>
  </si>
  <si>
    <t xml:space="preserve">KIT FC Cu XT1 14-1/0 AWG 3pcs UL/CSA    </t>
  </si>
  <si>
    <t>1SDA075871R1</t>
  </si>
  <si>
    <t xml:space="preserve">KIT FC Cu XT1 14-1/0 AWG 6pcs UL/CSA    </t>
  </si>
  <si>
    <t>1SDA075872R1</t>
  </si>
  <si>
    <t xml:space="preserve">KIT FC Cu XT1 14-1/0 AWG 8pcs UL/CSA    </t>
  </si>
  <si>
    <t>1SDA075883R1</t>
  </si>
  <si>
    <t>KIT FC Cu XT2 14-1/0 AWG 125A 6pcsUL/CSA</t>
  </si>
  <si>
    <t>1SDA075884R1</t>
  </si>
  <si>
    <t>KIT FC Cu XT2 14-1/0 AWG 125A 8pcsUL/CSA</t>
  </si>
  <si>
    <t>1SDA075895R1</t>
  </si>
  <si>
    <t>KIT FC Cu XT4 10-250 AWG 250A 6pcsUL/CSA</t>
  </si>
  <si>
    <t>1SDA075897R1</t>
  </si>
  <si>
    <t xml:space="preserve">KIT MC Cu 6x14-2 AWG XT1 3pcs UL/CSA    </t>
  </si>
  <si>
    <t>1SDA075898R1</t>
  </si>
  <si>
    <t xml:space="preserve">KIT MC Cu 6x14-2 AWG XT1 4pcs UL/CSA    </t>
  </si>
  <si>
    <t>1SDA075899R1</t>
  </si>
  <si>
    <t xml:space="preserve">KIT MC Cu 6x14-2 AWG XT1 6pcs UL/CSA    </t>
  </si>
  <si>
    <t>1SDA075900R1</t>
  </si>
  <si>
    <t xml:space="preserve">KIT MC Cu 6x14-2 AWG XT1 8pcs UL/CSA    </t>
  </si>
  <si>
    <t>1SDA075901R1</t>
  </si>
  <si>
    <t xml:space="preserve">KIT MC Cu 6x14-2 AWG XT2 3pcs UL/CSA    </t>
  </si>
  <si>
    <t>1SDA075905R1</t>
  </si>
  <si>
    <t xml:space="preserve">KIT MC Cu 6x12-2 AWG XT3 3pcs UL/CSA    </t>
  </si>
  <si>
    <t>1SDA075909R1</t>
  </si>
  <si>
    <t xml:space="preserve">KIT MC Cu 6x12-2 AWG XT4 3pcs UL/CSA    </t>
  </si>
  <si>
    <t>1SDA076020R1</t>
  </si>
  <si>
    <t xml:space="preserve">Soporte de Fijación a Suelo F E1.2      </t>
  </si>
  <si>
    <t>1SDA076154R1</t>
  </si>
  <si>
    <t>Ekip Programming Emax2 - Tmax XT</t>
  </si>
  <si>
    <t>1SDA076162R1</t>
  </si>
  <si>
    <t xml:space="preserve">KIT 2JUMPER U 2+2PS T3D/PV 200 1100V DC </t>
  </si>
  <si>
    <t>1SDA076163R1</t>
  </si>
  <si>
    <t xml:space="preserve">KIT 3JUMPER U 4PS T3D/PV 200 1100V DC </t>
  </si>
  <si>
    <t>1SDA076164R1</t>
  </si>
  <si>
    <t>PB Separatori 2pz E1.2 W FP 3P</t>
  </si>
  <si>
    <t>1SDA076165R1</t>
  </si>
  <si>
    <t>PB Separatori 3pz E1.2 W FP 4P</t>
  </si>
  <si>
    <t>1SDA076166R1</t>
  </si>
  <si>
    <t xml:space="preserve">PB Separatori 2pz E2.2..E6.2 F 3P </t>
  </si>
  <si>
    <t>1SDA076167R1</t>
  </si>
  <si>
    <t xml:space="preserve">PB Separatori 3pz E2.2..E6.2 F 4P </t>
  </si>
  <si>
    <t>1SDA076168R1</t>
  </si>
  <si>
    <t>PB Separatori 2pz E2.2..E6.2 W FP 3P</t>
  </si>
  <si>
    <t>1SDA076169R1</t>
  </si>
  <si>
    <t>PB Separatori 3pz E2.2..E6.2 W FP 4P</t>
  </si>
  <si>
    <t>1SDA076244R1</t>
  </si>
  <si>
    <t>Cavi prese tensione neutro dx E1.2</t>
  </si>
  <si>
    <t>1SDA076245R1</t>
  </si>
  <si>
    <t>Cavi prese tensione neutro dx E2.2</t>
  </si>
  <si>
    <t>1SDA076246R1</t>
  </si>
  <si>
    <t>Cavi prese tensione neutro dx E4.2</t>
  </si>
  <si>
    <t>1SDA076247R1</t>
  </si>
  <si>
    <t>Cavi prese tensione neutro dx E6.2</t>
  </si>
  <si>
    <t>1SDA076248R1</t>
  </si>
  <si>
    <t>Toroidal unipolar Emax 2. 250A</t>
  </si>
  <si>
    <t>1SDA076249R1</t>
  </si>
  <si>
    <t>Toroidal unipolar Emax 2. 400A</t>
  </si>
  <si>
    <t>1SDA076250R1</t>
  </si>
  <si>
    <t>Toroidal unipolar Emax 2. 800A</t>
  </si>
  <si>
    <t>1SDA076736R1</t>
  </si>
  <si>
    <t>T7H 1600 PR231/P LS/I In1600A 3p FFM+ACC</t>
  </si>
  <si>
    <t>1SDA076775R1</t>
  </si>
  <si>
    <t xml:space="preserve">RF E4.2N/H WFP Iu=3200 HR &lt; E3N/S 3p    </t>
  </si>
  <si>
    <t>1SDA076776R1</t>
  </si>
  <si>
    <t xml:space="preserve">RF E6.2 WFP Iu=5000 HR &lt; E6H/V 3p       </t>
  </si>
  <si>
    <t>1SDA076789R1</t>
  </si>
  <si>
    <t xml:space="preserve">RF E2.2 WFP Iu=2000 HR &lt; E2B/N/S 3p     </t>
  </si>
  <si>
    <t>1SDA076790R1</t>
  </si>
  <si>
    <t xml:space="preserve">RF E2.2 WFP Iu=2000 HR &lt; E2B/N/S 4p     </t>
  </si>
  <si>
    <t>1SDA076797R1</t>
  </si>
  <si>
    <t xml:space="preserve">RF E4.2N/H WFP Iu=3200 HR &lt; E3N/S 4p    </t>
  </si>
  <si>
    <t>1SDA076800R1</t>
  </si>
  <si>
    <t xml:space="preserve">RF E4.2V WFP HR &lt; E3H/V Iu=3200 3p      </t>
  </si>
  <si>
    <t>1SDA076801R1</t>
  </si>
  <si>
    <t xml:space="preserve">RF E4.2V WFP HR &lt; E3H/V Iu= 3200 4p     </t>
  </si>
  <si>
    <t>1SDA076804R1</t>
  </si>
  <si>
    <t xml:space="preserve">RF E4.2 WFP Iu=4000 HR &lt; E4S/H/V 3p     </t>
  </si>
  <si>
    <t>1SDA076805R1</t>
  </si>
  <si>
    <t xml:space="preserve">RF E4.2 WFP Iu=4000 HR &lt; E4S/H/V 4p     </t>
  </si>
  <si>
    <t>1SDA076815R1</t>
  </si>
  <si>
    <t xml:space="preserve">RF E6.2 WFP Iu=6300 HR &lt; E6H/V 3p       </t>
  </si>
  <si>
    <t>1SDA076829R1</t>
  </si>
  <si>
    <t xml:space="preserve">RF Kit HR E2.2 F Iu2000 3pcs &lt;E2B/N/S   </t>
  </si>
  <si>
    <t>1SDA076830R1</t>
  </si>
  <si>
    <t xml:space="preserve">RF Kit HR E2.2 F Iu2000 4pcs &lt;E2B/N/S   </t>
  </si>
  <si>
    <t>1SDA076839R1</t>
  </si>
  <si>
    <t xml:space="preserve">RFKit HR E4.2 F Iu3200 3pcs&lt;E3N/S/H     </t>
  </si>
  <si>
    <t>1SDA076840R1</t>
  </si>
  <si>
    <t xml:space="preserve">RF Kit HR E4.2 F Iu3200 4pcs &lt;E3N/S/H   </t>
  </si>
  <si>
    <t>1SDA076843R1</t>
  </si>
  <si>
    <t xml:space="preserve">RF Kit HR E4.2 F Iu4000 3pcs &lt;E4S/H/V   </t>
  </si>
  <si>
    <t>1SDA076849R1</t>
  </si>
  <si>
    <t xml:space="preserve">RF Kit HR E6.2 F 3pcs &lt; E6H/V           </t>
  </si>
  <si>
    <t>1SDA077073R1</t>
  </si>
  <si>
    <t>E1.2B-A 800 Ekip Touch LSIG W UL</t>
  </si>
  <si>
    <t>1SDA077133R1</t>
  </si>
  <si>
    <t>E1.2S-A 800 Ekip Touch LSIG 3p WMP</t>
  </si>
  <si>
    <t>1SDA077336R1</t>
  </si>
  <si>
    <t>E2.2S-A 2000 Ekip Hi-Touch LSIG 3p FHR</t>
  </si>
  <si>
    <t>1SDA077576R1</t>
  </si>
  <si>
    <t>E2.2B-A 1600 Ekip Hi-Touch LSIG W UL</t>
  </si>
  <si>
    <t>1SDA077586R1</t>
  </si>
  <si>
    <t>E2.2H-A 800 Ekip Hi-Touch LSIG W (Parte móvil de extraíble) UL</t>
  </si>
  <si>
    <t>1SDA077600R1</t>
  </si>
  <si>
    <t>E2.2H-A 1600 Ekip Dip LSIG 3p WMP UL</t>
  </si>
  <si>
    <t>1SDA077610R1</t>
  </si>
  <si>
    <t>E2.2H-A 2000 Ekip Dip LSIG 3p WMP UL</t>
  </si>
  <si>
    <t>1SDA077620R1</t>
  </si>
  <si>
    <t>E2.2N-A 1600 Ekip Dip LSIG 3p WMP</t>
  </si>
  <si>
    <t>1SDA077643R1</t>
  </si>
  <si>
    <t xml:space="preserve">E2.2S-A 800 Ekip Touch LSIG 3p WMP      </t>
  </si>
  <si>
    <t>1SDA077646R1</t>
  </si>
  <si>
    <t xml:space="preserve">E2.2S-A 800 Ekip Hi-Touch LSIG 3p WMP   </t>
  </si>
  <si>
    <t>1SDA077658R1</t>
  </si>
  <si>
    <t xml:space="preserve">E2.2S-A 1600 Ekip Dip LI 3p WMP         </t>
  </si>
  <si>
    <t>1SDA077663R1</t>
  </si>
  <si>
    <t xml:space="preserve">E2.2S-A 1600 Ekip Touch LSIG 3p WMP     </t>
  </si>
  <si>
    <t>1SDA077666R1</t>
  </si>
  <si>
    <t>E2.2S-A 1600 Ekip Hi-Touch LSIG 3p WMP</t>
  </si>
  <si>
    <t>1SDA077726R1</t>
  </si>
  <si>
    <t>E2.2V-A 1600 Ekip Hi-Touch LSIG 3p WMP</t>
  </si>
  <si>
    <t>1SDA077736R1</t>
  </si>
  <si>
    <t>E2.2V-A 2000 Ekip Hi-Touch LSIG 3p WMP</t>
  </si>
  <si>
    <t>1SDA077886R1</t>
  </si>
  <si>
    <t>E2.2V-A 1200 Ekip Hi-Touch LSIG 4P MP</t>
  </si>
  <si>
    <t>1SDA078076R1</t>
  </si>
  <si>
    <t>E4.2V-A 3200 Ekip Hi-Touch LSIG 3p FVR</t>
  </si>
  <si>
    <t>1SDA078476R1</t>
  </si>
  <si>
    <t>E4.2S-A 3200 Ekip Hi-Touch LSIG 3p WM</t>
  </si>
  <si>
    <t>1SDA078756R1</t>
  </si>
  <si>
    <t>E4.2V-A 2500 Ekip Hi-Touch LSIG 4P MP</t>
  </si>
  <si>
    <t>1SDA078830R1</t>
  </si>
  <si>
    <t>E6.2H-A 4000 Ekip Dip LSIG 3p FHR</t>
  </si>
  <si>
    <t>1SDA078833R1</t>
  </si>
  <si>
    <t>E6.2H-A 4000 Ekip Touch LSIG 3p FHR</t>
  </si>
  <si>
    <t>1SDA078836R1</t>
  </si>
  <si>
    <t>E6.2H-A 4000 Ekip Hi-Touch LSIG 3p FHR</t>
  </si>
  <si>
    <t>1SDA078896R1</t>
  </si>
  <si>
    <t>E6.2V-A 4000 Ekip Hi-Touch LSIG 3p FHR</t>
  </si>
  <si>
    <t>1SDA079076R1</t>
  </si>
  <si>
    <t>E6.2H-A 4000 Ekip Hi-Touch LSIG 3p WMP</t>
  </si>
  <si>
    <t>1SDA079496R1</t>
  </si>
  <si>
    <t xml:space="preserve">
E6.2V-A/f 4000 Ekip Hi-Touch LSIG 4p WMP</t>
  </si>
  <si>
    <t>1SDA079696R1</t>
  </si>
  <si>
    <t xml:space="preserve">E1.2-A W FP Iu=1200 3p HR HR UL         </t>
  </si>
  <si>
    <t>1SDA079698R1</t>
  </si>
  <si>
    <t>E2.2-A W FP Iu=2000 3p HR HR UL</t>
  </si>
  <si>
    <t>1SDA079699R1</t>
  </si>
  <si>
    <t>E2.2-A W FP Iu=1200 4P HR HR UL  B-A, N-A, S-A, H-A, V-A</t>
  </si>
  <si>
    <t>1SDA079701R1</t>
  </si>
  <si>
    <t>E4.2-A W FP Iu=2500 4P VR VR UL S-A, H-A, V-A, L-A</t>
  </si>
  <si>
    <t>1SDA079702R1</t>
  </si>
  <si>
    <t>E4.2-A W FP Iu=3200 3p VR VR UL</t>
  </si>
  <si>
    <t>1SDA079706R1</t>
  </si>
  <si>
    <t>E6.2-A W FP Iu=5000 3p HR HR UL</t>
  </si>
  <si>
    <t>1SDA079834R1</t>
  </si>
  <si>
    <t>Kit Adjustable HR/VR</t>
  </si>
  <si>
    <t>1SDA080108R1</t>
  </si>
  <si>
    <t>XT4N 250 TMF 150-1500 3p F</t>
  </si>
  <si>
    <t>1SDA080114R1</t>
  </si>
  <si>
    <t xml:space="preserve">XT4N 250 TMF 225-2250 3p F F UL/CSA     </t>
  </si>
  <si>
    <t>1SDA080116R1</t>
  </si>
  <si>
    <t xml:space="preserve">XT4N 250 TMF 250-2500 3p F F UL/CSA     </t>
  </si>
  <si>
    <t>1SDA080325R1</t>
  </si>
  <si>
    <t xml:space="preserve">KIT DIN50022 XT2 4p PLACA DIN           </t>
  </si>
  <si>
    <t>1SDA080326R1</t>
  </si>
  <si>
    <t xml:space="preserve">KIT DIN50022 XT4 3p PLACA DIN           </t>
  </si>
  <si>
    <t>1SDA080327R1</t>
  </si>
  <si>
    <t xml:space="preserve">KIT DIN50022 XT4 4p PLACA DIN           </t>
  </si>
  <si>
    <t>1SDA080373R1</t>
  </si>
  <si>
    <t>AUP 5 contacts 400V E2.2...E6.2 - left set</t>
  </si>
  <si>
    <t>1SDA080375R1</t>
  </si>
  <si>
    <t>AUP 5 suppl. contacts 400V E2.2...E6.2 - right set</t>
  </si>
  <si>
    <t>1SDA080704R1</t>
  </si>
  <si>
    <t xml:space="preserve">KIT DIN50022 XT2 3p PLACA DIN           </t>
  </si>
  <si>
    <t>1SDA081060R1</t>
  </si>
  <si>
    <t>T5H 400 Ekip E-LSIG In=400A 4p F F</t>
  </si>
  <si>
    <t>1SDA081198R1</t>
  </si>
  <si>
    <t>1 PHASE JAW CONTACT E4.2 4000A 3-4P IEC W</t>
  </si>
  <si>
    <t>1SDA081234R1</t>
  </si>
  <si>
    <t>CONVERSION KIT DE FIJO A PM E2.2 3p IEC</t>
  </si>
  <si>
    <t>1SDA081403R1</t>
  </si>
  <si>
    <t xml:space="preserve">Escudo de accesorios E1.2 3p IEC/UL     </t>
  </si>
  <si>
    <t>1SDA081450R1</t>
  </si>
  <si>
    <t>MAIN BOARD Ekip Trip unit E2.2…E6.2</t>
  </si>
  <si>
    <t>1SDA081454R1</t>
  </si>
  <si>
    <t xml:space="preserve">placas de elevacion E2.2àE6.2           </t>
  </si>
  <si>
    <t>1SDA081459R1</t>
  </si>
  <si>
    <t>Safety Shutters for FP E4.2 3p IEC</t>
  </si>
  <si>
    <t>1SDA082031R1</t>
  </si>
  <si>
    <t>MO5100-70 In=70 3p F F UL/CSA</t>
  </si>
  <si>
    <t>1SDA082032R1</t>
  </si>
  <si>
    <t>MO5100-80 In=80 3p F F UL/CSA</t>
  </si>
  <si>
    <t>1SDA082033R1</t>
  </si>
  <si>
    <t>MO5100-100 In=100 3p F F UL/CSA</t>
  </si>
  <si>
    <t>1SDA082034R1</t>
  </si>
  <si>
    <t>MS5100-100 In=100 3p F F UL/CSA</t>
  </si>
  <si>
    <t>1SDA082152R1</t>
  </si>
  <si>
    <t xml:space="preserve">Bornero de conexiones aux. PF E2.2-E4.2 </t>
  </si>
  <si>
    <t>1SDA082485R1</t>
  </si>
  <si>
    <t xml:space="preserve">Ekip Signalling Modbus TCP E1.2...E6.2  </t>
  </si>
  <si>
    <t>1SDA082889R1</t>
  </si>
  <si>
    <t>Licencia ATS MAIN-GEN OPEN: ATS embebida</t>
  </si>
  <si>
    <t>1SDA082894R1</t>
  </si>
  <si>
    <t>Ekip Com Hub E1.2..E6.2, Módulo para ABB Ability, conexión del interruptor a Internet IoTSP</t>
  </si>
  <si>
    <t>1SDA083359R1</t>
  </si>
  <si>
    <t>Unidad Ekip UP Monitor, Unidad de monitoreo</t>
  </si>
  <si>
    <t>1SDA083360R1</t>
  </si>
  <si>
    <t>Unidad Ekip UP Protect, Unidad de protección</t>
  </si>
  <si>
    <t>1SDA083361R1</t>
  </si>
  <si>
    <t>Unidad Ekip UP Protect+, Unidad de Protección +</t>
  </si>
  <si>
    <t>1SDA083362R1</t>
  </si>
  <si>
    <t>Unidad Ekip UP Control , Unidad de Control</t>
  </si>
  <si>
    <t>1SDA083363R1</t>
  </si>
  <si>
    <t>Unidad Ekip UP Control +, Unidad de Control +</t>
  </si>
  <si>
    <t>1SDA083364R1</t>
  </si>
  <si>
    <t>CS, Sensor de Corriente, 100-400A 3P (Sensor Nucleo Cerrado) Tipo B</t>
  </si>
  <si>
    <t>1SDA083365R1</t>
  </si>
  <si>
    <t>CS, Sensor de Corriente, 100-400A 4P (Sensor Nucleo Cerrado) Tipo B</t>
  </si>
  <si>
    <t>1SDA083366R1</t>
  </si>
  <si>
    <t>CS, Sensor de Corriente, 400-1600A 3P (Sensor Nucleo Cerrado) Tipo B</t>
  </si>
  <si>
    <t>1SDA083367R1</t>
  </si>
  <si>
    <t>CS, Sensor de Corriente, 400-1600A 4P (Sensor Nucleo Cerrado) Tipo B</t>
  </si>
  <si>
    <t>1SDA083368R1</t>
  </si>
  <si>
    <t>CS, Sensor de Corriente, 100-2000A 3P (Sensor + Barra de Cobre) Tipo A</t>
  </si>
  <si>
    <t>1SDA083369R1</t>
  </si>
  <si>
    <t>CS, Sensor de Corriente, 100-2000A 4P (Sensor + Barra de Cobre) Tipo A</t>
  </si>
  <si>
    <t>1SDA083370R1</t>
  </si>
  <si>
    <t>CS, Sensor de Corriente, 1600-4000A 3P (Sensor + Barra de Cobre) Tipo A</t>
  </si>
  <si>
    <t>1SDA083371R1</t>
  </si>
  <si>
    <t>CS, Sensor de Corriente, 1600-4000A 4P (Sensor + Barra de Cobre) Tipo A</t>
  </si>
  <si>
    <t>1SDA083372R1</t>
  </si>
  <si>
    <t>CS, Sensor de Corriente Nucleo abierto, 3P tipo C 120</t>
  </si>
  <si>
    <t>1SDA083373R1</t>
  </si>
  <si>
    <t>CS, Sensor de Corriente Nucleo abierto, 4P tipo C 120</t>
  </si>
  <si>
    <t>1SEP101818R0002</t>
  </si>
  <si>
    <t xml:space="preserve">XLBM00-3P-100 </t>
  </si>
  <si>
    <t>1SEP101861R0001</t>
  </si>
  <si>
    <t>XR/SR-2/3 Contact 50mm  4 pole</t>
  </si>
  <si>
    <t>1SEP101873R0007</t>
  </si>
  <si>
    <t xml:space="preserve"> MONITOR Fusible PARA XLP00                     </t>
  </si>
  <si>
    <t>1SEP101883R0007</t>
  </si>
  <si>
    <t xml:space="preserve">MONITOR Fusible PARA XLP1                      </t>
  </si>
  <si>
    <t>1SEP101889R0002</t>
  </si>
  <si>
    <t xml:space="preserve">XLP00-A40/95-B-3BC 160 A incl. A40/95 adapter incl. 3 Bridge Clamps, cable below              </t>
  </si>
  <si>
    <t>1SEP101890R0001</t>
  </si>
  <si>
    <t xml:space="preserve">XLP00 160 A without clamps or bolts                   </t>
  </si>
  <si>
    <t>1SEP101890R0002</t>
  </si>
  <si>
    <t xml:space="preserve">Seccionador Portafusible XLP00 para Fusible Europeo tamaño 000, 0 tipo DIN43620 maximo 160A/690 V montaje en platina         </t>
  </si>
  <si>
    <t>1SEP101890R0004</t>
  </si>
  <si>
    <t xml:space="preserve">XLP00-6M8 160 A incl. 6xM8x16 bolts                    </t>
  </si>
  <si>
    <t>1SEP101890R0012</t>
  </si>
  <si>
    <t xml:space="preserve">XLP00-EFM-6BC 160 A incl. El. Fuse Monitoring incl 6 Bridge Clamps               </t>
  </si>
  <si>
    <t>1SEP101890R0402</t>
  </si>
  <si>
    <t xml:space="preserve">XLP00-w/MNS adapter-3BC 160 A with MNS adapter incl. 3 Bridge Clamps               </t>
  </si>
  <si>
    <t>1SEP101890R0412</t>
  </si>
  <si>
    <t xml:space="preserve">XLP00-w/MNS adapter-EFM-3BC 160 A with MNS adapter incl. El. Fuse Mon. incl. 3 Bridge Clamps           </t>
  </si>
  <si>
    <t>1SEP101890R8002</t>
  </si>
  <si>
    <t xml:space="preserve">XLP00-6BC 3M8 160 A incl. 6 Bridge clamps and 3xM8 bolts               </t>
  </si>
  <si>
    <t>1SEP101891R0001</t>
  </si>
  <si>
    <t xml:space="preserve">XLP1 250 A without clamps , bolts                   </t>
  </si>
  <si>
    <t>1SEP101891R0002</t>
  </si>
  <si>
    <t xml:space="preserve">Seccionador Portafusible XLP1 para Fusible Europeo tamaño 1 tipo DIN43620 maximo 250A/690 V montaje en platina          </t>
  </si>
  <si>
    <t>1SEP101891R0004</t>
  </si>
  <si>
    <t xml:space="preserve">XLP1-6M10 250 A incl. 6xM10x20 bolts                    </t>
  </si>
  <si>
    <t>1SEP101891R0012</t>
  </si>
  <si>
    <t xml:space="preserve">XLP1-EFM-6BC 250 A incl. El. Fuse Monitoring incl 6 Bridge Clamps               </t>
  </si>
  <si>
    <t>1SEP101892R0001</t>
  </si>
  <si>
    <t xml:space="preserve">XLP2 400 A without clamps , bolts                   </t>
  </si>
  <si>
    <t>1SEP101892R0002</t>
  </si>
  <si>
    <t xml:space="preserve">Seccionador Portafusible XLP2 para Fusible Europeo tamaño 2 tipo DIN43620 maximo 400A/690 V montaje en platina          </t>
  </si>
  <si>
    <t>1SEP101892R0004</t>
  </si>
  <si>
    <t>XLP2-S&amp;J-6M12, 3xDIN2, 400A</t>
  </si>
  <si>
    <t>1SEP101892R0012</t>
  </si>
  <si>
    <t xml:space="preserve">XLP2-EFM-6BC 400 A incl. El. Fuse Monitoring incl 6 Bridge Clamps               </t>
  </si>
  <si>
    <t>1SEP101898R0002</t>
  </si>
  <si>
    <t xml:space="preserve">XLP00-A40/75-B-3BC 160 A incl. A40/75 adapter incl. 3 Bridge Clamps, cable below              </t>
  </si>
  <si>
    <t>1SEP101898R0004</t>
  </si>
  <si>
    <t xml:space="preserve">XLP00-A40/75-B-3M8 160 A incl. A40/75 adapter incl. 3 M8 bolts, cable below              </t>
  </si>
  <si>
    <t>1SEP101899R0002</t>
  </si>
  <si>
    <t xml:space="preserve">XLP00-A40/120-B-3BC 160 A incl. A40/120 adapter incl. 3 Bridge Clamps, cable below              </t>
  </si>
  <si>
    <t>1SEP101899R0004</t>
  </si>
  <si>
    <t xml:space="preserve">XLP00-A40/120-B-3M8 160 A incl. A40/120 adapter incl. 3 M8 bolts, cable below              </t>
  </si>
  <si>
    <t>1SEP101909R0001</t>
  </si>
  <si>
    <t xml:space="preserve">XLP00 A40/75 Adapter above / belowFor 40 mm busbarsystem Striebel &amp; John, cable above or below          </t>
  </si>
  <si>
    <t>1SEP101909R0002</t>
  </si>
  <si>
    <t xml:space="preserve">XLP00 A40/120 Adapter above / belowFor 40 mm busbarsystem Striebel &amp; John, cable above or below          </t>
  </si>
  <si>
    <t>1SEP101910R0001</t>
  </si>
  <si>
    <t xml:space="preserve">XLP00 A60/60 Adapter aboveFor 60 mm busbar distance, 5 or 10 mm, cable above            </t>
  </si>
  <si>
    <t>1SEP101912R0002</t>
  </si>
  <si>
    <t xml:space="preserve">XLP1-A40/120-A-3BC 250 A incl. A40/120 adapter incl. 3 Bridge Clamps, cable above              </t>
  </si>
  <si>
    <t>1SEP101912R0004</t>
  </si>
  <si>
    <t xml:space="preserve">XLP1-A40/120-A-3M10 250 A incl. A40/120 adapter incl. 3xM10 bolts, cable above               </t>
  </si>
  <si>
    <t>1SEP101915R0001</t>
  </si>
  <si>
    <t xml:space="preserve">XLP00 A60/60 Adapter belowFor 60 mm busbar distance, 5 or 10 mm, cable below            </t>
  </si>
  <si>
    <t>1SEP101916R0001</t>
  </si>
  <si>
    <t xml:space="preserve">XLP00-A60/60-B-3BC 160 A incl. A60/60 adapter incl. 3 Bridge Clamps, cable below              </t>
  </si>
  <si>
    <t>1SEP101916R0002</t>
  </si>
  <si>
    <t xml:space="preserve">XLP00-A60/60-B 160 A incl. A60/60 adapter, cable below, without clamps or bolts              </t>
  </si>
  <si>
    <t>1SEP101917R0001</t>
  </si>
  <si>
    <t xml:space="preserve">XLP00-A60/60-A-3BC 160 A incl. A60/60 adapter incl. 3 Bridge Clamps, cable above              </t>
  </si>
  <si>
    <t>1SEP101918R0001</t>
  </si>
  <si>
    <t xml:space="preserve">XLP1-A60/85-B-3BC PARA DOBLE BARRA                      </t>
  </si>
  <si>
    <t>1SEP101919R0001</t>
  </si>
  <si>
    <t xml:space="preserve">XLP1-A60/85-A-3BC 250 A incl. A60/85 adapter incl. 3 Bridge Clamps, cable above              </t>
  </si>
  <si>
    <t>1SEP101975R0001</t>
  </si>
  <si>
    <t xml:space="preserve">XLP3630 A without clamps , bolts                    </t>
  </si>
  <si>
    <t>1SEP101975R0002</t>
  </si>
  <si>
    <t xml:space="preserve">Seccionador Portafusible XLP3 para Fusible Europeo tamaño 3 tipo DIN43620 maximo 630A/690 V montaje en platina          </t>
  </si>
  <si>
    <t>1SEP101975R0012</t>
  </si>
  <si>
    <t xml:space="preserve">XLP3-EFM-6BC 630 A incl. El. Fuse Monitoring incl 6 Bridge Clamps               </t>
  </si>
  <si>
    <t>1SEP101982R0007</t>
  </si>
  <si>
    <t xml:space="preserve">MONITOR Fusible PARA XLP2                      </t>
  </si>
  <si>
    <t>1SEP101984R0007</t>
  </si>
  <si>
    <t xml:space="preserve">MONITOR Fusible PARA XLP3                      </t>
  </si>
  <si>
    <t>1SEP102110R0101</t>
  </si>
  <si>
    <t>XUBM00</t>
  </si>
  <si>
    <t>1SEP102111R0101</t>
  </si>
  <si>
    <t>XUBM1</t>
  </si>
  <si>
    <t>1SEP102112R0101</t>
  </si>
  <si>
    <t>XUBM2</t>
  </si>
  <si>
    <t>1SEP102113R0101</t>
  </si>
  <si>
    <t>XUBM3</t>
  </si>
  <si>
    <t>1SEP102127R0001</t>
  </si>
  <si>
    <t>XR00 Contact ext. for 50mm</t>
  </si>
  <si>
    <t>1SEP102127R0002</t>
  </si>
  <si>
    <t>XR00 Contact ext. 50mm 2 pole</t>
  </si>
  <si>
    <t>1SEP102128R0001</t>
  </si>
  <si>
    <t>XR1 Contact ext. for 50mm</t>
  </si>
  <si>
    <t>1SEP102128R0002</t>
  </si>
  <si>
    <t>XR1 Contact ext. 50mm 2 pole</t>
  </si>
  <si>
    <t>1SEP102135R0001</t>
  </si>
  <si>
    <t>XR00 Contact ext. for 185mm</t>
  </si>
  <si>
    <t>1SEP102136R0001</t>
  </si>
  <si>
    <t>XR1 Contact ext. for 185mm</t>
  </si>
  <si>
    <t>1SEP102137R0001</t>
  </si>
  <si>
    <t>XR00 Contact for 50mm  4 pole</t>
  </si>
  <si>
    <t>1SEP102138R0001</t>
  </si>
  <si>
    <t>XR1 Contact for 50mm  4 pole</t>
  </si>
  <si>
    <t>1SEP102140R0101</t>
  </si>
  <si>
    <t>XLBM00-1P</t>
  </si>
  <si>
    <t>1SEP102140R0111</t>
  </si>
  <si>
    <t>XLBM00-1P-EFM</t>
  </si>
  <si>
    <t>1SEP102140R0121</t>
  </si>
  <si>
    <t>XLBM00-3P</t>
  </si>
  <si>
    <t>1SEP102140R0131</t>
  </si>
  <si>
    <t>XLBM00-3P-EFM</t>
  </si>
  <si>
    <t>1SEP102140R0143</t>
  </si>
  <si>
    <t>XLBM00-3PL-CC</t>
  </si>
  <si>
    <t>1SEP102140R0201</t>
  </si>
  <si>
    <t>XLBM00-1P-Z</t>
  </si>
  <si>
    <t>1SEP102140R0211</t>
  </si>
  <si>
    <t>XLBM00-1P-EFM-Z</t>
  </si>
  <si>
    <t>1SEP102140R0221</t>
  </si>
  <si>
    <t>XLBM00-3P-Z</t>
  </si>
  <si>
    <t>1SEP102140R0231</t>
  </si>
  <si>
    <t>XLBM00-3P-EFM-Z</t>
  </si>
  <si>
    <t>1SEP102140R1243</t>
  </si>
  <si>
    <t>XLBM00-3PL-Z-CC</t>
  </si>
  <si>
    <t>1SEP102140R1244</t>
  </si>
  <si>
    <t>XLBM00-3PL-Z-DCC</t>
  </si>
  <si>
    <t>1SEP102140R1743</t>
  </si>
  <si>
    <t>XLBM00-3PL-ZT-CC</t>
  </si>
  <si>
    <t>1SEP102140R8101</t>
  </si>
  <si>
    <t>XLBM00-1P 100 pcs in pallet</t>
  </si>
  <si>
    <t>1SEP102140R8121</t>
  </si>
  <si>
    <t>XLBM00-3P 100 pcs in pallet</t>
  </si>
  <si>
    <t>1SEP102141R0101</t>
  </si>
  <si>
    <t>XLBM1-1P</t>
  </si>
  <si>
    <t>1SEP102141R0111</t>
  </si>
  <si>
    <t>XLBM1-1P-EFM</t>
  </si>
  <si>
    <t>1SEP102141R0121</t>
  </si>
  <si>
    <t>XLBM1-3P</t>
  </si>
  <si>
    <t>1SEP102141R0131</t>
  </si>
  <si>
    <t>XLBM1-3P-EFM</t>
  </si>
  <si>
    <t>1SEP102141R0201</t>
  </si>
  <si>
    <t>XLBM1-1P-Z</t>
  </si>
  <si>
    <t>1SEP102141R0211</t>
  </si>
  <si>
    <t>XLBM1-1P-EFM-Z</t>
  </si>
  <si>
    <t>1SEP102141R0221</t>
  </si>
  <si>
    <t>XLBM1-3P-Z</t>
  </si>
  <si>
    <t>1SEP102141R0231</t>
  </si>
  <si>
    <t>XLBM1-3P-EFM-Z</t>
  </si>
  <si>
    <t>1SEP102141R0401</t>
  </si>
  <si>
    <t>XLBM1-1P-ZS</t>
  </si>
  <si>
    <t>1SEP102141R0421</t>
  </si>
  <si>
    <t>XLBM1-3P-ZS</t>
  </si>
  <si>
    <t>1SEP102141R0501</t>
  </si>
  <si>
    <t>XLBM1-1P-Z2S</t>
  </si>
  <si>
    <t>1SEP102141R0521</t>
  </si>
  <si>
    <t>XLBM1-3P-Z2S</t>
  </si>
  <si>
    <t>1SEP102141R9101</t>
  </si>
  <si>
    <t>XLBM1-1P-L</t>
  </si>
  <si>
    <t>1SEP102141R9121</t>
  </si>
  <si>
    <t>XLBM1-3P-L</t>
  </si>
  <si>
    <t>1SEP102142R0101</t>
  </si>
  <si>
    <t>XLBM2-1P</t>
  </si>
  <si>
    <t>1SEP102142R0111</t>
  </si>
  <si>
    <t>XLBM2-1P-EFM</t>
  </si>
  <si>
    <t>1SEP102142R0121</t>
  </si>
  <si>
    <t>XLBM2-3P</t>
  </si>
  <si>
    <t>1SEP102142R0131</t>
  </si>
  <si>
    <t>XLBM2-3P-EFM</t>
  </si>
  <si>
    <t>1SEP102142R0201</t>
  </si>
  <si>
    <t>XLBM2-1P-Z</t>
  </si>
  <si>
    <t>1SEP102142R0211</t>
  </si>
  <si>
    <t>XLBM2-1P-EFM-Z</t>
  </si>
  <si>
    <t>1SEP102142R0221</t>
  </si>
  <si>
    <t>XLBM2-3P-Z</t>
  </si>
  <si>
    <t>1SEP102142R0231</t>
  </si>
  <si>
    <t>XLBM2-3P-EFM-Z</t>
  </si>
  <si>
    <t>1SEP102142R0401</t>
  </si>
  <si>
    <t>XLBM2-1P-ZS</t>
  </si>
  <si>
    <t>1SEP102142R0421</t>
  </si>
  <si>
    <t>XLBM2-3P-ZS</t>
  </si>
  <si>
    <t>1SEP102142R0501</t>
  </si>
  <si>
    <t>XLBM2-1P-Z2S</t>
  </si>
  <si>
    <t>1SEP102142R0521</t>
  </si>
  <si>
    <t>XLBM2-3P-Z2S</t>
  </si>
  <si>
    <t>1SEP102142R8101</t>
  </si>
  <si>
    <t>XLBM2-1P 42 pcs in pallet</t>
  </si>
  <si>
    <t>1SEP102142R8121</t>
  </si>
  <si>
    <t>XLBM2-3P 42 pcs in pallet</t>
  </si>
  <si>
    <t>1SEP102142R8221</t>
  </si>
  <si>
    <t>XLBM2-3P-Z  42 pcs in pallet</t>
  </si>
  <si>
    <t>1SEP102142R9101</t>
  </si>
  <si>
    <t>XLBM2-1P-L</t>
  </si>
  <si>
    <t>1SEP102142R9121</t>
  </si>
  <si>
    <t>XLBM2-3P-L</t>
  </si>
  <si>
    <t>1SEP102143R0101</t>
  </si>
  <si>
    <t>XLBM3-1P</t>
  </si>
  <si>
    <t>1SEP102143R0111</t>
  </si>
  <si>
    <t>XLBM3-1P-EFM</t>
  </si>
  <si>
    <t>1SEP102143R0121</t>
  </si>
  <si>
    <t>XLBM3-3P</t>
  </si>
  <si>
    <t>1SEP102143R0131</t>
  </si>
  <si>
    <t>XLBM3-3P-EFM</t>
  </si>
  <si>
    <t>1SEP102143R0201</t>
  </si>
  <si>
    <t>XLBM3-1P-Z</t>
  </si>
  <si>
    <t>1SEP102143R0211</t>
  </si>
  <si>
    <t>XLBM3-1P-EFM-Z</t>
  </si>
  <si>
    <t>1SEP102143R0221</t>
  </si>
  <si>
    <t>XLBM3-3P-Z</t>
  </si>
  <si>
    <t>1SEP102143R0231</t>
  </si>
  <si>
    <t>XLBM3-3P-EFM-Z</t>
  </si>
  <si>
    <t>1SEP102143R0401</t>
  </si>
  <si>
    <t>XLBM3-1P-ZS</t>
  </si>
  <si>
    <t>1SEP102143R0421</t>
  </si>
  <si>
    <t>XLBM3-3P-ZS</t>
  </si>
  <si>
    <t>1SEP102143R0501</t>
  </si>
  <si>
    <t>XLBM3-1P-Z2S</t>
  </si>
  <si>
    <t>1SEP102143R0521</t>
  </si>
  <si>
    <t>XLBM3-3P-Z2S</t>
  </si>
  <si>
    <t>1SEP102143R8101</t>
  </si>
  <si>
    <t>XLBM3-1P 42 pcs in pallet</t>
  </si>
  <si>
    <t>1SEP102143R8121</t>
  </si>
  <si>
    <t>XLBM3-3P 42 pcs in pallet</t>
  </si>
  <si>
    <t>1SEP102143R9101</t>
  </si>
  <si>
    <t>XLBM3-1P-L</t>
  </si>
  <si>
    <t>1SEP102143R9121</t>
  </si>
  <si>
    <t>XLBM3-3P-L</t>
  </si>
  <si>
    <t>1SEP102148R0201</t>
  </si>
  <si>
    <t>BXL1000A-1P-Z</t>
  </si>
  <si>
    <t>1SEP102148R0221</t>
  </si>
  <si>
    <t xml:space="preserve">BXL1000A-3P-Z </t>
  </si>
  <si>
    <t>1SEP102173R0001</t>
  </si>
  <si>
    <t>XLBM1250A-1P</t>
  </si>
  <si>
    <t>1SEP102173R0002</t>
  </si>
  <si>
    <t>XLBM800A-1P</t>
  </si>
  <si>
    <t>1SEP102173R0003</t>
  </si>
  <si>
    <t>XLBM1250A-1P-Z</t>
  </si>
  <si>
    <t>1SEP102173R0004</t>
  </si>
  <si>
    <t>XLBM800A-1P-Z</t>
  </si>
  <si>
    <t>1SEP102174R0001</t>
  </si>
  <si>
    <t>XLBM1250A-3P</t>
  </si>
  <si>
    <t>1SEP102174R0002</t>
  </si>
  <si>
    <t>XLBM800A-3P</t>
  </si>
  <si>
    <t>1SEP102174R0003</t>
  </si>
  <si>
    <t>XLBM1250A-3P-Z</t>
  </si>
  <si>
    <t>1SEP102174R0004</t>
  </si>
  <si>
    <t>XLBM800A-3P-Z</t>
  </si>
  <si>
    <t>1SEP102191R0001</t>
  </si>
  <si>
    <t>BXL1600A-1P</t>
  </si>
  <si>
    <t>1SEP102191R0002</t>
  </si>
  <si>
    <t>BXL1250A-1P</t>
  </si>
  <si>
    <t>1SEP102191R0003</t>
  </si>
  <si>
    <t>BXL1600A-3P</t>
  </si>
  <si>
    <t>1SEP102198R0001</t>
  </si>
  <si>
    <t>XR/SR-2/3 Contact   4 pole</t>
  </si>
  <si>
    <t>1SEP102208R0001</t>
  </si>
  <si>
    <t>XR00 Contact  185mm  4 pole</t>
  </si>
  <si>
    <t>1SEP102209R0001</t>
  </si>
  <si>
    <t>XR1 Contact ext. for 185mm  4P</t>
  </si>
  <si>
    <t>1SEP102219R0002</t>
  </si>
  <si>
    <t>XR00 Front cover with handle</t>
  </si>
  <si>
    <t>1SEP102219R0005</t>
  </si>
  <si>
    <t>XR00  Red front cover w/handle</t>
  </si>
  <si>
    <t>1SEP102222R0002</t>
  </si>
  <si>
    <t>XR1 Front cover with handle</t>
  </si>
  <si>
    <t>1SEP102223R0001</t>
  </si>
  <si>
    <t>SlimLine 185mm/500mm RAL 7012</t>
  </si>
  <si>
    <t>1SEP102223R0002</t>
  </si>
  <si>
    <t>SlimLine 185mm/1000mm RAL 7012</t>
  </si>
  <si>
    <t>1SEP102223R0003</t>
  </si>
  <si>
    <t>SlimLine 185mm/1500mm RAL 7012</t>
  </si>
  <si>
    <t>1SEP102223R0004</t>
  </si>
  <si>
    <t>SlimLine 185mm/2000mm RAL 7012</t>
  </si>
  <si>
    <t>1SEP102240R1100</t>
  </si>
  <si>
    <t>XRE00-50-3P</t>
  </si>
  <si>
    <t>1SEP102240R1101</t>
  </si>
  <si>
    <t>XRE00-50-3P-EFM</t>
  </si>
  <si>
    <t>1SEP102240R1200</t>
  </si>
  <si>
    <t>XRM00-50-DC</t>
  </si>
  <si>
    <t>1SEP102240R1300</t>
  </si>
  <si>
    <t>XRM00-50-3P</t>
  </si>
  <si>
    <t>1SEP102240R1301</t>
  </si>
  <si>
    <t>XRM00-50-3P-EFM</t>
  </si>
  <si>
    <t>1SEP102240R1302</t>
  </si>
  <si>
    <t>XRM00-50-3P-MOT</t>
  </si>
  <si>
    <t>1SEP102240R1303</t>
  </si>
  <si>
    <t>XRM00-50-3P-MOT-EFM</t>
  </si>
  <si>
    <t>1SEP102240R1400</t>
  </si>
  <si>
    <t>XRE00-50-4P</t>
  </si>
  <si>
    <t>1SEP102240R1401</t>
  </si>
  <si>
    <t>XRE00-50-4P-EFM</t>
  </si>
  <si>
    <t>1SEP102240R1402</t>
  </si>
  <si>
    <t>XRE00-50-4P-MOT</t>
  </si>
  <si>
    <t>1SEP102240R1403</t>
  </si>
  <si>
    <t>XRE00-50-4P-MOT-EFM</t>
  </si>
  <si>
    <t>1SEP102240R3100</t>
  </si>
  <si>
    <t>XRE00-185-3P</t>
  </si>
  <si>
    <t>1SEP102240R3101</t>
  </si>
  <si>
    <t>XRE00-185-3P-EFM</t>
  </si>
  <si>
    <t>1SEP102240R3200</t>
  </si>
  <si>
    <t>XRM00-185-DC</t>
  </si>
  <si>
    <t>1SEP102240R3206</t>
  </si>
  <si>
    <t>XRM00-185-DC-EFM-110</t>
  </si>
  <si>
    <t>1SEP102240R3208</t>
  </si>
  <si>
    <t>XRM00-185-DC-EFM-500</t>
  </si>
  <si>
    <t>1SEP102240R3300</t>
  </si>
  <si>
    <t>XRM00-185-3P</t>
  </si>
  <si>
    <t>1SEP102240R3301</t>
  </si>
  <si>
    <t>XRM00-185-3P-EFM</t>
  </si>
  <si>
    <t>1SEP102240R3302</t>
  </si>
  <si>
    <t>XRM00-185-3P-MOT</t>
  </si>
  <si>
    <t>1SEP102240R3303</t>
  </si>
  <si>
    <t>XRM00-185-3P-MOT-EFM</t>
  </si>
  <si>
    <t>1SEP102240R3400</t>
  </si>
  <si>
    <t>XRE00-185-4P</t>
  </si>
  <si>
    <t>1SEP102240R3401</t>
  </si>
  <si>
    <t>XRE00-185-4P-EFM</t>
  </si>
  <si>
    <t>1SEP102240R3402</t>
  </si>
  <si>
    <t>XRE00-185-4P-MOT</t>
  </si>
  <si>
    <t>1SEP102240R3403</t>
  </si>
  <si>
    <t>XRE00-185-4P-MOT-EFM</t>
  </si>
  <si>
    <t>1SEP102241R1100</t>
  </si>
  <si>
    <t>XRE1-50-3P</t>
  </si>
  <si>
    <t>1SEP102241R1101</t>
  </si>
  <si>
    <t>XRE1-50-3P-EFM</t>
  </si>
  <si>
    <t>1SEP102241R1200</t>
  </si>
  <si>
    <t>XRM1-50-DC</t>
  </si>
  <si>
    <t>1SEP102241R1300</t>
  </si>
  <si>
    <t>XRM1-50-3P</t>
  </si>
  <si>
    <t>1SEP102241R1301</t>
  </si>
  <si>
    <t>XRM1-50-3P-EFM</t>
  </si>
  <si>
    <t>1SEP102241R1302</t>
  </si>
  <si>
    <t>XRM1-50-3P-MOT</t>
  </si>
  <si>
    <t>1SEP102241R1303</t>
  </si>
  <si>
    <t>XRM1-50-3P-MOT-EFM</t>
  </si>
  <si>
    <t>1SEP102241R1400</t>
  </si>
  <si>
    <t>XRE1-50-4P</t>
  </si>
  <si>
    <t>1SEP102241R1401</t>
  </si>
  <si>
    <t>XRE1-50-4P-EFM</t>
  </si>
  <si>
    <t>1SEP102241R1402</t>
  </si>
  <si>
    <t>XRE1-50-4P-MOT</t>
  </si>
  <si>
    <t>1SEP102241R1403</t>
  </si>
  <si>
    <t>XRE1-50-4P-MOT-EFM</t>
  </si>
  <si>
    <t>1SEP102241R3100</t>
  </si>
  <si>
    <t>XRE1-185-3P</t>
  </si>
  <si>
    <t>1SEP102241R3101</t>
  </si>
  <si>
    <t>XRE1-185 3P-EFM</t>
  </si>
  <si>
    <t>1SEP102241R3200</t>
  </si>
  <si>
    <t>XRM1-185-DC</t>
  </si>
  <si>
    <t>1SEP102241R3206</t>
  </si>
  <si>
    <t>XRM1-185-DC-EFM-110</t>
  </si>
  <si>
    <t>1SEP102241R3208</t>
  </si>
  <si>
    <t>XRM1-185-DC-EFM-500</t>
  </si>
  <si>
    <t>1SEP102241R3300</t>
  </si>
  <si>
    <t>XRM1-185-3P</t>
  </si>
  <si>
    <t>1SEP102241R3301</t>
  </si>
  <si>
    <t>XRM1-185 3P-EFM</t>
  </si>
  <si>
    <t>1SEP102241R3302</t>
  </si>
  <si>
    <t>XRM1-185-3P-MOT</t>
  </si>
  <si>
    <t>1SEP102241R3303</t>
  </si>
  <si>
    <t>XRM1-185-3P-MOT-EFM</t>
  </si>
  <si>
    <t>1SEP102241R3400</t>
  </si>
  <si>
    <t>XRE1-185-4P</t>
  </si>
  <si>
    <t>1SEP102241R3401</t>
  </si>
  <si>
    <t>XRE1-185-4P-EFM</t>
  </si>
  <si>
    <t>1SEP102241R3402</t>
  </si>
  <si>
    <t>XRE1-185-4P-MOT</t>
  </si>
  <si>
    <t>1SEP102241R3403</t>
  </si>
  <si>
    <t>XRE1-185-4P-MOT-EFM</t>
  </si>
  <si>
    <t>1SEP102242R1100</t>
  </si>
  <si>
    <t>XRE2-50-3P</t>
  </si>
  <si>
    <t>1SEP102242R1101</t>
  </si>
  <si>
    <t>XRE2-50-3P-EFM</t>
  </si>
  <si>
    <t>1SEP102242R1200</t>
  </si>
  <si>
    <t>XRM2-50-DC</t>
  </si>
  <si>
    <t>1SEP102242R1300</t>
  </si>
  <si>
    <t>XRM2-50-3P</t>
  </si>
  <si>
    <t>1SEP102242R1301</t>
  </si>
  <si>
    <t>XRM2-50-3P-EFM</t>
  </si>
  <si>
    <t>1SEP102242R1302</t>
  </si>
  <si>
    <t>XRM2-50-3P-MOT</t>
  </si>
  <si>
    <t>1SEP102242R1303</t>
  </si>
  <si>
    <t>XRM2-50-3P-MOT-EFM</t>
  </si>
  <si>
    <t>1SEP102242R1400</t>
  </si>
  <si>
    <t>XRE2-50-4P</t>
  </si>
  <si>
    <t>1SEP102242R1401</t>
  </si>
  <si>
    <t>XRE2-50-4P-EFM</t>
  </si>
  <si>
    <t>1SEP102242R1402</t>
  </si>
  <si>
    <t>XRE2-50-4P-MOT</t>
  </si>
  <si>
    <t>1SEP102242R1403</t>
  </si>
  <si>
    <t>XRE2-50-4P-MOT-EFM</t>
  </si>
  <si>
    <t>1SEP102242R3100</t>
  </si>
  <si>
    <t>XRE2-185-3P</t>
  </si>
  <si>
    <t>1SEP102242R3101</t>
  </si>
  <si>
    <t>XRE2-185-3P-EFM</t>
  </si>
  <si>
    <t>1SEP102242R3200</t>
  </si>
  <si>
    <t>XRM2-185-DC</t>
  </si>
  <si>
    <t>1SEP102242R3206</t>
  </si>
  <si>
    <t>XRM2-185-DC-EFM-110</t>
  </si>
  <si>
    <t>1SEP102242R3208</t>
  </si>
  <si>
    <t>XRM2-185-DC-EFM-500</t>
  </si>
  <si>
    <t>1SEP102242R3300</t>
  </si>
  <si>
    <t>XRM2-185-3P</t>
  </si>
  <si>
    <t>1SEP102242R3301</t>
  </si>
  <si>
    <t>XRM2-185-3P-EFM</t>
  </si>
  <si>
    <t>1SEP102242R3302</t>
  </si>
  <si>
    <t>XRM2-185-3P-MOT</t>
  </si>
  <si>
    <t>1SEP102242R3303</t>
  </si>
  <si>
    <t>XRM2-185-3P-MOT-EFM</t>
  </si>
  <si>
    <t>1SEP102242R3400</t>
  </si>
  <si>
    <t>XRE2-185-4P</t>
  </si>
  <si>
    <t>1SEP102242R3401</t>
  </si>
  <si>
    <t>XRE2-185-4P-EFM</t>
  </si>
  <si>
    <t>1SEP102242R3402</t>
  </si>
  <si>
    <t>XRE2-185-4P-MOT</t>
  </si>
  <si>
    <t>1SEP102242R3403</t>
  </si>
  <si>
    <t>XRE2-185-4P-MOT-EFM</t>
  </si>
  <si>
    <t>1SEP102243R1100</t>
  </si>
  <si>
    <t>XRE3-50-3P</t>
  </si>
  <si>
    <t>1SEP102243R1101</t>
  </si>
  <si>
    <t>XRE3-50-3P-EFM</t>
  </si>
  <si>
    <t>1SEP102243R1200</t>
  </si>
  <si>
    <t>XRM3-50-DC</t>
  </si>
  <si>
    <t>1SEP102243R1300</t>
  </si>
  <si>
    <t>XRM3-50-3P</t>
  </si>
  <si>
    <t>1SEP102243R1301</t>
  </si>
  <si>
    <t>XRM3-50-3P-EFM</t>
  </si>
  <si>
    <t>1SEP102243R1302</t>
  </si>
  <si>
    <t>XRM3-50-3P-MOT</t>
  </si>
  <si>
    <t>1SEP102243R1303</t>
  </si>
  <si>
    <t>XRM3-50-3P-MOT-EFM</t>
  </si>
  <si>
    <t>1SEP102243R1400</t>
  </si>
  <si>
    <t>XRE3-50-4P</t>
  </si>
  <si>
    <t>1SEP102243R1401</t>
  </si>
  <si>
    <t>XRE3-50-4P-EFM</t>
  </si>
  <si>
    <t>1SEP102243R1402</t>
  </si>
  <si>
    <t>XRE3-50-4P-MOT</t>
  </si>
  <si>
    <t>1SEP102243R1403</t>
  </si>
  <si>
    <t>XRE3-50-4P-MOT-EFM</t>
  </si>
  <si>
    <t>1SEP102243R3100</t>
  </si>
  <si>
    <t>XRE3-185-3P</t>
  </si>
  <si>
    <t>1SEP102243R3101</t>
  </si>
  <si>
    <t>XRE3-185-3P-EFM</t>
  </si>
  <si>
    <t>1SEP102243R3200</t>
  </si>
  <si>
    <t>XRM3-185-DC</t>
  </si>
  <si>
    <t>1SEP102243R3206</t>
  </si>
  <si>
    <t>XRM3-185-DC-EFM-110</t>
  </si>
  <si>
    <t>1SEP102243R3208</t>
  </si>
  <si>
    <t>XRM3-185-DC-EFM-500</t>
  </si>
  <si>
    <t>1SEP102243R3300</t>
  </si>
  <si>
    <t>XRM3-185-3P</t>
  </si>
  <si>
    <t>1SEP102243R3301</t>
  </si>
  <si>
    <t>XRM3-185-3P-EFM</t>
  </si>
  <si>
    <t>1SEP102243R3302</t>
  </si>
  <si>
    <t>XRM3-185-3P-MOT</t>
  </si>
  <si>
    <t>1SEP102243R3303</t>
  </si>
  <si>
    <t>XRM3-185-3P-MOT-EFM</t>
  </si>
  <si>
    <t>1SEP102243R3400</t>
  </si>
  <si>
    <t>XRE3-185-4P</t>
  </si>
  <si>
    <t>1SEP102243R3401</t>
  </si>
  <si>
    <t>XRE3-185-4P-EFM</t>
  </si>
  <si>
    <t>1SEP102243R3402</t>
  </si>
  <si>
    <t>XRE3-185-4P-MOT</t>
  </si>
  <si>
    <t>1SEP102243R3403</t>
  </si>
  <si>
    <t>XRE3-185-4P-MOT-EFM</t>
  </si>
  <si>
    <t>1SEP102244R1300</t>
  </si>
  <si>
    <t>XRM63BS-50-3P</t>
  </si>
  <si>
    <t>1SEP102244R3300</t>
  </si>
  <si>
    <t>XRM63BS-185-3P</t>
  </si>
  <si>
    <t>1SEP102245R1300</t>
  </si>
  <si>
    <t>XRM100BS-50-3P</t>
  </si>
  <si>
    <t>1SEP102245R3300</t>
  </si>
  <si>
    <t>XRM100BS-185-3P</t>
  </si>
  <si>
    <t>1SEP102246R1300</t>
  </si>
  <si>
    <t>XRM160BS-50-3P</t>
  </si>
  <si>
    <t>1SEP102246R1301</t>
  </si>
  <si>
    <t>XRM160BS-50-3P-EFM</t>
  </si>
  <si>
    <t>1SEP102246R1302</t>
  </si>
  <si>
    <t>XRM160BS-50-3P-MOT</t>
  </si>
  <si>
    <t>1SEP102246R1400</t>
  </si>
  <si>
    <t>XRE160BS-50-4P</t>
  </si>
  <si>
    <t>1SEP102246R1401</t>
  </si>
  <si>
    <t>XRE160BS-50-4P-EFM</t>
  </si>
  <si>
    <t>1SEP102246R1402</t>
  </si>
  <si>
    <t>XRE160BS-50-4P-MOT</t>
  </si>
  <si>
    <t>1SEP102246R3300</t>
  </si>
  <si>
    <t>XRM160BS-185-3P</t>
  </si>
  <si>
    <t>1SEP102246R3301</t>
  </si>
  <si>
    <t>XRM160BS-185-3P-EFM</t>
  </si>
  <si>
    <t>1SEP102246R3302</t>
  </si>
  <si>
    <t>XRM160BS-185-3P-MOT</t>
  </si>
  <si>
    <t>1SEP102246R3400</t>
  </si>
  <si>
    <t>XRE160BS-185-4P</t>
  </si>
  <si>
    <t>1SEP102246R3401</t>
  </si>
  <si>
    <t>XRE160BS-185-4P-EFM</t>
  </si>
  <si>
    <t>1SEP102246R3402</t>
  </si>
  <si>
    <t>XRE160BS-185-4P-MOT</t>
  </si>
  <si>
    <t>1SEP102247R1300</t>
  </si>
  <si>
    <t>XRM250BS-50-3P</t>
  </si>
  <si>
    <t>1SEP102247R1301</t>
  </si>
  <si>
    <t>XRM250BS-50-3P-EFM</t>
  </si>
  <si>
    <t>1SEP102247R1302</t>
  </si>
  <si>
    <t>XRM250BS-50-3P-MOT</t>
  </si>
  <si>
    <t>1SEP102247R1400</t>
  </si>
  <si>
    <t>XRE250BS-50-4P</t>
  </si>
  <si>
    <t>1SEP102247R1401</t>
  </si>
  <si>
    <t>XRE250BS-50-4P-EFM</t>
  </si>
  <si>
    <t>1SEP102247R1402</t>
  </si>
  <si>
    <t>XRE250BS-50-4P-MOT</t>
  </si>
  <si>
    <t>1SEP102247R3300</t>
  </si>
  <si>
    <t>XRM250BS-185-3P</t>
  </si>
  <si>
    <t>1SEP102247R3301</t>
  </si>
  <si>
    <t>XRM250BS-185-3P-EFM</t>
  </si>
  <si>
    <t>1SEP102247R3302</t>
  </si>
  <si>
    <t>XRM250BS-185-3P-MOT</t>
  </si>
  <si>
    <t>1SEP102247R3400</t>
  </si>
  <si>
    <t>XRE250BS-185-4P</t>
  </si>
  <si>
    <t>1SEP102247R3401</t>
  </si>
  <si>
    <t>XRE250BS-185-4P-EFM</t>
  </si>
  <si>
    <t>1SEP102247R3402</t>
  </si>
  <si>
    <t>XRE250BS-185-4P-MOT</t>
  </si>
  <si>
    <t>1SEP102248R1300</t>
  </si>
  <si>
    <t>XRM400BS-50-3P</t>
  </si>
  <si>
    <t>1SEP102248R1301</t>
  </si>
  <si>
    <t>XRM400BS-50-3P-EFM</t>
  </si>
  <si>
    <t>1SEP102248R1302</t>
  </si>
  <si>
    <t>XRM400BS-50-3P-MOT</t>
  </si>
  <si>
    <t>1SEP102248R1400</t>
  </si>
  <si>
    <t>XRE400BS-50-4P</t>
  </si>
  <si>
    <t>1SEP102248R1401</t>
  </si>
  <si>
    <t>XRE400BS-50-4P-EFM</t>
  </si>
  <si>
    <t>1SEP102248R1402</t>
  </si>
  <si>
    <t>XRE400BS-50-4P-MOT</t>
  </si>
  <si>
    <t>1SEP102248R3300</t>
  </si>
  <si>
    <t>XRM400BS-185-3P</t>
  </si>
  <si>
    <t>1SEP102248R3301</t>
  </si>
  <si>
    <t>XRM400BS-185-3P-EFM</t>
  </si>
  <si>
    <t>1SEP102248R3302</t>
  </si>
  <si>
    <t>XRM400BS-185-3P-MOT</t>
  </si>
  <si>
    <t>1SEP102248R3400</t>
  </si>
  <si>
    <t>XRE400BS-185-4P</t>
  </si>
  <si>
    <t>1SEP102248R3401</t>
  </si>
  <si>
    <t>XRE400BS-185-4P-EFM</t>
  </si>
  <si>
    <t>1SEP102248R3402</t>
  </si>
  <si>
    <t>XRE400BS-185-4P-MOT</t>
  </si>
  <si>
    <t>1SEP102249R1300</t>
  </si>
  <si>
    <t>XRM630BS-50-3P</t>
  </si>
  <si>
    <t>1SEP102249R1301</t>
  </si>
  <si>
    <t>XRM630BS-50-3P-EFM</t>
  </si>
  <si>
    <t>1SEP102249R1302</t>
  </si>
  <si>
    <t>XRM630BS-50-3P-MOT</t>
  </si>
  <si>
    <t>1SEP102249R1400</t>
  </si>
  <si>
    <t>XRE630BS-50-4P</t>
  </si>
  <si>
    <t>1SEP102249R1401</t>
  </si>
  <si>
    <t>XRE630BS-50-4P-EFM</t>
  </si>
  <si>
    <t>1SEP102249R1402</t>
  </si>
  <si>
    <t>XRE630BS-50-4P-MOT</t>
  </si>
  <si>
    <t>1SEP102249R3300</t>
  </si>
  <si>
    <t>XRM630BS-185-3P</t>
  </si>
  <si>
    <t>1SEP102249R3301</t>
  </si>
  <si>
    <t>XRM630BS-185-3P-EFM</t>
  </si>
  <si>
    <t>1SEP102249R3302</t>
  </si>
  <si>
    <t>XRM630BS-185-3P-MOT</t>
  </si>
  <si>
    <t>1SEP102249R3400</t>
  </si>
  <si>
    <t>XRE630BS-185-4P</t>
  </si>
  <si>
    <t>1SEP102249R3401</t>
  </si>
  <si>
    <t>XRE630BS-185-4P-EFM</t>
  </si>
  <si>
    <t>1SEP102249R3402</t>
  </si>
  <si>
    <t>XRE630BS-185-4P-MOT</t>
  </si>
  <si>
    <t>1SEP102402R0100</t>
  </si>
  <si>
    <t>BXL1000A-1P-M/B</t>
  </si>
  <si>
    <t>1SEP102402R0120</t>
  </si>
  <si>
    <t>BXL1000A-3P-M/B</t>
  </si>
  <si>
    <t>1SEP102402R0210</t>
  </si>
  <si>
    <t xml:space="preserve">BXL1000A-1P </t>
  </si>
  <si>
    <t>1SEP102402R0220</t>
  </si>
  <si>
    <t xml:space="preserve">BXL1000A-3P </t>
  </si>
  <si>
    <t>1SEP102403R0100</t>
  </si>
  <si>
    <t>BXL2000A-1P M/B</t>
  </si>
  <si>
    <t>1SEP102403R0120</t>
  </si>
  <si>
    <t>BXL2000A-3P M/B</t>
  </si>
  <si>
    <t>1SEP201428R0001</t>
  </si>
  <si>
    <t xml:space="preserve">Seccionador Portafusible XLP000 para Fusible Europeo tamaño 000, tipo DIN43620 maximo 100A/690 V montaje en platina / riel DIN       </t>
  </si>
  <si>
    <t>1SEP201428R0002</t>
  </si>
  <si>
    <t xml:space="preserve">XLP000-6CC in carton 100 A incl. 6 Cage Clamps in carton               </t>
  </si>
  <si>
    <t>1SEP201451R0001</t>
  </si>
  <si>
    <t xml:space="preserve">XLP1 A60/85 Adapter-above For 60 mm busbar distance, 5 or 10 mm, cable above            </t>
  </si>
  <si>
    <t>1SEP201456R0001</t>
  </si>
  <si>
    <t xml:space="preserve">XLP1 A60/85 Adapter-belowFor 60 mm busbar distance, 5 or 10 mm, cable below             </t>
  </si>
  <si>
    <t>1SEP201534R0001</t>
  </si>
  <si>
    <t xml:space="preserve">XLP00 Front fixing bracket with front frame                   </t>
  </si>
  <si>
    <t>1SEP201543R0001</t>
  </si>
  <si>
    <t>XUBM00 Fuse protection cover</t>
  </si>
  <si>
    <t>1SEP304056R0001</t>
  </si>
  <si>
    <t>00-100 Prism clamp kit</t>
  </si>
  <si>
    <t>1SEP304058R0001</t>
  </si>
  <si>
    <t>Cable shroud for clamps</t>
  </si>
  <si>
    <t>1SEP304059R0001</t>
  </si>
  <si>
    <t>00-100 Hooked clamp</t>
  </si>
  <si>
    <t>1SEP304061R0001</t>
  </si>
  <si>
    <t>Cable shroud ext. f/cable lugs</t>
  </si>
  <si>
    <t>1SEP304064R0001</t>
  </si>
  <si>
    <t>Single adap. for 60mm busbar</t>
  </si>
  <si>
    <t>1SEP304065R0001</t>
  </si>
  <si>
    <t>Double adapter 100 to 185mm</t>
  </si>
  <si>
    <t>1SEP304066R0001</t>
  </si>
  <si>
    <t>Single adapter 100 to 185mm</t>
  </si>
  <si>
    <t>1SEP304067R0001</t>
  </si>
  <si>
    <t>00-100 Height alignment kit</t>
  </si>
  <si>
    <t>1SEP304068R0001</t>
  </si>
  <si>
    <t>00-100 Label holder</t>
  </si>
  <si>
    <t>1SEP304071R0001</t>
  </si>
  <si>
    <t>00 Double adapter M12 to M8</t>
  </si>
  <si>
    <t>1SEP304446R0002</t>
  </si>
  <si>
    <t>XR2/3 Cable clamp for 2/3pole</t>
  </si>
  <si>
    <t>1SEP304457R0001</t>
  </si>
  <si>
    <t>123 Double V-clamp kit for CDC</t>
  </si>
  <si>
    <t>1SEP304546R0001</t>
  </si>
  <si>
    <t>123 Double cable lug kit</t>
  </si>
  <si>
    <t>1SEP305089R0001</t>
  </si>
  <si>
    <t>XLBM123 Cable shroud V-clamp</t>
  </si>
  <si>
    <t>1SEP407732R0001</t>
  </si>
  <si>
    <t xml:space="preserve">XLP00 Single Pris.Clamp ( 3-SPC ) 1,5-70mm2                   </t>
  </si>
  <si>
    <t>1SEP407732R0002</t>
  </si>
  <si>
    <t xml:space="preserve">XLP1 Single Prisme Clamp ( 3-SPC ) 16-185mm2                  </t>
  </si>
  <si>
    <t>1SEP407732R0010</t>
  </si>
  <si>
    <t>ZAPATA P/XLP00</t>
  </si>
  <si>
    <t>1SEP407732R0011</t>
  </si>
  <si>
    <t>ZAPATA PARA XLP1</t>
  </si>
  <si>
    <t>1SEP407733R0002</t>
  </si>
  <si>
    <t xml:space="preserve">XLP1 Bridge Clamp ( 3-BC ) 16-95mm2                   </t>
  </si>
  <si>
    <t>1SEP407740R0001</t>
  </si>
  <si>
    <t xml:space="preserve">Adaptador para riel DIN, solo se coloca en XLP000                 </t>
  </si>
  <si>
    <t>1SEP407740R0010</t>
  </si>
  <si>
    <t>1SEP407741R0001</t>
  </si>
  <si>
    <t xml:space="preserve">XLP000 Frontframe for 1 XLP000                     </t>
  </si>
  <si>
    <t>1SEP407741R0002</t>
  </si>
  <si>
    <t xml:space="preserve">XLP000 Frontframe for 2 XLP000                     </t>
  </si>
  <si>
    <t>1SEP407741R0003</t>
  </si>
  <si>
    <t xml:space="preserve">XLP000 Frontframe for 3 XLP000                     </t>
  </si>
  <si>
    <t>1SEP407742R0001</t>
  </si>
  <si>
    <t>Micro auxiliary switch</t>
  </si>
  <si>
    <t>1SEP407742R0012</t>
  </si>
  <si>
    <t>Auxiliary switch 1NC</t>
  </si>
  <si>
    <t>1SEP407742R0013</t>
  </si>
  <si>
    <t>Auxiliary switch 1NO</t>
  </si>
  <si>
    <t>1SEP407775R0001</t>
  </si>
  <si>
    <t>XR/SR Cable shroud 4th pole</t>
  </si>
  <si>
    <t>1SEP407786R0001</t>
  </si>
  <si>
    <t xml:space="preserve"> ACCESORIO P/CANDADO XLP                      </t>
  </si>
  <si>
    <t>1SEP407787R0001</t>
  </si>
  <si>
    <t xml:space="preserve">XLP00 Triple Clamp ( 3-TC ) 1,0-10mm2                   </t>
  </si>
  <si>
    <t>1SEP407787R0010</t>
  </si>
  <si>
    <t>TRIPLE CLAMP (1-TC) XLP00</t>
  </si>
  <si>
    <t>1SEP407792R0001</t>
  </si>
  <si>
    <t xml:space="preserve">XLP00 Frontframe f / 1 XLP00                    </t>
  </si>
  <si>
    <t>1SEP407792R0002</t>
  </si>
  <si>
    <t xml:space="preserve">XLP00 Frontframe f / 2 XLP00                    </t>
  </si>
  <si>
    <t>1SEP407792R0003</t>
  </si>
  <si>
    <t xml:space="preserve">XLP00 Frontframe f / 3 XLP00                    </t>
  </si>
  <si>
    <t>1SEP407792R0004</t>
  </si>
  <si>
    <t xml:space="preserve">XLP00 ABB-INS Frontframe f / 1 XLP00                   </t>
  </si>
  <si>
    <t>1SEP407792R0005</t>
  </si>
  <si>
    <t xml:space="preserve">XLP00 ABB-INS Frontframe f / 2 XLP00                   </t>
  </si>
  <si>
    <t>1SEP407792R0011</t>
  </si>
  <si>
    <t>CUBIERTA FRONTAL P/XLP00 1P</t>
  </si>
  <si>
    <t>1SEP407792R0012</t>
  </si>
  <si>
    <t>CUBIERTA FRONTAL P/XLP00 2P</t>
  </si>
  <si>
    <t>1SEP407792R0041</t>
  </si>
  <si>
    <t>CUBIERTA FRONTAL P/XLP00 4P</t>
  </si>
  <si>
    <t>1SEP407792R0042</t>
  </si>
  <si>
    <t>1SEP407792R0043</t>
  </si>
  <si>
    <t>1SEP407793R0001</t>
  </si>
  <si>
    <t xml:space="preserve">CUBREBORNES XLP00                        </t>
  </si>
  <si>
    <t>1SEP407793R0002</t>
  </si>
  <si>
    <t xml:space="preserve">CUBREBORNES XLP1                        </t>
  </si>
  <si>
    <t>1SEP407815R0001</t>
  </si>
  <si>
    <t xml:space="preserve">XLP1 Frontframe f / 1 XLP 1                   </t>
  </si>
  <si>
    <t>1SEP407815R0002</t>
  </si>
  <si>
    <t xml:space="preserve">XLP1 Frontframe f / 2 XLP 1                   </t>
  </si>
  <si>
    <t>1SEP407815R0011</t>
  </si>
  <si>
    <t>CUBIERTA FRONTAL P/XLP1 1P</t>
  </si>
  <si>
    <t>1SEP407815R0012</t>
  </si>
  <si>
    <t>1SEP407815R0041</t>
  </si>
  <si>
    <t>CUBIERTA FRONTAL P/XLP1 4P</t>
  </si>
  <si>
    <t>1SEP407815R0042</t>
  </si>
  <si>
    <t>1SEP407897R0001</t>
  </si>
  <si>
    <t xml:space="preserve"> XLP00 ADAPTADOR P/DOBLE RI                     </t>
  </si>
  <si>
    <t>1SEP407951R0001</t>
  </si>
  <si>
    <t xml:space="preserve">XLP2 Frontframe f/ 1 XLP2                     </t>
  </si>
  <si>
    <t>1SEP407951R0002</t>
  </si>
  <si>
    <t xml:space="preserve">XLP2 Frontframe f/ 2 XLP2                     </t>
  </si>
  <si>
    <t>1SEP407951R0011</t>
  </si>
  <si>
    <t>CUBIERTA FRONTAL P/XLP2 1P</t>
  </si>
  <si>
    <t>1SEP407951R0012</t>
  </si>
  <si>
    <t>1SEP407951R0041</t>
  </si>
  <si>
    <t>CUBIERTA FRONTAL P/XLP2 4P</t>
  </si>
  <si>
    <t>1SEP407952R0001</t>
  </si>
  <si>
    <t xml:space="preserve"> CUBREBORNES P/XLP2, XLP3                      </t>
  </si>
  <si>
    <t>1SEP407953R0001</t>
  </si>
  <si>
    <t xml:space="preserve">XLP2/3 Bridge Clamp ( 3-BC ) 35-300mm2                   </t>
  </si>
  <si>
    <t>1SEP407954R0001</t>
  </si>
  <si>
    <t xml:space="preserve">XLP2/3 Sing.Prisme Clamp ( 3-SPC ) 25-240mm2                   </t>
  </si>
  <si>
    <t>1SEP407954R0010</t>
  </si>
  <si>
    <t>ZAPATA PARA XLP2,3</t>
  </si>
  <si>
    <t>1SEP407955R0001</t>
  </si>
  <si>
    <t xml:space="preserve">XLP3 Frontframe f/ 1 XLP3                     </t>
  </si>
  <si>
    <t>1SEP407955R0011</t>
  </si>
  <si>
    <t>CUBIERTA FRONTAL P/XLP3 1P</t>
  </si>
  <si>
    <t>1SEP407955R0021</t>
  </si>
  <si>
    <t>CUBIERTA FRONTAL P/XLP3 2P</t>
  </si>
  <si>
    <t>1SEP407955R0041</t>
  </si>
  <si>
    <t>CUBIERTA FRONTAL P/XLP3 4P</t>
  </si>
  <si>
    <t>1SEP407956R0001</t>
  </si>
  <si>
    <t xml:space="preserve"> XLP2/3 Double Pris. Clamp                     </t>
  </si>
  <si>
    <t>1SEP407956R0010</t>
  </si>
  <si>
    <t>1SEP408124R0001</t>
  </si>
  <si>
    <t xml:space="preserve">XUBM00 Cable shroud </t>
  </si>
  <si>
    <t>1SEP408125R0001</t>
  </si>
  <si>
    <t xml:space="preserve">XUBM123 Cable shroud </t>
  </si>
  <si>
    <t>1SEP408126R0001</t>
  </si>
  <si>
    <t>XLBM00 Cable shroud down,H=185</t>
  </si>
  <si>
    <t>1SEP408128R0001</t>
  </si>
  <si>
    <t xml:space="preserve">XLBM00 Cable shroud down,H=64 </t>
  </si>
  <si>
    <t>1SEP408139R0001</t>
  </si>
  <si>
    <t>XLBM00 Label holder</t>
  </si>
  <si>
    <t>1SEP408140R0001</t>
  </si>
  <si>
    <t>XLBM123 Label holder</t>
  </si>
  <si>
    <t>1SEP408140R0250</t>
  </si>
  <si>
    <t>XLBM123 Label holder (250 pcs)</t>
  </si>
  <si>
    <t>1SEP408141R0001</t>
  </si>
  <si>
    <t>XLBM00 A-meter house f/A-meter</t>
  </si>
  <si>
    <t>1SEP408142R0001</t>
  </si>
  <si>
    <t>XLBM123 A-meter housingA-meter</t>
  </si>
  <si>
    <t>1SEP408149R0007</t>
  </si>
  <si>
    <t>CT terminal 200/5A 3,75VA cl.1</t>
  </si>
  <si>
    <t>1SEP408149R0008</t>
  </si>
  <si>
    <t>CT terminal 400/5A 5VA cl.1</t>
  </si>
  <si>
    <t>1SEP408149R0009</t>
  </si>
  <si>
    <t>CT terminal 600/5A 5VA cl.1</t>
  </si>
  <si>
    <t>1SEP408149R0010</t>
  </si>
  <si>
    <t>CT terminal 600/5A 5VA cl.0,5</t>
  </si>
  <si>
    <t>1SEP408177R0001</t>
  </si>
  <si>
    <t>SLBM Cable term. 16 - 240 mm2</t>
  </si>
  <si>
    <t>1SEP408205R0003</t>
  </si>
  <si>
    <t>XR1 Cable clamp double 3 pole</t>
  </si>
  <si>
    <t>1SEP408205R0004</t>
  </si>
  <si>
    <t>XR1 Cable clamp double 4 pole</t>
  </si>
  <si>
    <t>1SEP408255R0001</t>
  </si>
  <si>
    <t>XLBM00 Cable shroud up,H=180mm</t>
  </si>
  <si>
    <t>1SEP408261R0001</t>
  </si>
  <si>
    <t>XLBM123 Cable shroud f/ double</t>
  </si>
  <si>
    <t>1SEP408310R0001</t>
  </si>
  <si>
    <t>XLBM800A/1250A Cable shroud</t>
  </si>
  <si>
    <t>1SEP408339R0001</t>
  </si>
  <si>
    <t>XLBM800A/1250A Cable shroud up</t>
  </si>
  <si>
    <t>1SEP408413R0002</t>
  </si>
  <si>
    <t>XLBM2 Front cable shroud</t>
  </si>
  <si>
    <t>1SEP408413R0003</t>
  </si>
  <si>
    <t>XLBM3 Front cable shroud</t>
  </si>
  <si>
    <t>1SEP408416R0001</t>
  </si>
  <si>
    <t>XLBM Side shroud to f. panels</t>
  </si>
  <si>
    <t>1SEP408418R0001</t>
  </si>
  <si>
    <t>XLBM123 Cable shroud for S&amp;J</t>
  </si>
  <si>
    <t>1SEP408429R0001</t>
  </si>
  <si>
    <t>XLBM123 Insulation plug</t>
  </si>
  <si>
    <t>1SEP408486R0003</t>
  </si>
  <si>
    <t>mounting 2 x XLBM630A-3P kit</t>
  </si>
  <si>
    <t>1SEP408491R0003</t>
  </si>
  <si>
    <t>mounting 2 x XLBM400A-3P kit</t>
  </si>
  <si>
    <t>1SEP408496R0001</t>
  </si>
  <si>
    <t>XR00 Cable shroud</t>
  </si>
  <si>
    <t>1SEP408498R0001</t>
  </si>
  <si>
    <t>XR2/3 Cable shroud</t>
  </si>
  <si>
    <t>1SEP408499R0001</t>
  </si>
  <si>
    <t>XR00 Cable clamp for 2/3pole</t>
  </si>
  <si>
    <t>1SEP408500R0001</t>
  </si>
  <si>
    <t>XR1 Cable clamp for 2/3pole</t>
  </si>
  <si>
    <t>1SEP408501R0001</t>
  </si>
  <si>
    <t>XR00 Cable clamp single 4 pole</t>
  </si>
  <si>
    <t>1SEP408502R0001</t>
  </si>
  <si>
    <t>XR1 Cable clamp single 4 pole</t>
  </si>
  <si>
    <t>1SEP408503R0001</t>
  </si>
  <si>
    <t>XR2/3 Cable clamp double 4P</t>
  </si>
  <si>
    <t>1SEP408504R0001</t>
  </si>
  <si>
    <t>XR00 Auxiliary switch 1NO kit</t>
  </si>
  <si>
    <t>1SEP408505R0001</t>
  </si>
  <si>
    <t>XR00 Auxiliary switch 1NC kit</t>
  </si>
  <si>
    <t>1SEP408506R0001</t>
  </si>
  <si>
    <t>XR1 Auxiliary switch 1NO kit</t>
  </si>
  <si>
    <t>1SEP408507R0001</t>
  </si>
  <si>
    <t>XR1 Auxiliary switch 1NC kit</t>
  </si>
  <si>
    <t>1SEP408508R0001</t>
  </si>
  <si>
    <t>XR2/3 Auxiliary switch 1NO kit</t>
  </si>
  <si>
    <t>1SEP408509R0001</t>
  </si>
  <si>
    <t>XR2/3 Auxiliary switch 1NC kit</t>
  </si>
  <si>
    <t>1SEP408510R0001</t>
  </si>
  <si>
    <t>XR00/1 Multi plug 8 kit  CT's</t>
  </si>
  <si>
    <t>1SEP408511R0001</t>
  </si>
  <si>
    <t>XR00/1 Multi plug 18 kit CT's</t>
  </si>
  <si>
    <t>1SEP408512R0001</t>
  </si>
  <si>
    <t>XR00/1 Multi plug 6 kit f.CT's</t>
  </si>
  <si>
    <t>1SEP408513R0001</t>
  </si>
  <si>
    <t>XR2/3 Multi plug 8 kit f. CT's</t>
  </si>
  <si>
    <t>1SEP408514R0001</t>
  </si>
  <si>
    <t>XR2/3 Multi plug 20 kit CT's</t>
  </si>
  <si>
    <t>1SEP408515R0001</t>
  </si>
  <si>
    <t>1SEP408519R0001</t>
  </si>
  <si>
    <t>XR Ammeter and EFM bracket</t>
  </si>
  <si>
    <t>1SEP408520R0001</t>
  </si>
  <si>
    <t>XR1 Internal terminal cover</t>
  </si>
  <si>
    <t>1SEP408521R0001</t>
  </si>
  <si>
    <t>XR2 Front cover with handle</t>
  </si>
  <si>
    <t>1SEP408521R0003</t>
  </si>
  <si>
    <t>XR3 Front cover with handle</t>
  </si>
  <si>
    <t>1SEP408523R0001</t>
  </si>
  <si>
    <t>XR00 Terminal ext. kit 3 phase</t>
  </si>
  <si>
    <t>1SEP408524R0001</t>
  </si>
  <si>
    <t>XR00 Terminal for 1 CT or 4th</t>
  </si>
  <si>
    <t>1SEP408525R0001</t>
  </si>
  <si>
    <t>XR1 Terminal ext. for 3 phase</t>
  </si>
  <si>
    <t>1SEP408526R0001</t>
  </si>
  <si>
    <t>XR1 Terminal ext. for 4 CT's</t>
  </si>
  <si>
    <t>1SEP408528R0001</t>
  </si>
  <si>
    <t>XR Ventilated blind cover 50mm</t>
  </si>
  <si>
    <t>1SEP408541R0001</t>
  </si>
  <si>
    <t>XR00 Contact ext. 185mm 2 pole</t>
  </si>
  <si>
    <t>1SEP408542R0001</t>
  </si>
  <si>
    <t>XR1 Contact ext. 185mm 2 pole</t>
  </si>
  <si>
    <t>1SEP408543R0001</t>
  </si>
  <si>
    <t>XR2/3 Contact ext. 185mm 2P</t>
  </si>
  <si>
    <t>1SEP408576R0001</t>
  </si>
  <si>
    <t>XR1 Terminal ext. 1 CT Ø 21mm</t>
  </si>
  <si>
    <t>1SEP408654R0001</t>
  </si>
  <si>
    <t>XLBM IP 30 Side shroud</t>
  </si>
  <si>
    <t>1SEP408687R0001</t>
  </si>
  <si>
    <t>XLBM123 Cable lug kit 2x300mm2</t>
  </si>
  <si>
    <t>1SEP408738R0001</t>
  </si>
  <si>
    <t>MICRO SWITCH AUXILIAR</t>
  </si>
  <si>
    <t>1SEP408746R0001</t>
  </si>
  <si>
    <t>XR1 Terminal Kit for 3 phase</t>
  </si>
  <si>
    <t>1SEP408753R0001</t>
  </si>
  <si>
    <t>XR Padlock Extention up to 3PL</t>
  </si>
  <si>
    <t>1SEP600113R0001</t>
  </si>
  <si>
    <t>XLP00-1P</t>
  </si>
  <si>
    <t>1SEP600113R0002</t>
  </si>
  <si>
    <t>XLP00-1P-2BC</t>
  </si>
  <si>
    <t>1SEP600113R0003</t>
  </si>
  <si>
    <t>XLP00-1P-2M8</t>
  </si>
  <si>
    <t>1SEP600114R0001</t>
  </si>
  <si>
    <t>XLP00-2P</t>
  </si>
  <si>
    <t>1SEP600114R0002</t>
  </si>
  <si>
    <t>XLP00-2P-4BC</t>
  </si>
  <si>
    <t>1SEP600114R0003</t>
  </si>
  <si>
    <t>XLP00-2P-4M8</t>
  </si>
  <si>
    <t>1SEP600115R0001</t>
  </si>
  <si>
    <t>XLP00-4P</t>
  </si>
  <si>
    <t>1SEP600115R0002</t>
  </si>
  <si>
    <t>XLP00-4P-8BC</t>
  </si>
  <si>
    <t>1SEP600115R0003</t>
  </si>
  <si>
    <t>XLP00-4P-8M8</t>
  </si>
  <si>
    <t>1SEP600116R0001</t>
  </si>
  <si>
    <t>XLP1-1P</t>
  </si>
  <si>
    <t>1SEP600116R0002</t>
  </si>
  <si>
    <t>XLP1-1P-2BC</t>
  </si>
  <si>
    <t>1SEP600116R0003</t>
  </si>
  <si>
    <t>XLP1-1P-2M10</t>
  </si>
  <si>
    <t>1SEP600117R0001</t>
  </si>
  <si>
    <t>XLP1-2P</t>
  </si>
  <si>
    <t>1SEP600117R0002</t>
  </si>
  <si>
    <t>XLP1-2P-4BC</t>
  </si>
  <si>
    <t>1SEP600117R0003</t>
  </si>
  <si>
    <t>XLP1-2P-4M10</t>
  </si>
  <si>
    <t>1SEP600119R0001</t>
  </si>
  <si>
    <t>XLP1-4P</t>
  </si>
  <si>
    <t>1SEP600119R0002</t>
  </si>
  <si>
    <t>XLP1-4P-8BC</t>
  </si>
  <si>
    <t>1SEP600119R0003</t>
  </si>
  <si>
    <t>XLP1-4P-8M10</t>
  </si>
  <si>
    <t>1SEP600122R0001</t>
  </si>
  <si>
    <t>XLP2-1P</t>
  </si>
  <si>
    <t>1SEP600122R0002</t>
  </si>
  <si>
    <t>XLP2-1P-2BC</t>
  </si>
  <si>
    <t>1SEP600123R0001</t>
  </si>
  <si>
    <t>XLP2-2P</t>
  </si>
  <si>
    <t>1SEP600123R0002</t>
  </si>
  <si>
    <t>XLP2-2P-4BC</t>
  </si>
  <si>
    <t>1SEP600124R0001</t>
  </si>
  <si>
    <t>XLP2-4P</t>
  </si>
  <si>
    <t>1SEP600124R0002</t>
  </si>
  <si>
    <t>XLP2-4P-8BC</t>
  </si>
  <si>
    <t>1SEP600126R0001</t>
  </si>
  <si>
    <t>XLP3-1P</t>
  </si>
  <si>
    <t>1SEP600126R0002</t>
  </si>
  <si>
    <t>XLP3-1P-2BC</t>
  </si>
  <si>
    <t>1SEP600127R0001</t>
  </si>
  <si>
    <t>XLP3-2P</t>
  </si>
  <si>
    <t>1SEP600127R0002</t>
  </si>
  <si>
    <t>XLP3-2P-4BC</t>
  </si>
  <si>
    <t>1SEP600128R0001</t>
  </si>
  <si>
    <t>XLP3-4P</t>
  </si>
  <si>
    <t>1SEP600128R0002</t>
  </si>
  <si>
    <t>XLP3-4P-8BC</t>
  </si>
  <si>
    <t>1SEP600835R0001</t>
  </si>
  <si>
    <t>XLBM800A-3P 4xVClamp</t>
  </si>
  <si>
    <t>1SEP600844R0001</t>
  </si>
  <si>
    <t>XLBM1250A-3P 4xVClamp</t>
  </si>
  <si>
    <t>1SEP601098R0001</t>
  </si>
  <si>
    <t>XR 2/3 Double handle kit</t>
  </si>
  <si>
    <t>1SEP618205R0001</t>
  </si>
  <si>
    <t>XR 00  Triple Clamp 1-10mm2</t>
  </si>
  <si>
    <t>1SEP618708R0001</t>
  </si>
  <si>
    <t>XLP00-1P, CUBREBORNES</t>
  </si>
  <si>
    <t>1SEP618709R0001</t>
  </si>
  <si>
    <t>XLP1-1P CUBREBORNES</t>
  </si>
  <si>
    <t>1SEP618710R0001</t>
  </si>
  <si>
    <t>XLP2/3-1P CUBREBORNES</t>
  </si>
  <si>
    <t>1SEP731521R0001</t>
  </si>
  <si>
    <t>AKKZ 300</t>
  </si>
  <si>
    <t>1SEP731594R0001</t>
  </si>
  <si>
    <t>AKZD 95</t>
  </si>
  <si>
    <t>1SKA132002C1001</t>
  </si>
  <si>
    <t>Protecta chapa &amp; llave</t>
  </si>
  <si>
    <t>1SKA141568C3001</t>
  </si>
  <si>
    <t>Protecta Kit XT1</t>
  </si>
  <si>
    <t>1SKA141568C3003</t>
  </si>
  <si>
    <t>Protecta Kit XT3</t>
  </si>
  <si>
    <t>Protecta kit termiales 250A</t>
  </si>
  <si>
    <t>1SKA143000C3002</t>
  </si>
  <si>
    <t>1SKA148000C1001</t>
  </si>
  <si>
    <t>Protecta kit mini-interruptor</t>
  </si>
  <si>
    <t>1SKP804142C0051</t>
  </si>
  <si>
    <t>Protecta Compact 12modulos</t>
  </si>
  <si>
    <t>1SKP804142C6508</t>
  </si>
  <si>
    <t>Protecta Plus 12 modulos</t>
  </si>
  <si>
    <t>1SKP806142C0051</t>
  </si>
  <si>
    <t>Protecta Compact 18modulos</t>
  </si>
  <si>
    <t>1SKP806142C6508</t>
  </si>
  <si>
    <t>Protecta Plus 18 modulos</t>
  </si>
  <si>
    <t>1SKP808142C0051</t>
  </si>
  <si>
    <t>Protecta Compact 24modulos</t>
  </si>
  <si>
    <t>1SKP808142C6508</t>
  </si>
  <si>
    <t>Protecta Plus 24 modulos</t>
  </si>
  <si>
    <t>1SKP812142C0051</t>
  </si>
  <si>
    <t>Protecta Compact 36modulos</t>
  </si>
  <si>
    <t>1SKP812142C6508</t>
  </si>
  <si>
    <t>Protecta Plus 36 modulos</t>
  </si>
  <si>
    <t>1SKP816142C0051</t>
  </si>
  <si>
    <t>Protecta Compact 48modulos</t>
  </si>
  <si>
    <t>1SKP816142C6508</t>
  </si>
  <si>
    <t>Protecta Plus 48 modulos</t>
  </si>
  <si>
    <t>1SL0221A00</t>
  </si>
  <si>
    <t>GEMINI Tamaño 1</t>
  </si>
  <si>
    <t>1SL0222A00</t>
  </si>
  <si>
    <t>GEMINI Tamaño 2</t>
  </si>
  <si>
    <t>1SL0223A00</t>
  </si>
  <si>
    <t>GEMINI Tamaño 3</t>
  </si>
  <si>
    <t>1SL0224A00</t>
  </si>
  <si>
    <t>GEMINI Tamaño 4</t>
  </si>
  <si>
    <t>1SL0225A00</t>
  </si>
  <si>
    <t>GEMINI Tamaño 5</t>
  </si>
  <si>
    <t>1SL0226A00</t>
  </si>
  <si>
    <t>GEMINI Tamaño 6</t>
  </si>
  <si>
    <t>1SL0231A00</t>
  </si>
  <si>
    <t>Puerta Opaca Tamaño 1</t>
  </si>
  <si>
    <t>1SL0232A00</t>
  </si>
  <si>
    <t>Puerta Opaca Tamaño 2</t>
  </si>
  <si>
    <t>1SL0233A00</t>
  </si>
  <si>
    <t>Puerta Opaca Tamaño 3</t>
  </si>
  <si>
    <t>1SL0234A00</t>
  </si>
  <si>
    <t>Puerta Opaca Tamaño 4</t>
  </si>
  <si>
    <t>1SL0235A00</t>
  </si>
  <si>
    <t>Puerta Opaca Tamaño 5</t>
  </si>
  <si>
    <t>1SL0236A00</t>
  </si>
  <si>
    <t>Puerta Opaca Tamaño 6</t>
  </si>
  <si>
    <t>1SL0241A00</t>
  </si>
  <si>
    <t>Puerta Transparente Tamaño 1</t>
  </si>
  <si>
    <t>1SL0242A00</t>
  </si>
  <si>
    <t>Puerta Transparente Tamaño 2</t>
  </si>
  <si>
    <t>1SL0243A00</t>
  </si>
  <si>
    <t>Puerta Transparente Tamaño 3</t>
  </si>
  <si>
    <t>1SL0244A00</t>
  </si>
  <si>
    <t>Puerta Transparente Tamaño 4</t>
  </si>
  <si>
    <t>1SL0245A00</t>
  </si>
  <si>
    <t>Puerta Transparente Tamaño 5</t>
  </si>
  <si>
    <t>1SL0246A00</t>
  </si>
  <si>
    <t>Puerta Transparente Tamaño 6</t>
  </si>
  <si>
    <t>1SL0251A00</t>
  </si>
  <si>
    <t>Puerta Interior Tamaño 1</t>
  </si>
  <si>
    <t>1SL0252A00</t>
  </si>
  <si>
    <t>Puerta Interior Tamaño 2</t>
  </si>
  <si>
    <t>1SL0253A00</t>
  </si>
  <si>
    <t>Puerta Interior Tamaño 3</t>
  </si>
  <si>
    <t>1SL0254A00</t>
  </si>
  <si>
    <t>Puerta Interior Tamaño 4</t>
  </si>
  <si>
    <t>1SL0255A00</t>
  </si>
  <si>
    <t>Puerta Interior Tamaño 5</t>
  </si>
  <si>
    <t>1SL0256A00</t>
  </si>
  <si>
    <t>Puerta Interior Tamaño 6</t>
  </si>
  <si>
    <t>1SL0259A00</t>
  </si>
  <si>
    <t>Platina Metálica Tamaño 1</t>
  </si>
  <si>
    <t>1SL0260A00</t>
  </si>
  <si>
    <t>Platina Metálica Tamaño 2</t>
  </si>
  <si>
    <t>1SL0261A00</t>
  </si>
  <si>
    <t>Platina Metálica Tamaño 3</t>
  </si>
  <si>
    <t>1SL0262A00</t>
  </si>
  <si>
    <t>Platina Metálica Tamaño 4</t>
  </si>
  <si>
    <t>1SL0263A00</t>
  </si>
  <si>
    <t>Platina Metálica Tamaño 5</t>
  </si>
  <si>
    <t>1SL0264A00</t>
  </si>
  <si>
    <t>Platina Metálica Tamaño 6</t>
  </si>
  <si>
    <t>1SL0283A00</t>
  </si>
  <si>
    <t>Bases Laterales Tamaño 1</t>
  </si>
  <si>
    <t>1SL0284A00</t>
  </si>
  <si>
    <t>Bases Laterales Tamaño 2</t>
  </si>
  <si>
    <t>1SL0285A00</t>
  </si>
  <si>
    <t>Bases Laterales Tamaño 3 y 4</t>
  </si>
  <si>
    <t>1SL0286A00</t>
  </si>
  <si>
    <t>Bases Laterales Tamaño 5</t>
  </si>
  <si>
    <t>1SL0287A00</t>
  </si>
  <si>
    <t>Bases Laterales Tamaño 6</t>
  </si>
  <si>
    <t>1SL0290A00</t>
  </si>
  <si>
    <t>Riel DIN Tamaño 1</t>
  </si>
  <si>
    <t>1SL0291A00</t>
  </si>
  <si>
    <t>Riel DIN Tamaño 2 y 3</t>
  </si>
  <si>
    <t>1SL0292A00</t>
  </si>
  <si>
    <t>Riel DIN Tamaño 4 y 5</t>
  </si>
  <si>
    <t>1SL0293A00</t>
  </si>
  <si>
    <t>Riel DIN Tamaño 6</t>
  </si>
  <si>
    <t>1SL0296A00</t>
  </si>
  <si>
    <t>Platina 150 mm Tamaño 1</t>
  </si>
  <si>
    <t>1SL0297A00</t>
  </si>
  <si>
    <t>Platina 150 mm Tamaño 2 y 3</t>
  </si>
  <si>
    <t>1SL0298A00</t>
  </si>
  <si>
    <t>Platina 150 mm Tamaño 4 y 5</t>
  </si>
  <si>
    <t>1SL0299A00</t>
  </si>
  <si>
    <t>Platina 150 mm Tamaño 6</t>
  </si>
  <si>
    <t>1SL0307A00</t>
  </si>
  <si>
    <t>Riel DIN + Tapa Tamaño 1</t>
  </si>
  <si>
    <t>1SL0308A00</t>
  </si>
  <si>
    <t>Riel DIN + Tapa Tamaño 2 y 3</t>
  </si>
  <si>
    <t>1SL0309A00</t>
  </si>
  <si>
    <t>Riel DIN + Tapa Tamaño 4 y 5</t>
  </si>
  <si>
    <t>1SL0310A00</t>
  </si>
  <si>
    <t>Riel DIN + Tapa Tamaño 6</t>
  </si>
  <si>
    <t>1SL0324A00</t>
  </si>
  <si>
    <t>Tapa 150 mm Tamaño 1</t>
  </si>
  <si>
    <t>1SL0325A00</t>
  </si>
  <si>
    <t>Tapa 150 mm Tamaño 2 y 3</t>
  </si>
  <si>
    <t>1SL0326A00</t>
  </si>
  <si>
    <t>Tapa 150 mm Tamaño 4 y 5</t>
  </si>
  <si>
    <t>1SL0327A00</t>
  </si>
  <si>
    <t>Tapa 150 mm Tamaño 6</t>
  </si>
  <si>
    <t>1SL0340A00</t>
  </si>
  <si>
    <t>Cerradura Con Llave GEMINI</t>
  </si>
  <si>
    <t>1SL0342A00</t>
  </si>
  <si>
    <t>Soportes Fijación Muro GEMINI</t>
  </si>
  <si>
    <t>1SL0343A00</t>
  </si>
  <si>
    <t>Soporte Poste Tamaño 1</t>
  </si>
  <si>
    <t>1SL0344A00</t>
  </si>
  <si>
    <t>Soporte Poste Tamaño 2 y 3</t>
  </si>
  <si>
    <t>1SL0345A00</t>
  </si>
  <si>
    <t>Soporte Poste Tamaño 4 y 5</t>
  </si>
  <si>
    <t>1SL0346A00</t>
  </si>
  <si>
    <t>Soporte Poste Tamaño 6</t>
  </si>
  <si>
    <t>1SL0351A00</t>
  </si>
  <si>
    <t>Conjunto Anticondensación</t>
  </si>
  <si>
    <t>1SL0352A00</t>
  </si>
  <si>
    <t>Pedestal Tamaño 1 al 4</t>
  </si>
  <si>
    <t>1SL0373A00</t>
  </si>
  <si>
    <t>Kit Tmax XT1 Tamaño 2 y 3</t>
  </si>
  <si>
    <t>1SL0374A00</t>
  </si>
  <si>
    <t>Kit Tmax XT1 Tamaño 4 y 5</t>
  </si>
  <si>
    <t>1SL0375A00</t>
  </si>
  <si>
    <t>Kit Tmax XT1 Tamaño 6</t>
  </si>
  <si>
    <t>1SL0376A00</t>
  </si>
  <si>
    <t>Kit Tmax XT3 Tamaño 2 y 3</t>
  </si>
  <si>
    <t>1SL0377A00</t>
  </si>
  <si>
    <t>Kit Tmax XT3 Tamaño 4 y 5</t>
  </si>
  <si>
    <t>1SL0378A00</t>
  </si>
  <si>
    <t>Kit Tmax XT3 Tamaño 6</t>
  </si>
  <si>
    <t>1SL0824A00</t>
  </si>
  <si>
    <t>Caja IP55, 160x135x77, KO</t>
  </si>
  <si>
    <t>1SL0826A00</t>
  </si>
  <si>
    <t>Caja IP55, 220x170x80, KO</t>
  </si>
  <si>
    <t>1SL0828A00</t>
  </si>
  <si>
    <t>Caja IP55, 310x240x110, KO</t>
  </si>
  <si>
    <t>1SL0830A00</t>
  </si>
  <si>
    <t>Caja IP55, 160x135x150, KO</t>
  </si>
  <si>
    <t>1SL0832A00</t>
  </si>
  <si>
    <t>Caja IP55, 220x170x150, KO</t>
  </si>
  <si>
    <t>1SL0834A00</t>
  </si>
  <si>
    <t>Caja IP55, 310x240x160, KO</t>
  </si>
  <si>
    <t>Caja IP55, 153x110x66</t>
  </si>
  <si>
    <t>1SL0854A00</t>
  </si>
  <si>
    <t>Caja IP55, 160x135x77</t>
  </si>
  <si>
    <t>1SL0856A00</t>
  </si>
  <si>
    <t>Caja IP55, 220x170x80</t>
  </si>
  <si>
    <t>1SL0858A00</t>
  </si>
  <si>
    <t>Caja IP55, 310x240x110</t>
  </si>
  <si>
    <t>1SL0860A00</t>
  </si>
  <si>
    <t>Caja IP55, 160x135x150</t>
  </si>
  <si>
    <t>1SL0862A00</t>
  </si>
  <si>
    <t>Caja IP55, 220x170x150</t>
  </si>
  <si>
    <t>1SL0864A00</t>
  </si>
  <si>
    <t>Caja IP55, 310x240x160</t>
  </si>
  <si>
    <t>1SL1200A00</t>
  </si>
  <si>
    <t>MISTRAL IP65, 4 Módulos, PT</t>
  </si>
  <si>
    <t>1SL1201A00</t>
  </si>
  <si>
    <t>MISTRAL IP65, 8 Módulos, PT</t>
  </si>
  <si>
    <t>1SL1202A00</t>
  </si>
  <si>
    <t>MISTRAL IP65, 12 Módulos, PT</t>
  </si>
  <si>
    <t>1SL1203A00</t>
  </si>
  <si>
    <t>MISTRAL IP65, 18 Módulos, PT</t>
  </si>
  <si>
    <t>1SL1204A00</t>
  </si>
  <si>
    <t>MISTRAL IP65, 24 Módulos, PT</t>
  </si>
  <si>
    <t>1SL1206A00</t>
  </si>
  <si>
    <t>MISTRAL IP65, 36 Módulos, PT3F</t>
  </si>
  <si>
    <t>1SL1207A00</t>
  </si>
  <si>
    <t>MISTRAL IP65, 48 Módulos, PT</t>
  </si>
  <si>
    <t>1SL1208A00</t>
  </si>
  <si>
    <t>MISTRAL IP65, 54 Módulos, PT</t>
  </si>
  <si>
    <t>1SL1209A00</t>
  </si>
  <si>
    <t>MISTRAL IP65, 72 Módulos, PT</t>
  </si>
  <si>
    <t>1SL1927A00</t>
  </si>
  <si>
    <t>Juego Fijación Muro MISTRAL65</t>
  </si>
  <si>
    <t>1SL1929A00</t>
  </si>
  <si>
    <t>Cubremódulos 12M MISTRAL65</t>
  </si>
  <si>
    <t>1SL1931A00</t>
  </si>
  <si>
    <t>Cerradura con Llave MISTRAL65</t>
  </si>
  <si>
    <t>1SL2402A00</t>
  </si>
  <si>
    <t>Cubrebornes IP40, 2 Módulos</t>
  </si>
  <si>
    <t>1SL2404A00</t>
  </si>
  <si>
    <t>Cubrebornes IP40, 4 Módulos</t>
  </si>
  <si>
    <t>1SL2406A00</t>
  </si>
  <si>
    <t>Cubrebornes IP40, 6 Módulos</t>
  </si>
  <si>
    <t>1SLM004100A1200</t>
  </si>
  <si>
    <t>MISTRAL IP41F, 4 Módulos, PT</t>
  </si>
  <si>
    <t>1SLM004100A1202</t>
  </si>
  <si>
    <t>MISTRAL IP41F, 8 Módulos, PT</t>
  </si>
  <si>
    <t>1SLM004100A1203</t>
  </si>
  <si>
    <t>MISTRAL IP41F, 12 Módulos, PT</t>
  </si>
  <si>
    <t>1SLM004100A1204</t>
  </si>
  <si>
    <t>MISTRAL IP41F, 18 Módulos, PT</t>
  </si>
  <si>
    <t>1SLM004100A1205</t>
  </si>
  <si>
    <t>MISTRAL IP41F, 24 Módulos, PT</t>
  </si>
  <si>
    <t>1SLM004100A1207</t>
  </si>
  <si>
    <t>MISTRAL IP41F, 36 Módulos, PT3F</t>
  </si>
  <si>
    <t>1SLM004100A1208</t>
  </si>
  <si>
    <t>MISTRAL IP41F, 48 Módulos, PT</t>
  </si>
  <si>
    <t>1SLM004100A1209</t>
  </si>
  <si>
    <t>MISTRAL IP41F, 54 Módulos, PT</t>
  </si>
  <si>
    <t>1SLM004100A1210</t>
  </si>
  <si>
    <t>MISTRAL IP41F, 72 Módulos, PT</t>
  </si>
  <si>
    <t>1SLM004100A1931</t>
  </si>
  <si>
    <t>Cerradura con Llave MISTRAL41F</t>
  </si>
  <si>
    <t>1SPE007715F0731</t>
  </si>
  <si>
    <t>Conector N 3x16 mm² + 3x6 mm²</t>
  </si>
  <si>
    <t>1SPE007715F0732</t>
  </si>
  <si>
    <t>Conector N 5x16 mm² + 6x6 mm²</t>
  </si>
  <si>
    <t>1SPE007715F0733</t>
  </si>
  <si>
    <t>Conector N 7x16 mm² + 9x6 mm²</t>
  </si>
  <si>
    <t>1SPE007715F0741</t>
  </si>
  <si>
    <t>Conector T 3x16 mm² + 3x6 mm²</t>
  </si>
  <si>
    <t>1SPE007715F0742</t>
  </si>
  <si>
    <t>Conector T 5x16 mm² + 6x6 mm²</t>
  </si>
  <si>
    <t>1SPE007715F0743</t>
  </si>
  <si>
    <t>Conector T 7x16 mm² + 9x6 mm²</t>
  </si>
  <si>
    <t>1SPE007715F0751</t>
  </si>
  <si>
    <t>Soporte N y T, 8 Mód</t>
  </si>
  <si>
    <t>1SPE007715F0752</t>
  </si>
  <si>
    <t>Soporte N y T, 12 Mód</t>
  </si>
  <si>
    <t>1SPE007715F0753</t>
  </si>
  <si>
    <t>Soporte N y T, 18 Mód</t>
  </si>
  <si>
    <t>1SPE007715F5650</t>
  </si>
  <si>
    <t>Cubremódulos 12M MISTRAL41F/W</t>
  </si>
  <si>
    <t>2CCA703025R0001</t>
  </si>
  <si>
    <t>2CCA703150R0001</t>
  </si>
  <si>
    <t>2CCA703401R0001</t>
  </si>
  <si>
    <t>2CCA703402R0001</t>
  </si>
  <si>
    <t>2CCA703403R0001</t>
  </si>
  <si>
    <t>2CDL200001R0001</t>
  </si>
  <si>
    <t>Tapas Finales, Tipo PS-END</t>
  </si>
  <si>
    <t>2CDL200001R0002</t>
  </si>
  <si>
    <t>Tapas Finales, Tipo PS-END1</t>
  </si>
  <si>
    <t>2CDL200001R0011</t>
  </si>
  <si>
    <t>SZ-BSK</t>
  </si>
  <si>
    <t>2CDL200001R5001</t>
  </si>
  <si>
    <t>Terminales 15 mm, Lateral</t>
  </si>
  <si>
    <t>2CDL200001R5003</t>
  </si>
  <si>
    <t>Terminales 36 mm, Lateral</t>
  </si>
  <si>
    <t>2CDL200001R5015</t>
  </si>
  <si>
    <t>Terminales 15 mm, Superior</t>
  </si>
  <si>
    <t>2CDL210001R1060</t>
  </si>
  <si>
    <t>PS1/60</t>
  </si>
  <si>
    <t>2CDL220001R1658</t>
  </si>
  <si>
    <t>PS2/58/16</t>
  </si>
  <si>
    <t>2CDL230001R1660</t>
  </si>
  <si>
    <t>PS3/60/16</t>
  </si>
  <si>
    <t>2CDL231001R1006</t>
  </si>
  <si>
    <t>PS3/6</t>
  </si>
  <si>
    <t>2CDL231001R1012</t>
  </si>
  <si>
    <t>PS3/12</t>
  </si>
  <si>
    <t>2CDL240101R1660</t>
  </si>
  <si>
    <t>PS4/60/16</t>
  </si>
  <si>
    <t>2CDS200909R0001</t>
  </si>
  <si>
    <t>S2C-A1</t>
  </si>
  <si>
    <t>2CDS200909R0002</t>
  </si>
  <si>
    <t>S2C-A2</t>
  </si>
  <si>
    <t>2CDS200912R0001</t>
  </si>
  <si>
    <t>S2C-H6R</t>
  </si>
  <si>
    <t>2CDS200922R0001</t>
  </si>
  <si>
    <t>S2C-S/H6R</t>
  </si>
  <si>
    <t>2CDS200970R0001</t>
  </si>
  <si>
    <t>S2C-H01</t>
  </si>
  <si>
    <t>2CDS200970R0002</t>
  </si>
  <si>
    <t>S2C-H10</t>
  </si>
  <si>
    <t>SH201-C2, 440VCA, 6kA</t>
  </si>
  <si>
    <t>SH201-C4, 440VCA, 6kA</t>
  </si>
  <si>
    <t>2CDS211001R0064</t>
  </si>
  <si>
    <t>2CDS211001R0254</t>
  </si>
  <si>
    <t>SH201-C25</t>
  </si>
  <si>
    <t>SH202-C2, 440VCA, 6kA</t>
  </si>
  <si>
    <t>SH202-C4, 440VCA, 6kA</t>
  </si>
  <si>
    <t>2CDS212001R0064</t>
  </si>
  <si>
    <t>SH202-C6</t>
  </si>
  <si>
    <t>SH203-C2, 440VCA, 6kA</t>
  </si>
  <si>
    <t>SH203-C4, 440VCA, 6kA</t>
  </si>
  <si>
    <t>2CDS214001R0024</t>
  </si>
  <si>
    <t>SH204-C2, 440VCA, 6kA</t>
  </si>
  <si>
    <t>2CDS214001R0044</t>
  </si>
  <si>
    <t>SH204-C4, 440VCA, 6kA</t>
  </si>
  <si>
    <t>S201-C2, 480VCA, 6kA</t>
  </si>
  <si>
    <t>S201-C4, 480VCA, 6kA</t>
  </si>
  <si>
    <t>S201-C6, 480VCA, 6kA</t>
  </si>
  <si>
    <t>S201-C10, 480VCA, 6kA</t>
  </si>
  <si>
    <t>2CDS251001R0157</t>
  </si>
  <si>
    <t>S201-K0.5, 480VCA, 6kA</t>
  </si>
  <si>
    <t>S201-C16, 480VCA, 6kA</t>
  </si>
  <si>
    <t>S201-C20, 480VCA, 6kA</t>
  </si>
  <si>
    <t>2CDS251001R0217</t>
  </si>
  <si>
    <t>S201-K1, 480VCA, 6kA</t>
  </si>
  <si>
    <t>S201-C25, 480VCA, 6kA</t>
  </si>
  <si>
    <t>2CDS251001R0257</t>
  </si>
  <si>
    <t>S201-K1.6, 480VCA, 6kA</t>
  </si>
  <si>
    <t>2CDS251001R0277</t>
  </si>
  <si>
    <t>S201-K2, 480VCA, 6kA</t>
  </si>
  <si>
    <t>2CDS251001R0317</t>
  </si>
  <si>
    <t>S201-K3, 480VCA, 6kA</t>
  </si>
  <si>
    <t>S201-C32, 480VCA, 6kA</t>
  </si>
  <si>
    <t>2CDS251001R0337</t>
  </si>
  <si>
    <t>S201-K4, 480VCA, 6kA</t>
  </si>
  <si>
    <t>2CDS251001R0377</t>
  </si>
  <si>
    <t>S201-K6, 480VCA, 6kA</t>
  </si>
  <si>
    <t>S201-C40, 480VCA, 6kA</t>
  </si>
  <si>
    <t>2CDS251001R0407</t>
  </si>
  <si>
    <t>S201-K8, 480VCA, 6kA</t>
  </si>
  <si>
    <t>2CDS251001R0427</t>
  </si>
  <si>
    <t>S201-K10, 480VCA, 6kA</t>
  </si>
  <si>
    <t>2CDS251001R0467</t>
  </si>
  <si>
    <t>S201-K16, 480VCA, 6kA</t>
  </si>
  <si>
    <t>2CDS251001R0487</t>
  </si>
  <si>
    <t>S201-K20, 480VCA, 6kA</t>
  </si>
  <si>
    <t>S201-C50, 480VCA, 6kA</t>
  </si>
  <si>
    <t>2CDS251001R0517</t>
  </si>
  <si>
    <t>S201-K25, 480VCA, 6kA</t>
  </si>
  <si>
    <t>2CDS251001R0537</t>
  </si>
  <si>
    <t>S201-K32, 480VCA, 6kA</t>
  </si>
  <si>
    <t>2CDS251001R0557</t>
  </si>
  <si>
    <t>S201-K40, 480VCA, 6kA</t>
  </si>
  <si>
    <t>2CDS251001R0577</t>
  </si>
  <si>
    <t>S201-K50, 480VCA, 6kA</t>
  </si>
  <si>
    <t>2CDS251001R0607</t>
  </si>
  <si>
    <t>S201-K63, 480VCA, 6kA</t>
  </si>
  <si>
    <t>S201-C63, 480VCA, 6kA</t>
  </si>
  <si>
    <t>S201-C80</t>
  </si>
  <si>
    <t>S201-C100</t>
  </si>
  <si>
    <t>S202-C2, 480VCA, 6kA</t>
  </si>
  <si>
    <t>S202-C4, 480VCA, 6kA</t>
  </si>
  <si>
    <t>S202-C6, 480VCA, 6kA</t>
  </si>
  <si>
    <t>S202-C10, 480VCA, 6kA</t>
  </si>
  <si>
    <t>2CDS252001R0157</t>
  </si>
  <si>
    <t>S202-K0.5, 480VCA, 6kA</t>
  </si>
  <si>
    <t>S202-C16, 480VCA, 6kA</t>
  </si>
  <si>
    <t>S202-C20, 480VCA, 6kA</t>
  </si>
  <si>
    <t>2CDS252001R0217</t>
  </si>
  <si>
    <t>S202-K1, 480VCA, 6kA</t>
  </si>
  <si>
    <t>S202-C25, 480VCA, 6kA</t>
  </si>
  <si>
    <t>2CDS252001R0257</t>
  </si>
  <si>
    <t>S202-K1.6, 480VCA, 6kA</t>
  </si>
  <si>
    <t>2CDS252001R0277</t>
  </si>
  <si>
    <t>S202-K2, 480VCA, 6kA</t>
  </si>
  <si>
    <t>2CDS252001R0317</t>
  </si>
  <si>
    <t>S202-K3, 480VCA, 6kA</t>
  </si>
  <si>
    <t>S202-C32, 480VCA, 6kA</t>
  </si>
  <si>
    <t>2CDS252001R0337</t>
  </si>
  <si>
    <t>S202-K4, 480VCA, 6kA</t>
  </si>
  <si>
    <t>2CDS252001R0377</t>
  </si>
  <si>
    <t>S202-K6, 480VCA, 6kA</t>
  </si>
  <si>
    <t>S202-C40, 480VCA, 6kA</t>
  </si>
  <si>
    <t>2CDS252001R0407</t>
  </si>
  <si>
    <t>S202-K8, 480VCA, 6kA</t>
  </si>
  <si>
    <t>2CDS252001R0427</t>
  </si>
  <si>
    <t>S202-K10, 480VCA, 6kA</t>
  </si>
  <si>
    <t>2CDS252001R0467</t>
  </si>
  <si>
    <t>S202-K16, 480VCA, 6kA</t>
  </si>
  <si>
    <t>2CDS252001R0487</t>
  </si>
  <si>
    <t>S202-K20, 480VCA, 6kA</t>
  </si>
  <si>
    <t>S202-C50, 480VCA, 6kA</t>
  </si>
  <si>
    <t>2CDS252001R0517</t>
  </si>
  <si>
    <t>S202-K25, 480VCA, 6kA</t>
  </si>
  <si>
    <t>2CDS252001R0537</t>
  </si>
  <si>
    <t>S202-K32, 480VCA, 6kA</t>
  </si>
  <si>
    <t>2CDS252001R0557</t>
  </si>
  <si>
    <t>S202-K40, 480VCA, 6kA</t>
  </si>
  <si>
    <t>2CDS252001R0577</t>
  </si>
  <si>
    <t>S202-K50, 480VCA, 6kA</t>
  </si>
  <si>
    <t>2CDS252001R0607</t>
  </si>
  <si>
    <t>S202-K63, 480VCA, 6kA</t>
  </si>
  <si>
    <t>S202-C63, 480VCA, 6kA</t>
  </si>
  <si>
    <t>S202-C80</t>
  </si>
  <si>
    <t>S202-C100</t>
  </si>
  <si>
    <t>S203-C2, 480VCA, 6kA</t>
  </si>
  <si>
    <t>S203-C4, 480VCA, 6kA</t>
  </si>
  <si>
    <t>S203-C6, 480VCA, 6kA</t>
  </si>
  <si>
    <t>S203-C10, 480VCA, 6kA</t>
  </si>
  <si>
    <t>2CDS253001R0157</t>
  </si>
  <si>
    <t>S203-K0.5, 480VCA, 6kA</t>
  </si>
  <si>
    <t>S203-C16, 480VCA, 6kA</t>
  </si>
  <si>
    <t>S203-C20, 480VCA, 6kA</t>
  </si>
  <si>
    <t>2CDS253001R0217</t>
  </si>
  <si>
    <t>S203-K1, 480VCA, 6kA</t>
  </si>
  <si>
    <t>S203-C25, 480VCA, 6kA</t>
  </si>
  <si>
    <t>2CDS253001R0257</t>
  </si>
  <si>
    <t>S203-K1.6, 480VCA, 6kA</t>
  </si>
  <si>
    <t>2CDS253001R0277</t>
  </si>
  <si>
    <t>S203-K2, 480VCA, 6kA</t>
  </si>
  <si>
    <t>2CDS253001R0317</t>
  </si>
  <si>
    <t>S203-K3, 480VCA, 6kA</t>
  </si>
  <si>
    <t>S203-C32, 480VCA, 6kA</t>
  </si>
  <si>
    <t>2CDS253001R0337</t>
  </si>
  <si>
    <t>S203-K4, 480VCA, 6kA</t>
  </si>
  <si>
    <t>2CDS253001R0377</t>
  </si>
  <si>
    <t>S203-K6, 480VCA, 6kA</t>
  </si>
  <si>
    <t>S203-C40, 480VCA, 6kA</t>
  </si>
  <si>
    <t>2CDS253001R0407</t>
  </si>
  <si>
    <t>S203-K8, 480VCA, 6kA</t>
  </si>
  <si>
    <t>2CDS253001R0427</t>
  </si>
  <si>
    <t>S203-K10, 480VCA, 6kA</t>
  </si>
  <si>
    <t>2CDS253001R0467</t>
  </si>
  <si>
    <t>S203-K16, 480VCA, 6kA</t>
  </si>
  <si>
    <t>2CDS253001R0487</t>
  </si>
  <si>
    <t>S203-K20, 480VCA, 6kA</t>
  </si>
  <si>
    <t>S203-C50, 480VCA, 6kA</t>
  </si>
  <si>
    <t>2CDS253001R0517</t>
  </si>
  <si>
    <t>S203-K25, 480VCA, 6kA</t>
  </si>
  <si>
    <t>2CDS253001R0537</t>
  </si>
  <si>
    <t>S203-K32, 480VCA, 6kA</t>
  </si>
  <si>
    <t>2CDS253001R0557</t>
  </si>
  <si>
    <t>S203-K40, 480VCA, 6kA</t>
  </si>
  <si>
    <t>2CDS253001R0577</t>
  </si>
  <si>
    <t>S203-K50, 480VCA, 6kA</t>
  </si>
  <si>
    <t>2CDS253001R0607</t>
  </si>
  <si>
    <t>S203-K63, 480VCA, 6kA</t>
  </si>
  <si>
    <t>S203-C63, 480VCA, 6kA</t>
  </si>
  <si>
    <t>S203-C80</t>
  </si>
  <si>
    <t>S203-C100</t>
  </si>
  <si>
    <t>2CDS254001R0024</t>
  </si>
  <si>
    <t>S204-C2, 480VCA, 6kA</t>
  </si>
  <si>
    <t>2CDS254001R0044</t>
  </si>
  <si>
    <t>S204-C4, 480VCA, 6kA</t>
  </si>
  <si>
    <t>2CDS254001R0064</t>
  </si>
  <si>
    <t>S204-C6, 480VCA, 6kA</t>
  </si>
  <si>
    <t>2CDS254001R0104</t>
  </si>
  <si>
    <t>S204-C10, 480VCA, 6kA</t>
  </si>
  <si>
    <t>2CDS254001R0164</t>
  </si>
  <si>
    <t>S204-C16, 480VCA, 6kA</t>
  </si>
  <si>
    <t>2CDS254001R0204</t>
  </si>
  <si>
    <t>S204-C20, 480VCA, 6kA</t>
  </si>
  <si>
    <t>2CDS254001R0254</t>
  </si>
  <si>
    <t>S204-C25, 480VCA, 6kA</t>
  </si>
  <si>
    <t>2CDS254001R0324</t>
  </si>
  <si>
    <t>S204-C32, 480VCA, 6kA</t>
  </si>
  <si>
    <t>2CDS254001R0404</t>
  </si>
  <si>
    <t>S204-C40, 480VCA, 6kA</t>
  </si>
  <si>
    <t>2CDS254001R0467</t>
  </si>
  <si>
    <t>S204-K16</t>
  </si>
  <si>
    <t>2CDS254001R0504</t>
  </si>
  <si>
    <t>S204-C50, 480VCA, 6kA</t>
  </si>
  <si>
    <t>2CDS254001R0537</t>
  </si>
  <si>
    <t>S204-K32</t>
  </si>
  <si>
    <t>2CDS254001R0607</t>
  </si>
  <si>
    <t>2CDS254001R0634</t>
  </si>
  <si>
    <t>S204-C63, 480VCA, 6kA</t>
  </si>
  <si>
    <t>2CDS254001R0804</t>
  </si>
  <si>
    <t>S204-C80</t>
  </si>
  <si>
    <t>2CDS254001R0824</t>
  </si>
  <si>
    <t>S204-C100</t>
  </si>
  <si>
    <t>2CDS272337R0577</t>
  </si>
  <si>
    <t>SU202M-K50</t>
  </si>
  <si>
    <t>2CDS281001R0024</t>
  </si>
  <si>
    <t>S201P-C2</t>
  </si>
  <si>
    <t>2CDS281001R0064</t>
  </si>
  <si>
    <t>S201P-C6</t>
  </si>
  <si>
    <t>2CDS281001R0164</t>
  </si>
  <si>
    <t>S201P-C16</t>
  </si>
  <si>
    <t>2CDS281001R0204</t>
  </si>
  <si>
    <t>S201P-C20</t>
  </si>
  <si>
    <t>2CDS281001R0254</t>
  </si>
  <si>
    <t>S201P-C25</t>
  </si>
  <si>
    <t>2CDS281001R0324</t>
  </si>
  <si>
    <t>S201P-C32</t>
  </si>
  <si>
    <t>2CDS281001R0404</t>
  </si>
  <si>
    <t>S201P-C50</t>
  </si>
  <si>
    <t>2CDS282001R0064</t>
  </si>
  <si>
    <t>S202P-C6</t>
  </si>
  <si>
    <t>2CDS282001R0164</t>
  </si>
  <si>
    <t>S202P-C16</t>
  </si>
  <si>
    <t>2CDS282001R0204</t>
  </si>
  <si>
    <t>S202P-C20</t>
  </si>
  <si>
    <t>2CDS282001R0324</t>
  </si>
  <si>
    <t>S202P-C32</t>
  </si>
  <si>
    <t>2CDS282001R0404</t>
  </si>
  <si>
    <t>S202P-C40</t>
  </si>
  <si>
    <t>2CDS283001R0164</t>
  </si>
  <si>
    <t>S203P-C16</t>
  </si>
  <si>
    <t>2CDS283001R0204</t>
  </si>
  <si>
    <t>S203P-C20</t>
  </si>
  <si>
    <t>2CDS283001R0324</t>
  </si>
  <si>
    <t>S203P-C32</t>
  </si>
  <si>
    <t>2CDS283001R0404</t>
  </si>
  <si>
    <t>S203P-C40</t>
  </si>
  <si>
    <t>2CDS283001R0504</t>
  </si>
  <si>
    <t>S203P-C50</t>
  </si>
  <si>
    <t>2CDS283001R0634</t>
  </si>
  <si>
    <t>S203P-C63</t>
  </si>
  <si>
    <t>2CDS284001R0064</t>
  </si>
  <si>
    <t>S204P-C6</t>
  </si>
  <si>
    <t>2CDS284001R0164</t>
  </si>
  <si>
    <t>S204P-C16</t>
  </si>
  <si>
    <t>2CJB108120Y0000</t>
  </si>
  <si>
    <t>OVRHSP801203Y</t>
  </si>
  <si>
    <t>2CJB108277Y0000</t>
  </si>
  <si>
    <t>OVRHSP802773Y</t>
  </si>
  <si>
    <t>2CJB116120Y0002</t>
  </si>
  <si>
    <t>OVRHSP1601203Y2</t>
  </si>
  <si>
    <t>2CJB116277Y0002</t>
  </si>
  <si>
    <t>OVRHSP1602773Y2</t>
  </si>
  <si>
    <t>2CJB124120Y0002</t>
  </si>
  <si>
    <t>OVRHSP2401203Y2</t>
  </si>
  <si>
    <t>2CJB124277Y0002</t>
  </si>
  <si>
    <t>OVRHSP2402773Y2</t>
  </si>
  <si>
    <t>2CJB130120Y0002</t>
  </si>
  <si>
    <t>OVRHSP3001203Y2</t>
  </si>
  <si>
    <t>2CJB130277Y0002</t>
  </si>
  <si>
    <t>OVRHSP3002773Y2</t>
  </si>
  <si>
    <t>2CJB140120Y0002</t>
  </si>
  <si>
    <t>OVRHSP4001203Y2</t>
  </si>
  <si>
    <t>2CJB140277Y0002</t>
  </si>
  <si>
    <t>OVRHSP4002773Y2</t>
  </si>
  <si>
    <t>2CMA100149R1000</t>
  </si>
  <si>
    <t>B21 - 111 - 100</t>
  </si>
  <si>
    <t>2CMA100163R1000</t>
  </si>
  <si>
    <t>B23 - 111 - 100</t>
  </si>
  <si>
    <t>2CMA100244R1000</t>
  </si>
  <si>
    <t>kWh#A43 112-100</t>
  </si>
  <si>
    <t>2CMA100248R1000</t>
  </si>
  <si>
    <t>A44 112 - 100</t>
  </si>
  <si>
    <t>2CMA101946R1000</t>
  </si>
  <si>
    <t>Ind. P&amp;S#216-P4</t>
  </si>
  <si>
    <t>2CMA101947R1000</t>
  </si>
  <si>
    <t>Ind. P&amp;S#216-P6</t>
  </si>
  <si>
    <t>2CMA101954R1000</t>
  </si>
  <si>
    <t>Ind. P&amp;S#316-P4</t>
  </si>
  <si>
    <t>2CMA101956R1000</t>
  </si>
  <si>
    <t>Ind. P&amp;S#316-P6</t>
  </si>
  <si>
    <t>2CMA101957R1000</t>
  </si>
  <si>
    <t>Ind. P&amp;S#316-P7</t>
  </si>
  <si>
    <t>2CMA101958R1000</t>
  </si>
  <si>
    <t>Ind. P&amp;S#316-P9</t>
  </si>
  <si>
    <t>2CMA101960R1000</t>
  </si>
  <si>
    <t>Ind. P&amp;S#316-P11</t>
  </si>
  <si>
    <t>2CMA101967R1000</t>
  </si>
  <si>
    <t>Ind. P&amp;S#416-P6</t>
  </si>
  <si>
    <t>2CMA101974R1000</t>
  </si>
  <si>
    <t>Ind. P&amp;S#232-P4</t>
  </si>
  <si>
    <t>2CMA101975R1000</t>
  </si>
  <si>
    <t>Ind. P&amp;S#232-P6</t>
  </si>
  <si>
    <t>2CMA101984R1000</t>
  </si>
  <si>
    <t>Ind. P&amp;S#332-P6</t>
  </si>
  <si>
    <t>2CMA101985R1000</t>
  </si>
  <si>
    <t>Ind. P&amp;S#332-P7</t>
  </si>
  <si>
    <t>2CMA101986R1000</t>
  </si>
  <si>
    <t>Ind. P&amp;S#332-P9</t>
  </si>
  <si>
    <t>2CMA101988R1000</t>
  </si>
  <si>
    <t>Ind. P&amp;S#332-P11</t>
  </si>
  <si>
    <t>2CMA101995R1000</t>
  </si>
  <si>
    <t>Ind. P&amp;S#432-P6</t>
  </si>
  <si>
    <t>2CMA102002R1000</t>
  </si>
  <si>
    <t>Ind. P&amp;S#216-C4</t>
  </si>
  <si>
    <t>2CMA102003R1000</t>
  </si>
  <si>
    <t>Ind. P&amp;S#216-C6</t>
  </si>
  <si>
    <t>2CMA102012R1000</t>
  </si>
  <si>
    <t>Ind. P&amp;S#316-C6</t>
  </si>
  <si>
    <t>2CMA102014R1000</t>
  </si>
  <si>
    <t>Ind. P&amp;S#316-C9</t>
  </si>
  <si>
    <t>2CMA102023R1000</t>
  </si>
  <si>
    <t>Ind. P&amp;S#416-C6</t>
  </si>
  <si>
    <t>2CMA102031R1000</t>
  </si>
  <si>
    <t>Ind. P&amp;S#232-C6</t>
  </si>
  <si>
    <t>2CMA102040R1000</t>
  </si>
  <si>
    <t>Ind. P&amp;S#332-C6</t>
  </si>
  <si>
    <t>2CMA102042R1000</t>
  </si>
  <si>
    <t>Ind. P&amp;S#332-C9</t>
  </si>
  <si>
    <t>2CMA102051R1000</t>
  </si>
  <si>
    <t>Ind. P&amp;S#432-C6</t>
  </si>
  <si>
    <t>2CMA103572R1000</t>
  </si>
  <si>
    <t>C11 110-301</t>
  </si>
  <si>
    <t>2CMA103575R1000</t>
  </si>
  <si>
    <t>C13 110-301</t>
  </si>
  <si>
    <t>2CMA142400R1000</t>
  </si>
  <si>
    <t xml:space="preserve">Seccionador en Gab. BW225DP 2x25A max. 400 V, en Gabinete termoplastico IP65 Dimensiones 111 x 130 x 60 mm (ancho, largo, profund)Manija color Gris  </t>
  </si>
  <si>
    <t>2CMA142402R1000</t>
  </si>
  <si>
    <t xml:space="preserve">BW 325 W TPN Seccionador en Gab.                   </t>
  </si>
  <si>
    <t>2CMA142403R1000</t>
  </si>
  <si>
    <t xml:space="preserve">Seccionador en Gab. BW325TPN 3x25A max. 400 V, en Gabinete termoplastico IP65 Dimensiones 111 x 130 x 60 mm (ancho, largo, profund)Manija color Gris  </t>
  </si>
  <si>
    <t>2CMA142404R1000</t>
  </si>
  <si>
    <t xml:space="preserve">BW 325 L TPN Seccionador en Gab.                   </t>
  </si>
  <si>
    <t>2CMA142405R1000</t>
  </si>
  <si>
    <t xml:space="preserve">BW 425 TPSN Seccionador en Gab.                    </t>
  </si>
  <si>
    <t>2CMA142406R1000</t>
  </si>
  <si>
    <t xml:space="preserve">BW 625 TPN Seccionador en Gab.                    </t>
  </si>
  <si>
    <t>2CMA142407R1000</t>
  </si>
  <si>
    <t xml:space="preserve">BW 240 DP Seccionador en Gab.                    </t>
  </si>
  <si>
    <t>2CMA142408R1000</t>
  </si>
  <si>
    <t xml:space="preserve">Seccionadoren Gab. BW340TPN 3x40A max. 400 V, en Gabinete termoplastico IP65 Dimensiones 138 x 168 x 68 mm(ancho, largo, profund)Manija color Gris    </t>
  </si>
  <si>
    <t>2CMA142409R1000</t>
  </si>
  <si>
    <t xml:space="preserve">BW 440 TPSN Seccionador en Gab.                    </t>
  </si>
  <si>
    <t>2CMA142411R1000</t>
  </si>
  <si>
    <t xml:space="preserve">KSE 225 DP Seccionador en Gab.                    </t>
  </si>
  <si>
    <t>2CMA142412R1000</t>
  </si>
  <si>
    <t xml:space="preserve">KSE 325 TPN Seccionador en Gab.                    </t>
  </si>
  <si>
    <t>2CMA142413R1000</t>
  </si>
  <si>
    <t xml:space="preserve">KSE 425 TPSN Seccionador en Gab.                    </t>
  </si>
  <si>
    <t>2CMA142414R1000</t>
  </si>
  <si>
    <t xml:space="preserve">KSE 240 DP Seccionador en Gab.                    </t>
  </si>
  <si>
    <t>2CMA142415R1000</t>
  </si>
  <si>
    <t xml:space="preserve">KSE 340 TPN Seccionador en Gab.                    </t>
  </si>
  <si>
    <t>2CMA142416R1000</t>
  </si>
  <si>
    <t xml:space="preserve">KSE 440 TPSN Seccionador en Gab.                    </t>
  </si>
  <si>
    <t>2CMA142417R1000</t>
  </si>
  <si>
    <t xml:space="preserve">BWS 316 TPN Seccionador en Gab.                    </t>
  </si>
  <si>
    <t>2CMA142419R1000</t>
  </si>
  <si>
    <t xml:space="preserve">BWS 616 TPN Seccionador en Gab.                    </t>
  </si>
  <si>
    <t>2CMA142420R1000</t>
  </si>
  <si>
    <t xml:space="preserve">BWS 325 TPN Seccionador en Gab.                    </t>
  </si>
  <si>
    <t>2CMA142423R1000</t>
  </si>
  <si>
    <t xml:space="preserve">BWS 316Y TPN Seccionador en Gab.                    </t>
  </si>
  <si>
    <t>2CMA142424R1000</t>
  </si>
  <si>
    <t xml:space="preserve">BWS 416Y TPSN Seccionador en Gab.                    </t>
  </si>
  <si>
    <t>2CMA142425R1000</t>
  </si>
  <si>
    <t xml:space="preserve">BWS 616Y TPN Seccionador en Gab.                    </t>
  </si>
  <si>
    <t>2CMA142426R1000</t>
  </si>
  <si>
    <t xml:space="preserve">BWS 325Y TPN Seccionador en Gab.                    </t>
  </si>
  <si>
    <t>2CMA142427R1000</t>
  </si>
  <si>
    <t xml:space="preserve">BWS 425Y TPSN Seccionador en Gab.                    </t>
  </si>
  <si>
    <t>2CMA142430R1000</t>
  </si>
  <si>
    <t xml:space="preserve">LBAS 316 TPN Seccionador en Gab.                    </t>
  </si>
  <si>
    <t>2CMA142432R1000</t>
  </si>
  <si>
    <t xml:space="preserve">LBAS 325 TPN Seccionador en Gab.                    </t>
  </si>
  <si>
    <t>2CMA142435R1000</t>
  </si>
  <si>
    <t xml:space="preserve">KSF 225 DP Seccionador en Gab.                    </t>
  </si>
  <si>
    <t>2CMA142436R1000</t>
  </si>
  <si>
    <t xml:space="preserve">KSF 325 TPN Seccionador en Gab.                    </t>
  </si>
  <si>
    <t>2CMA142437R1000</t>
  </si>
  <si>
    <t xml:space="preserve">KSF 425 TPSN Seccionador en Gab.                    </t>
  </si>
  <si>
    <t>2CMA142438R1000</t>
  </si>
  <si>
    <t xml:space="preserve">KSF 340 TPN Seccionador en Gab.                    </t>
  </si>
  <si>
    <t>2CMA142439R1000</t>
  </si>
  <si>
    <t xml:space="preserve">KSF 440 TPSN Seccionador en Gab.                    </t>
  </si>
  <si>
    <t>2CMA142440R1000</t>
  </si>
  <si>
    <t xml:space="preserve">BWS 316F TPN Seccionador en Gab.                    </t>
  </si>
  <si>
    <t>2CMA142441R1000</t>
  </si>
  <si>
    <t xml:space="preserve">BW 325 Y TPN Seccionador en Gab.                   </t>
  </si>
  <si>
    <t>2CMA142442R1000</t>
  </si>
  <si>
    <t xml:space="preserve">KSF 325 TPN NO Seccionador en Gab.                   </t>
  </si>
  <si>
    <t>2CMA142443R1000</t>
  </si>
  <si>
    <t xml:space="preserve">BW 325 K TPN Seccionador en Gab.                   </t>
  </si>
  <si>
    <t>2CMA142627R1000</t>
  </si>
  <si>
    <t xml:space="preserve">LBAS 345 TPN Seccionador en Gab.                    </t>
  </si>
  <si>
    <t>2CMA142628R1000</t>
  </si>
  <si>
    <t xml:space="preserve">LBAS 375 TPN Seccionador en Gab.                    </t>
  </si>
  <si>
    <t>2CMA142629R1000</t>
  </si>
  <si>
    <t xml:space="preserve">LBAS 390 TPN Seccionador en Gab.                    </t>
  </si>
  <si>
    <t>2CMA142631R1000</t>
  </si>
  <si>
    <t xml:space="preserve">LBAS 475 TPSN Seccionador en Gab.                    </t>
  </si>
  <si>
    <t>2CMA142632R1000</t>
  </si>
  <si>
    <t xml:space="preserve">LBAS 490 TPSN Seccionador en Gab.                    </t>
  </si>
  <si>
    <t>2CMA142633R1000</t>
  </si>
  <si>
    <t xml:space="preserve">LBAS 675 TPN Seccionador en Gab.                    </t>
  </si>
  <si>
    <t>2CMA144580R1000</t>
  </si>
  <si>
    <t xml:space="preserve">KSE 363 TPN Seccionador en Gab.                    </t>
  </si>
  <si>
    <t>2CMA144581R1000</t>
  </si>
  <si>
    <t xml:space="preserve">KSE 363 D/TPN Seccionador en Gab.                    </t>
  </si>
  <si>
    <t>2CMA144582R1000</t>
  </si>
  <si>
    <t xml:space="preserve">KSE 463 TPSN Seccionador en Gab.                    </t>
  </si>
  <si>
    <t>2CMA144583R1000</t>
  </si>
  <si>
    <t xml:space="preserve">KSE 380 TPN Seccionador en Gab.                    </t>
  </si>
  <si>
    <t>2CMA144584R1000</t>
  </si>
  <si>
    <t xml:space="preserve">KSE 480 TPSN Seccionador en Gab.                    </t>
  </si>
  <si>
    <t>2CMA144585R1000</t>
  </si>
  <si>
    <t xml:space="preserve">KSE 3100 TPN Seccionador en Gab.                    </t>
  </si>
  <si>
    <t>2CMA162743R1000</t>
  </si>
  <si>
    <t>Ind. P&amp;S#3125MVS7WH</t>
  </si>
  <si>
    <t>2CMA162745R1000</t>
  </si>
  <si>
    <t>Ind. P&amp;S#3125MVS11WH</t>
  </si>
  <si>
    <t>2CMA162837R1000</t>
  </si>
  <si>
    <t>Ind. P&amp;S#363MVS7WH</t>
  </si>
  <si>
    <t>2CMA162840R1000</t>
  </si>
  <si>
    <t>Ind. P&amp;S#363MVS11WH</t>
  </si>
  <si>
    <t>2CMA166458R1000</t>
  </si>
  <si>
    <t>216P4W,16 Amp,IP 67</t>
  </si>
  <si>
    <t>2CMA166460R1000</t>
  </si>
  <si>
    <t>216P6W,16 Amp,IP 67</t>
  </si>
  <si>
    <t>2CMA166476R1000</t>
  </si>
  <si>
    <t>316P6W,16 Amp,IP 67</t>
  </si>
  <si>
    <t>2CMA166478R1000</t>
  </si>
  <si>
    <t>Ind. P&amp;S#316P7W</t>
  </si>
  <si>
    <t>2CMA166480R1000</t>
  </si>
  <si>
    <t>316P9W,16 Amp,IP 67</t>
  </si>
  <si>
    <t>2CMA166482R1000</t>
  </si>
  <si>
    <t>Ind. P&amp;S#316P10W</t>
  </si>
  <si>
    <t>2CMA166484R1000</t>
  </si>
  <si>
    <t>Ind. P&amp;S#316P11W</t>
  </si>
  <si>
    <t>2CMA166498R1000</t>
  </si>
  <si>
    <t>416P9W,16 Amp,IP 67</t>
  </si>
  <si>
    <t>2CMA166504R1000</t>
  </si>
  <si>
    <t>232P4W,32 Amp,IP 67</t>
  </si>
  <si>
    <t>2CMA166506R1000</t>
  </si>
  <si>
    <t>Ind. P&amp;S#332P7W</t>
  </si>
  <si>
    <t>2CMA166508R1000</t>
  </si>
  <si>
    <t>332P9W,32 Amp,IP 67</t>
  </si>
  <si>
    <t>2CMA166513R1000</t>
  </si>
  <si>
    <t>Ind. P&amp;S#332P11W</t>
  </si>
  <si>
    <t>2CMA166518R1000</t>
  </si>
  <si>
    <t>Ind. P&amp;S#432P2W</t>
  </si>
  <si>
    <t>2CMA166524R1000</t>
  </si>
  <si>
    <t>432P6W,32 Amp,IP 67</t>
  </si>
  <si>
    <t>2CMA166526R1000</t>
  </si>
  <si>
    <t>Ind. P&amp;S#432P7W</t>
  </si>
  <si>
    <t>2CMA166528R1000</t>
  </si>
  <si>
    <t>432P9W,32 Amp,IP 67</t>
  </si>
  <si>
    <t>2CMA166530R1000</t>
  </si>
  <si>
    <t>Ind. P&amp;S#432P11W</t>
  </si>
  <si>
    <t>2CMA166536R1000</t>
  </si>
  <si>
    <t>216C4W,16 Amp,IP 67</t>
  </si>
  <si>
    <t>2CMA166538R1000</t>
  </si>
  <si>
    <t>216C6W,16 Amp,IP 67</t>
  </si>
  <si>
    <t>2CMA166554R1000</t>
  </si>
  <si>
    <t>316C6W,16 Amp,IP 67</t>
  </si>
  <si>
    <t>2CMA166558R1000</t>
  </si>
  <si>
    <t>316C9W,16 Amp,IP 67</t>
  </si>
  <si>
    <t>2CMA166562R1000</t>
  </si>
  <si>
    <t>Ind. P&amp;S#316C11W</t>
  </si>
  <si>
    <t>2CMA166576R1000</t>
  </si>
  <si>
    <t>416C9W,16 Amp,IP 67</t>
  </si>
  <si>
    <t>2CMA166584R1000</t>
  </si>
  <si>
    <t>232C6W,32 Amp,IP 67</t>
  </si>
  <si>
    <t>2CMA166594R1000</t>
  </si>
  <si>
    <t>Ind. P&amp;S#332C11W</t>
  </si>
  <si>
    <t>2CMA166604R1000</t>
  </si>
  <si>
    <t>332C6W,32 Amp,IP 67</t>
  </si>
  <si>
    <t>2CMA166606R1000</t>
  </si>
  <si>
    <t>Ind. P&amp;S#332C7W</t>
  </si>
  <si>
    <t>2CMA166608R1000</t>
  </si>
  <si>
    <t>332C9W,32 Amp,IP 67</t>
  </si>
  <si>
    <t>2CMA166618R1000</t>
  </si>
  <si>
    <t>432C6W,32 Amp,IP 67</t>
  </si>
  <si>
    <t>2CMA166722R1000</t>
  </si>
  <si>
    <t>232P6W,32 Amp,IP 67</t>
  </si>
  <si>
    <t>2CMA166738R1000</t>
  </si>
  <si>
    <t>332P6W,32 Amp,IP 67</t>
  </si>
  <si>
    <t>2CMA166742R1000</t>
  </si>
  <si>
    <t>263P6,63 Amp,IP 44</t>
  </si>
  <si>
    <t>2CMA166750R1000</t>
  </si>
  <si>
    <t>Ind. P&amp;S#363P5</t>
  </si>
  <si>
    <t>2CMA166752R1000</t>
  </si>
  <si>
    <t>363P6,63 Amp,IP 44</t>
  </si>
  <si>
    <t>2CMA166754R1000</t>
  </si>
  <si>
    <t>Ind. P&amp;S#363P7</t>
  </si>
  <si>
    <t>2CMA166756R1000</t>
  </si>
  <si>
    <t>363P9,63 Amp,IP 44</t>
  </si>
  <si>
    <t>2CMA166764R1000</t>
  </si>
  <si>
    <t>463P6,63 Amp,IP 44</t>
  </si>
  <si>
    <t>2CMA166776R1000</t>
  </si>
  <si>
    <t>263P6W,63 Amp,IP 67</t>
  </si>
  <si>
    <t>2CMA166778R1000</t>
  </si>
  <si>
    <t>263P9W,63 Amp,IP 67</t>
  </si>
  <si>
    <t>2CMA166786R1000</t>
  </si>
  <si>
    <t>363P6W,63 Amp,IP 67</t>
  </si>
  <si>
    <t>2CMA166788R1000</t>
  </si>
  <si>
    <t>Ind. P&amp;S#363P7W</t>
  </si>
  <si>
    <t>2CMA166790R1000</t>
  </si>
  <si>
    <t>363P9W,63 Amp,IP 67</t>
  </si>
  <si>
    <t>2CMA166792R1000</t>
  </si>
  <si>
    <t>Ind. P&amp;S#363P11W</t>
  </si>
  <si>
    <t>2CMA166798R1000</t>
  </si>
  <si>
    <t>463P6W,63 Amp,IP 67</t>
  </si>
  <si>
    <t>2CMA166802R1000</t>
  </si>
  <si>
    <t>463P9W,63 Amp,IP 67</t>
  </si>
  <si>
    <t>2CMA166804R1000</t>
  </si>
  <si>
    <t>Ind. P&amp;S#463P11W</t>
  </si>
  <si>
    <t>2CMA166808R1000</t>
  </si>
  <si>
    <t>2125P4W,125 Amp,IP 67</t>
  </si>
  <si>
    <t>2CMA166810R1000</t>
  </si>
  <si>
    <t>2125P6W,125 Amp,IP 67</t>
  </si>
  <si>
    <t>2CMA166816R1000</t>
  </si>
  <si>
    <t>3125P6W,125 Amp,IP 67</t>
  </si>
  <si>
    <t>2CMA166818R1000</t>
  </si>
  <si>
    <t>Ind. P&amp;S#3125P7W</t>
  </si>
  <si>
    <t>2CMA166820R1000</t>
  </si>
  <si>
    <t>3125P9W,125 Amp,IP 67</t>
  </si>
  <si>
    <t>2CMA166822R1000</t>
  </si>
  <si>
    <t>Ind. P&amp;S#3125P11W</t>
  </si>
  <si>
    <t>2CMA166828R1000</t>
  </si>
  <si>
    <t>4125P6W,125 Amp,IP 67</t>
  </si>
  <si>
    <t>2CMA166832R1000</t>
  </si>
  <si>
    <t>4125P9W,125 Amp,IP 67</t>
  </si>
  <si>
    <t>2CMA166840R1000</t>
  </si>
  <si>
    <t>263C6,63 Amp,IP 44</t>
  </si>
  <si>
    <t>2CMA166848R1000</t>
  </si>
  <si>
    <t>Ind. P&amp;S#363C5</t>
  </si>
  <si>
    <t>2CMA166850R1000</t>
  </si>
  <si>
    <t>363C6,63 Amp,IP 44</t>
  </si>
  <si>
    <t>2CMA166852R1000</t>
  </si>
  <si>
    <t>Ind. P&amp;S#363C7</t>
  </si>
  <si>
    <t>2CMA166854R1000</t>
  </si>
  <si>
    <t>363C9,63 Amp,IP 44</t>
  </si>
  <si>
    <t>2CMA166862R1000</t>
  </si>
  <si>
    <t>463C6,63 Amp,IP 44</t>
  </si>
  <si>
    <t>2CMA166874R1000</t>
  </si>
  <si>
    <t>263C6W,63 Amp,IP 67</t>
  </si>
  <si>
    <t>2CMA166876R1000</t>
  </si>
  <si>
    <t>263C9W,63 Amp,IP 67</t>
  </si>
  <si>
    <t>2CMA166894R1000</t>
  </si>
  <si>
    <t>363C6W,63 Amp,IP 67</t>
  </si>
  <si>
    <t>2CMA166896R1000</t>
  </si>
  <si>
    <t>Ind. P&amp;S#363C7W</t>
  </si>
  <si>
    <t>2CMA166898R1000</t>
  </si>
  <si>
    <t>363C9W,63 Amp,IP 67</t>
  </si>
  <si>
    <t>2CMA166900R1000</t>
  </si>
  <si>
    <t>Ind. P&amp;S#363C11W</t>
  </si>
  <si>
    <t>2CMA166906R1000</t>
  </si>
  <si>
    <t>463C6W,63 Amp,IP 67</t>
  </si>
  <si>
    <t>2CMA166910R1000</t>
  </si>
  <si>
    <t>463C9W,63 Amp,IP 67</t>
  </si>
  <si>
    <t>2CMA166924R1000</t>
  </si>
  <si>
    <t>3125C6W,125 Amp,IP 67</t>
  </si>
  <si>
    <t>2CMA166926R1000</t>
  </si>
  <si>
    <t>Ind. P&amp;S#3125C7W</t>
  </si>
  <si>
    <t>2CMA166928R1000</t>
  </si>
  <si>
    <t>3125C9W,125 Amp,IP 67</t>
  </si>
  <si>
    <t>2CMA166930R1000</t>
  </si>
  <si>
    <t>Ind. P&amp;S#3125C11W</t>
  </si>
  <si>
    <t>2CMA166936R1000</t>
  </si>
  <si>
    <t>4125C6W,125 Amp,IP 67</t>
  </si>
  <si>
    <t>2CMA166940R1000</t>
  </si>
  <si>
    <t>4125C9W,125 Amp,IP 67</t>
  </si>
  <si>
    <t>2CMA166946R1000</t>
  </si>
  <si>
    <t>232RAU4W,32 Amp,IP 67</t>
  </si>
  <si>
    <t>2CMA166948R1000</t>
  </si>
  <si>
    <t>232RAU6W,32 Amp,IP 67</t>
  </si>
  <si>
    <t>2CMA166964R1000</t>
  </si>
  <si>
    <t>332RAU6W,32 Amp,IP 67</t>
  </si>
  <si>
    <t>2CMA166966R1000</t>
  </si>
  <si>
    <t>Ind. P&amp;S#332RAU7W</t>
  </si>
  <si>
    <t>2CMA166968R1000</t>
  </si>
  <si>
    <t>332RAU9W,32 Amp,IP 67</t>
  </si>
  <si>
    <t>2CMA166972R1000</t>
  </si>
  <si>
    <t>Ind. P&amp;S#332RAU11W</t>
  </si>
  <si>
    <t>2CMA166976R1000</t>
  </si>
  <si>
    <t>Ind. P&amp;S#432RAU2W</t>
  </si>
  <si>
    <t>2CMA166986R1000</t>
  </si>
  <si>
    <t>432RAU9W,32 Amp,IP 67</t>
  </si>
  <si>
    <t>2CMA166994R1000</t>
  </si>
  <si>
    <t>216RAU4W,16 Amp,IP 67</t>
  </si>
  <si>
    <t>2CMA167012R1000</t>
  </si>
  <si>
    <t>316RAU6W,16 Amp,IP 67</t>
  </si>
  <si>
    <t>2CMA167016R1000</t>
  </si>
  <si>
    <t>316RAU9W,16 Amp,IP 67</t>
  </si>
  <si>
    <t>2CMA167020R1000</t>
  </si>
  <si>
    <t>Ind. P&amp;S#316RAU11W</t>
  </si>
  <si>
    <t>2CMA167112R1000</t>
  </si>
  <si>
    <t>Ind. P&amp;S#332BS11W</t>
  </si>
  <si>
    <t>2CMA167133R1000</t>
  </si>
  <si>
    <t>2125RU6W,125 Amp,IP 67</t>
  </si>
  <si>
    <t>2CMA167136R1000</t>
  </si>
  <si>
    <t>3125RU6W,125 Amp,IP 67</t>
  </si>
  <si>
    <t>2CMA167137R1000</t>
  </si>
  <si>
    <t>Ind. P&amp;S#3125RU7W</t>
  </si>
  <si>
    <t>2CMA167138R1000</t>
  </si>
  <si>
    <t>3125RU9W,125 Amp,IP 67</t>
  </si>
  <si>
    <t>2CMA167139R1000</t>
  </si>
  <si>
    <t>Ind. P&amp;S#3125RU11W</t>
  </si>
  <si>
    <t>2CMA167144R1000</t>
  </si>
  <si>
    <t>4125RU9W,125 Amp,IP 67</t>
  </si>
  <si>
    <t>2CMA167145R1000</t>
  </si>
  <si>
    <t>Ind. P&amp;S#4125RU11W</t>
  </si>
  <si>
    <t>2CMA167148R1000</t>
  </si>
  <si>
    <t>216RS4W,16 Amp,IP 67</t>
  </si>
  <si>
    <t>2CMA167149R1000</t>
  </si>
  <si>
    <t>216RS6W,16 Amp,IP 67</t>
  </si>
  <si>
    <t>2CMA167150R1000</t>
  </si>
  <si>
    <t>216RS9W,16 Amp,IP 67</t>
  </si>
  <si>
    <t>2CMA167157R1000</t>
  </si>
  <si>
    <t>316RS6W,16 Amp,IP 67</t>
  </si>
  <si>
    <t>2CMA167159R1000</t>
  </si>
  <si>
    <t>316RS9W,16 Amp,IP 67</t>
  </si>
  <si>
    <t>2CMA167167R1000</t>
  </si>
  <si>
    <t>Ind. P&amp;S#416RS7W</t>
  </si>
  <si>
    <t>2CMA167168R1000</t>
  </si>
  <si>
    <t>416RS9W,16 Amp,IP 67</t>
  </si>
  <si>
    <t>2CMA167180R1000</t>
  </si>
  <si>
    <t>332RS6W,32 Amp,IP 67</t>
  </si>
  <si>
    <t>2CMA167181R1000</t>
  </si>
  <si>
    <t>Ind. P&amp;S#332RS7W</t>
  </si>
  <si>
    <t>2CMA167182R1000</t>
  </si>
  <si>
    <t>332RS9W,32 Amp,IP 67</t>
  </si>
  <si>
    <t>2CMA167184R1000</t>
  </si>
  <si>
    <t>Ind. P&amp;S#332RS11W</t>
  </si>
  <si>
    <t>2CMA167190R1000</t>
  </si>
  <si>
    <t>Ind. P&amp;S#432RS7W</t>
  </si>
  <si>
    <t>2CMA167198R1000</t>
  </si>
  <si>
    <t>3125BU6W,125 Amp,IP 67</t>
  </si>
  <si>
    <t>2CMA167199R1000</t>
  </si>
  <si>
    <t>Ind. P&amp;S#3125BU7W</t>
  </si>
  <si>
    <t>2CMA167202R1000</t>
  </si>
  <si>
    <t>Ind. P&amp;S#3125BU1W</t>
  </si>
  <si>
    <t>2CMA167204R1000</t>
  </si>
  <si>
    <t>4125BU6W,125 Amp,IP 67</t>
  </si>
  <si>
    <t>2CMA167206R1000</t>
  </si>
  <si>
    <t>4125BU9W,125 Amp,IP 67</t>
  </si>
  <si>
    <t>2CMA167222R1000</t>
  </si>
  <si>
    <t>363BU6,63 Amp,IP 44</t>
  </si>
  <si>
    <t>2CMA167252R1000</t>
  </si>
  <si>
    <t>3125RS6W,125 Amp,IP 67</t>
  </si>
  <si>
    <t>2CMA167254R1000</t>
  </si>
  <si>
    <t>Ind. P&amp;S#3125RS7W</t>
  </si>
  <si>
    <t>2CMA167256R1000</t>
  </si>
  <si>
    <t>3125RS9W,125 Amp,IP 67</t>
  </si>
  <si>
    <t>2CMA167258R1000</t>
  </si>
  <si>
    <t>Ind. P&amp;S#3125RS11W</t>
  </si>
  <si>
    <t>2CMA167266R1000</t>
  </si>
  <si>
    <t>Ind. P&amp;S#4125RS7W</t>
  </si>
  <si>
    <t>2CMA167316R1000</t>
  </si>
  <si>
    <t>363RS6W,63 Amp,IP 67</t>
  </si>
  <si>
    <t>2CMA167318R1000</t>
  </si>
  <si>
    <t>Ind. P&amp;S#363RS7W</t>
  </si>
  <si>
    <t>2CMA167320R1000</t>
  </si>
  <si>
    <t>363RS9W,63 Amp,IP 67</t>
  </si>
  <si>
    <t>2CMA167322R1000</t>
  </si>
  <si>
    <t>Ind. P&amp;S#363RS11W</t>
  </si>
  <si>
    <t>2CMA167332R1000</t>
  </si>
  <si>
    <t>463RS9W,63 Amp,IP 67</t>
  </si>
  <si>
    <t>2CMA167388R1000</t>
  </si>
  <si>
    <t>363RU9W,63 Amp,IP 67</t>
  </si>
  <si>
    <t>2CMA167396R1000</t>
  </si>
  <si>
    <t>463RU6W,63 Amp,IP 67</t>
  </si>
  <si>
    <t>2CMA167400R1000</t>
  </si>
  <si>
    <t>463RU9W,63 Amp,IP 67</t>
  </si>
  <si>
    <t>2CMA167416R1000</t>
  </si>
  <si>
    <t>Ind. P&amp;S#363RAU5</t>
  </si>
  <si>
    <t>2CMA167418R1000</t>
  </si>
  <si>
    <t>363RAU6,63 Amp,IP 44</t>
  </si>
  <si>
    <t>2CMA167420R1000</t>
  </si>
  <si>
    <t>Ind. P&amp;S#363RAU7</t>
  </si>
  <si>
    <t>2CMA167422R1000</t>
  </si>
  <si>
    <t>363RAU9,63 Amp,IP 44</t>
  </si>
  <si>
    <t>2CMA167454R1000</t>
  </si>
  <si>
    <t>Ind. P&amp;S#363RAU7W</t>
  </si>
  <si>
    <t>2CMA167456R1000</t>
  </si>
  <si>
    <t>363RAU9W,63 Amp,IP 67</t>
  </si>
  <si>
    <t>2CMA167458R1000</t>
  </si>
  <si>
    <t>Ind. P&amp;S#363RAU11W</t>
  </si>
  <si>
    <t>2CMA167468R1000</t>
  </si>
  <si>
    <t>463RAU9W,63 Amp,IP 67</t>
  </si>
  <si>
    <t>2CMA167484R1000</t>
  </si>
  <si>
    <t>463RS6,63 Amp,IP 44</t>
  </si>
  <si>
    <t>2CMA167496R1000</t>
  </si>
  <si>
    <t>Ind. P&amp;S#363RS5</t>
  </si>
  <si>
    <t>2CMA167498R1000</t>
  </si>
  <si>
    <t>363RS6,63 Amp,IP 44</t>
  </si>
  <si>
    <t>2CMA167500R1000</t>
  </si>
  <si>
    <t>Ind. P&amp;S#363RS7</t>
  </si>
  <si>
    <t>2CMA167502R1000</t>
  </si>
  <si>
    <t>363RS9,63 Amp,IP 44</t>
  </si>
  <si>
    <t>2CMA167510R1000</t>
  </si>
  <si>
    <t>263RU6,63 Amp,IP 44</t>
  </si>
  <si>
    <t>2CMA167520R1000</t>
  </si>
  <si>
    <t>363RU6,63 Amp,IP 44</t>
  </si>
  <si>
    <t>2CMA167522R1000</t>
  </si>
  <si>
    <t>Ind. P&amp;S#363RU7</t>
  </si>
  <si>
    <t>2CMA167524R1000</t>
  </si>
  <si>
    <t>363RU9,63 Amp,IP 44</t>
  </si>
  <si>
    <t>2CMA167532R1000</t>
  </si>
  <si>
    <t>463RU6,63 Amp,IP 44</t>
  </si>
  <si>
    <t>2CMA167622R1000</t>
  </si>
  <si>
    <t>216MHS4,16 Amp,IP 44</t>
  </si>
  <si>
    <t>2CMA167623R1000</t>
  </si>
  <si>
    <t>216MHS6,16 Amp,IP 44</t>
  </si>
  <si>
    <t>2CMA167631R1000</t>
  </si>
  <si>
    <t>316MHS6,16 Amp,IP 44</t>
  </si>
  <si>
    <t>2CMA167632R1000</t>
  </si>
  <si>
    <t>Ind. P&amp;S#316MHS7</t>
  </si>
  <si>
    <t>2CMA167633R1000</t>
  </si>
  <si>
    <t>316MHS9,16 Amp,IP 44</t>
  </si>
  <si>
    <t>2CMA167635R1000</t>
  </si>
  <si>
    <t>Ind. P&amp;S#316MHS11</t>
  </si>
  <si>
    <t>2CMA167640R1000</t>
  </si>
  <si>
    <t>416MHS6,16 Amp,IP 44</t>
  </si>
  <si>
    <t>2CMA167654R1000</t>
  </si>
  <si>
    <t>316MVS6,16 Amp,IP 44</t>
  </si>
  <si>
    <t>2CMA167669R1000</t>
  </si>
  <si>
    <t>232MHS6,32 Amp,IP 44</t>
  </si>
  <si>
    <t>2CMA167677R1000</t>
  </si>
  <si>
    <t>332MHS6,32 Amp,IP 44</t>
  </si>
  <si>
    <t>2CMA167679R1000</t>
  </si>
  <si>
    <t>332MHS9,32 Amp,IP 44</t>
  </si>
  <si>
    <t>2CMA167700R1000</t>
  </si>
  <si>
    <t>332MVS6,32 Amp,IP 44</t>
  </si>
  <si>
    <t>2CMA167709R1000</t>
  </si>
  <si>
    <t>432MVS6,32 Amp,IP 44</t>
  </si>
  <si>
    <t>2CMA167721R1000</t>
  </si>
  <si>
    <t>363MHS6,63 Amp,IP 44</t>
  </si>
  <si>
    <t>2CMA167723R1000</t>
  </si>
  <si>
    <t>363MHS9,63 Amp,IP 44</t>
  </si>
  <si>
    <t>2CMA167727R1000</t>
  </si>
  <si>
    <t>463MHS6,63 Amp,IP 44</t>
  </si>
  <si>
    <t>2CMA167786R1000</t>
  </si>
  <si>
    <t>332MPR6,32 Amp,IP 44</t>
  </si>
  <si>
    <t>2CMA167800R1000</t>
  </si>
  <si>
    <t>216MHS4W,16 Amp,IP 67</t>
  </si>
  <si>
    <t>2CMA167809R1000</t>
  </si>
  <si>
    <t>316MHS6W,16 Amp,IP 67</t>
  </si>
  <si>
    <t>2CMA167810R1000</t>
  </si>
  <si>
    <t>Ind. P&amp;S#316MHS7W</t>
  </si>
  <si>
    <t>2CMA167811R1000</t>
  </si>
  <si>
    <t>316MHS9W,16 Amp,IP 67</t>
  </si>
  <si>
    <t>2CMA167813R1000</t>
  </si>
  <si>
    <t>Ind. P&amp;S#316MHS11W</t>
  </si>
  <si>
    <t>2CMA167833R1000</t>
  </si>
  <si>
    <t>Ind. P&amp;S#316MVS7W</t>
  </si>
  <si>
    <t>2CMA167834R1000</t>
  </si>
  <si>
    <t>316MVS9W,16 Amp,IP 67</t>
  </si>
  <si>
    <t>2CMA167836R1000</t>
  </si>
  <si>
    <t>Ind. P&amp;S#316MVS11W</t>
  </si>
  <si>
    <t>2CMA167856R1000</t>
  </si>
  <si>
    <t>332MHS6W,32 Amp,IP 67</t>
  </si>
  <si>
    <t>2CMA167858R1000</t>
  </si>
  <si>
    <t>332MHS9W,32 Amp,IP 67</t>
  </si>
  <si>
    <t>2CMA167860R1000</t>
  </si>
  <si>
    <t>Ind. P&amp;S#332MHS11W</t>
  </si>
  <si>
    <t>2CMA167865R1000</t>
  </si>
  <si>
    <t>432MHS6W,32 Amp,IP 67</t>
  </si>
  <si>
    <t>2CMA167866R1000</t>
  </si>
  <si>
    <t>Ind. P&amp;S#432MHS7W</t>
  </si>
  <si>
    <t>2CMA167879R1000</t>
  </si>
  <si>
    <t>332MVS6W,32 Amp,IP 67</t>
  </si>
  <si>
    <t>2CMA167880R1000</t>
  </si>
  <si>
    <t>Ind. P&amp;S#332MVS7W</t>
  </si>
  <si>
    <t>2CMA167881R1000</t>
  </si>
  <si>
    <t>332MVS9W,32 Amp,IP 67</t>
  </si>
  <si>
    <t>2CMA167883R1000</t>
  </si>
  <si>
    <t>Ind. P&amp;S#332MVS11W</t>
  </si>
  <si>
    <t>2CMA167888R1000</t>
  </si>
  <si>
    <t>432MVS6W,32 Amp,IP 67</t>
  </si>
  <si>
    <t>2CMA167899R1000</t>
  </si>
  <si>
    <t>363MHS6W,32 Amp,IP 67</t>
  </si>
  <si>
    <t>2CMA167901R1000</t>
  </si>
  <si>
    <t>363MHS9W,63 Amp,IP 67</t>
  </si>
  <si>
    <t>2CMA167902R1000</t>
  </si>
  <si>
    <t>Ind. P&amp;S#363MHS11W</t>
  </si>
  <si>
    <t>2CMA167908R1000</t>
  </si>
  <si>
    <t>Ind. P&amp;S#463MHS11W</t>
  </si>
  <si>
    <t>2CMA168017R1000</t>
  </si>
  <si>
    <t>Ind. P&amp;S#332MPM7W</t>
  </si>
  <si>
    <t>2CMA168037R1000</t>
  </si>
  <si>
    <t>Ind. P&amp;S#363MM7</t>
  </si>
  <si>
    <t>2CMA168038R1000</t>
  </si>
  <si>
    <t>363MM9,63 Amp,IP 44</t>
  </si>
  <si>
    <t>2CMA168051R1000</t>
  </si>
  <si>
    <t>Ind. P&amp;S#3125MM11</t>
  </si>
  <si>
    <t>2CMA168053R1000</t>
  </si>
  <si>
    <t>4125MM6,125 Amp,IP 44</t>
  </si>
  <si>
    <t>2CMA168089R1000</t>
  </si>
  <si>
    <t>332MPR6W,32 Amp,IP 67</t>
  </si>
  <si>
    <t>2CMA168112R1000</t>
  </si>
  <si>
    <t>Ind. P&amp;S#363BU11W</t>
  </si>
  <si>
    <t>2CMA168120R1000</t>
  </si>
  <si>
    <t>5.8,44 Amp,IP 3 vías</t>
  </si>
  <si>
    <t>2CMA168121R1000</t>
  </si>
  <si>
    <t>2CMA168122R1000</t>
  </si>
  <si>
    <t>2CMA168123R1000</t>
  </si>
  <si>
    <t>2CMA168124R1000</t>
  </si>
  <si>
    <t>2CMA168490R1000</t>
  </si>
  <si>
    <t>Ind. P&amp;S#332RL7W</t>
  </si>
  <si>
    <t>2CMA168532R1000</t>
  </si>
  <si>
    <t>3125RL9W,125 Amp,IP 67</t>
  </si>
  <si>
    <t>2CMA168980R1000</t>
  </si>
  <si>
    <t>Ind. P&amp;S#MPR16MS</t>
  </si>
  <si>
    <t>2CMA168981R1000</t>
  </si>
  <si>
    <t>Ind. P&amp;S#MP16/1MS</t>
  </si>
  <si>
    <t>2CMA168982R1000</t>
  </si>
  <si>
    <t>Ind. P&amp;S#MPR16/3MS</t>
  </si>
  <si>
    <t>2CMA168983R1000</t>
  </si>
  <si>
    <t>Ind. P&amp;S#MP32/2MS</t>
  </si>
  <si>
    <t>2CMA168984R1000</t>
  </si>
  <si>
    <t>Ind. P&amp;S#MPR32/1MS</t>
  </si>
  <si>
    <t>2CMA168985R1000</t>
  </si>
  <si>
    <t>Ind. P&amp;S#MPR63/1MS</t>
  </si>
  <si>
    <t>2CMA168987R1000</t>
  </si>
  <si>
    <t>Ind. P&amp;S#MP32/SW1</t>
  </si>
  <si>
    <t>2CMA168988R1000</t>
  </si>
  <si>
    <t>Ind. P&amp;S#MPR63/1</t>
  </si>
  <si>
    <t>2CMA168989R1000</t>
  </si>
  <si>
    <t>MPR63,63 Amp,IP 44</t>
  </si>
  <si>
    <t>2CMA168990R1000</t>
  </si>
  <si>
    <t>MP63,63 Amp,IP 44</t>
  </si>
  <si>
    <t>2CMA168991R1000</t>
  </si>
  <si>
    <t>Ind. P&amp;S#MPR32</t>
  </si>
  <si>
    <t>2CMA168992R1000</t>
  </si>
  <si>
    <t>Ind. P&amp;S#MP32/2</t>
  </si>
  <si>
    <t>2CMA168993R1000</t>
  </si>
  <si>
    <t>Ind. P&amp;S#MP32/1</t>
  </si>
  <si>
    <t>2CMA168994R1000</t>
  </si>
  <si>
    <t>Ind. P&amp;S#MP32</t>
  </si>
  <si>
    <t>2CMA168995R1000</t>
  </si>
  <si>
    <t>Ind. P&amp;S#MPR16/3</t>
  </si>
  <si>
    <t>2CMA168996R1000</t>
  </si>
  <si>
    <t>Ind. P&amp;S#MP16/3</t>
  </si>
  <si>
    <t>2CMA168998R1000</t>
  </si>
  <si>
    <t>Ind. P&amp;S#MP16/1</t>
  </si>
  <si>
    <t>2CMA168999R1000</t>
  </si>
  <si>
    <t>MP16,16 Amp,IP 44</t>
  </si>
  <si>
    <t>2CMA170003R1000</t>
  </si>
  <si>
    <t>216RAM4,16 Amp,IP 44</t>
  </si>
  <si>
    <t>2CMA170004R1000</t>
  </si>
  <si>
    <t>216RAM6,16 Amp,IP 44</t>
  </si>
  <si>
    <t>2CMA170010R1000</t>
  </si>
  <si>
    <t>316RAM4,16 Amp,IP 44</t>
  </si>
  <si>
    <t>2CMA170012R1000</t>
  </si>
  <si>
    <t>316RAM6,16 Amp,IP 44</t>
  </si>
  <si>
    <t>2CMA170014R1000</t>
  </si>
  <si>
    <t>316RAM9,16 Amp,IP 44</t>
  </si>
  <si>
    <t>2CMA170016R1000</t>
  </si>
  <si>
    <t>Ind. P&amp;S#316RAM11</t>
  </si>
  <si>
    <t>2CMA170021R1000</t>
  </si>
  <si>
    <t>416RAM6,16 Amp,IP 44</t>
  </si>
  <si>
    <t>2CMA170026R1000</t>
  </si>
  <si>
    <t>232RAM4,32 Amp,IP 44</t>
  </si>
  <si>
    <t>2CMA170027R1000</t>
  </si>
  <si>
    <t>232RAM6,32 Amp,IP 44</t>
  </si>
  <si>
    <t>2CMA170035R1000</t>
  </si>
  <si>
    <t>332RAM6,32 Amp,IP 44</t>
  </si>
  <si>
    <t>2CMA170037R1000</t>
  </si>
  <si>
    <t>332RAM9,32 Amp,IP 44</t>
  </si>
  <si>
    <t>2CMA170044R1000</t>
  </si>
  <si>
    <t>432RAM6,32 Amp,IP 44</t>
  </si>
  <si>
    <t>2CMA170185R1000</t>
  </si>
  <si>
    <t>Ind. P&amp;S#416P6 TRIO ADAPTOR</t>
  </si>
  <si>
    <t>2CMA170186R1000</t>
  </si>
  <si>
    <t>Ind. P&amp;S#216P6 TRIO ADAPTOR</t>
  </si>
  <si>
    <t>2CMA170191R1000</t>
  </si>
  <si>
    <t>2CMA170192R1000</t>
  </si>
  <si>
    <t>2CMA170193R1000</t>
  </si>
  <si>
    <t>Ind. P&amp;S#416T6MIX</t>
  </si>
  <si>
    <t>2CMA170195R1000</t>
  </si>
  <si>
    <t>Ind. P&amp;S#416Schuko</t>
  </si>
  <si>
    <t>2CMA170196R1000</t>
  </si>
  <si>
    <t>Ind. P&amp;S#216Schuko</t>
  </si>
  <si>
    <t>2CMA170265R1000</t>
  </si>
  <si>
    <t>Ind. P&amp;S#416P6/DUO+C</t>
  </si>
  <si>
    <t>2CMA170500R1000</t>
  </si>
  <si>
    <t>kWh meter#A41 112-100</t>
  </si>
  <si>
    <t>2CMA170504R1000</t>
  </si>
  <si>
    <t>kWh meter#A41 313-100</t>
  </si>
  <si>
    <t>2CMA170510R1000</t>
  </si>
  <si>
    <t>kWh meter#A42 112-100</t>
  </si>
  <si>
    <t>2CMA170512R1000</t>
  </si>
  <si>
    <t>kWh meter#A42 312-100</t>
  </si>
  <si>
    <t>2CMA170520R1000</t>
  </si>
  <si>
    <t>2CMA170525R1000</t>
  </si>
  <si>
    <t>kWh meter#A43 312-100</t>
  </si>
  <si>
    <t>2CMA170533R1000</t>
  </si>
  <si>
    <t>A44 111 - 100</t>
  </si>
  <si>
    <t>2CMA170537R1000</t>
  </si>
  <si>
    <t>2CMA170540R1000</t>
  </si>
  <si>
    <t>kWh#A44 452-100</t>
  </si>
  <si>
    <t>2CMA170554R1000</t>
  </si>
  <si>
    <t>A41 111 - 100</t>
  </si>
  <si>
    <t>2CMA170555R1000</t>
  </si>
  <si>
    <t>A42 111 - 100</t>
  </si>
  <si>
    <t>2CMA179348R1000</t>
  </si>
  <si>
    <t>Ind. P&amp;S#M16/1</t>
  </si>
  <si>
    <t>2CMA179349R1000</t>
  </si>
  <si>
    <t>Ind. P&amp;S#M16/2 JFB</t>
  </si>
  <si>
    <t>2CMA179350R1000</t>
  </si>
  <si>
    <t>Ind. P&amp;S#M32/1</t>
  </si>
  <si>
    <t>2CMA179351R1000</t>
  </si>
  <si>
    <t>Ind. P&amp;S#M32/2 JFB</t>
  </si>
  <si>
    <t>2CMA179352R1000</t>
  </si>
  <si>
    <t>Ind. P&amp;S#M63/1</t>
  </si>
  <si>
    <t>2CMA179353R1000</t>
  </si>
  <si>
    <t>Ind. P&amp;S#M63/2 JFB</t>
  </si>
  <si>
    <t>2CMA193097R1000</t>
  </si>
  <si>
    <t>216RS4,16 Amp,IP 44</t>
  </si>
  <si>
    <t>2CMA193098R1000</t>
  </si>
  <si>
    <t>216RS6,16 Amp,IP 44</t>
  </si>
  <si>
    <t>2CMA193106R1000</t>
  </si>
  <si>
    <t>316RS6,16 Amp,IP 44</t>
  </si>
  <si>
    <t>2CMA193107R1000</t>
  </si>
  <si>
    <t>Ind. P&amp;S#316RS7</t>
  </si>
  <si>
    <t>2CMA193108R1000</t>
  </si>
  <si>
    <t>316RS9,16 Amp,IP 44</t>
  </si>
  <si>
    <t>2CMA193110R1000</t>
  </si>
  <si>
    <t>Ind. P&amp;S#316RS11</t>
  </si>
  <si>
    <t>2CMA193115R1000</t>
  </si>
  <si>
    <t>416RS6,16 Amp,IP 44</t>
  </si>
  <si>
    <t>2CMA193121R1000</t>
  </si>
  <si>
    <t>232RS4,32 Amp,IP 44</t>
  </si>
  <si>
    <t>2CMA193122R1000</t>
  </si>
  <si>
    <t>232RS6,32 Amp,IP 44</t>
  </si>
  <si>
    <t>2CMA193130R1000</t>
  </si>
  <si>
    <t>332RS6,32 Amp,IP 44</t>
  </si>
  <si>
    <t>2CMA193131R1000</t>
  </si>
  <si>
    <t>Ind. P&amp;S#332RS7</t>
  </si>
  <si>
    <t>2CMA193132R1000</t>
  </si>
  <si>
    <t>332RS9,32 Amp,IP 44</t>
  </si>
  <si>
    <t>2CMA193139R1000</t>
  </si>
  <si>
    <t>432RS6,32 Amp,IP 44</t>
  </si>
  <si>
    <t>2CMA193169R1000</t>
  </si>
  <si>
    <t>Ind. P&amp;S#216RU4</t>
  </si>
  <si>
    <t>2CMA193170R1000</t>
  </si>
  <si>
    <t>216RU6,16 Amp,IP 44</t>
  </si>
  <si>
    <t>2CMA193176R1000</t>
  </si>
  <si>
    <t>Ind. P&amp;S#316RU4</t>
  </si>
  <si>
    <t>2CMA193178R1000</t>
  </si>
  <si>
    <t>316RU6,16 Amp,IP 44</t>
  </si>
  <si>
    <t>2CMA193180R1000</t>
  </si>
  <si>
    <t>316RU9,16 Amp,IP 44</t>
  </si>
  <si>
    <t>2CMA193182R1000</t>
  </si>
  <si>
    <t>Ind. P&amp;S#316RU11</t>
  </si>
  <si>
    <t>2CMA193187R1000</t>
  </si>
  <si>
    <t>416RU6,16 Amp,IP 44</t>
  </si>
  <si>
    <t>2CMA193217R1000</t>
  </si>
  <si>
    <t>Ind. P&amp;S#216RAU4</t>
  </si>
  <si>
    <t>2CMA193241R1000</t>
  </si>
  <si>
    <t>Ind. P&amp;S#232RU4</t>
  </si>
  <si>
    <t>2CMA193242R1000</t>
  </si>
  <si>
    <t>232RU6,32 Amp,IP 44</t>
  </si>
  <si>
    <t>2CMA193250R1000</t>
  </si>
  <si>
    <t>332RU6,32 Amp,IP 44</t>
  </si>
  <si>
    <t>2CMA193251R1000</t>
  </si>
  <si>
    <t>Ind. P&amp;S#332RU7</t>
  </si>
  <si>
    <t>2CMA193252R1000</t>
  </si>
  <si>
    <t>332RU9,32 Amp,IP 44</t>
  </si>
  <si>
    <t>2CMA193259R1000</t>
  </si>
  <si>
    <t>432RU6,32 Amp,IP 44</t>
  </si>
  <si>
    <t>2CMA193266R1000</t>
  </si>
  <si>
    <t>232RAU6,32 Amp,IP 44</t>
  </si>
  <si>
    <t>2CMA193289R1000</t>
  </si>
  <si>
    <t>216BS4,16 Amp,IP 44</t>
  </si>
  <si>
    <t>2CMA193290R1000</t>
  </si>
  <si>
    <t>216BS6,16 Amp,IP 44</t>
  </si>
  <si>
    <t>2CMA193298R1000</t>
  </si>
  <si>
    <t>316BS6,16 Amp,IP 44</t>
  </si>
  <si>
    <t>2CMA193302R1000</t>
  </si>
  <si>
    <t>Ind. P&amp;S#316BS11</t>
  </si>
  <si>
    <t>2CMA193307R1000</t>
  </si>
  <si>
    <t>416BS6,16 Amp,IP 44</t>
  </si>
  <si>
    <t>2CMA193322R1000</t>
  </si>
  <si>
    <t>332BS6,32 Amp,IP 44</t>
  </si>
  <si>
    <t>2CMA193331R1000</t>
  </si>
  <si>
    <t>432BS6,32 Amp,IP 44</t>
  </si>
  <si>
    <t>2CMA193442R1000</t>
  </si>
  <si>
    <t>332BU6,16 Amp,IP 44</t>
  </si>
  <si>
    <t>2CMA193444R1000</t>
  </si>
  <si>
    <t>332BU9,16 Amp,IP 44</t>
  </si>
  <si>
    <t>2CSF202005R1800</t>
  </si>
  <si>
    <t>F202 AC-80/30mA</t>
  </si>
  <si>
    <t>2CSF202005R1900</t>
  </si>
  <si>
    <t>F202 AC-100/30mA</t>
  </si>
  <si>
    <t>2CSF202005R3800</t>
  </si>
  <si>
    <t>F202 AC-80/300mA</t>
  </si>
  <si>
    <t>2CSF202005R3900</t>
  </si>
  <si>
    <t>F202 AC-100/300mA</t>
  </si>
  <si>
    <t>2CSF202006R1250</t>
  </si>
  <si>
    <t>FH202 AC-25/30mA</t>
  </si>
  <si>
    <t>2CSF202006R1400</t>
  </si>
  <si>
    <t>FH202 AC-40/30mA</t>
  </si>
  <si>
    <t>2CSF202006R1630</t>
  </si>
  <si>
    <t>FH202 AC-63/30mA</t>
  </si>
  <si>
    <t>2CSF202006R3250</t>
  </si>
  <si>
    <t>FH202 AC-25/300mA</t>
  </si>
  <si>
    <t>2CSF202006R3400</t>
  </si>
  <si>
    <t>FH202 AC-40/300mA</t>
  </si>
  <si>
    <t>2CSF202006R3630</t>
  </si>
  <si>
    <t>FH202 AC-63/300mA</t>
  </si>
  <si>
    <t>2CSF204005R1800</t>
  </si>
  <si>
    <t>F204 AC-80/30mA</t>
  </si>
  <si>
    <t>2CSF204005R1900</t>
  </si>
  <si>
    <t>F204 AC-100/30mA</t>
  </si>
  <si>
    <t>2CSF204005R3800</t>
  </si>
  <si>
    <t>F204 AC-80/300mA</t>
  </si>
  <si>
    <t>2CSF204005R3900</t>
  </si>
  <si>
    <t>F204 AC-100/300mA</t>
  </si>
  <si>
    <t>2CSF204006R1250</t>
  </si>
  <si>
    <t>FH204 AC-25/30mA</t>
  </si>
  <si>
    <t>2CSF204006R1400</t>
  </si>
  <si>
    <t>FH204 AC-40/30mA</t>
  </si>
  <si>
    <t>2CSF204006R1630</t>
  </si>
  <si>
    <t>FH204 AC-63/30mA</t>
  </si>
  <si>
    <t>2CSF204006R3250</t>
  </si>
  <si>
    <t>FH204 AC-25/300mA</t>
  </si>
  <si>
    <t>2CSF204006R3400</t>
  </si>
  <si>
    <t>FH204 AC-40/300mA</t>
  </si>
  <si>
    <t>2CSF204006R3630</t>
  </si>
  <si>
    <t>FH204 AC-63/300mA</t>
  </si>
  <si>
    <t>2CSG113000R4051</t>
  </si>
  <si>
    <t>ANR96-24</t>
  </si>
  <si>
    <t>2CSG133030R4022</t>
  </si>
  <si>
    <t>DMTME-96</t>
  </si>
  <si>
    <t>2CSG163030R4022</t>
  </si>
  <si>
    <t>DMTME-I-485-96</t>
  </si>
  <si>
    <t>2CSG213000R4051</t>
  </si>
  <si>
    <t>ANR96-230</t>
  </si>
  <si>
    <t>2CSG299883R4052</t>
  </si>
  <si>
    <t>M2M</t>
  </si>
  <si>
    <t>2CSG299893R4052</t>
  </si>
  <si>
    <t>M2M MODBUS</t>
  </si>
  <si>
    <t>2CSG299903R4052</t>
  </si>
  <si>
    <t>M2M ETHERNET</t>
  </si>
  <si>
    <t>2CSM110000R1011</t>
  </si>
  <si>
    <t>VLMD-1-2</t>
  </si>
  <si>
    <t>2CSM110190R1001</t>
  </si>
  <si>
    <t>VLM1/300</t>
  </si>
  <si>
    <t>2CSM110220R1001</t>
  </si>
  <si>
    <t>VLM1/500</t>
  </si>
  <si>
    <t>2CSM121000R1601</t>
  </si>
  <si>
    <t>HMT 1/110</t>
  </si>
  <si>
    <t>2CSM131000R1601</t>
  </si>
  <si>
    <t>HMT 1/220</t>
  </si>
  <si>
    <t>2CSM200883R1801</t>
  </si>
  <si>
    <t>E 92/32, 690VCA/CD</t>
  </si>
  <si>
    <t>2CSM200923R1801</t>
  </si>
  <si>
    <t>E 91/32, 690VCA/CD</t>
  </si>
  <si>
    <t>2CSM204753R1801</t>
  </si>
  <si>
    <t>E 93/32, 690VCA/CD</t>
  </si>
  <si>
    <t>2CSM210130R1001</t>
  </si>
  <si>
    <t>VLM2/100</t>
  </si>
  <si>
    <t>2CSM256313R0621</t>
  </si>
  <si>
    <t>Interruptor Horario D2, 230 VCA</t>
  </si>
  <si>
    <t>2CSM257583R0621</t>
  </si>
  <si>
    <t>2CSM258763R0621</t>
  </si>
  <si>
    <t>Interruptor Horario D1, 230VCA</t>
  </si>
  <si>
    <t>2CSM277132R1801</t>
  </si>
  <si>
    <t>E 92/125, 690 VCA</t>
  </si>
  <si>
    <t>2CSM277502R1801</t>
  </si>
  <si>
    <t>E 93/125, 690 VCA</t>
  </si>
  <si>
    <t>2CSM277572R1801</t>
  </si>
  <si>
    <t>E 91/125, 690 VCA</t>
  </si>
  <si>
    <t>2CSM277583R0621</t>
  </si>
  <si>
    <t>2CSM277962R1801</t>
  </si>
  <si>
    <t>E 93/50, 690 VCA</t>
  </si>
  <si>
    <t>2CSM277972R1801</t>
  </si>
  <si>
    <t>E 92/50, 690 VCA</t>
  </si>
  <si>
    <t>2CSM279022R1801</t>
  </si>
  <si>
    <t>E 91/50, 690 VCA</t>
  </si>
  <si>
    <t>2CSM295563R1341</t>
  </si>
  <si>
    <t>Interruptor Crepuscular T1</t>
  </si>
  <si>
    <t>2CSM295723R1341</t>
  </si>
  <si>
    <t>Sensor Externo LS-D</t>
  </si>
  <si>
    <t>2CSM310080R1001</t>
  </si>
  <si>
    <t>AMT1/30</t>
  </si>
  <si>
    <t>2CSM320000R1011</t>
  </si>
  <si>
    <t>AMTD-1</t>
  </si>
  <si>
    <t>2CSM420000R1011</t>
  </si>
  <si>
    <t>AMTD-2</t>
  </si>
  <si>
    <t>2CSM710000R1011</t>
  </si>
  <si>
    <t>FRZ-DIG</t>
  </si>
  <si>
    <t>2CSM810310R1001</t>
  </si>
  <si>
    <t>FRZ1</t>
  </si>
  <si>
    <t>2CSS200911R0001</t>
  </si>
  <si>
    <t>S2C-UA 12 DC</t>
  </si>
  <si>
    <t>2CSS200911R0002</t>
  </si>
  <si>
    <t>S2C-UA 24 AC</t>
  </si>
  <si>
    <t>2CSS200911R0003</t>
  </si>
  <si>
    <t>S2C-UA 48 AC</t>
  </si>
  <si>
    <t>2CSS200911R0004</t>
  </si>
  <si>
    <t>S2C-UA 110 AC</t>
  </si>
  <si>
    <t>2CSS200911R0005</t>
  </si>
  <si>
    <t>S2C-UA 230 AC</t>
  </si>
  <si>
    <t>2CSS200911R0006</t>
  </si>
  <si>
    <t>S2C-UA 400 AC</t>
  </si>
  <si>
    <t>2CTB802341R2100</t>
  </si>
  <si>
    <t>OVR T2 40-150 P TS U</t>
  </si>
  <si>
    <t>2CTB802342R2500</t>
  </si>
  <si>
    <t>OVR T2 1N 40-320 P TS U</t>
  </si>
  <si>
    <t>2CTB802344R2500</t>
  </si>
  <si>
    <t>OVR T2 2N 40-320 P TS U</t>
  </si>
  <si>
    <t>2CTB802345R2500</t>
  </si>
  <si>
    <t>OVR T2 3L 40-320 P TS U</t>
  </si>
  <si>
    <t>2CTB802346R2500</t>
  </si>
  <si>
    <t>OVR T2 3N 40-320 P TS U</t>
  </si>
  <si>
    <t>2CTB802348R3500</t>
  </si>
  <si>
    <t>OVR T2 40-150 C U</t>
  </si>
  <si>
    <t>2CTB802348R3700</t>
  </si>
  <si>
    <t>OVR T2 40-320 C U</t>
  </si>
  <si>
    <t>2CTB802348R6500</t>
  </si>
  <si>
    <t>OVR T2 70 N C U</t>
  </si>
  <si>
    <t>857282/801-MX</t>
  </si>
  <si>
    <t>PB Panel modularXT1.XT3 424mm</t>
  </si>
  <si>
    <t>857284/801-MX</t>
  </si>
  <si>
    <t>PB Panel modularXT1.XT3 319mm</t>
  </si>
  <si>
    <t>AA1206</t>
  </si>
  <si>
    <t>SR orejas fijac.pared 4pz</t>
  </si>
  <si>
    <t>AA1560</t>
  </si>
  <si>
    <t>TRIANGULARIRONKEY</t>
  </si>
  <si>
    <t>AA5600</t>
  </si>
  <si>
    <t>IS2 Porta documentos</t>
  </si>
  <si>
    <t>AA6190</t>
  </si>
  <si>
    <t>ACCESSORYFORHANDLELOCKING</t>
  </si>
  <si>
    <t>AA6840</t>
  </si>
  <si>
    <t>N.5EARTHCABL.CROSS-SECT.16MMQ.L=200MM</t>
  </si>
  <si>
    <t>AA6850</t>
  </si>
  <si>
    <t>N.5EARTHCABL.CROSS-SECT.16MMQ.L=300MM</t>
  </si>
  <si>
    <t>AA6880</t>
  </si>
  <si>
    <t>N.5EARTHCABL.CROSS-SECT.25MMQ.L=200MM</t>
  </si>
  <si>
    <t>AA6890</t>
  </si>
  <si>
    <t>N.5EARTHCABL.CROSS-SECT.25MMQ.L=300MM</t>
  </si>
  <si>
    <t>AA8001X</t>
  </si>
  <si>
    <t>BOXD.19DOUBLEPLASTICTONG.KEYEXT.DO</t>
  </si>
  <si>
    <t>AA9610</t>
  </si>
  <si>
    <t>IS2 Orejas izadoras 4pz</t>
  </si>
  <si>
    <t>ABBCG-T4-150</t>
  </si>
  <si>
    <t>Conector gemelo 150mm T4 hasta 320A</t>
  </si>
  <si>
    <t>ABBCG-T5-200</t>
  </si>
  <si>
    <t>Conector gemelo 200mm T5 hasta 630A</t>
  </si>
  <si>
    <t>ABBCG-XT1-100</t>
  </si>
  <si>
    <t>Conector gemelo 100mm XT1 hasta 160A</t>
  </si>
  <si>
    <t>ABBCG-XT2-100</t>
  </si>
  <si>
    <t>Conector gemelo 100mm XT2 hasta 160A</t>
  </si>
  <si>
    <t>ABBCG-XT3-150</t>
  </si>
  <si>
    <t>Conector gemelo 150mm XT3 hasta 250A</t>
  </si>
  <si>
    <t>ABBCI-T6-250</t>
  </si>
  <si>
    <t>Conector individual 250mm T6 hasta 1000A</t>
  </si>
  <si>
    <t>ABBCI-T7-300</t>
  </si>
  <si>
    <t>Conector individual 300mm T7 hasta 1600A</t>
  </si>
  <si>
    <t>ABBTCF-100</t>
  </si>
  <si>
    <t>Panel ó Tapa ciega fija 100mm</t>
  </si>
  <si>
    <t>ABBTCF-150</t>
  </si>
  <si>
    <t>Panel ó Tapa ciega fija 150mm</t>
  </si>
  <si>
    <t>ABBTCF-200</t>
  </si>
  <si>
    <t>Panel ó Tapa ciega fija 200mm</t>
  </si>
  <si>
    <t>ABBTCF-250</t>
  </si>
  <si>
    <t>Panel ó Tapa ciega fija 250mm</t>
  </si>
  <si>
    <t>ABBTCF-50</t>
  </si>
  <si>
    <t>Panel ó Tapa ciega fija 50mm</t>
  </si>
  <si>
    <t>ABBTLENL-1250</t>
  </si>
  <si>
    <t>Kit de conexión 2 columnas Bus 1250A</t>
  </si>
  <si>
    <t>ABBTLENL-2000</t>
  </si>
  <si>
    <t>Kit de conexión 2 columnas Bus1600y2000A</t>
  </si>
  <si>
    <t>ABBTLENL-3200</t>
  </si>
  <si>
    <t>Kit de conexión 2 columnas Bus2500y3200A</t>
  </si>
  <si>
    <t>ABBTLIP-1250</t>
  </si>
  <si>
    <t>Tmax Link E1.2N 1250A NEMA1 Sin medición</t>
  </si>
  <si>
    <t>ABBTLIP-1600</t>
  </si>
  <si>
    <t>Tmax Link E2.2N 1600A NEMA1 Sin medición</t>
  </si>
  <si>
    <t>ABBTLIP-2000</t>
  </si>
  <si>
    <t>Tmax Link E2.2N 2000A NEMA1 Sin medición</t>
  </si>
  <si>
    <t>ABBTLIP-2500</t>
  </si>
  <si>
    <t>Tmax Link E2.2N 2500A NEMA1 Sin medición</t>
  </si>
  <si>
    <t>ABBTLIP-3200</t>
  </si>
  <si>
    <t>Tmax Link E4.2S 3200A NEMA1 Sin medición</t>
  </si>
  <si>
    <t>ABBTLIPA-1250</t>
  </si>
  <si>
    <t>Tmax Link E1.2N 1250A NEMA1 ANR</t>
  </si>
  <si>
    <t>ABBTLIPA-1600</t>
  </si>
  <si>
    <t>Tmax Link E2.2N 1600A NEMA1 ANR</t>
  </si>
  <si>
    <t>ABBTLIPA-2000</t>
  </si>
  <si>
    <t>Tmax Link E2.2N 2000A NEMA1 ANR</t>
  </si>
  <si>
    <t>ABBTLIPA-2500</t>
  </si>
  <si>
    <t>Tmax Link E2.2N 2500A NEMA1 ANR</t>
  </si>
  <si>
    <t>ABBTLIPA-3200</t>
  </si>
  <si>
    <t>Tmax Link E4.2S 3200A NEMA1 ANR</t>
  </si>
  <si>
    <t>ABBTLIPM-1250</t>
  </si>
  <si>
    <t>Tmax Link E1.2N 1250A NEMA1 DMTME</t>
  </si>
  <si>
    <t>ABBTLIPM-1600</t>
  </si>
  <si>
    <t>Tmax Link E2.2N 1600A NEMA1 DMTME</t>
  </si>
  <si>
    <t>ABBTLIPM-2000</t>
  </si>
  <si>
    <t>Tmax Link E2.2N 2000A NEMA1 DMTME</t>
  </si>
  <si>
    <t>ABBTLIPM-2500</t>
  </si>
  <si>
    <t>Tmax Link E2.2N 2500A NEMA1 DMTME</t>
  </si>
  <si>
    <t>ABBTLIPM-3200</t>
  </si>
  <si>
    <t>Tmax Link E4.2S 3200A NEMA1 DMTME</t>
  </si>
  <si>
    <t>ABBTLZ-1250</t>
  </si>
  <si>
    <t>Tmax Link Barras 1250A NEMA1 con Zapatas</t>
  </si>
  <si>
    <t>ABBTLZ-1600</t>
  </si>
  <si>
    <t>Tmax Link Barras 1600A NEMA1 con Zapatas</t>
  </si>
  <si>
    <t>ABBTLZ-2000</t>
  </si>
  <si>
    <t>Tmax Link Barras 2000A NEMA1 con Zapatas</t>
  </si>
  <si>
    <t>ABBTLZ-2500</t>
  </si>
  <si>
    <t>Tmax Link Barras 2500A NEMA1 con Zapatas</t>
  </si>
  <si>
    <t>ABBTLZ-3200</t>
  </si>
  <si>
    <t>Tmax Link Barras 3200A NEMA1 con Zapatas</t>
  </si>
  <si>
    <t>TRACKFORLATERALINS.OFPLATESW=1200</t>
  </si>
  <si>
    <t>AD1004</t>
  </si>
  <si>
    <t>K Repartido mod. 3P 125A</t>
  </si>
  <si>
    <t>TRACKFORLAT.INS.OFPLATESW=1600MM</t>
  </si>
  <si>
    <t>N.2PLATEREINFORCEM.SECTIONSW=1600MM</t>
  </si>
  <si>
    <t>AD1009</t>
  </si>
  <si>
    <t xml:space="preserve">K Soport.Platic.canal Horiz.    </t>
  </si>
  <si>
    <t>AD1022</t>
  </si>
  <si>
    <t>BACKPLATE1800X400MM(HXW)</t>
  </si>
  <si>
    <t>BACKPLATE1800X600MM(HXW)</t>
  </si>
  <si>
    <t>BACKPLATE1800X800MM(HXW)</t>
  </si>
  <si>
    <t>AD1027</t>
  </si>
  <si>
    <t>IS2 Repartidor mod. 4P 160A</t>
  </si>
  <si>
    <t>AD1028</t>
  </si>
  <si>
    <t>IS2 Repartidor mod. 4P 125A</t>
  </si>
  <si>
    <t>AD1029</t>
  </si>
  <si>
    <t>N.2OV.BACKPLAT.1800X800+TRAC+JOIN.KIT</t>
  </si>
  <si>
    <t>EXT..ZINCPLATE+TRACK1800X400MM(HXW)</t>
  </si>
  <si>
    <t>AD1034</t>
  </si>
  <si>
    <t>K Repartidor mod.4P 250A</t>
  </si>
  <si>
    <t>AD1035</t>
  </si>
  <si>
    <t>BACKPLATE2000X1000MM(HXW)</t>
  </si>
  <si>
    <t>AD1037</t>
  </si>
  <si>
    <t>K Soport metal.canal.horiz.</t>
  </si>
  <si>
    <t>AD1041</t>
  </si>
  <si>
    <t>BACKPLATE2000X600MM(HXW)</t>
  </si>
  <si>
    <t>ZINCPLATEDPLATE200X600MM(HXW)</t>
  </si>
  <si>
    <t>BACKPLATE200X800MM(HXW)</t>
  </si>
  <si>
    <t>PLATEBACKINGKIT</t>
  </si>
  <si>
    <t>AD1050</t>
  </si>
  <si>
    <t>K Kit fijar platina 500mm</t>
  </si>
  <si>
    <t>AD1053</t>
  </si>
  <si>
    <t>EXTEND.ZINCPLATE+TRACK2000X1200MM(HXW)</t>
  </si>
  <si>
    <t>AD1056</t>
  </si>
  <si>
    <t>K Tornillos martillo 20mm</t>
  </si>
  <si>
    <t>EXTEND.ZINCPLATE+TRACK2000X600MM(HXW)</t>
  </si>
  <si>
    <t>AD1061</t>
  </si>
  <si>
    <t>K Soporte unifix H 600mm</t>
  </si>
  <si>
    <t>AD1064</t>
  </si>
  <si>
    <t>K Tornillos martillo 27mm</t>
  </si>
  <si>
    <t>AD1065</t>
  </si>
  <si>
    <t>K bases p barra 800A 4pz</t>
  </si>
  <si>
    <t>AD1066</t>
  </si>
  <si>
    <t>K adaptador p barra800A4pz</t>
  </si>
  <si>
    <t>AD1068</t>
  </si>
  <si>
    <t xml:space="preserve"> K Kit union bar.perf 800&amp;1250A</t>
  </si>
  <si>
    <t>AD1069</t>
  </si>
  <si>
    <t>K Kit uni.barra perf1250&amp;2000A</t>
  </si>
  <si>
    <t>AD1070</t>
  </si>
  <si>
    <t>EXTEND.ZINCPLATE+TRACK2200X1000MM(HXW)</t>
  </si>
  <si>
    <t>AD1071</t>
  </si>
  <si>
    <t>K Tornillo martillo 37mm</t>
  </si>
  <si>
    <t>AD1072</t>
  </si>
  <si>
    <t>K Tornillo martillo 47mm</t>
  </si>
  <si>
    <t>AD1083</t>
  </si>
  <si>
    <t>K Kit unión de 2 AD1080</t>
  </si>
  <si>
    <t>AD1086</t>
  </si>
  <si>
    <t>K Cubre modulos 200mm 10pz</t>
  </si>
  <si>
    <t>AD1088</t>
  </si>
  <si>
    <t>K Cubre modulos 600mm 3pz</t>
  </si>
  <si>
    <t>N.2PLATEREINFORCEM.SECTIONSW=600MM</t>
  </si>
  <si>
    <t>AD1090</t>
  </si>
  <si>
    <t>K Bisagras p paneles 10pz</t>
  </si>
  <si>
    <t>AD1091</t>
  </si>
  <si>
    <t>ZINCPLATEDPLATE600X800MM(HXW)</t>
  </si>
  <si>
    <t>N.2PLATEREINFORCEM.SECTIONSW=800MM</t>
  </si>
  <si>
    <t>N.2CROSSPIECESXINNERMOUN.PLATED=500MM</t>
  </si>
  <si>
    <t>AD1600</t>
  </si>
  <si>
    <t>K Porta etiquetas 24mod.</t>
  </si>
  <si>
    <t>AD1800</t>
  </si>
  <si>
    <t>K Porta etiquetas 36mod.</t>
  </si>
  <si>
    <t>AD3305</t>
  </si>
  <si>
    <t>K marco para kit XT1 3P</t>
  </si>
  <si>
    <t>AD3306</t>
  </si>
  <si>
    <t>K  marco par kit XT2 3P.</t>
  </si>
  <si>
    <t>AD3307</t>
  </si>
  <si>
    <t>K marco para kit XT3 3P</t>
  </si>
  <si>
    <t>AD3308</t>
  </si>
  <si>
    <t>K marco para kit XT4 3P</t>
  </si>
  <si>
    <t>AE1015</t>
  </si>
  <si>
    <t>IS2 Kit ventilación techo</t>
  </si>
  <si>
    <t>AL1000</t>
  </si>
  <si>
    <t>L argollas elevación 4pz</t>
  </si>
  <si>
    <t>AP6000</t>
  </si>
  <si>
    <t xml:space="preserve">K Adaptador profundidad </t>
  </si>
  <si>
    <t>AP6001</t>
  </si>
  <si>
    <t xml:space="preserve">K  Adaptador profundidad </t>
  </si>
  <si>
    <t>N.2BACKPLATESLIDINGGUIDESD=800MM</t>
  </si>
  <si>
    <t>BA0400</t>
  </si>
  <si>
    <t>K Barra perfilada 400A</t>
  </si>
  <si>
    <t>BA0800</t>
  </si>
  <si>
    <t>K Barra perfilada 800A</t>
  </si>
  <si>
    <t>BA1250</t>
  </si>
  <si>
    <t>K Barra perfilada 1250A</t>
  </si>
  <si>
    <t>BB1264</t>
  </si>
  <si>
    <t>IS2 Gabinete 1200x600x400mm</t>
  </si>
  <si>
    <t>BB1865</t>
  </si>
  <si>
    <t>IS2 Gabinete 1800x600x400mm</t>
  </si>
  <si>
    <t>BF1602</t>
  </si>
  <si>
    <t>K Barra flexible 250A 2pz</t>
  </si>
  <si>
    <t>BF2502</t>
  </si>
  <si>
    <t>K Barra flexible 400A 2pz</t>
  </si>
  <si>
    <t>BF4002</t>
  </si>
  <si>
    <t>K Barra flexible 500A 2pz</t>
  </si>
  <si>
    <t>BF4012</t>
  </si>
  <si>
    <t>K Barra flexible 630A 2pz</t>
  </si>
  <si>
    <t>BF6302</t>
  </si>
  <si>
    <t>K Barra flexible 1000A 2pz</t>
  </si>
  <si>
    <t>BF8002</t>
  </si>
  <si>
    <t>K Barra flexible 1250A 2pz</t>
  </si>
  <si>
    <t>BP0630</t>
  </si>
  <si>
    <t>K Portabarra plana 250-630A</t>
  </si>
  <si>
    <t>BP0632</t>
  </si>
  <si>
    <t>K Tapa portabarra BP0630 2pz</t>
  </si>
  <si>
    <t>BP0634</t>
  </si>
  <si>
    <t>K Portabarra flat escalado 630A</t>
  </si>
  <si>
    <t>BP1250</t>
  </si>
  <si>
    <t>K Portabarra plana 400-1250A</t>
  </si>
  <si>
    <t>BP1600</t>
  </si>
  <si>
    <t>K Portabarra plana1600-2000A</t>
  </si>
  <si>
    <t>BP3200</t>
  </si>
  <si>
    <t>K Portabarra plana 4000A</t>
  </si>
  <si>
    <t>BR0250</t>
  </si>
  <si>
    <t>K Barra plana 250A 2pz</t>
  </si>
  <si>
    <t>BR0400</t>
  </si>
  <si>
    <t>K Barra plana 400 A 2pz</t>
  </si>
  <si>
    <t>BR0630</t>
  </si>
  <si>
    <t>K Barra plana 630A 2pz</t>
  </si>
  <si>
    <t>BS3250</t>
  </si>
  <si>
    <t>K kitunión barraplana 40mm</t>
  </si>
  <si>
    <t>BS5050</t>
  </si>
  <si>
    <t>K kitunión barraplana 50mm</t>
  </si>
  <si>
    <t>BS6350</t>
  </si>
  <si>
    <t>n°4tighteningplatesh=63mm</t>
  </si>
  <si>
    <t>E1.2B10FAA-1+0</t>
  </si>
  <si>
    <t>TT- E1.2B, 1000 A, Fijo, Ekip Dip-LI, 127Vac/dc, Tipo A (1+0), 3 Polos</t>
  </si>
  <si>
    <t>E1.2B10FAA-1+1</t>
  </si>
  <si>
    <t>TT- E1.2B, 1000 A, Fijo, Ekip Dip-LI, 127Vac/dc, Tipo A (1+1), 3 Polos</t>
  </si>
  <si>
    <t>E1.2B10FAB-1+0</t>
  </si>
  <si>
    <t>TT- E1.2B, 1000 A, Fijo, Ekip Dip-LI, 24dc, Tipo A (1+0), 3 Polos</t>
  </si>
  <si>
    <t>E1.2B10FAB-1+1</t>
  </si>
  <si>
    <t>TT- E1.2B, 1000 A, Fijo, Ekip Dip-LI, 24Vdc, Tipo A (1+1), 3Polos</t>
  </si>
  <si>
    <t>E1.2B10FCA-1+1</t>
  </si>
  <si>
    <t>TT- E1.2B, 1000 A, Fijo, Ekip Dip-LSIG, 127Vac/dc, Tipo A (1+1), 3 Polos</t>
  </si>
  <si>
    <t>E1.2B10FSA-0+0</t>
  </si>
  <si>
    <t>TT- E1.2B, 1000 A, Fijo, Seccionador, 127Vac/dc, Tipo A (0+0), 3 Polos</t>
  </si>
  <si>
    <t>E1.2B10WAA-1+0</t>
  </si>
  <si>
    <t>TT- E1.2B, 1000 A, Extraíble, Relé Ekip LI, 127Vac/dc, Tipo A (1+0), 3 Polos</t>
  </si>
  <si>
    <t>E1.2B10WAA-1+1</t>
  </si>
  <si>
    <t>TT- E1.2B, 1000 A, Extraíble, Relé Ekip LI, 127Vac/dc, Tipo A (1+1), 3 Polos</t>
  </si>
  <si>
    <t>E1.2B10WAB-1+0</t>
  </si>
  <si>
    <t>TT- E1.2B, 1000 A, Extraíble, Relé Ekip LI, 24Vdc, Tipo A (1+0), 3 Polos</t>
  </si>
  <si>
    <t>E1.2B10WAB-1+1</t>
  </si>
  <si>
    <t>TT- E1.2B, 1000 A, Extraíble, Relé Ekip LI, 24 Vdc, Tipo A (1+1), 3 Polos</t>
  </si>
  <si>
    <t>E1.2B10WCA-1+1</t>
  </si>
  <si>
    <t>TT- E1.2B, 1000 A, Extraíble, Relé Ekip LSIG,  127Vac/dc, Tipo A (1+1), 3 Polos</t>
  </si>
  <si>
    <t>E1.2B10WFA11-4AVI</t>
  </si>
  <si>
    <t>TT- E1.2B, 1000 A, Extraíble, Relé Ekip Touch LSIG, 127Vac/dc, Tipo A (1+1), 4 Polos, Vertical, IEC</t>
  </si>
  <si>
    <t>E1.2B10WSA-0+0</t>
  </si>
  <si>
    <t>TT- E1.2B, 1000 A, Extraíble, Seccionador, 127Vac/dc, Tipo A (0+0), 3 Polos</t>
  </si>
  <si>
    <t>E1.2B10WSB-0+0</t>
  </si>
  <si>
    <t>TT- E1.2B, 1000 A, Extraíble, Seccionador, 24vdc, Tipo A (0+0), 3 Polos</t>
  </si>
  <si>
    <t>E1.2B12FAA-1+0</t>
  </si>
  <si>
    <t>TT- E1.2B, 1250 A, Fijo, Ekip Dip-LI, 127Vac/dc, Tipo A (1+0), 3 Polos</t>
  </si>
  <si>
    <t>E1.2B12FAA-1+1</t>
  </si>
  <si>
    <t>TT- E1.2B, 1250 A, Fijo, Ekip Dip-LI, 127Vac/dc, Tipo A (1+1), 3 Polos</t>
  </si>
  <si>
    <t>E1.2B12FAB-1+0</t>
  </si>
  <si>
    <t>TT- E1.2B, 1250 A, Fijo, Ekip Dip-LI, 24dc, Tipo A (1+0), 3 Polos</t>
  </si>
  <si>
    <t>E1.2B12FAB-1+1</t>
  </si>
  <si>
    <t>TT- E1.2B, 1250 A, Fijo, Ekip Dip-LI, 24Vdc, Tipo A (1+1), 3Polos</t>
  </si>
  <si>
    <t>E1.2B12FAD-1+0</t>
  </si>
  <si>
    <t>TT- E1.2B, 1250 A, Fijo, Ekip Dip-LI, 220Vac, Tipo A (1+0), 3 Polos</t>
  </si>
  <si>
    <t>E1.2B12FCA-1+1</t>
  </si>
  <si>
    <t>TT- E1.2B, 1250 A, Fijo, Ekip Dip-LSIG, 127Vac/dc, Tipo A (1+1), 3 Polos</t>
  </si>
  <si>
    <t>E1.2B12FCB-1+0</t>
  </si>
  <si>
    <t>TT- E1.2B 1250A Fijo Ekip Dip-LSIG 24Vdc A(1+0) 3P Vertical HR-VR Orientables</t>
  </si>
  <si>
    <t>E1.2B12FCB-1+1</t>
  </si>
  <si>
    <t>TT- E1.2B, 1250 A, Fijo, Ekip Dip-LSIG, 24Vdc, Tipo A (1+1), 3 Polos</t>
  </si>
  <si>
    <t>E1.2B12FSA-0+0</t>
  </si>
  <si>
    <t>TT- E1.2B, 1250 A, Fijo, Seccionador, 127Vac/dc, Tipo A (0+0), 3 Polos</t>
  </si>
  <si>
    <t>E1.2B12FSB-0+0</t>
  </si>
  <si>
    <t>TT- E1.2B, 1250 A, Fijo, Seccionador, 24Vdc, Tipo A (0+0), 3 Polos</t>
  </si>
  <si>
    <t>E1.2B12WAA-1+0</t>
  </si>
  <si>
    <t>TT- E1.2B, 1250 A, Extraíble, Relé Ekip LI, 127Vac/dc, Tipo A (1+0), 3 Polos</t>
  </si>
  <si>
    <t>E1.2B12WAA-1+1</t>
  </si>
  <si>
    <t>TT- E1.2B, 1250 A, Extraíble, Relé Ekip LI, 127Vac/dc, Tipo A (1+1), 3 Polos</t>
  </si>
  <si>
    <t>E1.2B12WAB-1+0</t>
  </si>
  <si>
    <t>TT- E1.2B, 1250 A, Extraíble, Relé Ekip LI, 24Vdc, Tipo A (1+0), 3 Polos</t>
  </si>
  <si>
    <t>E1.2B12WAB-1+1</t>
  </si>
  <si>
    <t>TT- E1.2B, 1250 A, Extraíble, Relé Ekip LI, 24 Vdc, Tipo A (1+1), 3 Polos</t>
  </si>
  <si>
    <t>E1.2B12WCA-1+0</t>
  </si>
  <si>
    <t>TT- E1.2B1250A F Dip-LSIG 127V A(1+1) 3P</t>
  </si>
  <si>
    <t>E1.2B12WCA-1+1</t>
  </si>
  <si>
    <t>TT- E1.2B, 1250 A, Extraíble, Relé Ekip LSIG, 127Vac/dc, Tipo A (1+1), 3 Polos</t>
  </si>
  <si>
    <t>E1.2B12WSA-0+0</t>
  </si>
  <si>
    <t>TT- E1.2B, 1250 A, Extraíble, Seccionador, 127Vac/dc, Tipo A (0+0), 3 Polos</t>
  </si>
  <si>
    <t>E1.2B12WSB-0+0</t>
  </si>
  <si>
    <t>TT- E1.2B, 1250 A, Extraíble, Seccionador, 24vdc, Tipo A (0+0), 3 Polos</t>
  </si>
  <si>
    <t>E1.2B16FAA-1+0</t>
  </si>
  <si>
    <t>TT- E1.2B, 1600 A, Fijo, Ekip Dip-LI, 127Vac/dc, Tipo A (1+0), 3 Polos</t>
  </si>
  <si>
    <t>E1.2B16FAA-1+1</t>
  </si>
  <si>
    <t>TT- E1.2B, 1600 A, Fijo, Ekip Dip-LI, 127Vac/dc, Tipo A (1+1), 3 Polos</t>
  </si>
  <si>
    <t>E1.2B16FAB-1+0</t>
  </si>
  <si>
    <t>TT- E1.2B, 1600 A, Fijo, Ekip Dip-LI, 24dc, Tipo A (1+0), 3 Polos</t>
  </si>
  <si>
    <t>E1.2B16FAB-1+1</t>
  </si>
  <si>
    <t>TT- E1.2B, 1600 A, Fijo, Ekip Dip-LI, 24Vdc, Tipo A (1+1), 3Polos</t>
  </si>
  <si>
    <t>E1.2B16FAD-1+0</t>
  </si>
  <si>
    <t>TT- E1.2B, 1600 A, Fijo, Ekip Dip-LI, 220Vac, Tipo A (1+0), 3 Polos</t>
  </si>
  <si>
    <t>E1.2B16FCA-1+1</t>
  </si>
  <si>
    <t>TT- E1.2B, 1600 A, Fijo, Ekip Dip-LSIG, 127Vac/dc, Tipo A (1+1), 3 Polos</t>
  </si>
  <si>
    <t>E1.2B16FSA-0+0</t>
  </si>
  <si>
    <t>TT- E1.2B, 1600 A, Fijo, Seccionador, 127Vac/dc, Tipo A (0+0), 3 Polos</t>
  </si>
  <si>
    <t>E1.2B16FSB-0+0</t>
  </si>
  <si>
    <t>TT- E1.2B, 1600 A, Fijo, Seccionador, 24Vdc, Tipo A (0+0), 3 Polos</t>
  </si>
  <si>
    <t>E1.2B16WAA-1+0</t>
  </si>
  <si>
    <t>TT- E1.2B, 1600 A, Extraíble, Relé Ekip LI, 127Vac/dc, Tipo A (1+0), 3 Polos</t>
  </si>
  <si>
    <t>E1.2B16WAA-1+1</t>
  </si>
  <si>
    <t>TT- E1.2B, 1600 A, Extraíble, Relé Ekip LI, 127Vac/dc, Tipo A (1+1), 3 Polos</t>
  </si>
  <si>
    <t>E1.2B16WAA10-4AVI</t>
  </si>
  <si>
    <t>TT-E1.2B 1600 A W DipLSIG 110Vac A 1+0 4P V</t>
  </si>
  <si>
    <t>E1.2B16WAB-1+0</t>
  </si>
  <si>
    <t>TT- E1.2B, 1600 A, Extraíble, Relé Ekip LI, 24Vdc, Tipo A (1+0), 3 Polos</t>
  </si>
  <si>
    <t>E1.2B16WAB-1+1</t>
  </si>
  <si>
    <t>TT- E1.2B, 1600 A, Extraíble, Relé Ekip LI, 24 Vdc, Tipo A (1+1), 3 Polos</t>
  </si>
  <si>
    <t>E1.2B16WCA-1+1</t>
  </si>
  <si>
    <t>TT- E1.2B, 1600 A, Extraíble, Relé Ekip LSIG, 127Vac/dc, Tipo A (1+1), 3 Polos</t>
  </si>
  <si>
    <t>E1.2B16WSA-0+0</t>
  </si>
  <si>
    <t>TT- E1.2B, 1600 A, Extraíble, Seccionador, 127Vac/dc, Tipo A (0+0), 3 Polos</t>
  </si>
  <si>
    <t>E1.2B16WSB-0+0</t>
  </si>
  <si>
    <t>TT- E1.2B, 1600 A, Extraíble, Seccionador, 24vdc, Tipo A (0+0), 3 Polos</t>
  </si>
  <si>
    <t>E1.2B63FAA-1+0</t>
  </si>
  <si>
    <t>TT- E1.2B, 630 A, Fijo, Ekip Dip-LI, 127Vac/dc, Tipo A (1+0), 3 Polos</t>
  </si>
  <si>
    <t>E1.2B63FAA-1+1</t>
  </si>
  <si>
    <t>TT- E1.2B, 630 A, Fijo, Ekip Dip-LI, 127Vac/dc, Tipo A (1+1), 3 Polos</t>
  </si>
  <si>
    <t>E1.2B63FAB-1+0</t>
  </si>
  <si>
    <t>TT- E1.2B, 630 A, Fijo, Ekip Dip-LI, 24dc, Tipo A (1+0), 3 Polos</t>
  </si>
  <si>
    <t>E1.2B63FAB-1+1</t>
  </si>
  <si>
    <t>TT- E1.2B, 630 A, Fijo, Ekip Dip-LI, 24Vdc, Tipo A (1+1), 3Polos</t>
  </si>
  <si>
    <t>E1.2B63FCA-1+1</t>
  </si>
  <si>
    <t>TT- E1.2B, 630 A, Fijo, Ekip Dip-LSIG, 127Vac/dc, Tipo A (1+1), 3 Polos</t>
  </si>
  <si>
    <t>E1.2B63FSA-0+0</t>
  </si>
  <si>
    <t>TT- E1.2B, 630 A, Fijo, Seccionador, 127Vac/dc, Tipo A (0+0), 3 Polos</t>
  </si>
  <si>
    <t>E1.2B63FSB-0+0</t>
  </si>
  <si>
    <t>TT- E1.2B, 630 A, Fijo, Seccionador, 24Vdc, Tipo A (0+0), 3 Polos</t>
  </si>
  <si>
    <t>E1.2B63WAA-1+0</t>
  </si>
  <si>
    <t>TT- E1.2B, 630 A, Extraíble, Relé Ekip LI, 127Vac/dc, Tipo A (1+0), 3 Polos</t>
  </si>
  <si>
    <t>E1.2B63WAA-1+1</t>
  </si>
  <si>
    <t>TT- E1.2B, 630 A, Extraíble, Relé Ekip LI, 127Vac/dc, Tipo A (1+1), 3 Polos</t>
  </si>
  <si>
    <t>E1.2B63WAB-1+0</t>
  </si>
  <si>
    <t>TT- E1.2B, 630 A, Extraíble, Relé Ekip LI, 24Vdc, Tipo A (1+0), 3 Polos</t>
  </si>
  <si>
    <t>E1.2B63WAB-1+1</t>
  </si>
  <si>
    <t>TT- E1.2B, 630 A, Extraíble, Relé Ekip LI, 24 Vdc, Tipo A (1+1), 3 Polos</t>
  </si>
  <si>
    <t>E1.2B63WCA-1+1</t>
  </si>
  <si>
    <t>TT- E1.2B, 630 A, Extraíble, Relé Ekip LSIG, 127Vac/dc, Tipo A (1+1), 3 Polos</t>
  </si>
  <si>
    <t>E1.2B63WSA-0+0</t>
  </si>
  <si>
    <t>TT- E1.2B, 630 A, Extraíble, Seccionador, 127Vac/dc, Tipo A (0+0), 3 Polos</t>
  </si>
  <si>
    <t>E1.2B63WSB-0+0</t>
  </si>
  <si>
    <t>TT- E1.2B, 630 A, Extraíble, Seccionador, 24vdc, Tipo A (0+0), 3 Polos</t>
  </si>
  <si>
    <t>E1.2B80FAA-1+0</t>
  </si>
  <si>
    <t>TT- E1.2B, 800 A, Fijo, Ekip Dip-LI, 127Vac/dc, Tipo A (1+0), 3 Polos</t>
  </si>
  <si>
    <t>E1.2B80FAA-1+1</t>
  </si>
  <si>
    <t>TT- E1.2B, 800 A, Fijo, Ekip Dip-LI, 127Vac/dc, Tipo A (1+1), 3 Polos</t>
  </si>
  <si>
    <t>E1.2B80FAB-1+0</t>
  </si>
  <si>
    <t>TT- E1.2B, 800 A, Fijo, Ekip Dip-LI, 24dc, Tipo A (1+0), 3 Polos</t>
  </si>
  <si>
    <t>E1.2B80FAB-1+1</t>
  </si>
  <si>
    <t>TT- E1.2B, 800 A, Fijo, Ekip Dip-LI, 24Vdc, Tipo A (1+1), 3Polos</t>
  </si>
  <si>
    <t>E1.2B80FCA-1+1</t>
  </si>
  <si>
    <t>TT- E1.2B, 800 A, Fijo, Ekip Dip-LSIG, 127Vac/dc, Tipo A (1+1), 3 Polos</t>
  </si>
  <si>
    <t>E1.2B80FSA-0+0</t>
  </si>
  <si>
    <t>TT- E1.2B, 800 A, Fijo, Seccionador, 127Vac/dc, Tipo A (0+0), 3 Polos</t>
  </si>
  <si>
    <t>E1.2B80FSB-0+0</t>
  </si>
  <si>
    <t>E1.2B80WAA-1+0</t>
  </si>
  <si>
    <t>TT- E1.2B, 800 A, Extraíble, Relé Ekip LI, 127Vac/dc, Tipo A (1+0), 3 Polos</t>
  </si>
  <si>
    <t>E1.2B80WAA-1+1</t>
  </si>
  <si>
    <t>TT- E1.2B, 800 A, Extraíble, Relé Ekip LI, 127Vac/dc, Tipo A (1+1), 3 Polos</t>
  </si>
  <si>
    <t>E1.2B80WAB-1+0</t>
  </si>
  <si>
    <t>TT- E1.2B, 800 A, Extraíble, Relé Ekip LI, 24Vdc, Tipo A (1+0), 3 Polos</t>
  </si>
  <si>
    <t>E1.2B80WAB-1+1</t>
  </si>
  <si>
    <t>TT- E1.2B, 800 A, Extraíble, Relé Ekip LI, 24 Vdc, Tipo A (1+1), 3 Polos</t>
  </si>
  <si>
    <t>E1.2B80WCA-1+1</t>
  </si>
  <si>
    <t>TT- E1.2B, 800 A, Extraíble, Relé Ekip LSIG, 127Vac/dc, Tipo A (1+1), 3 Polos</t>
  </si>
  <si>
    <t>E1.2B80WSA-0+0</t>
  </si>
  <si>
    <t>TT- E1.2B, 800 A, Extraíble, Seccionador, 127Vac/dc, Tipo A (0+0), 3 Polos</t>
  </si>
  <si>
    <t>E1.2B80WSB-0+0</t>
  </si>
  <si>
    <t>TT- E1.2B, 800 A, Extraíble, Seccionador, 24vdc, Tipo A (0+0), 3 Polos</t>
  </si>
  <si>
    <t>E1.2N10FAA-1+0</t>
  </si>
  <si>
    <t>TT- E1.2N, 1000 A, Fijo, Ekip Dip-LI, 127Vac/dc, Tipo A (1+0), 3 Polos</t>
  </si>
  <si>
    <t>E1.2N10FAA-1+1</t>
  </si>
  <si>
    <t>TT- E1.2N, 1000 A, Fijo, Ekip Dip-LI, 127Vac/dc, Tipo A (1+1), 3 Polos</t>
  </si>
  <si>
    <t>E1.2N10FAB-1+0</t>
  </si>
  <si>
    <t>TT- E1.2N, 1000 A, Fijo, Ekip Dip-LI, 24dc, Tipo A (1+0), 3 Polos</t>
  </si>
  <si>
    <t>E1.2N10FAB-1+1</t>
  </si>
  <si>
    <t>TT- E1.2N, 1000 A, Fijo, Ekip Dip-LI, 24Vdc, Tipo A (1+1), 3Polos</t>
  </si>
  <si>
    <t>E1.2N10FCA-1+1</t>
  </si>
  <si>
    <t>TT- E1.2N, 1000 A, Fijo, Ekip Dip-LSIG, 127Vac/dc, Tipo A (1+1), 3 Polos</t>
  </si>
  <si>
    <t>E1.2N10FSA-0+0</t>
  </si>
  <si>
    <t>TT- E1.2N, 1000 A, Fijo, Seccionador, 127Vac/dc, Tipo A (0+0), 3 Polos</t>
  </si>
  <si>
    <t>E1.2N10FSB-0+0</t>
  </si>
  <si>
    <t>TT- E1.2N, 1000 A, Fijo, Seccionador, 24Vdc, Tipo A (0+0), 3 Polos</t>
  </si>
  <si>
    <t>E1.2N10WAA-1+0</t>
  </si>
  <si>
    <t>TT- E1.2N, 1000 A, Extraíble, Relé Ekip LI, 127Vac/dc, Tipo A (1+0), 3 Polos</t>
  </si>
  <si>
    <t>E1.2N10WAA-1+1</t>
  </si>
  <si>
    <t>TT- E1.2N, 1000 A, Extraíble, Relé Ekip LI, 127Vac/dc, Tipo A (1+1), 3 Polos</t>
  </si>
  <si>
    <t>E1.2N10WAB-1+0</t>
  </si>
  <si>
    <t>TT- E1.2N, 1000 A, Extraíble, Relé Ekip LI, 24Vdc, Tipo A (1+0), 3 Polos</t>
  </si>
  <si>
    <t>E1.2N10WAB-1+1</t>
  </si>
  <si>
    <t>TT- E1.2N, 1000 A, Extraíble, Relé Ekip LI, 24 Vdc, Tipo A (1+1), 3 Polos</t>
  </si>
  <si>
    <t>E1.2N10WCA-1+1</t>
  </si>
  <si>
    <t>TT- E1.2N, 1000 A, Extraíble, Relé Ekip LSIG,  127Vac/dc, Tipo A (1+1), 3 Polos</t>
  </si>
  <si>
    <t>E1.2N10WSA-0+0</t>
  </si>
  <si>
    <t>TT- E1.2N, 1000 A, Extraíble, Seccionador, 127Vac/dc, Tipo A (0+0), 3 Polos</t>
  </si>
  <si>
    <t>E1.2N10WSB-0+0</t>
  </si>
  <si>
    <t>TT- E1.2N, 1000 A, Extraíble, Seccionador, 24vdc, Tipo A (0+0), 3 Polos</t>
  </si>
  <si>
    <t>E1.2N12FAA-1+0</t>
  </si>
  <si>
    <t>TT- E1.2N, 1250 A, Fijo, Ekip Dip-LI, 127Vac/dc, Tipo A (1+0), 3 Polos</t>
  </si>
  <si>
    <t>E1.2N12FAA-1+1</t>
  </si>
  <si>
    <t>TT- E1.2N, 1250 A, Fijo, Ekip Dip-LI, 127Vac/dc, Tipo A (1+1), 3 Polos</t>
  </si>
  <si>
    <t>E1.2N12FAA10-4AVI</t>
  </si>
  <si>
    <t>TT- E1.2N, 1250 A, Fijo, Ekip Dip LI, 127Vac, Tipo A (1+0), 4 Polos, Vertical, IEC</t>
  </si>
  <si>
    <t>E1.2N12FAB-1+0</t>
  </si>
  <si>
    <t>TT- E1.2N, 1250 A, Fijo, Ekip Dip-LI, 24dc, Tipo A (1+0), 3 Polos</t>
  </si>
  <si>
    <t>E1.2N12FAB-1+1</t>
  </si>
  <si>
    <t>TT- E1.2N, 1250 A, Fijo, Ekip Dip-LI, 24Vdc, Tipo A (1+1), 3Polos</t>
  </si>
  <si>
    <t>E1.2N12FAD-1+0</t>
  </si>
  <si>
    <t>TT- E1.2N, 1250 A, Fijo, Ekip Dip-LI, 220Vac, Tipo A (1+0), 3 Polos</t>
  </si>
  <si>
    <t>E1.2N12FCA-1+1</t>
  </si>
  <si>
    <t>TT- E1.2N, 1250 A, Fijo, Ekip Dip-LSIG, 127Vac/dc, Tipo A (1+1), 3 Polos</t>
  </si>
  <si>
    <t>E1.2N12FCB-1+0</t>
  </si>
  <si>
    <t>TT- E1.2N 1250A Fijo Ekip Dip-LSIG 24Vdc A(1+0) 3P Vertical HR-VR Orientables</t>
  </si>
  <si>
    <t>E1.2N12FSA-0+0</t>
  </si>
  <si>
    <t>TT- E1.2N, 1250 A, Fijo, Seccionador, 127Vac/dc, Tipo A (0+0), 3 Polos</t>
  </si>
  <si>
    <t>E1.2N12FSB-0+0</t>
  </si>
  <si>
    <t>TT- E1.2N, 1250 A, Fijo, Seccionador, 24Vdc, Tipo A (0+0), 3 Polos</t>
  </si>
  <si>
    <t>E1.2N12WAA-1+0</t>
  </si>
  <si>
    <t>TT- E1.2N, 1250 A, Extraíble, Relé Ekip LI, 127Vac/dc, Tipo A (1+0), 3 Polos</t>
  </si>
  <si>
    <t>E1.2N12WAA-1+1</t>
  </si>
  <si>
    <t>TT- E1.2N, 1250 A, Extraíble, Relé Ekip LI, 127Vac/dc, Tipo A (1+1), 3 Polos</t>
  </si>
  <si>
    <t>E1.2N12WAB-1+0</t>
  </si>
  <si>
    <t>TT- E1.2N, 1250 A, Extraíble, Relé Ekip LI, 24Vdc, Tipo A (1+0), 3 Polos</t>
  </si>
  <si>
    <t>E1.2N12WAB-1+1</t>
  </si>
  <si>
    <t>TT- E1.2N, 1250 A, Extraíble, Relé Ekip LI, 24 Vdc, Tipo A (1+1), 3 Polos</t>
  </si>
  <si>
    <t>E1.2N12WAB11-4AVI</t>
  </si>
  <si>
    <t>TT-E1.2N 1250 Extraíble 1+1 Dip LI 24Vdc 4P AVI</t>
  </si>
  <si>
    <t>E1.2N12WCA-1+0</t>
  </si>
  <si>
    <t>TT- E1.2N1250A W Dip-LSIG 127V A(1+0) 3P</t>
  </si>
  <si>
    <t>E1.2N12WCA-1+1</t>
  </si>
  <si>
    <t>TT- E1.2N, 1250 A, Extraíble, Relé Ekip LSIG,  127Vac/dc, Tipo A (1+1), 3 Polos</t>
  </si>
  <si>
    <t>E1.2N12WSA-0+0</t>
  </si>
  <si>
    <t>TT- E1.2N, 1250 A, Extraíble, Seccionador, 127Vac/dc, Tipo A (0+0), 3 Polos</t>
  </si>
  <si>
    <t>E1.2N12WSB-0+0</t>
  </si>
  <si>
    <t>TT- E1.2N, 1250 A, Extraíble, Seccionador, 24vdc, Tipo A (0+0), 3 Polos</t>
  </si>
  <si>
    <t>E1.2N16FAA-1+0</t>
  </si>
  <si>
    <t>TT- E1.2N, 1600 A, Fijo, Ekip Dip-LI, 127Vac/dc, Tipo A (1+0), 3 Polos</t>
  </si>
  <si>
    <t>E1.2N16FAA-1+1</t>
  </si>
  <si>
    <t>TT- E1.2N, 1600 A, Fijo, Ekip Dip-LI, 127Vac/dc, Tipo A (1+1), 3 Polos</t>
  </si>
  <si>
    <t>E1.2N16FAA10-4AVI</t>
  </si>
  <si>
    <t>TT- E1.2N, 1600 A, Fijo, Ekip Dip-LI, 127Vac/dc, Tipo A (1+0), 4 Polos. IEC, vertical</t>
  </si>
  <si>
    <t>E1.2N16FAA11-4AVI</t>
  </si>
  <si>
    <t>TT- E1.2N, 1600 A, Fijo, Ekip Dip-LI, 127Vac/dc, Tipo A (1+1), 4 Polos. IEC, vertical</t>
  </si>
  <si>
    <t>E1.2N16FAB-1+0</t>
  </si>
  <si>
    <t>TT- E1.2N, 1600 A, Fijo, Ekip Dip-LI, 24dc, Tipo A (1+0), 3 Polos</t>
  </si>
  <si>
    <t>E1.2N16FAB-1+1</t>
  </si>
  <si>
    <t>TT- E1.2N, 1600 A, Fijo, Ekip Dip-LI, 24Vdc, Tipo A (1+1), 3Polos</t>
  </si>
  <si>
    <t>E1.2N16FAD-1+0</t>
  </si>
  <si>
    <t>TT- E1.2N, 1600 A, Fijo, Ekip Dip-LI, 220Vac, Tipo A (1+0), 3 Polos</t>
  </si>
  <si>
    <t>E1.2N16FCA-1+1</t>
  </si>
  <si>
    <t>TT- E1.2N, 1600 A, Fijo, Ekip Dip-LSIG, 127Vac/dc, Tipo A (1+1), 3 Polos</t>
  </si>
  <si>
    <t>E1.2N16FCB-1+1</t>
  </si>
  <si>
    <t>TT- E1.2N1600A F Dip-LSIG 24V A(1+1) 3P</t>
  </si>
  <si>
    <t>E1.2N16FSA-0+0</t>
  </si>
  <si>
    <t>TT- E1.2N, 1600 A, Fijo, Seccionador, 127Vac/dc, Tipo A (0+0), 3 Polos</t>
  </si>
  <si>
    <t>E1.2N16FSB-0+0</t>
  </si>
  <si>
    <t>TT- E1.2N, 1600 A, Fijo, Seccionador, 24Vdc, Tipo A (0+0), 3 Polos</t>
  </si>
  <si>
    <t>E1.2N16WAA-1+0</t>
  </si>
  <si>
    <t>TT- E1.2N, 1600 A, Extraíble, Relé Ekip LI, 127Vac/dc, Tipo A (1+0), 3 Polos</t>
  </si>
  <si>
    <t>E1.2N16WAA-1+1</t>
  </si>
  <si>
    <t>TT- E1.2N, 1600 A, Extraíble, Relé Ekip LI, 127Vac/dc, Tipo A (1+1), 3 Polos</t>
  </si>
  <si>
    <t>E1.2N16WAB-1+0</t>
  </si>
  <si>
    <t>TT- E1.2N, 1600 A, Extraíble, Relé Ekip LI, 24Vdc, Tipo A (1+0), 3 Polos</t>
  </si>
  <si>
    <t>E1.2N16WAB-1+1</t>
  </si>
  <si>
    <t>TT- E1.2N, 1600 A, Extraíble, Relé Ekip LI, 24 Vdc, Tipo A (1+1), 3 Polos</t>
  </si>
  <si>
    <t>E1.2N16WAB11-4AVI</t>
  </si>
  <si>
    <t>TT-E1.2N 1600 Extraíble 1+1 Dip LI 24Vdc 4P AVI</t>
  </si>
  <si>
    <t>E1.2N16WCA-1+0</t>
  </si>
  <si>
    <t>TT-E1.2N 1600A W DIP LSIG 110Vac A 1+0 3P IEC V</t>
  </si>
  <si>
    <t>E1.2N16WCA-1+1</t>
  </si>
  <si>
    <t>TT- E1.2N, 1600 A, Extraíble, Relé Ekip LSIG, 127Vac/dc, Tipo A (1+1), 3 Polos</t>
  </si>
  <si>
    <t>E1.2N16WCD-1+1</t>
  </si>
  <si>
    <t>E1.2N16WSA-0+0</t>
  </si>
  <si>
    <t>TT- E1.2N, 1600 A, Extraíble, Seccionador, 127Vac/dc, Tipo A (0+0), 3 Polos</t>
  </si>
  <si>
    <t>E1.2N16WSB-0+0</t>
  </si>
  <si>
    <t>TT- E1.2N, 1600 A, Extraíble, Seccionador, 24vdc, Tipo A (0+0), 3 Polos</t>
  </si>
  <si>
    <t>E1.2N63FAA-1+0</t>
  </si>
  <si>
    <t>TT- E1.2N, 630 A, Fijo, Ekip Dip-LI, 127Vac/dc, Tipo A (1+0), 3 Polos</t>
  </si>
  <si>
    <t>E1.2N63FAA-1+1</t>
  </si>
  <si>
    <t>TT- E1.2N, 630 A, Fijo, Ekip Dip-LI, 127Vac/dc, Tipo A (1+1), 3 Polos</t>
  </si>
  <si>
    <t>E1.2N63FAA10-4AVI</t>
  </si>
  <si>
    <t>TT- E1.2N, 630 A, Fijo, Ekip Dip-LI, 127Vac/dc, Tipo A (1+0), 4 Polos. IEC, vertical</t>
  </si>
  <si>
    <t>E1.2N63FAB-1+0</t>
  </si>
  <si>
    <t>TT- E1.2N, 630 A, Fijo, Ekip Dip-LI, 24dc, Tipo A (1+0), 3 Polos</t>
  </si>
  <si>
    <t>E1.2N63FAB-1+1</t>
  </si>
  <si>
    <t>TT- E1.2N, 630 A, Fijo, Ekip Dip-LI, 24Vdc, Tipo A (1+1), 3Polos</t>
  </si>
  <si>
    <t>E1.2N63FAB11-4AVI</t>
  </si>
  <si>
    <t>TT-E1.2N 630 F 1+1 Dip LSI 127V 4P AVI</t>
  </si>
  <si>
    <t>E1.2N63FCA-1+1</t>
  </si>
  <si>
    <t>TT- E1.2N, 630 A, Fijo, Ekip Dip-LSIG, 127Vac/dc, Tipo A (1+1), 3 Polos</t>
  </si>
  <si>
    <t>E1.2N63FSA-0+0</t>
  </si>
  <si>
    <t>TT- E1.2N, 630 A, Fijo, Seccionador, 127Vac/dc, Tipo A (0+0), 3 Polos</t>
  </si>
  <si>
    <t>E1.2N63FSB-0+0</t>
  </si>
  <si>
    <t>TT- E1.2N, 630 A, Fijo, Seccionador, 24Vdc, Tipo A (0+0), 3 Polos</t>
  </si>
  <si>
    <t>E1.2N63WAA-1+0</t>
  </si>
  <si>
    <t>TT- E1.2N, 630 A, Extraíble, Relé Ekip LI, 127Vac/dc, Tipo A (1+0), 3 Polos</t>
  </si>
  <si>
    <t>E1.2N63WAA-1+1</t>
  </si>
  <si>
    <t>TT- E1.2N, 630 A, Extraíble, Relé Ekip LI, 127Vac/dc, Tipo A (1+1), 3 Polos</t>
  </si>
  <si>
    <t>E1.2N63WAB-1+0</t>
  </si>
  <si>
    <t>TT- E1.2N, 630 A, Extraíble, Relé Ekip LI, 24Vdc, Tipo A (1+0), 3 Polos</t>
  </si>
  <si>
    <t>E1.2N63WAB-1+1</t>
  </si>
  <si>
    <t>TT- E1.2N, 630 A, Extraíble, Relé Ekip LI, 24 Vdc, Tipo A (1+1), 3 Polos</t>
  </si>
  <si>
    <t>E1.2N63WAB11-4AVI</t>
  </si>
  <si>
    <t>TT-E1.2N 630 Extraíble 1+1 Dip LI 24Vdc 4P AVI</t>
  </si>
  <si>
    <t>E1.2N63WCA-1+1</t>
  </si>
  <si>
    <t>TT- E1.2N, 630 A, Extraíble, Relé Ekip LSIG, 127Vac/dc, Tipo A (1+1), 3 Polos</t>
  </si>
  <si>
    <t>E1.2N63WSA-0+0</t>
  </si>
  <si>
    <t>TT- E1.2N, 630 A, Extraíble, Seccionador, 127Vac/dc, Tipo A (0+0), 3 Polos</t>
  </si>
  <si>
    <t>E1.2N63WSB-0+0</t>
  </si>
  <si>
    <t>TT- E1.2N, 630 A, Extraíble, Seccionador, 24vdc, Tipo A (0+0), 3 Polos</t>
  </si>
  <si>
    <t>E1.2N80FAA-1+0</t>
  </si>
  <si>
    <t>TT- E1.2N, 800 A, Fijo, Ekip Dip-LI, 127Vac/dc, Tipo A (1+0), 3 Polos</t>
  </si>
  <si>
    <t>E1.2N80FAA-1+1</t>
  </si>
  <si>
    <t>TT- E1.2N, 800 A, Fijo, Ekip Dip-LI, 127Vac/dc, Tipo A (1+1), 3 Polos</t>
  </si>
  <si>
    <t>E1.2N80FAB-1+0</t>
  </si>
  <si>
    <t>TT- E1.2N, 800 A, Fijo, Ekip Dip-LI, 24dc, Tipo A (1+0), 3 Polos</t>
  </si>
  <si>
    <t>E1.2N80FAB-1+1</t>
  </si>
  <si>
    <t>TT- E1.2N, 800 A, Fijo, Ekip Dip-LI, 24Vdc, Tipo A (1+1), 3Polos</t>
  </si>
  <si>
    <t>E1.2N80FCA-1+1</t>
  </si>
  <si>
    <t>TT- E1.2N, 800 A, Fijo, Ekip Dip-LSIG, 127Vac/dc, Tipo A (1+1), 3 Polos</t>
  </si>
  <si>
    <t>E1.2N80FFA-1+1</t>
  </si>
  <si>
    <t>TT- E1.2N, 800 A, Fijo, Ekip Touch-LSIG 127Vac/dc, Tipo A (1+1), 3 Polos</t>
  </si>
  <si>
    <t>E1.2N80FHA-1+1</t>
  </si>
  <si>
    <t>TT- E1.2N, 800 A, Fijo, Ekip HiTouch-LSIG 127Vac/dc, Tipo A (1+1), 3 Polos</t>
  </si>
  <si>
    <t>E1.2N80FSA-0+0</t>
  </si>
  <si>
    <t>TT- E1.2N, 800 A, Fijo, Seccionador, 127Vac/dc, Tipo A (0+0), 3 Polos</t>
  </si>
  <si>
    <t>E1.2N80FSB-0+0</t>
  </si>
  <si>
    <t>TT- E1.2N, 800 A, Fijo, Seccionador, 24Vdc, Tipo A (0+0), 3 Polos</t>
  </si>
  <si>
    <t>E1.2N80WAA-1+0</t>
  </si>
  <si>
    <t>TT- E1.2N, 800 A, Extraíble, Relé Ekip LI, 127Vac/dc, Tipo A (1+0), 3 Polos</t>
  </si>
  <si>
    <t>E1.2N80WAA-1+1</t>
  </si>
  <si>
    <t>TT- E1.2N, 800 A, Extraíble, Relé Ekip LI, 127Vac/dc, Tipo A (1+1), 3 Polos</t>
  </si>
  <si>
    <t>E1.2N80WAB-1+0</t>
  </si>
  <si>
    <t>TT- E1.2N, 800 A, Extraíble, Relé Ekip LI, 24Vdc, Tipo A (1+0), 3 Polos</t>
  </si>
  <si>
    <t>E1.2N80WAB-1+1</t>
  </si>
  <si>
    <t>TT- E1.2N, 800 A, Extraíble, Relé Ekip LI, 24 Vdc, Tipo A (1+1), 3 Polos</t>
  </si>
  <si>
    <t>E1.2N80WCA-1+1</t>
  </si>
  <si>
    <t>TT- E1.2N, 800 A, Extraíble, Relé Ekip LSIG, 127Vac/dc, Tipo A (1+1), 3 Polos</t>
  </si>
  <si>
    <t>E1.2N80WSA-0+0</t>
  </si>
  <si>
    <t>TT- E1.2N, 800 A, Extraíble, Seccionador, 127Vac/dc, Tipo A (0+0), 3 Polos</t>
  </si>
  <si>
    <t>E1.2N80WSB-0+0</t>
  </si>
  <si>
    <t>TT- E1.2N, 800 A, Extraíble, Seccionador, 24vdc, Tipo A (0+0), 3 Polos</t>
  </si>
  <si>
    <t>E1B12FAA-1+0</t>
  </si>
  <si>
    <t>TT-E1B1250 3P Fijo, 1+0 PR121 LI 127Vac</t>
  </si>
  <si>
    <t>E1B12FAB-1+0</t>
  </si>
  <si>
    <t>TT-E1B1250 3P F 1+0 PR121 LI 24Vdc</t>
  </si>
  <si>
    <t>E2.2B20FFA11-3AVI</t>
  </si>
  <si>
    <t>TT E2.2B 2000 A F TouchLSIG 127V 1+1 3PV</t>
  </si>
  <si>
    <t>E2.2B20FSB000-3DVI</t>
  </si>
  <si>
    <t>TT-E2.2B 2000 3P Fija 0+0+0 seccionador 24Vdc, Arreglo Vertical, IEC</t>
  </si>
  <si>
    <t>E2.2B80FSB000-3DVI</t>
  </si>
  <si>
    <t>TT-E2.2B 800 3P Fija 0+0+0 seccionador 24Vdc, Arreglo Vertical, IEC</t>
  </si>
  <si>
    <t>E2.2N10FAB111-3DVI</t>
  </si>
  <si>
    <t>TT-E2.2N 1000 Fijo EkipDip LI 24Vdc 1+1+1  Tipo D Vertical IEC</t>
  </si>
  <si>
    <t>E2.2N10WFA111-3CVI</t>
  </si>
  <si>
    <t>TT- E2.2N 1000A W Touch-LSIG 127Vac/dc C(1+1+1) 3P, Vertical, IEC</t>
  </si>
  <si>
    <t>E2.2N12FAA10-4AVI</t>
  </si>
  <si>
    <t>TT- E2.2N, 1250 A, Fijo, Ekip Dip LI, 127Vac, Tipo A (1+0), 4 Polos, Vertical, IEC</t>
  </si>
  <si>
    <t>E2.2N12FAB111-3DVI</t>
  </si>
  <si>
    <t>TT-E2.2N 1250 Fijo EkipDip LI 24Vdc 1+1+1  Tipo D Vertical IEC</t>
  </si>
  <si>
    <t>E2.2N12FBA11-4AVI</t>
  </si>
  <si>
    <t>TT-E2.2N 1250 F 1+1 Dip LSI 127V 4P AVI</t>
  </si>
  <si>
    <t>E2.2N12FCA111-3DVI</t>
  </si>
  <si>
    <t>TT-E2.2N 1250 Fijo EkipDip LSIG 127Vdc 1+1+1  Tipo D Vertical IEC</t>
  </si>
  <si>
    <t>E2.2N12WAB11-4AVI</t>
  </si>
  <si>
    <t>E2.2N16FAA-1+0</t>
  </si>
  <si>
    <t>TT- E2.2N, 1600 A, Fijo, Ekip Dip-LI, 127Vac/dc, Tipo A (1+0), 3 Polos</t>
  </si>
  <si>
    <t>E2.2N16FAA-1+1</t>
  </si>
  <si>
    <t>TT- E2.2N, 1600 A, Fijo, Ekip Dip-LI, 127Vac/dc, Tipo A (1+1), 3 Polos</t>
  </si>
  <si>
    <t>E2.2N16FAB-1+0</t>
  </si>
  <si>
    <t>TT- E2.2N, 1600 A, Fijo, Ekip Dip-LI, 24dc, Tipo A (1+0), 3 Polos</t>
  </si>
  <si>
    <t>E2.2N16FAB-1+1</t>
  </si>
  <si>
    <t>TT- E2.2N, 1600 A, Fijo, Ekip Dip-LI, 24Vdc, Tipo A (1+1), 3Polos</t>
  </si>
  <si>
    <t>E2.2N16FAD-1+0</t>
  </si>
  <si>
    <t>TT- E2.2N, 1600 A, Fijo, Ekip Dip-LI, 220Vac, Tipo A (1+0), 3 Polos</t>
  </si>
  <si>
    <t>E2.2N16FCA-1+1</t>
  </si>
  <si>
    <t>TT- E2.2N, 1600 A, Fijo, Ekip Dip-LSIG, 127Vac/dc, Tipo A (1+1), 3 Polos</t>
  </si>
  <si>
    <t>E2.2N16FHA111-3CVI</t>
  </si>
  <si>
    <t>TT- E2.2 N 1600A Fijo Ekip Hi Touch -LSIG 127Vdc Tipo C (1+1+1) 3P Vertical, IEC, Terminales HR-VR Orientables</t>
  </si>
  <si>
    <t>E2.2N16FSA-0+0</t>
  </si>
  <si>
    <t>TT- E2.2N, 1600 A, Fijo, Seccionador, 127Vac/dc, Tipo A (0+0), 3 Polos</t>
  </si>
  <si>
    <t>E2.2N16FSB-0+0</t>
  </si>
  <si>
    <t>TT- E2.2N, 1600 A, Fijo, Seccionador, 24Vdc, Tipo A (0+0), 3 Polos</t>
  </si>
  <si>
    <t>E2.2N16WAA-1+0</t>
  </si>
  <si>
    <t>TT- E2.2N, 1600 A, Extraíble, Relé Ekip LI, 127Vac/dc, Tipo A (1+0), 3 Polos</t>
  </si>
  <si>
    <t>E2.2N16WAA-1+1</t>
  </si>
  <si>
    <t>TT- E2.2N, 1600 A, Extraíble, Relé Ekip LI, 127Vac/dc, Tipo A (1+1), 3 Polos</t>
  </si>
  <si>
    <t>E2.2N16WAB-1+0</t>
  </si>
  <si>
    <t>TT- E2.2N, 1600 A, Extraíble, Relé Ekip LI, 24Vdc, Tipo A (1+0), 3 Polos</t>
  </si>
  <si>
    <t>E2.2N16WAB-1+1</t>
  </si>
  <si>
    <t>TT- E2.2N, 1600 A, Extraíble, Relé Ekip LI, 24 Vdc, Tipo A (1+1), 3 Polos</t>
  </si>
  <si>
    <t>E2.2N16WAB11-4AVI</t>
  </si>
  <si>
    <t>E2.2N16WCA-1+1</t>
  </si>
  <si>
    <t>TT- E2.2N, 1600 A, Extraíble, Relé Ekip LSIG,  127Vac/dc, Tipo A (1+1), 3 Polos</t>
  </si>
  <si>
    <t>E2.2N16WSA-0+0</t>
  </si>
  <si>
    <t>TT- E2.2N, 1600 A, Extraíble, Seccionador, 127Vac/dc, Tipo A (0+0), 3 Polos</t>
  </si>
  <si>
    <t>E2.2N16WSB-0+0</t>
  </si>
  <si>
    <t>TT- E2.2N, 1600 A, Extraíble, Seccionador, 24vdc, Tipo A (0+0), 3 Polos</t>
  </si>
  <si>
    <t>E2.2N20FAA-1+0</t>
  </si>
  <si>
    <t>TT- E2.2N, 2000 A, Fijo, Ekip Dip-LI, 127Vac/dc, Tipo A (1+0), 3 Polos</t>
  </si>
  <si>
    <t>E2.2N20FAA-1+1</t>
  </si>
  <si>
    <t>TT- E2.2N, 2000 A, Fijo, Ekip Dip-LI, 127Vac/dc, Tipo A (1+1), 3 Polos</t>
  </si>
  <si>
    <t>E2.2N20FAB-1+0</t>
  </si>
  <si>
    <t>TT- E2.2N, 2000 A, Fijo, Ekip Dip-LI, 24dc, Tipo A (1+0), 3 Polos</t>
  </si>
  <si>
    <t>E2.2N20FAB-1+1</t>
  </si>
  <si>
    <t>TT- E2.2N, 2000 A, Fijo, Ekip Dip-LI, 24Vdc, Tipo A (1+1), 3Polos</t>
  </si>
  <si>
    <t>E2.2N20FCA-1+1</t>
  </si>
  <si>
    <t>TT- E2.2N, 2000 A, Fijo, Ekip Dip-LSIG, 127Vac/dc, Tipo A (1+1), 3 Polos</t>
  </si>
  <si>
    <t>E2.2N20FCB-1+1</t>
  </si>
  <si>
    <t>TT- E2.2N, 2000 A, Fijo, Ekip Dip-LSIG, 24Vac/dc, Tipo A (1+1), 3 Polos, Arreglo Vertical</t>
  </si>
  <si>
    <t>E2.2N20FSA-0+0</t>
  </si>
  <si>
    <t>TT- E2.2N, 2000 A, Fijo, Seccionador, 127Vac/dc, Tipo A (0+0), 3 Polos</t>
  </si>
  <si>
    <t>E2.2N20FSB-0+0</t>
  </si>
  <si>
    <t>TT- E2.2N, 2000 A, Fijo, Seccionador, 24Vdc, Tipo A (0+0), 3 Polos</t>
  </si>
  <si>
    <t>E2.2N20FSB00-3AHI</t>
  </si>
  <si>
    <t>TT- E2.2N, 2000 A, Fijo, Seccionador, 24Vdc, Tipo A (0+0), 3 Polos, Horizontal, IEC</t>
  </si>
  <si>
    <t>E2.2N20WAA-1+0</t>
  </si>
  <si>
    <t>TT- E2.2N, 2000 A, Extraíble, Relé Ekip LI, 127Vac/dc, Tipo A (1+0), 3 Polos</t>
  </si>
  <si>
    <t>E2.2N20WAA-1+1</t>
  </si>
  <si>
    <t>TT- E2.2N, 2000 A, Extraíble, Relé Ekip LI, 127Vac/dc, Tipo A (1+1), 3 Polos</t>
  </si>
  <si>
    <t>E2.2N20WAA10-4AVI</t>
  </si>
  <si>
    <t>TT-E2.2N 2000 A W DipLSIG 110Vac A 1+0 4P V</t>
  </si>
  <si>
    <t>E2.2N20WAB-1+0</t>
  </si>
  <si>
    <t>TT- E2.2N, 2000 A, Extraíble, Relé Ekip LI, 24Vdc, Tipo A (1+0), 3 Polos</t>
  </si>
  <si>
    <t>E2.2N20WAB-1+1</t>
  </si>
  <si>
    <t>TT- E2.2N, 2000 A, Extraíble, Relé Ekip LI, 24 Vdc, Tipo A (1+1), 3 Polos</t>
  </si>
  <si>
    <t>E2.2N20WCA-1+0</t>
  </si>
  <si>
    <t>TT- E2.2N2000A W DIP-LSIG 127Vac/dc A(1+0) 3P</t>
  </si>
  <si>
    <t>E2.2N20WCA-1+1</t>
  </si>
  <si>
    <t>TT- E2.2N, 2000 A, Extraíble, Relé Ekip LSIG, 127Vac/dc, Tipo A (1+1), 3 Polos</t>
  </si>
  <si>
    <t>E2.2N20WCB-1+1</t>
  </si>
  <si>
    <t>TT-E2.2N2000A W DIP LSIG 24Vac/dc 1+1 3P</t>
  </si>
  <si>
    <t>E2.2N20WSA-0+0</t>
  </si>
  <si>
    <t>TT- E2.2N, 2000 A, Extraíble, Seccionador, 127Vac/dc, Tipo A (0+0), 3 Polos</t>
  </si>
  <si>
    <t>E2.2N20WSB-0+0</t>
  </si>
  <si>
    <t>TT- E2.2N, 2000 A, Extraíble, Seccionador, 24vdc, Tipo A (0+0), 3 Polos</t>
  </si>
  <si>
    <t>E2.2N25FAA-1+0</t>
  </si>
  <si>
    <t>TT- E2.2N, 2500 A, Fijo, Ekip Dip-LI, 127Vac/dc, Tipo A (1+0), 3 Polos</t>
  </si>
  <si>
    <t>E2.2N25FAA-1+1</t>
  </si>
  <si>
    <t>TT- E2.2N, 2500 A, Fijo, Ekip Dip-LI, 127Vac/dc, Tipo A (1+1), 3 Polos</t>
  </si>
  <si>
    <t>E2.2N25FAB-1+0</t>
  </si>
  <si>
    <t>TT- E2.2N, 2500 A, Fijo, Ekip Dip-LI, 24dc, Tipo A (1+0), 3 Polos</t>
  </si>
  <si>
    <t>E2.2N25FAB-1+1</t>
  </si>
  <si>
    <t>TT- E2.2N, 2500 A, Fijo, Ekip Dip-LI, 24Vdc, Tipo A (1+1), 3Polos</t>
  </si>
  <si>
    <t>E2.2N25FCA-1+1</t>
  </si>
  <si>
    <t>TT- E2.2N, 2500 A, Fijo, Ekip Dip-LSIG, 127Vac/dc, Tipo A (1+1), 3 Polos</t>
  </si>
  <si>
    <t>E2.2N25FHA11-3AVI</t>
  </si>
  <si>
    <t>TT E2.2N 2500 F HiTouchLSIG 127V 1+1 3PV</t>
  </si>
  <si>
    <t>E2.2N25FSA-0+0</t>
  </si>
  <si>
    <t>TT- E2.2N, 2500 A, Fijo, Seccionador, 127Vac/dc, Tipo A (0+0), 3 Polos</t>
  </si>
  <si>
    <t>E2.2N25FSB-0+0</t>
  </si>
  <si>
    <t>TT- E2.2N, 2500 A, Fijo, Seccionador, 24Vdc, Tipo A (0+0), 3 Polos</t>
  </si>
  <si>
    <t>E2.2N25WAA-1+0</t>
  </si>
  <si>
    <t>TT- E2.2N, 2500 A, Extraíble, Relé Ekip LI, 127Vac/dc, Tipo A (1+0), 3 Polos</t>
  </si>
  <si>
    <t>E2.2N25WAA-1+1</t>
  </si>
  <si>
    <t>TT- E2.2N, 2500 A, Extraíble, Relé Ekip LI, 127Vac/dc, Tipo A (1+1), 3 Polos</t>
  </si>
  <si>
    <t>E2.2N25WAB-1+0</t>
  </si>
  <si>
    <t>TT- E2.2N, 2500 A, Extraíble, Relé Ekip LI, 24Vdc, Tipo A (1+0), 3 Polos</t>
  </si>
  <si>
    <t>E2.2N25WAB-1+1</t>
  </si>
  <si>
    <t>TT- E2.2N, 2500 A, Extraíble, Relé Ekip LI, 24 Vdc, Tipo A (1+1), 3 Polos</t>
  </si>
  <si>
    <t>E2.2N25WCA-1+1</t>
  </si>
  <si>
    <t>TT- E2.2N, 2500 A, Extraíble, Relé Ekip LSIG, 127Vac/dc, Tipo A (1+1), 3 Polos</t>
  </si>
  <si>
    <t>E2.2N25WSA-0+0</t>
  </si>
  <si>
    <t>TT- E2.2N, 2500 A, Extraíble, Seccionador, 127Vac/dc, Tipo A (0+0), 3 Polos</t>
  </si>
  <si>
    <t>E2.2N25WSB-0+0</t>
  </si>
  <si>
    <t>TT- E2.2N, 2500 A, Extraíble, Seccionador, 24vdc, Tipo A (0+0), 3 Polos</t>
  </si>
  <si>
    <t>E2.2N80FAB110-3DVI</t>
  </si>
  <si>
    <t>TT-E2.2N 800 Fijo EkipDip LI 127Vdc 1+1+0  Tipo D Vertical IEC</t>
  </si>
  <si>
    <t>E2.2N80FCA111-3DVI</t>
  </si>
  <si>
    <t>TT-E2.2N 800 Fijo EkipDip LSIG 127Vdc 1+1+1  Tipo D Vertical IEC</t>
  </si>
  <si>
    <t>E2.2S16WFA111-4CVI</t>
  </si>
  <si>
    <t xml:space="preserve">T-E2.2S1600A W TO-LSIG 127V 1+1+1 4PCVI </t>
  </si>
  <si>
    <t>E2N16FAA-1+0</t>
  </si>
  <si>
    <t>TT-E2N 1600 3P Fijo, 1+0 PR121 LI 127V</t>
  </si>
  <si>
    <t>E2N20FAA-1+0</t>
  </si>
  <si>
    <t>TT-E2N2000 3P F 1+0 LI 127V</t>
  </si>
  <si>
    <t>E4.2H40FSA-0+0</t>
  </si>
  <si>
    <t>TT- E4.2H, 4000 A, Fijo, Seccionador, 127Vac/dc, Tipo A (0+0), 3 Polos</t>
  </si>
  <si>
    <t>E4.2H40FSB-0+0</t>
  </si>
  <si>
    <t>TT- E4.2H, 4000 A, Fijo, Seccionador, 24Vdc, Tipo A (0+0), 3 Polos</t>
  </si>
  <si>
    <t>E4.2H40WAA-1+0</t>
  </si>
  <si>
    <t>TT- E4.2H, 4000 A, Extraíble, Relé Ekip LI, 127Vac/dc, Tipo A (1+0), 3 Polos</t>
  </si>
  <si>
    <t>E4.2H40WAB-1+0</t>
  </si>
  <si>
    <t>TT- E4.2H, 4000 A, Extraíble, Relé Ekip LI, 24Vdc, Tipo A (1+0), 3 Polos</t>
  </si>
  <si>
    <t>E4.2H40WSA-0+0</t>
  </si>
  <si>
    <t>TT- E4.2H, 4000 A, Extraíble, Seccionador, 127Vac/dc, Tipo A (0+0), 3 Polos</t>
  </si>
  <si>
    <t>E4.2H40WSB-0+0</t>
  </si>
  <si>
    <t>TT- E4.2H, 4000 A, Extraíble, Seccionador, 24vdc, Tipo A (0+0), 3 Polos</t>
  </si>
  <si>
    <t>E4.2N32FAA-1+0</t>
  </si>
  <si>
    <t>TT- E4.2N, 3200 A, Fijo, Ekip Dip-LI, 127Vac/dc, Tipo A (1+0), 3 Polos</t>
  </si>
  <si>
    <t>E4.2N32FAA-1+1</t>
  </si>
  <si>
    <t>TT- E4.2N, 3200 A, Fijo, Ekip Dip-LI, 127Vac/dc, Tipo A (1+1), 3 Polos</t>
  </si>
  <si>
    <t>E4.2N32FAB-1+0</t>
  </si>
  <si>
    <t>TT- E4.2N, 3200 A, Fijo, Ekip Dip-LI, 24dc, Tipo A (1+0), 3 Polos</t>
  </si>
  <si>
    <t>E4.2N32FAB-1+1</t>
  </si>
  <si>
    <t>TT- E4.2N, 3200 A, Fijo, Ekip Dip-LI, 24Vdc, Tipo A (1+1), 3Polos</t>
  </si>
  <si>
    <t>E4.2N32FCA-1+1</t>
  </si>
  <si>
    <t>TT- E4.2N, 3200 A, Fijo, Ekip Dip-LSIG, 127Vac/dc, Tipo A (1+1), 3 Polos</t>
  </si>
  <si>
    <t>E4.2N32FCA111-3DVI</t>
  </si>
  <si>
    <t>TT-E4.2N 3200 Fijo EkipDip LSIG 127Vdc 1+1+1  TipoD Vertical IEC</t>
  </si>
  <si>
    <t>E4.2N32FHA11-3SVI</t>
  </si>
  <si>
    <t>TT- E4.2N, 3200 A, Fijo, Relé HiTouch LSIG, 110Vac, Sincronia (1+a), 3 Polos, Vertical, IEC</t>
  </si>
  <si>
    <t>E4.2N32FSA-0+0</t>
  </si>
  <si>
    <t>TT- E4.2N, 3200 A, Fijo, Seccionador, 127Vac/dc, Tipo A (0+0), 3 Polos</t>
  </si>
  <si>
    <t>E4.2N32FSB-0+0</t>
  </si>
  <si>
    <t>TT- E4.2N, 3200 A, Fijo, Seccionador, 24Vdc, Tipo A (0+0), 3 Polos</t>
  </si>
  <si>
    <t>E4.2N32WAA-1+0</t>
  </si>
  <si>
    <t>TT- E4.2N, 3200 A, Extraíble, Relé Ekip LI, 127Vac/dc, Tipo A (1+0), 3 Polos</t>
  </si>
  <si>
    <t>E4.2N32WAA-1+1</t>
  </si>
  <si>
    <t>TT- E4.2N, 3200 A, Extraíble, Relé Ekip LI, 127Vac/dc, Tipo A (1+1), 3 Polos</t>
  </si>
  <si>
    <t>E4.2N32WAB-1+0</t>
  </si>
  <si>
    <t>TT- E4.2N, 3200 A, Extraíble, Relé Ekip LI, 24Vdc, Tipo A (1+0), 3 Polos</t>
  </si>
  <si>
    <t>E4.2N32WAB-1+1</t>
  </si>
  <si>
    <t>TT- E4.2N, 3200 A, Extraíble, Relé Ekip LI, 24 Vdc, Tipo A (1+1), 3 Polos</t>
  </si>
  <si>
    <t>E4.2N32WCA-1+0</t>
  </si>
  <si>
    <t>TT-E4.2N 3200 A W DipLSIG 110Vac A 1+0 3P V</t>
  </si>
  <si>
    <t>E4.2N32WCA-1+1</t>
  </si>
  <si>
    <t>TT- E4.2N, 3200 A, Extraíble, Relé Ekip LSIG, 127Vac/dc, Tipo A (1+1), 3 Polos</t>
  </si>
  <si>
    <t>E4.2N32WHA-1+1</t>
  </si>
  <si>
    <t>TT- E4.2N3200A W HiTouch-LSIG 127V A(1+1) 3P</t>
  </si>
  <si>
    <t>E4.2N32WSA-0+0</t>
  </si>
  <si>
    <t>TT- E4.2N, 3200 A, Extraíble, Seccionador, 127Vac/dc, Tipo A (0+0), 3 Polos</t>
  </si>
  <si>
    <t>E4.2N32WSB-0+0</t>
  </si>
  <si>
    <t>TT- E4.2N, 3200 A, Extraíble, Seccionador, 24vdc, Tipo A (0+0), 3 Polos</t>
  </si>
  <si>
    <t>E4.2N40FCA-1+1</t>
  </si>
  <si>
    <t>TT- E4.2N, 4000 A, Fijo, Ekip Dip-LSIG, 127Vac/dc, Tipo A (1+1), 3 Polos</t>
  </si>
  <si>
    <t>E4.2N40FSA-0+0</t>
  </si>
  <si>
    <t>TT- E4.2N, 4000 A, Fijo, Seccionador, 127Vac/dc, Tipo A (0+0), 3 Polos</t>
  </si>
  <si>
    <t>E4.2N40FSB-0+0</t>
  </si>
  <si>
    <t>TT- E4.2N, 4000 A, Fijo, Seccionador, 24Vdc, Tipo A (0+0), 3 Polos</t>
  </si>
  <si>
    <t>E4.2N40WAA-1+0</t>
  </si>
  <si>
    <t>TT- E4.2N, 4000 A, Extraíble, Relé Ekip LI, 127Vac/dc, Tipo A (1+0), 3 Polos</t>
  </si>
  <si>
    <t>E4.2N40WAA-1+1</t>
  </si>
  <si>
    <t>TT- E4.2N, 4000 A, Extraíble, Relé Ekip LI, 127Vac/dc, Tipo A (1+1), 3 Polos</t>
  </si>
  <si>
    <t>E4.2N40WAB-1+0</t>
  </si>
  <si>
    <t>TT- E4.2N, 4000 A, Extraíble, Relé Ekip LI, 24Vdc, Tipo A (1+0), 3 Polos</t>
  </si>
  <si>
    <t>E4.2N40WHA-1+1</t>
  </si>
  <si>
    <t>TT- E4.2N40000A W HiTouch-LSIG 127V A(1+1) 3P</t>
  </si>
  <si>
    <t>E4.2N40WSA-0+0</t>
  </si>
  <si>
    <t>TT- E4.2N, 4000 A, Extraíble,, Seccionador, 127Vac/dc, Tipo A (0+0), 3 Polos</t>
  </si>
  <si>
    <t>E4.2N40WSB-0+0</t>
  </si>
  <si>
    <t>TT- E4.2N, 4000 A, Extraíble,, Seccionador, 24vdc, Tipo A (0+0), 3 Polos</t>
  </si>
  <si>
    <t>E4.2S40FAA-1+0</t>
  </si>
  <si>
    <t>TT- E4.2S, 4000 A, Fijo, Ekip Dip-LI, 127Vac/dc, Tipo A (1+0), 3 Polos</t>
  </si>
  <si>
    <t>E4.2S40FAA-1+1</t>
  </si>
  <si>
    <t>TT- E4.2S, 4000 A, Fijo, Ekip Dip-LI, 127Vac/dc, Tipo A (1+1), 3 Polos</t>
  </si>
  <si>
    <t>E4.2S40FAB-1+0</t>
  </si>
  <si>
    <t>TT- E4.2S, 4000 A, Fijo, Ekip Dip-LI, 24dc, Tipo A (1+0), 3 Polos</t>
  </si>
  <si>
    <t>E4.2S40FAB-1+1</t>
  </si>
  <si>
    <t>TT- E4.2S, 4000 A, Fijo, Ekip Dip-LI, 24Vdc, Tipo A (1+1), 3Polos</t>
  </si>
  <si>
    <t>E4.2S40FCA-1+1</t>
  </si>
  <si>
    <t>TT- E4.2S, 4000 A, Fijo, Ekip Dip-LSIG, 127Vac/dc, Tipo A (1+1), 3 Polos</t>
  </si>
  <si>
    <t>E4.2S40WAA-1+1</t>
  </si>
  <si>
    <t>TT- E4.2S, 4000 A, Extraíble, Relé Ekip LI, 127Vac/dc, Tipo A (1+1), 3 Polos</t>
  </si>
  <si>
    <t>E4.2S40WAB-1+1</t>
  </si>
  <si>
    <t>TT- E4.2S, 4000 A, Extraíble, Relé Ekip LI, 24 Vdc, Tipo A (1+1), 3 Polos</t>
  </si>
  <si>
    <t>E4.2S40WCA-1+1</t>
  </si>
  <si>
    <t>TT- E4.2S, 4000 A, Extraíble, Relé Ekip LSIG, 127Vac/dc, Tipo A (1+1), 3 Polos</t>
  </si>
  <si>
    <t>E4.2V16WFA11-3AVI</t>
  </si>
  <si>
    <t>TT-E4.2V 1600A Extraíble EkipTouch-LSIG 110Vac A 1+1 3P Vertical IEC</t>
  </si>
  <si>
    <t>E4.2V16WFA11-3AVU</t>
  </si>
  <si>
    <t>TT-E4.2V-A 1600A Extraíble EkipTouch-LSIG 110Vac A 1+1 3P Vertical UL</t>
  </si>
  <si>
    <t>E4.2V20WAB10-3AVI</t>
  </si>
  <si>
    <t>TT- E4.2V2000A W DIP-LI 24Vdc A(1+0) 3P</t>
  </si>
  <si>
    <t>E4.2V20WFA11-3AVI</t>
  </si>
  <si>
    <t>TT-E4.2V 2000A Extraíble EkipTouch-LSIG 110Vac A 1+1 3P Vertical IEC</t>
  </si>
  <si>
    <t>E4.2V20WFA11-3AVU</t>
  </si>
  <si>
    <t>TT-E4.2V-A 2000A Extraíble EkipTouch-LSIG 110Vac A 1+1 3P Vertical UL</t>
  </si>
  <si>
    <t>E4.2V25WAB10-3AVI</t>
  </si>
  <si>
    <t>TT- E4.2V2500A W DIP-LI 24Vdc A(1+0) 3P</t>
  </si>
  <si>
    <t>E4.2V25WFA11-3AVI</t>
  </si>
  <si>
    <t>TT-E4.2V 2500A Extraíble EkipTouch-LSIG 110Vac A 1+1 3P Vertical IEC</t>
  </si>
  <si>
    <t>E4.2V25WFA11-3AVU</t>
  </si>
  <si>
    <t>TT-E4.2V-A 2500A Extraíble EkipTouch-LSIG 110Vac A 1+1 3P Vertical UL</t>
  </si>
  <si>
    <t>E4.2V32WFA11-3AVI</t>
  </si>
  <si>
    <t>TT-E4.2V 3200A Extraíble EkipTouch-LSIG 110Vac A 1+1 3P Vertical IEC</t>
  </si>
  <si>
    <t>E4.2V32WFA11-3AVU</t>
  </si>
  <si>
    <t>TT-E4.2V-A 3200A Extraíble EkipTouch-LSIG 110Vac A 1+1 3P Vertical UL</t>
  </si>
  <si>
    <t>E4.2V40WAB10-3AVI</t>
  </si>
  <si>
    <t>TT- E4.2V4000A W DIP-LI 24Vdc A(1+0) 3P</t>
  </si>
  <si>
    <t>E4.2V40WFA11-3AVI</t>
  </si>
  <si>
    <t>TT-E4.2V 4000A Extraíble EkipTouch-LSIG 110Vac A 1+1 3P Vertical IEC</t>
  </si>
  <si>
    <t>E6.2H40FAA-1+0</t>
  </si>
  <si>
    <t>TT- E6.2H, 4000 A, Fijo, Ekip Dip-LI, 127Vac/dc, Tipo A (1+0), 3 Polos</t>
  </si>
  <si>
    <t>E6.2H40FAA-1+1</t>
  </si>
  <si>
    <t>TT- E6.2H, 4000 A, Fijo, Ekip Dip-LI, 127Vac/dc, Tipo A (1+1), 3 Polos</t>
  </si>
  <si>
    <t>E6.2H40FAB-1+0</t>
  </si>
  <si>
    <t>TT- E6.2H, 4000 A, Fijo, Ekip Dip-LI, 24dc, Tipo A (1+0), 3 Polos</t>
  </si>
  <si>
    <t>E6.2H40FAB-1+1</t>
  </si>
  <si>
    <t>TT- E6.2H, 4000 A, Fijo, Ekip Dip-LI, 24Vdc, Tipo A (1+1), 3Polos</t>
  </si>
  <si>
    <t>E6.2H40FCA-1+1</t>
  </si>
  <si>
    <t>TT- E6.2H, 4000 A, Fijo, Ekip Dip-LSIG, 127Vac/dc, Tipo A (1+1), 3 Polos</t>
  </si>
  <si>
    <t>E6.2H40FSA-0+0</t>
  </si>
  <si>
    <t>TT- E6.2H, 4000 A, Fijo, Seccionador, 127Vac/dc, Tipo A (0+0), 3 Polos</t>
  </si>
  <si>
    <t>E6.2H40FSB-0+0</t>
  </si>
  <si>
    <t>TT- E6.2H, 4000 A, Fijo, Seccionador, 24Vdc, Tipo A (0+0), 3 Polos</t>
  </si>
  <si>
    <t>E6.2H40WAA-1+0</t>
  </si>
  <si>
    <t>TT- E6.2H, 4000 A, Extraíble, Relé Ekip LI, 127Vac/dc, Tipo A (1+0), 3 Polos</t>
  </si>
  <si>
    <t>E6.2H40WAA-1+1</t>
  </si>
  <si>
    <t>TT- E6.2H, 4000 A, Extraíble, Relé Ekip LI, 127Vac/dc, Tipo A (1+1), 3 Polos</t>
  </si>
  <si>
    <t>E6.2H40WAB-1+0</t>
  </si>
  <si>
    <t>TT- E6.2H, 4000 A, Extraíble, Relé Ekip LI, 24Vdc, Tipo A (1+0), 3 Polos</t>
  </si>
  <si>
    <t>E6.2H40WAB-1+1</t>
  </si>
  <si>
    <t>TT- E6.2H, 4000 A, Extraíble, Relé Ekip LI, 24 Vdc, Tipo A (1+1), 3 Polos</t>
  </si>
  <si>
    <t>E6.2H40WCA-1+1</t>
  </si>
  <si>
    <t>TT- E6.2H, 4000 A, Extraíble, Relé Ekip LSIG,  127Vac/dc, Tipo A (1+1), 3 Polos</t>
  </si>
  <si>
    <t>E6.2H40WSA-0+0</t>
  </si>
  <si>
    <t>TT- E6.2H, 4000 A, Extraíble, Seccionador, 127Vac/dc, Tipo A (0+0), 3 Polos</t>
  </si>
  <si>
    <t>E6.2H40WSB-0+0</t>
  </si>
  <si>
    <t>TT- E6.2H, 4000 A, Extraíble, Seccionador, 24vdc, Tipo A (0+0), 3 Polos</t>
  </si>
  <si>
    <t>E6.2H50FAA-1+0</t>
  </si>
  <si>
    <t>TT- E6.2H, 5000 A, Fijo, Ekip Dip-LI, 127Vac/dc, Tipo A (1+0), 3 Polos</t>
  </si>
  <si>
    <t>E6.2H50FAA-1+1</t>
  </si>
  <si>
    <t>TT- E6.2H, 5000 A, Fijo, Ekip Dip-LI, 127Vac/dc, Tipo A (1+1), 3 Polos</t>
  </si>
  <si>
    <t>E6.2H50FAB-1+0</t>
  </si>
  <si>
    <t>TT- E6.2H, 5000 A, Fijo, Ekip Dip-LI, 24dc, Tipo A (1+0), 3 Polos</t>
  </si>
  <si>
    <t>E6.2H50FAB-1+1</t>
  </si>
  <si>
    <t>TT- E6.2H, 5000 A, Fijo, Ekip Dip-LI, 24Vdc, Tipo A (1+1), 3Polos</t>
  </si>
  <si>
    <t>E6.2H50FCA-1+1</t>
  </si>
  <si>
    <t>TT- E6.2H, 5000 A, Fijo, Ekip Dip-LSIG, 127Vac/dc, Tipo A (1+1), 3 Polos</t>
  </si>
  <si>
    <t>E6.2H50FSA-0+0</t>
  </si>
  <si>
    <t>TT- E6.2H, 5000 A, Fijo, Seccionador, 127Vac/dc, Tipo A (0+0), 3 Polos</t>
  </si>
  <si>
    <t>E6.2H50FSB-0+0</t>
  </si>
  <si>
    <t>TT- E6.2H, 5000 A, Fijo, Seccionador, 24Vdc, Tipo A (0+0), 3 Polos</t>
  </si>
  <si>
    <t>E6.2H50WAA-1+0</t>
  </si>
  <si>
    <t>TT- E6.2H, 5000 A, Extraíble, Relé Ekip LI, 127Vac/dc, Tipo A (1+0), 3 Polos</t>
  </si>
  <si>
    <t>E6.2H50WAA-1+1</t>
  </si>
  <si>
    <t>TT- E6.2H, 5000 A, Extraíble, Relé Ekip LI, 127Vac/dc, Tipo A (1+1), 3 Polos</t>
  </si>
  <si>
    <t>E6.2H50WAB-1+0</t>
  </si>
  <si>
    <t>TT- E6.2H, 5000 A, Extraíble, Relé Ekip LI, 24Vdc, Tipo A (1+0), 3 Polos</t>
  </si>
  <si>
    <t>E6.2H50WAB-1+1</t>
  </si>
  <si>
    <t>TT- E6.2H, 5000 A, Extraíble, Relé Ekip LI, 24 Vdc, Tipo A (1+1), 3 Polos</t>
  </si>
  <si>
    <t>E6.2H50WCA-1+1</t>
  </si>
  <si>
    <t>TT- E6.2H, 5000 A, Extraíble, Relé Ekip LSIG, 127Vac/dc, Tipo A (1+1), 3 Polos</t>
  </si>
  <si>
    <t>E6.2H50WFA111-4CVI</t>
  </si>
  <si>
    <t xml:space="preserve">T-E6.2H5000A W TO-LSIG 127V 1+1+1 4PCVI </t>
  </si>
  <si>
    <t>E6.2H50WSA-0+0</t>
  </si>
  <si>
    <t>TT- E6.2H, 5000 A, Extraíble, Seccionador, 127Vac/dc, Tipo A (0+0), 3 Polos</t>
  </si>
  <si>
    <t>E6.2H50WSB-0+0</t>
  </si>
  <si>
    <t>TT- E6.2H, 5000 A, Extraíble, Seccionador, 24vdc, Tipo A (0+0), 3 Polos</t>
  </si>
  <si>
    <t>E6.2H63FAA-1+0</t>
  </si>
  <si>
    <t>TT- E6.2H, 6300 A, Fijo, Ekip Dip-LI, 127Vac/dc, Tipo A (1+0), 3 Polos</t>
  </si>
  <si>
    <t>E6.2H63FAA-1+1</t>
  </si>
  <si>
    <t>TT- E6.2H, 6300 A, Fijo, Ekip Dip-LI, 127Vac/dc, Tipo A (1+1), 3 Polos</t>
  </si>
  <si>
    <t>E6.2H63FAB-1+0</t>
  </si>
  <si>
    <t>TT- E6.2H, 6300 A, Fijo, Ekip Dip-LI, 24dc, Tipo A (1+0), 3 Polos</t>
  </si>
  <si>
    <t>E6.2H63FAB-1+1</t>
  </si>
  <si>
    <t>TT- E6.2H, 6300 A, Fijo, Ekip Dip-LI, 24Vdc, Tipo A (1+1), 3Polos</t>
  </si>
  <si>
    <t>E6.2H63FCA-1+1</t>
  </si>
  <si>
    <t>TT- E6.2H, 6300 A, Fijo, Ekip Dip-LSIG, 127Vac/dc, Tipo A (1+1), 3 Polos</t>
  </si>
  <si>
    <t>E6.2H63FSA-0+0</t>
  </si>
  <si>
    <t>TT- E6.2H, 6300 A, Fijo, Seccionador, 127Vac/dc, Tipo A (0+0), 3 Polos</t>
  </si>
  <si>
    <t>E6.2H63FSB-0+0</t>
  </si>
  <si>
    <t>TT- E6.2H, 6300 A, Fijo, Seccionador, 24Vdc, Tipo A (0+0), 3 Polos</t>
  </si>
  <si>
    <t>E6.2H63WAA-1+0</t>
  </si>
  <si>
    <t>TT- E6.2H, 6300 A, Extraíble, Relé Ekip LI, 127Vac/dc, Tipo A (1+0), 3 Polos</t>
  </si>
  <si>
    <t>E6.2H63WAA-1+1</t>
  </si>
  <si>
    <t>TT- E6.2H, 6300 A, Extraíble, Relé Ekip LI, 127Vac/dc, Tipo A (1+1), 3 Polos</t>
  </si>
  <si>
    <t>E6.2H63WAB-1+0</t>
  </si>
  <si>
    <t>TT- E6.2H, 6300 A, Extraíble, Relé Ekip LI, 24Vdc, Tipo A (1+0), 3 Polos</t>
  </si>
  <si>
    <t>E6.2H63WAB-1+1</t>
  </si>
  <si>
    <t>TT- E6.2H, 6300 A, Extraíble, Relé Ekip LI, 24 Vdc, Tipo A (1+1), 3 Polos</t>
  </si>
  <si>
    <t>E6.2H63WCA-1+1</t>
  </si>
  <si>
    <t>TT- E6.2H, 6300 A, Extraíble, Relé Ekip LSIG,  127Vac/dc, Tipo A (1+1), 3 Polos</t>
  </si>
  <si>
    <t>E6.2H63WSA-0+0</t>
  </si>
  <si>
    <t>TT- E6.2H, 6300 A, Extraíble, Seccionador, 127Vac/dc, Tipo A (0+0), 3 Polos</t>
  </si>
  <si>
    <t>E6.2H63WSB-0+0</t>
  </si>
  <si>
    <t>TT- E6.2H, 6300 A, Extraíble, Seccionador, 24vdc, Tipo A (0+0), 3 Polos</t>
  </si>
  <si>
    <t>E6.2V40WFA11-3AVU</t>
  </si>
  <si>
    <t>TT-E6.2V-A 4000A Extraíble EkipTouch-LSIG 110Vac A 1+1 3P Vertical UL</t>
  </si>
  <si>
    <t>EA0018</t>
  </si>
  <si>
    <t>N.2REINFORCEMENTOPP.BACKPLATEW=1800</t>
  </si>
  <si>
    <t>EA0020</t>
  </si>
  <si>
    <t>N.2REINFORCEMENTOPP.BACKPLATEW=2000</t>
  </si>
  <si>
    <t>EA0022</t>
  </si>
  <si>
    <t>N.2REINFORCEMENTOPP.BACKPLATEW=2200</t>
  </si>
  <si>
    <t>EA0400</t>
  </si>
  <si>
    <t>TRACKFORLATERALINS.OFPLAT.W=400</t>
  </si>
  <si>
    <t>EA0401</t>
  </si>
  <si>
    <t>TRACKFORFRONTALINS.OFPLATED=400</t>
  </si>
  <si>
    <t>EA0501</t>
  </si>
  <si>
    <t>TRACKFORFRONTALINS.OFPLATED=500</t>
  </si>
  <si>
    <t>EA0600</t>
  </si>
  <si>
    <t>TRACKFORLATERALINS.PLATEW=600</t>
  </si>
  <si>
    <t>EA0601</t>
  </si>
  <si>
    <t>TRACKFORFRONTALINS.PLATED=600</t>
  </si>
  <si>
    <t>EA0801</t>
  </si>
  <si>
    <t>TRACKFORFRONTALINS.PLATED=800</t>
  </si>
  <si>
    <t>EA0802</t>
  </si>
  <si>
    <t>IS2 Rielmontajeplatina 800mm</t>
  </si>
  <si>
    <t>EA1000</t>
  </si>
  <si>
    <t>TRACKFORLATERALINS.OFPLATESW=1000</t>
  </si>
  <si>
    <t>EA1001</t>
  </si>
  <si>
    <t>TRACKFORFRONTALINS.OFPLATESD=1000</t>
  </si>
  <si>
    <t>EA1002</t>
  </si>
  <si>
    <t>N.2PLATEREINFORCEM.SECTIONSW=1000MM</t>
  </si>
  <si>
    <t>EA1003</t>
  </si>
  <si>
    <t>EA1012</t>
  </si>
  <si>
    <t>BACKPLATE1000X1200MM(HXW)</t>
  </si>
  <si>
    <t>EA1016</t>
  </si>
  <si>
    <t>BACKPLATE1000X1600MM(HXW)</t>
  </si>
  <si>
    <t>EA1060</t>
  </si>
  <si>
    <t>AM2 Platina 1000x600mm</t>
  </si>
  <si>
    <t>EA1200</t>
  </si>
  <si>
    <t>EA1202</t>
  </si>
  <si>
    <t>N.2PLATEREINFORCEM.SECTIONSW=1200MM</t>
  </si>
  <si>
    <t>EA1203</t>
  </si>
  <si>
    <t>EA1213</t>
  </si>
  <si>
    <t>BACKPLATE1200X1200MM(HXW)</t>
  </si>
  <si>
    <t>EA1280</t>
  </si>
  <si>
    <t>AM2 Platina 1200x800mm</t>
  </si>
  <si>
    <t>EA1411</t>
  </si>
  <si>
    <t>AM2 Platina 1400x1000mm</t>
  </si>
  <si>
    <t>EA1412</t>
  </si>
  <si>
    <t>BACKPLATE1400X1200MM(HXW)</t>
  </si>
  <si>
    <t>EA1460</t>
  </si>
  <si>
    <t>BACKPLATE1400X600MM(HXW)</t>
  </si>
  <si>
    <t>EA1602</t>
  </si>
  <si>
    <t>EA1603</t>
  </si>
  <si>
    <t>EA1610</t>
  </si>
  <si>
    <t>BACKPLATE1600X1000MM(HXW)</t>
  </si>
  <si>
    <t>EA1612</t>
  </si>
  <si>
    <t>BACKPLATE1600X1200MM(HXW)</t>
  </si>
  <si>
    <t>EA1619</t>
  </si>
  <si>
    <t>BACKPLATE1600X800MM(HXW)</t>
  </si>
  <si>
    <t>EA1800</t>
  </si>
  <si>
    <t>PLATECONNECTIONKITH=1800MM</t>
  </si>
  <si>
    <t>EA1810</t>
  </si>
  <si>
    <t>BACKPLATE1800X1000MM(HXW)</t>
  </si>
  <si>
    <t>EA1812</t>
  </si>
  <si>
    <t>BACKPLATE1800X1200MM(HXW)</t>
  </si>
  <si>
    <t>EA1817</t>
  </si>
  <si>
    <t>BACKPLATE1800X1600MM(HXW)</t>
  </si>
  <si>
    <t>EA1841</t>
  </si>
  <si>
    <t>IS2 Platina 1800x400mm</t>
  </si>
  <si>
    <t>EA1860</t>
  </si>
  <si>
    <t>EA1880</t>
  </si>
  <si>
    <t>EA1910</t>
  </si>
  <si>
    <t>EXT.ZINCPLATE+TRACK1800X1000MM(HXW)</t>
  </si>
  <si>
    <t>EA1912</t>
  </si>
  <si>
    <t>EXT.ZINCPLATE+TRACK1800X1200MM(HXW)</t>
  </si>
  <si>
    <t>EA1916</t>
  </si>
  <si>
    <t>EA1940</t>
  </si>
  <si>
    <t>EA1960</t>
  </si>
  <si>
    <t>EXT.ZINCPLATE+TRACK1800X600MM(HXW)</t>
  </si>
  <si>
    <t>EA1981</t>
  </si>
  <si>
    <t>EXT.ZINCPLATE+TRACK1800X800MM(HXW)</t>
  </si>
  <si>
    <t>EA2000</t>
  </si>
  <si>
    <t>IS2 kit unión platinas 200mm</t>
  </si>
  <si>
    <t>EA2010</t>
  </si>
  <si>
    <t>IS2 Platina 2000x1000mm</t>
  </si>
  <si>
    <t>EA2013</t>
  </si>
  <si>
    <t>IS2 Platina 2000x1200mm</t>
  </si>
  <si>
    <t>EA2016</t>
  </si>
  <si>
    <t>BACKPLATE2000X1600MM(HXW)</t>
  </si>
  <si>
    <t>EA2040</t>
  </si>
  <si>
    <t>BACKPLATE2000X400MM(HXW)</t>
  </si>
  <si>
    <t>EA2060</t>
  </si>
  <si>
    <t>IS2 Platina 2000x600mm</t>
  </si>
  <si>
    <t>EA2062</t>
  </si>
  <si>
    <t>EA2080</t>
  </si>
  <si>
    <t>IS2 Platina 2000x800mm</t>
  </si>
  <si>
    <t>EA2081</t>
  </si>
  <si>
    <t>EA2100</t>
  </si>
  <si>
    <t>EA2101</t>
  </si>
  <si>
    <t>PARTIALPLATEBACKINGKIT</t>
  </si>
  <si>
    <t>EA2102</t>
  </si>
  <si>
    <t>PARTIALPLATEMOUNTINGKIT</t>
  </si>
  <si>
    <t>EA2110</t>
  </si>
  <si>
    <t>IS2 Platina ext.2000x1000mm</t>
  </si>
  <si>
    <t>EA2112</t>
  </si>
  <si>
    <t>EA2113</t>
  </si>
  <si>
    <t>IS2 Kit unión platinas extend.</t>
  </si>
  <si>
    <t>EA2115</t>
  </si>
  <si>
    <t>IS2 Refuerzo de platina</t>
  </si>
  <si>
    <t>EA2116</t>
  </si>
  <si>
    <t>N.2OV.BACKPLAT.2000X800+TRAC+JOIN.KIT</t>
  </si>
  <si>
    <t>EA2117</t>
  </si>
  <si>
    <t>N.6FIXINGBACKPLATE/UPRIGHTSBRAKETS</t>
  </si>
  <si>
    <t>EA2118</t>
  </si>
  <si>
    <t>IS2 Kit platina backtoback</t>
  </si>
  <si>
    <t>EA2140</t>
  </si>
  <si>
    <t>EXTEND.ZINCPLATE+TRACK2000X400MM(HXW)</t>
  </si>
  <si>
    <t>EA2161</t>
  </si>
  <si>
    <t>EA2180</t>
  </si>
  <si>
    <t>EXTEND.ZINCPLATE+TRACK2000X800MM(HXW)</t>
  </si>
  <si>
    <t>EA2200</t>
  </si>
  <si>
    <t>PLATECONNECTIONKITH=2200MM</t>
  </si>
  <si>
    <t>EA2210</t>
  </si>
  <si>
    <t>BACKPLATE2200X1000MM(HXW)</t>
  </si>
  <si>
    <t>EA2212</t>
  </si>
  <si>
    <t>BACKPLATE2200X1200MM(HXW)</t>
  </si>
  <si>
    <t>EA2216</t>
  </si>
  <si>
    <t>BACKPLATE2200X1600MM(HXW)</t>
  </si>
  <si>
    <t>EA2240</t>
  </si>
  <si>
    <t>BACKPLATE2200X400MM(HXW)</t>
  </si>
  <si>
    <t>EA2260</t>
  </si>
  <si>
    <t>BACKPLATE2200X600MM(HXW)</t>
  </si>
  <si>
    <t>EA2280</t>
  </si>
  <si>
    <t>IS2 Platina ext.2000x800mm</t>
  </si>
  <si>
    <t>EA2310</t>
  </si>
  <si>
    <t>EA2312</t>
  </si>
  <si>
    <t>EXTEND.ZINCPLATE+TRACK2200X1200MM(HXW)</t>
  </si>
  <si>
    <t>EA2316</t>
  </si>
  <si>
    <t>N.2OV.BACKPLAT.2200X800+TRAC+JOIN.KIT</t>
  </si>
  <si>
    <t>EA2340</t>
  </si>
  <si>
    <t>EXTEND.ZINCPLATE+TRACK2200X400MM(HXW)</t>
  </si>
  <si>
    <t>EA2360</t>
  </si>
  <si>
    <t>EXTEND.ZINCPLATE+TRACK2200X600MM(HXW)</t>
  </si>
  <si>
    <t>EA2380</t>
  </si>
  <si>
    <t>EXTEND.ZINCPLATE+TRACK2200X800MM(HXW)</t>
  </si>
  <si>
    <t>EA3061</t>
  </si>
  <si>
    <t>ZINCPLATEDPLATE300X600MM(HXW)</t>
  </si>
  <si>
    <t>EA3081</t>
  </si>
  <si>
    <t>ZINCPLATEDPLATE300X800MM(HXW)</t>
  </si>
  <si>
    <t>EA4061</t>
  </si>
  <si>
    <t>IS2 Platina 400x600mm</t>
  </si>
  <si>
    <t>EA4081</t>
  </si>
  <si>
    <t>ZINCPLATEDPLATE400X800MM(HXW)</t>
  </si>
  <si>
    <t>EA5011</t>
  </si>
  <si>
    <t>REARBACKPLATE1800X1000MM(HXW)</t>
  </si>
  <si>
    <t>EA5022</t>
  </si>
  <si>
    <t>OPPOSEDBACKPLATE2000X1200MMHXW</t>
  </si>
  <si>
    <t>EA5061</t>
  </si>
  <si>
    <t>IS2 Platina 500x600mm</t>
  </si>
  <si>
    <t>EA5081</t>
  </si>
  <si>
    <t>ZINCPLATEDPLATE500X800MM(HXW)</t>
  </si>
  <si>
    <t>EA5100</t>
  </si>
  <si>
    <t>AM2 Kit de montaje platina</t>
  </si>
  <si>
    <t>EA5310</t>
  </si>
  <si>
    <t>OPPOSEDBACKPLATE2200X1000MMHXW</t>
  </si>
  <si>
    <t>EA5322</t>
  </si>
  <si>
    <t>OPPOSEDBACKPLATE2200X1200MMHXW</t>
  </si>
  <si>
    <t>EA5360</t>
  </si>
  <si>
    <t>OPPOSEDBACKPLATE2200X600MMHXW</t>
  </si>
  <si>
    <t>EA5380</t>
  </si>
  <si>
    <t>OPPOSEDBACKPLATE2200X800MMHXW</t>
  </si>
  <si>
    <t>EA5822</t>
  </si>
  <si>
    <t>OPPOSEDBACKPLATE1800X1200MMHXW</t>
  </si>
  <si>
    <t>EA6002</t>
  </si>
  <si>
    <t>EA6003</t>
  </si>
  <si>
    <t>EA6061</t>
  </si>
  <si>
    <t>ZINCPLATEDPLATE600X600MM(HXW)</t>
  </si>
  <si>
    <t>EA6081</t>
  </si>
  <si>
    <t>EA8002</t>
  </si>
  <si>
    <t>EA8003</t>
  </si>
  <si>
    <t>EA8061</t>
  </si>
  <si>
    <t>ZINCPLATEDPLATE800X600MM(HXW)</t>
  </si>
  <si>
    <t>EA8081</t>
  </si>
  <si>
    <t>ZINCPLATEDPLATE800X800MM(HXW)</t>
  </si>
  <si>
    <t>EB0400</t>
  </si>
  <si>
    <t>N.2CROSSPIECESXINNERMOUN.PLATED=400MM</t>
  </si>
  <si>
    <t>EB0440</t>
  </si>
  <si>
    <t>N.2CROSSPIECESH=100MMW/D=400MM</t>
  </si>
  <si>
    <t>EB0500</t>
  </si>
  <si>
    <t>EB0550</t>
  </si>
  <si>
    <t>N.2CROSSPIECESH=100MMW/D=500MM</t>
  </si>
  <si>
    <t>EB0600</t>
  </si>
  <si>
    <t>IS2 Travesaños 600mm 2pz</t>
  </si>
  <si>
    <t>EB0660</t>
  </si>
  <si>
    <t>N.2CROSSPIECESH=100MMW/D=600MM</t>
  </si>
  <si>
    <t>EB0800</t>
  </si>
  <si>
    <t>IS2 Travesaños 800mm 2pz</t>
  </si>
  <si>
    <t>EB0880</t>
  </si>
  <si>
    <t>N.2CROSSPIECESH=100MMW/D=800MM</t>
  </si>
  <si>
    <t>EB1000</t>
  </si>
  <si>
    <t>IS2 Travesaños 1000mm 2pz</t>
  </si>
  <si>
    <t>EB1010</t>
  </si>
  <si>
    <t>N.2CROSSPIECESH=100MMW/D=1000MM</t>
  </si>
  <si>
    <t>EB1020</t>
  </si>
  <si>
    <t>N.2CROSSPIECESH=100MMW/D=1200MM</t>
  </si>
  <si>
    <t>EB1041</t>
  </si>
  <si>
    <t>N.2HORIZONTALSECTIONSH=35MMW=600MM</t>
  </si>
  <si>
    <t>EB1042</t>
  </si>
  <si>
    <t>N.2HORIZONTALSECTIONSH=35MMW=800MM</t>
  </si>
  <si>
    <t>EB1043</t>
  </si>
  <si>
    <t>N.2HORIZONTALSECTIONSH=35MMW=1000MM</t>
  </si>
  <si>
    <t>EB1080</t>
  </si>
  <si>
    <t>N░2BOXEDCROSSPIECEH100W800</t>
  </si>
  <si>
    <t>EB1100</t>
  </si>
  <si>
    <t>N.2MIDDLEUPRIGHTCROSSPIECESD=1000MM</t>
  </si>
  <si>
    <t>EB1101</t>
  </si>
  <si>
    <t>N.2BACKPLATESLIDINGGUIDESD=1000MM</t>
  </si>
  <si>
    <t>EB1200</t>
  </si>
  <si>
    <t>N.2CROSSPCXINNERMOUNT.PLATED=1200MM</t>
  </si>
  <si>
    <t>EB4100</t>
  </si>
  <si>
    <t>N.2MIDDLEUPRIGHTCROSSPIECESD=400MM</t>
  </si>
  <si>
    <t>EB4101</t>
  </si>
  <si>
    <t>N.2BACKPLATESLIDINGGUIDESD=400MM</t>
  </si>
  <si>
    <t>EB5100</t>
  </si>
  <si>
    <t>N.2MIDDLEUPRIGHTCROSSPIECESD=500MM</t>
  </si>
  <si>
    <t>EB5101</t>
  </si>
  <si>
    <t>N.2BACKPLATESLIDINGGUIDESD=500MM</t>
  </si>
  <si>
    <t>EB6100</t>
  </si>
  <si>
    <t>IS2 Refuerzo puerta 600mm 2pz</t>
  </si>
  <si>
    <t>EB6101</t>
  </si>
  <si>
    <t>N.2BACKPLATESLIDINGGUIDESD=600MM</t>
  </si>
  <si>
    <t>EB8100</t>
  </si>
  <si>
    <t>N.2MIDDLEUPRIGHTCROSSPIECESD=800MM</t>
  </si>
  <si>
    <t>EB8101</t>
  </si>
  <si>
    <t>EC1810K</t>
  </si>
  <si>
    <t>BLINDDOOR1800X1000MM(HXW)7035</t>
  </si>
  <si>
    <t>EC1811K</t>
  </si>
  <si>
    <t>SIDEBLINDDOOR1800X1000MM(HXD)7035</t>
  </si>
  <si>
    <t>EC1831K</t>
  </si>
  <si>
    <t>BL/FR/DOORXEXT.CABL.CONT.1800X3007035</t>
  </si>
  <si>
    <t>EC1840K</t>
  </si>
  <si>
    <t>BLINDDOOR1800X400MM(HXW)7035</t>
  </si>
  <si>
    <t>EC1841K</t>
  </si>
  <si>
    <t>SIDEBLINDDOOR1800X400MM(HXD)7035</t>
  </si>
  <si>
    <t>EC1851K</t>
  </si>
  <si>
    <t>SIDEBLINDDOOR1800X500MM(HXD)7035</t>
  </si>
  <si>
    <t>EC1860K</t>
  </si>
  <si>
    <t>BLINDDOOR1800X600MM(HXW)7035</t>
  </si>
  <si>
    <t>EC1861K</t>
  </si>
  <si>
    <t>SIDEBLINDDOOR1800X600MM(HXD)7035</t>
  </si>
  <si>
    <t>EC1880FC5K</t>
  </si>
  <si>
    <t>DOUBLEBLINDDOOR1800X500M(HXW)7035</t>
  </si>
  <si>
    <t>EC1880FC6K</t>
  </si>
  <si>
    <t>DOUBLEBLINDDOOR1800X600M(HXW)7035</t>
  </si>
  <si>
    <t>EC1880FC8K</t>
  </si>
  <si>
    <t>DOUBLEBLINDDOOR1800X800M(HXW)7035</t>
  </si>
  <si>
    <t>EC1880FV6K</t>
  </si>
  <si>
    <t>DOUBLETRANSP.DOOR1800X600M(HXW)7035</t>
  </si>
  <si>
    <t>EC1880FV8K</t>
  </si>
  <si>
    <t>DOUBLETRANSP.DOOR1800X800M(HXW)7035</t>
  </si>
  <si>
    <t>EC1880K</t>
  </si>
  <si>
    <t>BLINDDOOR1800X800MM(HXW)7035</t>
  </si>
  <si>
    <t>EC1880VC2K</t>
  </si>
  <si>
    <t>CABLECONT.BLINDDOOR1800X200M7035</t>
  </si>
  <si>
    <t>EC1880VC4K</t>
  </si>
  <si>
    <t>CABLECONT.BLINDDOOR1800X400M7035</t>
  </si>
  <si>
    <t>EC1881K</t>
  </si>
  <si>
    <t>SIDEBLINDDOOR1800X800MM(HXD)7035</t>
  </si>
  <si>
    <t>EC2011K</t>
  </si>
  <si>
    <t>SIDEBLINDDOOR2000X1000MM(HXD)7035</t>
  </si>
  <si>
    <t>EC2012K</t>
  </si>
  <si>
    <t>IS2 Puerta ciega 2000x1000mm</t>
  </si>
  <si>
    <t>EC2031K</t>
  </si>
  <si>
    <t>BL/FR/DOORXEXT.CABL.CONT.2000X3007035</t>
  </si>
  <si>
    <t>EC2040K</t>
  </si>
  <si>
    <t>BLINDDOOR2000X400MM(HXW)7035</t>
  </si>
  <si>
    <t>EC2041K</t>
  </si>
  <si>
    <t>SIDEBLINDDOOR2000X400MM(HXD)7035</t>
  </si>
  <si>
    <t>EC2051K</t>
  </si>
  <si>
    <t>SIDEBLINDDOOR2000X500MM(HXD)7035</t>
  </si>
  <si>
    <t>EC2060K</t>
  </si>
  <si>
    <t>IS2 Puerta ciega 2000x600mm</t>
  </si>
  <si>
    <t>EC2061K</t>
  </si>
  <si>
    <t>IS2 Puertaciegalateral2000x600</t>
  </si>
  <si>
    <t>EC2080FC5K</t>
  </si>
  <si>
    <t>DOUBLEBLINDDOOR2000X500M(HXW)7035</t>
  </si>
  <si>
    <t>EC2080FC6K</t>
  </si>
  <si>
    <t>IS2 Puerta&amp;solape 2000x600mm</t>
  </si>
  <si>
    <t>EC2080FC8K</t>
  </si>
  <si>
    <t>DOUBLEBLINDDOOR2000X800M(HXW)7035</t>
  </si>
  <si>
    <t>EC2080FV6K</t>
  </si>
  <si>
    <t>DOUBLETRANSP.DOOR2000X600M(HXW)7035</t>
  </si>
  <si>
    <t>EC2080FV8K</t>
  </si>
  <si>
    <t>DOUBLETRANSP.DOOR2000X800M(HXW)7035</t>
  </si>
  <si>
    <t>EC2080K</t>
  </si>
  <si>
    <t>IS2 Puerta ciega 2000x800mm</t>
  </si>
  <si>
    <t>EC2080VC2K</t>
  </si>
  <si>
    <t>CABLECONT.BLINDDOOR2000X200M(HXW)7035</t>
  </si>
  <si>
    <t>EC2080VC4K</t>
  </si>
  <si>
    <t>CABLECONT.BLINDDOOR2000X400M(HXW)7035</t>
  </si>
  <si>
    <t>EC2081K</t>
  </si>
  <si>
    <t>SIDEBLINDDOOR2000X800MM(HXD)7035</t>
  </si>
  <si>
    <t>EC2210K</t>
  </si>
  <si>
    <t>BLINDDOOR2200X1000MM(HXW)7035</t>
  </si>
  <si>
    <t>EC2211K</t>
  </si>
  <si>
    <t>SIDEBLINDDOOR2200X1000MM(HXD)7035</t>
  </si>
  <si>
    <t>EC2232K</t>
  </si>
  <si>
    <t>BL/FR/DOORXEXT.CAB.CONT.2200X3007035</t>
  </si>
  <si>
    <t>EC2240K</t>
  </si>
  <si>
    <t>BLINDDOOR2200X600MM(HXW)7035</t>
  </si>
  <si>
    <t>EC2241K</t>
  </si>
  <si>
    <t>SIDEBLINDDOOR2200X400MM(HXD)7035</t>
  </si>
  <si>
    <t>EC2251K</t>
  </si>
  <si>
    <t>SIDEBLINDDOOR2200X500MM(HXD)7035</t>
  </si>
  <si>
    <t>EC2260K</t>
  </si>
  <si>
    <t>EC2261K</t>
  </si>
  <si>
    <t>SIDEBLINDDOOR2200X600MM(HXD)7035</t>
  </si>
  <si>
    <t>EC2280FC5K</t>
  </si>
  <si>
    <t>DOUBLEBLINDDOOR2200X500M(HXW)7035</t>
  </si>
  <si>
    <t>EC2280FC6K</t>
  </si>
  <si>
    <t>DOUBLEBLINDDOOR2200X600M(HXW)7035</t>
  </si>
  <si>
    <t>EC2280FC8K</t>
  </si>
  <si>
    <t>DOUBLEBLINDDOOR2200X800M(HXW)7035</t>
  </si>
  <si>
    <t>EC2280FV6K</t>
  </si>
  <si>
    <t>DOUBLETRANSP.DOOR2200X600M(HXW)7035</t>
  </si>
  <si>
    <t>EC2280FV8K</t>
  </si>
  <si>
    <t>DOUBLETRANSP.DOOR2200X800M(HXW)7035</t>
  </si>
  <si>
    <t>EC2280K</t>
  </si>
  <si>
    <t>IS2 Puerta ciega 2200x800mm</t>
  </si>
  <si>
    <t>EC2280VC2K</t>
  </si>
  <si>
    <t>CABLECONT.BLINDDOOR2200X200M(HXW)7035</t>
  </si>
  <si>
    <t>EC2280VC4K</t>
  </si>
  <si>
    <t>CABLECONT.BLINDDOOR2200X400M(HXW)7035</t>
  </si>
  <si>
    <t>EC2281K</t>
  </si>
  <si>
    <t>SIDEBLINDDOOR2200X800MM(HXD)7035</t>
  </si>
  <si>
    <t>ED0001</t>
  </si>
  <si>
    <t>CUBREBORNES PARA T1, ARTU L, M. K, 10 UD</t>
  </si>
  <si>
    <t>ED0003</t>
  </si>
  <si>
    <t>CUBREBORNES PARA T3, ARTU L, M. K, 10 UD</t>
  </si>
  <si>
    <t>ED0004</t>
  </si>
  <si>
    <t>CUBREBORNES PARA S200/F200, L,M.K,10 UD.</t>
  </si>
  <si>
    <t>ED0025</t>
  </si>
  <si>
    <t xml:space="preserve">UfixL Alimentador 2500mm </t>
  </si>
  <si>
    <t>ED0026</t>
  </si>
  <si>
    <t>UfixL Alimentador 1500mm</t>
  </si>
  <si>
    <t>ED1802SK</t>
  </si>
  <si>
    <t>BL.DOOR+OVERLAP.CLOS.1800X200MM(HXW)7035</t>
  </si>
  <si>
    <t>ED1804SK</t>
  </si>
  <si>
    <t>BL.DOOR+OVERLAP.CLOS.1800X400MM(HXW)7035</t>
  </si>
  <si>
    <t>ED1810SK</t>
  </si>
  <si>
    <t>BL.DOOR+OVERLAP.CLOS.1800X500MM(HXW)7035</t>
  </si>
  <si>
    <t>ED1812SK</t>
  </si>
  <si>
    <t>BL.DOOR+OVERLAP.CLOS.1800X600MM(HXW)7035</t>
  </si>
  <si>
    <t>ED1816SK</t>
  </si>
  <si>
    <t>BL.DOOR+OVERLAP.CLOS.1800X800MM(HXW)7035</t>
  </si>
  <si>
    <t>ED2002SK</t>
  </si>
  <si>
    <t>BL.DOOR+OVERLAP.CLOS.2000X200MM(HXW)7035</t>
  </si>
  <si>
    <t>ED2004SK</t>
  </si>
  <si>
    <t>BL.DOOR+OVERLAP.CLOS.2000X400MM(HXW)7035</t>
  </si>
  <si>
    <t>ED2010SK</t>
  </si>
  <si>
    <t>BL.DOOR+OVERLAP.CLOS.2000X500MM(HXW)7035</t>
  </si>
  <si>
    <t>ED2012SK</t>
  </si>
  <si>
    <t>ED2016SK</t>
  </si>
  <si>
    <t>BL.DOOR+OVERLAP.CLOS.2000X800MM(HXW)7035</t>
  </si>
  <si>
    <t>ED2183</t>
  </si>
  <si>
    <t>UfixH Bastidor 600mm</t>
  </si>
  <si>
    <t>ED2191</t>
  </si>
  <si>
    <t>UfixH Bastidor 800mm</t>
  </si>
  <si>
    <t>ED2202SK</t>
  </si>
  <si>
    <t>BL.DOOR+OVERLAP.CLOS.2200X200MM(HXW)7035</t>
  </si>
  <si>
    <t>ED2204SK</t>
  </si>
  <si>
    <t>BL.DOOR+OVERLAP.CLOS.2200X400MM(HXW)7035</t>
  </si>
  <si>
    <t>ED2209</t>
  </si>
  <si>
    <t>UfixH alimentador 4P 400A</t>
  </si>
  <si>
    <t>ED2210SK</t>
  </si>
  <si>
    <t>BL.DOOR+OVERLAP.CLOS.2200X500MM(HXW)7035</t>
  </si>
  <si>
    <t>ED2212SK</t>
  </si>
  <si>
    <t>BL.DOOR+OVERLAP.CLOS.2200X600MM(HXW)7035</t>
  </si>
  <si>
    <t>ED2216SK</t>
  </si>
  <si>
    <t>BL.DOOR+OVERLAP.CLOS.2200X800MM(HXW)7035</t>
  </si>
  <si>
    <t>ED2217</t>
  </si>
  <si>
    <t>UfixH Base XT1 L1 Sup.125A</t>
  </si>
  <si>
    <t>ED2225</t>
  </si>
  <si>
    <t>UfixH Base XT1 L2 Sup.125A</t>
  </si>
  <si>
    <t>ED2233</t>
  </si>
  <si>
    <t>UfixH Base XT1 L3 Sup.125A</t>
  </si>
  <si>
    <t>ED2241</t>
  </si>
  <si>
    <t>UfixH Base XT1 N Sup.125A</t>
  </si>
  <si>
    <t>ED2290</t>
  </si>
  <si>
    <t>UfixH Base XT3 L1 Sup.250A</t>
  </si>
  <si>
    <t>ED2308</t>
  </si>
  <si>
    <t>UfixH Base XT3 L2 Sup.250A</t>
  </si>
  <si>
    <t>ED2316</t>
  </si>
  <si>
    <t>UfixH Base XT3 L3 Sup.250A</t>
  </si>
  <si>
    <t>ED2324</t>
  </si>
  <si>
    <t>UfixH Base XT3 N Sup.250A</t>
  </si>
  <si>
    <t>ED2373</t>
  </si>
  <si>
    <t>UfixH Polo falso para diff.</t>
  </si>
  <si>
    <t>ED2381</t>
  </si>
  <si>
    <t>Basemod.falsepoleforsolenoidoperator</t>
  </si>
  <si>
    <t>ED2407</t>
  </si>
  <si>
    <t>UfixH Tapa plas.173mm 10pz</t>
  </si>
  <si>
    <t>ED2531</t>
  </si>
  <si>
    <t>UfixH Base S200 L1 Sup.63A</t>
  </si>
  <si>
    <t>ED2549</t>
  </si>
  <si>
    <t>UfixH Base S200 L2 Sup.63A</t>
  </si>
  <si>
    <t>ED2551</t>
  </si>
  <si>
    <t>UfixH conexión L1 125A</t>
  </si>
  <si>
    <t>ED2553</t>
  </si>
  <si>
    <t>UfixH conexión L3 125A</t>
  </si>
  <si>
    <t>ED2556</t>
  </si>
  <si>
    <t>UfixH Base S200 L3 Sup.63A</t>
  </si>
  <si>
    <t>ED2564</t>
  </si>
  <si>
    <t>UfixH Base S200 N Sup.63A</t>
  </si>
  <si>
    <t>ED2654</t>
  </si>
  <si>
    <t>UfixH Base L1N Sup.40A</t>
  </si>
  <si>
    <t>ED2662</t>
  </si>
  <si>
    <t>UfixH Base L2N Sup.40A</t>
  </si>
  <si>
    <t>ED2670</t>
  </si>
  <si>
    <t>UfixH Base L3N Sup.40A</t>
  </si>
  <si>
    <t>ED2720</t>
  </si>
  <si>
    <t>UfixH Base S280 L1 Sup.100A</t>
  </si>
  <si>
    <t>ED2738</t>
  </si>
  <si>
    <t>UfixH Base S280 L2 Sup.100A</t>
  </si>
  <si>
    <t>ED2746</t>
  </si>
  <si>
    <t>UfixH Base S280 L3 Sup.100A</t>
  </si>
  <si>
    <t>ED2753</t>
  </si>
  <si>
    <t>UfixH Base S280 N Sup.100A</t>
  </si>
  <si>
    <t>ED2845</t>
  </si>
  <si>
    <t>ED2852</t>
  </si>
  <si>
    <t>BasemodulesfalsepoleformodularMDRC</t>
  </si>
  <si>
    <t>ED2894</t>
  </si>
  <si>
    <t>UfixH Base L1N Sup.16A</t>
  </si>
  <si>
    <t>ED2902</t>
  </si>
  <si>
    <t>UfixH Base L1L2 Sup.16A</t>
  </si>
  <si>
    <t>ED2936</t>
  </si>
  <si>
    <t>Ductsupports(6pcs)</t>
  </si>
  <si>
    <t>ED2944</t>
  </si>
  <si>
    <t>UfixL Barra Alim.12 mod.100A</t>
  </si>
  <si>
    <t>ED2951</t>
  </si>
  <si>
    <t>UfixL Barra Alim.18 mod.100A</t>
  </si>
  <si>
    <t>ED2961</t>
  </si>
  <si>
    <t>UfixL Tapa cubre barra 600mm</t>
  </si>
  <si>
    <t>ED2962</t>
  </si>
  <si>
    <t>N°6busbarcoverUnifixL36mod.</t>
  </si>
  <si>
    <t>ED2969</t>
  </si>
  <si>
    <t>UfixL Barra Alim.24 mod.100A</t>
  </si>
  <si>
    <t>ED2977</t>
  </si>
  <si>
    <t>UfixL Barra Alim.36 mod.100A</t>
  </si>
  <si>
    <t>ED3033</t>
  </si>
  <si>
    <t>UfixL Conexiones L1 100A 10pz</t>
  </si>
  <si>
    <t>ED3041</t>
  </si>
  <si>
    <t>UfixL Conexiones L2 100A 10pz</t>
  </si>
  <si>
    <t>ED3058</t>
  </si>
  <si>
    <t>UfixL Conexiones L3100A 10pz</t>
  </si>
  <si>
    <t>ED3066</t>
  </si>
  <si>
    <t>UfixL Conexiones N 100A 10pz</t>
  </si>
  <si>
    <t>ED3090</t>
  </si>
  <si>
    <t>UfixL Cablealim.4P100A600mm</t>
  </si>
  <si>
    <t>ED3101</t>
  </si>
  <si>
    <t>UfixL Borne alim.L1 1P 10pz</t>
  </si>
  <si>
    <t>ED3102</t>
  </si>
  <si>
    <t>UfixL Borne alim.L2 1P 10pz</t>
  </si>
  <si>
    <t>ED3103</t>
  </si>
  <si>
    <t>UfixL Borne alim.L3 1P 10pz</t>
  </si>
  <si>
    <t>ED3104</t>
  </si>
  <si>
    <t>UfixL Borne alim.N 1P 10pz</t>
  </si>
  <si>
    <t>ED3132</t>
  </si>
  <si>
    <t>UfixL Cable alim.4P 100A 350mm</t>
  </si>
  <si>
    <t>ED3272</t>
  </si>
  <si>
    <t>UfixL Conexión L1N 40A 10pz</t>
  </si>
  <si>
    <t>ED3280</t>
  </si>
  <si>
    <t>Connect.L2-N40AforS9..Nonright(10pcs)</t>
  </si>
  <si>
    <t>ED3298</t>
  </si>
  <si>
    <t>Connect.L3-N40AforS9..Nonright(10pcs)</t>
  </si>
  <si>
    <t>ED3355</t>
  </si>
  <si>
    <t>Connectionswithsmallcables40A</t>
  </si>
  <si>
    <t>ED3363</t>
  </si>
  <si>
    <t>UfixL Conexión L1L2L3 40A 6pz</t>
  </si>
  <si>
    <t>ED3371</t>
  </si>
  <si>
    <t>Connectionswith4smallcables40A</t>
  </si>
  <si>
    <t>ED3405</t>
  </si>
  <si>
    <t>UfixL Cableparal.4P 100A 400mm</t>
  </si>
  <si>
    <t>ED3413</t>
  </si>
  <si>
    <t>UfixL Cableparal.4P 100A 800mm</t>
  </si>
  <si>
    <t>ED3439</t>
  </si>
  <si>
    <t>UfixL Cableparal.4P 100A1500mm</t>
  </si>
  <si>
    <t>EE0024</t>
  </si>
  <si>
    <t>N.10CONNECTORSCLOSINGPLATES24POLES</t>
  </si>
  <si>
    <t>EE0240</t>
  </si>
  <si>
    <t>HORIZONTALPARTITION200X400MM(WXD)</t>
  </si>
  <si>
    <t>EE0250</t>
  </si>
  <si>
    <t>HORIZONTALPARTITION200X500MM(WXD)</t>
  </si>
  <si>
    <t>EE0260</t>
  </si>
  <si>
    <t>HORIZONTALPARTITION200X600MM(WXD)</t>
  </si>
  <si>
    <t>EE0280</t>
  </si>
  <si>
    <t>HORIZONTALPARTITION200X800MM(WXD)</t>
  </si>
  <si>
    <t>EE0340</t>
  </si>
  <si>
    <t>HORIZONTALPARTITION300X400MM(WXD)</t>
  </si>
  <si>
    <t>EE0355</t>
  </si>
  <si>
    <t>HORIZONTALPARTITION300X500MM(WXD)</t>
  </si>
  <si>
    <t>EE0360</t>
  </si>
  <si>
    <t>HORIZONTALPARTITION300X600MM(WXD)</t>
  </si>
  <si>
    <t>EE0380</t>
  </si>
  <si>
    <t>HORIZONTALPARTITION300X800MM(WXD)</t>
  </si>
  <si>
    <t>EE0440</t>
  </si>
  <si>
    <t>HORIZONTALPARTITION400X400MM(WXD)</t>
  </si>
  <si>
    <t>EE0450</t>
  </si>
  <si>
    <t>HORIZONTALPARTITION400X500MM(WXD)</t>
  </si>
  <si>
    <t>EE0460</t>
  </si>
  <si>
    <t>HORIZONTALPARTITION400X600MM(WXD)</t>
  </si>
  <si>
    <t>EE0480</t>
  </si>
  <si>
    <t>HORIZONTALPARTITION400X800MM(WXD)</t>
  </si>
  <si>
    <t>EE0640</t>
  </si>
  <si>
    <t>HORIZONTALPARTITION600X400MM(WXD)</t>
  </si>
  <si>
    <t>EE0650</t>
  </si>
  <si>
    <t>HORIZONTALPARTITION600X500MM(WXD)</t>
  </si>
  <si>
    <t>EE0660</t>
  </si>
  <si>
    <t>HORIZONTALPARTITION600X600MM(WXD)</t>
  </si>
  <si>
    <t>EE0680</t>
  </si>
  <si>
    <t>HORIZONTALPARTITION600X800MM(WXD)</t>
  </si>
  <si>
    <t>EE0840</t>
  </si>
  <si>
    <t>HORIZONTALPARTITION800X400MM(WXD)</t>
  </si>
  <si>
    <t>EE0850</t>
  </si>
  <si>
    <t>HORIZONTALPARTITION800X500MM(WXD)</t>
  </si>
  <si>
    <t>EE0860</t>
  </si>
  <si>
    <t>HORIZONTALPARTITION800X600MM(WXD)</t>
  </si>
  <si>
    <t>EE0880</t>
  </si>
  <si>
    <t>HORIZONTALPARTITION800X800MM(WXD)</t>
  </si>
  <si>
    <t>EE1001K</t>
  </si>
  <si>
    <t>SLIDINGHORIZ.PARTIT.600X800MM(WXD)7035</t>
  </si>
  <si>
    <t>EE1002K</t>
  </si>
  <si>
    <t>SLIDINGHORIZ.PARTITION800X800MM7035</t>
  </si>
  <si>
    <t>EE1003K</t>
  </si>
  <si>
    <t>SLIDINGHORIZ.PARTITION600X600MM7035</t>
  </si>
  <si>
    <t>EE1004K</t>
  </si>
  <si>
    <t>SLIDINGHORIZ.PARTITION800X600MM7035</t>
  </si>
  <si>
    <t>EE1011</t>
  </si>
  <si>
    <t>HORIZONTALPARTITION1000X1000MM(WXD)</t>
  </si>
  <si>
    <t>EE1040</t>
  </si>
  <si>
    <t>HORIZONTALPARTITION1000X400MM(WXD)</t>
  </si>
  <si>
    <t>EE1041</t>
  </si>
  <si>
    <t>EE1050</t>
  </si>
  <si>
    <t>HORIZONTALPARTITION1000X500MM(WXD)</t>
  </si>
  <si>
    <t>EE1051</t>
  </si>
  <si>
    <t>EE1060</t>
  </si>
  <si>
    <t>HORIZONTALPARTITION1000X600MM(WXD)</t>
  </si>
  <si>
    <t>EE1061</t>
  </si>
  <si>
    <t>EE1080</t>
  </si>
  <si>
    <t>HORIZONTALPARTITION1000X800MM(WXD)</t>
  </si>
  <si>
    <t>EE1081</t>
  </si>
  <si>
    <t>EE1810K</t>
  </si>
  <si>
    <t>INNERBLINDDOOR1800X1000MM(HXW)7035</t>
  </si>
  <si>
    <t>EE1811</t>
  </si>
  <si>
    <t>VERTICALPARTITION1800X1000MM(HXD)</t>
  </si>
  <si>
    <t>EE1841</t>
  </si>
  <si>
    <t>VERTICALPARTITION1800X400MM(HXD)</t>
  </si>
  <si>
    <t>EE1851</t>
  </si>
  <si>
    <t>VERTICALPARTITION1800X500MM(HXD)</t>
  </si>
  <si>
    <t>EE1852</t>
  </si>
  <si>
    <t>CONNECTOR-SUPP.36HOLES1800X500MM(HXD)</t>
  </si>
  <si>
    <t>EE1860K</t>
  </si>
  <si>
    <t>INNERBLINDDOOR1800X600MM(HXW)7035</t>
  </si>
  <si>
    <t>EE1861</t>
  </si>
  <si>
    <t>VERTICALPARTITION1800X600MM(HXD)</t>
  </si>
  <si>
    <t>EE1862</t>
  </si>
  <si>
    <t>CONNECTOR-SUPP.45HOLES1800X600MM(HXD)</t>
  </si>
  <si>
    <t>EE1880K</t>
  </si>
  <si>
    <t>INNERBLINDDOOR1800X800MM(HXW)7035</t>
  </si>
  <si>
    <t>EE1881</t>
  </si>
  <si>
    <t>VERTICALPARTITION1800X800MM(HXD)</t>
  </si>
  <si>
    <t>EE1906K</t>
  </si>
  <si>
    <t>INNERRECESSEDBL/DOOR1800X600(HXW)7035</t>
  </si>
  <si>
    <t>EE1908K</t>
  </si>
  <si>
    <t>INNERRECESSEDBL/DOOR1800X800(HXW)7035</t>
  </si>
  <si>
    <t>EE1910K</t>
  </si>
  <si>
    <t>INNERRECESSEDBL/DOOR1800X10007035</t>
  </si>
  <si>
    <t>EE2010K</t>
  </si>
  <si>
    <t>INNERBLINDDOOR2000X1000MM(HXW)7035</t>
  </si>
  <si>
    <t>EE2011</t>
  </si>
  <si>
    <t>VERTICALPARTITION2000X1000MM(HXD)</t>
  </si>
  <si>
    <t>EE2020</t>
  </si>
  <si>
    <t>VERTICALPART.CAB.CON.200X400MM(HXW)</t>
  </si>
  <si>
    <t>EE2030</t>
  </si>
  <si>
    <t>VERT.PARTITIONCABLECONT.200X300MM(HXW)</t>
  </si>
  <si>
    <t>EE2040</t>
  </si>
  <si>
    <t>VERTICALPART.CAB.CON.200X200MM(HXW)</t>
  </si>
  <si>
    <t>EE2041</t>
  </si>
  <si>
    <t>VERTICALPARTITION2000X400MM(HXD)</t>
  </si>
  <si>
    <t>EE2051</t>
  </si>
  <si>
    <t>VERTICALPARTITION2000X500MM(HXD)</t>
  </si>
  <si>
    <t>EE2052</t>
  </si>
  <si>
    <t>CONNECTOR-SUPP.40HOLES2000X500MM(HXD)</t>
  </si>
  <si>
    <t>EE2060K</t>
  </si>
  <si>
    <t>INNERBLINDDOOR2000X600MM(HXW)7035</t>
  </si>
  <si>
    <t>EE2061</t>
  </si>
  <si>
    <t>VERTICALPARTITION2000X600MM(HXD)</t>
  </si>
  <si>
    <t>EE2062</t>
  </si>
  <si>
    <t>CONNECTOR-SUPP.50HOLES2000X600MM(HXD)</t>
  </si>
  <si>
    <t>EE2080K</t>
  </si>
  <si>
    <t>INNERBLINDDOOR2000X800MM(HXW)7035</t>
  </si>
  <si>
    <t>EE2081</t>
  </si>
  <si>
    <t>VERTICALPARTITION2000X800MM(HXD)</t>
  </si>
  <si>
    <t>EE2100</t>
  </si>
  <si>
    <t>VERTICALPARTITIONSTR.200X1000MM(HXW)</t>
  </si>
  <si>
    <t>EE2106K</t>
  </si>
  <si>
    <t>INNERRECESSEDBL/DOOR2000X600(HXW)7035</t>
  </si>
  <si>
    <t>EE2108K</t>
  </si>
  <si>
    <t>INNERRECESSEDBL/DOOR2000X800(HXW)7035</t>
  </si>
  <si>
    <t>EE2110K</t>
  </si>
  <si>
    <t>INNERRECESSEDBL/DOOR2000X10007035</t>
  </si>
  <si>
    <t>EE2210K</t>
  </si>
  <si>
    <t>INNERBLINDDOOR2200X1000MM(HXW)7035</t>
  </si>
  <si>
    <t>EE2211</t>
  </si>
  <si>
    <t>VERTICALPARTITION2200X1000MM(HXD)</t>
  </si>
  <si>
    <t>EE2241</t>
  </si>
  <si>
    <t>VERTICALPARTITION2200X400MM(HXD)</t>
  </si>
  <si>
    <t>EE2251</t>
  </si>
  <si>
    <t>VERTICALPARTITION2200X500MM(HXD)</t>
  </si>
  <si>
    <t>EE2252</t>
  </si>
  <si>
    <t>CONNECTOR-SUPP.48HOLES2000X500MM(HXD)</t>
  </si>
  <si>
    <t>EE2260K</t>
  </si>
  <si>
    <t>INNERBLINDDOOR2200X600MM(HXW)7035</t>
  </si>
  <si>
    <t>EE2261</t>
  </si>
  <si>
    <t>VERTICALPARTITION2200X600MM(HXD)</t>
  </si>
  <si>
    <t>EE2262</t>
  </si>
  <si>
    <t>CONNECTOR-SUPP.60HOLES2000X600MM(HXD)</t>
  </si>
  <si>
    <t>EE2280K</t>
  </si>
  <si>
    <t>INNERBLINDDOOR2200X800MM(HXW)7035</t>
  </si>
  <si>
    <t>EE2281</t>
  </si>
  <si>
    <t>VERTICALPARTITION2200X800MM(HXD)</t>
  </si>
  <si>
    <t>EE2306K</t>
  </si>
  <si>
    <t>INNERRECESSEDBL/DOOR2200X600(HXW)7035</t>
  </si>
  <si>
    <t>EE2308K</t>
  </si>
  <si>
    <t>INNERRECESSEDBL/DOOR2200X800(HXW)7035</t>
  </si>
  <si>
    <t>EE2310K</t>
  </si>
  <si>
    <t>INNERRECESSEDBL/DOOR2200X10007035</t>
  </si>
  <si>
    <t>EE2406</t>
  </si>
  <si>
    <t>N.5CONNECTORSCLOSINGPLATES24-6POLES</t>
  </si>
  <si>
    <t>EE2410</t>
  </si>
  <si>
    <t>N.5CONNECTORSCLOSINGPLATES24-10POLES</t>
  </si>
  <si>
    <t>EE2416</t>
  </si>
  <si>
    <t>N.5CONNECTORSCLOSINGPLATES24-16POLES</t>
  </si>
  <si>
    <t>EE2600</t>
  </si>
  <si>
    <t>VERTICALPARTITIONSTRUCT.200X600MM(HXW)</t>
  </si>
  <si>
    <t>EE2800</t>
  </si>
  <si>
    <t>VERTICALPARTITIONSTRUCT.200X800MM(HXW)</t>
  </si>
  <si>
    <t>EE4041</t>
  </si>
  <si>
    <t>EE4051</t>
  </si>
  <si>
    <t>EE6041</t>
  </si>
  <si>
    <t>EE6051</t>
  </si>
  <si>
    <t>EE6061</t>
  </si>
  <si>
    <t>EE8041</t>
  </si>
  <si>
    <t>EE8051</t>
  </si>
  <si>
    <t>EE8061</t>
  </si>
  <si>
    <t>EE8081</t>
  </si>
  <si>
    <t>EF1010</t>
  </si>
  <si>
    <t>SLIDINGFLOORCLOSINGPLATE1000X1000MM</t>
  </si>
  <si>
    <t>EF1011</t>
  </si>
  <si>
    <t>REMOVABLEFLOORCLOSINGPLATE1000X1000</t>
  </si>
  <si>
    <t>EF1012</t>
  </si>
  <si>
    <t>FLOORCLOSINGPLATE1000X1000MM</t>
  </si>
  <si>
    <t>EF1032N</t>
  </si>
  <si>
    <t>CABLEENTRYBOTTOMFLANGE1000X300MM</t>
  </si>
  <si>
    <t>EF1032NM</t>
  </si>
  <si>
    <t>MOUNT.CAB.ENTRYBOTTOMFLANG.1000X300MM</t>
  </si>
  <si>
    <t>EF1040</t>
  </si>
  <si>
    <t xml:space="preserve">IS2 Tapas cor.Cab.1000x400mm           </t>
  </si>
  <si>
    <t>EF1041</t>
  </si>
  <si>
    <t>REMOVABLEFLOORCLOSINGPLATE1000X400MM</t>
  </si>
  <si>
    <t>EF1042</t>
  </si>
  <si>
    <t>EF1051</t>
  </si>
  <si>
    <t>REMOVABLEFLOORCLOSINGPLATE1000X500MM</t>
  </si>
  <si>
    <t>EF1052</t>
  </si>
  <si>
    <t>FLOORCLOSINGPLATE1000X500MM</t>
  </si>
  <si>
    <t>EF1053</t>
  </si>
  <si>
    <t>SLIDINGFLOORCLOSINGPLATE1000X500MM</t>
  </si>
  <si>
    <t>EF1060</t>
  </si>
  <si>
    <t xml:space="preserve">IS2 Tapas cor.Cab.1000x600mm           </t>
  </si>
  <si>
    <t>EF1061</t>
  </si>
  <si>
    <t>REMOVABLEFLOORCLOSINGPLATE1000X600MM</t>
  </si>
  <si>
    <t>EF1062</t>
  </si>
  <si>
    <t>FLOORCLOSINGPLATE1000X600MM</t>
  </si>
  <si>
    <t>EF1080</t>
  </si>
  <si>
    <t>SLIDINGFLOORCLOSINGPLATE1000X800MM</t>
  </si>
  <si>
    <t>EF1081</t>
  </si>
  <si>
    <t>REMOVABLEFLOORCLOSINGPLATE1000X800MM</t>
  </si>
  <si>
    <t>EF1082</t>
  </si>
  <si>
    <t>FLOORCLOSINGPLATE1000X800MM</t>
  </si>
  <si>
    <t>EF4010</t>
  </si>
  <si>
    <t>SLIDINGFLOORCLOSINGPLATE400X1000MM</t>
  </si>
  <si>
    <t>EF4011</t>
  </si>
  <si>
    <t>REMOVABLEFLOORCLOSINGPLATE400X1000MM</t>
  </si>
  <si>
    <t>EF4012</t>
  </si>
  <si>
    <t>FLOORCLOSINGPLATE400X1000MM</t>
  </si>
  <si>
    <t>EF4040</t>
  </si>
  <si>
    <t>SLIDINGFLOORCLOSINGPLATE400X400MM</t>
  </si>
  <si>
    <t>EF4041</t>
  </si>
  <si>
    <t>REMOVABLEFLOORCLOSINGPLATE400X400MM</t>
  </si>
  <si>
    <t>EF4042</t>
  </si>
  <si>
    <t>FLOORCLOSINGPLATE400X400MM</t>
  </si>
  <si>
    <t>EF4050</t>
  </si>
  <si>
    <t>SLIDINGFLOORCLOSINGPLATE400X500MM</t>
  </si>
  <si>
    <t>EF4051</t>
  </si>
  <si>
    <t>REMOVABLEFLOORCLOSINGPLATE400X500MM</t>
  </si>
  <si>
    <t>EF4052</t>
  </si>
  <si>
    <t>FLOORCLOSINGPLATE400X500MM</t>
  </si>
  <si>
    <t>EF4060</t>
  </si>
  <si>
    <t>SLIDINGFLOORCLOSINGPLATE400X600MM</t>
  </si>
  <si>
    <t>EF4061</t>
  </si>
  <si>
    <t>REMOVABLEFLOORCLOSINGPLATE400X600MM</t>
  </si>
  <si>
    <t>EF4063</t>
  </si>
  <si>
    <t>FLOORCLOSINGPLATE400X600MM</t>
  </si>
  <si>
    <t>EF4080</t>
  </si>
  <si>
    <t>SLIDINGFLOORCLOSINGPLATE400X800MM</t>
  </si>
  <si>
    <t>EF4081</t>
  </si>
  <si>
    <t>REMOVABLEFLOORCLOSINGPLATE400X800MM</t>
  </si>
  <si>
    <t>EF4082</t>
  </si>
  <si>
    <t>FLOORCLOSINGPLATE400X800MM</t>
  </si>
  <si>
    <t>EF6010</t>
  </si>
  <si>
    <t>SLIDINGFLOORCLOSINGPLATE600X1000MM</t>
  </si>
  <si>
    <t>EF6011</t>
  </si>
  <si>
    <t>REMOVABLEFLOORCLOSINGPLATE600X1000MM</t>
  </si>
  <si>
    <t>EF6012</t>
  </si>
  <si>
    <t>FLOORCLOSINGPLATE600X1000MM</t>
  </si>
  <si>
    <t>EF6032N</t>
  </si>
  <si>
    <t>CABLEENTRYBOTTOMFLANGE600X300MM</t>
  </si>
  <si>
    <t>EF6032NM</t>
  </si>
  <si>
    <t>MOUNT.CAB.ENTRYBOTTOMFLANGE600X300MM</t>
  </si>
  <si>
    <t>EF6040</t>
  </si>
  <si>
    <t xml:space="preserve">IS2 Tapas cor.Cab.600x400mm           </t>
  </si>
  <si>
    <t>EF6041</t>
  </si>
  <si>
    <t>REMOVABLEFLOORCLOSINGPLATE600X400MM</t>
  </si>
  <si>
    <t>EF6043</t>
  </si>
  <si>
    <t>FLOORCLOSINGPLATE600X400MM</t>
  </si>
  <si>
    <t>EF6050</t>
  </si>
  <si>
    <t>SLIDINGFLOORCLOSINGPLATE600X500MM</t>
  </si>
  <si>
    <t>EF6051</t>
  </si>
  <si>
    <t>REMOVABLEFLOORCLOSINGPLATE600X500MM</t>
  </si>
  <si>
    <t>EF6052</t>
  </si>
  <si>
    <t>FLOORCLOSINGPLATE600X500MM</t>
  </si>
  <si>
    <t>EF6060</t>
  </si>
  <si>
    <t xml:space="preserve">IS2 Tapas cor.Cab.600x600mm           </t>
  </si>
  <si>
    <t>EF6061</t>
  </si>
  <si>
    <t xml:space="preserve">IS2 Tapasremov.Cab.600x600mm           </t>
  </si>
  <si>
    <t>EF6062</t>
  </si>
  <si>
    <t>FLOORCLOSINGPLATE600X600MM</t>
  </si>
  <si>
    <t>EF6080</t>
  </si>
  <si>
    <t>SLIDINGFLOORCLOSINGPLATE600X800MM</t>
  </si>
  <si>
    <t>EF6081</t>
  </si>
  <si>
    <t>REMOVABLEFLOORCLOSINGPLATE600X800MM</t>
  </si>
  <si>
    <t>EF6082</t>
  </si>
  <si>
    <t>FLOORCLOSINGPLATE600X800MM</t>
  </si>
  <si>
    <t>EF8010</t>
  </si>
  <si>
    <t>SLIDINGFLOORCLOSINGPLATE800X1000MM</t>
  </si>
  <si>
    <t>EF8011</t>
  </si>
  <si>
    <t>REMOVABLEFLOORCLOSINGPLATE800X1000MM</t>
  </si>
  <si>
    <t>EF8012</t>
  </si>
  <si>
    <t>FLOORCLOSINGPLATE800X1000MM</t>
  </si>
  <si>
    <t>EF8032N</t>
  </si>
  <si>
    <t>CABLEENTRYBOTTOMFLANGE800X300MM</t>
  </si>
  <si>
    <t>EF8032NM</t>
  </si>
  <si>
    <t>MOUNT.CAB.ENTRYBOTTOMFLANGE800X300MM</t>
  </si>
  <si>
    <t>EF8040</t>
  </si>
  <si>
    <t xml:space="preserve">IS2 Tapas cor.Cab.800x400mm           </t>
  </si>
  <si>
    <t>EF8041</t>
  </si>
  <si>
    <t>REMOVABLEFLOORCLOSINGPLATE800X400MM</t>
  </si>
  <si>
    <t>EF8042</t>
  </si>
  <si>
    <t>FLOORCLOSINGPLATE800X400MM</t>
  </si>
  <si>
    <t>EF8050</t>
  </si>
  <si>
    <t>SLIDINGFLOORCLOSINGPLATE800X500MM</t>
  </si>
  <si>
    <t>EF8051</t>
  </si>
  <si>
    <t>REMOVABLEFLOORCLOSINGPLATE800X500MM</t>
  </si>
  <si>
    <t>EF8052</t>
  </si>
  <si>
    <t>FLOORCLOSINGPLATE800X500MM</t>
  </si>
  <si>
    <t>EF8060</t>
  </si>
  <si>
    <t xml:space="preserve">IS2 Tapas cor.Cab.800x600mm           </t>
  </si>
  <si>
    <t>EF8061</t>
  </si>
  <si>
    <t xml:space="preserve">IS2 Tapasremov.Cab.800x600mm           </t>
  </si>
  <si>
    <t>EF8062</t>
  </si>
  <si>
    <t>FLOORCLOSINGPLATE800X600MM</t>
  </si>
  <si>
    <t>EF8080</t>
  </si>
  <si>
    <t>IS2 Tapas cable 800x800mm</t>
  </si>
  <si>
    <t>EF8081</t>
  </si>
  <si>
    <t>REMOVABLEFLOORCLOSINGPLATE800X800MM</t>
  </si>
  <si>
    <t>EF8082</t>
  </si>
  <si>
    <t>FLOORCLOSINGPLATE800X800MM</t>
  </si>
  <si>
    <t>EG0500K</t>
  </si>
  <si>
    <t>19"RACKSW.PARTIALFRAMES9HE500X600MM</t>
  </si>
  <si>
    <t>EG0900K</t>
  </si>
  <si>
    <t>19"RACKSW.PARTIALFRAMES18HE900X600MM</t>
  </si>
  <si>
    <t>EG1300K</t>
  </si>
  <si>
    <t>19"RACKSW.PARTIALFRAMES27HE1300X600MM</t>
  </si>
  <si>
    <t>EG1800</t>
  </si>
  <si>
    <t>19"RACKFIXEDFRAMES38HE1800X600MM</t>
  </si>
  <si>
    <t>EG1801K</t>
  </si>
  <si>
    <t>19"RACKSWINGFRAMES36HE1800X600MM</t>
  </si>
  <si>
    <t>EG1803K</t>
  </si>
  <si>
    <t>19"RACKSW.DECENT.FRAMES36HE1800X800MM</t>
  </si>
  <si>
    <t>EG1880</t>
  </si>
  <si>
    <t>19"RACKFIXEDFRAMES38HE1800X800MM</t>
  </si>
  <si>
    <t>EG1902</t>
  </si>
  <si>
    <t>ALUMINIUMPANEL19"RACK-2HEH=89MM</t>
  </si>
  <si>
    <t>EG1903</t>
  </si>
  <si>
    <t>ALUMINIUMPANEL19"RACK-3HEH=133MM</t>
  </si>
  <si>
    <t>EG1904</t>
  </si>
  <si>
    <t>ALUMINIUMPANEL19"RACK-4HEH=177.5MM</t>
  </si>
  <si>
    <t>EG1905</t>
  </si>
  <si>
    <t>ALUMINIUMPANEL19"RACK-5HEH=222MM</t>
  </si>
  <si>
    <t>EG1906</t>
  </si>
  <si>
    <t>ALUMINIUMPANEL19"RACK-6HEH=266.5MM</t>
  </si>
  <si>
    <t>EG1907</t>
  </si>
  <si>
    <t>ALUMINIUMPANEL19"RACK-7HEH=311MM</t>
  </si>
  <si>
    <t>EG1908</t>
  </si>
  <si>
    <t>ALUMINIUMPANEL19"RACK-8HEH=355.5MM</t>
  </si>
  <si>
    <t>EG1909</t>
  </si>
  <si>
    <t>ALUMINIUMPANEL19"RACK-9HEH=400MM</t>
  </si>
  <si>
    <t>EG1910</t>
  </si>
  <si>
    <t>ALUMINIUMPANEL19"RACK-10HEH=444.5MM</t>
  </si>
  <si>
    <t>EG1911</t>
  </si>
  <si>
    <t>ALUMINIUMPANEL19"RACK-11HEH=488MM</t>
  </si>
  <si>
    <t>EG1912</t>
  </si>
  <si>
    <t>ALUMINIUMPANEL19"RACK-12HEH=533MM</t>
  </si>
  <si>
    <t>EG1913</t>
  </si>
  <si>
    <t>ALUMINIUMPANEL19"RACK-13HEH=577.5MM</t>
  </si>
  <si>
    <t>EG1914</t>
  </si>
  <si>
    <t>ALUMINIUMPANEL19"RACK-14HEH=622MM</t>
  </si>
  <si>
    <t>EG1915</t>
  </si>
  <si>
    <t>ALUMINIUMPANEL19"RACK-15HEH=666.5MM</t>
  </si>
  <si>
    <t>EG1916</t>
  </si>
  <si>
    <t>ALUMINIUMPANEL19"RACK-16HEH=711MM</t>
  </si>
  <si>
    <t>EG1917</t>
  </si>
  <si>
    <t>ALUMINIUMPANEL19"RACK-17HEH=755.5MM</t>
  </si>
  <si>
    <t>EG1918</t>
  </si>
  <si>
    <t>ALUMINIUMPANEL19"RACK-18HEH=800MM</t>
  </si>
  <si>
    <t>EG1920</t>
  </si>
  <si>
    <t>ALUMINIUMPANEL19"RACK-20HEH=889MM</t>
  </si>
  <si>
    <t>EG1991</t>
  </si>
  <si>
    <t>ALUMINIUMPANEL19"RACK-2HEH=44,45MM</t>
  </si>
  <si>
    <t>EG1999</t>
  </si>
  <si>
    <t>ALUMINIUMPANEL19"RACK-20HEH=844,5MM</t>
  </si>
  <si>
    <t>EG2000</t>
  </si>
  <si>
    <t>19"RACKFIXEDFRAMES42HE2000X600MM</t>
  </si>
  <si>
    <t>EG2001K</t>
  </si>
  <si>
    <t>19"RACKSWINGFRAMES40HE2000X600MM</t>
  </si>
  <si>
    <t>EG2003K</t>
  </si>
  <si>
    <t>IS2 Bastidor rack 19"2000x800</t>
  </si>
  <si>
    <t>EG2080</t>
  </si>
  <si>
    <t>19"RACKFIXEDFRAMES42HE2000X800MM</t>
  </si>
  <si>
    <t>EG2200</t>
  </si>
  <si>
    <t>19"RACKFIXEDFRAMES47HE2200X600MM</t>
  </si>
  <si>
    <t>EG2201K</t>
  </si>
  <si>
    <t>19"RACKSWINGFRAMES45HE2000X600MM</t>
  </si>
  <si>
    <t>EG2203K</t>
  </si>
  <si>
    <t>19"RACKSW.DECENT.FRAMES45HE2000X800MM</t>
  </si>
  <si>
    <t>EG2205</t>
  </si>
  <si>
    <t>RACKFRAMEFORSERVERENCL2200X800HXW</t>
  </si>
  <si>
    <t>EG2280</t>
  </si>
  <si>
    <t>19"RACKFIXEDFRAMES47HE2200X800MM</t>
  </si>
  <si>
    <t>EH0018</t>
  </si>
  <si>
    <t>DINRAILW=600MM(18MOD)KIT+FRONTSUPPORT</t>
  </si>
  <si>
    <t>EH0024</t>
  </si>
  <si>
    <t>DINRAILW=600MM(24MOD)KIT+FRONTSUPPORT</t>
  </si>
  <si>
    <t>EH0029</t>
  </si>
  <si>
    <t>DINRAILW=800MM(29MOD)KIT+FRONTSUPPORT</t>
  </si>
  <si>
    <t>EH0036</t>
  </si>
  <si>
    <t>DINRAILW=800MM(36MOD)KIT+FRONTSUPPORT</t>
  </si>
  <si>
    <t>EH0562K</t>
  </si>
  <si>
    <t>BLINDPANEL50X600MM(HXW)7035</t>
  </si>
  <si>
    <t>EH0582K</t>
  </si>
  <si>
    <t>BLINDPANEL50X800MM(HXW)7035</t>
  </si>
  <si>
    <t>EH1060</t>
  </si>
  <si>
    <t>MOUNT.PLATEXSEPAR.CELL1000X600MM(HXW)</t>
  </si>
  <si>
    <t>EH1061K</t>
  </si>
  <si>
    <t>BLINDPANELXSEPAR.CELL1000X600MM7035</t>
  </si>
  <si>
    <t>EH1062K</t>
  </si>
  <si>
    <t>BLINDPANEL100X600MM(HXW)7035</t>
  </si>
  <si>
    <t>EH1080</t>
  </si>
  <si>
    <t>MOUNT.PLATEXSEPAR.CELL1000X800MM(HXW)</t>
  </si>
  <si>
    <t>EH1081K</t>
  </si>
  <si>
    <t>BLINDPANELXSEPAR.CELL1000X800MM7035</t>
  </si>
  <si>
    <t>EH1082K</t>
  </si>
  <si>
    <t>BLINDPANEL100X800MM(HXW)7035</t>
  </si>
  <si>
    <t>EH1518K</t>
  </si>
  <si>
    <t>18DINMODULSPANEL150X600MM(HXW)7035</t>
  </si>
  <si>
    <t>EH1524K</t>
  </si>
  <si>
    <t>EH1529K</t>
  </si>
  <si>
    <t>29DINMODULSPANEL150X800MM(HXW)7035</t>
  </si>
  <si>
    <t>EH1536K</t>
  </si>
  <si>
    <t>EH1562K</t>
  </si>
  <si>
    <t>BLINDPANEL150X600MM(HXW)7035</t>
  </si>
  <si>
    <t>EH1582K</t>
  </si>
  <si>
    <t>BLINDPANEL150X800MM(HXW)7035</t>
  </si>
  <si>
    <t>EH1800</t>
  </si>
  <si>
    <t>IS2 Postesmontaje mod. 1800mm</t>
  </si>
  <si>
    <t>EH1889</t>
  </si>
  <si>
    <t>N.10HINGESFORPANELS</t>
  </si>
  <si>
    <t>EH1890</t>
  </si>
  <si>
    <t>N.5RAPIDCLOSURESFORFRONTPANELS</t>
  </si>
  <si>
    <t>EH2000</t>
  </si>
  <si>
    <t>IS2 Postesmontaje mod. 2000mm</t>
  </si>
  <si>
    <t>EH2018K</t>
  </si>
  <si>
    <t>18DINMODULSPANEL200X600MM(HXW)7035</t>
  </si>
  <si>
    <t>EH2024K</t>
  </si>
  <si>
    <t>EH2029K</t>
  </si>
  <si>
    <t>29DINMODULSPANEL200X800MM(HXW)7035</t>
  </si>
  <si>
    <t>EH2036K</t>
  </si>
  <si>
    <t>EH2060</t>
  </si>
  <si>
    <t>MOUNT.PLATEXSEPAR.CELL200X600MM(HXW)</t>
  </si>
  <si>
    <t>EH2061K</t>
  </si>
  <si>
    <t>BLINDPANELXSEPAR.CELL200X600MM7035</t>
  </si>
  <si>
    <t>EH2062K</t>
  </si>
  <si>
    <t>BLINDPANEL200X600MM(HXW)7035</t>
  </si>
  <si>
    <t>EH2063K</t>
  </si>
  <si>
    <t>BLINDRECESSEDPANEL200X600MM(HXW)7035</t>
  </si>
  <si>
    <t>EH2065</t>
  </si>
  <si>
    <t>DINPANELSREARMOUNT.PLATE200X600MM</t>
  </si>
  <si>
    <t>EH2066</t>
  </si>
  <si>
    <t>MOUNT.PLATE4SEPAR.DINCELL200X600(HXW)</t>
  </si>
  <si>
    <t>EH2067K</t>
  </si>
  <si>
    <t>BLINDPANEL4SEPAR.DINCELL200X6007035</t>
  </si>
  <si>
    <t>EH2081K</t>
  </si>
  <si>
    <t>BLINDPANELXSEPAR.CELL200X800MM7035</t>
  </si>
  <si>
    <t>EH2082K</t>
  </si>
  <si>
    <t>BLINDPANEL200X800MM(HXW)7035</t>
  </si>
  <si>
    <t>EH2083K</t>
  </si>
  <si>
    <t>BLINDRECESSEDPANEL200X800MM(HXW)7035</t>
  </si>
  <si>
    <t>EH2085</t>
  </si>
  <si>
    <t>DINPANELSREARMOUNT.PLATE200X800MM</t>
  </si>
  <si>
    <t>EH2086</t>
  </si>
  <si>
    <t>MOUNT.PLATESEPAR.DINCELL200X800(HXW)</t>
  </si>
  <si>
    <t>EH2087K</t>
  </si>
  <si>
    <t>BLINDPANELSEPAR.DINCELL200X8007035</t>
  </si>
  <si>
    <t>EH2118</t>
  </si>
  <si>
    <t>N.20LABELHOLDERS18DINMOD.W=325</t>
  </si>
  <si>
    <t>EH2129</t>
  </si>
  <si>
    <t>N.20LABELHOLDERS29DINMOD.W=525</t>
  </si>
  <si>
    <t>EH2180</t>
  </si>
  <si>
    <t>MOUNT.PLATESEPAR.CELL200X800MM(HXW)</t>
  </si>
  <si>
    <t>EH2200</t>
  </si>
  <si>
    <t>N.2UPRIGHTSFORPANELSH=2200MM</t>
  </si>
  <si>
    <t>EH2272K</t>
  </si>
  <si>
    <t>INSTR.PANELXN#2INS.72X72-200X600MM7035</t>
  </si>
  <si>
    <t>EH2297K</t>
  </si>
  <si>
    <t>INSTR.PANELXN#2INS.96X96-200X600MM7035</t>
  </si>
  <si>
    <t>EH2472K</t>
  </si>
  <si>
    <t>INSTR.PANELXN#4INS.72X72-200X600MM7035</t>
  </si>
  <si>
    <t>EH3018K</t>
  </si>
  <si>
    <t>18DINMODULSPANEL300X600MM(HXW)7035</t>
  </si>
  <si>
    <t>EH3029K</t>
  </si>
  <si>
    <t>29DINMODULSPANEL300X800MM(HXW)7035</t>
  </si>
  <si>
    <t>EH3060</t>
  </si>
  <si>
    <t>MOUNT.PLATEXSEPAR.CELL300X600MM(HXW)</t>
  </si>
  <si>
    <t>EH3061K</t>
  </si>
  <si>
    <t>BLINDPANELXSEPAR.CELL300X600MM7035</t>
  </si>
  <si>
    <t>EH3063K</t>
  </si>
  <si>
    <t>BLINDPANEL300X600MM(HXW)7035</t>
  </si>
  <si>
    <t>EH3064K</t>
  </si>
  <si>
    <t>BLINDRECESSEDPANEL300X600MM(HXW)7035</t>
  </si>
  <si>
    <t>EH3065</t>
  </si>
  <si>
    <t>DINPANELSREARMOUNT.PLATE300X600MM</t>
  </si>
  <si>
    <t>EH3080</t>
  </si>
  <si>
    <t>MOUNT.PLATEXSEPAR.CELL300X800MM(HXW)</t>
  </si>
  <si>
    <t>EH3081K</t>
  </si>
  <si>
    <t>BLINDPANELXSEPAR.CELL300X800MM7035</t>
  </si>
  <si>
    <t>EH3082K</t>
  </si>
  <si>
    <t>BLINDPANEL300X800MM(HXW)7035</t>
  </si>
  <si>
    <t>EH3083K</t>
  </si>
  <si>
    <t>BLINDRECESSEDPANEL300X800MM(HXW)7035</t>
  </si>
  <si>
    <t>EH3085</t>
  </si>
  <si>
    <t>DINPANELSREARMOUNT.PLATE300X800MM</t>
  </si>
  <si>
    <t>EH3272K</t>
  </si>
  <si>
    <t>INSTR.PANELXN?2INS.72X72-200X800MM7035</t>
  </si>
  <si>
    <t>EH3296K</t>
  </si>
  <si>
    <t>INSTR.PANELXN?2INS.96X96-200X800MM7035</t>
  </si>
  <si>
    <t>EH3472K</t>
  </si>
  <si>
    <t>INSTR.PANELXN?4INS.72X72-200X800MM7035</t>
  </si>
  <si>
    <t>EH3496K</t>
  </si>
  <si>
    <t>INSTR.PANELXN?4INS.96X96-200X800MM7035</t>
  </si>
  <si>
    <t>EH4061K</t>
  </si>
  <si>
    <t>BLINDPANELXSEPAR.CELL400X600MM7035</t>
  </si>
  <si>
    <t>EH4062K</t>
  </si>
  <si>
    <t>BLINDPANEL400X600MM(HXW)7035</t>
  </si>
  <si>
    <t>EH4063</t>
  </si>
  <si>
    <t>MOUNT.PLATEXSEPAR.CELL400X600MM(HXW)</t>
  </si>
  <si>
    <t>EH4064K</t>
  </si>
  <si>
    <t>BLINDRECESSEDPANEL400X600MM(HXW)7035</t>
  </si>
  <si>
    <t>EH4065</t>
  </si>
  <si>
    <t>DINPANELSREARMOUNT.PLATE400X600MM</t>
  </si>
  <si>
    <t>EH4080</t>
  </si>
  <si>
    <t>MOUNT.PLATEXSEPAR.CELL400X800MM(HXW)</t>
  </si>
  <si>
    <t>EH4081K</t>
  </si>
  <si>
    <t>BLINDPANELXSEPAR.CELL400X800MM7035</t>
  </si>
  <si>
    <t>EH4082K</t>
  </si>
  <si>
    <t>BLINDPANEL400X800MM(HXW)7035</t>
  </si>
  <si>
    <t>EH4083K</t>
  </si>
  <si>
    <t>BLINDRECESSEDPANEL400X800MM(HXW)7035</t>
  </si>
  <si>
    <t>EH4085</t>
  </si>
  <si>
    <t>DINPANELSREARMOUNT.PLATE400X800MM</t>
  </si>
  <si>
    <t>EH5060</t>
  </si>
  <si>
    <t>MOUNT.PLATEXSEPAR.CELL500X600MM(HXW)</t>
  </si>
  <si>
    <t>EH5061K</t>
  </si>
  <si>
    <t>BLINDPANELXSEPAR.CELL500X600MM7035</t>
  </si>
  <si>
    <t>EH5062K</t>
  </si>
  <si>
    <t>BLINDPANEL500X600MM(HXW)7035</t>
  </si>
  <si>
    <t>EH5063K</t>
  </si>
  <si>
    <t>BLINDRECESSEDPANEL500X600MM(HXW)7035</t>
  </si>
  <si>
    <t>EH5080</t>
  </si>
  <si>
    <t>MOUNT.PLATEXSEPAR.CELL500X800MM(HXW)</t>
  </si>
  <si>
    <t>EH5081K</t>
  </si>
  <si>
    <t>BLINDPANELXSEPAR.CELL500X800MM7035</t>
  </si>
  <si>
    <t>EH5082K</t>
  </si>
  <si>
    <t>BLINDPANEL500X800MM(HXW)7035</t>
  </si>
  <si>
    <t>EH5084K</t>
  </si>
  <si>
    <t>BLINDRECESSEDPANEL500X800MM(HXW)7035</t>
  </si>
  <si>
    <t>EH6010K</t>
  </si>
  <si>
    <t>N.2DUMMYPANELSH=100MMW=600MM7035</t>
  </si>
  <si>
    <t>EH6018K</t>
  </si>
  <si>
    <t>3X18DINMODULSPANEL600X600MM(HXW)7035</t>
  </si>
  <si>
    <t>EH6025K</t>
  </si>
  <si>
    <t>3X24DINMODULSPANEL600X600MM7035</t>
  </si>
  <si>
    <t>EH6029K</t>
  </si>
  <si>
    <t>3X29DINMODULSPANEL600X800MM(HXW)7035</t>
  </si>
  <si>
    <t>EH6036K</t>
  </si>
  <si>
    <t>EH6060</t>
  </si>
  <si>
    <t>MOUNT.PLATEXSEPAR.CELL600X600MM(HXW)</t>
  </si>
  <si>
    <t>EH6061K</t>
  </si>
  <si>
    <t>BLINDPANELXSEPAR.CELL600X600MM7035</t>
  </si>
  <si>
    <t>EH6062K</t>
  </si>
  <si>
    <t>BLINDPANEL600X600MM(HXW)7035</t>
  </si>
  <si>
    <t>EH6063K</t>
  </si>
  <si>
    <t>BLINDRECESSEDPANEL600X600MM(HXW)7035</t>
  </si>
  <si>
    <t>EH6080</t>
  </si>
  <si>
    <t>MOUNT.PLATEXSEPAR.CELL600X800MM(HXW)</t>
  </si>
  <si>
    <t>EH6082K</t>
  </si>
  <si>
    <t>BLINDPANEL600X800MM(HXW)7035</t>
  </si>
  <si>
    <t>EH6083K</t>
  </si>
  <si>
    <t>BLINDPANELXSEPAR.CELL600X800MM7035</t>
  </si>
  <si>
    <t>EH6084K</t>
  </si>
  <si>
    <t>BLINDRECESSEDPANEL600X800MM(HXW)7035</t>
  </si>
  <si>
    <t>EH7262K</t>
  </si>
  <si>
    <t>INSTR.PANELN.2INS.72X72-200X600MM7035</t>
  </si>
  <si>
    <t>EH7282K</t>
  </si>
  <si>
    <t>INSTR.PANELN.2INS.72X72-200X800MM7035</t>
  </si>
  <si>
    <t>EH7284K</t>
  </si>
  <si>
    <t>INSTR.PANELN.4INS.96X96-200X800MM7035</t>
  </si>
  <si>
    <t>EH8010K</t>
  </si>
  <si>
    <t>N.2DUMMYPANELSH=100MMW=800MM7035</t>
  </si>
  <si>
    <t>EH8060</t>
  </si>
  <si>
    <t>MOUNT.PLATEXSEPAR.CELL800X600MM(HXW)</t>
  </si>
  <si>
    <t>EH8062K</t>
  </si>
  <si>
    <t>BLINDPANELXSEPAR.CELL800X600MM7035</t>
  </si>
  <si>
    <t>EH8080</t>
  </si>
  <si>
    <t>MOUNT.PLATEXSEPAR.CELL800X800MM(HXW)</t>
  </si>
  <si>
    <t>EH8081K</t>
  </si>
  <si>
    <t>BLINDPANELXSEPAR.CELL800X800MM7035</t>
  </si>
  <si>
    <t>EK1010KN</t>
  </si>
  <si>
    <t>BASE/TOP1000X1000WXD</t>
  </si>
  <si>
    <t>EK1040KN</t>
  </si>
  <si>
    <t>BASE/TOP1000X400WXD</t>
  </si>
  <si>
    <t>EK1050KN</t>
  </si>
  <si>
    <t>BASE/TOP1000X500WXD</t>
  </si>
  <si>
    <t>EK1060KN</t>
  </si>
  <si>
    <t>IS2 Base techo 1000x600mm</t>
  </si>
  <si>
    <t>EK1080KN</t>
  </si>
  <si>
    <t>BASE/TOP1000X800WXD</t>
  </si>
  <si>
    <t>EK1240KN</t>
  </si>
  <si>
    <t>BASE/TOP1200X400WXD</t>
  </si>
  <si>
    <t>EK1250KN</t>
  </si>
  <si>
    <t>BASE/TOP1200X500WXD</t>
  </si>
  <si>
    <t>EK1260KN</t>
  </si>
  <si>
    <t>IS2 Base techo 1200x600mm</t>
  </si>
  <si>
    <t>EK1280KN</t>
  </si>
  <si>
    <t>BASE/TOP1200X800WXD</t>
  </si>
  <si>
    <t>EK3040KN</t>
  </si>
  <si>
    <t>BASE/TOP+CABLECONTAIN.EXTER.300X400WXD</t>
  </si>
  <si>
    <t>EK3050KN</t>
  </si>
  <si>
    <t>BASE/TOP+CABLECONTAIN.EXTER.300X500WXD</t>
  </si>
  <si>
    <t>EK3060KN</t>
  </si>
  <si>
    <t>BASE/TOP+CABLECONTAIN.EXTER.300X600WXD</t>
  </si>
  <si>
    <t>EK3080KN</t>
  </si>
  <si>
    <t>BASE/TOP+CABLECONTAIN.EXTER.300X800WXD</t>
  </si>
  <si>
    <t>EK4010KN</t>
  </si>
  <si>
    <t>BASE/TOP400X1000WXD</t>
  </si>
  <si>
    <t>EK4040KN</t>
  </si>
  <si>
    <t>BASE/TOP400X400WXD</t>
  </si>
  <si>
    <t>EK4050KN</t>
  </si>
  <si>
    <t>BASE/TOP400X500WXD</t>
  </si>
  <si>
    <t>EK4060KN</t>
  </si>
  <si>
    <t>BASE/TOP400X600WXD</t>
  </si>
  <si>
    <t>EK4080KN</t>
  </si>
  <si>
    <t>BASE/TOP400X800WXD</t>
  </si>
  <si>
    <t>EK6010KN</t>
  </si>
  <si>
    <t>BASE/TOP600X1000WXD</t>
  </si>
  <si>
    <t>EK6040KN</t>
  </si>
  <si>
    <t>IS2 Base techo 600x400mm</t>
  </si>
  <si>
    <t>EK6050KN</t>
  </si>
  <si>
    <t>BASE/TOP600X500WXD</t>
  </si>
  <si>
    <t>EK6060KN</t>
  </si>
  <si>
    <t>IS2 Base techo 600x600mm</t>
  </si>
  <si>
    <t>EK6080KN</t>
  </si>
  <si>
    <t>BASE/TOP600X800WXD</t>
  </si>
  <si>
    <t>EK8010KN</t>
  </si>
  <si>
    <t>BASE/TOP800X1000WXD</t>
  </si>
  <si>
    <t>EK8040KN</t>
  </si>
  <si>
    <t>IS2 Base-techo 800x400mm</t>
  </si>
  <si>
    <t>EK8050KN</t>
  </si>
  <si>
    <t>BASE/TOP800X500WXD</t>
  </si>
  <si>
    <t>EK8060KN</t>
  </si>
  <si>
    <t>IS2 Base techo 800x600mm</t>
  </si>
  <si>
    <t>EK8080KN</t>
  </si>
  <si>
    <t>IS2 Base-techo 800x800mm</t>
  </si>
  <si>
    <t>EL1440K</t>
  </si>
  <si>
    <t>Juego de 2 paneles laterales,color  Gris RAL 7035 para Gabiente IS2.</t>
  </si>
  <si>
    <t>EL1810K</t>
  </si>
  <si>
    <t>N.2BLINDSIDEPANELS1800X1000MM7035</t>
  </si>
  <si>
    <t>EL1811K</t>
  </si>
  <si>
    <t>SIDEPANEL1800X1000MM(HXW)7035</t>
  </si>
  <si>
    <t>EL1840K</t>
  </si>
  <si>
    <t>N.2BLINDSIDEPANELS1800X400MM7035</t>
  </si>
  <si>
    <t>EL1841K</t>
  </si>
  <si>
    <t>SIDEPANEL1800X400MM(HXW)7035</t>
  </si>
  <si>
    <t>EL1850K</t>
  </si>
  <si>
    <t>N.2BLINDSIDEPANELS1800X500MM7035</t>
  </si>
  <si>
    <t>EL1851K</t>
  </si>
  <si>
    <t>SIDEPANEL1800X500MM(HXW)7035</t>
  </si>
  <si>
    <t>EL1860K</t>
  </si>
  <si>
    <t>N.2BLINDSIDEPANELS1800X600MM7035</t>
  </si>
  <si>
    <t>EL1861K</t>
  </si>
  <si>
    <t>SIDEPANEL1800X600MM(HXW)7035</t>
  </si>
  <si>
    <t>EL1880K</t>
  </si>
  <si>
    <t>N.2BLINDSIDEPANELS1800X800MM7035</t>
  </si>
  <si>
    <t>EL1881K</t>
  </si>
  <si>
    <t>SIDEPANEL1800X800MM(HXW)7035</t>
  </si>
  <si>
    <t>EL2011K</t>
  </si>
  <si>
    <t>SIDEPANEL2000X1000MM(HXW)7035</t>
  </si>
  <si>
    <t>EL2012K</t>
  </si>
  <si>
    <t>N.2BLINDSIDEPANELS2000X1000MM7035</t>
  </si>
  <si>
    <t>EL2040K</t>
  </si>
  <si>
    <t>IS2 Tapa lat.2000x400mm 2pz</t>
  </si>
  <si>
    <t>EL2041K</t>
  </si>
  <si>
    <t>SIDEPANEL2000X400MM(HXW)7035</t>
  </si>
  <si>
    <t>EL2050K</t>
  </si>
  <si>
    <t>N.2BLINDSIDEPANELS2000X500MM7035</t>
  </si>
  <si>
    <t>EL2051K</t>
  </si>
  <si>
    <t>SIDEPANEL2000X500MM(HXW)7035</t>
  </si>
  <si>
    <t>EL2060K</t>
  </si>
  <si>
    <t>IS2 Tapa lat.2000x600mm 2pz</t>
  </si>
  <si>
    <t>EL2061K</t>
  </si>
  <si>
    <t>SIDEPANEL2000X600MM(HXW)7035</t>
  </si>
  <si>
    <t>EL2080K</t>
  </si>
  <si>
    <t>IS2 Tapa lat.2000x800mm 2pz</t>
  </si>
  <si>
    <t>EL2081K</t>
  </si>
  <si>
    <t>SIDEPANEL2000X800MM(HXW)7035</t>
  </si>
  <si>
    <t>EL2210K</t>
  </si>
  <si>
    <t>N.2BLINDSIDEPANELS2200X1000MM7035</t>
  </si>
  <si>
    <t>EL2211K</t>
  </si>
  <si>
    <t>SIDEPANEL2200X1000MM(HXW)7035</t>
  </si>
  <si>
    <t>EL2240K</t>
  </si>
  <si>
    <t>N.2BLINDSIDEPANELS2200X400MM7035</t>
  </si>
  <si>
    <t>EL2241K</t>
  </si>
  <si>
    <t>SIDEPANEL2200X400MM(HXW)7035</t>
  </si>
  <si>
    <t>EL2250K</t>
  </si>
  <si>
    <t>N.2BLINDSIDEPANELS2200X500MM7035</t>
  </si>
  <si>
    <t>EL2251K</t>
  </si>
  <si>
    <t>SIDEPANEL2200X500MM(HXW)7035</t>
  </si>
  <si>
    <t>EL2260K</t>
  </si>
  <si>
    <t>N.2BLINDSIDEPANELS2200X600MM7035</t>
  </si>
  <si>
    <t>EL2261K</t>
  </si>
  <si>
    <t>SIDEPANEL2200X600MM(HXW)7035</t>
  </si>
  <si>
    <t>EL2280K</t>
  </si>
  <si>
    <t>EL2281K</t>
  </si>
  <si>
    <t>SIDEPANEL2200X800MM(HXW)7035</t>
  </si>
  <si>
    <t>EM1800</t>
  </si>
  <si>
    <t>N.4UPRIGHTSH=1800MM</t>
  </si>
  <si>
    <t>EM1801</t>
  </si>
  <si>
    <t>INTERMEDIATEUPRIGHTSH=1800MM</t>
  </si>
  <si>
    <t>EM1802</t>
  </si>
  <si>
    <t>N.4+2UPRIGHTSFORCELLH=1800MM</t>
  </si>
  <si>
    <t>EM1803</t>
  </si>
  <si>
    <t>CELLSVERS.INTERMEDIATEUPRIGHTSH=1800M</t>
  </si>
  <si>
    <t>EM1804</t>
  </si>
  <si>
    <t>N.2UPRIGHTSFORFIXEDRACK19"H=1800MM</t>
  </si>
  <si>
    <t>EM1805</t>
  </si>
  <si>
    <t>EM1811</t>
  </si>
  <si>
    <t>INTERMEDIATEBACKUPRIGHTSH=1800MM</t>
  </si>
  <si>
    <t>EM2000</t>
  </si>
  <si>
    <t>IS2 Postes 2000mm 4pz</t>
  </si>
  <si>
    <t>EM2001</t>
  </si>
  <si>
    <t>INTERMEDIATEUPRIGHTSH=2000MM</t>
  </si>
  <si>
    <t>EM2002</t>
  </si>
  <si>
    <t>N.4+2UPRIGHTSFORCELLH=2000MM</t>
  </si>
  <si>
    <t>EM2003</t>
  </si>
  <si>
    <t>CELLSVERS.INTERMEDIATEUPRIGHTSH=2000M</t>
  </si>
  <si>
    <t>EM2004</t>
  </si>
  <si>
    <t>IS2 Postes pra celdas 2000mm</t>
  </si>
  <si>
    <t>EM2005</t>
  </si>
  <si>
    <t>N.4UPRIGHTSH=2000MM</t>
  </si>
  <si>
    <t>EM2011</t>
  </si>
  <si>
    <t>INTERMEDIATEBACKUPRIGHTSH=2000MM</t>
  </si>
  <si>
    <t>EM2200</t>
  </si>
  <si>
    <t>IS2 Postes 2200mm 4pz</t>
  </si>
  <si>
    <t>EM2201</t>
  </si>
  <si>
    <t>INTERMEDIATEUPRIGHTSH=2200MM</t>
  </si>
  <si>
    <t>EM2202</t>
  </si>
  <si>
    <t>N.4+2UPRIGHTSFORCELLH=2200MM</t>
  </si>
  <si>
    <t>EM2203</t>
  </si>
  <si>
    <t>CELLSVERS.INTERMEDIATEUPRIGHTSH=2200M</t>
  </si>
  <si>
    <t>EM2204</t>
  </si>
  <si>
    <t>N.2UPRIGHTSFORFIXEDRACK19"H=2200MM</t>
  </si>
  <si>
    <t>EM2205</t>
  </si>
  <si>
    <t>N.4UPRIGHTSH=2200MM</t>
  </si>
  <si>
    <t>EM2211</t>
  </si>
  <si>
    <t>INTERMEDIATEBACKUPRIGHTSH=2200MM</t>
  </si>
  <si>
    <t>EN0101K</t>
  </si>
  <si>
    <t>IS2 Termostato ventilación</t>
  </si>
  <si>
    <t>EN0102K</t>
  </si>
  <si>
    <t>THERMOST-10+80AL.110/250VA.C.NC7035</t>
  </si>
  <si>
    <t>EN0105K</t>
  </si>
  <si>
    <t>IS2 Rejilla&amp;filtro 105x105mm</t>
  </si>
  <si>
    <t>EN0150K</t>
  </si>
  <si>
    <t>IS2 Rejilla&amp;filtro 150x150mm</t>
  </si>
  <si>
    <t>EN0204K</t>
  </si>
  <si>
    <t>IS2 Rejilla&amp;filtro 204x204mm</t>
  </si>
  <si>
    <t>EN0250K</t>
  </si>
  <si>
    <t>IS2 Rejilla&amp;filtro 250x250mm</t>
  </si>
  <si>
    <t>EN0325K</t>
  </si>
  <si>
    <t>IS2 Rejilla&amp;filtro 325x325mm</t>
  </si>
  <si>
    <t>EN0480K</t>
  </si>
  <si>
    <t>IS2 Campana ventilación 230V</t>
  </si>
  <si>
    <t>EN0481K</t>
  </si>
  <si>
    <t>IS2 Ventilación techo IP20</t>
  </si>
  <si>
    <t>EN0482K</t>
  </si>
  <si>
    <t>IS2 Campana ventilación 115V</t>
  </si>
  <si>
    <t>EN0483K</t>
  </si>
  <si>
    <t>AERATIONHOOD324X324X94LXLXD-IP54</t>
  </si>
  <si>
    <t>EN0484K</t>
  </si>
  <si>
    <t>FORC.VENT.HOOD115V-324X324X94LXLXD-IP54</t>
  </si>
  <si>
    <t>EN0485K</t>
  </si>
  <si>
    <t>FORC.VENT.HOOD230V-324X324X94LXLXD-IP54</t>
  </si>
  <si>
    <t>EN1105K</t>
  </si>
  <si>
    <t>VENTILATIONFILTER230V105X105MM7035</t>
  </si>
  <si>
    <t>EN1150K</t>
  </si>
  <si>
    <t>VENTILATIONFILTER230V150X150MM7035</t>
  </si>
  <si>
    <t>EN1204K</t>
  </si>
  <si>
    <t>VENTILATIONFILTER230V204X204MM7035</t>
  </si>
  <si>
    <t>EN1250K</t>
  </si>
  <si>
    <t>VENTILATIONFILTER230V250X250MM7035</t>
  </si>
  <si>
    <t>EN2105K</t>
  </si>
  <si>
    <t>IS2 Filtr+vent 115V105x105mm</t>
  </si>
  <si>
    <t>EN2150K</t>
  </si>
  <si>
    <t>IS2 Filtr+vent 115V150X150mm</t>
  </si>
  <si>
    <t>EN2204K</t>
  </si>
  <si>
    <t>IS2 Filtr+vent 115V204x204mm</t>
  </si>
  <si>
    <t>EN2250K</t>
  </si>
  <si>
    <t>IS2 Filtr+vent 115V250x250mm</t>
  </si>
  <si>
    <t>EN2325K</t>
  </si>
  <si>
    <t>IS2 Filtr+vent 230V325x325mm</t>
  </si>
  <si>
    <t>EN3105</t>
  </si>
  <si>
    <t>N.6SPAREPARTSFILTER115V105X105MM</t>
  </si>
  <si>
    <t>EN3150</t>
  </si>
  <si>
    <t>N.6SPAREPARTSFILTER115V150X150MM</t>
  </si>
  <si>
    <t>EN3204</t>
  </si>
  <si>
    <t>N.6SPAREPARTSFILTER115V204X204MM</t>
  </si>
  <si>
    <t>EN3250</t>
  </si>
  <si>
    <t>N.6SPAREPARTSFILTER115V250X250MM</t>
  </si>
  <si>
    <t>EN3325K</t>
  </si>
  <si>
    <t>IS2 Filtr+vent 115V325x325mm</t>
  </si>
  <si>
    <t>EOH363NSS</t>
  </si>
  <si>
    <t>SECCIONADOR PORTA FUSIBLE HEAVY DUTY</t>
  </si>
  <si>
    <t>EOT16U3P3-S1</t>
  </si>
  <si>
    <t>20A NF NM 3R/12 RED</t>
  </si>
  <si>
    <t>EOT16U3P4-1P</t>
  </si>
  <si>
    <t>3P SW 20A NF N4X AX</t>
  </si>
  <si>
    <t>EOT45U3P4-P1</t>
  </si>
  <si>
    <t>60A NF NM 4/4X RED</t>
  </si>
  <si>
    <t>EOT60U3M3-P</t>
  </si>
  <si>
    <t>Enclosed Switch Disconnector, 3-p. Max. Horse power rating at three phase 480V 40HP</t>
  </si>
  <si>
    <t>EP1811K</t>
  </si>
  <si>
    <t>REARBLINDPANEL1800X1000MM(HXW)7035</t>
  </si>
  <si>
    <t>EP1812K</t>
  </si>
  <si>
    <t>REARBLINDPANEL1800X1200MM(HXW)7035</t>
  </si>
  <si>
    <t>EP1830K</t>
  </si>
  <si>
    <t>FR./RE.PAN.FOREXT.CAB.CON.1800X300703</t>
  </si>
  <si>
    <t>EP1840K</t>
  </si>
  <si>
    <t>REARBLINDPANEL1800X400MM(HXW)7035</t>
  </si>
  <si>
    <t>EP1860K</t>
  </si>
  <si>
    <t>REARBLINDPANEL1800X600MM(HXW)7035</t>
  </si>
  <si>
    <t>EP1880K</t>
  </si>
  <si>
    <t>REARBLINDPANEL1800X800MM(HXW)7035</t>
  </si>
  <si>
    <t>EP2010K</t>
  </si>
  <si>
    <t>IS2 Panel posterior 2000x1000</t>
  </si>
  <si>
    <t>EP2012K</t>
  </si>
  <si>
    <t>IS2 Panel posterior 2000x1200</t>
  </si>
  <si>
    <t>EP2030K</t>
  </si>
  <si>
    <t>FR/REPAN.FOREXT.CAB.CON.2000X3007035</t>
  </si>
  <si>
    <t>EP2041K</t>
  </si>
  <si>
    <t>REARBLINDPANEL2000X400MM(HXW)7035</t>
  </si>
  <si>
    <t>EP2060K</t>
  </si>
  <si>
    <t>IS2 Panel posterior 2000x600</t>
  </si>
  <si>
    <t>EP2080K</t>
  </si>
  <si>
    <t>IS2 Panel posterior 2000x800</t>
  </si>
  <si>
    <t>EP2210K</t>
  </si>
  <si>
    <t>REARBLINDPANEL2200X1000MM(HXW)7035</t>
  </si>
  <si>
    <t>EP2212K</t>
  </si>
  <si>
    <t>REARBLINDPANEL2200X1200MM(HXW)7035</t>
  </si>
  <si>
    <t>EP2231K</t>
  </si>
  <si>
    <t>FR/REPAN.FOREXT.CAB.CONT.2200X3007035</t>
  </si>
  <si>
    <t>EP2240K</t>
  </si>
  <si>
    <t>REARBLINDPANEL2200X400MM(HXW)7035</t>
  </si>
  <si>
    <t>EP2260K</t>
  </si>
  <si>
    <t>REARBLINDPANEL2200X600MM(HXW)7035</t>
  </si>
  <si>
    <t>EP2280K</t>
  </si>
  <si>
    <t>IS2 Panel post.2000x800mm</t>
  </si>
  <si>
    <t>ER1000</t>
  </si>
  <si>
    <t>JOININGKITFORCABLEENTRYBOX</t>
  </si>
  <si>
    <t>ER1010K</t>
  </si>
  <si>
    <t>CABLEENTRYBOX1000X1000MM(WXD)7035</t>
  </si>
  <si>
    <t>ER1041K</t>
  </si>
  <si>
    <t>CABLEENTRYBOX1000X400MM(WXD)7035</t>
  </si>
  <si>
    <t>ER1050K</t>
  </si>
  <si>
    <t>CABLEENTRYBOX1000X500MM(WXD)7035</t>
  </si>
  <si>
    <t>ER1060K</t>
  </si>
  <si>
    <t>CABLEENTRYBOX1000X600MM(WXD)7035</t>
  </si>
  <si>
    <t>ER1080K</t>
  </si>
  <si>
    <t>CABLEENTRYBOX1000X800MM(WXD)7035</t>
  </si>
  <si>
    <t>ER3010K</t>
  </si>
  <si>
    <t>LAT.CAB.ENTRYCONT.1800X300X1000MM7035</t>
  </si>
  <si>
    <t>ER3011K</t>
  </si>
  <si>
    <t>LAT.CABLEENTRYCONT.2000X300X10007035</t>
  </si>
  <si>
    <t>ER3012K</t>
  </si>
  <si>
    <t>LAT.CAB.ENTRYCONT.2200X300X1000MM7035</t>
  </si>
  <si>
    <t>ER3040K</t>
  </si>
  <si>
    <t>LAT.CABLEENTRYCONT.1800X300X400MM7035</t>
  </si>
  <si>
    <t>ER3041K</t>
  </si>
  <si>
    <t>LAT.CABLEENTRYCONT.2000X300X400MM7035</t>
  </si>
  <si>
    <t>ER3042K</t>
  </si>
  <si>
    <t>LAT.CABLEENTRYCONT.2200X300X400MM7035</t>
  </si>
  <si>
    <t>ER3050K</t>
  </si>
  <si>
    <t>LAT.CABLEENTRYCONT.1800X300X500MM7035</t>
  </si>
  <si>
    <t>ER3051K</t>
  </si>
  <si>
    <t>LAT.CABLEENTRYCONT.2000X300X500MM7035</t>
  </si>
  <si>
    <t>ER3052K</t>
  </si>
  <si>
    <t>LAT.CABLEENTRYCONT.2200X300X500MM7035</t>
  </si>
  <si>
    <t>ER3060K</t>
  </si>
  <si>
    <t>LAT.CABLEENTRYCONT.1800X300X600MM7035</t>
  </si>
  <si>
    <t>ER3061K</t>
  </si>
  <si>
    <t>LAT.CABLEENTRYCONT.2000X300X600MM7035</t>
  </si>
  <si>
    <t>ER3062K</t>
  </si>
  <si>
    <t>LAT.CABLEENTRYCONT.2200X300X600MM7035</t>
  </si>
  <si>
    <t>ER3080K</t>
  </si>
  <si>
    <t>LAT.CABLEENTRYCONT.1800X300X800MM7035</t>
  </si>
  <si>
    <t>ER3081K</t>
  </si>
  <si>
    <t>LAT.CABLEENTRYCONT.2000X300X800MM7035</t>
  </si>
  <si>
    <t>ER3082K</t>
  </si>
  <si>
    <t>LAT.CABLEENTRYCONT.2200X300X800MM7035</t>
  </si>
  <si>
    <t>ER4011K</t>
  </si>
  <si>
    <t>CABLEENTRYBOX400X1000MM(WXD)7035</t>
  </si>
  <si>
    <t>ER4040K</t>
  </si>
  <si>
    <t>CABLEENTRYBOX400X400MM(WXD)7035</t>
  </si>
  <si>
    <t>ER4050K</t>
  </si>
  <si>
    <t>CABLEENTRYBOX400X500MM(WXD)7035</t>
  </si>
  <si>
    <t>ER4060K</t>
  </si>
  <si>
    <t>CABLEENTRYBOX400X600MM(WXD)7035</t>
  </si>
  <si>
    <t>ER4080K</t>
  </si>
  <si>
    <t>CABLEENTRYBOX400X800MM(WXD)7035</t>
  </si>
  <si>
    <t>ER6010K</t>
  </si>
  <si>
    <t>CABLEENTRYBOX600X1000MM(WXD)7035</t>
  </si>
  <si>
    <t>ER6040K</t>
  </si>
  <si>
    <t>CABLEENTRYBOX600X400MM(WXD)7035</t>
  </si>
  <si>
    <t>ER6050K</t>
  </si>
  <si>
    <t>CABLEENTRYBOX600X500MM(WXD)7035</t>
  </si>
  <si>
    <t>ER6060K</t>
  </si>
  <si>
    <t>CABLEENTRYBOX600X600MM(WXD)7035</t>
  </si>
  <si>
    <t>ER6080K</t>
  </si>
  <si>
    <t>CABLEENTRYBOX600X800MM(WXD)7035</t>
  </si>
  <si>
    <t>ER8010K</t>
  </si>
  <si>
    <t>CABLEENTRYBOX800X1000MM(WXD)7035</t>
  </si>
  <si>
    <t>ER8040K</t>
  </si>
  <si>
    <t>CABLEENTRYBOX800X400MM(WXD)7035</t>
  </si>
  <si>
    <t>ER8050K</t>
  </si>
  <si>
    <t>CABLEENTRYBOX800X500MM(WXD)7035</t>
  </si>
  <si>
    <t>ER8061K</t>
  </si>
  <si>
    <t>CABLEENTRYBOX800X600MM(WXD)7035</t>
  </si>
  <si>
    <t>ER8080K</t>
  </si>
  <si>
    <t>CABLEENTRYBOX800X800MM(WXD)7035</t>
  </si>
  <si>
    <t>ES1864LK</t>
  </si>
  <si>
    <t>ENCLOSUREWITHDESK1800X600X4007035</t>
  </si>
  <si>
    <t>ES1866PCK</t>
  </si>
  <si>
    <t>ENCLOSUREFORCOMPUTER1800X600X6007035</t>
  </si>
  <si>
    <t>ES2005VK</t>
  </si>
  <si>
    <t>GLASSDOORENCLOSURE2000X1000X5007035</t>
  </si>
  <si>
    <t>ES2007K</t>
  </si>
  <si>
    <t>BLINDDOORENCLOSURE2000X1000X500MM7035</t>
  </si>
  <si>
    <t>ES2026BX</t>
  </si>
  <si>
    <t>CABINET2BL.DOORST.STEEL2000x1200x600</t>
  </si>
  <si>
    <t>ES2076BK</t>
  </si>
  <si>
    <t>BL.DOORENC.2000X1600X600OVERL.CLOS.7035</t>
  </si>
  <si>
    <t>ES2089K</t>
  </si>
  <si>
    <t>BLINDDOORENC.2000X800X800MM7035</t>
  </si>
  <si>
    <t>ES2268K</t>
  </si>
  <si>
    <t>ES2288K</t>
  </si>
  <si>
    <t>BLINDDOORENCLOSURE2200X800X800MM7035</t>
  </si>
  <si>
    <t>ET1810K</t>
  </si>
  <si>
    <t>TRASPARENTDOOR1800X1000MM(HXW)7035</t>
  </si>
  <si>
    <t>ET1860K</t>
  </si>
  <si>
    <t>TRASPARENTDOOR1800X600MM(HXW)7035</t>
  </si>
  <si>
    <t>ET1880K</t>
  </si>
  <si>
    <t>TRASPARENTDOOR1800X800MM(HXW)7035</t>
  </si>
  <si>
    <t>ET2010K</t>
  </si>
  <si>
    <t>IS2 Puerta vidrio 2000x1000</t>
  </si>
  <si>
    <t>ET2060K</t>
  </si>
  <si>
    <t>TRASPARENTDOOR2000X600MM(HXW)7035</t>
  </si>
  <si>
    <t>ET2080K</t>
  </si>
  <si>
    <t>IS2 Puerta vidrio 2000x800</t>
  </si>
  <si>
    <t>ET2211K</t>
  </si>
  <si>
    <t>TRASPARENTDOOR2200X1000MM(HXW)7035</t>
  </si>
  <si>
    <t>ET2260K</t>
  </si>
  <si>
    <t>TRASPARENTDOOR2200X600MM(HXW)7035</t>
  </si>
  <si>
    <t>ET2280K</t>
  </si>
  <si>
    <t>TRASPARENTDOOR2200X800MM(HXW)7035</t>
  </si>
  <si>
    <t>EV0001</t>
  </si>
  <si>
    <t>N.5SLID.BACKPLAT.KITSWITHFRONTINS.</t>
  </si>
  <si>
    <t>EV0002</t>
  </si>
  <si>
    <t>IS2 Lampara LED 6.5W 574mm</t>
  </si>
  <si>
    <t>EV0003</t>
  </si>
  <si>
    <t>IS2 Kit unión exterior IS2</t>
  </si>
  <si>
    <t>EV0005</t>
  </si>
  <si>
    <t xml:space="preserve">IS2 Sujeta puertas </t>
  </si>
  <si>
    <t>EV0006</t>
  </si>
  <si>
    <t>IS2 Kit unión interior IS2</t>
  </si>
  <si>
    <t>EV0008</t>
  </si>
  <si>
    <t>IS2 Pines de unión 8pz</t>
  </si>
  <si>
    <t>EV0022</t>
  </si>
  <si>
    <t>N░2"L"SUPPORTSD800</t>
  </si>
  <si>
    <t>EV0041</t>
  </si>
  <si>
    <t>SLIDINGSHELFDADJUST.FRONT/BACK</t>
  </si>
  <si>
    <t>EV0042</t>
  </si>
  <si>
    <t>SUPPORTHOR/VERTFORCABLERUN</t>
  </si>
  <si>
    <t>EV0118</t>
  </si>
  <si>
    <t>N.4UPRIGHTS+HINGES180OPEN.DOORH=1800</t>
  </si>
  <si>
    <t>EV0120</t>
  </si>
  <si>
    <t>N.4UPRIGHTS+HINGES180OPEN.DOORH=2000</t>
  </si>
  <si>
    <t>EV0122</t>
  </si>
  <si>
    <t>N.4UPRIGHTS+HINGES180OPEN.DOORH=2200</t>
  </si>
  <si>
    <t>EV0800</t>
  </si>
  <si>
    <t>SHELFD800</t>
  </si>
  <si>
    <t>EV1001</t>
  </si>
  <si>
    <t>LEDLAMP3,6W24VAC/DCL342MM</t>
  </si>
  <si>
    <t>EV1004</t>
  </si>
  <si>
    <t>N.4M12LEVELLINGFEET</t>
  </si>
  <si>
    <t>EV1005</t>
  </si>
  <si>
    <t>N.480MMFREEWHEELS</t>
  </si>
  <si>
    <t>EV1006</t>
  </si>
  <si>
    <t>N.480MMBRAKEDWHEELS</t>
  </si>
  <si>
    <t>EV1007</t>
  </si>
  <si>
    <t>IS2 Refuerzos de izaje 2pz</t>
  </si>
  <si>
    <t>EV1008</t>
  </si>
  <si>
    <t>DOORCLOSUREBOX</t>
  </si>
  <si>
    <t>EV1030</t>
  </si>
  <si>
    <t>IS2 Manija doble aleta</t>
  </si>
  <si>
    <t>EV1036</t>
  </si>
  <si>
    <t>YALEINSERT</t>
  </si>
  <si>
    <t>EV1037</t>
  </si>
  <si>
    <t>RONIS455INSERT</t>
  </si>
  <si>
    <t>EV1039</t>
  </si>
  <si>
    <t xml:space="preserve">IS2 Manija completa </t>
  </si>
  <si>
    <t>EV1040</t>
  </si>
  <si>
    <t>IS2 Lampara fluor. 8W 240V</t>
  </si>
  <si>
    <t>EV1041</t>
  </si>
  <si>
    <t>IS2 Lampara fluor. 13W 240V</t>
  </si>
  <si>
    <t>EV1042</t>
  </si>
  <si>
    <t>SWITCHSYSTEMPOSITIONING+ACCESSORIES</t>
  </si>
  <si>
    <t>EV1043</t>
  </si>
  <si>
    <t>FL.LAMP+SOCK11W-230VW=355,COM.MAGN.SUP.</t>
  </si>
  <si>
    <t>EV1044</t>
  </si>
  <si>
    <t>IS2 Conector 2P 5pz</t>
  </si>
  <si>
    <t>EV1045</t>
  </si>
  <si>
    <t>TWOPOLECABLEL=10MT</t>
  </si>
  <si>
    <t>EV1047</t>
  </si>
  <si>
    <t>LIMITSWITCH+TWOPINCONNECTOR+CABLE</t>
  </si>
  <si>
    <t>EV1048</t>
  </si>
  <si>
    <t>CEILINGLAMPE27</t>
  </si>
  <si>
    <t>EV1050</t>
  </si>
  <si>
    <t>N.10ALUMINIUMPROFILEW=2000MM30X15</t>
  </si>
  <si>
    <t>EV1051</t>
  </si>
  <si>
    <t>N.25SUPPORTFOREV1050</t>
  </si>
  <si>
    <t>EV1056</t>
  </si>
  <si>
    <t>N.100NUTS6MAFOREV1050</t>
  </si>
  <si>
    <t>EV1058</t>
  </si>
  <si>
    <t>N.100NUTS8MAFOREV1050</t>
  </si>
  <si>
    <t>EV1060K</t>
  </si>
  <si>
    <t>IS2 Repisa para laptop 600mm</t>
  </si>
  <si>
    <t>EV1061K</t>
  </si>
  <si>
    <t>SHELF480X250MMFORDOORW=800MM7035</t>
  </si>
  <si>
    <t>EV1071K</t>
  </si>
  <si>
    <t>METALDOC.POCKETFORDOORW=6007035</t>
  </si>
  <si>
    <t>EV1072K</t>
  </si>
  <si>
    <t>METALDOC.POCKETFORDOORW=8007035</t>
  </si>
  <si>
    <t>EV1073K</t>
  </si>
  <si>
    <t>METALDOC.POCKETFORDOORW=10007035</t>
  </si>
  <si>
    <t>EV1075K</t>
  </si>
  <si>
    <t>IS2 Portadocumentos A4</t>
  </si>
  <si>
    <t>EV1081</t>
  </si>
  <si>
    <t>PROTECTIONWINDOWS400X400D=79MMIP20</t>
  </si>
  <si>
    <t>EV1082</t>
  </si>
  <si>
    <t>PROTECTIONWINDOWS600X200D=48MMIP20</t>
  </si>
  <si>
    <t>EV1083</t>
  </si>
  <si>
    <t>PROTECTIONWINDOWS600X200D=79MMIP20</t>
  </si>
  <si>
    <t>EV1085</t>
  </si>
  <si>
    <t>PROTECTIONWINDOWS600X400D=79MMIP20</t>
  </si>
  <si>
    <t>EV1087</t>
  </si>
  <si>
    <t>PROTECTIONWINDOWS600X600D=79MMIP20</t>
  </si>
  <si>
    <t>EV1090</t>
  </si>
  <si>
    <t>N.10CABLEBLOCK9-16MM</t>
  </si>
  <si>
    <t>EV1091</t>
  </si>
  <si>
    <t>N.10CABLEBLOCK16-30MM</t>
  </si>
  <si>
    <t>EV1092</t>
  </si>
  <si>
    <t>N.5CABLEBLOCK30-48MM</t>
  </si>
  <si>
    <t>EV1093</t>
  </si>
  <si>
    <t>N.5CABLEBLOCK48-72MM</t>
  </si>
  <si>
    <t>EV1100</t>
  </si>
  <si>
    <t>N.1000CROSS-CUTHEADPIER.SCR.4.2X13MM</t>
  </si>
  <si>
    <t>EV1101</t>
  </si>
  <si>
    <t>N.1000CROSS-CUTHEADPIER.SCR.4.2X19MM</t>
  </si>
  <si>
    <t>EV1110</t>
  </si>
  <si>
    <t>K Soporte inclinado 1 fila 50pz</t>
  </si>
  <si>
    <t>EV1111</t>
  </si>
  <si>
    <t>IS2 Soporte inclinado2 fila 10pz</t>
  </si>
  <si>
    <t>EV1112</t>
  </si>
  <si>
    <t>K  Soporte incl.1 flia 50pz</t>
  </si>
  <si>
    <t>EV1115</t>
  </si>
  <si>
    <t>NEUTRAL/EARTHBAR6X6MMW=2000MM</t>
  </si>
  <si>
    <t>EV1116</t>
  </si>
  <si>
    <t>N.50INS.FORNEUTR./EARTH.BUS.FOREV1115</t>
  </si>
  <si>
    <t>EV1117</t>
  </si>
  <si>
    <t>N.100TERM.FORCAB.0.5-16MM2FOREV1115</t>
  </si>
  <si>
    <t>EV1118</t>
  </si>
  <si>
    <t>N.100TERM.FORCAB.4-35MM2FOREV1115</t>
  </si>
  <si>
    <t>EV1119</t>
  </si>
  <si>
    <t>K Barra Perforada 20x5mm 2pz</t>
  </si>
  <si>
    <t>EV1120</t>
  </si>
  <si>
    <t>K Barra Perforada 25x5mm 2pz</t>
  </si>
  <si>
    <t>EV1121</t>
  </si>
  <si>
    <t>K Barra Perforada 50x5mm 2pz</t>
  </si>
  <si>
    <t>EV1122</t>
  </si>
  <si>
    <t>K Aislaste hexa.M6 50pz 30mm</t>
  </si>
  <si>
    <t>EV1123</t>
  </si>
  <si>
    <t>K Aislaste hexa.M8 50pz 30mm</t>
  </si>
  <si>
    <t>EV1124</t>
  </si>
  <si>
    <t>K Aislaste hexa.M6 25pz 50mm</t>
  </si>
  <si>
    <t>EV1125</t>
  </si>
  <si>
    <t>EV1130</t>
  </si>
  <si>
    <t>N.100WIRINGDUCTSUP.BRACK.ONUPR.STR.</t>
  </si>
  <si>
    <t>EV1131</t>
  </si>
  <si>
    <t>N.100WIR.DUCTSUP.BRACK.ONPUSHBUT.</t>
  </si>
  <si>
    <t>EV1135</t>
  </si>
  <si>
    <t>K Tapa panel inst.72x72mm</t>
  </si>
  <si>
    <t>EV1136</t>
  </si>
  <si>
    <t>K Tapa panel inst.96x96mm</t>
  </si>
  <si>
    <t>EV1137</t>
  </si>
  <si>
    <t>IS2.N.50CLOSINGPLUGSFORPUSHBUTTOND.22</t>
  </si>
  <si>
    <t>EV1140</t>
  </si>
  <si>
    <t>IS2 Int.posición de puerta</t>
  </si>
  <si>
    <t>EV1143</t>
  </si>
  <si>
    <t>INTERLOCK+1CONTACTNC</t>
  </si>
  <si>
    <t>EV1144</t>
  </si>
  <si>
    <t>1CONTACTNC</t>
  </si>
  <si>
    <t>EV1145</t>
  </si>
  <si>
    <t>1CONTACTNO</t>
  </si>
  <si>
    <t>EV1146</t>
  </si>
  <si>
    <t>SCREWW=46MMX2CONTACTS</t>
  </si>
  <si>
    <t>EV1147</t>
  </si>
  <si>
    <t>VOLTAGEINDICATOR</t>
  </si>
  <si>
    <t>EV1148</t>
  </si>
  <si>
    <t>VOLTAGEINDICATOR+1CONTACTNC</t>
  </si>
  <si>
    <t>EV1150</t>
  </si>
  <si>
    <t>IS2 Etiquetas N 490pz</t>
  </si>
  <si>
    <t>EV1151</t>
  </si>
  <si>
    <t>IS2 Etiquetas L1 490pz</t>
  </si>
  <si>
    <t>EV1152</t>
  </si>
  <si>
    <t>IS2 Etiquetas L2 490pz</t>
  </si>
  <si>
    <t>EV1153</t>
  </si>
  <si>
    <t>IS2 Etiquetas L3 490pz</t>
  </si>
  <si>
    <t>EV1154</t>
  </si>
  <si>
    <t>IS2 Etiquetas T 490pz</t>
  </si>
  <si>
    <t>EV1155</t>
  </si>
  <si>
    <t>IS2 Etiquetas triang. 10pz</t>
  </si>
  <si>
    <t>EV1156</t>
  </si>
  <si>
    <t>IS2 Etiquetas triang. 100pz</t>
  </si>
  <si>
    <t>EV1157</t>
  </si>
  <si>
    <t>N.5REDSTRIPESABB-IS2LOGOW=1000MM</t>
  </si>
  <si>
    <t>EV1160</t>
  </si>
  <si>
    <t>DOORBLOCK</t>
  </si>
  <si>
    <t>EV2112</t>
  </si>
  <si>
    <t>N.10SUPPORTSXHOR.TERM.BOX+EARTH</t>
  </si>
  <si>
    <t>EX1860</t>
  </si>
  <si>
    <t>ZINCPLATEHORIZ.CABL.1800X600MM(HXW)</t>
  </si>
  <si>
    <t>EX1880</t>
  </si>
  <si>
    <t>ZINCPLATEHORIZ.CABL.1800X800MM(HXW)</t>
  </si>
  <si>
    <t>EX2060</t>
  </si>
  <si>
    <t>ZINCPLATEHORIZ.CABL.2000X600MM(HXW)</t>
  </si>
  <si>
    <t>EX2080</t>
  </si>
  <si>
    <t>ZINCPLATEHORIZ.CABL.2000X800MM(HXW)</t>
  </si>
  <si>
    <t>EX2260</t>
  </si>
  <si>
    <t>ZINCPLATEHORIZ.CABL.2200X600MM(HXW)</t>
  </si>
  <si>
    <t>EX2280</t>
  </si>
  <si>
    <t>ZINCPLATEHORIZ.CABL.2200X800MM(HXW)</t>
  </si>
  <si>
    <t>EZ1001</t>
  </si>
  <si>
    <t>IS2 Zoclo reforzado 1000mm</t>
  </si>
  <si>
    <t>EZ1201</t>
  </si>
  <si>
    <t>N.2REINFORCEDBASESTRIPW=1200MM</t>
  </si>
  <si>
    <t>EZ1601</t>
  </si>
  <si>
    <t>N.2REINFORCEDBASESTRIPW=1600MM</t>
  </si>
  <si>
    <t>EZ4001</t>
  </si>
  <si>
    <t>N.2REINFORCEDBASESTRIPW=400MM</t>
  </si>
  <si>
    <t>EZ6001</t>
  </si>
  <si>
    <t>IS2 Zoclo reforzado 600mm</t>
  </si>
  <si>
    <t>EZ8001</t>
  </si>
  <si>
    <t>IS2 Zoclo reforzado 800mm</t>
  </si>
  <si>
    <t>IS2-1400-80-40K</t>
  </si>
  <si>
    <t>Gabinete Metálico IS2 con puerta ciega.</t>
  </si>
  <si>
    <t>IS2-2000-100-60K</t>
  </si>
  <si>
    <t xml:space="preserve">IS2 2000x1000x600mm </t>
  </si>
  <si>
    <t>IS2-2000-120-60K</t>
  </si>
  <si>
    <t xml:space="preserve">IS2 2000x1200x600mm </t>
  </si>
  <si>
    <t>IS2-2000-60-40K</t>
  </si>
  <si>
    <t xml:space="preserve">IS2 2000x600x400mm   </t>
  </si>
  <si>
    <t>IS2-2000-60-60K</t>
  </si>
  <si>
    <t xml:space="preserve">IS2 2000x600x600mm </t>
  </si>
  <si>
    <t>IS2-2000-80-40K</t>
  </si>
  <si>
    <t>IS2 2000x800x400mm</t>
  </si>
  <si>
    <t>IS2-2000-80-60K</t>
  </si>
  <si>
    <t>IS2 2000x800x600mm</t>
  </si>
  <si>
    <t>IS2-2000-80-80K</t>
  </si>
  <si>
    <t>Gabinete Metálico IS2 con puerta ciega. 200x800x800</t>
  </si>
  <si>
    <t>KEM50/63</t>
  </si>
  <si>
    <t>ADAPTADOR DE ROSCA M50 A M63</t>
  </si>
  <si>
    <t>KIG-1</t>
  </si>
  <si>
    <t>KIG-2</t>
  </si>
  <si>
    <t>KIG-221-1</t>
  </si>
  <si>
    <t>KIG-221-2</t>
  </si>
  <si>
    <t>KIM13-1</t>
  </si>
  <si>
    <t>KIM13-2</t>
  </si>
  <si>
    <t>KOT61007</t>
  </si>
  <si>
    <t>KOT61008</t>
  </si>
  <si>
    <t>KOT62296</t>
  </si>
  <si>
    <t>LBFEU</t>
  </si>
  <si>
    <t>LBSI2ALM20</t>
  </si>
  <si>
    <t>LBSI2ALM32+1ALM25</t>
  </si>
  <si>
    <t>LBSI2ALM40</t>
  </si>
  <si>
    <t>LBSI3ALM32</t>
  </si>
  <si>
    <t>LBSI4ALM25</t>
  </si>
  <si>
    <t>LBSIU</t>
  </si>
  <si>
    <t>M008080000</t>
  </si>
  <si>
    <t>Caja IP44, 65x65x32, KO</t>
  </si>
  <si>
    <t>M008100000</t>
  </si>
  <si>
    <t>Caja IP44, 80x80x40, KO</t>
  </si>
  <si>
    <t>M008160000</t>
  </si>
  <si>
    <t>Caja IP55, 100x100x50, KO</t>
  </si>
  <si>
    <t>M008200000</t>
  </si>
  <si>
    <t>Caja IP55, 105x70x50, KO</t>
  </si>
  <si>
    <t>M008220000</t>
  </si>
  <si>
    <t>Caja IP55,153x110x66, KO</t>
  </si>
  <si>
    <t>M008460000</t>
  </si>
  <si>
    <t>Caja IP55, 100x100x50</t>
  </si>
  <si>
    <t>M008510000</t>
  </si>
  <si>
    <t>Caja IP55, 100x100x80</t>
  </si>
  <si>
    <t>M008520000</t>
  </si>
  <si>
    <t>M009000000</t>
  </si>
  <si>
    <t>Platina Caja IP55 160x135</t>
  </si>
  <si>
    <t>M009020000</t>
  </si>
  <si>
    <t>Platina Caja IP55 220x170</t>
  </si>
  <si>
    <t>M009040000</t>
  </si>
  <si>
    <t>Platina Caja IP55 310x240</t>
  </si>
  <si>
    <t>M126440000</t>
  </si>
  <si>
    <t>EUROPA IP55, 4 Módulos</t>
  </si>
  <si>
    <t>M126460000</t>
  </si>
  <si>
    <t>EUROPA IP55, 6 Módulos</t>
  </si>
  <si>
    <t>M126500000</t>
  </si>
  <si>
    <t>EUROPA IP55, 10 Módulos</t>
  </si>
  <si>
    <t>M126520000</t>
  </si>
  <si>
    <t>EUROPA IP55, 20 Módulos</t>
  </si>
  <si>
    <t>M127640000</t>
  </si>
  <si>
    <t>EUROPA IP65, PO, 220x140x140</t>
  </si>
  <si>
    <t>M127680020</t>
  </si>
  <si>
    <t>EUROPA IP65, PO, 220x205x140</t>
  </si>
  <si>
    <t>M127720020</t>
  </si>
  <si>
    <t>EUROPA IP65, PO, 220x275x140</t>
  </si>
  <si>
    <t>M127740020</t>
  </si>
  <si>
    <t>EUROPA IP65, PO, 370x275x140</t>
  </si>
  <si>
    <t>M127760020</t>
  </si>
  <si>
    <t>EUROPA IP65, PO, 570x275x140</t>
  </si>
  <si>
    <t>M127780020</t>
  </si>
  <si>
    <t>EUROPA IP65, PO, 570x380x140</t>
  </si>
  <si>
    <t>M127840000</t>
  </si>
  <si>
    <t>EUROPA IP65, PT, 220x140x140</t>
  </si>
  <si>
    <t>M127880020</t>
  </si>
  <si>
    <t>EUROPA IP65, PT, 220x205x140</t>
  </si>
  <si>
    <t>M127920020</t>
  </si>
  <si>
    <t>EUROPA IP65, PT, 220x275x140</t>
  </si>
  <si>
    <t>M127940020</t>
  </si>
  <si>
    <t>EUROPA IP65, PT, 370x275x140</t>
  </si>
  <si>
    <t>M127960020</t>
  </si>
  <si>
    <t>EUROPA IP65, PT, 570x275x140</t>
  </si>
  <si>
    <t>M127980020</t>
  </si>
  <si>
    <t>EUROPA IP65, PT, 570x380x140</t>
  </si>
  <si>
    <t>M128040000</t>
  </si>
  <si>
    <t>Caja IP65, 220x140x140</t>
  </si>
  <si>
    <t>M128080020</t>
  </si>
  <si>
    <t>Caja IP65, 220x205x140</t>
  </si>
  <si>
    <t>M128120020</t>
  </si>
  <si>
    <t>Caja IP65, 220x275x140</t>
  </si>
  <si>
    <t>M128140020</t>
  </si>
  <si>
    <t>Caja IP65, 370x275x140</t>
  </si>
  <si>
    <t>M128160020</t>
  </si>
  <si>
    <t>Caja IP65, 570x275x140</t>
  </si>
  <si>
    <t>M128180020</t>
  </si>
  <si>
    <t>Caja IP65, 570x380x140</t>
  </si>
  <si>
    <t>M128390000</t>
  </si>
  <si>
    <t>Riel Din Liso, 35x27x7.5x1 mm</t>
  </si>
  <si>
    <t>M128420000</t>
  </si>
  <si>
    <t>Platina EUROPA 220x140x140</t>
  </si>
  <si>
    <t>M128440000</t>
  </si>
  <si>
    <t>Platina EUROPA 220x205x140</t>
  </si>
  <si>
    <t>M128450000</t>
  </si>
  <si>
    <t>Platina EUROPA 220x275x140</t>
  </si>
  <si>
    <t>M128460000</t>
  </si>
  <si>
    <t>Platina EUROPA 370x275x140</t>
  </si>
  <si>
    <t>M128470000</t>
  </si>
  <si>
    <t>Platina EUROPA 570x275x140</t>
  </si>
  <si>
    <t>M128480000</t>
  </si>
  <si>
    <t>Platina EUROPA 570x380x140</t>
  </si>
  <si>
    <t>M128490000</t>
  </si>
  <si>
    <t>Riel Din Perf, 35x27x7.5x1 mm</t>
  </si>
  <si>
    <t>M128580000</t>
  </si>
  <si>
    <t>Juego Fijación a Muro</t>
  </si>
  <si>
    <t>M128630000</t>
  </si>
  <si>
    <t>M128650000</t>
  </si>
  <si>
    <t>Cerradura EUROPA IP55</t>
  </si>
  <si>
    <t>M128660000</t>
  </si>
  <si>
    <t>Cerradura EUROPA IP65</t>
  </si>
  <si>
    <t>M128800000</t>
  </si>
  <si>
    <t>Borne N+T 2x16 + 3x25</t>
  </si>
  <si>
    <t>M128820000</t>
  </si>
  <si>
    <t>Borne N+T 6x16 + 5x25</t>
  </si>
  <si>
    <t>M128840000</t>
  </si>
  <si>
    <t>M128860000</t>
  </si>
  <si>
    <t>MKCS1</t>
  </si>
  <si>
    <t>MODT1-MX</t>
  </si>
  <si>
    <t>PB Cubre mod.Bus XT1 10pz</t>
  </si>
  <si>
    <t>MODT3-MX</t>
  </si>
  <si>
    <t>PB Cubre mod.Bus XT3 10pz</t>
  </si>
  <si>
    <t>MODT4-MX</t>
  </si>
  <si>
    <t>PB Cubre mod.Bus T4 10pz</t>
  </si>
  <si>
    <t>MODT5-MX</t>
  </si>
  <si>
    <t>PB Cubre mod.Bus T5 10pz</t>
  </si>
  <si>
    <t>NHPL013603R0001</t>
  </si>
  <si>
    <t>BSL 1600 (busbar distance 210)</t>
  </si>
  <si>
    <t>NHPL013604R0001</t>
  </si>
  <si>
    <t>BSL 2000 (busbar distance 210)</t>
  </si>
  <si>
    <t>NHPL046201R0001</t>
  </si>
  <si>
    <t>SLBM 250 (busbar distance 210)</t>
  </si>
  <si>
    <t>NHPL046202R0001</t>
  </si>
  <si>
    <t>SLBM 400 (busbar distance 210)</t>
  </si>
  <si>
    <t>NHPL046203R0001</t>
  </si>
  <si>
    <t>SLBM 630 (busbar distance 210)</t>
  </si>
  <si>
    <t>NHPL046204R0001</t>
  </si>
  <si>
    <t>SLBM 800 (busbar distance 210)</t>
  </si>
  <si>
    <t>NHPL046205R0001</t>
  </si>
  <si>
    <t>SLBM1200 (busbar distance 210)</t>
  </si>
  <si>
    <t>NHPL046206R0001</t>
  </si>
  <si>
    <t>SLBM1600 (busbar distance 210)</t>
  </si>
  <si>
    <t>NHPL046210R0001</t>
  </si>
  <si>
    <t>Splices for 2x240 mm2</t>
  </si>
  <si>
    <t>NHPL046212R0001</t>
  </si>
  <si>
    <t>Hood for cable terminations</t>
  </si>
  <si>
    <t>NHPL046214R0001</t>
  </si>
  <si>
    <t>SLBM400 Spare Cover complete</t>
  </si>
  <si>
    <t>NHPL046216R0001</t>
  </si>
  <si>
    <t>SLBM630 Spare Cover complete</t>
  </si>
  <si>
    <t>NHPL046251R0001</t>
  </si>
  <si>
    <t>SLBM 250 (busbar 185/210 mm)</t>
  </si>
  <si>
    <t>NHPL046252R0001</t>
  </si>
  <si>
    <t>SLBM 400 (busbar 185/210 mm)</t>
  </si>
  <si>
    <t>NHPL046253R0001</t>
  </si>
  <si>
    <t>SLBM 630 (busbar 185/210 mm)</t>
  </si>
  <si>
    <t>NHPL046271R0001</t>
  </si>
  <si>
    <t>Transformer 200/5 A, 400/5 A</t>
  </si>
  <si>
    <t>NHPL046290R0001</t>
  </si>
  <si>
    <t>mounting 2xSLBM 400A = 800A</t>
  </si>
  <si>
    <t>NHPL046291R0001</t>
  </si>
  <si>
    <t>mounting 2xSLBM 630A = 1200A</t>
  </si>
  <si>
    <t>NHPL046292R0001</t>
  </si>
  <si>
    <t>mounting 3xSLBM 630A = 1600A</t>
  </si>
  <si>
    <t>NHSN706023P9000</t>
  </si>
  <si>
    <t>Fuse replacement handle</t>
  </si>
  <si>
    <t>NHSN706023P9001</t>
  </si>
  <si>
    <t>NHSN706023P9002</t>
  </si>
  <si>
    <t>NH00 Solid links</t>
  </si>
  <si>
    <t>NHSN706023P9003</t>
  </si>
  <si>
    <t>NH1 Solid links</t>
  </si>
  <si>
    <t>NHSN706023P9004</t>
  </si>
  <si>
    <t>NH2 Solid links</t>
  </si>
  <si>
    <t>NHSN706023P9005</t>
  </si>
  <si>
    <t>NH3 Solid links</t>
  </si>
  <si>
    <t>NHSN714003P0150</t>
  </si>
  <si>
    <t>XRMaxA-meter QB48 0-150-180/1A</t>
  </si>
  <si>
    <t>NHSN714003P0250</t>
  </si>
  <si>
    <t>XRMaxA-meter QB48 0-250-300/1A</t>
  </si>
  <si>
    <t>NHSN714003P0400</t>
  </si>
  <si>
    <t>XRMaxA-meter QB48 0-400-480/1A</t>
  </si>
  <si>
    <t>NHSN714003P0600</t>
  </si>
  <si>
    <t>XRMaxA-meter QB48 0-600-720/1A</t>
  </si>
  <si>
    <t>NHSN714003P1150</t>
  </si>
  <si>
    <t>XRMaxA-meter QB48 0-150-180/5A</t>
  </si>
  <si>
    <t>NHSN714003P1250</t>
  </si>
  <si>
    <t>XRMaxA-meter QB48 0-250-300/5A</t>
  </si>
  <si>
    <t>NHSN714003P1400</t>
  </si>
  <si>
    <t>XRMaxA-meter QB48 0-400-480/5A</t>
  </si>
  <si>
    <t>NHSN714003P1600</t>
  </si>
  <si>
    <t>XRMaxA-meter QB48 0-600-720/5A</t>
  </si>
  <si>
    <t>NHSN718047P1030</t>
  </si>
  <si>
    <t>XR/SR-2/3 C. transf. (300/1A)</t>
  </si>
  <si>
    <t>NHSN718047P1040</t>
  </si>
  <si>
    <t>XR/SR-2/3 C. transf. (400/1A)</t>
  </si>
  <si>
    <t>NHSN718047P1050</t>
  </si>
  <si>
    <t>XR/SR-2/3 C. transf. (500/1A)</t>
  </si>
  <si>
    <t>NHSN718047P1060</t>
  </si>
  <si>
    <t>XR/SR-2/3 C. transf. (600/1A)</t>
  </si>
  <si>
    <t>NHSN718047P5030</t>
  </si>
  <si>
    <t>XR/SR-2/3 C. transf. (300/5A)</t>
  </si>
  <si>
    <t>NHSN718047P5040</t>
  </si>
  <si>
    <t>XR/SR-2/3 C. transf. (400/5A)</t>
  </si>
  <si>
    <t>NHSN718047P5050</t>
  </si>
  <si>
    <t>XR/SR-2/3 C. transf. (500/5A)</t>
  </si>
  <si>
    <t>NHSN718047P5060</t>
  </si>
  <si>
    <t>XR/SR-2/3 C. transf. (600/5A)</t>
  </si>
  <si>
    <t>NHSN718054P1015</t>
  </si>
  <si>
    <t>XR00/1 Current trans. (150/1A)</t>
  </si>
  <si>
    <t>NHSN718054P1025</t>
  </si>
  <si>
    <t>XR1 Current transf. (250/1A)</t>
  </si>
  <si>
    <t>NHSN718054P5015</t>
  </si>
  <si>
    <t>XR00/1 Current trans. (150/5A)</t>
  </si>
  <si>
    <t>NHSN718054P5025</t>
  </si>
  <si>
    <t>XR1 Current transf. (250/5A)</t>
  </si>
  <si>
    <t>OA1G01</t>
  </si>
  <si>
    <t xml:space="preserve">Contacto Auxiliar 1 NC, 16A                     </t>
  </si>
  <si>
    <t>OA1G01AU</t>
  </si>
  <si>
    <t>OA1G10</t>
  </si>
  <si>
    <t xml:space="preserve">Contacto Auxiliar 1 NO, 16Apara OT16...125F, FT, hasta OT2500                 </t>
  </si>
  <si>
    <t>OA1G10AU</t>
  </si>
  <si>
    <t>OA2G11</t>
  </si>
  <si>
    <t xml:space="preserve">Contacto Auxiliar 1 NO + 1 NC, 16Apara OT16...125F, FT                </t>
  </si>
  <si>
    <t>OA3G01</t>
  </si>
  <si>
    <t xml:space="preserve">Contacto Auxiliar 1 NC, 16Apara OT16...125F, FT, hasta OT2500                 </t>
  </si>
  <si>
    <t>OA3G01AU</t>
  </si>
  <si>
    <t>OA4B01</t>
  </si>
  <si>
    <t xml:space="preserve">ContactO AUX                        </t>
  </si>
  <si>
    <t>OA4B10</t>
  </si>
  <si>
    <t xml:space="preserve">Contacto Auxiliar 1 NC, 16Ase coloca en lado Izquierdo maximo 2 pz /lado en OS30FA           </t>
  </si>
  <si>
    <t>OA4B1C</t>
  </si>
  <si>
    <t>OA7G10</t>
  </si>
  <si>
    <t>OA8G01</t>
  </si>
  <si>
    <t>OBEA01</t>
  </si>
  <si>
    <t>OBEA01AU</t>
  </si>
  <si>
    <t>OBEA10</t>
  </si>
  <si>
    <t xml:space="preserve">Contacto Auxiliar 1 NO, 16A                     </t>
  </si>
  <si>
    <t>OBEA10AU</t>
  </si>
  <si>
    <t>OBEAZX10</t>
  </si>
  <si>
    <t xml:space="preserve">STICKER                         </t>
  </si>
  <si>
    <t>ODPSE230C</t>
  </si>
  <si>
    <t xml:space="preserve">FUENTE DE VOLTAJE PARA OTM 220V POWER SOURCE                       </t>
  </si>
  <si>
    <t>OEA28</t>
  </si>
  <si>
    <t xml:space="preserve">MODULE FOR AUX.ContactS                       </t>
  </si>
  <si>
    <t>OESAZG5</t>
  </si>
  <si>
    <t xml:space="preserve">COPPER BUSBAR                        </t>
  </si>
  <si>
    <t>OESAZG98</t>
  </si>
  <si>
    <t xml:space="preserve">accesorio                         </t>
  </si>
  <si>
    <t>OESAZK98</t>
  </si>
  <si>
    <t>OESAZL79</t>
  </si>
  <si>
    <t>OESAZS175</t>
  </si>
  <si>
    <t xml:space="preserve">COPPER BAR                        </t>
  </si>
  <si>
    <t>OESAZS36</t>
  </si>
  <si>
    <t>OESAZW1</t>
  </si>
  <si>
    <t xml:space="preserve">Transferencia I-O-II Doble Tiro ATTACHM.                     </t>
  </si>
  <si>
    <t>OESAZW2</t>
  </si>
  <si>
    <t xml:space="preserve">PARALLEL ATTACHMENT                        </t>
  </si>
  <si>
    <t>OESAZX160</t>
  </si>
  <si>
    <t xml:space="preserve">DETACHABLE Neutral LINK                       </t>
  </si>
  <si>
    <t>OESAZX162</t>
  </si>
  <si>
    <t xml:space="preserve">Neutral LINK                        </t>
  </si>
  <si>
    <t>OESAZX164</t>
  </si>
  <si>
    <t>OESAZX165</t>
  </si>
  <si>
    <t>OESAZX167</t>
  </si>
  <si>
    <t xml:space="preserve">6 MM Varilla EXTENSION                      </t>
  </si>
  <si>
    <t>OESAZX169</t>
  </si>
  <si>
    <t xml:space="preserve">AUX.Contact FRAME                        </t>
  </si>
  <si>
    <t>OESAZX171</t>
  </si>
  <si>
    <t>OETLZK19</t>
  </si>
  <si>
    <t xml:space="preserve">ADAPTER/OETL                         </t>
  </si>
  <si>
    <t xml:space="preserve">INTERLOCK                         </t>
  </si>
  <si>
    <t>OETLZW11</t>
  </si>
  <si>
    <t>OETLZW12</t>
  </si>
  <si>
    <t>OETLZW13</t>
  </si>
  <si>
    <t xml:space="preserve">BYPASSATTACHM.                         </t>
  </si>
  <si>
    <t>OETLZW14</t>
  </si>
  <si>
    <t xml:space="preserve">MECHANICAL INTERLOCK                        </t>
  </si>
  <si>
    <t>OETLZW15</t>
  </si>
  <si>
    <t>OETLZW16</t>
  </si>
  <si>
    <t xml:space="preserve">INTERLOCKING ATTACHMENT                        </t>
  </si>
  <si>
    <t>OETLZW3</t>
  </si>
  <si>
    <t>OETLZW5</t>
  </si>
  <si>
    <t>OETLZW9</t>
  </si>
  <si>
    <t>OETLZX58</t>
  </si>
  <si>
    <t xml:space="preserve">Varilla SUPPORT                        </t>
  </si>
  <si>
    <t>OETLZX95</t>
  </si>
  <si>
    <t xml:space="preserve">EXTENSION SOCKET                        </t>
  </si>
  <si>
    <t>OEZNL1</t>
  </si>
  <si>
    <t xml:space="preserve">Barra de neutro                       </t>
  </si>
  <si>
    <t>OEZNL10</t>
  </si>
  <si>
    <t>OEZNL8</t>
  </si>
  <si>
    <t xml:space="preserve">FLANGE                         </t>
  </si>
  <si>
    <t>OEZXC11L</t>
  </si>
  <si>
    <t>OEZXC12L</t>
  </si>
  <si>
    <t>OEZXC1R</t>
  </si>
  <si>
    <t xml:space="preserve">CABLE ENTRY                        </t>
  </si>
  <si>
    <t>OEZXC2R</t>
  </si>
  <si>
    <t>OEZXP120</t>
  </si>
  <si>
    <t>OEZXP240</t>
  </si>
  <si>
    <t>OEZXP240C</t>
  </si>
  <si>
    <t>OEZXP24R</t>
  </si>
  <si>
    <t>OEZXP280</t>
  </si>
  <si>
    <t>OEZXP280C</t>
  </si>
  <si>
    <t>OEZXP28R</t>
  </si>
  <si>
    <t>OEZXP340</t>
  </si>
  <si>
    <t>OEZXP340C</t>
  </si>
  <si>
    <t>OEZXP34R</t>
  </si>
  <si>
    <t>OEZXP380</t>
  </si>
  <si>
    <t>OEZXP380C</t>
  </si>
  <si>
    <t>OEZXP38R</t>
  </si>
  <si>
    <t>OEZXR020</t>
  </si>
  <si>
    <t xml:space="preserve">COVER FLANGE                        </t>
  </si>
  <si>
    <t>OEZXR023</t>
  </si>
  <si>
    <t>OEZXR025</t>
  </si>
  <si>
    <t>OEZXR037</t>
  </si>
  <si>
    <t>OEZXR040</t>
  </si>
  <si>
    <t>OEZXR134</t>
  </si>
  <si>
    <t xml:space="preserve">RING FLANGE                        </t>
  </si>
  <si>
    <t>OEZXR143</t>
  </si>
  <si>
    <t>OEZXR150</t>
  </si>
  <si>
    <t>OEZXR158</t>
  </si>
  <si>
    <t>OEZXU14/3</t>
  </si>
  <si>
    <t xml:space="preserve">CONNECTION BAR                        </t>
  </si>
  <si>
    <t>OEZXU14/4</t>
  </si>
  <si>
    <t>OEZXU68/3</t>
  </si>
  <si>
    <t>OEZXU68/4</t>
  </si>
  <si>
    <t>OEZXX143R</t>
  </si>
  <si>
    <t xml:space="preserve">ACCESSORY SET                        </t>
  </si>
  <si>
    <t>OEZXX158R</t>
  </si>
  <si>
    <t>OEZXX2</t>
  </si>
  <si>
    <t xml:space="preserve">GASKET                         </t>
  </si>
  <si>
    <t>BASE PORTAFUSIBLE TAM 2, 3P</t>
  </si>
  <si>
    <t>OFAA000AM10</t>
  </si>
  <si>
    <t xml:space="preserve">Fusible 10A Tamaño Din 000* tipo aM/690V, 120kA                  </t>
  </si>
  <si>
    <t>OFAA000AM16</t>
  </si>
  <si>
    <t xml:space="preserve">Fusible 16A Tamaño Din 000* tipo aM/690V, 120kA                  </t>
  </si>
  <si>
    <t>OFAA000AM2</t>
  </si>
  <si>
    <t xml:space="preserve">Fusible 2A Tamaño Din 000* tipo aM/690V, 120kA                  </t>
  </si>
  <si>
    <t>OFAA000AM20</t>
  </si>
  <si>
    <t xml:space="preserve">Fusible 20A Tamaño Din 000* tipo aM/690V, 120kA                  </t>
  </si>
  <si>
    <t>OFAA000AM25</t>
  </si>
  <si>
    <t xml:space="preserve">Fusible 25A Tamaño Din 000* tipo aM/690V, 120kA                  </t>
  </si>
  <si>
    <t>OFAA000AM32</t>
  </si>
  <si>
    <t xml:space="preserve">Fusible 32A Tamaño Din 000* tipo aM/690V, 120kA                  </t>
  </si>
  <si>
    <t>OFAA000AM35</t>
  </si>
  <si>
    <t xml:space="preserve">Fusible 35A Tamaño Din 000* tipo aM/690V, 120kA                  </t>
  </si>
  <si>
    <t>OFAA000AM4</t>
  </si>
  <si>
    <t xml:space="preserve">Fusible 4A Tamaño Din 000* tipo aM/690V, 120kA                  </t>
  </si>
  <si>
    <t>OFAA000AM40</t>
  </si>
  <si>
    <t xml:space="preserve">Fusible 40A Tamaño Din 000* tipo aM/690V, 120kA                  </t>
  </si>
  <si>
    <t>OFAA000AM50</t>
  </si>
  <si>
    <t xml:space="preserve">Fusible 50A Tamaño Din 000* tipo aM/690V, 120kA                  </t>
  </si>
  <si>
    <t>OFAA000AM6</t>
  </si>
  <si>
    <t xml:space="preserve">Fusible 6A Tamaño Din 000* tipo aM/690V, 120kA                  </t>
  </si>
  <si>
    <t>OFAA000AM63</t>
  </si>
  <si>
    <t xml:space="preserve">Fusible 63A Tamaño Din 000* tipo aM/690V, 120kA                  </t>
  </si>
  <si>
    <t>OFAA000GG10</t>
  </si>
  <si>
    <t xml:space="preserve">Fusible 10A Tamaño Din 000* tipo gG/690V, 120kA                  </t>
  </si>
  <si>
    <t>OFAA000GG16</t>
  </si>
  <si>
    <t xml:space="preserve">Fusible 16A Tamaño Din 000* tipo gG/690V, 120kA                  </t>
  </si>
  <si>
    <t>OFAA000GG2</t>
  </si>
  <si>
    <t xml:space="preserve">Fusible 2A Tamaño Din 000* tipo gG/690V, 120kA                  </t>
  </si>
  <si>
    <t>OFAA000GG20</t>
  </si>
  <si>
    <t xml:space="preserve">Fusible 20A Tamaño Din 000* tipo gG/690V, 120kA                  </t>
  </si>
  <si>
    <t>OFAA000GG25</t>
  </si>
  <si>
    <t xml:space="preserve">Fusible 25A Tamaño Din 000* tipo gG/690V, 120kA                  </t>
  </si>
  <si>
    <t>OFAA000GG32</t>
  </si>
  <si>
    <t xml:space="preserve">Fusible 32A Tamaño Din 000* tipo gG/690V, 120kA                  </t>
  </si>
  <si>
    <t>OFAA000GG35</t>
  </si>
  <si>
    <t xml:space="preserve">Fusible 35A Tamaño Din 000* tipo gG/690V, 120kA                  </t>
  </si>
  <si>
    <t>OFAA000GG4</t>
  </si>
  <si>
    <t xml:space="preserve">Fusible 4A Tamaño Din 000* tipo gG/690V, 120kA                  </t>
  </si>
  <si>
    <t>OFAA000GG40</t>
  </si>
  <si>
    <t xml:space="preserve">Fusible 40A Tamaño Din 000* tipo gG/690V, 120kA                  </t>
  </si>
  <si>
    <t>OFAA000GG50</t>
  </si>
  <si>
    <t xml:space="preserve">Fusible 50A Tamaño Din 000* tipo gG/690V, 120kA                  </t>
  </si>
  <si>
    <t>OFAA000GG6</t>
  </si>
  <si>
    <t xml:space="preserve">Fusible 6A Tamaño Din 000* tipo gG/690V, 120kA                  </t>
  </si>
  <si>
    <t>OFAA000GG63</t>
  </si>
  <si>
    <t xml:space="preserve">Fusible 63A Tamaño Din 000* tipo gG/690V, 120kA                  </t>
  </si>
  <si>
    <t>OFAA00AM100</t>
  </si>
  <si>
    <t xml:space="preserve">Fusible 100A Tamaño Din 00* tipo aM/690V, 120kA                  </t>
  </si>
  <si>
    <t>OFAA00AM125</t>
  </si>
  <si>
    <t xml:space="preserve">Fusible 125A Tamaño Din 00* tipo aM/690V, 120kA                  </t>
  </si>
  <si>
    <t>OFAA00AM80</t>
  </si>
  <si>
    <t xml:space="preserve">Fusible 80A Tamaño Din 00* tipo aM/690V, 120kA                  </t>
  </si>
  <si>
    <t>OFAA00GG100</t>
  </si>
  <si>
    <t xml:space="preserve">Fusible 100A Tamaño Din 00* tipo gG/690V, 120kA Usos Generales                </t>
  </si>
  <si>
    <t>OFAA00GG125</t>
  </si>
  <si>
    <t xml:space="preserve">Fusible 125A Tamaño Din 00* tipo gG/690V, 120kA Usos Generales                </t>
  </si>
  <si>
    <t>OFAA00GG80</t>
  </si>
  <si>
    <t xml:space="preserve">Fusible 80A Tamaño Din 00* tipo gG/690V, 120kA Usos Generales                </t>
  </si>
  <si>
    <t>OFAA0GG10</t>
  </si>
  <si>
    <t xml:space="preserve">Fusible 10A Tamaño Din 0* tipo gG/690V, 120kA Usos Generales                </t>
  </si>
  <si>
    <t>OFAA0GG100</t>
  </si>
  <si>
    <t xml:space="preserve">Fusible 100A Tamaño Din 0* tipo gG/690V, 120kA Usos Generales                </t>
  </si>
  <si>
    <t>OFAA0GG125</t>
  </si>
  <si>
    <t xml:space="preserve">Fusible 125A Tamaño Din 0* tipo gG/690V, 120kA Usos Generales                </t>
  </si>
  <si>
    <t>OFAA0GG16</t>
  </si>
  <si>
    <t xml:space="preserve">Fusible 16A Tamaño Din 0* tipo gG/690V, 120kA Usos Generales                </t>
  </si>
  <si>
    <t>OFAA0GG160</t>
  </si>
  <si>
    <t xml:space="preserve">Fusible 160A Tamaño Din 0* tipo gG/690V, 120kA Usos Generales                </t>
  </si>
  <si>
    <t>OFAA0GG20</t>
  </si>
  <si>
    <t xml:space="preserve">Fusible 20A Tamaño Din 0* tipo gG/690V, 120kA Usos Generales                </t>
  </si>
  <si>
    <t>OFAA0GG25</t>
  </si>
  <si>
    <t xml:space="preserve">Fusible 25A Tamaño Din 0* tipo gG/690V, 120kA Usos Generales                </t>
  </si>
  <si>
    <t>OFAA0GG32</t>
  </si>
  <si>
    <t xml:space="preserve">Fusible 32A Tamaño Din 0* tipo gG/690V, 120kA Usos Generales                </t>
  </si>
  <si>
    <t>OFAA0GG35</t>
  </si>
  <si>
    <t xml:space="preserve">Fusible 35A Tamaño Din 0* tipo gG/690V, 120kA Usos Generales                </t>
  </si>
  <si>
    <t>OFAA0GG40</t>
  </si>
  <si>
    <t xml:space="preserve">Fusible 40A Tamaño Din 0* tipo gG/690V, 120kA Usos Generales                </t>
  </si>
  <si>
    <t>OFAA0GG50</t>
  </si>
  <si>
    <t xml:space="preserve">Fusible 50A Tamaño Din 0* tipo gG/690V, 120kA Usos Generales                </t>
  </si>
  <si>
    <t>OFAA0GG6</t>
  </si>
  <si>
    <t xml:space="preserve">Fusible 6A Tamaño Din 0* tipo gG/690V, 120kA Usos Generales                </t>
  </si>
  <si>
    <t>OFAA0GG63</t>
  </si>
  <si>
    <t xml:space="preserve">Fusible 63A Tamaño Din 0* tipo gG/690V, 120kA Usos Generales                </t>
  </si>
  <si>
    <t>OFAA0GG80</t>
  </si>
  <si>
    <t xml:space="preserve">Fusible 80A Tamaño Din 0* tipo gG/690V, 120kA Usos Generales                </t>
  </si>
  <si>
    <t>OFAA1AM100</t>
  </si>
  <si>
    <t xml:space="preserve">Fusible 100A Tamaño Din 1, tipo aM/690V, 120kA                  </t>
  </si>
  <si>
    <t>OFAA1AM125</t>
  </si>
  <si>
    <t xml:space="preserve">Fusible 125A Tamaño Din 1, tipo aM/690V, 120kA                  </t>
  </si>
  <si>
    <t>OFAA1AM160</t>
  </si>
  <si>
    <t xml:space="preserve">Fusible 160A Tamaño Din 1, tipo aM/690V, 120kA                  </t>
  </si>
  <si>
    <t>OFAA1AM200</t>
  </si>
  <si>
    <t xml:space="preserve">Fusible 200A Tamaño Din 1, tipo aM/690V, 120kA                  </t>
  </si>
  <si>
    <t>OFAA1AM250</t>
  </si>
  <si>
    <t xml:space="preserve">Fusible 250A Tamaño Din 1, tipo aM/690V, 120kA                  </t>
  </si>
  <si>
    <t>OFAA1AM50</t>
  </si>
  <si>
    <t xml:space="preserve">Fusible 50A Tamaño Din 1, tipo aM/690V, 120kA                  </t>
  </si>
  <si>
    <t>OFAA1AM63</t>
  </si>
  <si>
    <t xml:space="preserve">Fusible 63A Tamaño Din 1, tipo aM/690V, 120kA                  </t>
  </si>
  <si>
    <t>OFAA1AM80</t>
  </si>
  <si>
    <t xml:space="preserve">Fusible 80A Tamaño Din 1, tipo aM/690V, 120kA                  </t>
  </si>
  <si>
    <t>OFAA1GG100</t>
  </si>
  <si>
    <t xml:space="preserve">Fusible 10A Tamaño Din 1, tipo gG/690V, 120kA Usos Generales                </t>
  </si>
  <si>
    <t>OFAA1GG125</t>
  </si>
  <si>
    <t xml:space="preserve">Fusible 125A Tamaño Din 1, tipo gG/690V, 120kA Usos Generales                </t>
  </si>
  <si>
    <t>OFAA1GG16</t>
  </si>
  <si>
    <t xml:space="preserve">Fusible 16A Tamaño Din 1, tipo gG/690V, 120kA Usos Generales                </t>
  </si>
  <si>
    <t>OFAA1GG160</t>
  </si>
  <si>
    <t xml:space="preserve">Fusible 160A Tamaño Din 1, tipo gG/690V, 120kA Usos Generales                </t>
  </si>
  <si>
    <t>OFAA1GG20</t>
  </si>
  <si>
    <t xml:space="preserve">Fusible 20A Tamaño Din 1, tipo gG/690V, 120kA Usos Generales                </t>
  </si>
  <si>
    <t>OFAA1GG200</t>
  </si>
  <si>
    <t>OFAA1GG25</t>
  </si>
  <si>
    <t xml:space="preserve">Fusible 25A Tamaño Din 1, tipo gG/690V, 120kA Usos Generales                </t>
  </si>
  <si>
    <t>OFAA1GG250</t>
  </si>
  <si>
    <t xml:space="preserve">Fusible 250A Tamaño Din 1, tipo gG/690V, 120kA Usos Generales                </t>
  </si>
  <si>
    <t>OFAA1GG32</t>
  </si>
  <si>
    <t xml:space="preserve">Fusible 32A Tamaño Din 1, tipo gG/690V, 120kA Usos Generales                </t>
  </si>
  <si>
    <t>OFAA1GG35</t>
  </si>
  <si>
    <t xml:space="preserve">Fusible 35A Tamaño Din 1, tipo gG/690V, 120kA Usos Generales                </t>
  </si>
  <si>
    <t>OFAA1GG40</t>
  </si>
  <si>
    <t xml:space="preserve">Fusible 40A Tamaño Din 1, tipo gG/690V, 120kA Usos Generales                </t>
  </si>
  <si>
    <t>OFAA1GG50</t>
  </si>
  <si>
    <t xml:space="preserve">Fusible 50A Tamaño Din 1, tipo gG/690V, 120kA Usos Generales                </t>
  </si>
  <si>
    <t>OFAA1GG63</t>
  </si>
  <si>
    <t xml:space="preserve">Fusible 63A Tamaño Din 1, tipo gG/690V, 120kA Usos Generales                </t>
  </si>
  <si>
    <t>OFAA1GG80</t>
  </si>
  <si>
    <t xml:space="preserve">Fusible 80A Tamaño Din 1, tipo gG/690V, 120kA Usos Generales                </t>
  </si>
  <si>
    <t>OFAA2AM125</t>
  </si>
  <si>
    <t xml:space="preserve">Fusible 125A Tamaño Din 2, tipo aM/690V, 120kA                  </t>
  </si>
  <si>
    <t>OFAA2AM160</t>
  </si>
  <si>
    <t xml:space="preserve">Fusible 160A Tamaño Din 2, tipo aM/690V, 120kA                  </t>
  </si>
  <si>
    <t>OFAA2AM200</t>
  </si>
  <si>
    <t xml:space="preserve">Fusible 200A Tamaño Din 2, tipo aM/690V, 120kA                  </t>
  </si>
  <si>
    <t>OFAA2AM250</t>
  </si>
  <si>
    <t xml:space="preserve">Fusible 250A Tamaño Din 2, tipo aM/690V, 120kA                  </t>
  </si>
  <si>
    <t>OFAA2AM315</t>
  </si>
  <si>
    <t xml:space="preserve">Fusible 315A Tamaño Din 2, tipo aM/690V, 120kA                  </t>
  </si>
  <si>
    <t>OFAA2AM355</t>
  </si>
  <si>
    <t xml:space="preserve">Fusible 355A Tamaño Din 2, tipo aM/690V, 120kA                  </t>
  </si>
  <si>
    <t>OFAA2AM400</t>
  </si>
  <si>
    <t xml:space="preserve">Fusible 400A Tamaño Din 2, tipo aM/690V, 120kA                  </t>
  </si>
  <si>
    <t>OFAA2GG100</t>
  </si>
  <si>
    <t xml:space="preserve">Fusible 10A Tamaño Din 2, tipo gG/690V, 120kA Usos Generales                </t>
  </si>
  <si>
    <t>OFAA2GG125</t>
  </si>
  <si>
    <t xml:space="preserve">Fusible 125A Tamaño Din 2, tipo gG/690V, 120kA Usos Generales                </t>
  </si>
  <si>
    <t>OFAA2GG160</t>
  </si>
  <si>
    <t xml:space="preserve">Fusible 160A Tamaño Din 2, tipo gG/690V, 120kA Usos Generales                </t>
  </si>
  <si>
    <t>OFAA2GG200</t>
  </si>
  <si>
    <t xml:space="preserve">Fusible 20A Tamaño Din 2, tipo gG/690V, 120kA Usos Generales                </t>
  </si>
  <si>
    <t>OFAA2GG224</t>
  </si>
  <si>
    <t xml:space="preserve">Fusible 224A Tamaño Din 2, tipo gG/690V, 120kA Usos Generales                </t>
  </si>
  <si>
    <t>OFAA2GG250</t>
  </si>
  <si>
    <t xml:space="preserve">Fusible 250A Tamaño Din 2, tipo gG/690V, 120kA Usos Generales                </t>
  </si>
  <si>
    <t>OFAA2GG300</t>
  </si>
  <si>
    <t xml:space="preserve">Fusible 30A Tamaño Din 2, tipo gG/690V, 120kA Usos Generales                </t>
  </si>
  <si>
    <t>OFAA2GG315</t>
  </si>
  <si>
    <t xml:space="preserve">Fusible 315A Tamaño Din 2, tipo gG/690V, 120kA Usos Generales                </t>
  </si>
  <si>
    <t>OFAA2GG32</t>
  </si>
  <si>
    <t xml:space="preserve">Fusible 32A Tamaño Din 2, tipo gG/690V, 120kA Usos Generales                </t>
  </si>
  <si>
    <t>OFAA2GG35</t>
  </si>
  <si>
    <t xml:space="preserve">Fusible 35A Tamaño Din 2, tipo gG/690V, 120kA Usos Generales                </t>
  </si>
  <si>
    <t>OFAA2GG355</t>
  </si>
  <si>
    <t xml:space="preserve">Fusible 355A Tamaño Din 2, tipo gG/690V, 120kA Usos Generales                </t>
  </si>
  <si>
    <t>OFAA2GG40</t>
  </si>
  <si>
    <t xml:space="preserve">Fusible 40A Tamaño Din 2, tipo gG/690V, 120kA Usos Generales                </t>
  </si>
  <si>
    <t>OFAA2GG50</t>
  </si>
  <si>
    <t xml:space="preserve">Fusible 50A Tamaño Din 2, tipo gG/690V, 120kA Usos Generales                </t>
  </si>
  <si>
    <t>OFAA2GG63</t>
  </si>
  <si>
    <t xml:space="preserve">Fusible 63A Tamaño Din 2, tipo gG/690V, 120kA Usos Generales                </t>
  </si>
  <si>
    <t>OFAA2GG80</t>
  </si>
  <si>
    <t xml:space="preserve">Fusible 80A Tamaño Din 2, tipo gG/690V, 120kA Usos Generales                </t>
  </si>
  <si>
    <t>OFAA3AM315</t>
  </si>
  <si>
    <t xml:space="preserve">Fusible 315A Tamaño Din 3 tipo aM/690V, 120kA                  </t>
  </si>
  <si>
    <t>OFAA3AM355</t>
  </si>
  <si>
    <t xml:space="preserve">Fusible 355A Tamaño Din 3 tipo aM/690V, 120kA                  </t>
  </si>
  <si>
    <t>OFAA3AM400</t>
  </si>
  <si>
    <t xml:space="preserve">Fusible 400A Tamaño Din 3 tipo aM/690V, 120kA                  </t>
  </si>
  <si>
    <t>OFAA3AM500</t>
  </si>
  <si>
    <t xml:space="preserve">Fusible 500A Tamaño Din 3 tipo aM/690V, 120kA                  </t>
  </si>
  <si>
    <t>OFAA3GG250</t>
  </si>
  <si>
    <t xml:space="preserve">Fusible 250A Tamaño Din 3, tipo gG/690V, 120kA Usos Generales                </t>
  </si>
  <si>
    <t>OFAA3GG300</t>
  </si>
  <si>
    <t xml:space="preserve">Fusible 30A Tamaño Din 3, tipo gG/690V, 120kA Usos Generales                </t>
  </si>
  <si>
    <t>OFAA3GG315</t>
  </si>
  <si>
    <t xml:space="preserve">Fusible 315A Tamaño Din 3, tipo gG/690V, 120kA Usos Generales                </t>
  </si>
  <si>
    <t>OFAA3GG355</t>
  </si>
  <si>
    <t xml:space="preserve">Fusible 355A Tamaño Din 3, tipo gG/690V, 120kA Usos Generales                </t>
  </si>
  <si>
    <t>OFAA3GG400</t>
  </si>
  <si>
    <t xml:space="preserve">Fusible 40A Tamaño Din 3, tipo gG/690V, 120kA Usos Generales                </t>
  </si>
  <si>
    <t>OFAA3GG425</t>
  </si>
  <si>
    <t xml:space="preserve">Fusible 425A Tamaño Din 3, tipo gG/690V, 120kA Usos Generales                </t>
  </si>
  <si>
    <t>OFAA3GG500</t>
  </si>
  <si>
    <t xml:space="preserve">Fusible 50A Tamaño Din 3, tipo gG/690V, 120kA Usos Generales                </t>
  </si>
  <si>
    <t>OFAA4AAM1000</t>
  </si>
  <si>
    <t xml:space="preserve">Fusible 1000A Tamaño Din 4A tipo aM/690V, 120kA                  </t>
  </si>
  <si>
    <t>OFAA4AAM500</t>
  </si>
  <si>
    <t xml:space="preserve">Fusible 500A Tamaño Din 4A tipo aM/690V, 120kA                  </t>
  </si>
  <si>
    <t>OFAA4AAM630</t>
  </si>
  <si>
    <t xml:space="preserve">Fusible 630A Tamaño Din 4A tipo aM/690V, 120kA                  </t>
  </si>
  <si>
    <t>OFAA4AAM800</t>
  </si>
  <si>
    <t xml:space="preserve">Fusible 800A Tamaño Din 4A tipo aM/690V, 120kA                  </t>
  </si>
  <si>
    <t>OFAA4AGG1000</t>
  </si>
  <si>
    <t xml:space="preserve">Fusible 1000A Tamaño Din 4A tipo gG/690V, 120kA Usos Generales                </t>
  </si>
  <si>
    <t>OFAA4AGG500</t>
  </si>
  <si>
    <t xml:space="preserve">Fusible 500A Tamaño Din 4A tipo gG/690V, 120kA Usos Generales                </t>
  </si>
  <si>
    <t>OFAA4AGG630</t>
  </si>
  <si>
    <t xml:space="preserve">Fusible 630A Tamaño Din 4A tipo gG/690V, 120kA Usos Generales                </t>
  </si>
  <si>
    <t>OFAA4AGG800</t>
  </si>
  <si>
    <t xml:space="preserve">Fusible 800A Tamaño Din 4A tipo gG/690V, 120kA Usos Generales                </t>
  </si>
  <si>
    <t>OFAA4AM1000</t>
  </si>
  <si>
    <t xml:space="preserve">Fusible 100A Tamaño Din 4A tipo aM/690V, 120kA                  </t>
  </si>
  <si>
    <t>OFAA4AM500</t>
  </si>
  <si>
    <t>OFAA4AM630</t>
  </si>
  <si>
    <t>OFAA4AM800</t>
  </si>
  <si>
    <t>OFAA4GG500</t>
  </si>
  <si>
    <t xml:space="preserve">Fusible 500A Tamaño Din 4 tipo gG/690V, 120kA Usos Generales                </t>
  </si>
  <si>
    <t>OFAA4GG630</t>
  </si>
  <si>
    <t xml:space="preserve">Fusible 630A Tamaño Din 4 tipo gG/690V, 120kA Usos Generales                </t>
  </si>
  <si>
    <t>OFAA4GG800</t>
  </si>
  <si>
    <t xml:space="preserve">Fusible 800A Tamaño Din 4 tipo gG/690V, 120kA Usos Generales                </t>
  </si>
  <si>
    <t>OFAE506</t>
  </si>
  <si>
    <t>OFAF000AM10</t>
  </si>
  <si>
    <t xml:space="preserve">Fusible 10A Tamaño Din *000 tipo aM/500V, 120kA                  </t>
  </si>
  <si>
    <t>OFAF000AM16</t>
  </si>
  <si>
    <t xml:space="preserve">Fusible 16A Tamaño Din *000 tipo aM/500V, 120kA                  </t>
  </si>
  <si>
    <t>OFAF000AM2</t>
  </si>
  <si>
    <t xml:space="preserve">Fusible 2A Tamaño Din *000 tipo aM/500V, 120kA                  </t>
  </si>
  <si>
    <t>OFAF000AM20</t>
  </si>
  <si>
    <t xml:space="preserve">Fusible 20A Tamaño Din *000 tipo aM/500V, 120kA                  </t>
  </si>
  <si>
    <t>OFAF000AM25</t>
  </si>
  <si>
    <t xml:space="preserve">Fusible 25A Tamaño Din *000 tipo aM/500V, 120kA                  </t>
  </si>
  <si>
    <t>OFAF000AM32</t>
  </si>
  <si>
    <t xml:space="preserve">Fusible 32A Tamaño Din *000 tipo aM/500V, 120kA                  </t>
  </si>
  <si>
    <t>OFAF000AM35</t>
  </si>
  <si>
    <t xml:space="preserve">Fusible 35A Tamaño Din *000 tipo aM/500V, 120kA                  </t>
  </si>
  <si>
    <t>OFAF000AM4</t>
  </si>
  <si>
    <t xml:space="preserve">Fusible 4A Tamaño Din *000 tipo aM/500V, 120kA                  </t>
  </si>
  <si>
    <t>OFAF000AM40</t>
  </si>
  <si>
    <t xml:space="preserve">Fusible 40A Tamaño Din *000 tipo aM/500V, 120kA                  </t>
  </si>
  <si>
    <t>OFAF000AM50</t>
  </si>
  <si>
    <t xml:space="preserve">Fusible 50A Tamaño Din *000 tipo aM/500V, 120kA                  </t>
  </si>
  <si>
    <t>OFAF000AM6</t>
  </si>
  <si>
    <t xml:space="preserve">Fusible 6A Tamaño Din *000 tipo aM/500V, 120kA                  </t>
  </si>
  <si>
    <t>OFAF000AM63</t>
  </si>
  <si>
    <t xml:space="preserve">Fusible 63A Tamaño Din *000 tipo aM/500V, 120kA                  </t>
  </si>
  <si>
    <t>OFAF000AM80</t>
  </si>
  <si>
    <t xml:space="preserve">Fusible 80A Tamaño Din *000 tipo aM/500V, 120kA                  </t>
  </si>
  <si>
    <t>OFAF000H10</t>
  </si>
  <si>
    <t xml:space="preserve">Fusible 10A Tamaño Din *000 tipo gG/500V, 120kA Usos Generales                </t>
  </si>
  <si>
    <t>OFAF000H100</t>
  </si>
  <si>
    <t xml:space="preserve">Fusible 100A Tamaño Din *000 tipo gG/500V, 120kA Usos Generales                </t>
  </si>
  <si>
    <t>OFAF000H16</t>
  </si>
  <si>
    <t xml:space="preserve">Fusible 16A Tamaño Din *000 tipo gG/500V, 120kA Usos Generales                </t>
  </si>
  <si>
    <t>OFAF000H2</t>
  </si>
  <si>
    <t xml:space="preserve">Fusible 2A Tamaño Din *000 tipo gG/500V, 120kA Usos Generales                </t>
  </si>
  <si>
    <t>OFAF000H20</t>
  </si>
  <si>
    <t xml:space="preserve">Fusible 20A Tamaño Din *000 tipo gG/500V, 120kA Usos Generales                </t>
  </si>
  <si>
    <t>OFAF000H25</t>
  </si>
  <si>
    <t xml:space="preserve">Fusible 25A Tamaño Din *000 tipo gG/500V, 120kA Usos Generales                </t>
  </si>
  <si>
    <t>OFAF000H32</t>
  </si>
  <si>
    <t xml:space="preserve">Fusible 32A Tamaño Din *000 tipo gG/500V, 120kA Usos Generales                </t>
  </si>
  <si>
    <t>OFAF000H35</t>
  </si>
  <si>
    <t xml:space="preserve">Fusible 35A Tamaño Din *000 tipo gG/500V, 120kA Usos Generales                </t>
  </si>
  <si>
    <t>OFAF000H4</t>
  </si>
  <si>
    <t xml:space="preserve">Fusible 4A Tamaño Din *000 tipo gG/500V, 120kA Usos Generales                </t>
  </si>
  <si>
    <t>OFAF000H40</t>
  </si>
  <si>
    <t xml:space="preserve">Fusible 40A Tamaño Din *000 tipo gG/500V, 120kA Usos Generales                </t>
  </si>
  <si>
    <t>OFAF000H50</t>
  </si>
  <si>
    <t xml:space="preserve">Fusible 50A Tamaño Din *000 tipo gG/500V, 120kA Usos Generales                </t>
  </si>
  <si>
    <t>OFAF000H6</t>
  </si>
  <si>
    <t xml:space="preserve">Fusible 6A Tamaño Din *000 tipo gG/500V, 120kA Usos Generales                </t>
  </si>
  <si>
    <t>OFAF000H63</t>
  </si>
  <si>
    <t xml:space="preserve">Fusible 63A Tamaño Din *000 tipo gG/500V, 120kA Usos Generales                </t>
  </si>
  <si>
    <t>OFAF000H80</t>
  </si>
  <si>
    <t xml:space="preserve">Fusible 80A Tamaño Din *000 tipo gG/500V, 120kA Usos Generales                </t>
  </si>
  <si>
    <t>OFAF00AM100</t>
  </si>
  <si>
    <t xml:space="preserve">Fusible 10A Tamaño Din 00* tipo aM/500V, 120kA                  </t>
  </si>
  <si>
    <t>OFAF00AM125</t>
  </si>
  <si>
    <t xml:space="preserve">Fusible 125A Tamaño Din 00* tipo aM/500V, 120kA                  </t>
  </si>
  <si>
    <t>OFAF00AM160</t>
  </si>
  <si>
    <t xml:space="preserve">Fusible 160A Tamaño Din 00* tipo aM/500V, 120kA                  </t>
  </si>
  <si>
    <t>OFAF00H125</t>
  </si>
  <si>
    <t xml:space="preserve">Fusible 125A Tamaño Din 00* tipo gG/500V, 120kA Usos Generales                </t>
  </si>
  <si>
    <t>OFAF00H160</t>
  </si>
  <si>
    <t xml:space="preserve">Fusible 160A Tamaño Din 00* tipo gG/500V, 120kA Usos Generales                </t>
  </si>
  <si>
    <t>OFAF0AM10</t>
  </si>
  <si>
    <t xml:space="preserve">Fusible 10A Tamaño Din 0 tipo aM/500V, 120kA                  </t>
  </si>
  <si>
    <t>OFAF0AM100</t>
  </si>
  <si>
    <t xml:space="preserve">Fusible 100A Tamaño Din 0 tipo aM/500V, 120kA                  </t>
  </si>
  <si>
    <t>OFAF0AM125</t>
  </si>
  <si>
    <t xml:space="preserve">Fusible 125A Tamaño Din 0 tipo aM/500V, 120kA                  </t>
  </si>
  <si>
    <t>OFAF0AM16</t>
  </si>
  <si>
    <t xml:space="preserve">Fusible 16A Tamaño Din 0 tipo aM/500V, 120kA                  </t>
  </si>
  <si>
    <t>OFAF0AM160</t>
  </si>
  <si>
    <t xml:space="preserve">Fusible 160A Tamaño Din 0 tipo aM/500V, 120kA                  </t>
  </si>
  <si>
    <t>OFAF0AM20</t>
  </si>
  <si>
    <t xml:space="preserve">Fusible 20A Tamaño Din 0 tipo aM/500V, 120kA                  </t>
  </si>
  <si>
    <t>OFAF0AM200</t>
  </si>
  <si>
    <t xml:space="preserve">Fusible 200A Tamaño Din 0 tipo aM/500V, 120kA                  </t>
  </si>
  <si>
    <t>OFAF0AM25</t>
  </si>
  <si>
    <t xml:space="preserve">Fusible 25A Tamaño Din 0 tipo aM/500V, 120kA                  </t>
  </si>
  <si>
    <t>OFAF0AM32</t>
  </si>
  <si>
    <t xml:space="preserve">Fusible 32A Tamaño Din 0 tipo aM/500V, 120kA                  </t>
  </si>
  <si>
    <t>OFAF0AM35</t>
  </si>
  <si>
    <t xml:space="preserve">Fusible 35A Tamaño Din 0 tipo aM/500V, 120kA                  </t>
  </si>
  <si>
    <t>OFAF0AM40</t>
  </si>
  <si>
    <t xml:space="preserve">Fusible 40A Tamaño Din 0 tipo aM/500V, 120kA                  </t>
  </si>
  <si>
    <t>OFAF0AM50</t>
  </si>
  <si>
    <t xml:space="preserve">Fusible 50A Tamaño Din 0 tipo aM/500V, 120kA                  </t>
  </si>
  <si>
    <t>OFAF0AM6</t>
  </si>
  <si>
    <t xml:space="preserve">Fusible 6A Tamaño Din 0 tipo aM500V, 120kA                  </t>
  </si>
  <si>
    <t>OFAF0AM63</t>
  </si>
  <si>
    <t xml:space="preserve">Fusible 63A Tamaño Din 0 tipo aM500V, 120kA                  </t>
  </si>
  <si>
    <t>OFAF0AM80</t>
  </si>
  <si>
    <t xml:space="preserve">Fusible 80A Tamaño Din 0 tipo aM/500V, 120kA                  </t>
  </si>
  <si>
    <t>OFAF0H10</t>
  </si>
  <si>
    <t xml:space="preserve">Fusible 10A Tamaño Din 0 tipo gG/500V, 120kA Usos Generales                </t>
  </si>
  <si>
    <t>OFAF0H100</t>
  </si>
  <si>
    <t xml:space="preserve">Fusible 100A Tamaño Din 0 tipo gG/500V, 120kA Usos Generales                </t>
  </si>
  <si>
    <t>OFAF0H125</t>
  </si>
  <si>
    <t xml:space="preserve">Fusible 125A Tamaño Din 0 tipo gG/500V, 120kA Usos Generales                </t>
  </si>
  <si>
    <t>OFAF0H16</t>
  </si>
  <si>
    <t xml:space="preserve">Fusible 16A Tamaño Din 0 tipo gG/500V, 120kA Usos Generales                </t>
  </si>
  <si>
    <t>OFAF0H160</t>
  </si>
  <si>
    <t xml:space="preserve">Fusible 160A Tamaño Din 0 tipo gG/500V, 120kA Usos Generales                </t>
  </si>
  <si>
    <t>OFAF0H20</t>
  </si>
  <si>
    <t>OFAF0H200</t>
  </si>
  <si>
    <t>OFAF0H224</t>
  </si>
  <si>
    <t xml:space="preserve">Fusible 224A Tamaño Din 0 tipo gG/500V, 120kA Usos Generales                </t>
  </si>
  <si>
    <t>OFAF0H25</t>
  </si>
  <si>
    <t xml:space="preserve">Fusible 25A Tamaño Din 0 tipo gG/500V, 120kA Usos Generales                </t>
  </si>
  <si>
    <t>OFAF0H250</t>
  </si>
  <si>
    <t xml:space="preserve">Fusible 250A Tamaño Din 0 tipo gG/500V, 120kA Usos Generales                </t>
  </si>
  <si>
    <t>OFAF0H32</t>
  </si>
  <si>
    <t xml:space="preserve">Fusible 32A Tamaño Din 0 tipo gG/500V, 120kA Usos Generales                </t>
  </si>
  <si>
    <t>OFAF0H35</t>
  </si>
  <si>
    <t xml:space="preserve">Fusible 35A Tamaño Din 0 tipo gG/500V, 120kA Usos Generales                </t>
  </si>
  <si>
    <t>OFAF0H40</t>
  </si>
  <si>
    <t xml:space="preserve">Fusible 40A Tamaño Din 0 tipo gG/500V, 120kA Usos Generales                </t>
  </si>
  <si>
    <t>OFAF0H50</t>
  </si>
  <si>
    <t xml:space="preserve">Fusible 50A Tamaño Din 0 tipo gG/500V, 120kA Usos Generales                </t>
  </si>
  <si>
    <t>OFAF0H6</t>
  </si>
  <si>
    <t xml:space="preserve">Fusible 6A Tamaño Din 0 tipo gG/500V, 120kA Usos Generales                </t>
  </si>
  <si>
    <t>OFAF0H63</t>
  </si>
  <si>
    <t xml:space="preserve">Fusible 63A Tamaño Din 0 tipo gG/500V, 120kA Usos Generales                </t>
  </si>
  <si>
    <t>OFAF0H80</t>
  </si>
  <si>
    <t xml:space="preserve">Fusible 80A Tamaño Din 0 tipo gG/500V, 120kA Usos Generales                </t>
  </si>
  <si>
    <t>OFAF1AM100</t>
  </si>
  <si>
    <t xml:space="preserve">Fusible 100A Tamaño Din 1, tipo aM/500V, 120kA                  </t>
  </si>
  <si>
    <t>OFAF1AM16</t>
  </si>
  <si>
    <t xml:space="preserve">Fusible 16A Tamaño Din 1, tipo aM/500V, 120kA                  </t>
  </si>
  <si>
    <t>OFAF1AM160</t>
  </si>
  <si>
    <t>OFAF1AM20</t>
  </si>
  <si>
    <t xml:space="preserve">Fusible 20A Tamaño Din 1, tipo aM/500V, 120kA                  </t>
  </si>
  <si>
    <t>OFAF1AM200</t>
  </si>
  <si>
    <t xml:space="preserve">Fusible 200A Tamaño Din 1, tipo aM/500V, 120kA                  </t>
  </si>
  <si>
    <t>OFAF1AM224</t>
  </si>
  <si>
    <t xml:space="preserve">Fusible 224A Tamaño Din 1, tipo aM/500V, 120kA                  </t>
  </si>
  <si>
    <t>OFAF1AM25</t>
  </si>
  <si>
    <t xml:space="preserve">Fusible 25A Tamaño Din 1, tipo aM/500V, 120kA                  </t>
  </si>
  <si>
    <t>OFAF1AM250</t>
  </si>
  <si>
    <t xml:space="preserve">Fusible 250A Tamaño Din 1, tipo aM/500V, 120kA                  </t>
  </si>
  <si>
    <t>OFAF1AM315</t>
  </si>
  <si>
    <t xml:space="preserve">Fusible 315A Tamaño Din 1, tipo aM/500V, 120kA                  </t>
  </si>
  <si>
    <t>OFAF1AM32</t>
  </si>
  <si>
    <t xml:space="preserve">Fusible 32A Tamaño Din 1, tipo aM/500V, 120kA                  </t>
  </si>
  <si>
    <t>OFAF1AM35</t>
  </si>
  <si>
    <t xml:space="preserve">Fusible 35A Tamaño Din 1, tipo aM/500V, 120kA                  </t>
  </si>
  <si>
    <t>OFAF1AM40</t>
  </si>
  <si>
    <t xml:space="preserve">Fusible 40A Tamaño Din 1, tipo aM/500V, 120kA                  </t>
  </si>
  <si>
    <t>OFAF1AM50</t>
  </si>
  <si>
    <t xml:space="preserve">Fusible 50A Tamaño Din 1, tipo aM/500V, 120kA                  </t>
  </si>
  <si>
    <t>OFAF1AM63</t>
  </si>
  <si>
    <t xml:space="preserve">Fusible 63A Tamaño Din 1, tipo aM500V, 120kA                  </t>
  </si>
  <si>
    <t>OFAF1AM80</t>
  </si>
  <si>
    <t xml:space="preserve">Fusible 80A Tamaño Din 1, tipo aM/500V, 120kA                  </t>
  </si>
  <si>
    <t>OFAF1H100</t>
  </si>
  <si>
    <t xml:space="preserve">Fusible 100A Tamaño Din 1 tipo gG/500V, 120kA Usos Generales                </t>
  </si>
  <si>
    <t>OFAF1H125</t>
  </si>
  <si>
    <t xml:space="preserve">Fusible 125A Tamaño Din 1 tipo gG/500V, 120kA Usos Generales                </t>
  </si>
  <si>
    <t>OFAF1H16</t>
  </si>
  <si>
    <t xml:space="preserve">Fusible 16A Tamaño Din 1 tipo gG/500V, 120kA Usos Generales                </t>
  </si>
  <si>
    <t>OFAF1H160</t>
  </si>
  <si>
    <t xml:space="preserve">Fusible 160A Tamaño Din 1 tipo gG/500V, 120kA Usos Generales                </t>
  </si>
  <si>
    <t>OFAF1H20</t>
  </si>
  <si>
    <t>OFAF1H200</t>
  </si>
  <si>
    <t xml:space="preserve">Fusible 200A Tamaño Din 1 tipo gG/500V, 120kA Usos Generales                </t>
  </si>
  <si>
    <t>OFAF1H224</t>
  </si>
  <si>
    <t xml:space="preserve">Fusible 224A Tamaño Din 1 tipo gG/500V, 120kA Usos Generales                </t>
  </si>
  <si>
    <t>OFAF1H25</t>
  </si>
  <si>
    <t xml:space="preserve">Fusible 25A Tamaño Din 1 tipo gG/500V, 120kA Usos Generales                </t>
  </si>
  <si>
    <t>OFAF1H250</t>
  </si>
  <si>
    <t xml:space="preserve">Fusible 250A Tamaño Din 1 tipo gG/500V, 120kA Usos Generales                </t>
  </si>
  <si>
    <t>OFAF1H315</t>
  </si>
  <si>
    <t xml:space="preserve">Fusible 315A Tamaño Din 1 tipo gG/500V, 120kA Usos Generales                </t>
  </si>
  <si>
    <t>OFAF1H32</t>
  </si>
  <si>
    <t xml:space="preserve">Fusible 32A Tamaño Din 1 tipo gG/500V, 120kA Usos Generales                </t>
  </si>
  <si>
    <t>OFAF1H35</t>
  </si>
  <si>
    <t xml:space="preserve">Fusible 35A Tamaño Din 1 tipo gG/500V, 120kA Usos Generales                </t>
  </si>
  <si>
    <t>OFAF1H355</t>
  </si>
  <si>
    <t xml:space="preserve">Fusible 355A Tamaño Din 1 tipo gG/500V, 120kA Usos Generales                </t>
  </si>
  <si>
    <t>OFAF1H40</t>
  </si>
  <si>
    <t xml:space="preserve">Fusible 40A Tamaño Din 1 tipo gG/500V, 120kA Usos Generales                </t>
  </si>
  <si>
    <t>OFAF1H50</t>
  </si>
  <si>
    <t xml:space="preserve">Fusible 50A Tamaño Din 1 tipo gG/500V, 120kA Usos Generales                </t>
  </si>
  <si>
    <t>OFAF1H63</t>
  </si>
  <si>
    <t xml:space="preserve">Fusible 63A Tamaño Din 1 tipo gG/500V, 120kA Usos Generales                </t>
  </si>
  <si>
    <t>OFAF1H80</t>
  </si>
  <si>
    <t xml:space="preserve">Fusible 80A Tamaño Din 1 tipo gG/500V, 120kA Usos Generales                </t>
  </si>
  <si>
    <t>OFAF2AM100</t>
  </si>
  <si>
    <t xml:space="preserve">Fusible 100A Tamaño Din 2, tipo aM/500V, 120kA                  </t>
  </si>
  <si>
    <t>OFAF2AM125</t>
  </si>
  <si>
    <t xml:space="preserve">Fusible 125A Tamaño Din 2, tipo aM/500V, 120kA                  </t>
  </si>
  <si>
    <t>OFAF2AM160</t>
  </si>
  <si>
    <t xml:space="preserve">Fusible 160A Tamaño Din 2, tipo aM/500V, 120kA                  </t>
  </si>
  <si>
    <t>OFAF2AM200</t>
  </si>
  <si>
    <t xml:space="preserve">Fusible 200A Tamaño Din 2, tipo aM/500V, 120kA                  </t>
  </si>
  <si>
    <t>OFAF2AM224</t>
  </si>
  <si>
    <t xml:space="preserve">Fusible 224A Tamaño Din 2, tipo aM/500V, 120kA                  </t>
  </si>
  <si>
    <t>OFAF2AM250</t>
  </si>
  <si>
    <t xml:space="preserve">Fusible 250A Tamaño Din 2, tipo aM/500V, 120kA                  </t>
  </si>
  <si>
    <t>OFAF2AM300</t>
  </si>
  <si>
    <t xml:space="preserve">Fusible 300A Tamaño Din 2, tipo aM/500V, 120kA                  </t>
  </si>
  <si>
    <t>OFAF2AM315</t>
  </si>
  <si>
    <t xml:space="preserve">Fusible 315A Tamaño Din 2, tipo aM/500V, 120kA                  </t>
  </si>
  <si>
    <t>OFAF2AM35</t>
  </si>
  <si>
    <t xml:space="preserve">Fusible 35A Tamaño Din 2, tipo aM/500V, 120kA                  </t>
  </si>
  <si>
    <t>OFAF2AM355</t>
  </si>
  <si>
    <t xml:space="preserve">Fusible 355A Tamaño Din 2, tipo aM/500V, 120kA                  </t>
  </si>
  <si>
    <t>OFAF2AM40</t>
  </si>
  <si>
    <t xml:space="preserve">Fusible 40A Tamaño Din 2, tipo aM/500V, 120kA                  </t>
  </si>
  <si>
    <t>OFAF2AM400</t>
  </si>
  <si>
    <t xml:space="preserve">Fusible 400A Tamaño Din 2, tipo aM/500V, 120kA                  </t>
  </si>
  <si>
    <t>OFAF2AM50</t>
  </si>
  <si>
    <t xml:space="preserve">Fusible 50A Tamaño Din 2, tipo aM/500V, 120kA                  </t>
  </si>
  <si>
    <t>OFAF2AM500</t>
  </si>
  <si>
    <t xml:space="preserve">Fusible 500A Tamaño Din 2, tipo aM/500V, 120kA                  </t>
  </si>
  <si>
    <t>OFAF2AM63</t>
  </si>
  <si>
    <t xml:space="preserve">Fusible 63A Tamaño Din 2, tipo aM500V, 120kA                  </t>
  </si>
  <si>
    <t>OFAF2AM80</t>
  </si>
  <si>
    <t xml:space="preserve">Fusible 80A Tamaño Din 2, tipo aM/500V, 120kA                  </t>
  </si>
  <si>
    <t>OFAF2H100</t>
  </si>
  <si>
    <t xml:space="preserve">Fusible 100A Tamaño Din 2 tipo gG/500V, 120kA Usos Generales                </t>
  </si>
  <si>
    <t>OFAF2H125</t>
  </si>
  <si>
    <t xml:space="preserve">Fusible 125A Tamaño Din 2 tipo gG/500V, 120kA Usos Generales                </t>
  </si>
  <si>
    <t>OFAF2H160</t>
  </si>
  <si>
    <t xml:space="preserve">Fusible 160A Tamaño Din 2 tipo gG/500V, 120kA Usos Generales                </t>
  </si>
  <si>
    <t>OFAF2H200</t>
  </si>
  <si>
    <t>OFAF2H224</t>
  </si>
  <si>
    <t xml:space="preserve">Fusible 224A Tamaño Din 2 tipo gG/500V, 120kA Usos Generales                </t>
  </si>
  <si>
    <t>OFAF2H25</t>
  </si>
  <si>
    <t xml:space="preserve">Fusible 25A Tamaño Din 2, tipo gG/500V, 120kA Usos Generales                </t>
  </si>
  <si>
    <t>OFAF2H250</t>
  </si>
  <si>
    <t xml:space="preserve">Fusible 250A Tamaño Din 2 tipo gG/500V, 120kA Usos Generales                </t>
  </si>
  <si>
    <t>OFAF2H300</t>
  </si>
  <si>
    <t xml:space="preserve">Fusible 300A Tamaño Din 2 tipo gG/500V, 120kA Usos Generales                </t>
  </si>
  <si>
    <t>OFAF2H315</t>
  </si>
  <si>
    <t xml:space="preserve">Fusible 315A Tamaño Din 2 tipo gG/500V, 120kA Usos Generales                </t>
  </si>
  <si>
    <t>OFAF2H35</t>
  </si>
  <si>
    <t xml:space="preserve">Fusible 35A Tamaño Din 2 tipo gG/500V, 120kA Usos Generales                </t>
  </si>
  <si>
    <t>OFAF2H355</t>
  </si>
  <si>
    <t xml:space="preserve">Fusible 355A Tamaño Din 2 tipo gG/500V, 120kA Usos Generales                </t>
  </si>
  <si>
    <t>OFAF2H40</t>
  </si>
  <si>
    <t xml:space="preserve">Fusible 40A Tamaño Din 2 tipo gG/500V, 120kA Usos Generales                </t>
  </si>
  <si>
    <t>OFAF2H400</t>
  </si>
  <si>
    <t xml:space="preserve">Fusible 400A Tamaño Din 2 tipo gG/500V, 120kA Usos Generales                </t>
  </si>
  <si>
    <t>OFAF2H425</t>
  </si>
  <si>
    <t xml:space="preserve">Fusible 425A Tamaño Din 2 tipo gG/500V, 120kA Usos Generales                </t>
  </si>
  <si>
    <t>OFAF2H50</t>
  </si>
  <si>
    <t xml:space="preserve">Fusible 50A Tamaño Din 2 tipo gG/500V, 120kA Usos Generales                </t>
  </si>
  <si>
    <t>OFAF2H500</t>
  </si>
  <si>
    <t xml:space="preserve">Fusible 500A Tamaño Din 2 tipo gG/500V, 120kA Usos Generales                </t>
  </si>
  <si>
    <t>OFAF2H63</t>
  </si>
  <si>
    <t xml:space="preserve">Fusible 63A Tamaño Din 2 tipo gG/500V, 120kA Usos Generales                </t>
  </si>
  <si>
    <t>OFAF2H80</t>
  </si>
  <si>
    <t xml:space="preserve">Fusible 80A Tamaño Din 2 tipo gG/500V, 120kA Usos Generales                </t>
  </si>
  <si>
    <t>OFAF3AM250</t>
  </si>
  <si>
    <t xml:space="preserve">Fusible 250A Tamaño Din 3 tipo aM/500V, 120kA                  </t>
  </si>
  <si>
    <t>OFAF3AM315</t>
  </si>
  <si>
    <t xml:space="preserve">Fusible 315A Tamaño Din 3 tipo aM/500V, 120kA                  </t>
  </si>
  <si>
    <t>OFAF3AM355</t>
  </si>
  <si>
    <t xml:space="preserve">Fusible 355A Tamaño Din 3 tipo aM/500V, 120kA                  </t>
  </si>
  <si>
    <t>OFAF3AM400</t>
  </si>
  <si>
    <t xml:space="preserve">Fusible 400A Tamaño Din 3 tipo aM/500V, 120kA                  </t>
  </si>
  <si>
    <t>OFAF3AM425</t>
  </si>
  <si>
    <t xml:space="preserve">Fusible 425A Tamaño Din 3 tipo aM/500V, 120kA                  </t>
  </si>
  <si>
    <t>OFAF3AM500</t>
  </si>
  <si>
    <t xml:space="preserve">Fusible 500A Tamaño Din 3 tipo aM/500V, 120kA                  </t>
  </si>
  <si>
    <t>OFAF3AM630</t>
  </si>
  <si>
    <t xml:space="preserve">Fusible 630A Tamaño Din 3 tipo aM500V, 120kA                  </t>
  </si>
  <si>
    <t>OFAF3AM800</t>
  </si>
  <si>
    <t xml:space="preserve">Fusible 800A Tamaño Din 3 tipo aM/500V, 120kA                  </t>
  </si>
  <si>
    <t>OFAF3H250</t>
  </si>
  <si>
    <t xml:space="preserve">Fusible 250A Tamaño Din 3 tipo gG/500V, 120kA Usos Generales                </t>
  </si>
  <si>
    <t>OFAF3H300</t>
  </si>
  <si>
    <t xml:space="preserve">Fusible 300A Tamaño Din 3 tipo gG/500V, 120kA Usos Generales                </t>
  </si>
  <si>
    <t>OFAF3H315</t>
  </si>
  <si>
    <t xml:space="preserve">Fusible 315A Tamaño Din 3 tipo gG/500V, 120kA Usos Generales                </t>
  </si>
  <si>
    <t>OFAF3H355</t>
  </si>
  <si>
    <t xml:space="preserve">Fusible 355A Tamaño Din 3 tipo gG/500V, 120kA Usos Generales                </t>
  </si>
  <si>
    <t>OFAF3H400</t>
  </si>
  <si>
    <t xml:space="preserve">Fusible 400A Tamaño Din 3 tipo gG/500V, 120kA Usos Generales                </t>
  </si>
  <si>
    <t>OFAF3H425</t>
  </si>
  <si>
    <t xml:space="preserve">Fusible 425A Tamaño Din 3 tipo gG/500V, 120kA Usos Generales                </t>
  </si>
  <si>
    <t>OFAF3H450</t>
  </si>
  <si>
    <t xml:space="preserve">Fusible 450A Tamaño Din 3 tipo gG/500V, 120kA Usos Generales                </t>
  </si>
  <si>
    <t>OFAF3H500</t>
  </si>
  <si>
    <t xml:space="preserve">Fusible 500A Tamaño Din 3 tipo gG/500V, 120kA Usos Generales                </t>
  </si>
  <si>
    <t>OFAF3H630</t>
  </si>
  <si>
    <t xml:space="preserve">Fusible 630A Tamaño Din 3 tipo gG/500V, 120kA Usos Generales                </t>
  </si>
  <si>
    <t>OFAF3H800</t>
  </si>
  <si>
    <t xml:space="preserve">Fusible 800A Tamaño Din 3 tipo gG/500V, 120kA Usos Generales                </t>
  </si>
  <si>
    <t>OFAF4AAM1000</t>
  </si>
  <si>
    <t xml:space="preserve">Fusible 1000A Tamaño Din 4A tipo aM/500V, 120kA                  </t>
  </si>
  <si>
    <t>OFAF4AAM1250</t>
  </si>
  <si>
    <t xml:space="preserve">Fusible 1250A Tamaño Din 4A tipo aM/500V, 120kA                  </t>
  </si>
  <si>
    <t>OFAF4AAM500</t>
  </si>
  <si>
    <t xml:space="preserve">Fusible 500A Tamaño Din 4A tipo aM/500V, 120kA                  </t>
  </si>
  <si>
    <t>OFAF4AAM630</t>
  </si>
  <si>
    <t xml:space="preserve">Fusible 630A Tamaño Din 4A tipo aM/500V, 120kA                  </t>
  </si>
  <si>
    <t>OFAF4AAM800</t>
  </si>
  <si>
    <t xml:space="preserve">Fusible 800A Tamaño Din 4A tipo aM/500V, 120kA                  </t>
  </si>
  <si>
    <t>OFAF4AH1000</t>
  </si>
  <si>
    <t xml:space="preserve">Fusible 1000A Tamaño Din 4A tipo gG/500V, 120kA                  </t>
  </si>
  <si>
    <t>OFAF4AH1250</t>
  </si>
  <si>
    <t xml:space="preserve">Fusible 1250A Tamaño Din 4A tipo gG/500V, 120kA                  </t>
  </si>
  <si>
    <t>OFAF4AH500</t>
  </si>
  <si>
    <t xml:space="preserve">Fusible 500A Tamaño Din 4A tipo gG/500V, 120kA                  </t>
  </si>
  <si>
    <t>OFAF4AH630</t>
  </si>
  <si>
    <t xml:space="preserve">Fusible 630A Tamaño Din 4A tipo gG500V, 120kA                  </t>
  </si>
  <si>
    <t>OFAF4AH800</t>
  </si>
  <si>
    <t xml:space="preserve">Fusible 800A Tamaño Din 4A tipo gG/500V, 120kA                  </t>
  </si>
  <si>
    <t>OFAF4AM1000</t>
  </si>
  <si>
    <t xml:space="preserve">Fusible 100A Tamaño Din 4 tipo aM/500V, 120kA                  </t>
  </si>
  <si>
    <t>OFAF4AM1250</t>
  </si>
  <si>
    <t xml:space="preserve">Fusible 1250A Tamaño Din 4 tipo aM/500V, 120kA                  </t>
  </si>
  <si>
    <t>OFAF4AM400</t>
  </si>
  <si>
    <t xml:space="preserve">Fusible 400A Tamaño Din 4 tipo aM/500V, 120kA                  </t>
  </si>
  <si>
    <t>OFAF4AM500</t>
  </si>
  <si>
    <t xml:space="preserve">Fusible 500A Tamaño Din 4 tipo aM/500V, 120kA                  </t>
  </si>
  <si>
    <t>OFAF4AM630</t>
  </si>
  <si>
    <t xml:space="preserve">Fusible 630A Tamaño Din 4 tipo aM500V, 120kA                  </t>
  </si>
  <si>
    <t>OFAF4AM800</t>
  </si>
  <si>
    <t xml:space="preserve">Fusible 800A Tamaño Din 4 tipo aM/500V, 120kA                  </t>
  </si>
  <si>
    <t>OFAF4H1000</t>
  </si>
  <si>
    <t xml:space="preserve">Fusible 1000A Tamaño Din 4 tipo gG/500V, 120kA Usos Generales                </t>
  </si>
  <si>
    <t>OFAF4H1250</t>
  </si>
  <si>
    <t xml:space="preserve">Fusible 125A Tamaño Din 4 tipo gG/500V, 120kA Usos Generales                </t>
  </si>
  <si>
    <t>OFAF4H400</t>
  </si>
  <si>
    <t xml:space="preserve">Fusible 400A Tamaño Din 4 tipo gG/500V, 120kA Usos Generales                </t>
  </si>
  <si>
    <t>OFAF4H500</t>
  </si>
  <si>
    <t xml:space="preserve">Fusible 500A Tamaño Din 4 tipo gG/500V, 120kA Usos Generales                </t>
  </si>
  <si>
    <t>OFAF4H630</t>
  </si>
  <si>
    <t xml:space="preserve">Fusible 630A Tamaño Din 4 tipo gG/500V, 120kA Usos Generales                </t>
  </si>
  <si>
    <t>OFAF4H800</t>
  </si>
  <si>
    <t xml:space="preserve">Fusible 800A Tamaño Din 4 tipo gG/500V, 120kA Usos Generales                </t>
  </si>
  <si>
    <t>OFAW00</t>
  </si>
  <si>
    <t>OFAW2</t>
  </si>
  <si>
    <t>OFAW3</t>
  </si>
  <si>
    <t>OFAX00S1L</t>
  </si>
  <si>
    <t>OFAX00S1L Fuse base</t>
  </si>
  <si>
    <t>OFAX00S3L</t>
  </si>
  <si>
    <t>OFAX1S3</t>
  </si>
  <si>
    <t>OFAX2S3</t>
  </si>
  <si>
    <t>OFAX3S3</t>
  </si>
  <si>
    <t>OFAX4AS31</t>
  </si>
  <si>
    <t>OFAX4AS33</t>
  </si>
  <si>
    <t>OFD110EA</t>
  </si>
  <si>
    <t xml:space="preserve">DC FUSE MONITOR                       </t>
  </si>
  <si>
    <t>OFD500EA</t>
  </si>
  <si>
    <t>OFM260</t>
  </si>
  <si>
    <t xml:space="preserve">MONITOR Fusible PARA OS                      </t>
  </si>
  <si>
    <t>OFM600</t>
  </si>
  <si>
    <t>OFM690</t>
  </si>
  <si>
    <t>OFMZX2</t>
  </si>
  <si>
    <t xml:space="preserve">KIT DE MINI ZAPATAS PARA MONITOR DE FUSIBLE                  </t>
  </si>
  <si>
    <t>OFS260</t>
  </si>
  <si>
    <t>OFS690</t>
  </si>
  <si>
    <t>OHB125J10</t>
  </si>
  <si>
    <t xml:space="preserve">Manija Pistol 125 mm negra/roja                     </t>
  </si>
  <si>
    <t>OHB125J12</t>
  </si>
  <si>
    <t>OHB125J12E011</t>
  </si>
  <si>
    <t xml:space="preserve">Manija Pistol 125 mm 1-0-2 negra/roja                    </t>
  </si>
  <si>
    <t>OHB125J12E311</t>
  </si>
  <si>
    <t>OHB125J12T</t>
  </si>
  <si>
    <t>OHB125L12</t>
  </si>
  <si>
    <t xml:space="preserve">Manija Pistol 125 mm tipo UL negra/roja                   </t>
  </si>
  <si>
    <t>OHB145J12</t>
  </si>
  <si>
    <t xml:space="preserve">Manija Pistol 145 mm negra/roja                     </t>
  </si>
  <si>
    <t>OHB145J12E002S</t>
  </si>
  <si>
    <t xml:space="preserve">Manija Pistol 145 mm 1-0-2 negra/roja                    </t>
  </si>
  <si>
    <t>OHB145J12E00S</t>
  </si>
  <si>
    <t>OHB145J12E011</t>
  </si>
  <si>
    <t>OHB145J12T</t>
  </si>
  <si>
    <t>OHB145L12</t>
  </si>
  <si>
    <t xml:space="preserve">Manija Pistol 145 mm tipo UL negra/roja                   </t>
  </si>
  <si>
    <t>OHB150J12P</t>
  </si>
  <si>
    <t xml:space="preserve">Manija Pistol 150 mm negra/roja                     </t>
  </si>
  <si>
    <t>OHB175J12</t>
  </si>
  <si>
    <t xml:space="preserve">Manija Pistol 175 mm negra/roja                     </t>
  </si>
  <si>
    <t>OHB175J12E011</t>
  </si>
  <si>
    <t xml:space="preserve">Manija Pistol 175 mm 1-0-2 negra/roja                    </t>
  </si>
  <si>
    <t>OHB175J12EH</t>
  </si>
  <si>
    <t>OHB175J12T</t>
  </si>
  <si>
    <t>OHB175L12</t>
  </si>
  <si>
    <t xml:space="preserve">Manija Pistol 175 mm tipo UL negra/roja                   </t>
  </si>
  <si>
    <t>OHB200J12P</t>
  </si>
  <si>
    <t xml:space="preserve">Manija Pistol 200 mm negra/roja                     </t>
  </si>
  <si>
    <t>OHB200J12PE011</t>
  </si>
  <si>
    <t xml:space="preserve">Manija Pistol 200 mm 1-0-2 negra/roja                    </t>
  </si>
  <si>
    <t>OHB200J12PE311</t>
  </si>
  <si>
    <t>OHB200J12PT</t>
  </si>
  <si>
    <t>OHB274J12</t>
  </si>
  <si>
    <t xml:space="preserve">Manija Pistol 274 mm negra/roja                     </t>
  </si>
  <si>
    <t>OHB274J12T</t>
  </si>
  <si>
    <t xml:space="preserve">Manija Pistol 275 mm negra/roja                     </t>
  </si>
  <si>
    <t>OHB275J12</t>
  </si>
  <si>
    <t>OHB275J12E011</t>
  </si>
  <si>
    <t xml:space="preserve">Manija Pistol 275 mm 1-0-2 negra/roja                    </t>
  </si>
  <si>
    <t>OHB330J12</t>
  </si>
  <si>
    <t xml:space="preserve">Manija Pistol 330 mm negra/roja                     </t>
  </si>
  <si>
    <t>OHB330J12T</t>
  </si>
  <si>
    <t>OHB4</t>
  </si>
  <si>
    <t>OHB45J6</t>
  </si>
  <si>
    <t xml:space="preserve">Manija Pistol 45 mm ON-OFF negra/roja, color Negro/rojo para OT16...125F agregar Varilla 6mm ø tipo pistol          </t>
  </si>
  <si>
    <t>OHB45J6E011</t>
  </si>
  <si>
    <t xml:space="preserve">Manija Pistol 45 mm 1-0-2  negra/roja, Longitud 45mm  para  OT16...125F3C  Agregar  Varilla 6mm ø </t>
  </si>
  <si>
    <t>OHB45J6E311</t>
  </si>
  <si>
    <t xml:space="preserve">Manija Pistol 45 mm 1-0-2 negra/roja, Longitud 45mm para OT16...125F3C Agregar Varilla 6mm ø            </t>
  </si>
  <si>
    <t>OHB45J6T</t>
  </si>
  <si>
    <t xml:space="preserve">Manija Pistol 45 mm ON-OFF negra/roja                    </t>
  </si>
  <si>
    <t>OHB65D6CM</t>
  </si>
  <si>
    <t xml:space="preserve">Manija Pistol 65mm mm negra/roja                     </t>
  </si>
  <si>
    <t>OHB65J6</t>
  </si>
  <si>
    <t xml:space="preserve">Manija Pistol 65mm ON-OFF negra/roja,olor Negro/rojo para OT40...125F agregar Varilla 6mm ø tipo pistol            </t>
  </si>
  <si>
    <t>OHB65J6E00S</t>
  </si>
  <si>
    <t>OHB65J6E011</t>
  </si>
  <si>
    <t xml:space="preserve">Manija Pistol 65mm  1-0-2  negra/roja, Longitud 65mm  para  OT16...125F3C  Agregar  Varilla 6mm ø </t>
  </si>
  <si>
    <t>OHB65J6E311</t>
  </si>
  <si>
    <t xml:space="preserve">Manija Pistol 65mm 1-0-2 negra/roja, Longitud 65mm para OT16...125F3C Agregar Varilla 6mm ø             </t>
  </si>
  <si>
    <t>OHB65J6E69</t>
  </si>
  <si>
    <t>OHB65J6EH</t>
  </si>
  <si>
    <t>OHB65J6T</t>
  </si>
  <si>
    <t>OHB65J6TE00S</t>
  </si>
  <si>
    <t>OHB65J8</t>
  </si>
  <si>
    <t xml:space="preserve">Manija Pistol 65mm ON-OFF negra/roja                     </t>
  </si>
  <si>
    <t>OHB80J6</t>
  </si>
  <si>
    <t xml:space="preserve">Manija Pistol 80 mm negra/roja                     </t>
  </si>
  <si>
    <t>OHB80J6E011</t>
  </si>
  <si>
    <t xml:space="preserve">Manija Pistol 80 mm 1-0-2 negra/roja                    </t>
  </si>
  <si>
    <t>OHB80J6T</t>
  </si>
  <si>
    <t>OHB80L6</t>
  </si>
  <si>
    <t>OHB95J10</t>
  </si>
  <si>
    <t xml:space="preserve">Manija Pistol 95 mm negra/roja                     </t>
  </si>
  <si>
    <t>OHB95J12</t>
  </si>
  <si>
    <t>OHB95J12E011</t>
  </si>
  <si>
    <t xml:space="preserve">Manija Pistol 95 mm 1-0-2 negra/roja                    </t>
  </si>
  <si>
    <t>OHB95J12E311</t>
  </si>
  <si>
    <t>OHB95J12T</t>
  </si>
  <si>
    <t>OHB95L10</t>
  </si>
  <si>
    <t>OHBS1</t>
  </si>
  <si>
    <t xml:space="preserve">Base Manija OT16..80F                       </t>
  </si>
  <si>
    <t>OHBS1/1</t>
  </si>
  <si>
    <t xml:space="preserve">Manija Selector tam. 1 negra                     </t>
  </si>
  <si>
    <t>OHBS11</t>
  </si>
  <si>
    <t>OHBS11/1</t>
  </si>
  <si>
    <t>OHBS12</t>
  </si>
  <si>
    <t>OHBS12/1</t>
  </si>
  <si>
    <t>OHBS1AH</t>
  </si>
  <si>
    <t xml:space="preserve">Manija Selector IP54 para OT16…80F                     </t>
  </si>
  <si>
    <t>OHBS1AH1</t>
  </si>
  <si>
    <t>OHBS1PH</t>
  </si>
  <si>
    <t xml:space="preserve">Manija Selector IP54 para OT16FT…40FT                     </t>
  </si>
  <si>
    <t>OHBS1RH</t>
  </si>
  <si>
    <t>OHBS2</t>
  </si>
  <si>
    <t xml:space="preserve">Manija Base negra                       </t>
  </si>
  <si>
    <t>OHBS2/1</t>
  </si>
  <si>
    <t>OHBS2AJ</t>
  </si>
  <si>
    <t xml:space="preserve">Manija Selector IP65 para OT16…125F                     </t>
  </si>
  <si>
    <t>OHBS2AJ1</t>
  </si>
  <si>
    <t xml:space="preserve">Manija Selector IP65 para OT16…125F,color Negro/rojo para OT16…125F agregar Varilla 6mm ø tipo selector            </t>
  </si>
  <si>
    <t>OHBS2AJE011</t>
  </si>
  <si>
    <t xml:space="preserve">Manija Selector IP65 1-0-2 negra/roja, para OT16...125F3C Agregar Varilla 6mm ø               </t>
  </si>
  <si>
    <t>OHBS2AJEH</t>
  </si>
  <si>
    <t xml:space="preserve">Manija Selector tam. 3 negra/roja                     </t>
  </si>
  <si>
    <t>OHBS2AJM</t>
  </si>
  <si>
    <t>OHBS2PJ</t>
  </si>
  <si>
    <t xml:space="preserve">Manija Selector IP65 para OT16FT…40FT color Negro/rojo no usa varilla Fijacion por Contratuerca para OT16…40FT           </t>
  </si>
  <si>
    <t>OHBS2RJ</t>
  </si>
  <si>
    <t xml:space="preserve">Manija Selector IP65 para OT16FT…125FT color Negro/rojo no usa varilla Fijacion por Cuatro Tornillos para OT16...125FT          </t>
  </si>
  <si>
    <t>OHBS3</t>
  </si>
  <si>
    <t xml:space="preserve">Base para Manija                       </t>
  </si>
  <si>
    <t>OHBS3/1</t>
  </si>
  <si>
    <t xml:space="preserve">Manija Selector tam. 2 negra/roja                     </t>
  </si>
  <si>
    <t>OHBS3AH</t>
  </si>
  <si>
    <t xml:space="preserve">Manija Selector IP54 para OT16…125F                     </t>
  </si>
  <si>
    <t>OHBS3AH1</t>
  </si>
  <si>
    <t>OHBS3PH</t>
  </si>
  <si>
    <t>OHBS3RH</t>
  </si>
  <si>
    <t xml:space="preserve">Manija Selector IP54 para OT16FT…80FT                     </t>
  </si>
  <si>
    <t>OHBS5</t>
  </si>
  <si>
    <t>OHBS9</t>
  </si>
  <si>
    <t>OHBS9/1</t>
  </si>
  <si>
    <t>OHF1C12</t>
  </si>
  <si>
    <t xml:space="preserve">Manija ESPECIAL                        </t>
  </si>
  <si>
    <t>OHF1C12T</t>
  </si>
  <si>
    <t>OHF1C4</t>
  </si>
  <si>
    <t>OHG125H9K</t>
  </si>
  <si>
    <t xml:space="preserve">Manija Gris                        </t>
  </si>
  <si>
    <t>OHG125J12</t>
  </si>
  <si>
    <t>OHG145J12</t>
  </si>
  <si>
    <t>OHG175J12</t>
  </si>
  <si>
    <t>OHG45H9K</t>
  </si>
  <si>
    <t>OHG45J6</t>
  </si>
  <si>
    <t>OHG65H9K</t>
  </si>
  <si>
    <t>OHG65J6</t>
  </si>
  <si>
    <t xml:space="preserve">Manija GRIS TAM1                       </t>
  </si>
  <si>
    <t>OHG65J6T</t>
  </si>
  <si>
    <t>OHG80J6</t>
  </si>
  <si>
    <t>OHG95J12</t>
  </si>
  <si>
    <t>OHGS2AJ</t>
  </si>
  <si>
    <t xml:space="preserve">Manija GRIS TAM3                       </t>
  </si>
  <si>
    <t>OHGS3AH1</t>
  </si>
  <si>
    <t xml:space="preserve">Manija GRIS TAM2                       </t>
  </si>
  <si>
    <t>OHM125L12</t>
  </si>
  <si>
    <t xml:space="preserve">Manija Pistol 125 mm tipo UL acero Inox                  </t>
  </si>
  <si>
    <t>OHM175L12</t>
  </si>
  <si>
    <t xml:space="preserve">Manija Pistol 175 mm tipo UL acero Inox                  </t>
  </si>
  <si>
    <t>OHM200L12P</t>
  </si>
  <si>
    <t xml:space="preserve">Manija Pistol 200 mm tipo UL acero Inox                  </t>
  </si>
  <si>
    <t>OHM275L12</t>
  </si>
  <si>
    <t xml:space="preserve">Manija Pistol 275 mm tipo UL acero Inox                  </t>
  </si>
  <si>
    <t>OHM65L6</t>
  </si>
  <si>
    <t xml:space="preserve">Manija Pistol 65 mm acero Inox                    </t>
  </si>
  <si>
    <t>OHRS1</t>
  </si>
  <si>
    <t xml:space="preserve">Manija Base roja                       </t>
  </si>
  <si>
    <t>OHRS1/1</t>
  </si>
  <si>
    <t>OHRS12</t>
  </si>
  <si>
    <t>OHRS2</t>
  </si>
  <si>
    <t>OHRS2/1</t>
  </si>
  <si>
    <t>OHRS3</t>
  </si>
  <si>
    <t>OHRS3/1</t>
  </si>
  <si>
    <t>OHRS9</t>
  </si>
  <si>
    <t>OHRS9/1</t>
  </si>
  <si>
    <t>OHY125J12</t>
  </si>
  <si>
    <t xml:space="preserve">Manija Pistol 125 mm amarill/roja                     </t>
  </si>
  <si>
    <t>OHY125J12T</t>
  </si>
  <si>
    <t>OHY145J12</t>
  </si>
  <si>
    <t xml:space="preserve">Manija Pistol 145 mm amarill/roja                     </t>
  </si>
  <si>
    <t>OHY145J12T</t>
  </si>
  <si>
    <t>OHY150J12P</t>
  </si>
  <si>
    <t xml:space="preserve">Manija Pistol 150 mm amarill/roja                     </t>
  </si>
  <si>
    <t>OHY175J12</t>
  </si>
  <si>
    <t xml:space="preserve">Manija Pistol 175 mm amarill/roja                     </t>
  </si>
  <si>
    <t>OHY175L12</t>
  </si>
  <si>
    <t xml:space="preserve">Manija Pistol 175 mm tipo UL amarill/roja                   </t>
  </si>
  <si>
    <t>OHY200J12P</t>
  </si>
  <si>
    <t xml:space="preserve">Manija Pistol 200 mm amarill/roja                     </t>
  </si>
  <si>
    <t>OHY200J12PT</t>
  </si>
  <si>
    <t>OHY274J12</t>
  </si>
  <si>
    <t xml:space="preserve">Manija Pistol 274 mm amarill/roja                     </t>
  </si>
  <si>
    <t>OHY275J12</t>
  </si>
  <si>
    <t xml:space="preserve">Manija Pistol 275 mm amarill/roja                     </t>
  </si>
  <si>
    <t>OHY45J6</t>
  </si>
  <si>
    <t xml:space="preserve">Manija tipoPistol Longitud 45mm IP65, NEMA1, 3R, 12 color Amarill/rojo para OT16...125F agregar Varilla 6mm ø tipo pistol        </t>
  </si>
  <si>
    <t>OHY45J6E311</t>
  </si>
  <si>
    <t xml:space="preserve">Manija Pistol 45 mm 1-0-2 amarill/roja                    </t>
  </si>
  <si>
    <t>OHY65J6</t>
  </si>
  <si>
    <t xml:space="preserve">Manija Pistol 65 mm ON-OFF amarill/roja,color Amarill/rojo para OT40...125F agregar Varilla 6mm ø tipo pistol           </t>
  </si>
  <si>
    <t>OHY65J6E00S</t>
  </si>
  <si>
    <t xml:space="preserve">Manija Pistol 65 mm 1-0-2 amarill/roja                    </t>
  </si>
  <si>
    <t>OHY65J6E011</t>
  </si>
  <si>
    <t>OHY65J6T</t>
  </si>
  <si>
    <t xml:space="preserve">Manija Pistol 65 mm amarill/roja                     </t>
  </si>
  <si>
    <t>OHY65J8</t>
  </si>
  <si>
    <t>OHY80J6</t>
  </si>
  <si>
    <t xml:space="preserve">Manija Pistol 80 mm amarill/roja                     </t>
  </si>
  <si>
    <t>OHY80L6</t>
  </si>
  <si>
    <t xml:space="preserve">Manija Pistol 80 mm tipo UL amarill/roja                   </t>
  </si>
  <si>
    <t>OHY95J12</t>
  </si>
  <si>
    <t xml:space="preserve">Manija Pistol 95 mm amarill/roja                     </t>
  </si>
  <si>
    <t>OHY95J12T</t>
  </si>
  <si>
    <t>OHYS1AH</t>
  </si>
  <si>
    <t xml:space="preserve">Manija Selector tam. 1 amarill/roja                     </t>
  </si>
  <si>
    <t>OHYS1AH1</t>
  </si>
  <si>
    <t>OHYS1PH</t>
  </si>
  <si>
    <t>OHYS1RH</t>
  </si>
  <si>
    <t>OHYS2AJ</t>
  </si>
  <si>
    <t xml:space="preserve">Manija Selector tam. 3 amarill/roja                     </t>
  </si>
  <si>
    <t>OHYS2AJ1</t>
  </si>
  <si>
    <t xml:space="preserve">Manija Selector IP65 para OT16…125F, color Amarill/rojo para OT16…125F agregar Varilla 6mm ø tipo selector           </t>
  </si>
  <si>
    <t>OHYS2AJE011</t>
  </si>
  <si>
    <t xml:space="preserve">Manija Selector tam. 3 1-0-2 amarill/roja                    </t>
  </si>
  <si>
    <t>OHYS2PJ</t>
  </si>
  <si>
    <t xml:space="preserve">Manija Selector IP65 para OT16FT…40FT color Amarill/rojo no usa varilla Fijacion por Contratuerca para OT16…40FT           </t>
  </si>
  <si>
    <t>OHYS2RJ</t>
  </si>
  <si>
    <t xml:space="preserve">Manija Selector IP65 para OT16FT…125FT Amarill/rojo no usa varilla Fijacion por Cuatro Tornillos para OT16...125FT           </t>
  </si>
  <si>
    <t>OHYS3AH</t>
  </si>
  <si>
    <t xml:space="preserve">Manija Selector tam. 2 amarill/roja                     </t>
  </si>
  <si>
    <t>OHYS3AH1</t>
  </si>
  <si>
    <t>OHYS3PH</t>
  </si>
  <si>
    <t>OHYS3RH</t>
  </si>
  <si>
    <t>OHZX10</t>
  </si>
  <si>
    <t xml:space="preserve">anillo para alinear varilla                      </t>
  </si>
  <si>
    <t>OHZX11</t>
  </si>
  <si>
    <t>OHZX13</t>
  </si>
  <si>
    <t xml:space="preserve">LOCK PLUNGER                        </t>
  </si>
  <si>
    <t>OHZX14</t>
  </si>
  <si>
    <t xml:space="preserve">EXTENSION RING                        </t>
  </si>
  <si>
    <t>OHZX4</t>
  </si>
  <si>
    <t xml:space="preserve">INTERLOCKING BRACKET                        </t>
  </si>
  <si>
    <t>OHZX6</t>
  </si>
  <si>
    <t xml:space="preserve">adaptador para manija                       </t>
  </si>
  <si>
    <t>OL125A1RB</t>
  </si>
  <si>
    <t xml:space="preserve">Conmutador ON-OFF CAM seccionador                      </t>
  </si>
  <si>
    <t>OL125A2RB</t>
  </si>
  <si>
    <t>OL125A3RB</t>
  </si>
  <si>
    <t>OL125A4RB</t>
  </si>
  <si>
    <t>OL125A6RB</t>
  </si>
  <si>
    <t>OL125A8RB</t>
  </si>
  <si>
    <t>OL125PW36RB</t>
  </si>
  <si>
    <t xml:space="preserve">Conmutador BYPASS WITH OVERLAP,1-BY                      </t>
  </si>
  <si>
    <t>OL125PW48RB</t>
  </si>
  <si>
    <t>OL125SDRB</t>
  </si>
  <si>
    <t xml:space="preserve">Conmutador STAR-DELTA CAM seccionador                      </t>
  </si>
  <si>
    <t>OL125SO31RB</t>
  </si>
  <si>
    <t xml:space="preserve">Conmutador STEP seccionador                       </t>
  </si>
  <si>
    <t>OL125U1RB</t>
  </si>
  <si>
    <t xml:space="preserve">Conmutador Transferencia I-O-II Doble Tiro seccionador                    </t>
  </si>
  <si>
    <t>OL125U2RB</t>
  </si>
  <si>
    <t>OL125U3RB</t>
  </si>
  <si>
    <t>OL125U4RB</t>
  </si>
  <si>
    <t>OL125UC3RB</t>
  </si>
  <si>
    <t xml:space="preserve">Conmutador Transferencia I-O-II Doble Tiro SWITH1-1+2-2                    </t>
  </si>
  <si>
    <t>OL125UC4RB</t>
  </si>
  <si>
    <t xml:space="preserve">Conmutador CHANGEOVER seccionador1-1+2-3                       </t>
  </si>
  <si>
    <t>OL125WS1RB</t>
  </si>
  <si>
    <t>OL125WS2RB</t>
  </si>
  <si>
    <t>OL125WS36RB</t>
  </si>
  <si>
    <t xml:space="preserve">Conmutador BYPASS WITHOUT OVERLAP                      </t>
  </si>
  <si>
    <t>OL125WS3RB</t>
  </si>
  <si>
    <t>OL125WS48RB</t>
  </si>
  <si>
    <t xml:space="preserve">Conmutador BYPASS WITHOUT OVERLAP.                      </t>
  </si>
  <si>
    <t>OL125WS4RB</t>
  </si>
  <si>
    <t>OL160A1RB</t>
  </si>
  <si>
    <t>OL160A2RB</t>
  </si>
  <si>
    <t>OL160A3RB</t>
  </si>
  <si>
    <t>OL160A4RB</t>
  </si>
  <si>
    <t>OL160A6RB</t>
  </si>
  <si>
    <t>OL160A8RB</t>
  </si>
  <si>
    <t>OL160PW36RB</t>
  </si>
  <si>
    <t>OL160PW48RB</t>
  </si>
  <si>
    <t>OL160SDRB</t>
  </si>
  <si>
    <t>OL160SO31RB</t>
  </si>
  <si>
    <t>OL160U1RB</t>
  </si>
  <si>
    <t>OL160U2RB</t>
  </si>
  <si>
    <t>OL160U3RB</t>
  </si>
  <si>
    <t>OL160U4RB</t>
  </si>
  <si>
    <t>OL160UC3RB</t>
  </si>
  <si>
    <t>OL160UC4RB</t>
  </si>
  <si>
    <t>OL160WS1RB</t>
  </si>
  <si>
    <t>OL160WS2RB</t>
  </si>
  <si>
    <t>OL160WS36RB</t>
  </si>
  <si>
    <t>OL160WS3RB</t>
  </si>
  <si>
    <t>OL160WS48RB</t>
  </si>
  <si>
    <t>OL160WS4RB</t>
  </si>
  <si>
    <t>OL200A1RB</t>
  </si>
  <si>
    <t>OL200A2RB</t>
  </si>
  <si>
    <t>OL200A3RB</t>
  </si>
  <si>
    <t>OL200A4RB</t>
  </si>
  <si>
    <t>OL200A6RB</t>
  </si>
  <si>
    <t>OL200A8RB</t>
  </si>
  <si>
    <t>OL200PW36RB</t>
  </si>
  <si>
    <t>OL200PW48RB</t>
  </si>
  <si>
    <t>OL200SDRB</t>
  </si>
  <si>
    <t>OL200SO31RB</t>
  </si>
  <si>
    <t>OL200U1RB</t>
  </si>
  <si>
    <t>OL200U2RB</t>
  </si>
  <si>
    <t>OL200U3RB</t>
  </si>
  <si>
    <t>OL200U4RB</t>
  </si>
  <si>
    <t>OL200UC3RB</t>
  </si>
  <si>
    <t>OL200UC4RB</t>
  </si>
  <si>
    <t>OL200WS1RB</t>
  </si>
  <si>
    <t>OL200WS2RB</t>
  </si>
  <si>
    <t>OL200WS36RB</t>
  </si>
  <si>
    <t>OL200WS3RB</t>
  </si>
  <si>
    <t>OL200WS48RB</t>
  </si>
  <si>
    <t>OL200WS4RB</t>
  </si>
  <si>
    <t>OL402PGS11206</t>
  </si>
  <si>
    <t>OL406RGS10773</t>
  </si>
  <si>
    <t>OL40A1PB</t>
  </si>
  <si>
    <t xml:space="preserve">Conmutador 45 A 1 - 0                    </t>
  </si>
  <si>
    <t>OL40A1RB</t>
  </si>
  <si>
    <t>OL40A2PB</t>
  </si>
  <si>
    <t>OL40A2RB</t>
  </si>
  <si>
    <t>OL40A3PB</t>
  </si>
  <si>
    <t>OL40A3RB</t>
  </si>
  <si>
    <t>OL40A4PB</t>
  </si>
  <si>
    <t>OL40A4RB</t>
  </si>
  <si>
    <t>OL40A6PB</t>
  </si>
  <si>
    <t>OL40A8PB</t>
  </si>
  <si>
    <t>OL40AU31RB</t>
  </si>
  <si>
    <t xml:space="preserve">Conmutador A-METER seccionador, 1-POLE                      </t>
  </si>
  <si>
    <t>OL40P12EPB</t>
  </si>
  <si>
    <t xml:space="preserve">Conmutador REVERSING STARTER                       </t>
  </si>
  <si>
    <t>OL40P12PB</t>
  </si>
  <si>
    <t xml:space="preserve">Conmutador DAHLANDER CAM seccionador                      </t>
  </si>
  <si>
    <t>OL40PW36PB</t>
  </si>
  <si>
    <t xml:space="preserve">BYPASS WITH OVERLAP,1-BY                       </t>
  </si>
  <si>
    <t>OL40PW48PB</t>
  </si>
  <si>
    <t>OL40SDEPB</t>
  </si>
  <si>
    <t xml:space="preserve">Conmutador ENCL.STAR-DELTA STARTER                       </t>
  </si>
  <si>
    <t>OL40SDPB</t>
  </si>
  <si>
    <t xml:space="preserve">Conmutador Selector STAR-DELTA 40A                      </t>
  </si>
  <si>
    <t>OL40SO101PB</t>
  </si>
  <si>
    <t xml:space="preserve">Conmutador                         </t>
  </si>
  <si>
    <t>OL40SO111PB</t>
  </si>
  <si>
    <t>OL40SO31PB</t>
  </si>
  <si>
    <t>OL40SO61PB</t>
  </si>
  <si>
    <t>OL40SO62PB</t>
  </si>
  <si>
    <t>OL40SO63PB</t>
  </si>
  <si>
    <t>OL40SO71PB</t>
  </si>
  <si>
    <t>OL40SO81PB</t>
  </si>
  <si>
    <t>OL40SO91PB</t>
  </si>
  <si>
    <t>OL40ST101PB</t>
  </si>
  <si>
    <t xml:space="preserve">Conmutador VENTILATION seccionador                       </t>
  </si>
  <si>
    <t>OL40ST111PB</t>
  </si>
  <si>
    <t>OL40ST121PB</t>
  </si>
  <si>
    <t xml:space="preserve">Conmutador VENTILATION                        </t>
  </si>
  <si>
    <t>OL40ST301PB</t>
  </si>
  <si>
    <t>OL40ST61PB</t>
  </si>
  <si>
    <t>OL40ST62PB</t>
  </si>
  <si>
    <t>OL40ST63PB</t>
  </si>
  <si>
    <t>OL40ST71PB</t>
  </si>
  <si>
    <t>OL40ST81PB</t>
  </si>
  <si>
    <t>OL40ST91PB</t>
  </si>
  <si>
    <t>OL40U1PB</t>
  </si>
  <si>
    <t>OL40U1RB</t>
  </si>
  <si>
    <t>OL40U2PB</t>
  </si>
  <si>
    <t>OL40U2RB</t>
  </si>
  <si>
    <t>OL40U3PB</t>
  </si>
  <si>
    <t xml:space="preserve">Conmutador TRANSFER I-O-II                       </t>
  </si>
  <si>
    <t>OL40U3RB</t>
  </si>
  <si>
    <t>OL40U4PB</t>
  </si>
  <si>
    <t>OL40U4RB</t>
  </si>
  <si>
    <t>OL40UC3PB</t>
  </si>
  <si>
    <t>OL40UC4PB</t>
  </si>
  <si>
    <t>OL40URR1PB</t>
  </si>
  <si>
    <t>OL40URR2PB</t>
  </si>
  <si>
    <t>OL40URR3PB</t>
  </si>
  <si>
    <t>OL40W2PB</t>
  </si>
  <si>
    <t xml:space="preserve">REVERSING STARTER                        </t>
  </si>
  <si>
    <t>OL40W3EPB</t>
  </si>
  <si>
    <t>OL40W3PB</t>
  </si>
  <si>
    <t>OL40WC1PB</t>
  </si>
  <si>
    <t>OL40WC2PB</t>
  </si>
  <si>
    <t>OL40WC3PB</t>
  </si>
  <si>
    <t>OL40WC4PB</t>
  </si>
  <si>
    <t>OL40WS1PB</t>
  </si>
  <si>
    <t>OL40WS1RB</t>
  </si>
  <si>
    <t>OL40WS2PB</t>
  </si>
  <si>
    <t>OL40WS2RB</t>
  </si>
  <si>
    <t>OL40WS36PB</t>
  </si>
  <si>
    <t>OL40WS3PB</t>
  </si>
  <si>
    <t>OL40WS3RB</t>
  </si>
  <si>
    <t>OL40WS48PB</t>
  </si>
  <si>
    <t>OL40WS4PB</t>
  </si>
  <si>
    <t>OL40WS4RB</t>
  </si>
  <si>
    <t>OL63A1RB</t>
  </si>
  <si>
    <t>OL63A2RB</t>
  </si>
  <si>
    <t>OL63A3RB</t>
  </si>
  <si>
    <t>OL63A4RB</t>
  </si>
  <si>
    <t>OL63A6RB</t>
  </si>
  <si>
    <t>OL63A8RB</t>
  </si>
  <si>
    <t>OL63P012RB</t>
  </si>
  <si>
    <t xml:space="preserve">Conmutador STAR-DELTA seccionador                       </t>
  </si>
  <si>
    <t>OL63PW36RB</t>
  </si>
  <si>
    <t xml:space="preserve">Conmutador BYPASS seccionador                       </t>
  </si>
  <si>
    <t>OL63PW48RB</t>
  </si>
  <si>
    <t>OL63SDRB</t>
  </si>
  <si>
    <t>OL63U1RB</t>
  </si>
  <si>
    <t xml:space="preserve">Conmutador SPECIAL CAM seccionador                      </t>
  </si>
  <si>
    <t>OL63U2RB</t>
  </si>
  <si>
    <t>OL63U3RB</t>
  </si>
  <si>
    <t xml:space="preserve">Conmutador CHANGE OVER seccionador 1-0-2                     </t>
  </si>
  <si>
    <t>OL63U4RB</t>
  </si>
  <si>
    <t>OL63UC3RB</t>
  </si>
  <si>
    <t>OL63UC4RB</t>
  </si>
  <si>
    <t>OL63W2RB</t>
  </si>
  <si>
    <t xml:space="preserve">Conmutador REWERSING seccionadorES                       </t>
  </si>
  <si>
    <t>OL63WC1RB</t>
  </si>
  <si>
    <t xml:space="preserve">Conmutador CHANGE OVER seccionador 41671 WITHOUT 0 POS                  </t>
  </si>
  <si>
    <t>OL63WC2RB</t>
  </si>
  <si>
    <t>OL63WC3RB</t>
  </si>
  <si>
    <t>OL63WC4RB</t>
  </si>
  <si>
    <t>OL63WS1RB</t>
  </si>
  <si>
    <t>OL63WS2RB</t>
  </si>
  <si>
    <t xml:space="preserve">Conmutador CHANGE OVER seccionadorES 41671 WITHOUT 0 POSIT                  </t>
  </si>
  <si>
    <t>OL63WS36RB</t>
  </si>
  <si>
    <t xml:space="preserve">Conmutador BYPASS seccionador WITH 0 POSITION                    </t>
  </si>
  <si>
    <t>OL63WS3RB</t>
  </si>
  <si>
    <t>OL63WS48RB</t>
  </si>
  <si>
    <t>OL80NA3RB</t>
  </si>
  <si>
    <t>OL80NA4RB</t>
  </si>
  <si>
    <t>OL80NA6RB</t>
  </si>
  <si>
    <t>OL80NP012RB</t>
  </si>
  <si>
    <t>OL80NPW36RB</t>
  </si>
  <si>
    <t>OL80NPW48RB</t>
  </si>
  <si>
    <t>OL80NSDRB</t>
  </si>
  <si>
    <t>OL80NU2RB</t>
  </si>
  <si>
    <t>OL80NU3RB</t>
  </si>
  <si>
    <t>OL80NU4RB</t>
  </si>
  <si>
    <t>OL80NW2RB</t>
  </si>
  <si>
    <t>OL80NWC1RB</t>
  </si>
  <si>
    <t>OL80NWC2RB</t>
  </si>
  <si>
    <t>OL80NWC3RB</t>
  </si>
  <si>
    <t>OL80NWC4RB</t>
  </si>
  <si>
    <t>OL80NWS1RB</t>
  </si>
  <si>
    <t>OL80NWS2RB</t>
  </si>
  <si>
    <t>OL80NWS36RB</t>
  </si>
  <si>
    <t>OL80NWS3RB</t>
  </si>
  <si>
    <t>OL80NWS48RB</t>
  </si>
  <si>
    <t>OL80PW36RB</t>
  </si>
  <si>
    <t>OL80U4RB</t>
  </si>
  <si>
    <t>OL80WC3RB</t>
  </si>
  <si>
    <t>OL80WS4RB</t>
  </si>
  <si>
    <t>OLF130</t>
  </si>
  <si>
    <t xml:space="preserve">Conmutador FRONT PLATE                       </t>
  </si>
  <si>
    <t>OLF64</t>
  </si>
  <si>
    <t xml:space="preserve">FRONT PLATE 64X64                       </t>
  </si>
  <si>
    <t>OLF90</t>
  </si>
  <si>
    <t>OLFB64</t>
  </si>
  <si>
    <t xml:space="preserve">Conmutador ADDRESSE PLATE                       </t>
  </si>
  <si>
    <t>OLFG64</t>
  </si>
  <si>
    <t>OLFY130</t>
  </si>
  <si>
    <t>OLFY64</t>
  </si>
  <si>
    <t xml:space="preserve">Conmutador FRONT PLATE 64X64                      </t>
  </si>
  <si>
    <t>OLFY90</t>
  </si>
  <si>
    <t>OLHSD1</t>
  </si>
  <si>
    <t xml:space="preserve">Manija  GRIP NEGRA                      </t>
  </si>
  <si>
    <t>OLISD1</t>
  </si>
  <si>
    <t xml:space="preserve">Manija ESPECIAL Conmutador                       </t>
  </si>
  <si>
    <t>OLR1B</t>
  </si>
  <si>
    <t xml:space="preserve">Conmutador SCREW MOUNT. HANDLE                      </t>
  </si>
  <si>
    <t>OLR1G</t>
  </si>
  <si>
    <t>OLR1R</t>
  </si>
  <si>
    <t>OLR2B</t>
  </si>
  <si>
    <t xml:space="preserve">Conmutador 30REW MOUNT. HANDLE                      </t>
  </si>
  <si>
    <t>OLR2G</t>
  </si>
  <si>
    <t xml:space="preserve">Conmutador 10REW MOUNT. HANDLE                      </t>
  </si>
  <si>
    <t>OLR2R</t>
  </si>
  <si>
    <t xml:space="preserve">Conmutador CREW MOUNT. HANDLE                      </t>
  </si>
  <si>
    <t>OLR3B</t>
  </si>
  <si>
    <t>OLR3G</t>
  </si>
  <si>
    <t>OLR3R</t>
  </si>
  <si>
    <t>OLZ12</t>
  </si>
  <si>
    <t xml:space="preserve">Conmutador Varilla SEALING                       </t>
  </si>
  <si>
    <t>OLZ1601L2</t>
  </si>
  <si>
    <t xml:space="preserve">Conmutador 10RMINAL SHROUD                       </t>
  </si>
  <si>
    <t>OLZ1601L4</t>
  </si>
  <si>
    <t xml:space="preserve">Conmutador TERMINAL SHROUD                       </t>
  </si>
  <si>
    <t>OLZ1601L6</t>
  </si>
  <si>
    <t>OLZ2010RB</t>
  </si>
  <si>
    <t xml:space="preserve">Conmutador PADLOCKABLE PISTOL HANDLE, W FRONTPLATE                    </t>
  </si>
  <si>
    <t>OLZ208RB</t>
  </si>
  <si>
    <t xml:space="preserve">Conmutador PADLOCKABLE PISTOL TYPE HANDLE, 70MM, BL                   </t>
  </si>
  <si>
    <t>OLZ208RR</t>
  </si>
  <si>
    <t xml:space="preserve">Conmutador PADLOCKABLE PISTOL TYPE HANDLE, 70MM,red                    </t>
  </si>
  <si>
    <t>OLZ20PB</t>
  </si>
  <si>
    <t xml:space="preserve">Conmutador ROUND PADLOCKABLE HANDLE, SIZE 1                    </t>
  </si>
  <si>
    <t>OLZ20PRY</t>
  </si>
  <si>
    <t>OLZ20RB</t>
  </si>
  <si>
    <t>OLZ20RRY</t>
  </si>
  <si>
    <t>OLZ332RB</t>
  </si>
  <si>
    <t xml:space="preserve">Conmutador ROUND PADL.HANDLE/SCREW                       </t>
  </si>
  <si>
    <t>OLZ332RRY</t>
  </si>
  <si>
    <t>OLZ3DB</t>
  </si>
  <si>
    <t xml:space="preserve">Conmutador DOUBLE LEVER HANDLE                      </t>
  </si>
  <si>
    <t>OLZ3DR</t>
  </si>
  <si>
    <t>OLZ401L2</t>
  </si>
  <si>
    <t>OLZ401L4</t>
  </si>
  <si>
    <t>OLZ401L6</t>
  </si>
  <si>
    <t xml:space="preserve">Conmutador 1+RMINAL SHROUD                       </t>
  </si>
  <si>
    <t>OLZ63D34</t>
  </si>
  <si>
    <t xml:space="preserve">Conmutador TERMINAL SCROUND                       </t>
  </si>
  <si>
    <t>OLZ63D36</t>
  </si>
  <si>
    <t>OLZ63D38</t>
  </si>
  <si>
    <t>OLZ652</t>
  </si>
  <si>
    <t xml:space="preserve">Conmutador DOOR LOCKING ACCESSORY                      </t>
  </si>
  <si>
    <t>OLZ653</t>
  </si>
  <si>
    <t>OLZ8RR</t>
  </si>
  <si>
    <t xml:space="preserve">Conmutador PISTOL TYPE HANDLE, RED, 70MM                    </t>
  </si>
  <si>
    <t>OLZ9RB</t>
  </si>
  <si>
    <t xml:space="preserve">Conmutador PISTOL TYPE HANDLE, BLACK , 130MM                   </t>
  </si>
  <si>
    <t>OMA01KB</t>
  </si>
  <si>
    <t>OMA01PB</t>
  </si>
  <si>
    <t>OMA02PB</t>
  </si>
  <si>
    <t>OMA03KB</t>
  </si>
  <si>
    <t>OMA03PB</t>
  </si>
  <si>
    <t>OMA04PB</t>
  </si>
  <si>
    <t>OMA05PB</t>
  </si>
  <si>
    <t>OMA06PB</t>
  </si>
  <si>
    <t>OMA1KB</t>
  </si>
  <si>
    <t>OMA1PB</t>
  </si>
  <si>
    <t>OMA2PB</t>
  </si>
  <si>
    <t>OMA3KB</t>
  </si>
  <si>
    <t>OMA4PB</t>
  </si>
  <si>
    <t>OMA5PB</t>
  </si>
  <si>
    <t>OMA6PB</t>
  </si>
  <si>
    <t>OMD300E480C-A1</t>
  </si>
  <si>
    <t>OMF101</t>
  </si>
  <si>
    <t>OMF72</t>
  </si>
  <si>
    <t>OMFB72</t>
  </si>
  <si>
    <t>OMFG72</t>
  </si>
  <si>
    <t>OMFY101</t>
  </si>
  <si>
    <t>OMNX80</t>
  </si>
  <si>
    <t>OMPB1</t>
  </si>
  <si>
    <t>OMPG1</t>
  </si>
  <si>
    <t>OMPR1</t>
  </si>
  <si>
    <t>OMPRY1</t>
  </si>
  <si>
    <t>OMSA2PB</t>
  </si>
  <si>
    <t>OMSE158PB</t>
  </si>
  <si>
    <t>OMSE2PB</t>
  </si>
  <si>
    <t>OMSEA10PB</t>
  </si>
  <si>
    <t>OMSO21PB</t>
  </si>
  <si>
    <t>OMSO22PB</t>
  </si>
  <si>
    <t>OMSO23PB</t>
  </si>
  <si>
    <t>OMSO24PB</t>
  </si>
  <si>
    <t>OMSO31PB</t>
  </si>
  <si>
    <t>OMSO32PB</t>
  </si>
  <si>
    <t>OMSO33PB</t>
  </si>
  <si>
    <t>OMSO34PB</t>
  </si>
  <si>
    <t>OMSO41PB</t>
  </si>
  <si>
    <t>OMSO42PB</t>
  </si>
  <si>
    <t>OMSO43PB</t>
  </si>
  <si>
    <t>OMSO52PB</t>
  </si>
  <si>
    <t>OMST301PB</t>
  </si>
  <si>
    <t>OMST31PB</t>
  </si>
  <si>
    <t>OMST32PB</t>
  </si>
  <si>
    <t>OMST33PB</t>
  </si>
  <si>
    <t>OMST34PB</t>
  </si>
  <si>
    <t>OMST43PB</t>
  </si>
  <si>
    <t>OMST51PB</t>
  </si>
  <si>
    <t>OMST52PB</t>
  </si>
  <si>
    <t>OMU1KB</t>
  </si>
  <si>
    <t>OMU1PB</t>
  </si>
  <si>
    <t>OMU2PB</t>
  </si>
  <si>
    <t>OMU3KB</t>
  </si>
  <si>
    <t>OMU4PB</t>
  </si>
  <si>
    <t>OMURR1PB</t>
  </si>
  <si>
    <t>OMURR3PB</t>
  </si>
  <si>
    <t>OMV32PB</t>
  </si>
  <si>
    <t>OMV3PB</t>
  </si>
  <si>
    <t>OMVN30PB</t>
  </si>
  <si>
    <t>OMVN3PB</t>
  </si>
  <si>
    <t>OMWC1PB</t>
  </si>
  <si>
    <t>OMWC2PB</t>
  </si>
  <si>
    <t>OMWC3PB</t>
  </si>
  <si>
    <t>OMWC4PB</t>
  </si>
  <si>
    <t>OMWS1PB</t>
  </si>
  <si>
    <t>OMWS2PB</t>
  </si>
  <si>
    <t>OMWS3PB</t>
  </si>
  <si>
    <t>OMWS4PB</t>
  </si>
  <si>
    <t>OMX99</t>
  </si>
  <si>
    <t>OMXB1</t>
  </si>
  <si>
    <t>OMXNB1</t>
  </si>
  <si>
    <t>OMZB18</t>
  </si>
  <si>
    <t>OMZB28</t>
  </si>
  <si>
    <t>OMZB38</t>
  </si>
  <si>
    <t>OMZB48</t>
  </si>
  <si>
    <t>OMZC003</t>
  </si>
  <si>
    <t>OMZC004</t>
  </si>
  <si>
    <t>OMZC03</t>
  </si>
  <si>
    <t xml:space="preserve">Puente Universal inferior para OTM mini, 40-125A, 3 Polos                 </t>
  </si>
  <si>
    <t>OMZD1</t>
  </si>
  <si>
    <t>ON4KBS6047</t>
  </si>
  <si>
    <t>CAM SWITCH ESPECIAL 1SCA022698R5590</t>
  </si>
  <si>
    <t>ONA01KB</t>
  </si>
  <si>
    <t>ONA01M</t>
  </si>
  <si>
    <t>ONA01PB</t>
  </si>
  <si>
    <t>ONA02M</t>
  </si>
  <si>
    <t>ONA02PB</t>
  </si>
  <si>
    <t>ONA03KB</t>
  </si>
  <si>
    <t>ONA03M</t>
  </si>
  <si>
    <t>ONA03PB</t>
  </si>
  <si>
    <t>ONA04PB</t>
  </si>
  <si>
    <t>ONA05PB</t>
  </si>
  <si>
    <t>ONA06M</t>
  </si>
  <si>
    <t>ONA06PB</t>
  </si>
  <si>
    <t>ONA1KB</t>
  </si>
  <si>
    <t>ONA1KXB</t>
  </si>
  <si>
    <t>ONA1M</t>
  </si>
  <si>
    <t>ONA1PB</t>
  </si>
  <si>
    <t>ONA1RB</t>
  </si>
  <si>
    <t>ONA1XB</t>
  </si>
  <si>
    <t>ONA2EPB</t>
  </si>
  <si>
    <t>ONA2EZ3PRY</t>
  </si>
  <si>
    <t>ONA2KXB</t>
  </si>
  <si>
    <t>ONA2M</t>
  </si>
  <si>
    <t>ONA2PB</t>
  </si>
  <si>
    <t>ONA2RB</t>
  </si>
  <si>
    <t>ONA2XB</t>
  </si>
  <si>
    <t>ONA3EKB</t>
  </si>
  <si>
    <t>ONA3EPB</t>
  </si>
  <si>
    <t>ONA3EZ3PRY</t>
  </si>
  <si>
    <t>ONA3KB</t>
  </si>
  <si>
    <t>ONA3KXB</t>
  </si>
  <si>
    <t>ONA3M</t>
  </si>
  <si>
    <t>ONA3PB</t>
  </si>
  <si>
    <t>ONA3RB</t>
  </si>
  <si>
    <t>ONA3XB</t>
  </si>
  <si>
    <t>ONA4EPB</t>
  </si>
  <si>
    <t>ONA4EZ3PRY</t>
  </si>
  <si>
    <t>ONA4RB</t>
  </si>
  <si>
    <t>ONA4XB</t>
  </si>
  <si>
    <t>ONA5EPB</t>
  </si>
  <si>
    <t>ONA5EZ3PRY</t>
  </si>
  <si>
    <t>ONA5PB</t>
  </si>
  <si>
    <t>ONA6EPB</t>
  </si>
  <si>
    <t>ONA6EZ3PRY</t>
  </si>
  <si>
    <t>ONA6PB</t>
  </si>
  <si>
    <t>ONA8EPB</t>
  </si>
  <si>
    <t>ONA8EZ3PRY</t>
  </si>
  <si>
    <t>ONA8PB</t>
  </si>
  <si>
    <t>ONA9EPB</t>
  </si>
  <si>
    <t>ONAU31M</t>
  </si>
  <si>
    <t>ONAU31PB</t>
  </si>
  <si>
    <t>ONAU31RB</t>
  </si>
  <si>
    <t>ONAU31XB</t>
  </si>
  <si>
    <t>ONAV12PB</t>
  </si>
  <si>
    <t>ONBC0110PB</t>
  </si>
  <si>
    <t>ONBC0112PB</t>
  </si>
  <si>
    <t>ONBC070PB</t>
  </si>
  <si>
    <t>ONBC071PB</t>
  </si>
  <si>
    <t>ONBC072PB</t>
  </si>
  <si>
    <t>ONBC090PB</t>
  </si>
  <si>
    <t>ONBC091PB</t>
  </si>
  <si>
    <t>ONBC092PB</t>
  </si>
  <si>
    <t>ONE20M2Y</t>
  </si>
  <si>
    <t>SECC. EN GAB. ROJ/AMA 20A, 2P</t>
  </si>
  <si>
    <t>ONE20M3Y</t>
  </si>
  <si>
    <t>SECC. EN GAB. ROJ/AMA 20A, 3P</t>
  </si>
  <si>
    <t>ONE20M4Y</t>
  </si>
  <si>
    <t>SECC. EN GAB. ROJ/AMA 20A, 4P</t>
  </si>
  <si>
    <t>ONF72</t>
  </si>
  <si>
    <t>ONFB72</t>
  </si>
  <si>
    <t>ONFG72</t>
  </si>
  <si>
    <t>ONFM101</t>
  </si>
  <si>
    <t>ONFY101</t>
  </si>
  <si>
    <t>ONK95SF203</t>
  </si>
  <si>
    <t>ONP12EPB</t>
  </si>
  <si>
    <t>ONP12PB</t>
  </si>
  <si>
    <t>ONPB1</t>
  </si>
  <si>
    <t>ONPG1</t>
  </si>
  <si>
    <t>ONPLB1</t>
  </si>
  <si>
    <t>ONPLG1</t>
  </si>
  <si>
    <t>ONPLR1</t>
  </si>
  <si>
    <t>ONPLRY1</t>
  </si>
  <si>
    <t>ONPR1</t>
  </si>
  <si>
    <t>ONPRY1</t>
  </si>
  <si>
    <t>ONPW36PB</t>
  </si>
  <si>
    <t>ONPW48PB</t>
  </si>
  <si>
    <t>ONRF101</t>
  </si>
  <si>
    <t>ONRFY101</t>
  </si>
  <si>
    <t>ONSA2PB</t>
  </si>
  <si>
    <t>ONSB1</t>
  </si>
  <si>
    <t>ONSDEPB</t>
  </si>
  <si>
    <t>ONSDPB</t>
  </si>
  <si>
    <t>ONSE158M</t>
  </si>
  <si>
    <t>ONSE158PB</t>
  </si>
  <si>
    <t>ONSE2PB</t>
  </si>
  <si>
    <t>ONSEA10M</t>
  </si>
  <si>
    <t>ONSEA10PB</t>
  </si>
  <si>
    <t>ONSEA10RB</t>
  </si>
  <si>
    <t>ONSEA10XB</t>
  </si>
  <si>
    <t>ONSG1</t>
  </si>
  <si>
    <t>ONSO101PB</t>
  </si>
  <si>
    <t>ONSO111PB</t>
  </si>
  <si>
    <t>ONSO21M</t>
  </si>
  <si>
    <t>ONSO21PB</t>
  </si>
  <si>
    <t>ONSO21XB</t>
  </si>
  <si>
    <t>ONSO22PB</t>
  </si>
  <si>
    <t>ONSO22XB</t>
  </si>
  <si>
    <t>ONSO23PB</t>
  </si>
  <si>
    <t>ONSO24PB</t>
  </si>
  <si>
    <t>ONSO31M</t>
  </si>
  <si>
    <t>ONSO31PB</t>
  </si>
  <si>
    <t>ONSO31XB</t>
  </si>
  <si>
    <t>ONSO32PB</t>
  </si>
  <si>
    <t>ONSO33PB</t>
  </si>
  <si>
    <t>ONSO34PB</t>
  </si>
  <si>
    <t>ONSO41PB</t>
  </si>
  <si>
    <t>ONSO42PB</t>
  </si>
  <si>
    <t>ONSO43PB</t>
  </si>
  <si>
    <t>ONSO51PB</t>
  </si>
  <si>
    <t>ONSO52PB</t>
  </si>
  <si>
    <t>ONSO61PB</t>
  </si>
  <si>
    <t>ONSO62PB</t>
  </si>
  <si>
    <t>ONSO63PB</t>
  </si>
  <si>
    <t>ONSO71PB</t>
  </si>
  <si>
    <t>ONSO81PB</t>
  </si>
  <si>
    <t>ONSO91PB</t>
  </si>
  <si>
    <t>ONST101PB</t>
  </si>
  <si>
    <t>ONST111PB</t>
  </si>
  <si>
    <t>ONST121PB</t>
  </si>
  <si>
    <t>ONST301M</t>
  </si>
  <si>
    <t>ONST301PB</t>
  </si>
  <si>
    <t>ONST31M</t>
  </si>
  <si>
    <t>ONST31PB</t>
  </si>
  <si>
    <t>ONST31RB</t>
  </si>
  <si>
    <t>ONST31XB</t>
  </si>
  <si>
    <t>ONST32PB</t>
  </si>
  <si>
    <t>ONST33PB</t>
  </si>
  <si>
    <t>ONST34PB</t>
  </si>
  <si>
    <t>ONST41PB</t>
  </si>
  <si>
    <t>ONST41RB</t>
  </si>
  <si>
    <t>ONST41XB</t>
  </si>
  <si>
    <t>ONST43PB</t>
  </si>
  <si>
    <t>ONST52PB</t>
  </si>
  <si>
    <t>ONST62PB</t>
  </si>
  <si>
    <t>ONST63PB</t>
  </si>
  <si>
    <t>ONST71PB</t>
  </si>
  <si>
    <t>ONST81PB</t>
  </si>
  <si>
    <t>ONST91PB</t>
  </si>
  <si>
    <t>ONU1EPB</t>
  </si>
  <si>
    <t>ONU1KB</t>
  </si>
  <si>
    <t>ONU1M</t>
  </si>
  <si>
    <t>ONU1RB</t>
  </si>
  <si>
    <t>ONU1XB</t>
  </si>
  <si>
    <t>ONU2M</t>
  </si>
  <si>
    <t>ONU2RB</t>
  </si>
  <si>
    <t>ONU2XB</t>
  </si>
  <si>
    <t>ONU3KB</t>
  </si>
  <si>
    <t>ONU3M</t>
  </si>
  <si>
    <t>ONU3PB</t>
  </si>
  <si>
    <t>ONU3RB</t>
  </si>
  <si>
    <t>ONU3XB</t>
  </si>
  <si>
    <t>ONU4M</t>
  </si>
  <si>
    <t>ONU4PB</t>
  </si>
  <si>
    <t>ONU4RB</t>
  </si>
  <si>
    <t>ONU4XB</t>
  </si>
  <si>
    <t>ONUC3PB</t>
  </si>
  <si>
    <t>ONUC4PB</t>
  </si>
  <si>
    <t>ONUR139M</t>
  </si>
  <si>
    <t>ONUR139PB</t>
  </si>
  <si>
    <t>ONURR1M</t>
  </si>
  <si>
    <t>ONURR1PB</t>
  </si>
  <si>
    <t>ONURR2PB</t>
  </si>
  <si>
    <t>ONURR2RB</t>
  </si>
  <si>
    <t>ONURR2XB</t>
  </si>
  <si>
    <t>ONURR3PB</t>
  </si>
  <si>
    <t>ONV30M</t>
  </si>
  <si>
    <t>ONV30RB</t>
  </si>
  <si>
    <t>ONV30XB</t>
  </si>
  <si>
    <t>ONV32PB</t>
  </si>
  <si>
    <t>ONV3M</t>
  </si>
  <si>
    <t>ONV3RB</t>
  </si>
  <si>
    <t>ONV3XB</t>
  </si>
  <si>
    <t>ONVA21PB</t>
  </si>
  <si>
    <t>ONVN30M</t>
  </si>
  <si>
    <t>ONVN30PB</t>
  </si>
  <si>
    <t>ONVN3M</t>
  </si>
  <si>
    <t>ONVN3PB</t>
  </si>
  <si>
    <t>ONW2PB</t>
  </si>
  <si>
    <t>ONW3EPB</t>
  </si>
  <si>
    <t>ONW3PB</t>
  </si>
  <si>
    <t>ONWC1PB</t>
  </si>
  <si>
    <t>ONWC2PB</t>
  </si>
  <si>
    <t>ONWC3PB</t>
  </si>
  <si>
    <t>ONWC4PB</t>
  </si>
  <si>
    <t>ONWS1M</t>
  </si>
  <si>
    <t>ONWS1PB</t>
  </si>
  <si>
    <t>ONWS1RB</t>
  </si>
  <si>
    <t>ONWS1XB</t>
  </si>
  <si>
    <t>ONWS2M</t>
  </si>
  <si>
    <t>ONWS2RB</t>
  </si>
  <si>
    <t>ONWS2XB</t>
  </si>
  <si>
    <t>ONWS36PB</t>
  </si>
  <si>
    <t>ONWS3M</t>
  </si>
  <si>
    <t>ONWS3PB</t>
  </si>
  <si>
    <t>ONWS3RB</t>
  </si>
  <si>
    <t>ONWS3XB</t>
  </si>
  <si>
    <t>ONWS48PB</t>
  </si>
  <si>
    <t>ONWS4M</t>
  </si>
  <si>
    <t>ONWS4PB</t>
  </si>
  <si>
    <t>ONWS4RB</t>
  </si>
  <si>
    <t>ONWS4XB</t>
  </si>
  <si>
    <t>ONWS5PB</t>
  </si>
  <si>
    <t>ONWS8PB</t>
  </si>
  <si>
    <t>ONX30</t>
  </si>
  <si>
    <t>ONX99</t>
  </si>
  <si>
    <t>ONXB1</t>
  </si>
  <si>
    <t>ONZ10L2</t>
  </si>
  <si>
    <t>ONZ10L4</t>
  </si>
  <si>
    <t>ONZ10L6</t>
  </si>
  <si>
    <t>ONZ11</t>
  </si>
  <si>
    <t>ONZ20B</t>
  </si>
  <si>
    <t>ONZ20RY</t>
  </si>
  <si>
    <t>ONZ37</t>
  </si>
  <si>
    <t>ONZ45P</t>
  </si>
  <si>
    <t>OPB2</t>
  </si>
  <si>
    <t xml:space="preserve">LEGEND PLATE                        </t>
  </si>
  <si>
    <t>OPB2EN1</t>
  </si>
  <si>
    <t>OPB3</t>
  </si>
  <si>
    <t xml:space="preserve">HOLDER                         </t>
  </si>
  <si>
    <t>OPBS1</t>
  </si>
  <si>
    <t>OPBS1EN1</t>
  </si>
  <si>
    <t>OPG2</t>
  </si>
  <si>
    <t>OPG2EN1</t>
  </si>
  <si>
    <t>OPS2</t>
  </si>
  <si>
    <t>OPS2EN1</t>
  </si>
  <si>
    <t>OPSS1EN1</t>
  </si>
  <si>
    <t xml:space="preserve">LEDEND PLATE                        </t>
  </si>
  <si>
    <t>OPX3</t>
  </si>
  <si>
    <t>OPX3EN1</t>
  </si>
  <si>
    <t>OPY2</t>
  </si>
  <si>
    <t>OPY2EN1</t>
  </si>
  <si>
    <t>OPY3</t>
  </si>
  <si>
    <t>OPYS1</t>
  </si>
  <si>
    <t>OPYS1EN1</t>
  </si>
  <si>
    <t>OS100GB02P</t>
  </si>
  <si>
    <t xml:space="preserve">Seccionador Portafusible                        </t>
  </si>
  <si>
    <t>OS100GB03K</t>
  </si>
  <si>
    <t>OS100GB03P</t>
  </si>
  <si>
    <t>OS100GB04N1K</t>
  </si>
  <si>
    <t>OS100GB04N1P</t>
  </si>
  <si>
    <t>OS100GB11P</t>
  </si>
  <si>
    <t>OS100GB12P</t>
  </si>
  <si>
    <t>OS100GB22N1P</t>
  </si>
  <si>
    <t>OS100GBS30</t>
  </si>
  <si>
    <t xml:space="preserve">Seccionador Portafusible 100A, 3polos p/fusible Britanico tipo A2-A3-A4 max 100A, 690V sin  manija lateral           </t>
  </si>
  <si>
    <t>OS100GBS40N1</t>
  </si>
  <si>
    <t xml:space="preserve">Seccionador Portafusible 100A, 4polos p/fusible Britanico tipo A2-A3-A4 max 100A, 690V sin  manija lateral           </t>
  </si>
  <si>
    <t>OS100GBS40N2</t>
  </si>
  <si>
    <t>OS100GJ03P</t>
  </si>
  <si>
    <t xml:space="preserve">Seccionador portafusible 100A, 3polos p/fusible Americano tipo J max 100A, Tamaño/690V Incluye Varilla OXP6x161 y manija OHB65J6         </t>
  </si>
  <si>
    <t>OS100GJ04FP</t>
  </si>
  <si>
    <t xml:space="preserve">Seccionador portafusible 100A, 4polos p/fusible Americano tipo J max 100A, Tamaño/690V Incluye Varilla OXP6x161 y manija OHB65J6         </t>
  </si>
  <si>
    <t>OS100GJ04N1P</t>
  </si>
  <si>
    <t>OS100GJ12P</t>
  </si>
  <si>
    <t xml:space="preserve">Seccionador Portafusible 100A, para Fusible Americano tipo “J” maximo 100A/690V Incluye Varilla OXP6x161 y Manija OHB65J6          </t>
  </si>
  <si>
    <t>OS100GJ22FP</t>
  </si>
  <si>
    <t>OS100GJ22N1P</t>
  </si>
  <si>
    <t>OS100GJS30</t>
  </si>
  <si>
    <t xml:space="preserve">Seccionador portafusible 100A, 3polos p/fusible Americano tipo J max 100A, 690V sin  manija lateral           </t>
  </si>
  <si>
    <t>OS100GJS30K</t>
  </si>
  <si>
    <t xml:space="preserve">Seccionador portafusible 100A, 3polos p/fusible Americano tipo J max 100A, 690V sin Varilla manija lateral           </t>
  </si>
  <si>
    <t>OS100GJS40F</t>
  </si>
  <si>
    <t xml:space="preserve">Seccionador portafusible 100A, 4polos p/fusible Americano tipo J max 100A, 690V sin  manija lateral           </t>
  </si>
  <si>
    <t>OS100GJS40FK</t>
  </si>
  <si>
    <t xml:space="preserve">Seccionador portafusible 100A, 4polos p/fusible Americano tipo J max 100A, 690V sin Varilla manija lateral           </t>
  </si>
  <si>
    <t>OS100GJS40N1</t>
  </si>
  <si>
    <t>OS100GJS40N2</t>
  </si>
  <si>
    <t>OS1200L02P</t>
  </si>
  <si>
    <t xml:space="preserve">Seccionador portafusible 1200A, 2polos p/fusible Americano tipo L max 1200A, /690V Incluye Varilla OXP6x161 y manija OHB65J6         </t>
  </si>
  <si>
    <t>OS1200L03P</t>
  </si>
  <si>
    <t xml:space="preserve">Seccionador portafusible 1200A, 3polos p/fusible Americano tipo J max 1200A, /690V Incluye Varilla OXP6x161 y manija OHB65J6         </t>
  </si>
  <si>
    <t>OS1200L04FP</t>
  </si>
  <si>
    <t xml:space="preserve">Seccionador portafusible 1200A, 4polos p/fusible Americano tipo J max 1200A, /690V Incluye Varilla OXP6x161 y manija OHB65J6         </t>
  </si>
  <si>
    <t>OS1250B02P</t>
  </si>
  <si>
    <t xml:space="preserve">Seccionador Portafusible 1250A                       </t>
  </si>
  <si>
    <t>OS1250B03K</t>
  </si>
  <si>
    <t>OS1250B03N3P</t>
  </si>
  <si>
    <t>OS1250B03P</t>
  </si>
  <si>
    <t>OS1250B04N2K</t>
  </si>
  <si>
    <t>OS1250B04N2P</t>
  </si>
  <si>
    <t>OS1250B12P</t>
  </si>
  <si>
    <t>OS1250B22N2P</t>
  </si>
  <si>
    <t>OS1250D02P</t>
  </si>
  <si>
    <t>OS1250D03K</t>
  </si>
  <si>
    <t>OS1250D03N3P</t>
  </si>
  <si>
    <t>OS1250D03P</t>
  </si>
  <si>
    <t>OS1250D04FP</t>
  </si>
  <si>
    <t>OS1250D04N2K</t>
  </si>
  <si>
    <t>OS1250D04N2P</t>
  </si>
  <si>
    <t>OS1250D12P</t>
  </si>
  <si>
    <t>OS1250D22N2P</t>
  </si>
  <si>
    <t>OS1250DA02P</t>
  </si>
  <si>
    <t>OS1250DA03K</t>
  </si>
  <si>
    <t>OS1250DA03N3P</t>
  </si>
  <si>
    <t>OS1250DA03P</t>
  </si>
  <si>
    <t>OS1250DA04FP</t>
  </si>
  <si>
    <t>OS1250DA04N2K</t>
  </si>
  <si>
    <t>OS1250DA04N2P</t>
  </si>
  <si>
    <t>OS1250DA12P</t>
  </si>
  <si>
    <t>OS1250DA22N2P</t>
  </si>
  <si>
    <t>OS125GB02P</t>
  </si>
  <si>
    <t>OS125GB03BBP</t>
  </si>
  <si>
    <t>OS125GB03K</t>
  </si>
  <si>
    <t>OS125GB03P</t>
  </si>
  <si>
    <t>OS125GB04BBN1P</t>
  </si>
  <si>
    <t>OS125GB04N1K</t>
  </si>
  <si>
    <t>OS125GB04N1P</t>
  </si>
  <si>
    <t>OS125GB11P</t>
  </si>
  <si>
    <t>OS125GB12BBP</t>
  </si>
  <si>
    <t>OS125GB12LRP</t>
  </si>
  <si>
    <t>OS125GB12P</t>
  </si>
  <si>
    <t>OS125GB21LRP</t>
  </si>
  <si>
    <t>OS125GB22LRP</t>
  </si>
  <si>
    <t>OS125GB22N1P</t>
  </si>
  <si>
    <t>OS125GBS30</t>
  </si>
  <si>
    <t xml:space="preserve">Seccionador Portafusible 125A, 3polos p/fusible Britanico tipo A2-A3-A4 max 125A, 690V sin  manija lateral           </t>
  </si>
  <si>
    <t>OS125GBS30K</t>
  </si>
  <si>
    <t>OS125GBS40N1</t>
  </si>
  <si>
    <t xml:space="preserve">Seccionador Portafusible 125A, 4polos p/fusible Britanico tipo A2-A3-A4 max 125A, 690V sin  manija lateral           </t>
  </si>
  <si>
    <t>OS125GBS40N1K</t>
  </si>
  <si>
    <t>OS125GBS40N2</t>
  </si>
  <si>
    <t>OS125GD02P</t>
  </si>
  <si>
    <t>OS125GD03BBP</t>
  </si>
  <si>
    <t>OS125GD03K</t>
  </si>
  <si>
    <t>OS125GD03P</t>
  </si>
  <si>
    <t xml:space="preserve">Seccionador Portafusible 125A, para Fusible Europeo tamaño 000, 0 tipo DIN43620 maximo 125A/690V Incluye Varilla OXP6x161 y Manija OHB65J6       </t>
  </si>
  <si>
    <t>OS125GD04FK</t>
  </si>
  <si>
    <t>OS125GD04FP</t>
  </si>
  <si>
    <t>OS125GD04N2K</t>
  </si>
  <si>
    <t>OS125GD04N2P</t>
  </si>
  <si>
    <t>OS125GD11P</t>
  </si>
  <si>
    <t>OS125GD12BBP</t>
  </si>
  <si>
    <t>OS125GD12LRP</t>
  </si>
  <si>
    <t>OS125GD12P</t>
  </si>
  <si>
    <t>OS125GD21LRP</t>
  </si>
  <si>
    <t>OS125GD22FP</t>
  </si>
  <si>
    <t>OS125GD22LRP</t>
  </si>
  <si>
    <t>OS125GD22N2P</t>
  </si>
  <si>
    <t>OS125GDS30</t>
  </si>
  <si>
    <t xml:space="preserve">Seccionador Portafusible 125A, 3polos p/fusible DIN tipo "000-00" max 125A, 690V sin  manija lateral           </t>
  </si>
  <si>
    <t>OS125GDS30K</t>
  </si>
  <si>
    <t>OS125GDS40F</t>
  </si>
  <si>
    <t xml:space="preserve">Seccionador Portafusible 125A, 4polos p/fusible DIN tipo "000-00" max 125A, 690V sin  manija lateral           </t>
  </si>
  <si>
    <t>OS125GDS40N2</t>
  </si>
  <si>
    <t>OS125GDS40N2K</t>
  </si>
  <si>
    <t>OS125GF02P</t>
  </si>
  <si>
    <t>OS125GF03P</t>
  </si>
  <si>
    <t>OS125GF04FP</t>
  </si>
  <si>
    <t>OS125GF04N1P</t>
  </si>
  <si>
    <t>OS125GF11P</t>
  </si>
  <si>
    <t>OS125GF12P</t>
  </si>
  <si>
    <t>OS125GF22FP</t>
  </si>
  <si>
    <t>OS125GF22N1P</t>
  </si>
  <si>
    <t>OS125GFS30</t>
  </si>
  <si>
    <t xml:space="preserve">Seccionador Portafusible 125A, 3Polos p/fusible NFC tipo 22X58 max 125A, 690V sin  manija lateral           </t>
  </si>
  <si>
    <t>OS125GFS30K</t>
  </si>
  <si>
    <t>OS125GFS40F</t>
  </si>
  <si>
    <t xml:space="preserve">Seccionador Portafusible 125A, 4polos p/fusible NFC tipo 22X58 max 125A, 690V sin  manija lateral           </t>
  </si>
  <si>
    <t>OS125GFS40FK</t>
  </si>
  <si>
    <t>OS125GFS40N1</t>
  </si>
  <si>
    <t>OS125GFS40N1K</t>
  </si>
  <si>
    <t>OS160GB02P</t>
  </si>
  <si>
    <t>OS160GB03BBP</t>
  </si>
  <si>
    <t>OS160GB03K</t>
  </si>
  <si>
    <t>OS160GB03P</t>
  </si>
  <si>
    <t>OS160GB04BBN1P</t>
  </si>
  <si>
    <t>OS160GB04N1K</t>
  </si>
  <si>
    <t>OS160GB04N1P</t>
  </si>
  <si>
    <t>OS160GB11P</t>
  </si>
  <si>
    <t>OS160GB12BBP</t>
  </si>
  <si>
    <t>OS160GB12LRP</t>
  </si>
  <si>
    <t>OS160GB12P</t>
  </si>
  <si>
    <t>OS160GB21LRP</t>
  </si>
  <si>
    <t>OS160GB22LRP</t>
  </si>
  <si>
    <t>OS160GB22N1P</t>
  </si>
  <si>
    <t>OS160GBS30</t>
  </si>
  <si>
    <t xml:space="preserve">Seccionador Portafusible 160A, 3polos p/fusible Britanico tipo A2-A3-A4 max 160A 690V sin  manija lateral           </t>
  </si>
  <si>
    <t>OS160GBS30K</t>
  </si>
  <si>
    <t xml:space="preserve">Seccionador Portafusible 160A, 3polos p/fusible Britanico tipo A2-A3-A4 max 160A 690V con  manija lateral           </t>
  </si>
  <si>
    <t>OS160GBS40N1</t>
  </si>
  <si>
    <t xml:space="preserve">Seccionador Portafusible 160A, 4polos p/fusible Britanico tipo A2-A3-A4 max 160A 690V sin  manija lateral           </t>
  </si>
  <si>
    <t>OS160GBS40N1K</t>
  </si>
  <si>
    <t>OS160GBS40N2</t>
  </si>
  <si>
    <t>OS160GD02P</t>
  </si>
  <si>
    <t>OS160GD03BBP</t>
  </si>
  <si>
    <t>OS160GD03K</t>
  </si>
  <si>
    <t>OS160GD03P</t>
  </si>
  <si>
    <t>OS160GD04BBN2P</t>
  </si>
  <si>
    <t>OS160GD04FK</t>
  </si>
  <si>
    <t>OS160GD04FP</t>
  </si>
  <si>
    <t>OS160GD04N2K</t>
  </si>
  <si>
    <t>OS160GD04N2P</t>
  </si>
  <si>
    <t>OS160GD11P</t>
  </si>
  <si>
    <t>OS160GD12BBP</t>
  </si>
  <si>
    <t>OS160GD12LRP</t>
  </si>
  <si>
    <t>OS160GD12P</t>
  </si>
  <si>
    <t>OS160GD21LRP</t>
  </si>
  <si>
    <t>OS160GD22FP</t>
  </si>
  <si>
    <t>OS160GD22LRP</t>
  </si>
  <si>
    <t>OS160GD22N2P</t>
  </si>
  <si>
    <t>OS160GDS30</t>
  </si>
  <si>
    <t xml:space="preserve">Seccionador Portafusible 160A, 3polos p/fusible DIN tipo "000-00" max 160A 690V sin  manija lateral           </t>
  </si>
  <si>
    <t>OS160GDS30K</t>
  </si>
  <si>
    <t>OS160GDS40F</t>
  </si>
  <si>
    <t xml:space="preserve">Seccionador Portafusible 160A, 4polos p/fusible DIN tipo "000-00" max 160A 690V sin  manija lateral           </t>
  </si>
  <si>
    <t>OS160GDS40N2</t>
  </si>
  <si>
    <t>OS160GDS40N2K</t>
  </si>
  <si>
    <t>OS200B02P</t>
  </si>
  <si>
    <t xml:space="preserve">Seccionador portafusible 200A, 2polos p/fusible Britanico BS88-2 max 200A, Tamaño/690V Incluye Varilla OXP6x161 y manija OHB65J6          </t>
  </si>
  <si>
    <t>OS200B03BBP</t>
  </si>
  <si>
    <t xml:space="preserve">Seccionador portafusible 200A, 3polosp/fusible Britanico BS88-2 max 200A, Tamaño/690V Incluye Varilla OXP6x161 y manija OHB65J6           </t>
  </si>
  <si>
    <t>OS200B03K</t>
  </si>
  <si>
    <t>OS200B03N3P</t>
  </si>
  <si>
    <t>OS200B03P</t>
  </si>
  <si>
    <t>OS200B04BBN2P</t>
  </si>
  <si>
    <t xml:space="preserve">Seccionador portafusible 200A, 4polosp/fusible Britanico BS88-2 max 200A, Tamaño/690V Incluye Varilla OXP6x161 y manija OHB65J6           </t>
  </si>
  <si>
    <t>OS200B04N2K</t>
  </si>
  <si>
    <t>OS200B04N2P</t>
  </si>
  <si>
    <t>OS200B12BBP</t>
  </si>
  <si>
    <t>OS200B12LRP</t>
  </si>
  <si>
    <t>OS200B12P</t>
  </si>
  <si>
    <t>OS200B21LRP</t>
  </si>
  <si>
    <t>OS200B22BBN2P</t>
  </si>
  <si>
    <t>OS200B22LRP</t>
  </si>
  <si>
    <t>OS200B22N2P</t>
  </si>
  <si>
    <t>OS200BB2FCC3B</t>
  </si>
  <si>
    <t xml:space="preserve">Seccionador portafusible 200A, 2polos p/fusible Britanico BS88-2 max 200A, Tamaño/690V en gabinete              </t>
  </si>
  <si>
    <t>OS200BB2FCC4B</t>
  </si>
  <si>
    <t>OS200BB2LUU2FZ</t>
  </si>
  <si>
    <t>OS200BB2LUU3FZ</t>
  </si>
  <si>
    <t>OS200BB2LUU4FZ</t>
  </si>
  <si>
    <t>OS200BS03</t>
  </si>
  <si>
    <t>OS200BS03K</t>
  </si>
  <si>
    <t>OS200BS04N2</t>
  </si>
  <si>
    <t>OS200BS04N2K</t>
  </si>
  <si>
    <t>OS200BS30</t>
  </si>
  <si>
    <t>OS200BS30K</t>
  </si>
  <si>
    <t>OS200BS40N2</t>
  </si>
  <si>
    <t>OS200BS40N2K</t>
  </si>
  <si>
    <t>OS200D02P</t>
  </si>
  <si>
    <t xml:space="preserve">Seccionador portafusible 200A, 2polos p/fusible Europeo tamaño a tipo Din 43620, max              </t>
  </si>
  <si>
    <t>OS200D03BBP</t>
  </si>
  <si>
    <t>OS200D03K</t>
  </si>
  <si>
    <t>OS200D03N3P</t>
  </si>
  <si>
    <t>OS200D03P</t>
  </si>
  <si>
    <t xml:space="preserve">Seccionador portafusible 200A, 3polos p/fusible Europeo tamaño a tipo Din 43620, max              </t>
  </si>
  <si>
    <t>OS200D04BBN2P</t>
  </si>
  <si>
    <t>OS200D04FP</t>
  </si>
  <si>
    <t xml:space="preserve">Seccionador Portafusible 200A, 4polos p/fusible DIN tamaño 4    Incluye Varilla  y manija          </t>
  </si>
  <si>
    <t>OS200D04N2K</t>
  </si>
  <si>
    <t>OS200D04N2P</t>
  </si>
  <si>
    <t>OS200D11P</t>
  </si>
  <si>
    <t>OS200D12BBP</t>
  </si>
  <si>
    <t>OS200D12P</t>
  </si>
  <si>
    <t>OS200D22BBN2P</t>
  </si>
  <si>
    <t>OS200D22N2P</t>
  </si>
  <si>
    <t>OS200DS03</t>
  </si>
  <si>
    <t xml:space="preserve">Seccionador portafusible 200A, 3polos p/fusible Europeo tamaño a especial tipo Din 43620, max             </t>
  </si>
  <si>
    <t>OS200DS03K</t>
  </si>
  <si>
    <t>OS200DS04F</t>
  </si>
  <si>
    <t>OS200DS04FK</t>
  </si>
  <si>
    <t>OS200DS30</t>
  </si>
  <si>
    <t>OS200DS30K</t>
  </si>
  <si>
    <t>OS200DS40F</t>
  </si>
  <si>
    <t>OS200DS40FK</t>
  </si>
  <si>
    <t>OS200DZ03P</t>
  </si>
  <si>
    <t>OS200DZ04N2P</t>
  </si>
  <si>
    <t>OS200DZ12P</t>
  </si>
  <si>
    <t>OS200J02P</t>
  </si>
  <si>
    <t xml:space="preserve">Seccionador portafusible 200A, 2polos p/fusible Americano tipo J max 200A, /690V Incluye Varilla OXP6x161 y manija OHB65J6         </t>
  </si>
  <si>
    <t>OS200J03</t>
  </si>
  <si>
    <t xml:space="preserve">Seccionador portafusible 200A, 3polos p/fusible Americano tipo J max 200A, /690V               </t>
  </si>
  <si>
    <t>OS200J03P</t>
  </si>
  <si>
    <t xml:space="preserve">Seccionador portafusible 200A, 3polos p/fusible Americano tipo J max 200A, /690V Incluye Varilla OXP6x161 y manija OHB65J6         </t>
  </si>
  <si>
    <t>OS200J04FP</t>
  </si>
  <si>
    <t xml:space="preserve">Seccionador portafusible 200A, 4polos p/fusible Americano tipo J max 200A, /690V Incluye Varilla  y manija          </t>
  </si>
  <si>
    <t>OS200J12</t>
  </si>
  <si>
    <t xml:space="preserve">Seccionador Portafusible SIN MANIJA SIN VARILLA                    </t>
  </si>
  <si>
    <t>OS200J12P</t>
  </si>
  <si>
    <t>OS20FB12A1</t>
  </si>
  <si>
    <t>OS20FB22A1N1</t>
  </si>
  <si>
    <t>OS20PA1FUU3B</t>
  </si>
  <si>
    <t xml:space="preserve">Seccionador portafusible p/fusible Britanico BS88-2 max 0Tamaño/690V Incluye Varilla OXP6x161 y manija OHB65J6             </t>
  </si>
  <si>
    <t>OS20PA1FUU4B</t>
  </si>
  <si>
    <t xml:space="preserve">Seccionador Portafusible en Gab.                      </t>
  </si>
  <si>
    <t>OS20PA1LUU3FZ</t>
  </si>
  <si>
    <t>OS20PA1LUU4FZ</t>
  </si>
  <si>
    <t>OS250B02P</t>
  </si>
  <si>
    <t xml:space="preserve">Seccionador portafusible 250A, 2polosp/fusible Britanico BS88-2 max 250A, Tamaño/690V Incluye Varilla OXP6x161 y manija OHB65J6           </t>
  </si>
  <si>
    <t>OS250B03BBP</t>
  </si>
  <si>
    <t xml:space="preserve">Seccionador portafusible 250A, 3polosp/fusible Britanico BS88-2 max 250A, Tamaño/690V Incluye Varilla OXP6x161 y manija OHB65J6           </t>
  </si>
  <si>
    <t>OS250B03K</t>
  </si>
  <si>
    <t>OS250B03N3P</t>
  </si>
  <si>
    <t>OS250B03P</t>
  </si>
  <si>
    <t>OS250B04BBN2P</t>
  </si>
  <si>
    <t xml:space="preserve">Seccionador portafusible 250A, 4polosp/fusible Britanico BS88-2 max 250A, Tamaño/690V Incluye Varilla OXP6x161 y manija OHB65J6           </t>
  </si>
  <si>
    <t>OS250B04N2K</t>
  </si>
  <si>
    <t>OS250B04N2P</t>
  </si>
  <si>
    <t>OS250B12BBP</t>
  </si>
  <si>
    <t>OS250B12LRP</t>
  </si>
  <si>
    <t>OS250B12P</t>
  </si>
  <si>
    <t>OS250B21LRP</t>
  </si>
  <si>
    <t>OS250B22BBN2P</t>
  </si>
  <si>
    <t>OS250B22LRP</t>
  </si>
  <si>
    <t>OS250B22N2P</t>
  </si>
  <si>
    <t>OS250BS03</t>
  </si>
  <si>
    <t>OS250BS03K</t>
  </si>
  <si>
    <t>OS250BS04N2</t>
  </si>
  <si>
    <t>OS250BS04N2K</t>
  </si>
  <si>
    <t>OS250BS30</t>
  </si>
  <si>
    <t>OS250BS30K</t>
  </si>
  <si>
    <t>OS250BS40N2</t>
  </si>
  <si>
    <t>OS250BS40N2K</t>
  </si>
  <si>
    <t>OS250D02P</t>
  </si>
  <si>
    <t xml:space="preserve">Seccionador portafusible 250A, 2polos p/fusible Europeo tamaño a tipo Din 43620, max              </t>
  </si>
  <si>
    <t>OS250D03BBP</t>
  </si>
  <si>
    <t>OS250D03K</t>
  </si>
  <si>
    <t>OS250D03N3P</t>
  </si>
  <si>
    <t>OS250D03P</t>
  </si>
  <si>
    <t xml:space="preserve">Seccionador portafusible 250A, 3polos p/fusible Europeo tamaño a tipo Din 43620, max              </t>
  </si>
  <si>
    <t>OS250D04BBN2P</t>
  </si>
  <si>
    <t>OS250D04FP</t>
  </si>
  <si>
    <t xml:space="preserve">Seccionador Portafusible 250A, 4polos p/fusible DIN tamaño 4    Incluye Varilla  y manija          </t>
  </si>
  <si>
    <t>OS250D04N2K</t>
  </si>
  <si>
    <t>OS250D04N2P</t>
  </si>
  <si>
    <t>OS250D11P</t>
  </si>
  <si>
    <t>OS250D12BBP</t>
  </si>
  <si>
    <t>OS250D12LRP</t>
  </si>
  <si>
    <t>OS250D12P</t>
  </si>
  <si>
    <t>OS250D1FCC3B</t>
  </si>
  <si>
    <t>OS250D1FCC4B</t>
  </si>
  <si>
    <t>OS250D1LAA3B</t>
  </si>
  <si>
    <t>OS250D1LAA3BZ</t>
  </si>
  <si>
    <t>OS250D1LAA4B</t>
  </si>
  <si>
    <t>OS250D1LAA4BZ</t>
  </si>
  <si>
    <t>OS250D21LRP</t>
  </si>
  <si>
    <t>OS250D22BBN2P</t>
  </si>
  <si>
    <t>OS250D22LRP</t>
  </si>
  <si>
    <t>OS250D22N2P</t>
  </si>
  <si>
    <t>OS250DS03</t>
  </si>
  <si>
    <t xml:space="preserve">Seccionador portafusible 250A, 3polos p/fusible Europeo tamaño a especial tipo Din 43620, max             </t>
  </si>
  <si>
    <t>OS250DS03K</t>
  </si>
  <si>
    <t>OS250DS04F</t>
  </si>
  <si>
    <t>OS250DS04FK</t>
  </si>
  <si>
    <t>OS250DS30</t>
  </si>
  <si>
    <t>OS250DS30K</t>
  </si>
  <si>
    <t>OS250DS40F</t>
  </si>
  <si>
    <t>OS250DS40FK</t>
  </si>
  <si>
    <t>OS25FF1210</t>
  </si>
  <si>
    <t>OS25FF2210F</t>
  </si>
  <si>
    <t>OS25FF2210N1</t>
  </si>
  <si>
    <t>OS25FFS3010</t>
  </si>
  <si>
    <t>OS30FACC12</t>
  </si>
  <si>
    <t>OS30FACC12P</t>
  </si>
  <si>
    <t>OS30FAJ12</t>
  </si>
  <si>
    <t>OS30FAJ12P</t>
  </si>
  <si>
    <t xml:space="preserve">Seccionador Portafusible 30A, para Fusible Americano tipo “J” maximo 30A/690V Incluye Varilla OXP6X150 y Manija OHB65J6          </t>
  </si>
  <si>
    <t>OS30FAJ22FP</t>
  </si>
  <si>
    <t>OS315B02P</t>
  </si>
  <si>
    <t>OS315B03BBP</t>
  </si>
  <si>
    <t>OS315B03K</t>
  </si>
  <si>
    <t>OS315B03N3P</t>
  </si>
  <si>
    <t>OS315B03P</t>
  </si>
  <si>
    <t>OS315B04BBN2P</t>
  </si>
  <si>
    <t>OS315B04N2K</t>
  </si>
  <si>
    <t>OS315B04N2P</t>
  </si>
  <si>
    <t>OS315B12BBP</t>
  </si>
  <si>
    <t>OS315B12LRP</t>
  </si>
  <si>
    <t>OS315B12P</t>
  </si>
  <si>
    <t>OS315B21LRP</t>
  </si>
  <si>
    <t>OS315B22BBN2P</t>
  </si>
  <si>
    <t>OS315B22LRP</t>
  </si>
  <si>
    <t>OS315B22N2P</t>
  </si>
  <si>
    <t>OS315BB3FCC3B</t>
  </si>
  <si>
    <t xml:space="preserve">Seccionador Portafusible 315A en gabinete                     </t>
  </si>
  <si>
    <t>OS315BB3LUU2FZ</t>
  </si>
  <si>
    <t>OS315BB3LUU3FZ</t>
  </si>
  <si>
    <t>OS315BB3LUU4FZ</t>
  </si>
  <si>
    <t>OS315BS03</t>
  </si>
  <si>
    <t>OS315BS03K</t>
  </si>
  <si>
    <t>OS315BS04N2</t>
  </si>
  <si>
    <t>OS315BS04N2K</t>
  </si>
  <si>
    <t>OS315BS30</t>
  </si>
  <si>
    <t>OS315BS30K</t>
  </si>
  <si>
    <t>OS315BS40N2</t>
  </si>
  <si>
    <t>OS315BS40N2K</t>
  </si>
  <si>
    <t>OS32FB12A1</t>
  </si>
  <si>
    <t>OS32FB12A2</t>
  </si>
  <si>
    <t>OS32FB22A1N1</t>
  </si>
  <si>
    <t>OS32FB22A2N1</t>
  </si>
  <si>
    <t>OS32FF1214</t>
  </si>
  <si>
    <t>OS32FF2214F</t>
  </si>
  <si>
    <t>OS32FFS3014</t>
  </si>
  <si>
    <t>OS32GB02P</t>
  </si>
  <si>
    <t>OS32GB03K</t>
  </si>
  <si>
    <t>OS32GB03P</t>
  </si>
  <si>
    <t>OS32GB04N1K</t>
  </si>
  <si>
    <t>OS32GB04N1P</t>
  </si>
  <si>
    <t>OS32GB11P</t>
  </si>
  <si>
    <t>OS32GB12P</t>
  </si>
  <si>
    <t>OS32GB22N1P</t>
  </si>
  <si>
    <t xml:space="preserve">seccionador portafusible tipo Britanico 4 polos                    </t>
  </si>
  <si>
    <t>OS32GBS30</t>
  </si>
  <si>
    <t>OS32GBS30K</t>
  </si>
  <si>
    <t>OS32GBS40N1</t>
  </si>
  <si>
    <t>OS32GBS40N1K</t>
  </si>
  <si>
    <t>OS32GD02P</t>
  </si>
  <si>
    <t xml:space="preserve">Seccionador portafusible 32A, 2polos p/fusible Europeo tamaño OOO tipo Din 43620, max              </t>
  </si>
  <si>
    <t>OS32GD03K</t>
  </si>
  <si>
    <t>OS32GD03P</t>
  </si>
  <si>
    <t xml:space="preserve">Seccionador portafusible 32A, 3polos p/fusible Europeo tamaño OOO tipo Din 43620, max              </t>
  </si>
  <si>
    <t>OS32GD04FK</t>
  </si>
  <si>
    <t xml:space="preserve">Seccionador Portafusible 32A, 4polos p/fusible DIN                    </t>
  </si>
  <si>
    <t>OS32GD04FP</t>
  </si>
  <si>
    <t>OS32GD04N2K</t>
  </si>
  <si>
    <t>OS32GD04N2P</t>
  </si>
  <si>
    <t>OS32GD11P</t>
  </si>
  <si>
    <t>OS32GD12P</t>
  </si>
  <si>
    <t xml:space="preserve">Seccionador Portafusible 32A, para Fusible Europeo tamaño 000, tipo DIN43620 maximo 32A/690V Incluye Varilla OXP6x161 y Manija OHB45J6        </t>
  </si>
  <si>
    <t>OS32GD22FP</t>
  </si>
  <si>
    <t>OS32GD22N2P</t>
  </si>
  <si>
    <t>OS32GDS30</t>
  </si>
  <si>
    <t xml:space="preserve">Seccionador portafusible 32A, 3polos p/fusible Europeo tamaño OOO especial tipo Din 43620, max             </t>
  </si>
  <si>
    <t>OS32GDS30K</t>
  </si>
  <si>
    <t>OS32GDS40F</t>
  </si>
  <si>
    <t>OS32GDS40N1K</t>
  </si>
  <si>
    <t>OS32GDS40N2</t>
  </si>
  <si>
    <t>OS32GDS40N2K</t>
  </si>
  <si>
    <t>OS400B02P</t>
  </si>
  <si>
    <t>OS400B03BBP</t>
  </si>
  <si>
    <t>OS400B03K</t>
  </si>
  <si>
    <t>OS400B03N3P</t>
  </si>
  <si>
    <t>OS400B03P</t>
  </si>
  <si>
    <t>OS400B04BBN2P</t>
  </si>
  <si>
    <t>OS400B04N2K</t>
  </si>
  <si>
    <t>OS400B04N2P</t>
  </si>
  <si>
    <t>OS400B12BBP</t>
  </si>
  <si>
    <t>OS400B12LRP</t>
  </si>
  <si>
    <t>OS400B12P</t>
  </si>
  <si>
    <t>OS400B21LRP</t>
  </si>
  <si>
    <t>OS400B22BBN2P</t>
  </si>
  <si>
    <t>OS400B22LRP</t>
  </si>
  <si>
    <t>OS400B22N2P</t>
  </si>
  <si>
    <t>OS400BB4FCC3B</t>
  </si>
  <si>
    <t xml:space="preserve">Seccionador Portafusible 400A, en gabinete Britanico FUSIBLE                   </t>
  </si>
  <si>
    <t>OS400BB4LUU2FZ</t>
  </si>
  <si>
    <t>OS400BB4LUU3FZ</t>
  </si>
  <si>
    <t>OS400BB4LUU4FZ</t>
  </si>
  <si>
    <t>OS400BS03</t>
  </si>
  <si>
    <t>OS400BS03K</t>
  </si>
  <si>
    <t>OS400BS04N2</t>
  </si>
  <si>
    <t>OS400BS04N2K</t>
  </si>
  <si>
    <t>OS400BS30</t>
  </si>
  <si>
    <t>OS400BS30K</t>
  </si>
  <si>
    <t>OS400BS40N2</t>
  </si>
  <si>
    <t>OS400BS40N2K</t>
  </si>
  <si>
    <t>OS400D02P</t>
  </si>
  <si>
    <t xml:space="preserve">Seccionador portafusible 400A, 2polos p/fusible Europeo tamaño tipo Din 43620, max               </t>
  </si>
  <si>
    <t>OS400D03BBP</t>
  </si>
  <si>
    <t>OS400D03K</t>
  </si>
  <si>
    <t>OS400D03N3P</t>
  </si>
  <si>
    <t>OS400D03P</t>
  </si>
  <si>
    <t xml:space="preserve">Seccionador portafusible 400A, 3polos p/fusible Europeo tamaño tipo Din 43620, max               </t>
  </si>
  <si>
    <t>OS400D04BBN2P</t>
  </si>
  <si>
    <t>OS400D04FP</t>
  </si>
  <si>
    <t xml:space="preserve">Seccionador Portafusible 400A, 4polos p/fusible DIN tamaño 4    Incluye Varilla  y manija          </t>
  </si>
  <si>
    <t>OS400D04N2K</t>
  </si>
  <si>
    <t>OS400D04N2P</t>
  </si>
  <si>
    <t>OS400D11P</t>
  </si>
  <si>
    <t>OS400D12BBP</t>
  </si>
  <si>
    <t>OS400D12LRP</t>
  </si>
  <si>
    <t>OS400D12P</t>
  </si>
  <si>
    <t>OS400D21LRP</t>
  </si>
  <si>
    <t>OS400D22BBN2P</t>
  </si>
  <si>
    <t>OS400D22LRP</t>
  </si>
  <si>
    <t>OS400D22N2P</t>
  </si>
  <si>
    <t>OS400D2FCC3B</t>
  </si>
  <si>
    <t>OS400D2FCC4B</t>
  </si>
  <si>
    <t>OS400D2LAA3B</t>
  </si>
  <si>
    <t>OS400D2LAA3BZ</t>
  </si>
  <si>
    <t>OS400D2LAA4B</t>
  </si>
  <si>
    <t>OS400D2LAA4BZ</t>
  </si>
  <si>
    <t>OS400DS03</t>
  </si>
  <si>
    <t xml:space="preserve">Seccionador portafusible 400A, 3polos p/fusible Europeo tamaño especial tipo Din 43620, max              </t>
  </si>
  <si>
    <t>OS400DS03K</t>
  </si>
  <si>
    <t>OS400DS04F</t>
  </si>
  <si>
    <t>OS400DS04FK</t>
  </si>
  <si>
    <t>OS400DS30</t>
  </si>
  <si>
    <t>OS400DS30K</t>
  </si>
  <si>
    <t>OS400DS40F</t>
  </si>
  <si>
    <t>OS400DS40FK</t>
  </si>
  <si>
    <t>OS400J02P</t>
  </si>
  <si>
    <t xml:space="preserve">Seccionador portafusible 400A, 2polos p/fusible Americano tipo J max 400A, /690V Incluye Varilla OXP6x161 y manija OHB65J6         </t>
  </si>
  <si>
    <t>OS400J03</t>
  </si>
  <si>
    <t xml:space="preserve">Seccionador portafusible 400A, 3polos p/fusible Americano tipo J max 400A, /690V SIN MANIJA, SIN VARILLA             </t>
  </si>
  <si>
    <t>OS400J03P</t>
  </si>
  <si>
    <t xml:space="preserve">Seccionador portafusible 400A, 3polos p/fusible Americano tipo J max 400A, /690V Incluye Varilla OXP6x161 y manija OHB65J6         </t>
  </si>
  <si>
    <t>OS400J04FP</t>
  </si>
  <si>
    <t xml:space="preserve">Seccionador portafusible 400A, 4polos p/fusible Americano tipo J max 400A, /690V Incluye Varilla  y manija          </t>
  </si>
  <si>
    <t>OS400J12</t>
  </si>
  <si>
    <t xml:space="preserve">Seccionador Portafusible SIN MANIJA SIN  VARILLA                    </t>
  </si>
  <si>
    <t>OS40FD12000</t>
  </si>
  <si>
    <t>OS40FD22000N1</t>
  </si>
  <si>
    <t>OS40FDS30000</t>
  </si>
  <si>
    <t>OS50GF02P</t>
  </si>
  <si>
    <t xml:space="preserve">Seccionador Portafusible 50A                       </t>
  </si>
  <si>
    <t>OS50GF03P</t>
  </si>
  <si>
    <t>OS50GF04FP</t>
  </si>
  <si>
    <t>OS50GF04N1P</t>
  </si>
  <si>
    <t>OS50GF11P</t>
  </si>
  <si>
    <t>OS50GF12P</t>
  </si>
  <si>
    <t>OS50GF22FP</t>
  </si>
  <si>
    <t>OS50GF22N1P</t>
  </si>
  <si>
    <t>OS50GFS30</t>
  </si>
  <si>
    <t>OS50GFS30K</t>
  </si>
  <si>
    <t>OS50GFS40F</t>
  </si>
  <si>
    <t>OS50GFS40FK</t>
  </si>
  <si>
    <t>OS50GFS40N1</t>
  </si>
  <si>
    <t>OS50GFS40N1K</t>
  </si>
  <si>
    <t>OS600J02P</t>
  </si>
  <si>
    <t xml:space="preserve">Seccionador portafusible 600A, 2polos p/fusible Americano tipo J max 600A, /690V Incluye Varilla OXP6x161 y manija OHB65J6         </t>
  </si>
  <si>
    <t>OS600J03P</t>
  </si>
  <si>
    <t xml:space="preserve">Seccionador portafusible 600A, 3polos p/fusible Americano tipo J max 600A, /690V Incluye Varilla OXP6x161 y manija OHB65J6         </t>
  </si>
  <si>
    <t>OS600J04FP</t>
  </si>
  <si>
    <t xml:space="preserve">Seccionador portafusible 600A, 4polos p/fusible Americano tipo J max 600A, /690V Incluye Varilla  y manija          </t>
  </si>
  <si>
    <t>OS600J04N2P</t>
  </si>
  <si>
    <t xml:space="preserve">Seccionador portafusible 600A, 4polos p/fusible Americano tipo J max 600A, /690V Incluye Varilla OXP6x161 y manija OHB65J6         </t>
  </si>
  <si>
    <t>OS600J21</t>
  </si>
  <si>
    <t xml:space="preserve">Seccionador portafusible                        </t>
  </si>
  <si>
    <t>OS600J40FP</t>
  </si>
  <si>
    <t>OS60GJ03P</t>
  </si>
  <si>
    <t xml:space="preserve">Seccionador portafusible 60A, 3polos p/fusible Americano tipo J max 60A, /690V Incluye Varilla OXP6x161 y manija OHB65J6         </t>
  </si>
  <si>
    <t>OS60GJ04FP</t>
  </si>
  <si>
    <t xml:space="preserve">Seccionador portafusible 60A, 4polos p/fusible Americano tipo J max 60A, /690V Incluye Varilla OXP6x161 y manija OHB65J6         </t>
  </si>
  <si>
    <t>OS60GJ04N1P</t>
  </si>
  <si>
    <t>OS60GJ12</t>
  </si>
  <si>
    <t>OS60GJ12P</t>
  </si>
  <si>
    <t xml:space="preserve">Seccionador Portafusible 60A, para Fusible Americano tipo “J” maximo 60A/690V Incluye Varilla OXP6x161 y Manija OHB45J6          </t>
  </si>
  <si>
    <t>OS60GJ22FP</t>
  </si>
  <si>
    <t>OS60GJ22N1P</t>
  </si>
  <si>
    <t xml:space="preserve">Seccionador portafusible 60A, p/fusible Americano tipo J max 0/690V Incluye Varilla OXP6x161 y manija OHB65J6           </t>
  </si>
  <si>
    <t>OS60GJS30</t>
  </si>
  <si>
    <t xml:space="preserve">Seccionador portafusible 60A, 3polos p/fusible Americano tipo J max 60A, /690V               </t>
  </si>
  <si>
    <t>OS60GJS30K</t>
  </si>
  <si>
    <t>OS60GJS40F</t>
  </si>
  <si>
    <t xml:space="preserve">Seccionador portafusible 60A, 4polos p/fusible Americano tipo J max 60A, /690V               </t>
  </si>
  <si>
    <t>OS60GJS40FK</t>
  </si>
  <si>
    <t>OS60GJS40N1</t>
  </si>
  <si>
    <t>OS630B02P</t>
  </si>
  <si>
    <t xml:space="preserve">Seccionador portafusible 630A, 2polos p/fusible Britanico BS88-2 max 630A, Tamaño/690V Incluye Varilla OXP6x161 y manija OHB65J6          </t>
  </si>
  <si>
    <t>OS630B03K</t>
  </si>
  <si>
    <t xml:space="preserve">Seccionador portafusible 630A, 3polosp/fusible Britanico BS88-2 max 630A, Tamaño/690V Incluye Varilla OXP6x161 y manija OHB65J6           </t>
  </si>
  <si>
    <t>OS630B03N3P</t>
  </si>
  <si>
    <t>OS630B03P</t>
  </si>
  <si>
    <t>OS630B04N2K</t>
  </si>
  <si>
    <t>OS630B04N2P</t>
  </si>
  <si>
    <t>OS630B12P</t>
  </si>
  <si>
    <t>OS630B22N2P</t>
  </si>
  <si>
    <t>OS630BC2LUU2FZ</t>
  </si>
  <si>
    <t>OS630BC2LUU3FZ</t>
  </si>
  <si>
    <t>OS630BC2LUU4FZ</t>
  </si>
  <si>
    <t>OS630BS03</t>
  </si>
  <si>
    <t>OS630BS03K</t>
  </si>
  <si>
    <t>OS630BS04N2</t>
  </si>
  <si>
    <t xml:space="preserve">Seccionador portafusible 630A, 4polosp/fusible Britanico BS88-2 max 630A, Tamaño/690V Incluye Varilla OXP6x161 y manija OHB65J6           </t>
  </si>
  <si>
    <t>OS630BS04N2K</t>
  </si>
  <si>
    <t>OS630BS30</t>
  </si>
  <si>
    <t>OS630BS30K</t>
  </si>
  <si>
    <t>OS630BS40N2</t>
  </si>
  <si>
    <t>OS630BS40N2K</t>
  </si>
  <si>
    <t>OS630D02P</t>
  </si>
  <si>
    <t xml:space="preserve">Seccionador portafusible 630A, 2polos p/fusible Europeo tamaño tipo Din 43620, max               </t>
  </si>
  <si>
    <t>OS630D03K</t>
  </si>
  <si>
    <t>OS630D03N3P</t>
  </si>
  <si>
    <t>OS630D03P</t>
  </si>
  <si>
    <t xml:space="preserve">Seccionador portafusible 630A, 3polos p/fusible Europeo tamaño tipo Din 43620, max               </t>
  </si>
  <si>
    <t>OS630D04FP</t>
  </si>
  <si>
    <t xml:space="preserve">Seccionador Portafusible 630A, 4polos p/fusible DIN tipo 4 max 600A, /690V Incluye Varilla  y manija          </t>
  </si>
  <si>
    <t>OS630D04N2K</t>
  </si>
  <si>
    <t>OS630D04N2P</t>
  </si>
  <si>
    <t>OS630D11P</t>
  </si>
  <si>
    <t>OS630D12P</t>
  </si>
  <si>
    <t>OS630D22N2P</t>
  </si>
  <si>
    <t>OS630D3LAA3B</t>
  </si>
  <si>
    <t>OS630D3LAA3BZ</t>
  </si>
  <si>
    <t>OS630D3LAA4B</t>
  </si>
  <si>
    <t>OS630D3LAA4BZ</t>
  </si>
  <si>
    <t>OS630DS03</t>
  </si>
  <si>
    <t xml:space="preserve">Seccionador portafusible 630A, 3polos p/fusible Europeo tamaño especial tipo Din 43620, max              </t>
  </si>
  <si>
    <t>OS630DS03K</t>
  </si>
  <si>
    <t>OS630DS04F</t>
  </si>
  <si>
    <t>OS630DS04FK</t>
  </si>
  <si>
    <t>OS630DS30</t>
  </si>
  <si>
    <t>OS630DS30K</t>
  </si>
  <si>
    <t>OS630DS40F</t>
  </si>
  <si>
    <t>OS630DS40FK</t>
  </si>
  <si>
    <t>OS63GB02P</t>
  </si>
  <si>
    <t>OS63GB03K</t>
  </si>
  <si>
    <t>OS63GB03P</t>
  </si>
  <si>
    <t>OS63GB04N1K</t>
  </si>
  <si>
    <t>OS63GB04N1P</t>
  </si>
  <si>
    <t>OS63GB11P</t>
  </si>
  <si>
    <t>OS63GB12P</t>
  </si>
  <si>
    <t>OS63GB22N1P</t>
  </si>
  <si>
    <t>OS63GBS30</t>
  </si>
  <si>
    <t>OS63GBS30K</t>
  </si>
  <si>
    <t>OS63GBS40N1</t>
  </si>
  <si>
    <t>OS63GBS40N1K</t>
  </si>
  <si>
    <t>OS63GD02P</t>
  </si>
  <si>
    <t xml:space="preserve">Seccionador portafusible 63A, 3polos p/fusible Europeo tamaño tipo Din 43620, max               </t>
  </si>
  <si>
    <t>OS63GD03K</t>
  </si>
  <si>
    <t>OS63GD03P</t>
  </si>
  <si>
    <t>OS63GD04FK</t>
  </si>
  <si>
    <t>OS63GD04FP</t>
  </si>
  <si>
    <t>OS63GD04N2K</t>
  </si>
  <si>
    <t>OS63GD04N2P</t>
  </si>
  <si>
    <t>OS63GD11P</t>
  </si>
  <si>
    <t>OS63GD12P</t>
  </si>
  <si>
    <t xml:space="preserve">Seccionador Portafusible 63A, para Fusible Europeo tamaño 000, tipo DIN43620 maximo 63A/690V Incluye Varilla OXP6x161 y Manija OHB45J6        </t>
  </si>
  <si>
    <t>OS63GD22FP</t>
  </si>
  <si>
    <t>OS63GD22N2P</t>
  </si>
  <si>
    <t>OS63GDS30</t>
  </si>
  <si>
    <t xml:space="preserve">Seccionador portafusible 63A, 3polos p/fusible Europeo tamaño especial tipo Din 43620, max              </t>
  </si>
  <si>
    <t>OS63GDS30K</t>
  </si>
  <si>
    <t>OS63GDS40F</t>
  </si>
  <si>
    <t>OS63GDS40N1K</t>
  </si>
  <si>
    <t>OS63GDS40N2</t>
  </si>
  <si>
    <t>OS63GDS40N2K</t>
  </si>
  <si>
    <t>OS800B02P</t>
  </si>
  <si>
    <t>OS800B03K</t>
  </si>
  <si>
    <t>OS800B03N3P</t>
  </si>
  <si>
    <t>OS800B03P</t>
  </si>
  <si>
    <t>OS800B04N2K</t>
  </si>
  <si>
    <t>OS800B04N2P</t>
  </si>
  <si>
    <t>OS800B12P</t>
  </si>
  <si>
    <t>OS800B22N2P</t>
  </si>
  <si>
    <t>OS800BC3LUU2FZ</t>
  </si>
  <si>
    <t>OS800BC3LUU3FZ</t>
  </si>
  <si>
    <t>OS800BC3LUU4FZ</t>
  </si>
  <si>
    <t>OS800BS03</t>
  </si>
  <si>
    <t>OS800BS03K</t>
  </si>
  <si>
    <t>OS800BS04N2</t>
  </si>
  <si>
    <t>OS800BS04N2K</t>
  </si>
  <si>
    <t>OS800BS30</t>
  </si>
  <si>
    <t>OS800BS30K</t>
  </si>
  <si>
    <t>OS800BS40N2</t>
  </si>
  <si>
    <t>OS800BS40N2K</t>
  </si>
  <si>
    <t>OS800D02P</t>
  </si>
  <si>
    <t xml:space="preserve">Seccionador portafusible 800A, 2polos p/fusible Europeo tamaño tipo Din 43620, max               </t>
  </si>
  <si>
    <t>OS800D03K</t>
  </si>
  <si>
    <t>OS800D03N3P</t>
  </si>
  <si>
    <t>OS800D03P</t>
  </si>
  <si>
    <t xml:space="preserve">Seccionador portafusible 800A, 3polos p/fusible Europeo tamaño tipo Din 43620, max               </t>
  </si>
  <si>
    <t>OS800D04FP</t>
  </si>
  <si>
    <t xml:space="preserve">Seccionador Portafusible 800A, 4polos p/fusible DIN tipo 4 max 600A, /690V Incluye Varilla  y manija          </t>
  </si>
  <si>
    <t>OS800D04N2K</t>
  </si>
  <si>
    <t>OS800D04N2P</t>
  </si>
  <si>
    <t>OS800D11P</t>
  </si>
  <si>
    <t>OS800D12P</t>
  </si>
  <si>
    <t>OS800D22N2P</t>
  </si>
  <si>
    <t>OS800D3LAA3B</t>
  </si>
  <si>
    <t>OS800D3LAA3BZ</t>
  </si>
  <si>
    <t>OS800D3LAA4B</t>
  </si>
  <si>
    <t>OS800D3LAA4BZ</t>
  </si>
  <si>
    <t>OS800DS03</t>
  </si>
  <si>
    <t xml:space="preserve">Seccionador portafusible 800A, 3polos p/fusible Europeo tamaño especial tipo Din 43620, max              </t>
  </si>
  <si>
    <t>OS800DS03K</t>
  </si>
  <si>
    <t>OS800DS04F</t>
  </si>
  <si>
    <t>OS800DS04FK</t>
  </si>
  <si>
    <t>OS800DS30</t>
  </si>
  <si>
    <t>OS800DS30K</t>
  </si>
  <si>
    <t>OS800DS40F</t>
  </si>
  <si>
    <t>OS800DS40FK</t>
  </si>
  <si>
    <t>OS800L02P</t>
  </si>
  <si>
    <t xml:space="preserve">Seccionador portafusible 800A, 2polos p/fusible Americano tipo L max 800A, /690V Incluye Varilla OXP6x161 y manija OHB65J6         </t>
  </si>
  <si>
    <t>OS800L03</t>
  </si>
  <si>
    <t xml:space="preserve">Seccionador portafusible 800A, 3polos p/fusible Americano tipo J max 800A, /690V               </t>
  </si>
  <si>
    <t>OS800L03P</t>
  </si>
  <si>
    <t xml:space="preserve">Seccionador portafusible 800A, 3polos p/fusible Americano tipo J max 800A, /690V Incluye Varilla OXP6x161 y manija OHB65J6         </t>
  </si>
  <si>
    <t>OS800L04FP</t>
  </si>
  <si>
    <t xml:space="preserve">Seccionador portafusible 800A, 4polos p/fusible Americano tipo L max 800A, /690V Incluye Varilla  y manija          </t>
  </si>
  <si>
    <t>OS800L21</t>
  </si>
  <si>
    <t>OSD25P3</t>
  </si>
  <si>
    <t xml:space="preserve">BLOWNFUSE INDICATOR                        </t>
  </si>
  <si>
    <t>OSD25P4</t>
  </si>
  <si>
    <t>OSGD125P3</t>
  </si>
  <si>
    <t xml:space="preserve">BLOWN FUSE INDICATOR                       </t>
  </si>
  <si>
    <t>OSGD125P4</t>
  </si>
  <si>
    <t>OSGD50P3</t>
  </si>
  <si>
    <t>OSGD50P4</t>
  </si>
  <si>
    <t>OSGZD1</t>
  </si>
  <si>
    <t xml:space="preserve">FASTENINGS                         </t>
  </si>
  <si>
    <t>OSM100GB3M230C</t>
  </si>
  <si>
    <t>OSM100GB4N1M230C</t>
  </si>
  <si>
    <t>OSM1250B3M230C</t>
  </si>
  <si>
    <t>OSM1250B3N3M230C</t>
  </si>
  <si>
    <t>OSM1250B4N1M230C</t>
  </si>
  <si>
    <t>OSM1250D3M230C</t>
  </si>
  <si>
    <t>OSM1250D3N3M230C</t>
  </si>
  <si>
    <t>OSM1250D4N2M230C</t>
  </si>
  <si>
    <t>OSM1250DA3M230C</t>
  </si>
  <si>
    <t>OSM1250DA3N3M230C</t>
  </si>
  <si>
    <t>OSM1250DA4N2M230C</t>
  </si>
  <si>
    <t>OSM125GB3M230C</t>
  </si>
  <si>
    <t>OSM125GB4N1M230C</t>
  </si>
  <si>
    <t>OSM125GD3M230C</t>
  </si>
  <si>
    <t>OSM125GD4N2M230C</t>
  </si>
  <si>
    <t>OSM125GF3M230C</t>
  </si>
  <si>
    <t>OSM125GF4N1M230C</t>
  </si>
  <si>
    <t>OSM160GB3M230C</t>
  </si>
  <si>
    <t>OSM160GB4N1M230C</t>
  </si>
  <si>
    <t>OSM160GD3M230C</t>
  </si>
  <si>
    <t>OSM160GD4N2M230C</t>
  </si>
  <si>
    <t>OSM200B3M230C</t>
  </si>
  <si>
    <t>OSM200B3N3M230C</t>
  </si>
  <si>
    <t>OSM200B4N1M230C</t>
  </si>
  <si>
    <t>OSM200D3M230C</t>
  </si>
  <si>
    <t>OSM200D3N3M230C</t>
  </si>
  <si>
    <t>OSM200D4N2M230C</t>
  </si>
  <si>
    <t>OSM250B3M230C</t>
  </si>
  <si>
    <t>OSM250B3N3M230C</t>
  </si>
  <si>
    <t>OSM250B4N1M230C</t>
  </si>
  <si>
    <t>OSM250D3M230C</t>
  </si>
  <si>
    <t>OSM250D3N3M230C</t>
  </si>
  <si>
    <t>OSM250D4N2M230C</t>
  </si>
  <si>
    <t>OSM315B3M230C</t>
  </si>
  <si>
    <t>OSM315B3N3M230C</t>
  </si>
  <si>
    <t>OSM315B4N1M230C</t>
  </si>
  <si>
    <t>OSM32GB3M230C</t>
  </si>
  <si>
    <t>OSM32GB4N1M230C</t>
  </si>
  <si>
    <t>OSM32GD3M230C</t>
  </si>
  <si>
    <t>OSM32GD4N2M230C</t>
  </si>
  <si>
    <t>OSM400B3M230C</t>
  </si>
  <si>
    <t>OSM400B3N3M230C</t>
  </si>
  <si>
    <t>OSM400B4N1M230C</t>
  </si>
  <si>
    <t>OSM400D3M230C</t>
  </si>
  <si>
    <t>OSM400D3N3M230C</t>
  </si>
  <si>
    <t>OSM400D4N2M230C</t>
  </si>
  <si>
    <t>OSM50GF3M230C</t>
  </si>
  <si>
    <t>OSM50GF4N1M230C</t>
  </si>
  <si>
    <t>OSM630B3M230C</t>
  </si>
  <si>
    <t>OSM630B3N3M230C</t>
  </si>
  <si>
    <t>OSM630B4N1M230C</t>
  </si>
  <si>
    <t>OSM630D3M230C</t>
  </si>
  <si>
    <t>OSM630D3N3M230C</t>
  </si>
  <si>
    <t>OSM630D4N2M230C</t>
  </si>
  <si>
    <t>OSM63GB3M230C</t>
  </si>
  <si>
    <t>OSM63GB4N1M230C</t>
  </si>
  <si>
    <t>OSM63GD3M230C</t>
  </si>
  <si>
    <t>OSM63GD4N2M230C</t>
  </si>
  <si>
    <t>OSM800B3M230C</t>
  </si>
  <si>
    <t>OSM800B3N3M230C</t>
  </si>
  <si>
    <t>OSM800B4N1M230C</t>
  </si>
  <si>
    <t>OSM800D3M230C</t>
  </si>
  <si>
    <t>OSM800D3N3M230C</t>
  </si>
  <si>
    <t>OSM800D4N2M230C</t>
  </si>
  <si>
    <t>OSP1250B</t>
  </si>
  <si>
    <t xml:space="preserve">cuarto Polo                        </t>
  </si>
  <si>
    <t>OSP1250D</t>
  </si>
  <si>
    <t>OSP1250DA</t>
  </si>
  <si>
    <t>OSP1250N</t>
  </si>
  <si>
    <t>OSP160GB</t>
  </si>
  <si>
    <t>OSP160GD</t>
  </si>
  <si>
    <t>OSP160GN</t>
  </si>
  <si>
    <t>OSP200B</t>
  </si>
  <si>
    <t>OSP200D</t>
  </si>
  <si>
    <t>OSP200N</t>
  </si>
  <si>
    <t>OSP250B</t>
  </si>
  <si>
    <t>OSP250D</t>
  </si>
  <si>
    <t>OSP250N</t>
  </si>
  <si>
    <t>OSP400B</t>
  </si>
  <si>
    <t>OSP400D</t>
  </si>
  <si>
    <t>OSP400N</t>
  </si>
  <si>
    <t>OSP800B</t>
  </si>
  <si>
    <t>OSP800D</t>
  </si>
  <si>
    <t>OSP800N</t>
  </si>
  <si>
    <t>OSS1250G1L/3</t>
  </si>
  <si>
    <t xml:space="preserve">Cubrebornes                         </t>
  </si>
  <si>
    <t>OSS1250G1L/4</t>
  </si>
  <si>
    <t>OSS1250G1S/3</t>
  </si>
  <si>
    <t>OSS1250G1S/4</t>
  </si>
  <si>
    <t>OSS160GG1L/3</t>
  </si>
  <si>
    <t>OSS160GG1L/4</t>
  </si>
  <si>
    <t>OSS160GG1S/3</t>
  </si>
  <si>
    <t>OSS160GG1S/4</t>
  </si>
  <si>
    <t>OSS160GG3LS</t>
  </si>
  <si>
    <t>OSS160GG4LS</t>
  </si>
  <si>
    <t>OSS200G1L/3</t>
  </si>
  <si>
    <t>OSS200G1L/4</t>
  </si>
  <si>
    <t>OSS200G1S/3</t>
  </si>
  <si>
    <t>OSS200G1S/4</t>
  </si>
  <si>
    <t>OSS250G1L</t>
  </si>
  <si>
    <t>OSS250G1L/3</t>
  </si>
  <si>
    <t>OSS250G1L/4</t>
  </si>
  <si>
    <t>OSS250G1S</t>
  </si>
  <si>
    <t>OSS250G1S/3</t>
  </si>
  <si>
    <t xml:space="preserve">cubrebornes plastico                        </t>
  </si>
  <si>
    <t>OSS250G1S/4</t>
  </si>
  <si>
    <t>OSS250G1SH/1</t>
  </si>
  <si>
    <t>OSS400G1L/3</t>
  </si>
  <si>
    <t>OSS400G1L/4</t>
  </si>
  <si>
    <t>OSS400G1S/3</t>
  </si>
  <si>
    <t>OSS400G1S/4</t>
  </si>
  <si>
    <t>OSS400G1SH/1</t>
  </si>
  <si>
    <t>OSS400G3LS</t>
  </si>
  <si>
    <t>OSS400G3SS</t>
  </si>
  <si>
    <t>OSS400G4LSL</t>
  </si>
  <si>
    <t>OSS400G4LSR</t>
  </si>
  <si>
    <t>OSS400G4SSL</t>
  </si>
  <si>
    <t>OSS400G4SSR</t>
  </si>
  <si>
    <t>OSS800G1L/3</t>
  </si>
  <si>
    <t>OSS800G1L/4</t>
  </si>
  <si>
    <t>OSS800G1S/3</t>
  </si>
  <si>
    <t>OSS800G1S/4</t>
  </si>
  <si>
    <t>OSV1250DK</t>
  </si>
  <si>
    <t xml:space="preserve">CUBIERTA PARA VARILLA Y BASE DE MANIJA P/OS1250                        </t>
  </si>
  <si>
    <t>OSV200BK</t>
  </si>
  <si>
    <t xml:space="preserve">CUBIERTA PARA VARILLA Y BASE DE MANIJA P/OS32...60                        </t>
  </si>
  <si>
    <t>OSV250DK</t>
  </si>
  <si>
    <t xml:space="preserve">CUBIERTA PARA VARILLA Y BASE DE MANIJA P/OS250                        </t>
  </si>
  <si>
    <t>OSV400BK</t>
  </si>
  <si>
    <t xml:space="preserve">CUBIERTA PARA VARILLA Y BASE DE MANIJA P/OS400                        </t>
  </si>
  <si>
    <t>OSV400DK</t>
  </si>
  <si>
    <t>OSV800DK</t>
  </si>
  <si>
    <t xml:space="preserve">CUBIERTA PARA VARILLA Y BASE DE MANIJA P/OS600-800                        </t>
  </si>
  <si>
    <t>OSVY1250DK</t>
  </si>
  <si>
    <t xml:space="preserve">HANDLE+COVER                         </t>
  </si>
  <si>
    <t>OSVY200BK</t>
  </si>
  <si>
    <t>OSVY400BK</t>
  </si>
  <si>
    <t>OSVY400DK</t>
  </si>
  <si>
    <t>OSVY800DK</t>
  </si>
  <si>
    <t>OSZ1</t>
  </si>
  <si>
    <t>OSZ2</t>
  </si>
  <si>
    <t>OSZ4</t>
  </si>
  <si>
    <t>OSZT1A</t>
  </si>
  <si>
    <t>OSZT1L</t>
  </si>
  <si>
    <t>OSZT2A</t>
  </si>
  <si>
    <t>OSZT2L</t>
  </si>
  <si>
    <t>OSZT3A</t>
  </si>
  <si>
    <t>OSZT3L</t>
  </si>
  <si>
    <t>OSZT4A</t>
  </si>
  <si>
    <t>OSZT4L</t>
  </si>
  <si>
    <t>OSZX3</t>
  </si>
  <si>
    <t>OSZX4</t>
  </si>
  <si>
    <t xml:space="preserve">Transferencia 1000A, Seccionador Doble Tiro, I-O-II, 1000A, 690V, 3polos,                 </t>
  </si>
  <si>
    <t>OT1000E03CP</t>
  </si>
  <si>
    <t>OT1000E03K</t>
  </si>
  <si>
    <t xml:space="preserve">Seccionador 1000A,                        </t>
  </si>
  <si>
    <t>OT1000E03N3P</t>
  </si>
  <si>
    <t>OT1000E03P</t>
  </si>
  <si>
    <t xml:space="preserve">Seccionador 1000A, 3polos, incluye manija y varilla                   </t>
  </si>
  <si>
    <t>OT1000E03W4P</t>
  </si>
  <si>
    <t>OT1000E03W8P</t>
  </si>
  <si>
    <t xml:space="preserve">Transferencia 1000A, Seccionador Doble Tiro, I-O-II, 1000A, 690V, 4polos,                 </t>
  </si>
  <si>
    <t>OT1000E04CP</t>
  </si>
  <si>
    <t>OT1000E04K</t>
  </si>
  <si>
    <t>OT1000E04P</t>
  </si>
  <si>
    <t xml:space="preserve">Seccionador 1000A, 4polos, incluye manija y varilla                   </t>
  </si>
  <si>
    <t>OT1000E04W4P</t>
  </si>
  <si>
    <t xml:space="preserve">Transferencia 1000A, Seccionador Doble Tiro, I-O-II, 1000A, 690V, 2polos,                 </t>
  </si>
  <si>
    <t>OT1000E12CP</t>
  </si>
  <si>
    <t>OT1000E12P</t>
  </si>
  <si>
    <t>OT1000E13CP</t>
  </si>
  <si>
    <t>OT1000E22CP</t>
  </si>
  <si>
    <t>OT1000E22P</t>
  </si>
  <si>
    <t>OT1000EM03P</t>
  </si>
  <si>
    <t>OT1000EM04P</t>
  </si>
  <si>
    <t>OT1000EP03P</t>
  </si>
  <si>
    <t xml:space="preserve">Seccionador, 1000A, 690V, 3polos,                      </t>
  </si>
  <si>
    <t>OT1000EP04P</t>
  </si>
  <si>
    <t xml:space="preserve">Seccionador, 1000A, 690V, 4polos,                      </t>
  </si>
  <si>
    <t>OT1000KLAA3B</t>
  </si>
  <si>
    <t xml:space="preserve">Seccionador en Gab. Metalico IP54, 1000A, 690V, 3polos, Agregar Tapas                </t>
  </si>
  <si>
    <t>OT1000KLAA3BZ</t>
  </si>
  <si>
    <t xml:space="preserve">Seccionador en Gab. Metalico IP65, 1000A, 690V, 3polos, Agregar Tapas                </t>
  </si>
  <si>
    <t>OT1000KLAA4B</t>
  </si>
  <si>
    <t xml:space="preserve">Seccionador en Gab. Metalico IP54, 1000A, 690V, 4polos, Agregar Tapas                </t>
  </si>
  <si>
    <t>OT1000KLAA4BZ</t>
  </si>
  <si>
    <t xml:space="preserve">Seccionador en Gab. Metalico IP65, 1000A, 690V, 4polos, Agregar Tapas                </t>
  </si>
  <si>
    <t>OT1000KLUU3BZ</t>
  </si>
  <si>
    <t>OT100F3</t>
  </si>
  <si>
    <t xml:space="preserve">Seccionador 100A, Tipo UL 3 Polos Agregar Manija y Varilla 6mm ø montaje en riel Din/Platina Operación Frontal seccion de cable 10...70mm2    </t>
  </si>
  <si>
    <t>OT100F3C</t>
  </si>
  <si>
    <t>Transferencia Manual 100A, I-O-II , SECCIONADOR DOBLE TIRO, 3 Polos, montaje en riel Din/Platina Agregar Manija y Varilla 6mm ø Operación Frontal seccion de cable 1.5...35mm2</t>
  </si>
  <si>
    <t>OT100F4C</t>
  </si>
  <si>
    <t xml:space="preserve">Transferencia I-O-II Manual 100 4polos sin/Manija, s/Varilla                   </t>
  </si>
  <si>
    <t>OT100F4N2</t>
  </si>
  <si>
    <t xml:space="preserve">Seccionador OT,100A, 690V, 4polos, Mtje riel Din/Platina, Agregar Manija y Varilla 6mm              </t>
  </si>
  <si>
    <t>OT100F6</t>
  </si>
  <si>
    <t xml:space="preserve">Seccionador OT 100 6polos sin/Manija, s/Varilla                    </t>
  </si>
  <si>
    <t>OT100FT3</t>
  </si>
  <si>
    <t xml:space="preserve">Seccionador 100A, Montaje Directo en Puerta 3 Polos Agregar Manija para Mtje. Directo en Puerta seccion de cable 10...70mm2       </t>
  </si>
  <si>
    <t>OT100FT4N2</t>
  </si>
  <si>
    <t xml:space="preserve">Seccionador OT,100A, 690V, 4polos, mtje directo en Puertaagregar manija Mtje Puerta               </t>
  </si>
  <si>
    <t>OT1200U03P</t>
  </si>
  <si>
    <t xml:space="preserve">Seccionador OT, 1200A, 690V, 3polos, incluye manija y varilla                 </t>
  </si>
  <si>
    <t>OT1200U04P</t>
  </si>
  <si>
    <t xml:space="preserve">Seccionador OT, 1200A, 690V, 4polos, incluye manija y varilla                 </t>
  </si>
  <si>
    <t>OT1200U12P</t>
  </si>
  <si>
    <t>OT1200U22P</t>
  </si>
  <si>
    <t xml:space="preserve">Transferencia 1250A, Seccionador Doble Tiro, I-O-II,                    </t>
  </si>
  <si>
    <t>OT1250E03CP</t>
  </si>
  <si>
    <t>OT1250E03K</t>
  </si>
  <si>
    <t xml:space="preserve">seccionador- 1250A,                        </t>
  </si>
  <si>
    <t>OT1250E03N3P</t>
  </si>
  <si>
    <t>OT1250E03P</t>
  </si>
  <si>
    <t xml:space="preserve">Seccionador 1250A, 1250                       </t>
  </si>
  <si>
    <t>OT1250E03W4P</t>
  </si>
  <si>
    <t>OT1250E03W8P</t>
  </si>
  <si>
    <t>OT1250E04CP</t>
  </si>
  <si>
    <t>OT1250E04K</t>
  </si>
  <si>
    <t>OT1250E04P</t>
  </si>
  <si>
    <t xml:space="preserve">Seccionador 1250A, 1250 3                      </t>
  </si>
  <si>
    <t>OT1250E04W4P</t>
  </si>
  <si>
    <t>OT1250E12CP</t>
  </si>
  <si>
    <t>OT1250E12P</t>
  </si>
  <si>
    <t>OT1250E13CP</t>
  </si>
  <si>
    <t>OT1250E22CP</t>
  </si>
  <si>
    <t>OT1250E22P</t>
  </si>
  <si>
    <t>OT1250EM03P</t>
  </si>
  <si>
    <t xml:space="preserve">Seccionador 1250A,                        </t>
  </si>
  <si>
    <t>OT1250EM03W4P</t>
  </si>
  <si>
    <t>OT1250EM03W8P</t>
  </si>
  <si>
    <t>OT1250EM04P</t>
  </si>
  <si>
    <t>OT1250EM04W4P</t>
  </si>
  <si>
    <t>OT1250EM04W8P</t>
  </si>
  <si>
    <t>OT1250EP03P</t>
  </si>
  <si>
    <t xml:space="preserve">Seccionador, 1250A, 690V, 3polos,                      </t>
  </si>
  <si>
    <t>OT1250EP04P</t>
  </si>
  <si>
    <t xml:space="preserve">Seccionador, 1250A, 690V, 4polos,                      </t>
  </si>
  <si>
    <t>OT1250KLAA3B</t>
  </si>
  <si>
    <t xml:space="preserve">Seccionador en Gab. Metalico IP54, 1250A, 690V, 3polos, Agregar Tapas                </t>
  </si>
  <si>
    <t>OT1250KLAA3BZ</t>
  </si>
  <si>
    <t xml:space="preserve">Seccionador en Gab. Metalico IP65, 1250A, 690V, 3polos, Agregar Tapas                </t>
  </si>
  <si>
    <t>OT1250KLAA4B</t>
  </si>
  <si>
    <t xml:space="preserve">Seccionador en Gab. Metalico IP54, 1250A, 690V, 4polos, Agregar Tapas                </t>
  </si>
  <si>
    <t>OT1250KLAA4BZ</t>
  </si>
  <si>
    <t xml:space="preserve">Seccionador en Gab. Metalico IP65, 1250A, 690V, 4polos, Agregar Tapas                </t>
  </si>
  <si>
    <t>OT1250KLUU3BZ</t>
  </si>
  <si>
    <t>OT125F3</t>
  </si>
  <si>
    <t xml:space="preserve">Seccionador 125A, Tipo UL 3 Polos Agregar Manija y Varilla 6mm ø montaje en riel Din/Platina Operación Frontal seccion de cable 10...70mm2    </t>
  </si>
  <si>
    <t>OT125F3C</t>
  </si>
  <si>
    <t xml:space="preserve">Transferencia Manual 125A, I-O-II, SECCIONADOR DOBLE TIRO, 3 Polos, montaje en riel Din/Platina Agregar Manija y Varilla 6mm ø Operación Frontal seccion de cable 10...70mm2 </t>
  </si>
  <si>
    <t>OT125F4C</t>
  </si>
  <si>
    <t xml:space="preserve">Transferencia I-O-II Manual 125A, 4 Polos                    </t>
  </si>
  <si>
    <t>OT125F4N2</t>
  </si>
  <si>
    <t xml:space="preserve">Seccionador OT, 125A, 690V, 4polos, Mtje riel Din/Platina, Agregar Manija y Varilla 6mm             </t>
  </si>
  <si>
    <t>OT125F6</t>
  </si>
  <si>
    <t xml:space="preserve">Seccionador 125A , 6Polos                      </t>
  </si>
  <si>
    <t>OT125F8</t>
  </si>
  <si>
    <t xml:space="preserve">Seccionador 125A, 8 Polos                      </t>
  </si>
  <si>
    <t>OT125FT3</t>
  </si>
  <si>
    <t xml:space="preserve">Seccionador 125A, Montaje Directo en Puerta 3 Polos Agregar Manija para Mtje. Directo en Puerta seccion de cable 10...70mm2       </t>
  </si>
  <si>
    <t>OT125FT4N2</t>
  </si>
  <si>
    <t xml:space="preserve">Seccionador OT,125A, 690V, 4polos, mtje directo en Puertaagregar manija Mtje Puerta               </t>
  </si>
  <si>
    <t xml:space="preserve">Transferencia 1600A, Seccionador Doble Tiro, I-O-II,                    </t>
  </si>
  <si>
    <t>OT1600E03CP</t>
  </si>
  <si>
    <t>OT1600E03K</t>
  </si>
  <si>
    <t xml:space="preserve">seccionador- 1600A,                        </t>
  </si>
  <si>
    <t>OT1600E03N3P</t>
  </si>
  <si>
    <t>OT1600E03P</t>
  </si>
  <si>
    <t xml:space="preserve">Seccionador 1600A,                        </t>
  </si>
  <si>
    <t>OT1600E03W4P</t>
  </si>
  <si>
    <t>OT1600E03W8P</t>
  </si>
  <si>
    <t>OT1600E04CP</t>
  </si>
  <si>
    <t>OT1600E04K</t>
  </si>
  <si>
    <t>OT1600E04P</t>
  </si>
  <si>
    <t>OT1600E04W4P</t>
  </si>
  <si>
    <t>OT1600E12CP</t>
  </si>
  <si>
    <t>OT1600E12P</t>
  </si>
  <si>
    <t>OT1600E13CP</t>
  </si>
  <si>
    <t xml:space="preserve">Transferencia 1600A, Doble Tiro seccionador                     </t>
  </si>
  <si>
    <t>OT1600E22CP</t>
  </si>
  <si>
    <t>OT1600E22P</t>
  </si>
  <si>
    <t>OT1600EM03P</t>
  </si>
  <si>
    <t>OT1600EM03W4P</t>
  </si>
  <si>
    <t>OT1600EM03W8P</t>
  </si>
  <si>
    <t>OT1600EM04P</t>
  </si>
  <si>
    <t>OT1600EM04W4P</t>
  </si>
  <si>
    <t>OT1600EM04W8P</t>
  </si>
  <si>
    <t>OT1600EP03P</t>
  </si>
  <si>
    <t xml:space="preserve">Seccionador, 1600A, 690V, 3polos,                      </t>
  </si>
  <si>
    <t>OT1600EP04P</t>
  </si>
  <si>
    <t xml:space="preserve">Seccionador, 1600A, 690V, 4polos,                      </t>
  </si>
  <si>
    <t>OT1600KLAA3B</t>
  </si>
  <si>
    <t xml:space="preserve">Seccionador en Gab. Metalico IP54, 1600A, 690V, 3polos, Agregar Tapas                </t>
  </si>
  <si>
    <t>OT1600KLAA3BZ</t>
  </si>
  <si>
    <t xml:space="preserve">Seccionador en Gab. Metalico IP65, 1600A, 690V, 3polos, Agregar Tapas                </t>
  </si>
  <si>
    <t>OT1600KLAA4B</t>
  </si>
  <si>
    <t xml:space="preserve">Seccionador en Gab. Metalico IP54, 1600A, 690V, 4polos, Agregar Tapas                </t>
  </si>
  <si>
    <t>OT1600KLAA4BZ</t>
  </si>
  <si>
    <t xml:space="preserve">Seccionador en Gab. Metalico IP65, 1600A, 690V, 4polos, Agregar Tapas                </t>
  </si>
  <si>
    <t>OT1600KLUU3BZ</t>
  </si>
  <si>
    <t>OT160E03CFP</t>
  </si>
  <si>
    <t xml:space="preserve">Transferencia / Seccionador Doble Tiro, I-O-II,                    </t>
  </si>
  <si>
    <t>OT160E03CLP</t>
  </si>
  <si>
    <t>OT160E03CP</t>
  </si>
  <si>
    <t xml:space="preserve">Transferencia / Seccionador Doble Tiro, I-O-II, 160A, 690V, 3polos, tipoIECincluye manija y varilla             </t>
  </si>
  <si>
    <t>OT160E03WCFP</t>
  </si>
  <si>
    <t>OT160E03WCLP</t>
  </si>
  <si>
    <t>OT160E03WCP</t>
  </si>
  <si>
    <t>OT160E04CFP</t>
  </si>
  <si>
    <t>OT160E04CLP</t>
  </si>
  <si>
    <t>OT160E04CP</t>
  </si>
  <si>
    <t xml:space="preserve">Transferencia / Seccionador Doble Tiro, I-O-II, 160A, 690V, 4polos, tipoIECincluye manija y varilla             </t>
  </si>
  <si>
    <t>OT160E04WCFP</t>
  </si>
  <si>
    <t>OT160E04WCLP</t>
  </si>
  <si>
    <t>OT160E04WCP</t>
  </si>
  <si>
    <t>OT160E12CFP</t>
  </si>
  <si>
    <t>OT160E12CLP</t>
  </si>
  <si>
    <t>OT160E12CP</t>
  </si>
  <si>
    <t>OT160E13CFP</t>
  </si>
  <si>
    <t>OT160E13CLP</t>
  </si>
  <si>
    <t>OT160E13CP</t>
  </si>
  <si>
    <t>OT160EV03P</t>
  </si>
  <si>
    <t>Seccionador 160A 3P INLCUYE MANIJA Y VARILLA</t>
  </si>
  <si>
    <t>OT160EV03WP</t>
  </si>
  <si>
    <t xml:space="preserve">Seccionador especial                        </t>
  </si>
  <si>
    <t>OT160EV04P</t>
  </si>
  <si>
    <t>OT160EV04WP</t>
  </si>
  <si>
    <t>OT160EV12P</t>
  </si>
  <si>
    <t>OT160EV12WP</t>
  </si>
  <si>
    <t>OT160EV22P</t>
  </si>
  <si>
    <t>OT160EV22WP</t>
  </si>
  <si>
    <t>OT160EVS03</t>
  </si>
  <si>
    <t>OT160EVS03K</t>
  </si>
  <si>
    <t>OT160EVS04</t>
  </si>
  <si>
    <t>OT160EVS04K</t>
  </si>
  <si>
    <t>OT160G03P</t>
  </si>
  <si>
    <t>SWITCH-DISCONNECTOR</t>
  </si>
  <si>
    <t>OT160G04P</t>
  </si>
  <si>
    <t>OT160GT03P</t>
  </si>
  <si>
    <t>OT160KLAA3C</t>
  </si>
  <si>
    <t xml:space="preserve">Transferencia / Seccionador Doble Tiro, I-O-II, 160A, 690V, en Gab.Metalico IP54Agregar Tapas              </t>
  </si>
  <si>
    <t>OT160KLAA4C</t>
  </si>
  <si>
    <t>OT16F3</t>
  </si>
  <si>
    <t xml:space="preserve">Seccionador 16A, Tipo IEC 3 Polos Agregar Manija y Varilla 6mm ø montaje en riel Din/Platina Operación Frontal seccion de cable 0.75...10mm2    </t>
  </si>
  <si>
    <t>OT16F3C</t>
  </si>
  <si>
    <t xml:space="preserve">Transferencia Manual 16A, I-O-II, SECCIONADOR DOBLE TIRO, 3 Polos, montaje en riel Din/Platina Agregar Manija y Varilla 6mm ø Operación Frontal seccion de cable 0.75...10mm2 </t>
  </si>
  <si>
    <t>OT16F4C</t>
  </si>
  <si>
    <t xml:space="preserve">Transferencia I-O-II 16A 4 Polos, agregar Manija y varilla                 </t>
  </si>
  <si>
    <t>OT16F4N2</t>
  </si>
  <si>
    <t xml:space="preserve">Seccionador OT,16A, 690V, 4polos, Mtje riel Din/Platina, Agregar Manija y Varilla 6mm              </t>
  </si>
  <si>
    <t>OT16F6</t>
  </si>
  <si>
    <t xml:space="preserve">Seccionador OT 16A 6 Polos                     </t>
  </si>
  <si>
    <t>OT16F8</t>
  </si>
  <si>
    <t xml:space="preserve">Seccionador OT 16A 8 Polos                     </t>
  </si>
  <si>
    <t>OT16FT3</t>
  </si>
  <si>
    <t xml:space="preserve">Seccionador 25A, Montaje Directo en Puerta 3 Polos Agregar Manija para Mtje. Directo en Puerta seccion de cable 0.75...10mm2       </t>
  </si>
  <si>
    <t>OT16FT4N2</t>
  </si>
  <si>
    <t>Seccionador 16A, Montaje Directo en Puerta 4 Polos  Agregar Manija para Mtje. Directo en Puerta  seccion de cable 0.75...10mm2</t>
  </si>
  <si>
    <t xml:space="preserve">Transferencia 2000A, Seccionador Doble Tiro, I-O-II, 2000A, 690V, 3polos,                 </t>
  </si>
  <si>
    <t>OT2000E03CP</t>
  </si>
  <si>
    <t>OT2000E03K</t>
  </si>
  <si>
    <t xml:space="preserve">Seccionador 2000A,                        </t>
  </si>
  <si>
    <t>OT2000E03N3P</t>
  </si>
  <si>
    <t>OT2000E03P</t>
  </si>
  <si>
    <t xml:space="preserve">Seccionador 2000A, 2000A 3 Polos                     </t>
  </si>
  <si>
    <t>OT2000E03W4P</t>
  </si>
  <si>
    <t>OT2000E03W8P</t>
  </si>
  <si>
    <t xml:space="preserve">Transferencia 2000A, Seccionador Doble Tiro, I-O-II, 2000A, 690V, 4polos,                 </t>
  </si>
  <si>
    <t>OT2000E04CP</t>
  </si>
  <si>
    <t>OT2000E04K</t>
  </si>
  <si>
    <t>OT2000E04P</t>
  </si>
  <si>
    <t xml:space="preserve">Seccionador 2000A, 2000A 4 Polos                     </t>
  </si>
  <si>
    <t xml:space="preserve">Transferencia 2000A, Seccionador Doble Tiro, I-O-II, 2000A, 690V, 2polos,                 </t>
  </si>
  <si>
    <t>OT2000E12CP</t>
  </si>
  <si>
    <t>OT2000E12P</t>
  </si>
  <si>
    <t>OT2000E13CP</t>
  </si>
  <si>
    <t>OT2000E13W4P</t>
  </si>
  <si>
    <t xml:space="preserve">seccionador- 2000A,                        </t>
  </si>
  <si>
    <t>OT2000E13W8P</t>
  </si>
  <si>
    <t>OT2000E22CP</t>
  </si>
  <si>
    <t>OT2000E22P</t>
  </si>
  <si>
    <t>OT2000EM03P</t>
  </si>
  <si>
    <t>OT2000EM04P</t>
  </si>
  <si>
    <t>OT2000EP03P</t>
  </si>
  <si>
    <t xml:space="preserve">Seccionador, 2000A, 690V, 3polos,                      </t>
  </si>
  <si>
    <t>OT2000EP04P</t>
  </si>
  <si>
    <t xml:space="preserve">Seccionador, 2000A, 690V, 4polos,                      </t>
  </si>
  <si>
    <t>OT200E03CFP</t>
  </si>
  <si>
    <t>OT200E03CLP</t>
  </si>
  <si>
    <t>OT200E03CP</t>
  </si>
  <si>
    <t xml:space="preserve">Transferencia / Seccionador Doble Tiro, I-O-II, 200A, 690V, 3polos, tipoIECincluye manija y varilla             </t>
  </si>
  <si>
    <t>OT200E03K</t>
  </si>
  <si>
    <t xml:space="preserve">Seccionador 200A                        </t>
  </si>
  <si>
    <t>OT200E03P</t>
  </si>
  <si>
    <t xml:space="preserve">Seccionador OT 200A                       </t>
  </si>
  <si>
    <t>OT200E03WCFP</t>
  </si>
  <si>
    <t>OT200E03WCLP</t>
  </si>
  <si>
    <t>OT200E03WCP</t>
  </si>
  <si>
    <t>OT200E03WP</t>
  </si>
  <si>
    <t xml:space="preserve">Seccionador200A, 690V, 3polos, tipoIECincluye manija y varillazapatas ampliadas                  </t>
  </si>
  <si>
    <t>OT200E04CFP</t>
  </si>
  <si>
    <t>OT200E04CLP</t>
  </si>
  <si>
    <t>OT200E04CP</t>
  </si>
  <si>
    <t xml:space="preserve">Transferencia / Seccionador Doble Tiro, I-O-II, 200A, 690V, 4polos, tipoIECincluye manija y varilla             </t>
  </si>
  <si>
    <t>OT200E04K</t>
  </si>
  <si>
    <t>OT200E04P</t>
  </si>
  <si>
    <t>OT200E04WCFP</t>
  </si>
  <si>
    <t>OT200E04WCLP</t>
  </si>
  <si>
    <t>OT200E04WCP</t>
  </si>
  <si>
    <t>OT200E04WP</t>
  </si>
  <si>
    <t xml:space="preserve">SeccionadorA, 690V, 4polos, tipoIECincluye manija y varillazapatas ampliadas                  </t>
  </si>
  <si>
    <t>OT200E12CFP</t>
  </si>
  <si>
    <t>OT200E12CLP</t>
  </si>
  <si>
    <t>OT200E12CP</t>
  </si>
  <si>
    <t>OT200E12P</t>
  </si>
  <si>
    <t>OT200E12WP</t>
  </si>
  <si>
    <t>OT200E13CFP</t>
  </si>
  <si>
    <t>OT200E13CLP</t>
  </si>
  <si>
    <t>OT200E13CP</t>
  </si>
  <si>
    <t>OT200E22P</t>
  </si>
  <si>
    <t>OT200E22WP</t>
  </si>
  <si>
    <t>OT200E23P</t>
  </si>
  <si>
    <t>OT200E33P</t>
  </si>
  <si>
    <t>OT200E33WCP</t>
  </si>
  <si>
    <t>OT200ERRR3TZ</t>
  </si>
  <si>
    <t xml:space="preserve">Seccionador en Gab. ACERO Inox IP65, 200A, 690V, 3polos, Agregar Tapas               </t>
  </si>
  <si>
    <t>OT200ES03</t>
  </si>
  <si>
    <t xml:space="preserve">Seccionador OT,200A, 400V, 3polos,                      </t>
  </si>
  <si>
    <t>OT200ES03K</t>
  </si>
  <si>
    <t>OT200ES04</t>
  </si>
  <si>
    <t xml:space="preserve">Seccionador OT,200A, 400V, 4polos,                      </t>
  </si>
  <si>
    <t>OT200ES04K</t>
  </si>
  <si>
    <t>OT200KFCC3B</t>
  </si>
  <si>
    <t xml:space="preserve">Seccionador en Gab. Plastico IP65200A, 690V, 3polos, Agregar Tapas Manija negra/roja               </t>
  </si>
  <si>
    <t>OT200KFCC3BA</t>
  </si>
  <si>
    <t xml:space="preserve">Seccionador en Gab. Plastico IP65200A, 690V, 3polos, Agregar Tapas Manija amarill/roja               </t>
  </si>
  <si>
    <t>OT200KFCC3T</t>
  </si>
  <si>
    <t>OT200KFCC4B</t>
  </si>
  <si>
    <t xml:space="preserve">Seccionador en Gab. Plastico IP65200A, 690V, 4polos, Agregar Tapas Manija negra/roja               </t>
  </si>
  <si>
    <t>OT200KFCC4BA</t>
  </si>
  <si>
    <t xml:space="preserve">Seccionador en Gab. Plastico IP65200A, 690V, 4polos, Agregar Tapas Manija amarill/roja               </t>
  </si>
  <si>
    <t>OT200KLAA3B</t>
  </si>
  <si>
    <t xml:space="preserve">Seccionador en Gab. Metalico IP54, 200A, 690V, 3polos, Agregar Tapas                </t>
  </si>
  <si>
    <t>OT200KLAA3BZ</t>
  </si>
  <si>
    <t xml:space="preserve">Seccionador en Gab. Metalico IP65, 200A, 690V, 3polos, Agregar Tapas                </t>
  </si>
  <si>
    <t>OT200KLAA3C</t>
  </si>
  <si>
    <t xml:space="preserve">Transferencia / Seccionador Doble Tiro, I-O-II, 200A, 690V, en Gab.Metalico IP54Agregar Tapas              </t>
  </si>
  <si>
    <t>OT200KLAA4B</t>
  </si>
  <si>
    <t xml:space="preserve">Seccionador en Gab. Metalico IP54, 200A, 690V, 4polos, Agregar Tapas                </t>
  </si>
  <si>
    <t>OT200KLAA4BZ</t>
  </si>
  <si>
    <t xml:space="preserve">Seccionador en Gab. Metalico IP65, 200A, 690V, 4polos, Agregar Tapas                </t>
  </si>
  <si>
    <t>OT200KLAA4C</t>
  </si>
  <si>
    <t>OT200KLAA6BZ</t>
  </si>
  <si>
    <t xml:space="preserve">Seccionador en Gab. Metalico IP65, 200A, 690V, 6polos, Agregar Tapas                </t>
  </si>
  <si>
    <t>OT200KLUU3BZ</t>
  </si>
  <si>
    <t>OT200KLUU4BZ</t>
  </si>
  <si>
    <t>OT200KLUU6BZ</t>
  </si>
  <si>
    <t>OT200KTRR6AZ</t>
  </si>
  <si>
    <t>OT200U03</t>
  </si>
  <si>
    <t xml:space="preserve">Seccionador 200A SIN VARILLA SIN Manija                    </t>
  </si>
  <si>
    <t>OT200U03CP</t>
  </si>
  <si>
    <t xml:space="preserve">Transferencia Manual 200A I-O-II,, SECCIONADOR DOBLE TIRO, Tipo UL3 Polos Incluye Varilla OXP6x161 y Manija OHB65J6E011 montaje en Platina Operación Frontal     </t>
  </si>
  <si>
    <t>OT200U03P</t>
  </si>
  <si>
    <t xml:space="preserve">Seccionador 200A, Tipo UL 3 Polos Incluye Varilla OXP6X210 y Manija OHB65J6 montaje en Platina Operación Frontal         </t>
  </si>
  <si>
    <t>OT200U04CP</t>
  </si>
  <si>
    <t xml:space="preserve">Transferencia / Seccionador Doble Tiro, I-O-II, 200A, 690V, 4polos, tipoULincluye manija y varilla             </t>
  </si>
  <si>
    <t>OT200U04P</t>
  </si>
  <si>
    <t>OT200U12-121</t>
  </si>
  <si>
    <t>OT200U12P</t>
  </si>
  <si>
    <t>OT200U22P</t>
  </si>
  <si>
    <t xml:space="preserve">Transferencia 2500A, Seccionador Doble Tiro, I-O-II,                    </t>
  </si>
  <si>
    <t>OT2500E03CP</t>
  </si>
  <si>
    <t>OT2500E03K</t>
  </si>
  <si>
    <t xml:space="preserve">Seccionador 2500A,                        </t>
  </si>
  <si>
    <t>OT2500E03N3P</t>
  </si>
  <si>
    <t>OT2500E03P</t>
  </si>
  <si>
    <t xml:space="preserve">Seccionador 2500A, 2500A 3 Polos                     </t>
  </si>
  <si>
    <t>OT2500E03W4P</t>
  </si>
  <si>
    <t>OT2500E03W8P</t>
  </si>
  <si>
    <t>OT2500E04CP</t>
  </si>
  <si>
    <t>OT2500E04K</t>
  </si>
  <si>
    <t>OT2500E04P</t>
  </si>
  <si>
    <t xml:space="preserve">Seccionador 2500A,  4 Polos                     </t>
  </si>
  <si>
    <t>OT2500E12CP</t>
  </si>
  <si>
    <t>OT2500E12P</t>
  </si>
  <si>
    <t>OT2500E13CP</t>
  </si>
  <si>
    <t>OT2500E13W4P</t>
  </si>
  <si>
    <t>OT2500E13W8P</t>
  </si>
  <si>
    <t>OT2500E22CP</t>
  </si>
  <si>
    <t>OT2500E22P</t>
  </si>
  <si>
    <t>OT2500EM03P</t>
  </si>
  <si>
    <t>OT2500EM03W4P</t>
  </si>
  <si>
    <t>OT2500EM03W8P</t>
  </si>
  <si>
    <t>OT2500EM04P</t>
  </si>
  <si>
    <t>OT2500EM04W4P</t>
  </si>
  <si>
    <t>OT2500EM04W8P</t>
  </si>
  <si>
    <t>OT2500EP03P</t>
  </si>
  <si>
    <t xml:space="preserve">Seccionador, 2500A, 690V, 3polos,                      </t>
  </si>
  <si>
    <t>OT2500EP04P</t>
  </si>
  <si>
    <t xml:space="preserve">Seccionador, 2500A, 690V, 4polos,                      </t>
  </si>
  <si>
    <t>OT250E03CFP</t>
  </si>
  <si>
    <t>OT250E03CLP</t>
  </si>
  <si>
    <t>OT250E03CP</t>
  </si>
  <si>
    <t xml:space="preserve">Transferencia / Seccionador Doble Tiro, I-O-II, 250A, 690V, 3polos, tipoIECincluye manija y varilla             </t>
  </si>
  <si>
    <t>OT250E03K</t>
  </si>
  <si>
    <t xml:space="preserve">Seccionador 250A                        </t>
  </si>
  <si>
    <t>OT250E03P</t>
  </si>
  <si>
    <t xml:space="preserve">Seccionador OT 250A                       </t>
  </si>
  <si>
    <t>OT250E03WCFP</t>
  </si>
  <si>
    <t>OT250E03WCLP</t>
  </si>
  <si>
    <t>OT250E03WCP</t>
  </si>
  <si>
    <t>OT250E03WP</t>
  </si>
  <si>
    <t xml:space="preserve">Seccionador250A, 690V, 3polos, tipoIECincluye manija y varillazapatas ampliadas                  </t>
  </si>
  <si>
    <t>OT250E04CFP</t>
  </si>
  <si>
    <t>OT250E04CLP</t>
  </si>
  <si>
    <t>OT250E04CP</t>
  </si>
  <si>
    <t xml:space="preserve">Transferencia / Seccionador Doble Tiro, I-O-II, 250A, 690V, 4polos, tipoIECincluye manija y varilla             </t>
  </si>
  <si>
    <t>OT250E04K</t>
  </si>
  <si>
    <t>OT250E04P</t>
  </si>
  <si>
    <t>OT250E04WCFP</t>
  </si>
  <si>
    <t>OT250E04WCLP</t>
  </si>
  <si>
    <t>OT250E04WCP</t>
  </si>
  <si>
    <t>OT250E04WP</t>
  </si>
  <si>
    <t>OT250E12CFP</t>
  </si>
  <si>
    <t>OT250E12CLP</t>
  </si>
  <si>
    <t>OT250E12CP</t>
  </si>
  <si>
    <t>OT250E12P</t>
  </si>
  <si>
    <t>OT250E12WP</t>
  </si>
  <si>
    <t>OT250E13CFP</t>
  </si>
  <si>
    <t>OT250E13CLP</t>
  </si>
  <si>
    <t>OT250E13CP</t>
  </si>
  <si>
    <t>OT250E22P</t>
  </si>
  <si>
    <t>OT250E22WP</t>
  </si>
  <si>
    <t>OT250E23P</t>
  </si>
  <si>
    <t>OT250E33P</t>
  </si>
  <si>
    <t>OT250ES03</t>
  </si>
  <si>
    <t xml:space="preserve">Seccionador OT,250A, 400V, 3polos,                      </t>
  </si>
  <si>
    <t>OT250ES03K</t>
  </si>
  <si>
    <t>OT250ES04</t>
  </si>
  <si>
    <t xml:space="preserve">Seccionador OT,250A, 400V, 4polos,                      </t>
  </si>
  <si>
    <t>OT250ES04K</t>
  </si>
  <si>
    <t>OT250ESUR3TZ</t>
  </si>
  <si>
    <t xml:space="preserve">seccionadpr en gab. Metalico ip 65250A, 400V, 3polos,                  </t>
  </si>
  <si>
    <t>OT250KFCC3B</t>
  </si>
  <si>
    <t xml:space="preserve">Seccionador en Gab. Plastico IP65250A, 690V, 3polos, Agregar Tapas Manija negra/roja               </t>
  </si>
  <si>
    <t>OT250KFCC3BA</t>
  </si>
  <si>
    <t xml:space="preserve">Seccionador en Gab. Plastico IP65250A, 690V, 3polos, Agregar Tapas Manija amarill/roja               </t>
  </si>
  <si>
    <t>OT250KFCC4B</t>
  </si>
  <si>
    <t xml:space="preserve">Seccionador en Gab. Plastico IP65250A, 690V, 4polos, Agregar Tapas Manija negra/roja               </t>
  </si>
  <si>
    <t>OT250KFCC4BA</t>
  </si>
  <si>
    <t xml:space="preserve">Seccionador en Gab. Plastico IP65250A, 690V, 4polos, Agregar Tapas Manija amarill/roja               </t>
  </si>
  <si>
    <t>OT250KLAA3B</t>
  </si>
  <si>
    <t xml:space="preserve">Seccionador en Gab. Metalico IP54, 250A, 690V, 3polos, Agregar Tapas                </t>
  </si>
  <si>
    <t>OT250KLAA3BZ</t>
  </si>
  <si>
    <t xml:space="preserve">Seccionador en Gab. Metalico IP65, 250A, 690V, 3polos, Agregar Tapas                </t>
  </si>
  <si>
    <t>OT250KLAA3C</t>
  </si>
  <si>
    <t xml:space="preserve">Transferencia / Seccionador Doble Tiro, I-O-II, 250A, 690V, en Gab.Metalico IP54Agregar Tapas              </t>
  </si>
  <si>
    <t>OT250KLAA4B</t>
  </si>
  <si>
    <t xml:space="preserve">Seccionador en Gab. Metalico IP54, 250A, 690V, 4polos, Agregar Tapas                </t>
  </si>
  <si>
    <t>OT250KLAA4BZ</t>
  </si>
  <si>
    <t xml:space="preserve">Seccionador en Gab. Metalico IP65, 250A, 690V, 4polos, Agregar Tapas                </t>
  </si>
  <si>
    <t>OT250KLAA4C</t>
  </si>
  <si>
    <t>OT250KLAA6BZ</t>
  </si>
  <si>
    <t xml:space="preserve">Seccionador en Gab. Metalico IP65, 250A, 690V, 6polos, Agregar Tapas                </t>
  </si>
  <si>
    <t>OT250KLUU3BZ</t>
  </si>
  <si>
    <t>OT250KLUU4BZ</t>
  </si>
  <si>
    <t>OT250KLUU6BZ</t>
  </si>
  <si>
    <t>OT25F3</t>
  </si>
  <si>
    <t xml:space="preserve">Seccionador 25A, Tipo IEC 3 Polos Agregar Manija y Varilla 6mm ø montaje en riel Din/Platina Operación Frontal seccion de cable 0.75...10mm2    </t>
  </si>
  <si>
    <t>OT25F3C</t>
  </si>
  <si>
    <t xml:space="preserve">Transferencia Manual 25A, I-O-II, SECCIONADOR DOBLE TIRO, 3 Polos, montaje en riel Din/Platina Agregar Manija y Varilla 6mm ø Operación Frontal seccion de cable 0.75...10mm2 </t>
  </si>
  <si>
    <t>OT25F4C</t>
  </si>
  <si>
    <t xml:space="preserve">Transferencia / Seccionador Doble Tiro, I-O-II, 25A, 690V, 4polos, Agregar manija y varilla             </t>
  </si>
  <si>
    <t>OT25F4N2</t>
  </si>
  <si>
    <t xml:space="preserve">Seccionador OT,25A, 690V, 4polos, Mtje riel Din/Platina, Agregar Manija y Varilla 6mm              </t>
  </si>
  <si>
    <t>OT25F6</t>
  </si>
  <si>
    <t xml:space="preserve">Seccionador 25A, 6 Polos                      </t>
  </si>
  <si>
    <t>OT25F8</t>
  </si>
  <si>
    <t xml:space="preserve">Seccionador 25A, 8 Polos                      </t>
  </si>
  <si>
    <t>OT25FT3</t>
  </si>
  <si>
    <t>OT25FT4N2</t>
  </si>
  <si>
    <t>Seccionador 25A, Montaje Directo en Puerta 4 Polos  Agregar Manija para Mtje. Directo en Puerta  seccion de cable 0.75...10mm2</t>
  </si>
  <si>
    <t>OT30F3</t>
  </si>
  <si>
    <t xml:space="preserve">Seccionador 30A, Tipo UL 3 Polos Agregar Manija y Varilla 6mm ø montaje en riel Din/Platina Operación Frontal seccion de cable 10…70mm2    </t>
  </si>
  <si>
    <t>OT30F4N2</t>
  </si>
  <si>
    <t xml:space="preserve">Seccionador OT,30A, 690V, 4polos, Mtje riel Din/Platina, Agregar Manija y Varilla 6mm              </t>
  </si>
  <si>
    <t>OT315E03CFP</t>
  </si>
  <si>
    <t>OT315E03CLP</t>
  </si>
  <si>
    <t>OT315E03CP</t>
  </si>
  <si>
    <t xml:space="preserve">Transferencia / Seccionador Doble Tiro, I-O-II, 315A, 690V, 3polos, tipoIECincluye manija y varilla             </t>
  </si>
  <si>
    <t>OT315E03K</t>
  </si>
  <si>
    <t xml:space="preserve">Seccionador 315A,                        </t>
  </si>
  <si>
    <t>OT315E03P</t>
  </si>
  <si>
    <t xml:space="preserve">Seccionador 315A, Tipo IEC 3 Polos Incluye Varilla OXP12X185 y Manija OHB95J12 montaje en Platina Operación Frontal         </t>
  </si>
  <si>
    <t>OT315E03WP</t>
  </si>
  <si>
    <t xml:space="preserve">Seccionador400A, 690V, 3polos, tipoIECincluye manija y varillazapatas ampliadas                  </t>
  </si>
  <si>
    <t>OT315E04CFP</t>
  </si>
  <si>
    <t>OT315E04CLP</t>
  </si>
  <si>
    <t>OT315E04CP</t>
  </si>
  <si>
    <t xml:space="preserve">Transferencia / Seccionador Doble Tiro, I-O-II, 315A, 690V, 4polos, tipoIECincluye manija y varilla             </t>
  </si>
  <si>
    <t>OT315E04K</t>
  </si>
  <si>
    <t>OT315E04P</t>
  </si>
  <si>
    <t>OT315E04WP</t>
  </si>
  <si>
    <t>OT315E12CFP</t>
  </si>
  <si>
    <t>OT315E12CLP</t>
  </si>
  <si>
    <t>OT315E12CP</t>
  </si>
  <si>
    <t>OT315E12P</t>
  </si>
  <si>
    <t>OT315E12WP</t>
  </si>
  <si>
    <t>OT315E13CFP</t>
  </si>
  <si>
    <t>OT315E13CLP</t>
  </si>
  <si>
    <t>OT315E13CP</t>
  </si>
  <si>
    <t>OT315E22P</t>
  </si>
  <si>
    <t>OT315E22WP</t>
  </si>
  <si>
    <t>OT315E23P</t>
  </si>
  <si>
    <t>OT315E33P</t>
  </si>
  <si>
    <t>OT315ES03</t>
  </si>
  <si>
    <t xml:space="preserve">Seccionador OT,315A, 400V, 3polos,                      </t>
  </si>
  <si>
    <t>OT315ES03K</t>
  </si>
  <si>
    <t>OT315ES04</t>
  </si>
  <si>
    <t xml:space="preserve">Seccionador OT,315A, 400V, 4polos,                      </t>
  </si>
  <si>
    <t>OT315ES04K</t>
  </si>
  <si>
    <t>OT315KFCC3B</t>
  </si>
  <si>
    <t xml:space="preserve">Seccionador en Gab. Plastico IP65315A, 690V, 3polos, Agregar Tapas Manija negra/roja               </t>
  </si>
  <si>
    <t>OT315KFCC3BA</t>
  </si>
  <si>
    <t xml:space="preserve">Seccionador en Gab. Plastico IP65315A, 690V, 3polos, Agregar Tapas Manija amarill/roja               </t>
  </si>
  <si>
    <t>OT315KFCC3T</t>
  </si>
  <si>
    <t>OT315KFCC4B</t>
  </si>
  <si>
    <t xml:space="preserve">Seccionador en Gab. Plastico IP65315A, 690V, 4polos, Agregar Tapas Manija negra/roja               </t>
  </si>
  <si>
    <t>OT315KFCC4BA</t>
  </si>
  <si>
    <t xml:space="preserve">Seccionador en Gab. Plastico IP65315A, 690V, 4polos, Agregar Tapas Manija amarill/roja               </t>
  </si>
  <si>
    <t>OT315KLAA3B</t>
  </si>
  <si>
    <t xml:space="preserve">Seccionador en Gab. Metalico IP54, 315A, 690V, 3polos, Agregar Tapas                </t>
  </si>
  <si>
    <t>OT315KLAA3BZ</t>
  </si>
  <si>
    <t xml:space="preserve">Seccionador en Gab. Metalico IP65, 315A, 690V, 3polos, Agregar Tapas                </t>
  </si>
  <si>
    <t>OT315KLAA3C</t>
  </si>
  <si>
    <t xml:space="preserve">Transferencia / Seccionador Doble Tiro, I-O-II, 315A, 690V, en Gab.Metalico IP54Agregar Tapas              </t>
  </si>
  <si>
    <t>OT315KLAA4B</t>
  </si>
  <si>
    <t xml:space="preserve">Seccionador en Gab. Metalico IP54, 315A, 690V, 4polos, Agregar Tapas                </t>
  </si>
  <si>
    <t>OT315KLAA4BZ</t>
  </si>
  <si>
    <t xml:space="preserve">Seccionador en Gab. Metalico IP65, 315A, 690V, 4polos, Agregar Tapas                </t>
  </si>
  <si>
    <t>OT315KLAA4C</t>
  </si>
  <si>
    <t>OT315KLAA6BZ</t>
  </si>
  <si>
    <t xml:space="preserve">Seccionador en Gab. Metalico IP65, 315A, 690V, 6polos, Agregar Tapas                </t>
  </si>
  <si>
    <t>OT315KLUU3BZ</t>
  </si>
  <si>
    <t>OT315KLUU4BZ</t>
  </si>
  <si>
    <t>OT315KLUU6BZ</t>
  </si>
  <si>
    <t>OT400DFCC3B</t>
  </si>
  <si>
    <t>OT400DFCC3BA</t>
  </si>
  <si>
    <t>OT400DFCC4B</t>
  </si>
  <si>
    <t>OT400DFCC4BA</t>
  </si>
  <si>
    <t>OT400DLAA3B</t>
  </si>
  <si>
    <t xml:space="preserve">Seccionador en Gab. Metalico IP54, 400A, 690V, 3polos, Agregar Tapas                </t>
  </si>
  <si>
    <t>OT400DLAA3BZ</t>
  </si>
  <si>
    <t xml:space="preserve">Seccionador en Gab. Metalico IP65, 400A, 690V, 3polos, Agregar Tapas                </t>
  </si>
  <si>
    <t>OT400DLAA3C</t>
  </si>
  <si>
    <t xml:space="preserve">Transferencia / Seccionador Doble Tiro, I-O-II, 400A, 690V, 3polos, en Gab.Metalico IP54Agregar Tapas             </t>
  </si>
  <si>
    <t>OT400DLAA4B</t>
  </si>
  <si>
    <t xml:space="preserve">Seccionador en Gab. Metalico IP54, 400A, 690V, 4polos, Agregar Tapas                </t>
  </si>
  <si>
    <t>OT400DLAA4BZ</t>
  </si>
  <si>
    <t xml:space="preserve">Seccionador en Gab. Metalico IP65, 400A, 690V, 4polos, Agregar Tapas                </t>
  </si>
  <si>
    <t>OT400DLAA4C</t>
  </si>
  <si>
    <t>OT400DLAA6BZ</t>
  </si>
  <si>
    <t xml:space="preserve">Seccionador en Gab. Metalico IP65, 400A, 690V, 6polos, Agregar Tapas                </t>
  </si>
  <si>
    <t>OT400DLUU3BZ</t>
  </si>
  <si>
    <t>OT400DLUU4BZ</t>
  </si>
  <si>
    <t>OT400DLUU6BZ</t>
  </si>
  <si>
    <t>OT400E03CFP</t>
  </si>
  <si>
    <t>OT400E03CLP</t>
  </si>
  <si>
    <t>OT400E03CP</t>
  </si>
  <si>
    <t xml:space="preserve">Transferencia / Seccionador Doble Tiro, I-O-II, 400A, 690V, 3polos, tipoIECincluye manija y varilla             </t>
  </si>
  <si>
    <t>OT400E03K</t>
  </si>
  <si>
    <t xml:space="preserve">Seccionador 400A,                        </t>
  </si>
  <si>
    <t>OT400E03P</t>
  </si>
  <si>
    <t xml:space="preserve">Seccionador OT 400A,                       </t>
  </si>
  <si>
    <t>OT400E03WP</t>
  </si>
  <si>
    <t>OT400E04CFP</t>
  </si>
  <si>
    <t>OT400E04CLP</t>
  </si>
  <si>
    <t>OT400E04CP</t>
  </si>
  <si>
    <t xml:space="preserve">Transferencia / Seccionador Doble Tiro, I-O-II, 400A, 690V, 4polos, tipoIECincluye manija y varilla             </t>
  </si>
  <si>
    <t>OT400E04K</t>
  </si>
  <si>
    <t>OT400E04P</t>
  </si>
  <si>
    <t xml:space="preserve">Seccionador OT 400A, 4 Polos                     </t>
  </si>
  <si>
    <t>OT400E04WP</t>
  </si>
  <si>
    <t>OT400E12CFP</t>
  </si>
  <si>
    <t>OT400E12CLP</t>
  </si>
  <si>
    <t>OT400E12CP</t>
  </si>
  <si>
    <t>OT400E12P</t>
  </si>
  <si>
    <t>OT400E12WP</t>
  </si>
  <si>
    <t>OT400E13CFP</t>
  </si>
  <si>
    <t>OT400E13CLP</t>
  </si>
  <si>
    <t>OT400E13CP</t>
  </si>
  <si>
    <t>OT400E22P</t>
  </si>
  <si>
    <t>OT400E22WP</t>
  </si>
  <si>
    <t>OT400E23P</t>
  </si>
  <si>
    <t>OT400E33P</t>
  </si>
  <si>
    <t>OT400ES03</t>
  </si>
  <si>
    <t xml:space="preserve">Seccionador OT,400A, 400V, 3polos,                      </t>
  </si>
  <si>
    <t>OT400ES03K</t>
  </si>
  <si>
    <t>OT400ES04</t>
  </si>
  <si>
    <t xml:space="preserve">Seccionador OT,400A, 400V, 4polos,                      </t>
  </si>
  <si>
    <t>OT400ES04K</t>
  </si>
  <si>
    <t>OT400U03</t>
  </si>
  <si>
    <t xml:space="preserve">Seccionador OT Tipo UL 400A, 3 Polos                   </t>
  </si>
  <si>
    <t>OT400U03CP</t>
  </si>
  <si>
    <t xml:space="preserve">Transferencia Manual 400A I-O-II, SECCIONADOR DOBLE TIRO, Tipo UL 3 Polos Incluye Varilla OXP12x166 y Manija OHB95J12E011 montaje en Platina Operación Frontal    </t>
  </si>
  <si>
    <t>OT400U03P</t>
  </si>
  <si>
    <t xml:space="preserve">Seccionador 400A, Tipo UL 3 Polos Incluye Varilla OXP12X185 y Manija OHB95J12 montaje en Platina Operación Frontal         </t>
  </si>
  <si>
    <t>OT400U04CP</t>
  </si>
  <si>
    <t xml:space="preserve">Transferencia / Seccionador Doble Tiro, I-O-II, 400A, 690V, 4polos, tipoULincluye manija y varilla             </t>
  </si>
  <si>
    <t>OT400U04P</t>
  </si>
  <si>
    <t xml:space="preserve">Seccionador OT Tipo UL 400A, 4 Polos                   </t>
  </si>
  <si>
    <t>OT400U12P</t>
  </si>
  <si>
    <t>OT400U22P</t>
  </si>
  <si>
    <t>OT40F3</t>
  </si>
  <si>
    <t xml:space="preserve">Seccionador 40A, Tipo IEC 3 Polos Agregar Manija y Varilla 6mm ø montaje en riel Din/Platina Operación Frontal seccion de cable 0.75...10mm2    </t>
  </si>
  <si>
    <t>OT40F3C</t>
  </si>
  <si>
    <t xml:space="preserve">Transferencia Manual 40A, I-O-II, SECCIONADOR DOBLE TIRO, 3 Polos, montaje en riel Din/Platina Agregar Manija y Varilla 6mm ø Operación Frontal seccion de cable 0.75...10mm2 </t>
  </si>
  <si>
    <t>OT40F4C</t>
  </si>
  <si>
    <t xml:space="preserve">Transferencia I-O-II 40A, 4 Polos                     </t>
  </si>
  <si>
    <t>OT40F4N2</t>
  </si>
  <si>
    <t xml:space="preserve">Seccionador OT,40A, 690V, 4polos, Mtje riel Din/Platina, Agregar Manija y Varilla 6mm              </t>
  </si>
  <si>
    <t>OT40F6</t>
  </si>
  <si>
    <t xml:space="preserve">Seccionador OT 40A, 6 Polos                     </t>
  </si>
  <si>
    <t>OT40F8</t>
  </si>
  <si>
    <t xml:space="preserve">Seccionador OT 40A, 8 Polos                     </t>
  </si>
  <si>
    <t>OT40FT3</t>
  </si>
  <si>
    <t xml:space="preserve">Seccionador 40A, Montaje Directo en Puerta 3 Polos Agregar Manija para Mtje. Directo en Puerta seccion de cable 0.75...10mm2       </t>
  </si>
  <si>
    <t>OT40FT4N2</t>
  </si>
  <si>
    <t>Seccionador 40A, Montaje Directo en Puerta 4 Polos  Agregar Manija para Mtje. Directo en Puerta  seccion de cable 0.75...10mm2</t>
  </si>
  <si>
    <t>OT600U03CP</t>
  </si>
  <si>
    <t xml:space="preserve">Transferencia Manual 600A I-O-II, SECCIONADOR DOBLE TIRO, Tipo IEC 3 Polos Incluye Varilla OXP12X185 y Manija OHB125J12E011 montaje en Platina Operación Frontal    </t>
  </si>
  <si>
    <t>OT600U03P</t>
  </si>
  <si>
    <t xml:space="preserve">Seccionador 600A, Tipo UL 3 Polos Incluye Varilla OXP12X185 y Manija OHB125J12 montaje en riel Din/Platina Operación Frontal        </t>
  </si>
  <si>
    <t>OT600U04CP</t>
  </si>
  <si>
    <t xml:space="preserve">Transferencia / Seccionador Doble Tiro, I-O-II, 600A, 690V, 4polos, tipoULincluye manija y varilla             </t>
  </si>
  <si>
    <t>OT600U04P</t>
  </si>
  <si>
    <t xml:space="preserve">Seccionador OT tipo UL 600, 4 Polos                   </t>
  </si>
  <si>
    <t>OT600U12P</t>
  </si>
  <si>
    <t xml:space="preserve">Seccionador OT tipo UL 600, 3 Polos                   </t>
  </si>
  <si>
    <t>OT600U22P</t>
  </si>
  <si>
    <t>OT60F3</t>
  </si>
  <si>
    <t xml:space="preserve">Seccionador 60A, Tipo UL 3 Polos Agregar Manija y Varilla 6mm ø montaje en riel Din/Platina Operación Frontal seccion de cable 10...70mm2    </t>
  </si>
  <si>
    <t>OT60F4N2</t>
  </si>
  <si>
    <t xml:space="preserve">Seccionador OT,60A, 690V, 4polos, Mtje riel Din/Platina, Agregar Manija y Varilla 6mm              </t>
  </si>
  <si>
    <t>OT60FT3</t>
  </si>
  <si>
    <t>Seccionador 60A, UL Montaje Directo en Puerta 3 Polos  Agregar Manija para Mtje. Directo en Puerta  seccion de cable 0.75...10mm2</t>
  </si>
  <si>
    <t>OT630E03CFP</t>
  </si>
  <si>
    <t>OT630E03CLP</t>
  </si>
  <si>
    <t>OT630E03CP</t>
  </si>
  <si>
    <t xml:space="preserve">Transferencia / Seccionador Doble Tiro, I-O-II, 630A, 690V, 3polos, tipoIECincluye manija y varilla             </t>
  </si>
  <si>
    <t>OT630E03K</t>
  </si>
  <si>
    <t xml:space="preserve">Seccionador ,                        </t>
  </si>
  <si>
    <t>OT630E03N3P</t>
  </si>
  <si>
    <t>OT630E03P</t>
  </si>
  <si>
    <t>OT630E04CFP</t>
  </si>
  <si>
    <t>OT630E04CLP</t>
  </si>
  <si>
    <t>OT630E04CP</t>
  </si>
  <si>
    <t xml:space="preserve">Transferencia / Seccionador Doble Tiro, I-O-II, 630A, 690V, 4polos, tipoIECincluye manija y varilla             </t>
  </si>
  <si>
    <t>OT630E04K</t>
  </si>
  <si>
    <t>OT630E04P</t>
  </si>
  <si>
    <t>OT630E12CFP</t>
  </si>
  <si>
    <t>OT630E12CLP</t>
  </si>
  <si>
    <t>OT630E12CP</t>
  </si>
  <si>
    <t>OT630E12P</t>
  </si>
  <si>
    <t>OT630E13CFP</t>
  </si>
  <si>
    <t>OT630E13CLP</t>
  </si>
  <si>
    <t>OT630E13CP</t>
  </si>
  <si>
    <t>OT630E22P</t>
  </si>
  <si>
    <t>OT630E23P</t>
  </si>
  <si>
    <t>OT630E33P</t>
  </si>
  <si>
    <t>OT630E33P31</t>
  </si>
  <si>
    <t>OT630ES03</t>
  </si>
  <si>
    <t xml:space="preserve">Seccionador OT,630A, 400V, 3polos,                      </t>
  </si>
  <si>
    <t>OT630ES03K</t>
  </si>
  <si>
    <t>OT630ES04</t>
  </si>
  <si>
    <t xml:space="preserve">Seccionador OT,630A, 400V, 4polos,                      </t>
  </si>
  <si>
    <t>OT630ES04K</t>
  </si>
  <si>
    <t>OT630KFCC3B</t>
  </si>
  <si>
    <t xml:space="preserve">Seccionador en Gab. Plastico IP65630A, 690V, 3polos, Agregar Tapas Manija negra/roja               </t>
  </si>
  <si>
    <t>OT630KFCC3BA</t>
  </si>
  <si>
    <t xml:space="preserve">Seccionador en Gab. Plastico IP65630A, 690V, 3polos, Agregar Tapas Manija amarill/roja               </t>
  </si>
  <si>
    <t>OT630KFCC4B</t>
  </si>
  <si>
    <t xml:space="preserve">Seccionador en Gab. Plastico IP65630A, 690V, 4polos, Agregar Tapas Manija negra/roja               </t>
  </si>
  <si>
    <t>OT630KFCC4BA</t>
  </si>
  <si>
    <t xml:space="preserve">Seccionador en Gab. Plastico IP65630A, 690V, 4polos, Agregar Tapas Manija amarill/roja               </t>
  </si>
  <si>
    <t>OT630KLAA3B</t>
  </si>
  <si>
    <t xml:space="preserve">Seccionador en Gab. Metalico IP54, 630A, 690V, 3polos, Agregar Tapas                </t>
  </si>
  <si>
    <t>OT630KLAA3BZ</t>
  </si>
  <si>
    <t xml:space="preserve">Seccionador en Gab. Metalico IP65, 630A, 690V, 3polos, Agregar Tapas                </t>
  </si>
  <si>
    <t>OT630KLAA3C</t>
  </si>
  <si>
    <t xml:space="preserve">Transferencia / Seccionador Doble Tiro, I-O-II, 630A, 690V, en Gab.Metalico IP54Agregar Tapas              </t>
  </si>
  <si>
    <t>OT630KLAA4B</t>
  </si>
  <si>
    <t xml:space="preserve">Seccionador en Gab. Metalico IP54, 630A, 690V, 4polos, Agregar Tapas                </t>
  </si>
  <si>
    <t>OT630KLAA4BZ</t>
  </si>
  <si>
    <t xml:space="preserve">Seccionador en Gab. Metalico IP65, 630A, 690V, 4polos, Agregar Tapas                </t>
  </si>
  <si>
    <t>OT630KLAA4C</t>
  </si>
  <si>
    <t>OT630KLAA6BZ</t>
  </si>
  <si>
    <t xml:space="preserve">Seccionador en Gab. Metalico IP65, 630A, 690V, 6polos, Agregar Tapas                </t>
  </si>
  <si>
    <t>OT630KLCC3BZ</t>
  </si>
  <si>
    <t>OT630KLUU3BZ</t>
  </si>
  <si>
    <t>OT630KLUU4BZ</t>
  </si>
  <si>
    <t>OT630KLUU6BZ</t>
  </si>
  <si>
    <t>OT63F3</t>
  </si>
  <si>
    <t xml:space="preserve">Seccionador 63A, Tipo IEC 3 Polos Agregar Manija y Varilla 6mm ø montaje en riel Din/Platina Operación Frontal seccion de cable 1.5...35mm2    </t>
  </si>
  <si>
    <t>OT63F3C</t>
  </si>
  <si>
    <t xml:space="preserve">Transferencia Manual 63A, I-O-II, SECCIONADOR DOBLE TIRO, 3 Polos, montaje en riel Din/Platina Agregar Manija y Varilla 6mm ø Operación Frontal seccion de cable 0.75...10mm2 </t>
  </si>
  <si>
    <t>OT63F4C</t>
  </si>
  <si>
    <t xml:space="preserve">Transferencia 63A, 4 Polos                      </t>
  </si>
  <si>
    <t>OT63F4N2</t>
  </si>
  <si>
    <t xml:space="preserve">Seccionador OT,36A, 690V, 4polos, Mtje riel Din/Platina, Agregar Manija y Varilla 6mm              </t>
  </si>
  <si>
    <t>OT63F6</t>
  </si>
  <si>
    <t xml:space="preserve">Seccionador 63A, 6 Polos                      </t>
  </si>
  <si>
    <t>OT63F8</t>
  </si>
  <si>
    <t xml:space="preserve">Seccionador 63A, 8 Polos                      </t>
  </si>
  <si>
    <t>OT63FT3</t>
  </si>
  <si>
    <t xml:space="preserve">Seccionador 63A, Montaje Directo en Puerta 3 Polos Agregar Manija para Mtje. Directo en Puerta seccion de cable 1.5...35mm2       </t>
  </si>
  <si>
    <t>OT63FT4N2</t>
  </si>
  <si>
    <t>Seccionador 63A, Montaje Directo en Puerta 4 Polos  Agregar Manija para Mtje. Directo en Puerta  seccion de cable 1.5...35mm2</t>
  </si>
  <si>
    <t>OT800E03CFP</t>
  </si>
  <si>
    <t>OT800E03CLP</t>
  </si>
  <si>
    <t>OT800E03CP</t>
  </si>
  <si>
    <t xml:space="preserve">Transferencia / Seccionador Doble Tiro, I-O-II, 800A, 690V, 3polos, tipoIECincluye manija y varilla             </t>
  </si>
  <si>
    <t>OT800E03K</t>
  </si>
  <si>
    <t xml:space="preserve">Seccionador                         </t>
  </si>
  <si>
    <t>OT800E03N3P</t>
  </si>
  <si>
    <t>OT800E03P</t>
  </si>
  <si>
    <t>OT800E04CFP</t>
  </si>
  <si>
    <t>OT800E04CLP</t>
  </si>
  <si>
    <t>OT800E04CP</t>
  </si>
  <si>
    <t xml:space="preserve">Transferencia / Seccionador Doble Tiro, I-O-II, 800A, 690V, 4polos, tipoIECincluye manija y varilla             </t>
  </si>
  <si>
    <t>OT800E04K</t>
  </si>
  <si>
    <t>OT800E04P</t>
  </si>
  <si>
    <t>OT800E12CFP</t>
  </si>
  <si>
    <t>OT800E12CLP</t>
  </si>
  <si>
    <t>OT800E12CP</t>
  </si>
  <si>
    <t>OT800E12P</t>
  </si>
  <si>
    <t>OT800E13CFP</t>
  </si>
  <si>
    <t>OT800E13CLP</t>
  </si>
  <si>
    <t>OT800E13CP</t>
  </si>
  <si>
    <t>OT800E22P</t>
  </si>
  <si>
    <t>OT800EAUR3TZ</t>
  </si>
  <si>
    <t>OT800ES03</t>
  </si>
  <si>
    <t xml:space="preserve">Seccionador OT,800A, 400V, 3polos,                      </t>
  </si>
  <si>
    <t>OT800ES03K</t>
  </si>
  <si>
    <t>OT800ES04</t>
  </si>
  <si>
    <t xml:space="preserve">Seccionador OT,800A, 400V, 4polos,                      </t>
  </si>
  <si>
    <t>OT800ES04K</t>
  </si>
  <si>
    <t>OT800KFCC3B</t>
  </si>
  <si>
    <t xml:space="preserve">Seccionador en Gab. Plastico IP65800A, 690V, 3polos, Agregar Tapas Manija negra/roja               </t>
  </si>
  <si>
    <t>OT800KFCC3BA</t>
  </si>
  <si>
    <t xml:space="preserve">Seccionador en Gab. Plastico IP65800A, 690V, 3polos, Agregar Tapas Manija amarill/roja               </t>
  </si>
  <si>
    <t>OT800KFCC4B</t>
  </si>
  <si>
    <t xml:space="preserve">Seccionador en Gab. Plastico IP65800A, 690V, 4polos, Agregar Tapas Manija negra/roja               </t>
  </si>
  <si>
    <t>OT800KFCC4BA</t>
  </si>
  <si>
    <t xml:space="preserve">Seccionador en Gab. Plastico IP65800A, 690V, 4polos, Agregar Tapas Manija amarill/roja               </t>
  </si>
  <si>
    <t>OT800KLAA3B</t>
  </si>
  <si>
    <t xml:space="preserve">Seccionador en Gab. Metalico IP54, 800A, 690V, 3polos, Agregar Tapas                </t>
  </si>
  <si>
    <t>OT800KLAA3BZ</t>
  </si>
  <si>
    <t xml:space="preserve">Seccionador en Gab. Metalico IP65, 800A, 690V, 3polos, Agregar Tapas                </t>
  </si>
  <si>
    <t>OT800KLAA3C</t>
  </si>
  <si>
    <t xml:space="preserve">Transferencia / Seccionador Doble Tiro, I-O-II, 800A, 690V, en Gab.Metalico IP54Agregar Tapas              </t>
  </si>
  <si>
    <t>OT800KLAA4B</t>
  </si>
  <si>
    <t xml:space="preserve">Seccionador en Gab. Metalico IP54, 800A, 690V, 4polos, Agregar Tapas                </t>
  </si>
  <si>
    <t>OT800KLAA4BZ</t>
  </si>
  <si>
    <t xml:space="preserve">Seccionador en Gab. Metalico IP65, 800A, 690V, 4polos, Agregar Tapas                </t>
  </si>
  <si>
    <t>OT800KLAA4C</t>
  </si>
  <si>
    <t>OT800KLAA6BZ</t>
  </si>
  <si>
    <t xml:space="preserve">Seccionador en Gab. Metalico IP65, 800A, 690V, 6polos, Agregar Tapas                </t>
  </si>
  <si>
    <t>OT800KLUU3BZ</t>
  </si>
  <si>
    <t>OT800KLUU4BZ</t>
  </si>
  <si>
    <t>OT800KLUU6BZ</t>
  </si>
  <si>
    <t>OT800U03CP</t>
  </si>
  <si>
    <t xml:space="preserve">Transferencia / Seccionador Doble Tiro, I-O-II, 800A, 690V, 3polos, tipoULincluye manija y varilla             </t>
  </si>
  <si>
    <t>OT800U03P</t>
  </si>
  <si>
    <t xml:space="preserve">Seccionador 800A/690V, 3polos incluyemanija y varilla                    </t>
  </si>
  <si>
    <t>OT800U04P</t>
  </si>
  <si>
    <t xml:space="preserve">Seccionador 800A/690V, 4polos incluyemanija y varilla                    </t>
  </si>
  <si>
    <t>OT800U12P</t>
  </si>
  <si>
    <t>OT800U22P</t>
  </si>
  <si>
    <t>OT80F3</t>
  </si>
  <si>
    <t xml:space="preserve">Seccionador 80A, Tipo UL 3 Polos Agregar Manija y Varilla 6mm ø montaje en riel Din/Platina Operación Frontal seccion de cable 1.5...35mm2    </t>
  </si>
  <si>
    <t>OT80F3C</t>
  </si>
  <si>
    <t xml:space="preserve">Transferencia Manual 80A, I-O-II, SECCIONADOR DOBLE TIRO, 3 Polos, montaje en riel Din/Platina Agregar Manija y Varilla 6mm ø Operación Frontal seccion de cable 1.5...35mm2 </t>
  </si>
  <si>
    <t>OT80F4C</t>
  </si>
  <si>
    <t xml:space="preserve">Transferencia 80A, 4 Polos                      </t>
  </si>
  <si>
    <t>OT80F4N2</t>
  </si>
  <si>
    <t xml:space="preserve">Seccionador OT,80A, 690V, 4polos, Mtje riel Din/Platina, Agregar Manija y Varilla 6mm              </t>
  </si>
  <si>
    <t>OT80F6</t>
  </si>
  <si>
    <t xml:space="preserve">Seccionador 80A, 6 Polos                      </t>
  </si>
  <si>
    <t>OT80F8</t>
  </si>
  <si>
    <t xml:space="preserve">Seccionador 80A, 8 Polos                      </t>
  </si>
  <si>
    <t>OT80FT3</t>
  </si>
  <si>
    <t xml:space="preserve">Seccionador 80A, Montaje Directo en Puerta 3 Polos Agregar Manija para Mtje. Directo en Puerta seccion de cable 1.5...35mm2       </t>
  </si>
  <si>
    <t>OT80FT4N2</t>
  </si>
  <si>
    <t>Seccionador 80A, Montaje Directo en Puerta 4 Polos  Agregar Manija para Mtje. Directo en Puerta  seccion de cable 1.5...35mm2</t>
  </si>
  <si>
    <t>OTB1600/6</t>
  </si>
  <si>
    <t xml:space="preserve">separadores de fase                       </t>
  </si>
  <si>
    <t>OTB1600/6C</t>
  </si>
  <si>
    <t>OTB800/6</t>
  </si>
  <si>
    <t>OTB800/6C</t>
  </si>
  <si>
    <t>OTC26M25</t>
  </si>
  <si>
    <t xml:space="preserve">CAM switch- conmutador en Gab.                       </t>
  </si>
  <si>
    <t>OTC36LM25</t>
  </si>
  <si>
    <t>OTC36M25</t>
  </si>
  <si>
    <t>OTC46LM40</t>
  </si>
  <si>
    <t>OTC46LRM40</t>
  </si>
  <si>
    <t>OTC46M25</t>
  </si>
  <si>
    <t>OTDC100E11K</t>
  </si>
  <si>
    <t>OTDC100E11P</t>
  </si>
  <si>
    <t>OTDC100U11</t>
  </si>
  <si>
    <t>OTDC100U11K</t>
  </si>
  <si>
    <t>OTDC100U11P</t>
  </si>
  <si>
    <t>OTDC100US11</t>
  </si>
  <si>
    <t>OTDC100US11 PV Disconnect Switch</t>
  </si>
  <si>
    <t>OTDC160E02</t>
  </si>
  <si>
    <t>OTDC160E02P</t>
  </si>
  <si>
    <t>OTDC160E11K</t>
  </si>
  <si>
    <t>OTDC160E11P</t>
  </si>
  <si>
    <t>OTDC160E22K</t>
  </si>
  <si>
    <t>OTDC16F2</t>
  </si>
  <si>
    <t>OTDC16F3</t>
  </si>
  <si>
    <t>OTDC16F4</t>
  </si>
  <si>
    <t>OTDC200E11P</t>
  </si>
  <si>
    <t>OTDC200U11</t>
  </si>
  <si>
    <t>OTDC200U11K</t>
  </si>
  <si>
    <t>OTDC200U11P</t>
  </si>
  <si>
    <t>OTDC250E11K</t>
  </si>
  <si>
    <t xml:space="preserve">OTDC250E11K DC Switch-disconnector, Direct mounted handle and terminal </t>
  </si>
  <si>
    <t>OTDC250E11P</t>
  </si>
  <si>
    <t>OTDC250U11</t>
  </si>
  <si>
    <t>OTDC250U11K</t>
  </si>
  <si>
    <t>OTDC250U11P</t>
  </si>
  <si>
    <t>OTDC25F2</t>
  </si>
  <si>
    <t>OTDC25F3</t>
  </si>
  <si>
    <t>OTDC25F4</t>
  </si>
  <si>
    <t>OTDC320U11</t>
  </si>
  <si>
    <t>OTDC320U11K</t>
  </si>
  <si>
    <t>OTDC320U11P</t>
  </si>
  <si>
    <t>OTDC32F2</t>
  </si>
  <si>
    <t>OTDC32F3</t>
  </si>
  <si>
    <t>OTDC32F4</t>
  </si>
  <si>
    <t>OTDC400E11</t>
  </si>
  <si>
    <t>OTDC400E11K</t>
  </si>
  <si>
    <t>OTDC400E11P</t>
  </si>
  <si>
    <t>OTDC400EV12</t>
  </si>
  <si>
    <t>OTDC400EV12 DC Switch-disconnector, Terminal bolt kit included</t>
  </si>
  <si>
    <t>OTDC400U11</t>
  </si>
  <si>
    <t>OTDC400U11K</t>
  </si>
  <si>
    <t>OTDC400U11P</t>
  </si>
  <si>
    <t>OTDC500E11</t>
  </si>
  <si>
    <t>OTDC500E11K</t>
  </si>
  <si>
    <t>OTDC500E11P</t>
  </si>
  <si>
    <t>OTDCP16S11M</t>
  </si>
  <si>
    <t>ENCL.SWITCH-DISCONNECTOR</t>
  </si>
  <si>
    <t>OTDCP16S12M</t>
  </si>
  <si>
    <t>OTDCP16S22M</t>
  </si>
  <si>
    <t>OTDCP16SA11M</t>
  </si>
  <si>
    <t>OTDCP16SA12M</t>
  </si>
  <si>
    <t>OTDCP16SA22M</t>
  </si>
  <si>
    <t>OTDCP25S11M</t>
  </si>
  <si>
    <t>OTDCP25S12M</t>
  </si>
  <si>
    <t>OTDCP25S22M</t>
  </si>
  <si>
    <t>OTDCP25SA11M</t>
  </si>
  <si>
    <t>OTDCP25SA12M</t>
  </si>
  <si>
    <t>OTDCP25SA22M</t>
  </si>
  <si>
    <t>OTDCP32S11M</t>
  </si>
  <si>
    <t>OTDCP32S12M</t>
  </si>
  <si>
    <t>OTDCP32S22M</t>
  </si>
  <si>
    <t>OTDCP32SA11M</t>
  </si>
  <si>
    <t>OTDCP32SA12M</t>
  </si>
  <si>
    <t>OTDCP32SA22M</t>
  </si>
  <si>
    <t>OTL100B3B</t>
  </si>
  <si>
    <t xml:space="preserve">Seccionador en Gab. METALICO 100A Manija negra/roja                   </t>
  </si>
  <si>
    <t>OTL100B3U</t>
  </si>
  <si>
    <t>OTL100B4B</t>
  </si>
  <si>
    <t xml:space="preserve">Seccionador en Gab. METALICO 100A 4Polos Manija negra/roja                  </t>
  </si>
  <si>
    <t>OTL100B4U</t>
  </si>
  <si>
    <t>OTL100BA3B</t>
  </si>
  <si>
    <t xml:space="preserve">Seccionador en Gab. METALICO 100A Manija amarill/rojo                   </t>
  </si>
  <si>
    <t>OTL100BA3U</t>
  </si>
  <si>
    <t>OTL100BA4B</t>
  </si>
  <si>
    <t xml:space="preserve">Seccionador en Gab. METALICO 100A 4Polos Manija amarill/rojo                  </t>
  </si>
  <si>
    <t>OTL100BA4U</t>
  </si>
  <si>
    <t>OTL125B3B</t>
  </si>
  <si>
    <t xml:space="preserve">Seccionador en Gab. METALICO 125A Manija negra/roja                   </t>
  </si>
  <si>
    <t>OTL125B3U</t>
  </si>
  <si>
    <t>OTL125B4B</t>
  </si>
  <si>
    <t xml:space="preserve">Seccionador en Gab. METALICO 125A 4Polos Manija negra/roja                  </t>
  </si>
  <si>
    <t>OTL125B4U</t>
  </si>
  <si>
    <t>OTL125BA3B</t>
  </si>
  <si>
    <t xml:space="preserve">Seccionador en Gab. METALICO 125A Manija amarill/rojo                   </t>
  </si>
  <si>
    <t>OTL125BA3U</t>
  </si>
  <si>
    <t>OTL125BA4B</t>
  </si>
  <si>
    <t xml:space="preserve">Seccionador en Gab. METALICO 125A 4Polos Manija amarill/rojo                  </t>
  </si>
  <si>
    <t>OTL125BA4U</t>
  </si>
  <si>
    <t>OTL16A3M</t>
  </si>
  <si>
    <t>OTL16B3M</t>
  </si>
  <si>
    <t xml:space="preserve">Seccionador en Gab. METALICO 16A Manija negra/roja                   </t>
  </si>
  <si>
    <t>OTL16B4M</t>
  </si>
  <si>
    <t xml:space="preserve">Seccionador en Gab. METALICO 16A 4Polos Manija negra/roja                  </t>
  </si>
  <si>
    <t>OTL16B6M</t>
  </si>
  <si>
    <t xml:space="preserve">Seccionador en Gab. METALICO 16A 6Polos Manija negra/roja                  </t>
  </si>
  <si>
    <t>OTL16BA3M</t>
  </si>
  <si>
    <t xml:space="preserve">Seccionador en Gab. METALICO 16A Manija amarill/rojo                   </t>
  </si>
  <si>
    <t>OTL16BA4M</t>
  </si>
  <si>
    <t xml:space="preserve">Seccionador en Gab. METALICO 16A 4Polos Manija amarill/rojo                  </t>
  </si>
  <si>
    <t>OTL16BA6M</t>
  </si>
  <si>
    <t xml:space="preserve">Seccionador en Gab. METALICO 16A 6Polos Manija amarill/rojo                  </t>
  </si>
  <si>
    <t>OTL25A3M</t>
  </si>
  <si>
    <t>OTL25B3M</t>
  </si>
  <si>
    <t xml:space="preserve">Seccionador en Gab. METALICO 25A Manija negra/roja                   </t>
  </si>
  <si>
    <t>OTL25B4M</t>
  </si>
  <si>
    <t xml:space="preserve">Seccionador en Gab. METALICO 25A 4Polos Manija negra/roja                  </t>
  </si>
  <si>
    <t>OTL25B6M</t>
  </si>
  <si>
    <t xml:space="preserve">Seccionador en Gab. METALICO 25A 6Polos Manija negra/roja                  </t>
  </si>
  <si>
    <t>OTL25BA3M</t>
  </si>
  <si>
    <t xml:space="preserve">Seccionador en Gab. METALICO 25A Manija amarill/rojo                   </t>
  </si>
  <si>
    <t>OTL25BA4M</t>
  </si>
  <si>
    <t xml:space="preserve">Seccionador en Gab. METALICO 25A 4Polos Manija amarill/rojo                  </t>
  </si>
  <si>
    <t>OTL25BA6M</t>
  </si>
  <si>
    <t xml:space="preserve">Seccionador en Gab. METALICO 25A 6Polos Manija amarill/rojo                  </t>
  </si>
  <si>
    <t>OTL32B3M</t>
  </si>
  <si>
    <t xml:space="preserve">Seccionador en Gab. METALICO 32A Manija negra/roja                   </t>
  </si>
  <si>
    <t>OTL32B4M</t>
  </si>
  <si>
    <t xml:space="preserve">Seccionador en Gab. METALICO 32A 4Polos Manija negra/roja                  </t>
  </si>
  <si>
    <t>OTL32B6M</t>
  </si>
  <si>
    <t xml:space="preserve">Seccionador en Gab. METALICO 32A 6Polos Manija negra/roja                  </t>
  </si>
  <si>
    <t>OTL32BA3M</t>
  </si>
  <si>
    <t xml:space="preserve">Seccionador en Gab. METALICO 32A Manija amarill/rojo                   </t>
  </si>
  <si>
    <t>OTL32BA4M</t>
  </si>
  <si>
    <t xml:space="preserve">Seccionador en Gab. METALICO 32A 4Polos Manija amarill/rojo                  </t>
  </si>
  <si>
    <t>OTL32BA6M</t>
  </si>
  <si>
    <t xml:space="preserve">Seccionador en Gab. METALICO 32A 6Polos Manija amarill/rojo                  </t>
  </si>
  <si>
    <t>OTL36A3M</t>
  </si>
  <si>
    <t>OTL45B3M</t>
  </si>
  <si>
    <t xml:space="preserve">Seccionador en Gab. METALICO 45A Manija negra/roja                   </t>
  </si>
  <si>
    <t>OTL45B4M</t>
  </si>
  <si>
    <t xml:space="preserve">Seccionador en Gab. METALICO 45A 4Polos Manija negra/roja                  </t>
  </si>
  <si>
    <t>OTL45B6B</t>
  </si>
  <si>
    <t xml:space="preserve">Seccionador en Gab. METALICO 45A 6Polos Manija negra/roja                  </t>
  </si>
  <si>
    <t>OTL45B6U</t>
  </si>
  <si>
    <t>OTL45BA3M</t>
  </si>
  <si>
    <t xml:space="preserve">Seccionador en Gab. METALICO 45A Manija amarill/rojo                   </t>
  </si>
  <si>
    <t>OTL45BA4M</t>
  </si>
  <si>
    <t xml:space="preserve">Seccionador en Gab. METALICO 45A 4Polos Manija amarill/rojo                  </t>
  </si>
  <si>
    <t>OTL45BA6B</t>
  </si>
  <si>
    <t xml:space="preserve">Seccionador en Gab. METALICO 45A 6Polos Manija amarill/rojo                  </t>
  </si>
  <si>
    <t>OTL45BA6U</t>
  </si>
  <si>
    <t>OTL63A3M</t>
  </si>
  <si>
    <t>OTL63B3M</t>
  </si>
  <si>
    <t xml:space="preserve">Seccionador en Gab. METALICO 63A Manija negra/roja                   </t>
  </si>
  <si>
    <t>OTL63B4M</t>
  </si>
  <si>
    <t xml:space="preserve">Seccionador en Gab. METALICO 63A 4Polos Manija negra/roja                  </t>
  </si>
  <si>
    <t>OTL63B6B</t>
  </si>
  <si>
    <t xml:space="preserve">Seccionador en Gab. METALICO 63A 6Polos Manija negra/roja                  </t>
  </si>
  <si>
    <t>OTL63B6U</t>
  </si>
  <si>
    <t>OTL63BA3M</t>
  </si>
  <si>
    <t xml:space="preserve">Seccionador en Gab. METALICO 63A Manija amarill/rojo                   </t>
  </si>
  <si>
    <t>OTL63BA4M</t>
  </si>
  <si>
    <t xml:space="preserve">Seccionador en Gab. METALICO 63A 4Polos Manija amarill/rojo                  </t>
  </si>
  <si>
    <t>OTL63BA6B</t>
  </si>
  <si>
    <t xml:space="preserve">Seccionador en Gab. METALICO 63A 6Polos Manija amarill/rojo                  </t>
  </si>
  <si>
    <t>OTL63BA6U</t>
  </si>
  <si>
    <t>OTL75A3B</t>
  </si>
  <si>
    <t>OTM1000E3C8D230C</t>
  </si>
  <si>
    <t xml:space="preserve">Transferencia I-O-II Motorizada 1000A 3Polos voltaje del motor 220V Controlador OMD c/display Incluye Manija y Conectores          </t>
  </si>
  <si>
    <t>OTM1000E3CM110V</t>
  </si>
  <si>
    <t xml:space="preserve">Transferencia I-O-II Motorizada 1000A 3Polos voltaje del motor 110V Incluye Manija y Conectores             </t>
  </si>
  <si>
    <t>OTM1000E3CM230C</t>
  </si>
  <si>
    <t xml:space="preserve">Transferencia I-O-II Motorizada 1000A 3Polos voltaje del motor 220V Incluye Manija y Conectores             </t>
  </si>
  <si>
    <t>OTM1000E3CM24D</t>
  </si>
  <si>
    <t xml:space="preserve">Transferencia I-O-II Motorizada 1000A 3Polos voltaje del motor 24Vdc Incluye Manija y Conectores             </t>
  </si>
  <si>
    <t>OTM1000E3CM48D</t>
  </si>
  <si>
    <t xml:space="preserve">Transferencia I-O-II Motorizada 1000A 3Polos voltaje del motor 48Vdc Incluye Manija y Conectores             </t>
  </si>
  <si>
    <t>OTM1000E3M230C</t>
  </si>
  <si>
    <t>OTM1000E4C2D230C</t>
  </si>
  <si>
    <t xml:space="preserve">Transferencia I-O-II Motorizada 1000A 4Polos voltaje del motor 220V Incluye Manija y Conectores             </t>
  </si>
  <si>
    <t>OTM1000E4C3D230C</t>
  </si>
  <si>
    <t>OTM1000E4C8D230C</t>
  </si>
  <si>
    <t xml:space="preserve">Transferencia I-O-II Motorizada 1000A 4Polos voltaje del motor 220V Controlador OMD c/display Incluye Manija y Conectores          </t>
  </si>
  <si>
    <t>OTM1000E4CM110V</t>
  </si>
  <si>
    <t xml:space="preserve">Transferencia I-O-II Motorizada 1000A 4Polos voltaje del motor 110V Incluye Manija y Conectores             </t>
  </si>
  <si>
    <t>OTM1000E4CM230C</t>
  </si>
  <si>
    <t>OTM1000E4CM24D</t>
  </si>
  <si>
    <t xml:space="preserve">Transferencia I-O-II Motorizada 1000A 4Polos voltaje del motor 24Vdc Incluye Manija y Conectores             </t>
  </si>
  <si>
    <t>OTM1000E4CM48D</t>
  </si>
  <si>
    <t xml:space="preserve">Transferencia I-O-II Motorizada 1000A 4Polos voltaje del motor 48Vdc Incluye Manija y Conectores             </t>
  </si>
  <si>
    <t>OTM1000E4M230C</t>
  </si>
  <si>
    <t>OTM100F3CMA230V</t>
  </si>
  <si>
    <t xml:space="preserve">Transferencia OTM mini Motorizada 100A, de seccionadores 0+0, voltaje del motor 110-220 V ac Incluye Manija y Conectores peso 1.7 kg     </t>
  </si>
  <si>
    <t>OTM100F3CMA24D</t>
  </si>
  <si>
    <t>OTM100F4CMA230V</t>
  </si>
  <si>
    <t xml:space="preserve">Transferencia OTM mini Motorizada 100A 4Polos voltaje del motor 110-220V Incluye Manija y Conectores            </t>
  </si>
  <si>
    <t>OTM1250E3C8D230C</t>
  </si>
  <si>
    <t xml:space="preserve">Transferencia I-O-II Motorizada 1250A 3Polos voltaje del motor 220V Controlador OMD c/display Incluye Manija y Conectores          </t>
  </si>
  <si>
    <t>OTM1250E3CM110V</t>
  </si>
  <si>
    <t xml:space="preserve">Transferencia I-O-II Motorizada 1250A 3Polos voltaje del motor 110V Incluye Manija y Conectores             </t>
  </si>
  <si>
    <t>OTM1250E3CM230C</t>
  </si>
  <si>
    <t xml:space="preserve">Transferencia I-O-II Motorizada 1250A 3Polos voltaje del motor 220V Incluye Manija y Conectores             </t>
  </si>
  <si>
    <t>OTM1250E3CM24D</t>
  </si>
  <si>
    <t xml:space="preserve">Transferencia I-O-II Motorizada 1250A 3Polos voltaje del motor 24Vdc Incluye Manija y Conectores             </t>
  </si>
  <si>
    <t>OTM1250E3CM48D</t>
  </si>
  <si>
    <t xml:space="preserve">Transferencia I-O-II Motorizada 1250A 3Polos voltaje del motor 48Vdc Incluye Manija y Conectores             </t>
  </si>
  <si>
    <t>OTM1250E3M230C</t>
  </si>
  <si>
    <t>OTM1250E4C2D230C</t>
  </si>
  <si>
    <t xml:space="preserve">Transferencia I-O-II Motorizada 1250A 4Polos voltaje del motor 220V Incluye Manija y Conectores             </t>
  </si>
  <si>
    <t>OTM1250E4C3D230C</t>
  </si>
  <si>
    <t>OTM1250E4C8D230C</t>
  </si>
  <si>
    <t xml:space="preserve">Transferencia I-O-II Motorizada 1250A 4Polos voltaje del motor 220V Controlador OMD c/display Incluye Manija y Conectores          </t>
  </si>
  <si>
    <t>OTM1250E4CM110V</t>
  </si>
  <si>
    <t xml:space="preserve">Transferencia I-O-II Motorizada 1250A 4Polos voltaje del motor 110V Incluye Manija y Conectores             </t>
  </si>
  <si>
    <t>OTM1250E4CM230C</t>
  </si>
  <si>
    <t>OTM1250E4CM24D</t>
  </si>
  <si>
    <t xml:space="preserve">Transferencia I-O-II Motorizada 1250A 4Polos voltaje del motor 24Vdc Incluye Manija y Conectores             </t>
  </si>
  <si>
    <t>OTM1250E4CM48D</t>
  </si>
  <si>
    <t xml:space="preserve">Transferencia I-O-II Motorizada 1250A 4Polos voltaje del motor 48Vdc Incluye Manija y Conectores             </t>
  </si>
  <si>
    <t>OTM1250E4M230C</t>
  </si>
  <si>
    <t>OTM125F3CMA230V</t>
  </si>
  <si>
    <t xml:space="preserve">Transferencia OTM mini Motorizada 125A de seccionadores 0+0, voltaje del motor 110-220V Incluye Manija y Conectores          </t>
  </si>
  <si>
    <t>OTM125F3CMA24D</t>
  </si>
  <si>
    <t>OTM125F4CMA230V</t>
  </si>
  <si>
    <t xml:space="preserve">Transferencia OTM mini Motorizada 125A 4Polos voltaje del motor 110-220V Incluye Manija y Conectores            </t>
  </si>
  <si>
    <t>OTM1600E3C8D230C</t>
  </si>
  <si>
    <t xml:space="preserve">Transferencia I-O-II Motorizada 1600A 3Polos voltaje del motor 220V Controlador OMD c/display Incluye Manija y Conectores          </t>
  </si>
  <si>
    <t>OTM1600E3CM110V</t>
  </si>
  <si>
    <t xml:space="preserve">Transferencia I-O-II Motorizada 1600A 3Polos voltaje del motor 110V Incluye Manija y Conectores             </t>
  </si>
  <si>
    <t>OTM1600E3CM230C</t>
  </si>
  <si>
    <t xml:space="preserve">Transferencia I-O-II Motorizada 1600A 3Polos voltaje del motor 220V Incluye Manija y Conectores             </t>
  </si>
  <si>
    <t>OTM1600E3CM24D</t>
  </si>
  <si>
    <t xml:space="preserve">Transferencia I-O-II Motorizada 1600A 3Polos voltaje del motor 24Vdc Incluye Manija y Conectores             </t>
  </si>
  <si>
    <t>OTM1600E3CM48D</t>
  </si>
  <si>
    <t xml:space="preserve">Transferencia I-O-II Motorizada 1600A 3Polos voltaje del motor 48Vdc Incluye Manija y Conectores             </t>
  </si>
  <si>
    <t>OTM1600E3M230C</t>
  </si>
  <si>
    <t>OTM1600E4C3D230C</t>
  </si>
  <si>
    <t xml:space="preserve">Transferencia I-O-II Motorizada 1600A 4Polos voltaje del motor 220V Incluye Manija y Conectores             </t>
  </si>
  <si>
    <t>OTM1600E4C8D230C</t>
  </si>
  <si>
    <t xml:space="preserve">Transferencia I-O-II Motorizada 1600A 4Polos voltaje del motor 220V Controlador OMD c/display Incluye Manija y Conectores          </t>
  </si>
  <si>
    <t>OTM1600E4CM110V</t>
  </si>
  <si>
    <t xml:space="preserve">Transferencia I-O-II Motorizada 1600A 4Polos voltaje del motor 110V Incluye Manija y Conectores             </t>
  </si>
  <si>
    <t>OTM1600E4CM230C</t>
  </si>
  <si>
    <t>OTM1600E4CM24D</t>
  </si>
  <si>
    <t xml:space="preserve">Transferencia I-O-II Motorizada 1600A 4Polos voltaje del motor 24Vdc Incluye Manija y Conectores             </t>
  </si>
  <si>
    <t>OTM1600E4CM48D</t>
  </si>
  <si>
    <t xml:space="preserve">Transferencia I-O-II Motorizada 1600A 4Polos voltaje del motor 48Vdc Incluye Manija y Conectores             </t>
  </si>
  <si>
    <t>OTM1600E4M230C</t>
  </si>
  <si>
    <t>OTM160E3C8D230C</t>
  </si>
  <si>
    <t xml:space="preserve">Transferencia I-O-II Motorizada 160A 3Polos voltaje del motor 220V Controlador OMD c/display Incluye Manija y Conectores          </t>
  </si>
  <si>
    <t>OTM160E3CM110V</t>
  </si>
  <si>
    <t xml:space="preserve">Transferencia I-O-II, OTM 160A seccionadores 0+0 Motorizada , 160A, 3Polos voltaje del motor 110-125 Vac/dc Incluye Manija, Conectores y tornillos peso 6.6 kg   </t>
  </si>
  <si>
    <t>OTM160E3CM230C</t>
  </si>
  <si>
    <t xml:space="preserve">Transferencia I-O-II Motorizada 160A 3Polos voltaje del motor 220V Incluye Manija y Conectores             </t>
  </si>
  <si>
    <t>OTM160E3CM24D</t>
  </si>
  <si>
    <t xml:space="preserve">Transferencia I-O-II Motorizada 160A 3Polos voltaje del motor 24Vdc Incluye Manija y Conectores             </t>
  </si>
  <si>
    <t>OTM160E3CM48D</t>
  </si>
  <si>
    <t xml:space="preserve">Transferencia I-O-II Motorizada 160A 3Polos voltaje del motor 48Vdc Incluye Manija y Conectores             </t>
  </si>
  <si>
    <t>OTM160E3M230C</t>
  </si>
  <si>
    <t>OTM160E3WC8D230C</t>
  </si>
  <si>
    <t>OTM160E3WCM110V</t>
  </si>
  <si>
    <t xml:space="preserve">Transferencia I-O-II Motorizada 160A 3Polos voltaje del motor 110V Incluye Manija y Conectores             </t>
  </si>
  <si>
    <t>OTM160E3WCM230C</t>
  </si>
  <si>
    <t>OTM160E3WCM24D</t>
  </si>
  <si>
    <t>OTM160E3WCM48D</t>
  </si>
  <si>
    <t>OTM160E3WM230C</t>
  </si>
  <si>
    <t>OTM160E4C2D230C</t>
  </si>
  <si>
    <t xml:space="preserve">Transferencia I-O-II Motorizada 160A 4Polos voltaje del motor 220V controlador OMD Basico, s/display Incluye Manija y Conectores         </t>
  </si>
  <si>
    <t>OTM160E4C3D230C</t>
  </si>
  <si>
    <t>OTM160E4C8D230C</t>
  </si>
  <si>
    <t xml:space="preserve">Transferencia I-O-II Motorizada 160A 4Polos voltaje del motor 220V Controlador OMD c/display Incluye Manija y Conectores          </t>
  </si>
  <si>
    <t>OTM160E4CM110V</t>
  </si>
  <si>
    <t xml:space="preserve">Transferencia I-O-II Motorizada 160A 4Polos voltaje del motor 110V Incluye Manija y Conectores             </t>
  </si>
  <si>
    <t>OTM160E4CM230C</t>
  </si>
  <si>
    <t xml:space="preserve">Transferencia I-O-II Motorizada 160A 4Polos voltaje del motor 220V Incluye Manija y Conectores             </t>
  </si>
  <si>
    <t>OTM160E4CM24D</t>
  </si>
  <si>
    <t xml:space="preserve">Transferencia I-O-II Motorizada 160A 4Polos voltaje del motor 24Vdc Incluye Manija y Conectores             </t>
  </si>
  <si>
    <t>OTM160E4CM48D</t>
  </si>
  <si>
    <t xml:space="preserve">Transferencia I-O-II Motorizada 160A 4Polos voltaje del motor 48Vdc Incluye Manija y Conectores             </t>
  </si>
  <si>
    <t>OTM160E4M230C</t>
  </si>
  <si>
    <t>OTM160E4WC2D230C</t>
  </si>
  <si>
    <t>OTM160E4WC3D230C</t>
  </si>
  <si>
    <t>OTM160E4WC8D230C</t>
  </si>
  <si>
    <t>OTM160E4WCM110V</t>
  </si>
  <si>
    <t>OTM160E4WCM230C</t>
  </si>
  <si>
    <t>OTM160E4WCM24D</t>
  </si>
  <si>
    <t>OTM160E4WCM48D</t>
  </si>
  <si>
    <t>OTM160E4WM230C</t>
  </si>
  <si>
    <t>OTM2000E3CM110V</t>
  </si>
  <si>
    <t xml:space="preserve">Transferencia I-O-II Motorizada 2000A 3Polos voltaje del motor 110V Incluye Manija y Conectores             </t>
  </si>
  <si>
    <t>OTM2000E3CM230C</t>
  </si>
  <si>
    <t xml:space="preserve">Transferencia I-O-II Motorizada 2000A 3Polos voltaje del motor 220V Incluye Manija y Conectores             </t>
  </si>
  <si>
    <t>OTM2000E3CM24D</t>
  </si>
  <si>
    <t xml:space="preserve">Transferencia I-O-II Motorizada 2000A 3Polos voltaje del motor 24Vdc Incluye Manija y Conectores             </t>
  </si>
  <si>
    <t>OTM2000E3CM48D</t>
  </si>
  <si>
    <t xml:space="preserve">Transferencia I-O-II Motorizada 2000A 3Polos voltaje del motor 48Vdc Incluye Manija y Conectores             </t>
  </si>
  <si>
    <t>OTM2000E3M230C</t>
  </si>
  <si>
    <t>OTM2000E4CM110V</t>
  </si>
  <si>
    <t xml:space="preserve">Transferencia I-O-II Motorizada 2000A 4Polos voltaje del motor 110V Incluye Manija y Conectores             </t>
  </si>
  <si>
    <t>OTM2000E4CM230C</t>
  </si>
  <si>
    <t xml:space="preserve">Transferencia I-O-II Motorizada 2000A 4Polos voltaje del motor 220V Incluye Manija y Conectores             </t>
  </si>
  <si>
    <t>OTM2000E4CM24D</t>
  </si>
  <si>
    <t xml:space="preserve">Transferencia I-O-II Motorizada 2000A 4Polos voltaje del motor 24Vdc Incluye Manija y Conectores             </t>
  </si>
  <si>
    <t>OTM2000E4CM48D</t>
  </si>
  <si>
    <t xml:space="preserve">Transferencia I-O-II Motorizada 2000A 4Polos voltaje del motor 48Vdc Incluye Manija y Conectores             </t>
  </si>
  <si>
    <t>OTM2000E4M230C</t>
  </si>
  <si>
    <t>OTM200E3C8D230C</t>
  </si>
  <si>
    <t xml:space="preserve">Transferencia I-O-II Motorizada 200A 3Polos voltaje del motor 220V Controlador OMD c/display Incluye Manija y Conectores          </t>
  </si>
  <si>
    <t>OTM200E3CM110V</t>
  </si>
  <si>
    <t xml:space="preserve">Transferencia I-O-II Motorizada 200A 3Polos voltaje del motor 110V Incluye Manija y Conectores             </t>
  </si>
  <si>
    <t>OTM200E3CM230C</t>
  </si>
  <si>
    <t xml:space="preserve">Transferencia I-O-II Motorizada 200A 3Polos voltaje del motor 220V Incluye Manija y Conectores             </t>
  </si>
  <si>
    <t>OTM200E3CM24D</t>
  </si>
  <si>
    <t xml:space="preserve">Transferencia I-O-II Motorizada 200A 3Polos voltaje del motor 24Vdc Incluye Manija y Conectores             </t>
  </si>
  <si>
    <t>OTM200E3CM48D</t>
  </si>
  <si>
    <t xml:space="preserve">Transferencia I-O-II Motorizada 200A 3Polos voltaje del motor 48Vdc Incluye Manija y Conectores             </t>
  </si>
  <si>
    <t>OTM200E3M230C</t>
  </si>
  <si>
    <t>OTM200E3WC8D230C</t>
  </si>
  <si>
    <t>OTM200E3WCM110V</t>
  </si>
  <si>
    <t>OTM200E3WCM230C</t>
  </si>
  <si>
    <t>OTM200E3WCM24D</t>
  </si>
  <si>
    <t>OTM200E3WCM48D</t>
  </si>
  <si>
    <t>OTM200E3WM230C</t>
  </si>
  <si>
    <t>OTM200E4C2D230C</t>
  </si>
  <si>
    <t xml:space="preserve">Transferencia I-O-II Motorizada 200A 4Polos voltaje del motor 220V controlador OMD Basico, s/display Incluye Manija y Conectores         </t>
  </si>
  <si>
    <t>OTM200E4C3D230C</t>
  </si>
  <si>
    <t>OTM200E4C8D230C</t>
  </si>
  <si>
    <t xml:space="preserve">Transferencia I-O-II Motorizada 200A 4Polos voltaje del motor 220V Controlador OMD c/display Incluye Manija y Conectores          </t>
  </si>
  <si>
    <t>OTM200E4CM110V</t>
  </si>
  <si>
    <t xml:space="preserve">Transferencia I-O-II Motorizada 200A 4Polos voltaje del motor 110V Incluye Manija y Conectores             </t>
  </si>
  <si>
    <t>OTM200E4CM230C</t>
  </si>
  <si>
    <t xml:space="preserve">Transferencia I-O-II Motorizada 200A 4Polos voltaje del motor 220V Incluye Manija y Conectores             </t>
  </si>
  <si>
    <t>OTM200E4CM24D</t>
  </si>
  <si>
    <t xml:space="preserve">Transferencia I-O-II Motorizada 200A 4Polos voltaje del motor 24Vdc Incluye Manija y Conectores             </t>
  </si>
  <si>
    <t>OTM200E4CM48D</t>
  </si>
  <si>
    <t xml:space="preserve">Transferencia I-O-II Motorizada 200A 4Polos voltaje del motor 48Vdc Incluye Manija y Conectores             </t>
  </si>
  <si>
    <t>OTM200E4M230C</t>
  </si>
  <si>
    <t>OTM200E4WC2D230C</t>
  </si>
  <si>
    <t>OTM200E4WC3D230C</t>
  </si>
  <si>
    <t>OTM200E4WC8D230C</t>
  </si>
  <si>
    <t>OTM200E4WCM110V</t>
  </si>
  <si>
    <t>OTM200E4WCM230C</t>
  </si>
  <si>
    <t>OTM200E4WCM24D</t>
  </si>
  <si>
    <t>OTM200E4WCM48D</t>
  </si>
  <si>
    <t>OTM200E4WM230C</t>
  </si>
  <si>
    <t>OTM2500E3CM110V</t>
  </si>
  <si>
    <t xml:space="preserve">Transferencia I-O-II Motorizada 2500A 3Polos voltaje del motor 110V Incluye Manija y Conectores             </t>
  </si>
  <si>
    <t>OTM2500E3CM230C</t>
  </si>
  <si>
    <t xml:space="preserve">Transferencia I-O-II Motorizada 2500A 3Polos voltaje del motor 220V Incluye Manija y Conectores             </t>
  </si>
  <si>
    <t>OTM2500E3CM24D</t>
  </si>
  <si>
    <t xml:space="preserve">Transferencia I-O-II Motorizada 2500A 3Polos voltaje del motor 24Vdc Incluye Manija y Conectores             </t>
  </si>
  <si>
    <t>OTM2500E3CM48D</t>
  </si>
  <si>
    <t xml:space="preserve">Transferencia I-O-II Motorizada 2500A 3Polos voltaje del motor 48Vdc Incluye Manija y Conectores             </t>
  </si>
  <si>
    <t>OTM2500E3M230C</t>
  </si>
  <si>
    <t>OTM2500E4CM110V</t>
  </si>
  <si>
    <t xml:space="preserve">Transferencia I-O-II Motorizada 2500A 4Polos voltaje del motor 110V Incluye Manija y Conectores             </t>
  </si>
  <si>
    <t>OTM2500E4CM230C</t>
  </si>
  <si>
    <t xml:space="preserve">Transferencia I-O-II Motorizada 2500A 4Polos voltaje del motor 220V Incluye Manija y Conectores             </t>
  </si>
  <si>
    <t>OTM2500E4CM24D</t>
  </si>
  <si>
    <t xml:space="preserve">Transferencia I-O-II Motorizada 2500A 4Polos voltaje del motor 24Vdc Incluye Manija y Conectores             </t>
  </si>
  <si>
    <t>OTM2500E4CM48D</t>
  </si>
  <si>
    <t xml:space="preserve">Transferencia I-O-II Motorizada 2500A 4Polos voltaje del motor 48Vdc Incluye Manija y Conectores             </t>
  </si>
  <si>
    <t>OTM2500E4M230C</t>
  </si>
  <si>
    <t>OTM250E3C8D230C</t>
  </si>
  <si>
    <t xml:space="preserve">Transferencia I-O-II Motorizada 250A 3Polos voltaje del motor 220V Controlador OMD c/display Incluye Manija y Conectores          </t>
  </si>
  <si>
    <t>OTM250E3CM110V</t>
  </si>
  <si>
    <t xml:space="preserve">Transferencia I-O-II, OTM 250A seccionadores 0+0 Motorizada, 250A, 3Polos voltaje del motor 110-125 Vac/dc Incluye Manija, Conectores y tornillos peso 6.6 kg    </t>
  </si>
  <si>
    <t>OTM250E3CM230C</t>
  </si>
  <si>
    <t xml:space="preserve">Transferencia I-O-II Motorizada 250A 3Polos voltaje del motor 220V Incluye Manija y Conectores             </t>
  </si>
  <si>
    <t>OTM250E3CM24D</t>
  </si>
  <si>
    <t xml:space="preserve">Transferencia I-O-II Motorizada 250A 3Polos voltaje del motor 24Vdc Incluye Manija y Conectores             </t>
  </si>
  <si>
    <t>OTM250E3CM48D</t>
  </si>
  <si>
    <t xml:space="preserve">Transferencia I-O-II Motorizada 250A 3Polos voltaje del motor 48Vdc Incluye Manija y Conectores             </t>
  </si>
  <si>
    <t>OTM250E3M230C</t>
  </si>
  <si>
    <t>OTM250E3WC8D230C</t>
  </si>
  <si>
    <t>OTM250E3WCM110V</t>
  </si>
  <si>
    <t xml:space="preserve">Transferencia I-O-II Motorizada 250A 3Polos voltaje del motor 110V Incluye Manija y Conectores             </t>
  </si>
  <si>
    <t>OTM250E3WCM230C</t>
  </si>
  <si>
    <t>OTM250E3WCM24D</t>
  </si>
  <si>
    <t>OTM250E3WCM48D</t>
  </si>
  <si>
    <t>OTM250E3WM230C</t>
  </si>
  <si>
    <t>OTM250E4C2D230C</t>
  </si>
  <si>
    <t xml:space="preserve">Transferencia I-O-II Motorizada 250A 4Polos voltaje del motor 220V controlador OMD Basico, s/display Incluye Manija y Conectores         </t>
  </si>
  <si>
    <t>OTM250E4C3D230C</t>
  </si>
  <si>
    <t>OTM250E4C8D230C</t>
  </si>
  <si>
    <t xml:space="preserve">Transferencia I-O-II Motorizada 250A 4Polos voltaje del motor 220V Controlador OMD c/display Incluye Manija y Conectores          </t>
  </si>
  <si>
    <t>OTM250E4CM110V</t>
  </si>
  <si>
    <t xml:space="preserve">Transferencia I-O-II Motorizada 250A 4Polos voltaje del motor 110V Incluye Manija y Conectores             </t>
  </si>
  <si>
    <t>OTM250E4CM230C</t>
  </si>
  <si>
    <t xml:space="preserve">Transferencia I-O-II Motorizada 250A 4Polos voltaje del motor 220V Incluye Manija y Conectores             </t>
  </si>
  <si>
    <t>OTM250E4CM24D</t>
  </si>
  <si>
    <t xml:space="preserve">Transferencia I-O-II Motorizada 250A 4Polos voltaje del motor 24Vdc Incluye Manija y Conectores             </t>
  </si>
  <si>
    <t>OTM250E4CM48D</t>
  </si>
  <si>
    <t xml:space="preserve">Transferencia I-O-II Motorizada 250A 4Polos voltaje del motor 48Vdc Incluye Manija y Conectores             </t>
  </si>
  <si>
    <t>OTM250E4WC2D230C</t>
  </si>
  <si>
    <t>OTM250E4WC3D230C</t>
  </si>
  <si>
    <t>OTM250E4WC8D230C</t>
  </si>
  <si>
    <t>OTM250E4WCM110V</t>
  </si>
  <si>
    <t>OTM250E4WCM230C</t>
  </si>
  <si>
    <t>OTM250E4WCM24D</t>
  </si>
  <si>
    <t>OTM250E4WCM48D</t>
  </si>
  <si>
    <t>OTM250E4WM230C</t>
  </si>
  <si>
    <t>OTM315E3C8D230C</t>
  </si>
  <si>
    <t xml:space="preserve">Transferencia I-O-II Motorizada 315A 3Polos voltaje del motor 220V Controlador OMD c/display Incluye Manija y Conectores          </t>
  </si>
  <si>
    <t>OTM315E3CM110V</t>
  </si>
  <si>
    <t xml:space="preserve">Transferencia I-O-II Motorizada 315A 3Polos voltaje del motor 110V Incluye Manija y Conectores             </t>
  </si>
  <si>
    <t>OTM315E3CM230C</t>
  </si>
  <si>
    <t xml:space="preserve">Transferencia I-O-II Motorizada 315A 3Polos voltaje del motor 220V Incluye Manija y Conectores             </t>
  </si>
  <si>
    <t>OTM315E3CM24D</t>
  </si>
  <si>
    <t xml:space="preserve">Transferencia I-O-II Motorizada 315A 3Polos voltaje del motor 24Vdc Incluye Manija y Conectores             </t>
  </si>
  <si>
    <t>OTM315E3CM48D</t>
  </si>
  <si>
    <t xml:space="preserve">Transferencia I-O-II Motorizada 315A 3Polos voltaje del motor 48Vdc Incluye Manija y Conectores             </t>
  </si>
  <si>
    <t>OTM315E3M230C</t>
  </si>
  <si>
    <t>OTM315E4C2D230C</t>
  </si>
  <si>
    <t xml:space="preserve">Transferencia I-O-II Motorizada 315A 4Polos voltaje del motor 220V controlador OMD Basico, s/display Incluye Manija y Conectores         </t>
  </si>
  <si>
    <t>OTM315E4C3D230C</t>
  </si>
  <si>
    <t>OTM315E4C8D230C</t>
  </si>
  <si>
    <t xml:space="preserve">Transferencia I-O-II Motorizada 315A 4Polos voltaje del motor 220V Controlador OMD c/display Incluye Manija y Conectores          </t>
  </si>
  <si>
    <t>OTM315E4CM110V</t>
  </si>
  <si>
    <t xml:space="preserve">Transferencia I-O-II Motorizada 315A 4Polos voltaje del motor 110V Incluye Manija y Conectores             </t>
  </si>
  <si>
    <t>OTM315E4CM230C</t>
  </si>
  <si>
    <t xml:space="preserve">Transferencia I-O-II Motorizada 315A 4Polos voltaje del motor 220V Incluye Manija y Conectores             </t>
  </si>
  <si>
    <t>OTM315E4CM24D</t>
  </si>
  <si>
    <t xml:space="preserve">Transferencia I-O-II Motorizada 315A 4Polos voltaje del motor 24Vdc Incluye Manija y Conectores             </t>
  </si>
  <si>
    <t>OTM315E4CM48D</t>
  </si>
  <si>
    <t xml:space="preserve">Transferencia I-O-II Motorizada 315A 4Polos voltaje del motor 48Vdc Incluye Manija y Conectores             </t>
  </si>
  <si>
    <t>OTM315E4M230C</t>
  </si>
  <si>
    <t>OTM400E3C8D230C</t>
  </si>
  <si>
    <t xml:space="preserve">Transferencia I-O-II Motorizada 400A 3Polos voltaje del motor 220V Controlador OMD c/display Incluye Manija y Conectores          </t>
  </si>
  <si>
    <t>OTM400E3CM110V</t>
  </si>
  <si>
    <t xml:space="preserve">Transferencia I-O-II, OTM 400A seccionadores 0+0 Motorizada, 400A, 3Polos voltaje del motor 110-125 Vac/dc Incluye Manija, Conectores y tornillos peso 11.1 kg    </t>
  </si>
  <si>
    <t>OTM400E3CM230C</t>
  </si>
  <si>
    <t xml:space="preserve">Transferencia I-O-II Motorizada 400A 3Polos voltaje del motor 220V Incluye Manija y Conectores             </t>
  </si>
  <si>
    <t>OTM400E3CM24D</t>
  </si>
  <si>
    <t xml:space="preserve">Transferencia I-O-II Motorizada 400A 3Polos voltaje del motor 24Vdc Incluye Manija y Conectores             </t>
  </si>
  <si>
    <t>OTM400E3CM48D</t>
  </si>
  <si>
    <t xml:space="preserve">Transferencia I-O-II Motorizada 400A 3Polos voltaje del motor 48Vdc Incluye Manija y Conectores             </t>
  </si>
  <si>
    <t>OTM400E3M230C</t>
  </si>
  <si>
    <t>OTM400E4C2D230C</t>
  </si>
  <si>
    <t xml:space="preserve">Transferencia I-O-II Motorizada 400A 4Polos voltaje del motor 220V controlador OMD Basico, s/display Incluye Manija y Conectores         </t>
  </si>
  <si>
    <t>OTM400E4C3D230C</t>
  </si>
  <si>
    <t>OTM400E4C8D230C</t>
  </si>
  <si>
    <t xml:space="preserve">Transferencia I-O-II Motorizada 400A 4Polos voltaje del motor 220V Controlador OMD c/display Incluye Manija y Conectores          </t>
  </si>
  <si>
    <t>OTM400E4CM110V</t>
  </si>
  <si>
    <t xml:space="preserve">Transferencia I-O-II Motorizada 400A 4Polos voltaje del motor 110V Incluye Manija y Conectores             </t>
  </si>
  <si>
    <t>OTM400E4CM230C</t>
  </si>
  <si>
    <t xml:space="preserve">Transferencia I-O-II Motorizada 400A 4Polos voltaje del motor 220V Incluye Manija y Conectores             </t>
  </si>
  <si>
    <t>OTM400E4CM24D</t>
  </si>
  <si>
    <t xml:space="preserve">Transferencia I-O-II Motorizada 400A 4Polos voltaje del motor 24Vdc Incluye Manija y Conectores             </t>
  </si>
  <si>
    <t>OTM400E4CM48D</t>
  </si>
  <si>
    <t xml:space="preserve">Transferencia I-O-II Motorizada 400A 4Polos voltaje del motor 48Vdc Incluye Manija y Conectores             </t>
  </si>
  <si>
    <t>OTM400E4M230C</t>
  </si>
  <si>
    <t>OTM40F3CMA230V</t>
  </si>
  <si>
    <t xml:space="preserve">Transferencia OTM mini Motorizada 40A,de seccionadores 0+0 voltaje del motor 110-220 V ac Incluye Manija y Conectores peso 1.7 kg      </t>
  </si>
  <si>
    <t>OTM40F3CMA24D</t>
  </si>
  <si>
    <t>OTM40F4CMA230V</t>
  </si>
  <si>
    <t xml:space="preserve">Transferencia OTM mini Motorizada 40A 4Polos voltaje del motor 110-220V Incluye Manija y Conectores            </t>
  </si>
  <si>
    <t>OTM630E3C8D230C</t>
  </si>
  <si>
    <t xml:space="preserve">Transferencia I-O-II Motorizada 630A 3Polos voltaje del motor 220V Controlador OMD c/display Incluye Manija y Conectores          </t>
  </si>
  <si>
    <t>OTM630E3CM110V</t>
  </si>
  <si>
    <t xml:space="preserve">Transferencia I-O-II, OTM 630A seccionadores 0+0 Motorizada, 630A,3Polos voltaje del motor 110-125 Vac/dc Incluye Manija, Conectores y tornillos peso 22 kg     </t>
  </si>
  <si>
    <t>OTM630E3CM230C</t>
  </si>
  <si>
    <t xml:space="preserve">Transferencia I-O-II Motorizada 630A 3Polos voltaje del motor 220V Incluye Manija y Conectores             </t>
  </si>
  <si>
    <t>OTM630E3CM24D</t>
  </si>
  <si>
    <t xml:space="preserve">Transferencia I-O-II Motorizada 630A 3Polos voltaje del motor 24Vdc Incluye Manija y Conectores             </t>
  </si>
  <si>
    <t>OTM630E3CM48D</t>
  </si>
  <si>
    <t xml:space="preserve">Transferencia I-O-II Motorizada 630A 3Polos voltaje del motor 48Vdc Incluye Manija y Conectores             </t>
  </si>
  <si>
    <t>OTM630E3M230C</t>
  </si>
  <si>
    <t>OTM630E4C2D230C</t>
  </si>
  <si>
    <t xml:space="preserve">Transferencia I-O-II Motorizada 630A 4Polos voltaje del motor 220V controlador OMD Basico, s/display Incluye Manija y Conectores         </t>
  </si>
  <si>
    <t>OTM630E4C3D230C</t>
  </si>
  <si>
    <t>OTM630E4C8D230C</t>
  </si>
  <si>
    <t xml:space="preserve">Transferencia I-O-II Motorizada 630A 4Polos voltaje del motor 220V Controlador OMD c/display Incluye Manija y Conectores          </t>
  </si>
  <si>
    <t>OTM630E4CM110V</t>
  </si>
  <si>
    <t xml:space="preserve">Transferencia I-O-II Motorizada 630A 4Polos voltaje del motor 110V Incluye Manija y Conectores             </t>
  </si>
  <si>
    <t>OTM630E4CM230C</t>
  </si>
  <si>
    <t xml:space="preserve">Transferencia I-O-II Motorizada 630A 4Polos voltaje del motor 220V Incluye Manija y Conectores             </t>
  </si>
  <si>
    <t>OTM630E4CM24D</t>
  </si>
  <si>
    <t xml:space="preserve">Transferencia I-O-II Motorizada 630A 4Polos voltaje del motor 24Vdc Incluye Manija y Conectores             </t>
  </si>
  <si>
    <t>OTM630E4CM48D</t>
  </si>
  <si>
    <t xml:space="preserve">Transferencia I-O-II Motorizada 630A 4Polos voltaje del motor 48Vdc Incluye Manija y Conectores             </t>
  </si>
  <si>
    <t>OTM630E4M230C</t>
  </si>
  <si>
    <t>OTM63F3CMA230V</t>
  </si>
  <si>
    <t xml:space="preserve">Transferencia OTM mini Motorizada 63A, de seccionadores 0+0, voltaje del motor 110-220 V ac Incluye Manija y Conectores peso 1.7 kg     </t>
  </si>
  <si>
    <t>OTM63F3CMA24D</t>
  </si>
  <si>
    <t>OTM63F4CMA230V</t>
  </si>
  <si>
    <t xml:space="preserve">Transferencia OTM mini Motorizada 63A 4Polos voltaje del motor 110-220V Incluye Manija y Conectores            </t>
  </si>
  <si>
    <t>OTM800E3C8D230C</t>
  </si>
  <si>
    <t xml:space="preserve">Transferencia I-O-II Motorizada 800A 3Polos voltaje del motor 220V Controlador OMD c/display Incluye Manija y Conectores          </t>
  </si>
  <si>
    <t>OTM800E3CM110V</t>
  </si>
  <si>
    <t xml:space="preserve">Transferencia I-O-II, OTM 800A seccionadores 0+0 Motorizada, 800A, 3Polos voltaje del motor 110-125 Vac/dc Incluye Manija, Conectores y tornillos peso 22 kg    </t>
  </si>
  <si>
    <t>OTM800E3CM230C</t>
  </si>
  <si>
    <t xml:space="preserve">Transferencia I-O-II Motorizada 800A 3Polos voltaje del motor 220V Incluye Manija y Conectores             </t>
  </si>
  <si>
    <t>OTM800E3CM24D</t>
  </si>
  <si>
    <t xml:space="preserve">Transferencia I-O-II Motorizada 800A 3Polos voltaje del motor 24Vdc Incluye Manija y Conectores             </t>
  </si>
  <si>
    <t>OTM800E3CM48D</t>
  </si>
  <si>
    <t xml:space="preserve">Transferencia I-O-II Motorizada 800A 3Polos voltaje del motor 48Vdc Incluye Manija y Conectores             </t>
  </si>
  <si>
    <t>OTM800E3M230C</t>
  </si>
  <si>
    <t>OTM800E4C2D230C</t>
  </si>
  <si>
    <t xml:space="preserve">Transferencia I-O-II Motorizada 800A 4Polos voltaje del motor 220V controlador OMD Basico, s/display Incluye Manija y Conectores         </t>
  </si>
  <si>
    <t>OTM800E4C3D230C</t>
  </si>
  <si>
    <t>OTM800E4C8D230C</t>
  </si>
  <si>
    <t xml:space="preserve">Transferencia I-O-II Motorizada 800A 4Polos voltaje del motor 220V Controlador OMD c/display Incluye Manija y Conectores          </t>
  </si>
  <si>
    <t>OTM800E4CM110V</t>
  </si>
  <si>
    <t xml:space="preserve">Transferencia I-O-II Motorizada 800A 4Polos voltaje del motor 110V Incluye Manija y Conectores             </t>
  </si>
  <si>
    <t>OTM800E4CM230C</t>
  </si>
  <si>
    <t xml:space="preserve">Transferencia I-O-II Motorizada 800A 4Polos voltaje del motor 220V Incluye Manija y Conectores             </t>
  </si>
  <si>
    <t>OTM800E4CM24D</t>
  </si>
  <si>
    <t xml:space="preserve">Transferencia I-O-II Motorizada 800A 4Polos voltaje del motor 24Vdc Incluye Manija y Conectores             </t>
  </si>
  <si>
    <t>OTM800E4CM48D</t>
  </si>
  <si>
    <t xml:space="preserve">Transferencia I-O-II Motorizada 800A 4Polos voltaje del motor 48Vdc Incluye Manija y Conectores             </t>
  </si>
  <si>
    <t>OTM800E4M230C</t>
  </si>
  <si>
    <t>OTM80F3CMA230V</t>
  </si>
  <si>
    <t xml:space="preserve">Transferencia OTM mini Motorizada 80A, de seccionadores 0+0, voltaje del motor 110-220 V ac Incluye Manija y Conectores peso 1.7 kg     </t>
  </si>
  <si>
    <t>OTM80F3CMA24D</t>
  </si>
  <si>
    <t>OTM80F4CMA230V</t>
  </si>
  <si>
    <t xml:space="preserve">Transferencia OTM mini Motorizada 80A 4Polos voltaje del motor 110-220V Incluye Manija y Conectores            </t>
  </si>
  <si>
    <t>OTP125B3B</t>
  </si>
  <si>
    <t xml:space="preserve">Seccionador en Gab.Plastic. 125A, max 500 V Manija Negra/roja en Gabinete termoplastico IP65             </t>
  </si>
  <si>
    <t>OTP125B3M</t>
  </si>
  <si>
    <t xml:space="preserve">Seccionador en Gab. Plastic.125A, 3Polos, max500V color de Manija Negra/roja, IP65 Dimensiones:200x400x140mm(ancho, alto, profund)            </t>
  </si>
  <si>
    <t>OTP125B3U</t>
  </si>
  <si>
    <t xml:space="preserve">Seccionador en Gab. Plastic.125A, 3Polos, max500V color de Manija Negra/roja, IP65 Dimensiones:xx(ancho, alto, profund)            </t>
  </si>
  <si>
    <t>OTP125B4B</t>
  </si>
  <si>
    <t xml:space="preserve">Seccionador en Gab. Plastic.125A, 4polos max500V color de Manija Negra/roja, IP65 Dimensiones:xx(ancho, alto, profund)            </t>
  </si>
  <si>
    <t>OTP125B4M</t>
  </si>
  <si>
    <t>OTP125B4U</t>
  </si>
  <si>
    <t>OTP125B6B</t>
  </si>
  <si>
    <t xml:space="preserve">Seccionador en Gab. Plastic.125A, 6polos max500V color de Manija Negra/roja, IP65 Dimensiones:xx(ancho, alto, profund)            </t>
  </si>
  <si>
    <t>OTP125B6M</t>
  </si>
  <si>
    <t>OTP125B6U</t>
  </si>
  <si>
    <t>OTP125BA3B</t>
  </si>
  <si>
    <t xml:space="preserve">Seccionador en Gab.Plastic. 125A, max 500 V Manija Amarill./roja en Gabinete termoplastico IP65             </t>
  </si>
  <si>
    <t>OTP125BA3M</t>
  </si>
  <si>
    <t xml:space="preserve">Seccionador en Gab. Plastic.125A, 3Polos, max500V color de Manija Amarill./roja, IP65 Dimensiones:200x400x140mm(ancho, alto, profund)            </t>
  </si>
  <si>
    <t>OTP125BA3U</t>
  </si>
  <si>
    <t xml:space="preserve">Seccionador en Gab. Plastic.125A, 3Polos, max500V color de Manija Amarill./roja, IP65 Dimensiones:xx(ancho, alto, profund)            </t>
  </si>
  <si>
    <t>OTP125BA4B</t>
  </si>
  <si>
    <t xml:space="preserve">Seccionador en Gab. Plastic.125A, 4polos max500V color de Manija Amarill./roja, IP65 Dimensiones:xx(ancho, alto, profund)            </t>
  </si>
  <si>
    <t>OTP125BA4M</t>
  </si>
  <si>
    <t>OTP125BA4U</t>
  </si>
  <si>
    <t>OTP125BA6B</t>
  </si>
  <si>
    <t xml:space="preserve">Seccionador en Gab. Plastic.125A, 6polos max500V color de Manija Amarill./roja, IP65 Dimensiones:xx(ancho, alto, profund)            </t>
  </si>
  <si>
    <t>OTP125BA6M</t>
  </si>
  <si>
    <t>OTP125BA6U</t>
  </si>
  <si>
    <t>OTP16A6M</t>
  </si>
  <si>
    <t xml:space="preserve">Seccionador en Gab. Plastic.16A, 6polos max500V color de Manija Amarill./roja, IP65 Dimensiones:xx(ancho, alto, profund)            </t>
  </si>
  <si>
    <t>OTP16B3M</t>
  </si>
  <si>
    <t xml:space="preserve">Seccionador en Gab.Plastic. 16A, max 500 V Manija Negra/roja en Gabinete termoplastico IP65 Dimensiones: 85 x 120 x 60mm (ancho, alto, profund)    </t>
  </si>
  <si>
    <t>OTP16B3M25</t>
  </si>
  <si>
    <t xml:space="preserve">Seccionador en Gab. Plastic.16A, 3Polos, max500V color de Manija Negra/roja, IP65 Dimensiones:85x120x60mm(ancho, alto, profund)            </t>
  </si>
  <si>
    <t>OTP16B4M</t>
  </si>
  <si>
    <t xml:space="preserve">Seccionador en Gab. Plastic.16A, 4polos max500V color de Manija Negra/roja, IP65 Dimensiones:85x120x60mm(ancho, alto, profund)            </t>
  </si>
  <si>
    <t>OTP16B6M</t>
  </si>
  <si>
    <t xml:space="preserve">Seccionador en Gab. Plastic.16A, 6polos max500V color de Manija Negra/roja, IP65 Dimensiones:xxmm(ancho, alto, profund)            </t>
  </si>
  <si>
    <t>OTP16BA3M</t>
  </si>
  <si>
    <t xml:space="preserve">Seccionador en Gab.Plastic. 16A, max 500 V Manija Amarill./roja en Gabinete termoplastico IP65 Dimensiones: 85 x 120 x 60mm (ancho, alto, profund)    </t>
  </si>
  <si>
    <t>OTP16BA3M25</t>
  </si>
  <si>
    <t xml:space="preserve">Seccionador en Gab. Plastic.16A, 3Polos, max500V color de Manija Amarill./roja, IP65 Dimensiones:85x120x60mmmm(ancho, alto, profund)            </t>
  </si>
  <si>
    <t>OTP16BA4M</t>
  </si>
  <si>
    <t xml:space="preserve">Seccionador en Gab. Plastic.16A, 4polos max500V color de Manija Amarill./roja, IP65 Dimensiones:xxmm(ancho, alto, profund)            </t>
  </si>
  <si>
    <t>OTP16BA6M</t>
  </si>
  <si>
    <t xml:space="preserve">Seccionador en Gab. Plastic.16A, 6polos max500V color de Manija Amarill./roja, IP65 Dimensiones:xxmm(ancho, alto, profund)            </t>
  </si>
  <si>
    <t>OTP16HB3M</t>
  </si>
  <si>
    <t xml:space="preserve">Seccionador en Gab. Plastic.16A, max500V color de Manija Negra/roja Dimensiones:xx(anchoaltoprofund)                </t>
  </si>
  <si>
    <t>OTP16HB3M25</t>
  </si>
  <si>
    <t>OTP16HB3U</t>
  </si>
  <si>
    <t>OTP16KA3M1</t>
  </si>
  <si>
    <t>OTP16T6M</t>
  </si>
  <si>
    <t>Seccionador en Gab. Plastic.16A 6 POLOS, max500V  color de Manija  Dimensiones:xx(anchoaltoprofund)</t>
  </si>
  <si>
    <t>OTP25A6M</t>
  </si>
  <si>
    <t xml:space="preserve">Seccionador en Gab. Plastic.25A, 6polos max500V color de Manija Amarill./roja IP65 Dimensiones:130x150x85mm(ancho,alto,profud)              </t>
  </si>
  <si>
    <t>OTP25B3M</t>
  </si>
  <si>
    <t xml:space="preserve">Seccionador en Gab.Plastic. 25A, max 500 V Manija Negra/roja en Gabinete termoplastico IP65 Dimensiones: 130 x 150 x 60mm (ancho, alto, profund)    </t>
  </si>
  <si>
    <t>OTP25B4M</t>
  </si>
  <si>
    <t xml:space="preserve">Seccionador en Gab. Plastic.25A, 4polos max500V color de Manija Negra/roja, IP65 Dimensiones:130x150x60mm(ancho, alto, profund)            </t>
  </si>
  <si>
    <t>OTP25B6M</t>
  </si>
  <si>
    <t xml:space="preserve">Seccionador en Gab. Plastic.25A, 6polos max500V color de Manija Negra/roja, IP65 Dimensiones:130x150x85mm(ancho, alto, profund)            </t>
  </si>
  <si>
    <t>OTP25BA3M</t>
  </si>
  <si>
    <t xml:space="preserve">Seccionador en Gab.Plastic. 25A, max 500 V Manija Amarill./roja en Gabinete termoplastico IP65 Dimensiones: 130 x 150 x 60mm (ancho, alto, profund)    </t>
  </si>
  <si>
    <t>OTP25BA4M</t>
  </si>
  <si>
    <t xml:space="preserve">Seccionador en Gab. Plastic.25A, 4polos max500V color de Manija Amarill./roja, IP65 Dimensiones:130x150x85mm(ancho, alto, profund)            </t>
  </si>
  <si>
    <t>OTP25BA6M</t>
  </si>
  <si>
    <t xml:space="preserve">Seccionador en Gab. Plastic.25A, 6polos max500V color de Manija Amarill./roja, IP65 Dimensiones:130x150x85mm(ancho, alto, profund)            </t>
  </si>
  <si>
    <t>OTP32B3M</t>
  </si>
  <si>
    <t xml:space="preserve">Seccionador en Gab.Plastic. 32A, max 500 V Manija Negra/roja en Gabinete termoplastico IP65 Dimensiones: 130 x 150 x 60mm (ancho, alto, profund)    </t>
  </si>
  <si>
    <t>OTP32B4M</t>
  </si>
  <si>
    <t xml:space="preserve">Seccionador en Gab. Plastic.32A, 4polos max500V color de Manija Negra/roja, IP65 Dimensiones:130x150x60mm(ancho, alto, profund)            </t>
  </si>
  <si>
    <t>OTP32B6M</t>
  </si>
  <si>
    <t xml:space="preserve">Seccionador en Gab. Plastic.32A, 6polos max500V color de Manija Negra/roja, IP65 Dimensiones:130x150x85mm(ancho, alto, profund)            </t>
  </si>
  <si>
    <t>OTP32BA3M</t>
  </si>
  <si>
    <t xml:space="preserve">Seccionador en Gab.Plastic. 32A, max 500 V Manija Amarill./roja en Gabinete termoplastico IP65 Dimensiones: 130 x 150 x 60mm (ancho, alto, profund)    </t>
  </si>
  <si>
    <t>OTP32BA4M</t>
  </si>
  <si>
    <t xml:space="preserve">Seccionador en Gab. Plastic.32A, 4polos max500V color de Manija Amarill./roja, IP65 Dimensiones:130x150x60mm(ancho, alto, profund)            </t>
  </si>
  <si>
    <t>OTP32BA6M</t>
  </si>
  <si>
    <t xml:space="preserve">Seccionador en Gab. Plastic.32A, 6polos max500V color de Manija Amarill./roja, IP65 Dimensiones:130x150x85mm(ancho, alto, profund)            </t>
  </si>
  <si>
    <t>OTP45B3M</t>
  </si>
  <si>
    <t xml:space="preserve">Seccionador en Gab.Plastic. 45A, max 500 V Manija Negra/roja en Gabinete termoplastico IP65 Dimensiones: 145 x 200 x 90mm (ancho, alto, profund)    </t>
  </si>
  <si>
    <t>OTP45B4M</t>
  </si>
  <si>
    <t xml:space="preserve">Seccionador en Gab. Plastic.45A, 4polos max500V color de Manija Negra/roja, IP65 Dimensiones:145x200x90mm(ancho, alto, profund)            </t>
  </si>
  <si>
    <t>OTP45B6M</t>
  </si>
  <si>
    <t xml:space="preserve">Seccionador en Gab. Plastic.45A, 6polos max500V color de Manija Negra/roja Dimensiones:xx(anchoaltoprofund)               </t>
  </si>
  <si>
    <t>OTP45BA3M</t>
  </si>
  <si>
    <t xml:space="preserve">Seccionador en Gab.Plastic. 45A, max 500 V Manija Amarill./roja en Gabinete termoplastico IP65 Dimensiones: 145 x 200 x 90mm (ancho, alto, profund)    </t>
  </si>
  <si>
    <t>OTP45BA4M</t>
  </si>
  <si>
    <t xml:space="preserve">Seccionador en Gab. Plastic.45A, 4polos max500V color de Manija Amarill./roja, IP65 Dimensiones:145x200x90mm(ancho, alto, profund)            </t>
  </si>
  <si>
    <t>OTP45BA6M</t>
  </si>
  <si>
    <t xml:space="preserve">Seccionador en Gab. Plastic.45A, 6polos max500V color de Manija Amarill./roja, IP65 Dimensiones:145x200x90mm(ancho, alto, profund)            </t>
  </si>
  <si>
    <t>OTP63B3M</t>
  </si>
  <si>
    <t xml:space="preserve">Seccionador en Gab.Plastic. 63A, max 500 V Manija Negra/roja en Gabinete termoplastico IP65 Dimensiones: 145 x 200 x 90mm (ancho, alto, profund)    </t>
  </si>
  <si>
    <t xml:space="preserve">Seccionador en Gab. Plastic.63A, 3Polos, max500V color de Manija Negra/roja, IP65 Dimensiones:145x200x90mm(ancho, alto, profund)            </t>
  </si>
  <si>
    <t>OTP63B3U</t>
  </si>
  <si>
    <t>OTP63B4M</t>
  </si>
  <si>
    <t xml:space="preserve">Seccionador en Gab. Plastic.63A, 4polos max500V color de Manija Negra/roja, IP65 Dimensiones:145x200x90mm(ancho, alto, profund)            </t>
  </si>
  <si>
    <t>OTP63B6M</t>
  </si>
  <si>
    <t xml:space="preserve">Seccionador en Gab. Plastic.63A, 6polos max500V color de Manija Negra/roja, IP65 Dimensiones:145x200x90mm(ancho, alto, profund)            </t>
  </si>
  <si>
    <t>OTP63BA3M</t>
  </si>
  <si>
    <t xml:space="preserve">Seccionador en Gab.Plastic. 63A, max 500 V Manija Amarill./roja en Gabinete termoplastico IP65 Dimensiones: 145 x 200 x 90mm (ancho, alto, profund)    </t>
  </si>
  <si>
    <t>OTP63BA4M</t>
  </si>
  <si>
    <t xml:space="preserve">Seccionador en Gab. Plastic.63A, 4polos max500V color de Manija Amarill./roja, IP65 Dimensiones:145x200x90mm(ancho, alto, profund)            </t>
  </si>
  <si>
    <t>OTP63BA6M</t>
  </si>
  <si>
    <t xml:space="preserve">Seccionador en Gab. Plastic.63A, 6polos max500V color de Manija Amarill./roja, IP65 Dimensiones:145x200x90mm(ancho, alto, profund)            </t>
  </si>
  <si>
    <t>OTPD125FP</t>
  </si>
  <si>
    <t xml:space="preserve">Neutral TERMINAL                        </t>
  </si>
  <si>
    <t>OTPD40FP</t>
  </si>
  <si>
    <t>OTPD80FD</t>
  </si>
  <si>
    <t>OTPD80FP</t>
  </si>
  <si>
    <t>OTPE125FD</t>
  </si>
  <si>
    <t>OTPE125FP</t>
  </si>
  <si>
    <t>OTPE40FD</t>
  </si>
  <si>
    <t xml:space="preserve">cuarto Polo Neutro                       </t>
  </si>
  <si>
    <t>OTPE40FP</t>
  </si>
  <si>
    <t>OTPE80FD</t>
  </si>
  <si>
    <t>OTPE80FP</t>
  </si>
  <si>
    <t>OTPL125FD</t>
  </si>
  <si>
    <t>OTPL125FP</t>
  </si>
  <si>
    <t>OTPL40FD</t>
  </si>
  <si>
    <t>OTPL40FP</t>
  </si>
  <si>
    <t>OTPL60FP</t>
  </si>
  <si>
    <t>OTPL80FD</t>
  </si>
  <si>
    <t>OTPL80FP</t>
  </si>
  <si>
    <t>OTPN125FD</t>
  </si>
  <si>
    <t>OTPN125FP</t>
  </si>
  <si>
    <t>OTPN40FD</t>
  </si>
  <si>
    <t>OTPN40FP</t>
  </si>
  <si>
    <t>OTPN80FD</t>
  </si>
  <si>
    <t>OTPN80FP</t>
  </si>
  <si>
    <t>OTPS125FD</t>
  </si>
  <si>
    <t>OTPS125FP</t>
  </si>
  <si>
    <t>OTPS40FDN1</t>
  </si>
  <si>
    <t>OTPS40FDN2</t>
  </si>
  <si>
    <t>OTPS40FPN1</t>
  </si>
  <si>
    <t>OTPS40FPN2</t>
  </si>
  <si>
    <t>OTPS60FP</t>
  </si>
  <si>
    <t>OTPS80FD</t>
  </si>
  <si>
    <t>OTPS80FP</t>
  </si>
  <si>
    <t>OTR100B3B</t>
  </si>
  <si>
    <t xml:space="preserve">Seccionador en Gab. Acero Inox. 100A, max 500 V Manija Negra/roja en Gabinete Acero Inox. IP65 Dimensiones: 200 x 300 x 135mm (ancho, alto, profund) </t>
  </si>
  <si>
    <t>OTR100B3U</t>
  </si>
  <si>
    <t xml:space="preserve">Seccionador en Gab. ACERO INOX. 100A,                    </t>
  </si>
  <si>
    <t>OTR100B4B</t>
  </si>
  <si>
    <t>OTR100B4U</t>
  </si>
  <si>
    <t>OTR100BA3B</t>
  </si>
  <si>
    <t>OTR100BA3U</t>
  </si>
  <si>
    <t>OTR100BA4B</t>
  </si>
  <si>
    <t>OTR100BA4U</t>
  </si>
  <si>
    <t>OTR125B3B</t>
  </si>
  <si>
    <t xml:space="preserve">Seccionador en Gab. Acero Inox. 125A, max 500 V Manija Negra/roja en Gabinete Acero Inox. IP65 Dimensiones: 200 x 300 x 135mm (ancho, alto, profund) </t>
  </si>
  <si>
    <t>OTR125B3U</t>
  </si>
  <si>
    <t xml:space="preserve">Seccionador en Gab. ACERO INOX. 125A,                    </t>
  </si>
  <si>
    <t>OTR125B4B</t>
  </si>
  <si>
    <t>OTR125B4U</t>
  </si>
  <si>
    <t>OTR125BA3B</t>
  </si>
  <si>
    <t>OTR125BA3U</t>
  </si>
  <si>
    <t>OTR125BA4B</t>
  </si>
  <si>
    <t>OTR125BA4U</t>
  </si>
  <si>
    <t>OTR16B3M</t>
  </si>
  <si>
    <t xml:space="preserve">Seccionador en Gab. Acero Inox. 16A, max 500 V Manija Negra/roja en Gabinete Acero Inox. IP65 Dimensiones: 150 x 200 x 100mm (ancho, alto, profund) </t>
  </si>
  <si>
    <t>OTR16B4M</t>
  </si>
  <si>
    <t xml:space="preserve">Seccionador en Gab. ACERO INOX. 16A,                    </t>
  </si>
  <si>
    <t>OTR16B6M</t>
  </si>
  <si>
    <t>OTR16BA3M</t>
  </si>
  <si>
    <t>OTR16BA4M</t>
  </si>
  <si>
    <t>OTR16BA6M</t>
  </si>
  <si>
    <t>OTR25B3M</t>
  </si>
  <si>
    <t xml:space="preserve">Seccionador en Gab. Acero Inox. 25A, max 500 V Manija Negra/roja en Gabinete Acero Inox. IP65 Dimensiones: 150 x 200 x 100mm (ancho, alto, profund) </t>
  </si>
  <si>
    <t>OTR25B4M</t>
  </si>
  <si>
    <t xml:space="preserve">Seccionador en Gab. ACERO INOX. 25A, 4Polos                   </t>
  </si>
  <si>
    <t>OTR25B6M</t>
  </si>
  <si>
    <t xml:space="preserve">Seccionador en Gab. ACERO INOX. 25A, 6Polos                   </t>
  </si>
  <si>
    <t>OTR25BA3M</t>
  </si>
  <si>
    <t xml:space="preserve">Seccionador en Gab. ACERO INOX. 25A, 3Polos                   </t>
  </si>
  <si>
    <t>OTR25BA4M</t>
  </si>
  <si>
    <t>OTR25BA6M</t>
  </si>
  <si>
    <t>OTR32B3M</t>
  </si>
  <si>
    <t xml:space="preserve">Seccionador en Gab. Acero Inox. 32A, max 500 V Manija Negra/roja en Gabinete Acero Inox. IP65 Dimensiones: 150 x 200 x 100mm (ancho, alto, profund) </t>
  </si>
  <si>
    <t>OTR32B4M</t>
  </si>
  <si>
    <t xml:space="preserve">Seccionador en Gab. ACERO INOX. 32A, 4Polos                   </t>
  </si>
  <si>
    <t>OTR32B6M</t>
  </si>
  <si>
    <t xml:space="preserve">Seccionador en Gab. ACERO INOX. 32A, 6Polos                   </t>
  </si>
  <si>
    <t>OTR32BA3M</t>
  </si>
  <si>
    <t xml:space="preserve">Seccionador en Gab. ACERO INOX. 32A, 3Polos                   </t>
  </si>
  <si>
    <t>OTR32BA4M</t>
  </si>
  <si>
    <t>OTR32BA6M</t>
  </si>
  <si>
    <t>OTR45B3M</t>
  </si>
  <si>
    <t xml:space="preserve">Seccionador en Gab. Acero Inox. 45A, max 500 V Manija Negra/roja en Gabinete Acero Inox. IP65 Dimensiones: 150 x 200 x 100mm (ancho, alto, profund) </t>
  </si>
  <si>
    <t>OTR45B4M</t>
  </si>
  <si>
    <t xml:space="preserve">Seccionador en Gab. ACERO INOX. 45A, 4Polos                   </t>
  </si>
  <si>
    <t>OTR45B6B</t>
  </si>
  <si>
    <t xml:space="preserve">Seccionador en Gab. ACERO INOX. 45A, 6Polos                   </t>
  </si>
  <si>
    <t>OTR45B6U</t>
  </si>
  <si>
    <t>OTR45BA3M</t>
  </si>
  <si>
    <t xml:space="preserve">Seccionador en Gab. ACERO INOX. 45A, 3Polos                   </t>
  </si>
  <si>
    <t>OTR45BA4M</t>
  </si>
  <si>
    <t>OTR45BA6B</t>
  </si>
  <si>
    <t>OTR45BA6U</t>
  </si>
  <si>
    <t>OTR63B3M</t>
  </si>
  <si>
    <t xml:space="preserve">Seccionador en Gab. Acero Inox. 63A, max 500 V Manija Negra/roja en Gabinete Acero Inox. IP65 Dimensiones: 150 x 200 x 100mm (ancho, alto, profund) </t>
  </si>
  <si>
    <t>OTR63B4M</t>
  </si>
  <si>
    <t xml:space="preserve">Seccionador en Gab. ACERO INOX. 63A,                    </t>
  </si>
  <si>
    <t>OTR63B6B</t>
  </si>
  <si>
    <t>OTR63B6U</t>
  </si>
  <si>
    <t>OTR63BA3M</t>
  </si>
  <si>
    <t>OTR63BA4M</t>
  </si>
  <si>
    <t>OTR63BA6B</t>
  </si>
  <si>
    <t>OTR63BA6U</t>
  </si>
  <si>
    <t>OTS125T1</t>
  </si>
  <si>
    <t xml:space="preserve">ACCESORIO CUBREBORNES                        </t>
  </si>
  <si>
    <t>OTS125T1P</t>
  </si>
  <si>
    <t>OTS125T3</t>
  </si>
  <si>
    <t>OTS125T3P</t>
  </si>
  <si>
    <t>OTS1600G1L</t>
  </si>
  <si>
    <t>OTS1600G1L/3</t>
  </si>
  <si>
    <t>OTS1600G1L/4</t>
  </si>
  <si>
    <t>OTS1600G1S/3</t>
  </si>
  <si>
    <t>OTS1600G1S/4</t>
  </si>
  <si>
    <t>OTS2500G1L/3</t>
  </si>
  <si>
    <t>OTS2500G1L/4</t>
  </si>
  <si>
    <t>OTS2500G1S/3</t>
  </si>
  <si>
    <t>OTS2500G1S/4</t>
  </si>
  <si>
    <t>OTS250G1L</t>
  </si>
  <si>
    <t>OTS250G1L/3</t>
  </si>
  <si>
    <t>OTS250G1L/4</t>
  </si>
  <si>
    <t>OTS250G1S</t>
  </si>
  <si>
    <t>OTS250G1S/3</t>
  </si>
  <si>
    <t>OTS250G1S/4</t>
  </si>
  <si>
    <t>OTS400G1L/3</t>
  </si>
  <si>
    <t>OTS400G1L/4</t>
  </si>
  <si>
    <t>OTS400G1S/3</t>
  </si>
  <si>
    <t>OTS400G1S/4</t>
  </si>
  <si>
    <t>OTS400T1L/3</t>
  </si>
  <si>
    <t>OTS400T1S/3</t>
  </si>
  <si>
    <t>OTS40T1</t>
  </si>
  <si>
    <t>OTS40T3</t>
  </si>
  <si>
    <t>OTS63T1</t>
  </si>
  <si>
    <t>OTS63T3</t>
  </si>
  <si>
    <t>OTS800G1L</t>
  </si>
  <si>
    <t>OTS800G1L/3</t>
  </si>
  <si>
    <t>OTS800G1L/4</t>
  </si>
  <si>
    <t>OTS800G1S</t>
  </si>
  <si>
    <t>OTS800G1S/3</t>
  </si>
  <si>
    <t>OTS800G1S/4</t>
  </si>
  <si>
    <t>OTV1000ECK</t>
  </si>
  <si>
    <t xml:space="preserve">Manija P/OTM                        </t>
  </si>
  <si>
    <t>OTV1000ECLK</t>
  </si>
  <si>
    <t>OTV1000ECMK</t>
  </si>
  <si>
    <t>OTV1000EK</t>
  </si>
  <si>
    <t>OTV250ECFK</t>
  </si>
  <si>
    <t>OTV250ECK</t>
  </si>
  <si>
    <t>OTV250ECLK</t>
  </si>
  <si>
    <t>OTV250ECMK</t>
  </si>
  <si>
    <t>OTV250EK</t>
  </si>
  <si>
    <t>OTV400ECFK</t>
  </si>
  <si>
    <t>OTV400ECK</t>
  </si>
  <si>
    <t>OTV400ECLK</t>
  </si>
  <si>
    <t>OTV400ECMK</t>
  </si>
  <si>
    <t>OTV400EK</t>
  </si>
  <si>
    <t>OTV800ECFK</t>
  </si>
  <si>
    <t>OTV800ECK</t>
  </si>
  <si>
    <t>OTV800ECLK</t>
  </si>
  <si>
    <t>OTV800ECMK</t>
  </si>
  <si>
    <t>OTV800EK</t>
  </si>
  <si>
    <t>OTVS0</t>
  </si>
  <si>
    <t>OTVS1</t>
  </si>
  <si>
    <t>OTVS2</t>
  </si>
  <si>
    <t>OTVY250EK</t>
  </si>
  <si>
    <t>OTVY400EK</t>
  </si>
  <si>
    <t>OTVY800EK</t>
  </si>
  <si>
    <t>OTZ1250E</t>
  </si>
  <si>
    <t xml:space="preserve">cuarto Polo 1250A                       </t>
  </si>
  <si>
    <t>OTZ1600E</t>
  </si>
  <si>
    <t xml:space="preserve">cuarto Polo 1600A                       </t>
  </si>
  <si>
    <t>OTZ2500E</t>
  </si>
  <si>
    <t xml:space="preserve">cuarto Polo 2500A                       </t>
  </si>
  <si>
    <t>OTZ250E</t>
  </si>
  <si>
    <t xml:space="preserve">cuarto Polo 250A                       </t>
  </si>
  <si>
    <t>OTZ400E</t>
  </si>
  <si>
    <t xml:space="preserve">cuarto Polo 400A                       </t>
  </si>
  <si>
    <t>OTZ800E</t>
  </si>
  <si>
    <t xml:space="preserve">cuarto Polo 800A                       </t>
  </si>
  <si>
    <t>OTZC13</t>
  </si>
  <si>
    <t xml:space="preserve">PUENTE P/OTM tam 1 (160-250 A), 3 polos                  </t>
  </si>
  <si>
    <t>OTZC14</t>
  </si>
  <si>
    <t xml:space="preserve">PUENTE P/OTM tam 1 (160-250 A), 4 polos                  </t>
  </si>
  <si>
    <t>OTZC23</t>
  </si>
  <si>
    <t xml:space="preserve">PUENTE P/OTM tam 2 (315-400 A), 3 polos                  </t>
  </si>
  <si>
    <t>OTZC24</t>
  </si>
  <si>
    <t xml:space="preserve">PUENTE P/OTM tam 2 (315-400 A), 4 polos                  </t>
  </si>
  <si>
    <t>OTZC33</t>
  </si>
  <si>
    <t xml:space="preserve">PUENTE P/OTM tam 3 (630-800 A), 3 polos                  </t>
  </si>
  <si>
    <t>OTZC34</t>
  </si>
  <si>
    <t xml:space="preserve">PUENTE P/OTM tam 3 (630-800 A), 4 polos                  </t>
  </si>
  <si>
    <t>OTZC43</t>
  </si>
  <si>
    <t xml:space="preserve">PUENTE P/OTM tam 4 (1000-1250 A), 3 polos                  </t>
  </si>
  <si>
    <t>OTZC44</t>
  </si>
  <si>
    <t xml:space="preserve">PUENTE P/OTM tam 4 (1000-1250 A), 4 polos                  </t>
  </si>
  <si>
    <t>OTZC53</t>
  </si>
  <si>
    <t xml:space="preserve">PUENTE P/OTM tam 5 (1600 A),                    </t>
  </si>
  <si>
    <t>OTZC54</t>
  </si>
  <si>
    <t>OTZC63</t>
  </si>
  <si>
    <t xml:space="preserve">PUENTE P/OTM tam 6 (2500 A),                    </t>
  </si>
  <si>
    <t>OTZC64</t>
  </si>
  <si>
    <t>OTZL4</t>
  </si>
  <si>
    <t>OTZM4A</t>
  </si>
  <si>
    <t>OTZM4L</t>
  </si>
  <si>
    <t>OTZR1</t>
  </si>
  <si>
    <t xml:space="preserve">BARRAS PARA INVERSION DE FASE BARS                        </t>
  </si>
  <si>
    <t>OTZR2</t>
  </si>
  <si>
    <t>OTZR3</t>
  </si>
  <si>
    <t>OTZT1A</t>
  </si>
  <si>
    <t>OTZT1L</t>
  </si>
  <si>
    <t>OTZT2A</t>
  </si>
  <si>
    <t>OTZT2L</t>
  </si>
  <si>
    <t>OTZT3A</t>
  </si>
  <si>
    <t>OTZT3L</t>
  </si>
  <si>
    <t>OTZT4A</t>
  </si>
  <si>
    <t>OTZT4L</t>
  </si>
  <si>
    <t>OTZW10</t>
  </si>
  <si>
    <t>OTZW17</t>
  </si>
  <si>
    <t>OTZW25</t>
  </si>
  <si>
    <t xml:space="preserve">kit de conversion I-O-II Doble Tiro ATTACHM.                     </t>
  </si>
  <si>
    <t>OTZW26</t>
  </si>
  <si>
    <t>OTZW8</t>
  </si>
  <si>
    <t xml:space="preserve">CONVERSION KIT                        </t>
  </si>
  <si>
    <t>OWC6D125</t>
  </si>
  <si>
    <t>OWC6D40</t>
  </si>
  <si>
    <t>OWC6D80</t>
  </si>
  <si>
    <t>OWP6D125</t>
  </si>
  <si>
    <t>OWP6D40</t>
  </si>
  <si>
    <t>OWP6D80</t>
  </si>
  <si>
    <t>OX6X105</t>
  </si>
  <si>
    <t>OX6X115</t>
  </si>
  <si>
    <t>OX6X130</t>
  </si>
  <si>
    <t>OX6X155</t>
  </si>
  <si>
    <t>OX6X200</t>
  </si>
  <si>
    <t>OX6X300</t>
  </si>
  <si>
    <t>OX6X60</t>
  </si>
  <si>
    <t>OX6X85</t>
  </si>
  <si>
    <t>VARILLA 6MM x 85MM</t>
  </si>
  <si>
    <t>OXN1250S</t>
  </si>
  <si>
    <t xml:space="preserve">DETACHABLE Neutral CLAMP                       </t>
  </si>
  <si>
    <t>OXN1250T</t>
  </si>
  <si>
    <t>OXN250</t>
  </si>
  <si>
    <t>OXN400</t>
  </si>
  <si>
    <t>OXN800S</t>
  </si>
  <si>
    <t>OXN800T</t>
  </si>
  <si>
    <t>OXP10X148</t>
  </si>
  <si>
    <t xml:space="preserve">Varilla ESPECIAL Pistol, ø10x148mm para OETL serie anterior 30A hasta 800A               </t>
  </si>
  <si>
    <t>OXP10X225</t>
  </si>
  <si>
    <t xml:space="preserve">Varilla ESPECIAL Pistol, ø10x225mm para OETL serie anterior 30A hasta 800A               </t>
  </si>
  <si>
    <t>OXP10X500</t>
  </si>
  <si>
    <t xml:space="preserve">Varilla ESPECIAL Pistol, ø10x500mm para OETL serie anterior 30A hasta 800A               </t>
  </si>
  <si>
    <t>OXP12X166</t>
  </si>
  <si>
    <t xml:space="preserve">Varilla tipo Pistol, ø12x166mm para OT315…3150A, OS400…1250A                   </t>
  </si>
  <si>
    <t>OXP12X185</t>
  </si>
  <si>
    <t xml:space="preserve">Varilla tipo Pistol, ø12x185mm para OT315…3150A, OS400…1250A                   </t>
  </si>
  <si>
    <t>OXP12X220</t>
  </si>
  <si>
    <t xml:space="preserve">Varilla tipo Pistol, ø12x220mm para OT315…3150A, OS400…1250A                   </t>
  </si>
  <si>
    <t>OXP12X250</t>
  </si>
  <si>
    <t xml:space="preserve">Varilla tipo Pistol, ø12x250mm para OT315…3150A, OS400…1250A                   </t>
  </si>
  <si>
    <t>OXP12X280</t>
  </si>
  <si>
    <t xml:space="preserve">Varilla tipo Pistol, ø12x280mm para OT315…3150A, OS400…1250A                   </t>
  </si>
  <si>
    <t>OXP12X280-45</t>
  </si>
  <si>
    <t xml:space="preserve">Varilla tipo Pistol, ø12x280-45mm para OT315…3150A, OS400…1250A cabezal girado 45°                </t>
  </si>
  <si>
    <t>OXP12X325</t>
  </si>
  <si>
    <t xml:space="preserve">Varilla tipo Pistol, ø12x325mm para OT315…3150A, OS400…1250A                   </t>
  </si>
  <si>
    <t>OXP12X325-45</t>
  </si>
  <si>
    <t xml:space="preserve">Varilla tipo Pistol, ø12x325-45mm para OT315…3150A, OS400…1250A cabezal girado 45°                </t>
  </si>
  <si>
    <t>OXP12X395</t>
  </si>
  <si>
    <t xml:space="preserve">Varilla tipo Pistol, ø12x395mm para OT315…3150A, OS400…1250A                   </t>
  </si>
  <si>
    <t>OXP12X465</t>
  </si>
  <si>
    <t xml:space="preserve">Varilla tipo Pistol, ø12x465mm para OT315…3150A, OS400…1250A                   </t>
  </si>
  <si>
    <t>OXP12X465-45</t>
  </si>
  <si>
    <t xml:space="preserve">Varilla tipo Pistol, ø12x465-45mm para OT315…3150A, OS400…1250A cabezal girado 45°                </t>
  </si>
  <si>
    <t>OXP12X535</t>
  </si>
  <si>
    <t xml:space="preserve">Varilla tipo Pistol, ø12x535mm para OT315…3150A, OS400…1250A                   </t>
  </si>
  <si>
    <t>OXP12X535-45</t>
  </si>
  <si>
    <t xml:space="preserve">Varilla tipo Pistol, ø12x535-45mm para OT315…3150A, OS400…1250A cabezal girado 45°                </t>
  </si>
  <si>
    <t>OXP12X625</t>
  </si>
  <si>
    <t xml:space="preserve">Varilla tipo Pistol, ø12x625mm para OT315…3150A, OS400…1250A                   </t>
  </si>
  <si>
    <t>OXP6X130</t>
  </si>
  <si>
    <t xml:space="preserve">Varilla tipo Pistol, ø6x130mm para OT16...125F y OT16...125F3C Max OT250, OS200               </t>
  </si>
  <si>
    <t>OXP6X150</t>
  </si>
  <si>
    <t xml:space="preserve">Varilla tipo Pistol ø 6 x 150 mm para OT16...125Fy OT16...125F3C               </t>
  </si>
  <si>
    <t>OXP6X161</t>
  </si>
  <si>
    <t xml:space="preserve">Varilla tipo Pistol, ø6x161mm para OT16...125F y OT16...125F3C Max OT250, OS200               </t>
  </si>
  <si>
    <t>OXP6X170</t>
  </si>
  <si>
    <t xml:space="preserve">Varilla tipo Pistol, ø6x170mm para OT16...125F y OT16...125F3C Max OT250, OS200               </t>
  </si>
  <si>
    <t>OXP6X210</t>
  </si>
  <si>
    <t xml:space="preserve">Varilla tipo Pistol ø 6 x 210 mm para OT16...125Fy OT16...125F3C               </t>
  </si>
  <si>
    <t>OXP6X210-45</t>
  </si>
  <si>
    <t xml:space="preserve">Varilla tipo Pistol, ø6x210-45mm para OT16...125F y OT16...125F3C Max OT250, OS200               </t>
  </si>
  <si>
    <t>OXP6X265</t>
  </si>
  <si>
    <t xml:space="preserve">Varilla tipo Pistol, ø6x265mm para OT16...125F y OT16...125F3C Max OT250, OS200               </t>
  </si>
  <si>
    <t>OXP6X290</t>
  </si>
  <si>
    <t xml:space="preserve">Varilla tipo Pistol ø 6 x 290 mm para OT16...125Fy OT16...125F3C               </t>
  </si>
  <si>
    <t>OXP6X290-45</t>
  </si>
  <si>
    <t xml:space="preserve">Varilla tipo Pistol, ø6x290-45mm para OT16...125F y OT16...125F3C Max OT250, OS200               </t>
  </si>
  <si>
    <t>OXP6X360</t>
  </si>
  <si>
    <t xml:space="preserve">Varilla tipo Pistol, ø6x360mm para OT16...125F y OT16...125F3C Max OT250, OS200               </t>
  </si>
  <si>
    <t>OXP6X360-45</t>
  </si>
  <si>
    <t xml:space="preserve">Varilla tipo Pistol, ø6x360-45mm para OT16...125F y OT16...125F3C Max OT250, OS200               </t>
  </si>
  <si>
    <t>OXP6X400</t>
  </si>
  <si>
    <t xml:space="preserve">Varilla tipo Pistol, ø6x400mm para OT16...125F y OT16...125F3C Max OT250, OS200               </t>
  </si>
  <si>
    <t>OXP6X430</t>
  </si>
  <si>
    <t xml:space="preserve">Varilla tipo Pistol ø 6 x 430 mm para OT16...125Fy OT16...125F3C               </t>
  </si>
  <si>
    <t>OXP6X700</t>
  </si>
  <si>
    <t xml:space="preserve">Varilla tipo Pistol, ø6x700mm para OT16...125F y OT16...125F3C Max OT250, OS200               </t>
  </si>
  <si>
    <t>OXP6X90</t>
  </si>
  <si>
    <t xml:space="preserve">Varilla tipo Pistol, ø6x90mm para OT16...125F y OT16...125F3C Max OT250, OS200               </t>
  </si>
  <si>
    <t>OXS6X105</t>
  </si>
  <si>
    <t xml:space="preserve">Varilla tipo Selector, ø6x105mm para OT16...125F y OT16...125F3C Max OT250, OS200               </t>
  </si>
  <si>
    <t>OXS6X120</t>
  </si>
  <si>
    <t xml:space="preserve">Varilla tipo Selector ø 6 x 120 mm, para OT16...125Fy OT16...125F3C               </t>
  </si>
  <si>
    <t>OXS6X130</t>
  </si>
  <si>
    <t xml:space="preserve">Varilla tipo Selector, ø6x130mm para OT16...125F y OT16...125F3C Max OT250, OS200               </t>
  </si>
  <si>
    <t>OXS6X160</t>
  </si>
  <si>
    <t xml:space="preserve">Varilla tipo Selector, ø6x160mm para OT16...125F y OT16...125F3C Max OT250, OS200               </t>
  </si>
  <si>
    <t>OXS6X180</t>
  </si>
  <si>
    <t xml:space="preserve">Varilla tipo Selector ø 6 x 180 mm, para OT16...125Fy OT16...125F3C               </t>
  </si>
  <si>
    <t>OXS6X250</t>
  </si>
  <si>
    <t xml:space="preserve">Varilla tipo Selector, ø6x250mm para OT16...125F y OT16...125F3C Max OT250, OS200               </t>
  </si>
  <si>
    <t>OXS6X330</t>
  </si>
  <si>
    <t xml:space="preserve">Varilla tipo Selector ø 6 x 330 mm, para OT16...125Fy OT16...125F3C               </t>
  </si>
  <si>
    <t>OXS6X455</t>
  </si>
  <si>
    <t xml:space="preserve">Varilla tipo Selector ø 6 x 455 mm, para OT16...125Fy OT16...125F3C               </t>
  </si>
  <si>
    <t>OXS6X57</t>
  </si>
  <si>
    <t xml:space="preserve">Varilla tipo Selector, ø6x57mm para OT16...125F y OT16...125F3C Max OT250, OS200               </t>
  </si>
  <si>
    <t>OXS6X85</t>
  </si>
  <si>
    <t xml:space="preserve">Varilla tipo Selector, ø6x85mm para OT16...125F y OT16...125F3C Max OT250, OS200               </t>
  </si>
  <si>
    <t>OXT20X210X</t>
  </si>
  <si>
    <t xml:space="preserve">STEEL TUBE                        </t>
  </si>
  <si>
    <t>OZ331P67B</t>
  </si>
  <si>
    <t xml:space="preserve">ACCESORIO                         </t>
  </si>
  <si>
    <t>OZ331P67RY</t>
  </si>
  <si>
    <t xml:space="preserve">ACCESORIO PADLOCKABLE IP67 HANDLE                      </t>
  </si>
  <si>
    <t>OZ331PB</t>
  </si>
  <si>
    <t xml:space="preserve">ACCESORIO ROUND PADL.HANDLE/SNAP                       </t>
  </si>
  <si>
    <t>OZ331PRY</t>
  </si>
  <si>
    <t>OZ331RB</t>
  </si>
  <si>
    <t xml:space="preserve">ACCESORIO ROUND PADL.HANDLE/SCREW                       </t>
  </si>
  <si>
    <t>OZ331RRY</t>
  </si>
  <si>
    <t>OZ331SPB</t>
  </si>
  <si>
    <t>OZ331SPRY</t>
  </si>
  <si>
    <t xml:space="preserve">ACCESORIO SHORT ONE HOLE MOUNTING HANDLE                    </t>
  </si>
  <si>
    <t>OZ371PB</t>
  </si>
  <si>
    <t xml:space="preserve">ACCESORIO PADL.HANDLE/CENTRAL MOUNTING                       </t>
  </si>
  <si>
    <t>OZ371PRY</t>
  </si>
  <si>
    <t>OZG71</t>
  </si>
  <si>
    <t xml:space="preserve">ACCESORIO Varilla GUIDE                       </t>
  </si>
  <si>
    <t>OZXA32</t>
  </si>
  <si>
    <t xml:space="preserve">ACCESORIO SET OF CONNECTION BARS                     </t>
  </si>
  <si>
    <t>OZXA33</t>
  </si>
  <si>
    <t>OZXA38</t>
  </si>
  <si>
    <t xml:space="preserve">ACCESORIO CONNECTION BAR                       </t>
  </si>
  <si>
    <t>OZXA39</t>
  </si>
  <si>
    <t>OZXA40</t>
  </si>
  <si>
    <t>OZXA41</t>
  </si>
  <si>
    <t>OZXB17</t>
  </si>
  <si>
    <t xml:space="preserve">ACCESORIO TERMINAL SET                       </t>
  </si>
  <si>
    <t>OZXB17/1</t>
  </si>
  <si>
    <t>OZXB1L</t>
  </si>
  <si>
    <t>OZXB1L/1</t>
  </si>
  <si>
    <t xml:space="preserve">ACCESORIO AL-CU TERMINAL                       </t>
  </si>
  <si>
    <t>OZXB2</t>
  </si>
  <si>
    <t>OZXB2/1</t>
  </si>
  <si>
    <t>OZXB2K</t>
  </si>
  <si>
    <t xml:space="preserve">ACCESORIO TERMINAL SHROUD                       </t>
  </si>
  <si>
    <t>OZXB2K/1</t>
  </si>
  <si>
    <t xml:space="preserve">ACCESORIO 0TERMINAL SHROUD                       </t>
  </si>
  <si>
    <t>OZXB2L</t>
  </si>
  <si>
    <t>OZXB2L/1</t>
  </si>
  <si>
    <t>OZXB3</t>
  </si>
  <si>
    <t xml:space="preserve">KIT DE ZAPATAS                       </t>
  </si>
  <si>
    <t>OZXB3/1</t>
  </si>
  <si>
    <t>OZXB3K</t>
  </si>
  <si>
    <t>OZXB3K/1</t>
  </si>
  <si>
    <t>OZXB4</t>
  </si>
  <si>
    <t>OZXB4/1</t>
  </si>
  <si>
    <t>OZXB4K</t>
  </si>
  <si>
    <t>OZXB4K/1</t>
  </si>
  <si>
    <t>OZXB5</t>
  </si>
  <si>
    <t>OZXB5/1</t>
  </si>
  <si>
    <t>OZXB5K</t>
  </si>
  <si>
    <t>OZXB5K/1</t>
  </si>
  <si>
    <t>OZXB6</t>
  </si>
  <si>
    <t>OZXB6/1</t>
  </si>
  <si>
    <t>OZXB7</t>
  </si>
  <si>
    <t>OZXB7/1</t>
  </si>
  <si>
    <t>OZXB7L</t>
  </si>
  <si>
    <t>OZXB7L/1</t>
  </si>
  <si>
    <t>OZXB8</t>
  </si>
  <si>
    <t>OZXB8/1</t>
  </si>
  <si>
    <t>OZXB9</t>
  </si>
  <si>
    <t>OZXB9/1</t>
  </si>
  <si>
    <t>OZXE21</t>
  </si>
  <si>
    <t xml:space="preserve">ACCESORIO MOUNTING SET                       </t>
  </si>
  <si>
    <t>OZXL1</t>
  </si>
  <si>
    <t>OZXL1/1</t>
  </si>
  <si>
    <t>OZXP120</t>
  </si>
  <si>
    <t xml:space="preserve">ACCESORIO CONNECTOR FOR POWER CABLE                     </t>
  </si>
  <si>
    <t>OZXP150</t>
  </si>
  <si>
    <t>OZXP240</t>
  </si>
  <si>
    <t>OZXP2X240</t>
  </si>
  <si>
    <t>OZXP300</t>
  </si>
  <si>
    <t>OZXP95</t>
  </si>
  <si>
    <t>OZXR185</t>
  </si>
  <si>
    <t>OZXR240</t>
  </si>
  <si>
    <t>OZXR2X185</t>
  </si>
  <si>
    <t>OZXR2X300</t>
  </si>
  <si>
    <t>OZXR300</t>
  </si>
  <si>
    <t>OZXR70</t>
  </si>
  <si>
    <t>OZXR95</t>
  </si>
  <si>
    <t>OZXT1</t>
  </si>
  <si>
    <t>OZXT1/1</t>
  </si>
  <si>
    <t>OZXT2</t>
  </si>
  <si>
    <t>OZXT3</t>
  </si>
  <si>
    <t>PB1250-384-MEX</t>
  </si>
  <si>
    <t>Panelboard+ ITM 1250A1950mm</t>
  </si>
  <si>
    <t>PB1250-528CD-MEX</t>
  </si>
  <si>
    <t>Panelboard zap.1250A1950mm</t>
  </si>
  <si>
    <t>PB250-108-MEX</t>
  </si>
  <si>
    <t>Panelboard+ ITM 250A1050mm</t>
  </si>
  <si>
    <t>PB400-108-MEX</t>
  </si>
  <si>
    <t>Panelboard+ ITM 400A1050mm</t>
  </si>
  <si>
    <t>PB400-216-MEX</t>
  </si>
  <si>
    <t>Panelboard+ ITM 400A1550mm</t>
  </si>
  <si>
    <t>PB400-252CD-MEX</t>
  </si>
  <si>
    <t>Panelboard zap.400A1550mm</t>
  </si>
  <si>
    <t>PB400-360CD-MEX</t>
  </si>
  <si>
    <t>Panelboard zap.400A1950mm</t>
  </si>
  <si>
    <t>PB400-384-MEX</t>
  </si>
  <si>
    <t>Panelboard+ ITM 400A1950mm</t>
  </si>
  <si>
    <t>PB400-528CD-MEX</t>
  </si>
  <si>
    <t>Panelboard zap. 400A1950mm</t>
  </si>
  <si>
    <t>PB630-216-MEX</t>
  </si>
  <si>
    <t>Panelboard+ ITM 630A1550mm</t>
  </si>
  <si>
    <t>PB630-384-MEX</t>
  </si>
  <si>
    <t>Panelboard+ ITM 630A1950mm</t>
  </si>
  <si>
    <t>PB800-216-MEX</t>
  </si>
  <si>
    <t>Panelboard+ ITM 800A1550mm</t>
  </si>
  <si>
    <t>PB800-360CD-MEX</t>
  </si>
  <si>
    <t>Panelboard zap.8001550mm</t>
  </si>
  <si>
    <t>PB800-384-MEX</t>
  </si>
  <si>
    <t>Panelboard+ ITM 800A1950mm</t>
  </si>
  <si>
    <t>PB800-528CD-MEX</t>
  </si>
  <si>
    <t>Panelboard zap.800A1950mm</t>
  </si>
  <si>
    <t>PBBT0008</t>
  </si>
  <si>
    <t>8BRACKETSFORTOP/BOTTOMBUSBARS</t>
  </si>
  <si>
    <t>PBBU0008</t>
  </si>
  <si>
    <t>Brakets universales E Power 8pzas</t>
  </si>
  <si>
    <t>PBBV0008</t>
  </si>
  <si>
    <t>8 BRACKETS FOR VERTICAL SIDE BUSBARS</t>
  </si>
  <si>
    <t>PBCB0002</t>
  </si>
  <si>
    <t>N.2 SUPPORT BRACKETS FOR CORNER STRUCTUR</t>
  </si>
  <si>
    <t>PBFA1001</t>
  </si>
  <si>
    <t>FLAT CUPONAL BUSBAR 100X10 L=1750MM</t>
  </si>
  <si>
    <t>PBFA1201</t>
  </si>
  <si>
    <t>FLAT CUPONAL BUSBAR 120X10 L=1750MM</t>
  </si>
  <si>
    <t>PBFA2005</t>
  </si>
  <si>
    <t>FLAT CUPONAL BUSBAR 20x5 L=1750MM</t>
  </si>
  <si>
    <t>PBFA2505</t>
  </si>
  <si>
    <t>FLAT CUPONAL BUSBAR 25x5 L=1750MM</t>
  </si>
  <si>
    <t>PBFA3005</t>
  </si>
  <si>
    <t>FLAT CUPONAL BUSBAR 30x5 L=1750MM</t>
  </si>
  <si>
    <t>PBFA4005</t>
  </si>
  <si>
    <t>FLAT CUPONAL BUSBAR 40x5 L=1750MM</t>
  </si>
  <si>
    <t>PBFA4010</t>
  </si>
  <si>
    <t>FLAT CUPONAL BUSBAR 40X10 L=1750MM</t>
  </si>
  <si>
    <t>PBFA5005</t>
  </si>
  <si>
    <t>FLAT CUPONAL BUSBAR 50x5 L=1750MM</t>
  </si>
  <si>
    <t>PBFA5010</t>
  </si>
  <si>
    <t>FLAT CUPONAL BUSBAR 50X10 L=1750MM</t>
  </si>
  <si>
    <t>PBFA6005</t>
  </si>
  <si>
    <t>FLAT CUPONAL BUSBAR 60x5 L=1750MM</t>
  </si>
  <si>
    <t>PBFA7510</t>
  </si>
  <si>
    <t>FLAT CUPONAL BUSBAR 75X10 L=1750MM</t>
  </si>
  <si>
    <t>PBFA8005</t>
  </si>
  <si>
    <t>FLAT CUPONAL BUSBAR 80x5 L=1750MM</t>
  </si>
  <si>
    <t>PBFA8010</t>
  </si>
  <si>
    <t>FLAT CUPONAL BUSBAR 800X10 L=1750MM</t>
  </si>
  <si>
    <t>PBFC0160</t>
  </si>
  <si>
    <t>N.2 FLEXIBLE BARS15.5X3.2MM160A L=2000MM</t>
  </si>
  <si>
    <t>PBFC1001</t>
  </si>
  <si>
    <t>FLAT COPPER BUSBAR 100x10 L=1750MM</t>
  </si>
  <si>
    <t>PBFC1005</t>
  </si>
  <si>
    <t>FLAT COPPER BUSBAR 100x5 L=1750MM</t>
  </si>
  <si>
    <t>PBFC1201</t>
  </si>
  <si>
    <t>FLAT COPPER BUSBAR 120x10 L=1750MM</t>
  </si>
  <si>
    <t>PBFC1601</t>
  </si>
  <si>
    <t>FLAT COPPER BUSBAR 160x10 L=1750MM</t>
  </si>
  <si>
    <t>PBFC2001</t>
  </si>
  <si>
    <t>FLAT COPPER BUSBAR 200x10 L=1750MM</t>
  </si>
  <si>
    <t>PBFC2005</t>
  </si>
  <si>
    <t>FLAT COPPER BUSBAR 20x5 L=1750MM</t>
  </si>
  <si>
    <t>PBFC2505</t>
  </si>
  <si>
    <t>FLAT COPPER BUSBAR 25x5 L=1750MM</t>
  </si>
  <si>
    <t>PBFC3010</t>
  </si>
  <si>
    <t>FLAT COPPER BUSBAR 30x10 L=1750MM</t>
  </si>
  <si>
    <t>PBFC3205</t>
  </si>
  <si>
    <t>FLAT COPPER BUSBAR 32x5 L=1750MM</t>
  </si>
  <si>
    <t>PBFC4005</t>
  </si>
  <si>
    <t>FLAT COPPER BUSBAR 40x5 L=1750MM</t>
  </si>
  <si>
    <t>PBFC4010</t>
  </si>
  <si>
    <t>FLAT COPPER BUSBAR 40x10 L=1750MM</t>
  </si>
  <si>
    <t>PBFC5005</t>
  </si>
  <si>
    <t>FLAT COPPER BUSBAR 50x5 L=1750MM</t>
  </si>
  <si>
    <t>PBFC5010</t>
  </si>
  <si>
    <t>FLAT COPPER BUSBAR 50x10 L=1750MM</t>
  </si>
  <si>
    <t>PBFC6010</t>
  </si>
  <si>
    <t>FLAT COPPER BUSBAR 60x10 L=1750MM</t>
  </si>
  <si>
    <t>PBFC6305</t>
  </si>
  <si>
    <t>FLATCOPPERBUSBAR63x5L=1750MM</t>
  </si>
  <si>
    <t>PBFC8005</t>
  </si>
  <si>
    <t>FLAT COPPER BUSBAR 80x5 L=1750MM</t>
  </si>
  <si>
    <t>PBFC8010</t>
  </si>
  <si>
    <t>FLAT COPPER BUSBAR 80x10 L=1750MM</t>
  </si>
  <si>
    <t>PBGT4738</t>
  </si>
  <si>
    <t>CON.T4 3P SHA.B.800A SCA.BH.4+2 INTERN.</t>
  </si>
  <si>
    <t>PBGT5738</t>
  </si>
  <si>
    <t>CON.T5 3P SHA.B.800A SCA.BH.4+2 INTERN.</t>
  </si>
  <si>
    <t>PBGX1738</t>
  </si>
  <si>
    <t>CON.XT1 3P SHA.B.800A SCA.BH.4+2 INTERN.</t>
  </si>
  <si>
    <t>PBGX2738</t>
  </si>
  <si>
    <t>CON.XT2 3P SHA.B.800A SCA.BH.4+2 INTERN.</t>
  </si>
  <si>
    <t>PBGX3738</t>
  </si>
  <si>
    <t>CON.XT3 3P SHA.B.800A SCA.BH.4+2 INTERN.</t>
  </si>
  <si>
    <t>PBGX4738</t>
  </si>
  <si>
    <t>CON.XT4 3P SHA.B.800A SCA.BH.4+2 INTERN.</t>
  </si>
  <si>
    <t>PBHB1125</t>
  </si>
  <si>
    <t>24BUSBARSINSULATEDSUPPORTSL=50MM</t>
  </si>
  <si>
    <t>PBHB2145</t>
  </si>
  <si>
    <t>24 BUSBARS INSULATED SUPPORTS L=75MM</t>
  </si>
  <si>
    <t>PBHB3121</t>
  </si>
  <si>
    <t>24 BUSBARS INSULATED SUPPORTS L=100MM</t>
  </si>
  <si>
    <t>PBHS1125</t>
  </si>
  <si>
    <t>SCALED B.HOLDER FLAT-SHAPED BUSBARS</t>
  </si>
  <si>
    <t>PBKT0002</t>
  </si>
  <si>
    <t>N.2 BRAKETS AD L BREAKER KIT</t>
  </si>
  <si>
    <t>PBMC0002</t>
  </si>
  <si>
    <t>LAT.CABLE CONNECTION MOD.FIXING BRACKETS</t>
  </si>
  <si>
    <t>PBPT4631</t>
  </si>
  <si>
    <t>CON.T4 3P SHA.B.1600A LI.BH.4+3IN-4+4EX</t>
  </si>
  <si>
    <t>PBPT4738</t>
  </si>
  <si>
    <t>CON.T4 3P SHA.B.1600A SCA.BH.6+2 INTERN.</t>
  </si>
  <si>
    <t>PBPT5631</t>
  </si>
  <si>
    <t>CON.T5 3P SHA.B.1600A LI.BH.4+3IN-4+4EX</t>
  </si>
  <si>
    <t>PBPT5738</t>
  </si>
  <si>
    <t>CON.T5 3P SHA.B.1600A SCA.BH.6+2 INTERN.</t>
  </si>
  <si>
    <t>PBPT6738</t>
  </si>
  <si>
    <t>CON.T6 3P SHA.B.800A SCA.BH.4+2 INTERN.</t>
  </si>
  <si>
    <t>PBPX1631</t>
  </si>
  <si>
    <t>CON.XT1 3P SHA.B.1600A LI.BH.4+3IN-4+4EX</t>
  </si>
  <si>
    <t>PBPX1738</t>
  </si>
  <si>
    <t>CON.XT1 3P SHA.B.1600A SC.BH.6+2 INTERN.</t>
  </si>
  <si>
    <t>PBPX2631</t>
  </si>
  <si>
    <t>CON.XT2 3P SHA.B.1600A LI.BH.4+3IN-4+4EX</t>
  </si>
  <si>
    <t>PBPX2738</t>
  </si>
  <si>
    <t>CON.XT2 3P SHA.B.1600A SC.BH.6+2 INTERN.</t>
  </si>
  <si>
    <t>PBPX3631</t>
  </si>
  <si>
    <t>CON.XT3 3P SHA.B.1600A LI.BH.4+3IN-4+4EX</t>
  </si>
  <si>
    <t>PBPX3738</t>
  </si>
  <si>
    <t>CON.XT3 3P SHA.B.1600A SC.BH.6+2 INTERN.</t>
  </si>
  <si>
    <t>PBPX4631</t>
  </si>
  <si>
    <t>CON.XT4 3P SHA.B.1600A LI.BH.4+3IN-4+4EX</t>
  </si>
  <si>
    <t>PBPX4738</t>
  </si>
  <si>
    <t>CON.XT4 3P SHA.B.1600A SC.BH.6+2 INTERN.</t>
  </si>
  <si>
    <t>PBRB0004</t>
  </si>
  <si>
    <t>N.4 BRACKETS FOR BASE WITHOUT PLINTH</t>
  </si>
  <si>
    <t>PBRF3453</t>
  </si>
  <si>
    <t>N.2 AD1034-AD1053 FIXING BRACKETS</t>
  </si>
  <si>
    <t>PBRL0002</t>
  </si>
  <si>
    <t>N.2 LIFTING SUPPORTS FOR SIDE BY SIDE ST</t>
  </si>
  <si>
    <t>PBRN0002</t>
  </si>
  <si>
    <t>N.2 BRACKETS FOR NEUTRAL FIXING</t>
  </si>
  <si>
    <t>PBRP0002</t>
  </si>
  <si>
    <t>N.2 BRACKETS FOR EARTH FIXING</t>
  </si>
  <si>
    <t>PBRP1040</t>
  </si>
  <si>
    <t>REDUCED BLIND PANEL H=100MM W=400MM</t>
  </si>
  <si>
    <t>PBRP2040</t>
  </si>
  <si>
    <t>REDUCED BLIND PANEL H=200MM W=400MM</t>
  </si>
  <si>
    <t>PBRP3040</t>
  </si>
  <si>
    <t>REDUCED BLIND PANEL H=300MM W=400MM</t>
  </si>
  <si>
    <t>PBRP6040</t>
  </si>
  <si>
    <t>REDUCED BLIND PANEL H=600MM W=400MM</t>
  </si>
  <si>
    <t>PBSC0400</t>
  </si>
  <si>
    <t>SHAPED COPPER BUSBAR In 400A L=1750MM</t>
  </si>
  <si>
    <t>PBSC0630</t>
  </si>
  <si>
    <t>SHAPED COPPER BUSBAR In 630A L=1750MM</t>
  </si>
  <si>
    <t>PBSC0800</t>
  </si>
  <si>
    <t>SHAPED COPPER BUSBAR In 800A L=1750MM</t>
  </si>
  <si>
    <t>PBSC1000</t>
  </si>
  <si>
    <t>SHAPED COPPER BUSBAR In 1000A L=1750MM</t>
  </si>
  <si>
    <t>PBSC1250</t>
  </si>
  <si>
    <t>SHAPED COPPER BUSBAR In 1250A L=1750MM</t>
  </si>
  <si>
    <t>PBSC1600</t>
  </si>
  <si>
    <t>SHAPED COPPER BUSBAR In 1600A L=1750MM</t>
  </si>
  <si>
    <t>PBSC2000</t>
  </si>
  <si>
    <t>SHAPED COPPER BUSBAR In 2000A L=1750MM</t>
  </si>
  <si>
    <t>PBSC2500</t>
  </si>
  <si>
    <t>SHAPED COPPER BUSBAR In 2500A L=1750MM</t>
  </si>
  <si>
    <t>PBTT4631</t>
  </si>
  <si>
    <t>CON.T4 3P SHA.B.1600A LI.BH.6+3IN-6+4EX</t>
  </si>
  <si>
    <t>PBTT5631</t>
  </si>
  <si>
    <t>CON.T5 3P SHA.B.1600A LI.BH.6+3IN-6+4EX</t>
  </si>
  <si>
    <t>PBTT6631</t>
  </si>
  <si>
    <t>CON.T6 3P SHA.B.1600A LI.BH.4+3IN-4+4EX</t>
  </si>
  <si>
    <t>PBTT7631</t>
  </si>
  <si>
    <t>CON.T7/E1.2 3P S.B.1600A P.L.4+3IN-4+4EX</t>
  </si>
  <si>
    <t>PBTX1631</t>
  </si>
  <si>
    <t>CON.XT1 3P SHA.B.1600A LI.BH.6+3IN-6+4EX</t>
  </si>
  <si>
    <t>PBTX2631</t>
  </si>
  <si>
    <t>CON.XT2 3P SHA.B.1600A LI.BH.6+3IN-6+4EX</t>
  </si>
  <si>
    <t>PBTX3631</t>
  </si>
  <si>
    <t>CON.XT3 3P SHA.B.1600A LI.BH.6+3IN-6+4EX</t>
  </si>
  <si>
    <t>PBTX4631</t>
  </si>
  <si>
    <t>CON.XT4 3P SHA.B.1600A LI.BH.6+3IN-6+4EX</t>
  </si>
  <si>
    <t>PBUF0002</t>
  </si>
  <si>
    <t>N.2 UNIFIX FIXING BRACKETS</t>
  </si>
  <si>
    <t>PBWF0002</t>
  </si>
  <si>
    <t>N.2 WALL FIXING BRACKETS</t>
  </si>
  <si>
    <t>PBWP1030</t>
  </si>
  <si>
    <t>KIT BOT.WITH-OUT PLINTH W1000MM D=300MM</t>
  </si>
  <si>
    <t>PBWP1050</t>
  </si>
  <si>
    <t>KIT BOT.WITH-OUT PLINTH W1000MM D=500MM</t>
  </si>
  <si>
    <t>PBWP1070</t>
  </si>
  <si>
    <t>KIT BOT.WITH-OUT PLINTH W1000MM D=700MM</t>
  </si>
  <si>
    <t>PBWP1090</t>
  </si>
  <si>
    <t>KIT BOT.WITH-OUT PLINTH W=1000MM D=900MM</t>
  </si>
  <si>
    <t>PBWP1290</t>
  </si>
  <si>
    <t>KIT BOT.WITH-OUT PLINTH W1250MM D=900MM</t>
  </si>
  <si>
    <t>PBWP3020</t>
  </si>
  <si>
    <t>KIT BOT.WITH-OUT PLINTH W=300MM D=200MM</t>
  </si>
  <si>
    <t>PBWP3030</t>
  </si>
  <si>
    <t>KIT BOT.WITH-OUT PLINTH W=300MM D=300MM</t>
  </si>
  <si>
    <t>PBWP3050</t>
  </si>
  <si>
    <t>KIT BOT.WITH-OUT PLIN. W/D300MM D/W500MM</t>
  </si>
  <si>
    <t>PBWP3070</t>
  </si>
  <si>
    <t>KIT BOT.WITH-OUT PLINTH W=300MM D=700MM</t>
  </si>
  <si>
    <t>PBWP3090</t>
  </si>
  <si>
    <t>KIT BOT.WITH-OUT PLINTH W=300MM D=900MM</t>
  </si>
  <si>
    <t>PBWP4020</t>
  </si>
  <si>
    <t>KIT BOT. WITH-OUT PLINTH W=400MM D=200MM</t>
  </si>
  <si>
    <t>PBWP4030</t>
  </si>
  <si>
    <t>KIT BOT.WITH-OUT PLINTH W=400MM D=300MM</t>
  </si>
  <si>
    <t>PBWP4050</t>
  </si>
  <si>
    <t>KIT BOT.WITH-OUT PLINTH W=400MM D=500MM</t>
  </si>
  <si>
    <t>PBWP4070</t>
  </si>
  <si>
    <t>KIT BOT.WITH-OUT PLINTH W=400MM D=700MM</t>
  </si>
  <si>
    <t>PBWP4090</t>
  </si>
  <si>
    <t>KIT BOT.WITH-OUT PLINTH W=400MM D=900MM</t>
  </si>
  <si>
    <t>PBWP6020</t>
  </si>
  <si>
    <t>KIT BOT.WITH-OUT PLINTH W=600MM D=200MM</t>
  </si>
  <si>
    <t>PBWP6030</t>
  </si>
  <si>
    <t>KIT BOT.WITH-OUT PLINTH W=600MM D=300MM</t>
  </si>
  <si>
    <t>PBWP6050</t>
  </si>
  <si>
    <t>KIT BOT.WITH-OUT PLINTH W=600MM D=500MM</t>
  </si>
  <si>
    <t>PBWP6070</t>
  </si>
  <si>
    <t>KIT BOT.WITH-OUT PLINTH W=600MM D=700MM</t>
  </si>
  <si>
    <t>PBWP6090</t>
  </si>
  <si>
    <t>KIT BOT. WITH-OUT PLINTHW=600MM D=900MM</t>
  </si>
  <si>
    <t>PBWP8020</t>
  </si>
  <si>
    <t>KIT BOT.WITH-OUT PLINTH W=800MM D=200MM</t>
  </si>
  <si>
    <t>PBWP8030</t>
  </si>
  <si>
    <t>KIT BOT.WITH-OUT PLINTH W=800MM D=300MM</t>
  </si>
  <si>
    <t>PBWP8050</t>
  </si>
  <si>
    <t>KIT BOT.WITH-OUT PLINTH W=800MM D=500MM</t>
  </si>
  <si>
    <t>PBWP8070</t>
  </si>
  <si>
    <t>KIT BOT.WITH-OUT PLINTH W=800MM D=700MM</t>
  </si>
  <si>
    <t>PBWP8090</t>
  </si>
  <si>
    <t>KIT BOT.WITH-OUT PLINTH W=800MM D=900MM</t>
  </si>
  <si>
    <t>PC1001</t>
  </si>
  <si>
    <t>L Puerta ciega 1000x600mm</t>
  </si>
  <si>
    <t>PC1436</t>
  </si>
  <si>
    <t>L Puerta ciega 1400x800mm</t>
  </si>
  <si>
    <t>PC1600</t>
  </si>
  <si>
    <t>K Panel ciego 100x600mm</t>
  </si>
  <si>
    <t>PC1800</t>
  </si>
  <si>
    <t>K Panel ciego 100x800mm</t>
  </si>
  <si>
    <t>PC1836</t>
  </si>
  <si>
    <t>L Puerta ciega 1800x800mm</t>
  </si>
  <si>
    <t>PC2600</t>
  </si>
  <si>
    <t>K Panel ciego 200x600mm</t>
  </si>
  <si>
    <t>PC2800</t>
  </si>
  <si>
    <t>K Panel ciego 200x800mm</t>
  </si>
  <si>
    <t>PC3600</t>
  </si>
  <si>
    <t>K Panel ciego 300x600mm</t>
  </si>
  <si>
    <t>PC3800</t>
  </si>
  <si>
    <t>K Panel ciego 300x800mm</t>
  </si>
  <si>
    <t>PC4600</t>
  </si>
  <si>
    <t>K Panel ciego 400x600mm</t>
  </si>
  <si>
    <t>PC4800</t>
  </si>
  <si>
    <t>K Panel ciego 400x800mm</t>
  </si>
  <si>
    <t>PC6600</t>
  </si>
  <si>
    <t>K Panel ciego 600x600mm</t>
  </si>
  <si>
    <t>PC6800</t>
  </si>
  <si>
    <t>K Panel ciego 600x800mm</t>
  </si>
  <si>
    <t>PC8600</t>
  </si>
  <si>
    <t>K Panel ciego 800x600mm</t>
  </si>
  <si>
    <t>PC8800</t>
  </si>
  <si>
    <t>K Panel ciego 800x800mm</t>
  </si>
  <si>
    <t>PCBS1010</t>
  </si>
  <si>
    <t>BLIND CELL FOR SEGR. H=100MM W=1000MM</t>
  </si>
  <si>
    <t>PCBS1040</t>
  </si>
  <si>
    <t>BLIND CELL FOR SEGR. H=100MM W=400MM</t>
  </si>
  <si>
    <t>PCBS1060</t>
  </si>
  <si>
    <t>BLIND CELL FOR SEGR. H=100MM W=600MM</t>
  </si>
  <si>
    <t>PCBS1080</t>
  </si>
  <si>
    <t>BLIND CELL FOR SEGR. H=100MM W=800MM</t>
  </si>
  <si>
    <t>PCBS1510</t>
  </si>
  <si>
    <t>BLIND CELL FOR SEGR. H=150MM W=1000MM</t>
  </si>
  <si>
    <t>PCBS1540</t>
  </si>
  <si>
    <t>BLIND CELL FOR SEGR. H=150MM W=400MM</t>
  </si>
  <si>
    <t>PCBS1560</t>
  </si>
  <si>
    <t>BLIND CELL FOR SEGR. H=150MM W=600MM</t>
  </si>
  <si>
    <t>PCBS1580</t>
  </si>
  <si>
    <t>BLIND CELL FOR SEGR. H=150MM W=800MM</t>
  </si>
  <si>
    <t>PCBS2010</t>
  </si>
  <si>
    <t>BLIND CELL FOR SEGR. H=200MM W=1000MM</t>
  </si>
  <si>
    <t>PCBS2040</t>
  </si>
  <si>
    <t>BLIND CELL FOR SEGR. H=200MM W=400MM</t>
  </si>
  <si>
    <t>PCBS2060</t>
  </si>
  <si>
    <t>BLIND CELL FOR SEGR. H=200MM W=600MM</t>
  </si>
  <si>
    <t>PCBS2080</t>
  </si>
  <si>
    <t>BLIND CELL FOR SEGR. H=200MM W=800MM</t>
  </si>
  <si>
    <t>PCBS2510</t>
  </si>
  <si>
    <t>BLIND CELL FOR SEGR. H=250MM W=1000MM</t>
  </si>
  <si>
    <t>PCBS2540</t>
  </si>
  <si>
    <t>BLIND CELL FOR SEGR. H=250MM W=400MM</t>
  </si>
  <si>
    <t>PCBS2560</t>
  </si>
  <si>
    <t>BLIND CELL FOR SEGR. H=250MM W=600MM</t>
  </si>
  <si>
    <t>PCBS2580</t>
  </si>
  <si>
    <t>BLIND CELL FOR SEGR. H=250MM W=800MM</t>
  </si>
  <si>
    <t>PCBS3010</t>
  </si>
  <si>
    <t>BLIND CELL FOR SEGR. H=300MM W=1000MM</t>
  </si>
  <si>
    <t>PCBS3040</t>
  </si>
  <si>
    <t>BLIND CELL FOR SEGR. H=300MM W=400MM</t>
  </si>
  <si>
    <t>PCBS3060</t>
  </si>
  <si>
    <t>BLIND CELL FOR SEGR. H=300MM W=600MM</t>
  </si>
  <si>
    <t>PCBS3080</t>
  </si>
  <si>
    <t>BLIND CELL FOR SEGR. H=300MM W=800MM</t>
  </si>
  <si>
    <t>PCBS5010</t>
  </si>
  <si>
    <t>BLIND CELL FOR SEGR. H=50MM W=1000MM</t>
  </si>
  <si>
    <t>PCBS5040</t>
  </si>
  <si>
    <t>BLIND CELL FOR SEGR. H=50MM W=400MM</t>
  </si>
  <si>
    <t>PCBS5060</t>
  </si>
  <si>
    <t>BLIND CELL FOR SEGR. H=50MM W=600MM</t>
  </si>
  <si>
    <t>PCBS5080</t>
  </si>
  <si>
    <t>BLIND CELL FOR SEGR. H=50MM W=800MM</t>
  </si>
  <si>
    <t>PCCM0200</t>
  </si>
  <si>
    <t>2 GALVANIZ. SHEET CROSSPIECES CC D=200MM</t>
  </si>
  <si>
    <t>PCCM0300</t>
  </si>
  <si>
    <t>2 GALVANIZ. SHEET CROSSPIECES CC D=300MM</t>
  </si>
  <si>
    <t>PCCM0400</t>
  </si>
  <si>
    <t>2 GALVANIZ. SHEET CROSSPIECES CC W=400MM</t>
  </si>
  <si>
    <t>PCCM0500</t>
  </si>
  <si>
    <t>2 GALVANIZ. SHEET CROSSPIECES CC D=500MM</t>
  </si>
  <si>
    <t>PCCM0600</t>
  </si>
  <si>
    <t>2 GALVANIZ. SHEET CROSSPIECES CC W=600MM</t>
  </si>
  <si>
    <t>PCCM0700</t>
  </si>
  <si>
    <t>2 GALVANIZ. SHEET CROSSPIECES CC D=700MM</t>
  </si>
  <si>
    <t>PCCM0800</t>
  </si>
  <si>
    <t>2 GALVANIZ. SHEET CROSSPIECES CC W=800MM</t>
  </si>
  <si>
    <t>PCCM0900</t>
  </si>
  <si>
    <t>2 GALVANIZ. SHEET CROSSPIECES CC D=900MM</t>
  </si>
  <si>
    <t>PCCM1000</t>
  </si>
  <si>
    <t>2 GALVANIZ. SHEET CROSSPIECES CC W=1000MM</t>
  </si>
  <si>
    <t>PCCS0700</t>
  </si>
  <si>
    <t>2 STAINLESS STEEL CROSSPIECES CC D=700MM</t>
  </si>
  <si>
    <t>PCCS0900</t>
  </si>
  <si>
    <t>2 STAINLESS STEEL CROSSPIECES CC D=900MM</t>
  </si>
  <si>
    <t>PCFM0200</t>
  </si>
  <si>
    <t>4 GALVANIZ. SHEET CROSSPIECES D=200MM</t>
  </si>
  <si>
    <t>PCFM0300</t>
  </si>
  <si>
    <t>4 GALVANIZ.SHEET CROSSPIECES W/D=300MM</t>
  </si>
  <si>
    <t>PCFM0400</t>
  </si>
  <si>
    <t>4 GALVANIZ. SHEET CROSSPIECES W=400MM</t>
  </si>
  <si>
    <t>PCFM0500</t>
  </si>
  <si>
    <t>4GALVANIZ.SHEETCROSSPIECESW/D=500MM</t>
  </si>
  <si>
    <t>PCFM0600</t>
  </si>
  <si>
    <t>4GALVANIZ.SHEETCROSSPIECESW=600MM</t>
  </si>
  <si>
    <t>PCFM0700</t>
  </si>
  <si>
    <t>4 GALVANIZ. SHEET CROSSPIECES D=700MM</t>
  </si>
  <si>
    <t>PCFM0800</t>
  </si>
  <si>
    <t>4 GALVANIZ. SHEET CROSSPIECES W=800MM</t>
  </si>
  <si>
    <t>PCFM0900</t>
  </si>
  <si>
    <t>4 GALVANIZ. SHEET CROSSPIECES D=900MM</t>
  </si>
  <si>
    <t>PCFM1000</t>
  </si>
  <si>
    <t>4 GALVANIZ. SHEET CROSSPIECES W=1000MM</t>
  </si>
  <si>
    <t>PCFM1250</t>
  </si>
  <si>
    <t>4 GALVANIZ. SHEET CROSSPIECES W=1250MM</t>
  </si>
  <si>
    <t>PCFS0200</t>
  </si>
  <si>
    <t>4 STAINLESS STEEL CROSSPIECES D=200MM</t>
  </si>
  <si>
    <t>PCFS0300</t>
  </si>
  <si>
    <t>4 STAINLESS STEEL CROSSPIECES W=300MM</t>
  </si>
  <si>
    <t>PCFS0400</t>
  </si>
  <si>
    <t>4 STAINLESS STEEL CROSSPIECES W=400MM</t>
  </si>
  <si>
    <t>PCFS0600</t>
  </si>
  <si>
    <t>4 STAINLESS STEEL CROSSPIECES W=600MM</t>
  </si>
  <si>
    <t>PCFS0700</t>
  </si>
  <si>
    <t>4 STAINLESS STEEL CROSSPIECES D=700MM</t>
  </si>
  <si>
    <t>PCFS0800</t>
  </si>
  <si>
    <t>4 STAINLESS STEEL CROSSPIECES W=800MM</t>
  </si>
  <si>
    <t>PCFS0900</t>
  </si>
  <si>
    <t>4 STAINLESS STEEL CROSSPIECES D=900MM</t>
  </si>
  <si>
    <t>PCFS1000</t>
  </si>
  <si>
    <t>4 STAINLESS STEEL CROSSPIECES W=1000MM</t>
  </si>
  <si>
    <t>PCFS1250</t>
  </si>
  <si>
    <t>4 STAINLESS STEEL CROSSPIECES W=1250MM</t>
  </si>
  <si>
    <t>PCIS0500</t>
  </si>
  <si>
    <t>INTERMEDIATE CROSSPIECE 3B D=500MM</t>
  </si>
  <si>
    <t>PCIS0700</t>
  </si>
  <si>
    <t>INTERMEDIATE CROSSPIECE 3B D=700MM</t>
  </si>
  <si>
    <t>PCIS0900</t>
  </si>
  <si>
    <t>INTERMEDIATE CROSSPIECE 3B D=900MM</t>
  </si>
  <si>
    <t>PCKI0300</t>
  </si>
  <si>
    <t>INTERMEDIATE CROSSPIECE W=300MM</t>
  </si>
  <si>
    <t>PCKI0400</t>
  </si>
  <si>
    <t>INTERMEDIATE CROSSPIECE W=400MM</t>
  </si>
  <si>
    <t>PCKI0600</t>
  </si>
  <si>
    <t>INTERMEDIATE CROSSPIECE W=600MM</t>
  </si>
  <si>
    <t>PCKI0800</t>
  </si>
  <si>
    <t>INTERMEDIATE CROSSPIECE W=800MM</t>
  </si>
  <si>
    <t>PCKI1000</t>
  </si>
  <si>
    <t>INTERMEDIATE CROSSPIECE W=1000MM</t>
  </si>
  <si>
    <t>PCKI1250</t>
  </si>
  <si>
    <t>INTERMEDIATE CROSSPIECE W=1250MM</t>
  </si>
  <si>
    <t>PCPA0004</t>
  </si>
  <si>
    <t>N.4 ANGULAR PLINTH COVERS H=100MM</t>
  </si>
  <si>
    <t>PCPT6738</t>
  </si>
  <si>
    <t>CON.T6 3P SHA.B.1600A SCA.BH.6+2 INTERN.</t>
  </si>
  <si>
    <t>PCRM0188</t>
  </si>
  <si>
    <t>2 GALVANIZED SHEET CROSSPIECES L=188MM</t>
  </si>
  <si>
    <t>PCRM0238</t>
  </si>
  <si>
    <t>2GALVANIZEDSHEETCROSSPIECESL=238MM</t>
  </si>
  <si>
    <t>PCRM0288</t>
  </si>
  <si>
    <t>2 GALVANIZED SHEET CROSSPIECES L=288MM</t>
  </si>
  <si>
    <t>PCRM0338</t>
  </si>
  <si>
    <t>2 GALVANIZED SHEET CROSSPIECES L=338MM</t>
  </si>
  <si>
    <t>PCRM0388</t>
  </si>
  <si>
    <t>2 GALVANIZED SHEET CROSSPIECES L=388MM</t>
  </si>
  <si>
    <t>PCRM0438</t>
  </si>
  <si>
    <t>2 GALVANIZED SHEET CROSSPIECES L=438MM</t>
  </si>
  <si>
    <t>PCRM0488</t>
  </si>
  <si>
    <t>2 GALVANIZED SHEET CROSSPIECES L=488MM</t>
  </si>
  <si>
    <t>PCRM0538</t>
  </si>
  <si>
    <t>2 GALVANIZED SHEET CROSSPIECES L=538MM</t>
  </si>
  <si>
    <t>PCRM0588</t>
  </si>
  <si>
    <t>2 GALVANIZED SHEET CROSSPIECES L=588MM</t>
  </si>
  <si>
    <t>PCRM0638</t>
  </si>
  <si>
    <t>2 GALVANIZED SHEET CROSSPIECES L=638MM</t>
  </si>
  <si>
    <t>PCRM0688</t>
  </si>
  <si>
    <t>2 GALVANIZED SHEET CROSSPIECES L=688MM</t>
  </si>
  <si>
    <t>PCRM0738</t>
  </si>
  <si>
    <t>2 GALVANIZED SHEET CROSSPIECES L=738MM</t>
  </si>
  <si>
    <t>PCRM0788</t>
  </si>
  <si>
    <t>2 GALVANIZED SHEET CROSSPIECES L=788MM</t>
  </si>
  <si>
    <t>PCRM0888</t>
  </si>
  <si>
    <t>2 GALVANIZED SHEET CROSSPIECES L=888MM</t>
  </si>
  <si>
    <t>PCRM0988</t>
  </si>
  <si>
    <t>2 GALVANIZED SHEET CROSSPIECES L=988MM</t>
  </si>
  <si>
    <t>PCRM1238</t>
  </si>
  <si>
    <t>2 GALVANIZED SHEET CROSSPIECES L=1238MM</t>
  </si>
  <si>
    <t>PCRM2013</t>
  </si>
  <si>
    <t>2GALVANIZEDSHEETCROSSPIECESL=2013MM</t>
  </si>
  <si>
    <t>PCRS0338</t>
  </si>
  <si>
    <t>2 STAINLESS STEEL CROSSPIECES L=338MM</t>
  </si>
  <si>
    <t>PCRS0388</t>
  </si>
  <si>
    <t>2 STAINLESS STEEL CROSSPIECES L=388MM</t>
  </si>
  <si>
    <t>PCRS0438</t>
  </si>
  <si>
    <t>2 STAINLESS STEEL CROSSPIECES L=438MM</t>
  </si>
  <si>
    <t>PCRS0588</t>
  </si>
  <si>
    <t>2 STAINLESS STEEL CROSSPIECES L=588MM</t>
  </si>
  <si>
    <t>PCRS0638</t>
  </si>
  <si>
    <t>2 STAINLESS STEEL CROSSPIECES L=638MM</t>
  </si>
  <si>
    <t>PCRS0788</t>
  </si>
  <si>
    <t>2 STAINLESS STEEL CROSSPIECES L=788MM</t>
  </si>
  <si>
    <t>PCRS0888</t>
  </si>
  <si>
    <t>2 STAINLESS STEEL CROSSPIECES L=888MM</t>
  </si>
  <si>
    <t>PCRS0988</t>
  </si>
  <si>
    <t>2 STAINLESS STEEL CROSSPIECES L=988MM</t>
  </si>
  <si>
    <t>PCRS1238</t>
  </si>
  <si>
    <t>2 STAINLESS STEEL CROSSPIECES L=1238MM</t>
  </si>
  <si>
    <t>PCRS2013</t>
  </si>
  <si>
    <t>2 STAINLESS STEEL CROSSPIECES L=2013MM</t>
  </si>
  <si>
    <t>PCSS0024</t>
  </si>
  <si>
    <t>N.24 SCREWS 1/4 TURN + WASCHERS</t>
  </si>
  <si>
    <t>PCTT6631</t>
  </si>
  <si>
    <t>CON.T6 3P SHA.B.1600A LI.BH.6+3IN-6+4EX</t>
  </si>
  <si>
    <t>PCTT7631</t>
  </si>
  <si>
    <t>CON.T7/E1.2 3P S.B.1600A P.L.6+3IN-6+4EX</t>
  </si>
  <si>
    <t>PCVS0204</t>
  </si>
  <si>
    <t>ANG.+ PAN.LEXAN P0 H=200MM W=400MM</t>
  </si>
  <si>
    <t>PCVS0206</t>
  </si>
  <si>
    <t>ANG.+ PAN.LEXAN P0 H=200MM W=600MM</t>
  </si>
  <si>
    <t>PCVS0208</t>
  </si>
  <si>
    <t>ANG.+ PAN.LEXAN P0 H=200MM W=800MM</t>
  </si>
  <si>
    <t>PCVS0254</t>
  </si>
  <si>
    <t>ANG.+ PAN.LEXAN P0 H=250MM W=400MM</t>
  </si>
  <si>
    <t>PCVS0256</t>
  </si>
  <si>
    <t>ANG.+ PAN.LEXAN P0 H=250MM W=600MM</t>
  </si>
  <si>
    <t>PCVS0258</t>
  </si>
  <si>
    <t>ANG.+ PAN.LEXAN P0 H=250MM W=800MM</t>
  </si>
  <si>
    <t>PCVS0304</t>
  </si>
  <si>
    <t>ANG.+ PAN.LEXAN P0 H=300MM W=400MM</t>
  </si>
  <si>
    <t>PCVS0306</t>
  </si>
  <si>
    <t>ANG.+ PAN.LEXAN P0 H=300MM W=600MM</t>
  </si>
  <si>
    <t>PCVS0308</t>
  </si>
  <si>
    <t>ANG.+ PAN.LEXAN P0 H=300MM W=800MM</t>
  </si>
  <si>
    <t>PCVS0354</t>
  </si>
  <si>
    <t>ANG.+ PAN.LEXAN P0 H=350MM W=400MM</t>
  </si>
  <si>
    <t>PCVS0356</t>
  </si>
  <si>
    <t>ANG.+ PAN.LEXAN P0 H=350MM W=600MM</t>
  </si>
  <si>
    <t>PCVS0358</t>
  </si>
  <si>
    <t>ANG.+ PAN.LEXAN P0 H=350MM W=800MM</t>
  </si>
  <si>
    <t>PCVS0404</t>
  </si>
  <si>
    <t>ANG.+ PAN.LEXAN P0 H=400MM W=400MM</t>
  </si>
  <si>
    <t>PCVS0406</t>
  </si>
  <si>
    <t>ANG.+ PAN.LEXAN P0 H=400MM W=600MM</t>
  </si>
  <si>
    <t>PCVS0408</t>
  </si>
  <si>
    <t>ANG.+ PAN.LEXAN P0 H=400MM W=800MM</t>
  </si>
  <si>
    <t>PCVS0504</t>
  </si>
  <si>
    <t>ANG.+ PAN.LEXAN P0 H=500MM W=400MM</t>
  </si>
  <si>
    <t>PCVS0506</t>
  </si>
  <si>
    <t>ANG.+ PAN.LEXAN P0 H=500MM W=600MM</t>
  </si>
  <si>
    <t>PCVS0508</t>
  </si>
  <si>
    <t>ANG.+ PAN.LEXAN P0 H=500MM W=800MM</t>
  </si>
  <si>
    <t>PCVS0604</t>
  </si>
  <si>
    <t>ANG.+ PAN.LEXAN P0 H=600MM W=400MM</t>
  </si>
  <si>
    <t>PCVS0606</t>
  </si>
  <si>
    <t>ANG.+ PAN.LEXAN P0 H=600MM W=600MM</t>
  </si>
  <si>
    <t>PCVS0608</t>
  </si>
  <si>
    <t>ANG.+ PAN.LEXAN P0 H=600MM W=800MM</t>
  </si>
  <si>
    <t>PCVS1204</t>
  </si>
  <si>
    <t>CUBICLE P1 H=200MM W=400MM</t>
  </si>
  <si>
    <t>PCVS1206</t>
  </si>
  <si>
    <t>CUBICLE P1 H=200MM W=600MM</t>
  </si>
  <si>
    <t>PCVS1208</t>
  </si>
  <si>
    <t>CUBICLE P1 H=200MM W=800MM</t>
  </si>
  <si>
    <t>PCVS1254</t>
  </si>
  <si>
    <t>CUBICLE P1 H=250MM W=400MM</t>
  </si>
  <si>
    <t>PCVS1256</t>
  </si>
  <si>
    <t>CUBICLE P1 H=250MM W=600MM</t>
  </si>
  <si>
    <t>PCVS1258</t>
  </si>
  <si>
    <t>CUBICLE P1 H=250MM W=800MM</t>
  </si>
  <si>
    <t>PCVS1304</t>
  </si>
  <si>
    <t>CUBICLE P1 H=300MM W=400MM</t>
  </si>
  <si>
    <t>PCVS1306</t>
  </si>
  <si>
    <t>CUBICLE P1 H=300MM W=600MM</t>
  </si>
  <si>
    <t>PCVS1308</t>
  </si>
  <si>
    <t>CUBICLE P1 H=300MM W=800MM</t>
  </si>
  <si>
    <t>PCVS1354</t>
  </si>
  <si>
    <t>CUBICLE P1 H=350MM W=400MM</t>
  </si>
  <si>
    <t>PCVS1356</t>
  </si>
  <si>
    <t>CUBICLE P1 H=350MM W=600MM</t>
  </si>
  <si>
    <t>PCVS1358</t>
  </si>
  <si>
    <t>CUBICLE P1 H=350MM W=800MM</t>
  </si>
  <si>
    <t>PCVS1404</t>
  </si>
  <si>
    <t>CUBICLE P1 H=400MM W=400MM</t>
  </si>
  <si>
    <t>PCVS1406</t>
  </si>
  <si>
    <t>CUBICLE P1 H=400MM W=600MM</t>
  </si>
  <si>
    <t>PCVS1408</t>
  </si>
  <si>
    <t>CUBICLE P1 H=400MM W=800MM</t>
  </si>
  <si>
    <t>PCVS1504</t>
  </si>
  <si>
    <t>CUBICLE P1 H=500MM W=400MM</t>
  </si>
  <si>
    <t>PCVS1506</t>
  </si>
  <si>
    <t>CUBICLE P1 H=500MM W=600MM</t>
  </si>
  <si>
    <t>PCVS1508</t>
  </si>
  <si>
    <t>CUBICLE P1 H=500MM W=800MM</t>
  </si>
  <si>
    <t>PCVS1604</t>
  </si>
  <si>
    <t>CUBICLE P1 H=600MM W=400MM</t>
  </si>
  <si>
    <t>PCVS1606</t>
  </si>
  <si>
    <t>CUBICLE P1 H=600MM W=600MM</t>
  </si>
  <si>
    <t>PCVS1608</t>
  </si>
  <si>
    <t>CUBICLE P1 H=600MM W=800MM</t>
  </si>
  <si>
    <t>PCVS2204</t>
  </si>
  <si>
    <t>CUBICLE P2 H=200MM W=400MM</t>
  </si>
  <si>
    <t>PCVS2206</t>
  </si>
  <si>
    <t>CUBICLE P2 H=200MM W=600MM</t>
  </si>
  <si>
    <t>PCVS2208</t>
  </si>
  <si>
    <t>CUBICLE P2 H=200MM W=800MM</t>
  </si>
  <si>
    <t>PCVS2254</t>
  </si>
  <si>
    <t>CUBICLE P2 H=250MM W=400MM</t>
  </si>
  <si>
    <t>PCVS2256</t>
  </si>
  <si>
    <t>CUBICLE P2 H=250MM W=600MM</t>
  </si>
  <si>
    <t>PCVS2258</t>
  </si>
  <si>
    <t>CUBICLE P2 H=250MM W=800MM</t>
  </si>
  <si>
    <t>PCVS2304</t>
  </si>
  <si>
    <t>CUBICLE P2 H=300MM W=400MM</t>
  </si>
  <si>
    <t>PCVS2306</t>
  </si>
  <si>
    <t>CUBICLE P2 H=300MM W=600MM</t>
  </si>
  <si>
    <t>PCVS2308</t>
  </si>
  <si>
    <t>CUBICLE P2 H=300MM W=800MM</t>
  </si>
  <si>
    <t>PCVS2354</t>
  </si>
  <si>
    <t>CUBICLE P2 H=350MM W=400MM</t>
  </si>
  <si>
    <t>PCVS2356</t>
  </si>
  <si>
    <t>CUBICLE P2 H=350MM W=600MM</t>
  </si>
  <si>
    <t>PCVS2358</t>
  </si>
  <si>
    <t>CUBICLE P2 H=350MM W=800MM</t>
  </si>
  <si>
    <t>PCVS2404</t>
  </si>
  <si>
    <t>CUBICLE P2 H=400MM W=400MM</t>
  </si>
  <si>
    <t>PCVS2406</t>
  </si>
  <si>
    <t>CUBICLE P2 H=400MM W=600MM</t>
  </si>
  <si>
    <t>PCVS2408</t>
  </si>
  <si>
    <t>CUBICLE P2 H=400MM W=800MM</t>
  </si>
  <si>
    <t>PCVS2504</t>
  </si>
  <si>
    <t>CUBICLE P2 H=500MM W=400MM</t>
  </si>
  <si>
    <t>PCVS2506</t>
  </si>
  <si>
    <t>CUBICLE P2 H=500MM W=600MM</t>
  </si>
  <si>
    <t>PCVS2508</t>
  </si>
  <si>
    <t>CUBICLE P2 H=500MM W=800MM</t>
  </si>
  <si>
    <t>PCVS2604</t>
  </si>
  <si>
    <t>CUBICLE P2 H=600MM W=400MM</t>
  </si>
  <si>
    <t>PCVS2606</t>
  </si>
  <si>
    <t>CUBICLE P2 H=600MM W=600MM</t>
  </si>
  <si>
    <t>PCVS2608</t>
  </si>
  <si>
    <t>CUBICLE P2 H=600MM W=800MM</t>
  </si>
  <si>
    <t>PCVS5060</t>
  </si>
  <si>
    <t>CUBICLE 4B E1.2 T7 3/4P H. 500X600MM</t>
  </si>
  <si>
    <t>PCVS5080</t>
  </si>
  <si>
    <t>CUBICLE 4B E1.2 T7 3/4P H. 500X800MM</t>
  </si>
  <si>
    <t>PDCB1820</t>
  </si>
  <si>
    <t>BLIND DOOR I CABLE CONT.H=1800MM W=200MM</t>
  </si>
  <si>
    <t>PDCB1830</t>
  </si>
  <si>
    <t>BLIND DOOR E CABLE CONT.H=1800MM W=300MM</t>
  </si>
  <si>
    <t>PDCB1840</t>
  </si>
  <si>
    <t>BLIND DOOR I CABLE CONT.H=1800MM W=400MM</t>
  </si>
  <si>
    <t>PDCB1844</t>
  </si>
  <si>
    <t>BLIND DOOR E CABLE CONT.H=1800MM W=400MM</t>
  </si>
  <si>
    <t>PDCB2020</t>
  </si>
  <si>
    <t>BLIND DOOR I CABLE CONT.H=2000MM W=200MM</t>
  </si>
  <si>
    <t>PDCB2030</t>
  </si>
  <si>
    <t>BLIND DOOR E CABLE CONT.H=2000MM W=300MM</t>
  </si>
  <si>
    <t>PDCB2040</t>
  </si>
  <si>
    <t>BLIND DOOR I CABLE CONT.H=2000MM W=400MM</t>
  </si>
  <si>
    <t>PDCB2044</t>
  </si>
  <si>
    <t>BLIND DOOR E CABLE CONT.H=2000MM W=400MM</t>
  </si>
  <si>
    <t>PDGT4738</t>
  </si>
  <si>
    <t>CON.T4 4P SHA.B.800A SCA.BH.4+2 INTERN.</t>
  </si>
  <si>
    <t>PDGT5738</t>
  </si>
  <si>
    <t>CON.T5 4P SHA.B.800A SCA.BH.4+2 INTERN.</t>
  </si>
  <si>
    <t>PDGX1738</t>
  </si>
  <si>
    <t>CON.XT1 4P SHA.B.800A SCA.BH.4+2 INTERN.</t>
  </si>
  <si>
    <t>PDGX2738</t>
  </si>
  <si>
    <t>CON.XT2 4P SHA.B.800A SCA.BH.4+2 INTERN.</t>
  </si>
  <si>
    <t>PDGX3738</t>
  </si>
  <si>
    <t>CON.XT3 4P SHA.B.800A SCA.BH.4+2 INTERN.</t>
  </si>
  <si>
    <t>PDGX4738</t>
  </si>
  <si>
    <t>CON.XT4 4P SHA.B.800A SCA.BH.4+2 INTERN.</t>
  </si>
  <si>
    <t>PDLB1810</t>
  </si>
  <si>
    <t xml:space="preserve">IP40 BLIND DOOR H=1800MM W=1000MM </t>
  </si>
  <si>
    <t>PDLB1816</t>
  </si>
  <si>
    <t xml:space="preserve">IP65 BLIND DOOR H=1800MM W=1000MM </t>
  </si>
  <si>
    <t>PDLB1830</t>
  </si>
  <si>
    <t xml:space="preserve">IP40 BLIND DOOR H=1800MM W=300MM </t>
  </si>
  <si>
    <t>PDLB1836</t>
  </si>
  <si>
    <t xml:space="preserve">IP65 BLIND DOOR H=1800MM W=300MM </t>
  </si>
  <si>
    <t>PDLB1840</t>
  </si>
  <si>
    <t xml:space="preserve">IP40 BLIND DOOR H=1800MM W=400MM </t>
  </si>
  <si>
    <t>PDLB1846</t>
  </si>
  <si>
    <t xml:space="preserve">IP65 BLIND DOOR H=1800MM W=400MM </t>
  </si>
  <si>
    <t>PDLB1860</t>
  </si>
  <si>
    <t xml:space="preserve">IP40 BLIND DOOR H=1800MM W=600MM </t>
  </si>
  <si>
    <t>PDLB1866</t>
  </si>
  <si>
    <t xml:space="preserve">IP65 BLIND DOOR H=1800MM W=600MM </t>
  </si>
  <si>
    <t>PDLB1880</t>
  </si>
  <si>
    <t xml:space="preserve">IP40 BLIND DOOR H=1800MM W=800MM </t>
  </si>
  <si>
    <t>PDLB1886</t>
  </si>
  <si>
    <t xml:space="preserve">IP65 BLIND DOOR H=1800MM W=800MM </t>
  </si>
  <si>
    <t>PDLB2010</t>
  </si>
  <si>
    <t xml:space="preserve">IP40 BLIND DOOR H=2000MM W=1000MM </t>
  </si>
  <si>
    <t>PDLB2016</t>
  </si>
  <si>
    <t xml:space="preserve">IP65 BLIND DOOR H=2000MM W=1000MM </t>
  </si>
  <si>
    <t>PDLB2030</t>
  </si>
  <si>
    <t xml:space="preserve">IP40 BLIND DOOR H=2000MM W=300MM </t>
  </si>
  <si>
    <t>PDLB2036</t>
  </si>
  <si>
    <t xml:space="preserve">IP65 BLIND DOOR H=2000MM W=300MM </t>
  </si>
  <si>
    <t>PDLB2040</t>
  </si>
  <si>
    <t xml:space="preserve">IP40 BLIND DOOR H=2000MM W=400MM </t>
  </si>
  <si>
    <t>PDLB2046</t>
  </si>
  <si>
    <t xml:space="preserve">IP65 BLIND DOOR H=2000MM W=400MM </t>
  </si>
  <si>
    <t>PDLB2060</t>
  </si>
  <si>
    <t xml:space="preserve">IP40 BLIND DOOR H=2000MM W=600MM </t>
  </si>
  <si>
    <t>PDLB2066</t>
  </si>
  <si>
    <t xml:space="preserve">IP65 BLIND DOOR H=2000MM W=600MM </t>
  </si>
  <si>
    <t>PDLB2080</t>
  </si>
  <si>
    <t xml:space="preserve">IP40 BLIND DOOR H=2000MM W=800MM </t>
  </si>
  <si>
    <t>PDLB2086</t>
  </si>
  <si>
    <t xml:space="preserve">IP65 BLIND DOOR H=2000MM W=800MM </t>
  </si>
  <si>
    <t>PDLB2120</t>
  </si>
  <si>
    <t xml:space="preserve">IP40 OVERL.BLIND DOOR H=2000MM W=250MM </t>
  </si>
  <si>
    <t>PDLB2500</t>
  </si>
  <si>
    <t xml:space="preserve">IP40 BL.DOOR X DOUB.D. H=2000MM W=1000MM </t>
  </si>
  <si>
    <t>PDLB8120</t>
  </si>
  <si>
    <t xml:space="preserve">IP40 OVERL.BLIND DOOR H=1800MM W=250MM </t>
  </si>
  <si>
    <t>PDLB8500</t>
  </si>
  <si>
    <t xml:space="preserve">IP40 BL.DOOR X DOUB.D. H=1800MM W=1000MM </t>
  </si>
  <si>
    <t>PDLG1810</t>
  </si>
  <si>
    <t xml:space="preserve">IP40 GL.DOOR 48 DIN H=1800MM W=1000MM </t>
  </si>
  <si>
    <t>PDLG1816</t>
  </si>
  <si>
    <t xml:space="preserve">IP65 GL.DOOR 48 DIN H=1800MM W=1000MM </t>
  </si>
  <si>
    <t>PDLG1840</t>
  </si>
  <si>
    <t xml:space="preserve">IP40 GL.DOOR 12 DIN H=1800MM W=400MM </t>
  </si>
  <si>
    <t>PDLG1842</t>
  </si>
  <si>
    <t xml:space="preserve">IP65 GL.DOOR 12 DIN H=1800MM W=600MM </t>
  </si>
  <si>
    <t>PDLG1844</t>
  </si>
  <si>
    <t xml:space="preserve">IP65 GL.DOOR 12 DIN H=1800MM W=800MM </t>
  </si>
  <si>
    <t>PDLG1846</t>
  </si>
  <si>
    <t xml:space="preserve">IP65 GL.DOOR 12 DIN H=1800MM W=400MM </t>
  </si>
  <si>
    <t>PDLG1860</t>
  </si>
  <si>
    <t xml:space="preserve">IP40 GL.DOOR 24 DIN H=1800MM W=600MM </t>
  </si>
  <si>
    <t>PDLG1862</t>
  </si>
  <si>
    <t xml:space="preserve">IP65 GL.DOOR 24 DIN H=1800MM W=800MM </t>
  </si>
  <si>
    <t>PDLG1864</t>
  </si>
  <si>
    <t xml:space="preserve">IP65 GL.DOOR 24 DIN H=1800MM W=1000MM </t>
  </si>
  <si>
    <t>PDLG1866</t>
  </si>
  <si>
    <t xml:space="preserve">IP65 GL.DOOR 24 DIN H=1800MM W=600MM </t>
  </si>
  <si>
    <t>PDLG1880</t>
  </si>
  <si>
    <t xml:space="preserve">IP40 GL.DOOR 36 DIN H=1800MM W=800MM </t>
  </si>
  <si>
    <t>PDLG1882</t>
  </si>
  <si>
    <t xml:space="preserve">IP65 GL.DOOR 36 DIN H=1800MM W=1000MM </t>
  </si>
  <si>
    <t>PDLG1886</t>
  </si>
  <si>
    <t xml:space="preserve">IP65 GL.DOOR 36 DIN H=1800MM W=800MM </t>
  </si>
  <si>
    <t>PDLG2010</t>
  </si>
  <si>
    <t>IP40 GL.DOOR 48 DIN H=2000MM W=1000MM</t>
  </si>
  <si>
    <t>PDLG2016</t>
  </si>
  <si>
    <t>IP65 GL.DOOR 48 DIN H=2000MM W=1000MM</t>
  </si>
  <si>
    <t>PDLG2040</t>
  </si>
  <si>
    <t xml:space="preserve">IP40 GL.DOOR 12 DIN H=2000MM W=400MM </t>
  </si>
  <si>
    <t>PDLG2042</t>
  </si>
  <si>
    <t xml:space="preserve">IP65 GL.DOOR 12 DIN H=2000MM W=600MM </t>
  </si>
  <si>
    <t>PDLG2044</t>
  </si>
  <si>
    <t xml:space="preserve">IP65 GL.DOOR 12 DIN H=2000MM W=800MM </t>
  </si>
  <si>
    <t>PDLG2046</t>
  </si>
  <si>
    <t xml:space="preserve">IP65 GL.DOOR 12 DIN H=2000MM W=400MM </t>
  </si>
  <si>
    <t>PDLG2060</t>
  </si>
  <si>
    <t>IP40 GL.DOOR 24 DIN H=2000MM W=600MM</t>
  </si>
  <si>
    <t>PDLG2062</t>
  </si>
  <si>
    <t xml:space="preserve">IP65 GL.DOOR 24 DIN H=2000MM W=800MM </t>
  </si>
  <si>
    <t>PDLG2064</t>
  </si>
  <si>
    <t xml:space="preserve">IP65 GL.DOOR 24 DIN H=2000MM W=1000MM </t>
  </si>
  <si>
    <t>PDLG2066</t>
  </si>
  <si>
    <t>IP65GL.DOOR24DINH=2000MMW=600MM</t>
  </si>
  <si>
    <t>PDLG2080</t>
  </si>
  <si>
    <t xml:space="preserve">IP40 GL.DOOR 36 DIN H=2000MM W=800MM </t>
  </si>
  <si>
    <t>PDLG2082</t>
  </si>
  <si>
    <t xml:space="preserve">IP65 GL.DOOR 36 DIN H=2000MM W=1000MM </t>
  </si>
  <si>
    <t>PDLG2086</t>
  </si>
  <si>
    <t xml:space="preserve">IP65 GL.DOOR 36 DIN H=2000MM W=800MM </t>
  </si>
  <si>
    <t>PDLG2420</t>
  </si>
  <si>
    <t xml:space="preserve">IP40 GL.DOOR 12 DIN H=2000MM W=600MM </t>
  </si>
  <si>
    <t>PDLG2440</t>
  </si>
  <si>
    <t xml:space="preserve">IP40 GL.DOOR 12 DIN H=2000MM W=800MM </t>
  </si>
  <si>
    <t>PDLG2500</t>
  </si>
  <si>
    <t xml:space="preserve">IP40 GL.DOOR X DOUB.D. H=2000MM W=1000MM </t>
  </si>
  <si>
    <t>PDLG2620</t>
  </si>
  <si>
    <t xml:space="preserve">IP40 GL.DOOR 24 DIN H=2000MM W=800MM </t>
  </si>
  <si>
    <t>PDLG2640</t>
  </si>
  <si>
    <t xml:space="preserve">IP40 GL.DOOR 24 DIN H=2000MM W=1000MM </t>
  </si>
  <si>
    <t>PDLG2820</t>
  </si>
  <si>
    <t xml:space="preserve">IP40 GL.DOOR 36 DIN H=2000MM W=1000MM </t>
  </si>
  <si>
    <t>PDLG8420</t>
  </si>
  <si>
    <t xml:space="preserve">IP40 GL.DOOR 12 DIN H=1800MM W=600MM </t>
  </si>
  <si>
    <t>PDLG8440</t>
  </si>
  <si>
    <t xml:space="preserve">IP40 GL.DOOR 12 DIN H=1800MM W=800MM </t>
  </si>
  <si>
    <t>PDLG8500</t>
  </si>
  <si>
    <t xml:space="preserve">IP40 GL.DOOR X DOUB.D. H=1800MM W=1000MM </t>
  </si>
  <si>
    <t>PDLG8620</t>
  </si>
  <si>
    <t xml:space="preserve">IP40 GL.DOOR 24 DIN H=1800MM W=800MM </t>
  </si>
  <si>
    <t>PDLG8640</t>
  </si>
  <si>
    <t xml:space="preserve">IP40 GL.DOOR 24 DIN H=1800MM W=1000MM </t>
  </si>
  <si>
    <t>PDLG8820</t>
  </si>
  <si>
    <t xml:space="preserve">IP40 GL.DOOR 36 DIN H=1800MM W=1000MM </t>
  </si>
  <si>
    <t>PDPT4631</t>
  </si>
  <si>
    <t>CON.T4 4P SHA.B.1600A LI.BH.4+3IN-4+4EX</t>
  </si>
  <si>
    <t>PDPT4738</t>
  </si>
  <si>
    <t>CON.T4 4P SHA.B.1600A SCA.BH.6+2 INTERN.</t>
  </si>
  <si>
    <t>PDPT5631</t>
  </si>
  <si>
    <t>CON.T5 4P SHA.B.1600A LI.BH.4+3IN-4+4EX</t>
  </si>
  <si>
    <t>PDPT5738</t>
  </si>
  <si>
    <t>CON.T5 4P SHA.B.1600A SCA.BH.6+2 INTERN.</t>
  </si>
  <si>
    <t>PDPT6738</t>
  </si>
  <si>
    <t>CON.T6 4P SHA.B.800A SCA.BH.4+2 INTERN.</t>
  </si>
  <si>
    <t>PDPX1631</t>
  </si>
  <si>
    <t>CON.XT1 4P SHA.B.1600A LI.BH.4+3IN-4+4EX</t>
  </si>
  <si>
    <t>PDPX1738</t>
  </si>
  <si>
    <t>CON.XT1 4P SHA.B.1600A SC.BH.6+2 INTERN.</t>
  </si>
  <si>
    <t>PDPX2631</t>
  </si>
  <si>
    <t>CON.XT2 4P SHA.B.1600A LI.BH.4+3IN-4+4EX</t>
  </si>
  <si>
    <t>PDPX2738</t>
  </si>
  <si>
    <t>CON.XT2 4P SHA.B.1600A SC.BH.6+2 INTERN.</t>
  </si>
  <si>
    <t>PDPX3631</t>
  </si>
  <si>
    <t>CON.XT3 4P SHA.B.1600A LI.BH.4+3IN-4+4EX</t>
  </si>
  <si>
    <t>PDPX3738</t>
  </si>
  <si>
    <t>CON.XT3 4P SHA.B.1600A SC.BH.6+2 INTERN.</t>
  </si>
  <si>
    <t>PDPX4631</t>
  </si>
  <si>
    <t>CON.XT4 4P SHA.B.1600A LI.BH.4+3IN-4+4EX</t>
  </si>
  <si>
    <t>PDPX4738</t>
  </si>
  <si>
    <t>CON.XT4 4P SHA.B.1600A SC.BH.6+2 INTERN.</t>
  </si>
  <si>
    <t>PDRP0300</t>
  </si>
  <si>
    <t>N.2 RAILS INSERT.FRONT PLATE FULL H.D300</t>
  </si>
  <si>
    <t>PDRP0500</t>
  </si>
  <si>
    <t>N.2 RAILS INSERT.FRONT PLATE FULL H.D500</t>
  </si>
  <si>
    <t>PDRP0700</t>
  </si>
  <si>
    <t>N.2 RAILS INSERT.FRONT PLATE FULL H.D700</t>
  </si>
  <si>
    <t>PDRP0900</t>
  </si>
  <si>
    <t>N.2 RAILS INSERT.FRONT PLATE FULL H.D900</t>
  </si>
  <si>
    <t>PDRS0400</t>
  </si>
  <si>
    <t>STANDARD DIN RAIL W=400MM</t>
  </si>
  <si>
    <t>PDRS0600</t>
  </si>
  <si>
    <t>STANDARDDINRAILW=600MM</t>
  </si>
  <si>
    <t>PDRS0800</t>
  </si>
  <si>
    <t>STANDARD DIN RAIL W=800MM</t>
  </si>
  <si>
    <t>PDTT4631</t>
  </si>
  <si>
    <t>CON.T4 4P SHA.B.1600A LI.BH.6+3IN-6+4EX</t>
  </si>
  <si>
    <t>PDTT5631</t>
  </si>
  <si>
    <t>CON.T5 4P SHA.B.1600A LI.BH.6+3IN-6+4EX</t>
  </si>
  <si>
    <t>PDTT6631</t>
  </si>
  <si>
    <t>CON.T6 4P SHA.B.1600A LI.BH.4+3IN-4+4EX</t>
  </si>
  <si>
    <t>PDTT7631</t>
  </si>
  <si>
    <t>CON.T7/E1.2 4P S.B.1600A P.L.4+3IN-4+4EX</t>
  </si>
  <si>
    <t>PDTX1631</t>
  </si>
  <si>
    <t>CON.XT1 4P SHA.B.1600A LI.BH.6+3IN-6+4EX</t>
  </si>
  <si>
    <t>PDTX2631</t>
  </si>
  <si>
    <t>CON.XT2 4P SHA.B.1600A LI.BH.6+3IN-6+4EX</t>
  </si>
  <si>
    <t>PDTX3631</t>
  </si>
  <si>
    <t>CON.XT3 4P SHA.B.1600A LI.BH.6+3IN-6+4EX</t>
  </si>
  <si>
    <t>PDTX4631</t>
  </si>
  <si>
    <t>CON.XT4 4P SHA.B.1600A LI.BH.6+3IN-6+4EX</t>
  </si>
  <si>
    <t>PEBL0004</t>
  </si>
  <si>
    <t>N.4 STEEL LIFTING EYEBOLTS M12</t>
  </si>
  <si>
    <t>PFBS1021</t>
  </si>
  <si>
    <t>SEG.INT.UPR.LEV.INTER.CA.C.H=2000W=200MM</t>
  </si>
  <si>
    <t>PFCB1016</t>
  </si>
  <si>
    <t>CON.SHAP.BUS./SH.FLAT/SH.1000-1250-1600A</t>
  </si>
  <si>
    <t>PFCB2025</t>
  </si>
  <si>
    <t>CON.SHAP.BUS./SHAP.FLAT/SHAP.2000-2500A</t>
  </si>
  <si>
    <t>PFCB4080</t>
  </si>
  <si>
    <t>CON.SHAP.BUS./SH.FLAT/SHAP.400-630-800A</t>
  </si>
  <si>
    <t>PFCC0023</t>
  </si>
  <si>
    <t>COMPENSATOR PACK. NR.BUSBARS/PHASE&gt;1</t>
  </si>
  <si>
    <t>PFCF1030</t>
  </si>
  <si>
    <t>CABLE ENTRY FLANGE W=1000MM D=300MM</t>
  </si>
  <si>
    <t>PFCF1050</t>
  </si>
  <si>
    <t>CABLE ENTRY FLANGE W=1000MM D=500MM</t>
  </si>
  <si>
    <t>PFCF1070</t>
  </si>
  <si>
    <t>CABLE ENTRY FLANGE W=1000MM D=700MM</t>
  </si>
  <si>
    <t>PFCF1090</t>
  </si>
  <si>
    <t>CABLE ENTRY FLANGE W=1000MM D=900MM</t>
  </si>
  <si>
    <t>PFCF2031</t>
  </si>
  <si>
    <t>FIX.FLANGEIP65IN.CAB.COM.W200MMD300MM</t>
  </si>
  <si>
    <t>PFCF2051</t>
  </si>
  <si>
    <t>FIX.FLANGE IP65 IN.CAB.COM.W200MM D500MM</t>
  </si>
  <si>
    <t>PFCF2071</t>
  </si>
  <si>
    <t>FIX.FLANGE IP65 IN.CAB.COM.W200MM D700MM</t>
  </si>
  <si>
    <t>PFCF2091</t>
  </si>
  <si>
    <t>FIX.FLANGE P65 IN.CAB.COM.W200MM D900MM</t>
  </si>
  <si>
    <t>PFCF3020</t>
  </si>
  <si>
    <t>CABLE ENTRY FLANGE W=300MM D=200MM</t>
  </si>
  <si>
    <t>PFCF3030</t>
  </si>
  <si>
    <t>CABLE ENTRY FLANGE W=300MM D=300MM</t>
  </si>
  <si>
    <t>PFCF3050</t>
  </si>
  <si>
    <t>CABLE ENTRY FLANGE W/D=300 D=500MM</t>
  </si>
  <si>
    <t>PFCF3070</t>
  </si>
  <si>
    <t>CABLE ENTRY FLANGE W=300MM D=700MM</t>
  </si>
  <si>
    <t>PFCF3090</t>
  </si>
  <si>
    <t>CABLE ENTRY FLANGE W=300MM D=900MM</t>
  </si>
  <si>
    <t>PFCF4020</t>
  </si>
  <si>
    <t>CABLE ENTRY FLANGE W=400MM D=200MM</t>
  </si>
  <si>
    <t>PFCF4030</t>
  </si>
  <si>
    <t>CABLE ENTRY FLANGE W=400MM D=300MM</t>
  </si>
  <si>
    <t>PFCF4050</t>
  </si>
  <si>
    <t>CABLE ENTRY FLANGE W=400MM D=500MM</t>
  </si>
  <si>
    <t>PFCF4070</t>
  </si>
  <si>
    <t>CABLE ENTRY FLANGE W=400MM D=700MM</t>
  </si>
  <si>
    <t>PFCF4090</t>
  </si>
  <si>
    <t>CABLE ENTRY FLANGE W=400MM D=900MM</t>
  </si>
  <si>
    <t>PFCF6020</t>
  </si>
  <si>
    <t>CABLE ENTRY FLANGE W=600MM D=200MM</t>
  </si>
  <si>
    <t>PFCF6030</t>
  </si>
  <si>
    <t>CABLE ENTRY FLANGE W=600MM D=300MM</t>
  </si>
  <si>
    <t>PFCF6050</t>
  </si>
  <si>
    <t>CABLEENTRYFLANGEW=600MMD=500MM</t>
  </si>
  <si>
    <t>PFCF6070</t>
  </si>
  <si>
    <t>CABLE ENTRY FLANGE W=600MM D=700MM</t>
  </si>
  <si>
    <t>PFCF6090</t>
  </si>
  <si>
    <t>CABLE ENTRY FLANGE W=600MM D=900MM</t>
  </si>
  <si>
    <t>PFCF8020</t>
  </si>
  <si>
    <t>CABLE ENTRY FLANGE W=800MM D=200MM</t>
  </si>
  <si>
    <t>PFCF8030</t>
  </si>
  <si>
    <t>CABLE ENTRY FLANGE W=800MM D=300MM</t>
  </si>
  <si>
    <t>PFCF8050</t>
  </si>
  <si>
    <t>CABLE ENTRY FLANGE W=800MM D=500MM</t>
  </si>
  <si>
    <t>PFCF8070</t>
  </si>
  <si>
    <t>CABLE ENTRY FLANGE W=800MM D=700MM</t>
  </si>
  <si>
    <t>PFCF8090</t>
  </si>
  <si>
    <t>CABLE ENTRY FLANGE W=800MM D=900MM</t>
  </si>
  <si>
    <t>PFCS1050</t>
  </si>
  <si>
    <t>2 SLIDING CABLE FLANGES W=1000MM D=500MM</t>
  </si>
  <si>
    <t>PFCS1070</t>
  </si>
  <si>
    <t>2 SLIDING CABLE FLANGES W=1000MM D=700MM</t>
  </si>
  <si>
    <t>PFCS1090</t>
  </si>
  <si>
    <t>2 SLIDING CABLE FLANGES W=1000MM D=900MM</t>
  </si>
  <si>
    <t>PFCS4050</t>
  </si>
  <si>
    <t>2 SLIDING CABLE FLANGES W=400MM D=500MM</t>
  </si>
  <si>
    <t>PFCS4070</t>
  </si>
  <si>
    <t>2 SLIDING CABLE FLANGES W=400MM D=700MM</t>
  </si>
  <si>
    <t>PFCS4090</t>
  </si>
  <si>
    <t>2 SLIDING CABLE FLANGES W=400MM D=900MM</t>
  </si>
  <si>
    <t>PFCS6050</t>
  </si>
  <si>
    <t>2 SLIDING CABLE FLANGES W=600MM D=500MM</t>
  </si>
  <si>
    <t>PFCS6070</t>
  </si>
  <si>
    <t>2 SLIDING CABLE FLANGES W=600MM D=700MM</t>
  </si>
  <si>
    <t>PFCS6090</t>
  </si>
  <si>
    <t>2 SLIDING CABLE FLANGES W=600MM D=900MM</t>
  </si>
  <si>
    <t>PFCS8050</t>
  </si>
  <si>
    <t>2 SLIDING CABLE FLANGES W=800MM D=500MM</t>
  </si>
  <si>
    <t>PFCS8070</t>
  </si>
  <si>
    <t>2 SLIDING CABLE FLANGES W=800MM D=700MM</t>
  </si>
  <si>
    <t>PFCS8090</t>
  </si>
  <si>
    <t>2 SLIDING CABLE FLANGES W=800MM D=900MM</t>
  </si>
  <si>
    <t>PFFA2010</t>
  </si>
  <si>
    <t>FIXED FRAME SPEC. SOL. H=2000MM W=1000MM</t>
  </si>
  <si>
    <t>PFFA2025</t>
  </si>
  <si>
    <t>FIXED FRAME SPEC. SOL. H=2000MM W=1250MM</t>
  </si>
  <si>
    <t>PFPF1810</t>
  </si>
  <si>
    <t>FIXED FRAME FOR PANELS H=1800MM W=1000MM</t>
  </si>
  <si>
    <t>PFPF1812</t>
  </si>
  <si>
    <t>FIXED FRAME FOR PANELS H=1800MM W=1250MM</t>
  </si>
  <si>
    <t>PFPF1840</t>
  </si>
  <si>
    <t>FIXED FRAME FOR PANELS H=1800MM W=400MM</t>
  </si>
  <si>
    <t>PFPF1860</t>
  </si>
  <si>
    <t>FIXED FRAME FOR PANELS H=1800MM W=600MM</t>
  </si>
  <si>
    <t>PFPF1880</t>
  </si>
  <si>
    <t>FIXED FRAME FOR PANELS H=1800MM W=800MM</t>
  </si>
  <si>
    <t>PFPF2010</t>
  </si>
  <si>
    <t>FIXED FRAME FOR PANELS H=2000MM W=1000MM</t>
  </si>
  <si>
    <t>PFPF2012</t>
  </si>
  <si>
    <t>FIXED FRAME FOR PANELS H=2000MM W=1250MM</t>
  </si>
  <si>
    <t>PFPF2040</t>
  </si>
  <si>
    <t>FIXED FRAME FOR PANELS H=2000MM W=400MM</t>
  </si>
  <si>
    <t>PFPF2060</t>
  </si>
  <si>
    <t>FIXEDFRAMEFORPANELSH=2000MMW=600MM</t>
  </si>
  <si>
    <t>PFPF2080</t>
  </si>
  <si>
    <t>FIXED FRAME FOR PANELS H=2000MM W=800MM</t>
  </si>
  <si>
    <t>PFPS1840</t>
  </si>
  <si>
    <t>SWING FRAME FOR PANELS H=1800MM W=400MM</t>
  </si>
  <si>
    <t>PFPS1860</t>
  </si>
  <si>
    <t>SWING FRAME FOR PANELS H=1800MM W=600MM</t>
  </si>
  <si>
    <t>PFPS1880</t>
  </si>
  <si>
    <t>SWING FRAME FOR PANELS H=1800MM W=800MM</t>
  </si>
  <si>
    <t>PFPS2040</t>
  </si>
  <si>
    <t>SWING FRAME FOR PANELS H=2000MM W=400MM</t>
  </si>
  <si>
    <t>PFPS2060</t>
  </si>
  <si>
    <t>SWING FRAME FOR PANELS H=2000MM W=600MM</t>
  </si>
  <si>
    <t>PFPS2080</t>
  </si>
  <si>
    <t>SWING FRAME FOR PANELS H=2000MM W=800MM</t>
  </si>
  <si>
    <t>PFPT6738</t>
  </si>
  <si>
    <t>CON.T6 4P SHA.B.1600A SCA.BH.6+2 INTERN.</t>
  </si>
  <si>
    <t>PFRF1840</t>
  </si>
  <si>
    <t>FIXED REDUCED FRAME H1800 W400</t>
  </si>
  <si>
    <t>PFRF2040</t>
  </si>
  <si>
    <t>FIXED REDUCED FRAME H2000 W400</t>
  </si>
  <si>
    <t>PFTT6631</t>
  </si>
  <si>
    <t>CON.T6 4P SHA.B.1600A LI.BH.6+3IN-6+4EX</t>
  </si>
  <si>
    <t>PFTT7631</t>
  </si>
  <si>
    <t>CON.T7/E1.2 4P S.B.1600A P.L.6+3IN-6+4EX</t>
  </si>
  <si>
    <t>PFVS2012</t>
  </si>
  <si>
    <t>SEG.BUS.VER.FRONT.H200+INT.UP.W1000</t>
  </si>
  <si>
    <t>PFVS2040</t>
  </si>
  <si>
    <t>SEGR.VER.FRONT.H200EACH W W400</t>
  </si>
  <si>
    <t>PFVS2042</t>
  </si>
  <si>
    <t>SEG.BUS.VER.FRONT.H200+INT.UP.W400</t>
  </si>
  <si>
    <t>PFVS2060</t>
  </si>
  <si>
    <t>SEGR.VER.FRONT.H200EACH W W600</t>
  </si>
  <si>
    <t>PFVS2062</t>
  </si>
  <si>
    <t>SEG.BUS.VER.FRONT.H200+INT.UP.W600</t>
  </si>
  <si>
    <t>PFVS2080</t>
  </si>
  <si>
    <t>SEGR.VER.FRONT.H200EACH W W800</t>
  </si>
  <si>
    <t>PFVS2082</t>
  </si>
  <si>
    <t>SEG.BUS.VER.FRONT.H200+INT.UP.W800</t>
  </si>
  <si>
    <t>PFVS2122</t>
  </si>
  <si>
    <t>SEG.BUS.VER.FRONT.H200+INT.UP.W1250</t>
  </si>
  <si>
    <t>PFVS2130</t>
  </si>
  <si>
    <t>SEG.BUS.VER.FRONT.H200 NO INT.UP. W300</t>
  </si>
  <si>
    <t>PFVS2132</t>
  </si>
  <si>
    <t>SEG.BUS.VER.FRONT.H200+INT.UP. W300</t>
  </si>
  <si>
    <t>PFVS2140</t>
  </si>
  <si>
    <t>SEG.BUS.VER.FRONT.H200 NO INT.UP. W400</t>
  </si>
  <si>
    <t>PFVS2220</t>
  </si>
  <si>
    <t>SEG.BUS.VER.FRONT.H200 NO INT.UP. W200</t>
  </si>
  <si>
    <t>PFVS2222</t>
  </si>
  <si>
    <t>SEG.BUS.VER.FRONT.H200 INT.UP. W300</t>
  </si>
  <si>
    <t>PFVS2223</t>
  </si>
  <si>
    <t>BUSBAR SEGREG.EACH H H200W200 IU IN.CAB.</t>
  </si>
  <si>
    <t>PFVS2240</t>
  </si>
  <si>
    <t>PFVS2242</t>
  </si>
  <si>
    <t>SEG.BUS.VER.FRONT.H200 INT.UP. W400</t>
  </si>
  <si>
    <t>PFVS2243</t>
  </si>
  <si>
    <t>BUSBAR SEGREG.EACH H H200W400 IU IN.CAB.</t>
  </si>
  <si>
    <t>PFVS3012</t>
  </si>
  <si>
    <t>SEG.BUS.VER.FRONT.H300+INT.UP.W1000</t>
  </si>
  <si>
    <t>PFVS3042</t>
  </si>
  <si>
    <t>SEG.BUS.VER.FRONT.H300+INT.UP.W400</t>
  </si>
  <si>
    <t>PFVS3062</t>
  </si>
  <si>
    <t>SEG.BUS.VER.FRONT.H300+INT.UP.W600</t>
  </si>
  <si>
    <t>PFVS3082</t>
  </si>
  <si>
    <t>SEG.BUS.VER.FRONT.H300+INT.UP.W800</t>
  </si>
  <si>
    <t>PFVS3122</t>
  </si>
  <si>
    <t>SEG.BUS.VER.FRONT.H300+INT.UP.W1250</t>
  </si>
  <si>
    <t>PFVS3132</t>
  </si>
  <si>
    <t>SEG.BUS.VER.FRONT.H300 NT.UP. W300</t>
  </si>
  <si>
    <t>PFVS3222</t>
  </si>
  <si>
    <t>SEG.BUS.VER.FRONT.H300 INT.UP. W400</t>
  </si>
  <si>
    <t>PFVS3223</t>
  </si>
  <si>
    <t>BUSBAR SEGREG.EACH H H300W200 IU IN.CAB.</t>
  </si>
  <si>
    <t>PFVS3242</t>
  </si>
  <si>
    <t>PFVS3243</t>
  </si>
  <si>
    <t>BUSBAR SEGREG.EACH H H300W400 IU IN.CAB.</t>
  </si>
  <si>
    <t>PGPP0040</t>
  </si>
  <si>
    <t>2 IP40 GRATES AERATED PANELS</t>
  </si>
  <si>
    <t>PHBT4301</t>
  </si>
  <si>
    <t>T4 KIT 3P FIXED HOR.INST. W=400MM</t>
  </si>
  <si>
    <t>PHBT4402</t>
  </si>
  <si>
    <t>2 T4 KIT 3-4P FIXED I HORIZ. W=400MM</t>
  </si>
  <si>
    <t>PHBT4404</t>
  </si>
  <si>
    <t>T4 KIT 3-4P FIXED MOT.HOR.INST. W=400MM</t>
  </si>
  <si>
    <t>PHBT4406</t>
  </si>
  <si>
    <t>T4 KIT 3-4P FIXED+RHD HOR.INST. W=400MM</t>
  </si>
  <si>
    <t>PHBT5304</t>
  </si>
  <si>
    <t>T5 KIT 3P FIXED MOT.(400/630A)H.W=400MM</t>
  </si>
  <si>
    <t>PHBT5306</t>
  </si>
  <si>
    <t>T5 KIT 3P FIXED+RHD(400/630A)HOR.W=400MM</t>
  </si>
  <si>
    <t>PHBT5309</t>
  </si>
  <si>
    <t>T5 KIT 3P PLUG IN MOT.400A HORIZ.W=400MM</t>
  </si>
  <si>
    <t>PHBT5312</t>
  </si>
  <si>
    <t>T5 KIT 3P WITHD.MOT.400A HORIZ. W=400MM</t>
  </si>
  <si>
    <t>PHBT5314</t>
  </si>
  <si>
    <t>T5 KIT 3P WITH+RHD(400A)HOR.INS. W=400MM</t>
  </si>
  <si>
    <t>PHBT5326</t>
  </si>
  <si>
    <t>T5 KIT 3P PLUG IN+RHD(400A)INS.H.W=400MM</t>
  </si>
  <si>
    <t>PHBT5404</t>
  </si>
  <si>
    <t>T5 KIT 3-4P FIXED MOT(400/630A)H.W=400MM</t>
  </si>
  <si>
    <t>PHBT5406</t>
  </si>
  <si>
    <t>T5 KIT 3-4P FIXED+RHD(400/630A)H.W=400MM</t>
  </si>
  <si>
    <t>PHBT5409</t>
  </si>
  <si>
    <t>T5 KIT 3-4P PLUG IN MOT.400A HOR.W=400MM</t>
  </si>
  <si>
    <t>PHBT5412</t>
  </si>
  <si>
    <t>T5 KIT 3-4P WITHD.MOT.400A HORIZ.W=400MM</t>
  </si>
  <si>
    <t>PHBT5414</t>
  </si>
  <si>
    <t>T5 KIT 3-4P WITH+RHD(400A)H.INS.W=400MM</t>
  </si>
  <si>
    <t>PHBT5426</t>
  </si>
  <si>
    <t>T5 KIT 3-4P PLUG IN+RHD(400A)H.W=400MM</t>
  </si>
  <si>
    <t>PHBX1101</t>
  </si>
  <si>
    <t>XT1 KIT 3-4P FIXED HORIZ. W=400MM</t>
  </si>
  <si>
    <t>PHBX1105</t>
  </si>
  <si>
    <t>XT1 KIT 3-4P FIXED RHD HORIZ. W=400MM</t>
  </si>
  <si>
    <t>PHBX1323</t>
  </si>
  <si>
    <t>XT1 KIT 3P FIXED+RCD. HOR.INST. W=400MM</t>
  </si>
  <si>
    <t>PHBX1401</t>
  </si>
  <si>
    <t>XT1 KIT 3-4P FIXED HOR.INST.W=400MM</t>
  </si>
  <si>
    <t>PHBX1404</t>
  </si>
  <si>
    <t>XT1 KIT 3-4P FIXED MOT.HOR.INST.W=400MM</t>
  </si>
  <si>
    <t>PHBX1405</t>
  </si>
  <si>
    <t>XT1 KIT 3-4P FIXED RHD HOR.INST.W=400MM</t>
  </si>
  <si>
    <t>PHBX1407</t>
  </si>
  <si>
    <t>XT1 KIT 3-4P PLUG IN HOR.INST.W=400MM</t>
  </si>
  <si>
    <t>PHBX1409</t>
  </si>
  <si>
    <t>XT1 KIT 3-4P PLUG IN MOT.HOR.INS.W=400MM</t>
  </si>
  <si>
    <t>PHBX1422</t>
  </si>
  <si>
    <t>2 XT1 KIT 3-4P F.PLUG IN I HORIZ.W=400MM</t>
  </si>
  <si>
    <t>PHBX1423</t>
  </si>
  <si>
    <t>XT1 KIT 4P FIXED+RCD. HOR.INST. W=400MM</t>
  </si>
  <si>
    <t>PHBX1424</t>
  </si>
  <si>
    <t>2 XT1 KIT 3-4P F.PLUG IN IM HOR.W=400MM</t>
  </si>
  <si>
    <t>PHBX1427</t>
  </si>
  <si>
    <t>XT1 KIT 3-4P PLUG IN RHD HOR.INS.W=400MM</t>
  </si>
  <si>
    <t>PHBX2300</t>
  </si>
  <si>
    <t>XT2 KIT 3P WITH. RHD HOR.INST.W=400MM</t>
  </si>
  <si>
    <t>PHBX2301</t>
  </si>
  <si>
    <t>XT2 KIT 3P FIXED HOR.INST. W=400MM</t>
  </si>
  <si>
    <t>PHBX2310</t>
  </si>
  <si>
    <t>XT2 KIT 3P WITHDRAW. HOR.INST. W=400MM</t>
  </si>
  <si>
    <t>PHBX2312</t>
  </si>
  <si>
    <t>XT2 KIT 3P WITH.MOT. HOR.INST.W=400MM</t>
  </si>
  <si>
    <t>PHBX2400</t>
  </si>
  <si>
    <t>XT2 KIT 3-4P WITH. RHD HOR.INST. W=400MM</t>
  </si>
  <si>
    <t>PHBX2401</t>
  </si>
  <si>
    <t>XT2 KIT 3-4P FIXED HOR.INST. W=400MM</t>
  </si>
  <si>
    <t>PHBX2402</t>
  </si>
  <si>
    <t>2 XT2 KIT 3-4P FIXED I HORIZ. W=400MM</t>
  </si>
  <si>
    <t>PHBX2404</t>
  </si>
  <si>
    <t>XT2 KIT 3-4P FIXED MOT.HOR.W=400MM</t>
  </si>
  <si>
    <t>PHBX2405</t>
  </si>
  <si>
    <t>XT2 KIT 3-4P FIXED RHD HOR.INST.W=400MM</t>
  </si>
  <si>
    <t>PHBX2407</t>
  </si>
  <si>
    <t>XT2 KIT 3-4P PLUG IN HOR.INST.W=400MM</t>
  </si>
  <si>
    <t>PHBX2409</t>
  </si>
  <si>
    <t>XT2 KIT 3-4P PLUG IN MOT.HOR.INS.W=400MM</t>
  </si>
  <si>
    <t>PHBX2410</t>
  </si>
  <si>
    <t>XT2 KIT 3-4P WITHDRAW. HOR.INS. W=400MM</t>
  </si>
  <si>
    <t>PHBX2412</t>
  </si>
  <si>
    <t>XT2 KIT 3-4P WITH.MOT. HOR.INST.W=400MM</t>
  </si>
  <si>
    <t>PHBX2423</t>
  </si>
  <si>
    <t>XT2 KIT 4P FIXED+RCD. HOR.INST. W=400MM</t>
  </si>
  <si>
    <t>PHBX2424</t>
  </si>
  <si>
    <t>2 XT2 KIT 3-4P F.PLUG IN IM HOR.W=400MM</t>
  </si>
  <si>
    <t>PHBX2425</t>
  </si>
  <si>
    <t>2 XT2 KIT 3-4P WITHD. I HORIZ. W=400MM</t>
  </si>
  <si>
    <t>PHBX2427</t>
  </si>
  <si>
    <t>XT2 KIT 3-4P PLUG IN RHD HOR.INS.W=400MM</t>
  </si>
  <si>
    <t>PHBX2428</t>
  </si>
  <si>
    <t>XT2 KIT 4P PLUG IN+RCD HOR.INS.W=400MM</t>
  </si>
  <si>
    <t>PHBX2431</t>
  </si>
  <si>
    <t>2 XT2 KIT 3-4P PLUG IN I HORIZ. W=400MM</t>
  </si>
  <si>
    <t>PHBX3301</t>
  </si>
  <si>
    <t>XT3 KIT 3P FIXED HOR.INST. W=400MM</t>
  </si>
  <si>
    <t>PHBX3305</t>
  </si>
  <si>
    <t>XT3 KIT 3P FIXED RHD HOR.INST.W=400MM</t>
  </si>
  <si>
    <t>PHBX3401</t>
  </si>
  <si>
    <t>XT3 KIT 3-4P FIXED HOR.INST. W=400MM</t>
  </si>
  <si>
    <t>PHBX3404</t>
  </si>
  <si>
    <t>XT3 KIT 3-4P FIXED MOT.HOR.W=400MM</t>
  </si>
  <si>
    <t>PHBX3405</t>
  </si>
  <si>
    <t>XT3 KIT 3-4P FIXED RHD HOR.INST.W=400MM</t>
  </si>
  <si>
    <t>PHBX3407</t>
  </si>
  <si>
    <t>XT3 KIT 3-4P PLUG IN HOR.INST.W=400MM</t>
  </si>
  <si>
    <t>PHBX3409</t>
  </si>
  <si>
    <t>XT3 KIT 3-4P PLUG IN MOT.HOR.INS.W=400MM</t>
  </si>
  <si>
    <t>PHBX3422</t>
  </si>
  <si>
    <t>2 XT3 KIT 3-4P F.PLUG IN INT.HOR.W=400MM</t>
  </si>
  <si>
    <t>PHBX3423</t>
  </si>
  <si>
    <t>XT3 KIT 4P FIXED+RCD. HOR.INST. W=400MM</t>
  </si>
  <si>
    <t>PHBX3424</t>
  </si>
  <si>
    <t>2 XT3 KIT 3-4P F.PLUG IN IM HOR.W=400MM</t>
  </si>
  <si>
    <t>PHBX3427</t>
  </si>
  <si>
    <t>XT3 KIT 3-4P PLUG IN RHD HOR.INS.W=400MM</t>
  </si>
  <si>
    <t>PHBX4301</t>
  </si>
  <si>
    <t>XT4 KIT 3P FIXED HOR.INST. W=400MM</t>
  </si>
  <si>
    <t>PHBX4400</t>
  </si>
  <si>
    <t>XT4 KIT 3-4P WITH. RHD HOR.INST. W=400MM</t>
  </si>
  <si>
    <t>PHBX4401</t>
  </si>
  <si>
    <t>XT4 KIT 3-4P FIXED HOR.INST. W=400MM</t>
  </si>
  <si>
    <t>PHBX4402</t>
  </si>
  <si>
    <t>2 XT4 KIT 3-4P FIXED I HORIZ. W=400MM</t>
  </si>
  <si>
    <t>PHBX4404</t>
  </si>
  <si>
    <t>XT4 KIT 3-4P FIXED MOT.HOR.W=400MM</t>
  </si>
  <si>
    <t>PHBX4405</t>
  </si>
  <si>
    <t>XT4 KIT 3-4P FIXED RHD HOR.INST.W=400MM</t>
  </si>
  <si>
    <t>PHBX4407</t>
  </si>
  <si>
    <t>XT4 KIT 3-4P PLUG IN HOR.INST.W=400MM</t>
  </si>
  <si>
    <t>PHBX4409</t>
  </si>
  <si>
    <t>XT4 KIT 3-4P PLUG IN MOT.HOR.INS.W=400MM</t>
  </si>
  <si>
    <t>PHBX4410</t>
  </si>
  <si>
    <t>XT4 KIT 3-4P WITHDRAW. HOR.INS. W=400MM</t>
  </si>
  <si>
    <t>PHBX4412</t>
  </si>
  <si>
    <t>XT4 KIT 3-4P WITH.MOT. HOR.INST.W=400MM</t>
  </si>
  <si>
    <t>PHBX4423</t>
  </si>
  <si>
    <t>XT4 KIT 4P FIXED+RCD. HOR.INST. W=400MM</t>
  </si>
  <si>
    <t>PHBX4424</t>
  </si>
  <si>
    <t>2 XT4 KIT 3-4P F.PLUG IN IM HOR.W=400MM</t>
  </si>
  <si>
    <t>PHBX4425</t>
  </si>
  <si>
    <t>2 XT4 KIT 3-4P WITHD. I HORIZ. W=400MM</t>
  </si>
  <si>
    <t>PHBX4427</t>
  </si>
  <si>
    <t>XT4 KIT 3-4P PLUG IN RHD HOR.INS.W=400MM</t>
  </si>
  <si>
    <t>PHBX4428</t>
  </si>
  <si>
    <t>XT4 KIT 4P PLUG IN+RCD HOR.INS.W=400MM</t>
  </si>
  <si>
    <t>PHBX4431</t>
  </si>
  <si>
    <t>2 XT4 KIT 3-4P PLUG IN I HORIZ. W=400MM</t>
  </si>
  <si>
    <t>PHCE1240</t>
  </si>
  <si>
    <t>E1.2 KIT 3-4P WITH.-INT.HORIZ. W=600MM</t>
  </si>
  <si>
    <t>PHCE1241</t>
  </si>
  <si>
    <t>E1.2 KIT 3-4P FIXED-INT. HORIZ. W=600MM</t>
  </si>
  <si>
    <t>PHCT4301</t>
  </si>
  <si>
    <t>T4 KIT 3P FIXED HOR.INST. W=600MM</t>
  </si>
  <si>
    <t>PHCT4402</t>
  </si>
  <si>
    <t>2 T4 KIT 3-4P FIXED I HORIZ. W=600MM</t>
  </si>
  <si>
    <t>PHCT4403</t>
  </si>
  <si>
    <t>2 T4 KIT 3-4P FIXED IM HORIZ. W=600MM</t>
  </si>
  <si>
    <t>PHCT4404</t>
  </si>
  <si>
    <t>T4 KIT 3-4P FIXED MOT.HOR.INST. W=600MM</t>
  </si>
  <si>
    <t>PHCT4406</t>
  </si>
  <si>
    <t>T4 KIT 3-4P FIXED+RHD HOR.INST. W=600MM</t>
  </si>
  <si>
    <t>PHCT4423</t>
  </si>
  <si>
    <t>T4 KIT 4P FIXED+RCD. HOR.INST. W=600MM</t>
  </si>
  <si>
    <t>PHCT5304</t>
  </si>
  <si>
    <t>PHCT5306</t>
  </si>
  <si>
    <t>T5 KIT 3P FIXED+RHD(400/630A)HOR.W=600MM</t>
  </si>
  <si>
    <t>PHCT5307</t>
  </si>
  <si>
    <t>T5630A3PPL.IN.HOR.W600T.FRON.NOSEG.</t>
  </si>
  <si>
    <t>PHCT5309</t>
  </si>
  <si>
    <t>T5 KIT 3P PLUG IN MOT.400A HORIZ.W=600MM</t>
  </si>
  <si>
    <t>PHCT5312</t>
  </si>
  <si>
    <t>T5 KIT 3P WITHD.MOT.400A HORIZ. W=600MM</t>
  </si>
  <si>
    <t>PHCT5314</t>
  </si>
  <si>
    <t>T5 KIT 3PWITH+RHD(400A)HOR.INST. W=600MM</t>
  </si>
  <si>
    <t>PHCT5326</t>
  </si>
  <si>
    <t>T5 KIT 3P PLUG IN+RHD(400A)INS.H.W=600MM</t>
  </si>
  <si>
    <t>PHCT5402</t>
  </si>
  <si>
    <t>2 T5 KIT 3-4P F-I(400/630A)HORIZ.W=600MM</t>
  </si>
  <si>
    <t>PHCT5403</t>
  </si>
  <si>
    <t>2 T5 KIT 3-4P F.IM 400/630A H.W=600MM</t>
  </si>
  <si>
    <t>PHCT5404</t>
  </si>
  <si>
    <t>T5 KIT 3-4P FIXED MOT(400/630A)H.W=600MM</t>
  </si>
  <si>
    <t>PHCT5406</t>
  </si>
  <si>
    <t>T5 KIT 3-4P FIXED+RHD(400/630A)H.W=600MM</t>
  </si>
  <si>
    <t>KIT T5 630 ENCH.3/4P HOR H=250 L=600 N1</t>
  </si>
  <si>
    <t>PHCT5409</t>
  </si>
  <si>
    <t>T5 KIT 3-4P PLUG IN MOT.400A HOR.W=600MM</t>
  </si>
  <si>
    <t>PHCT5411</t>
  </si>
  <si>
    <t>2 T5 KIT 3-4P WITH.IM 400A HORIZ.W=600MM</t>
  </si>
  <si>
    <t>PHCT5412</t>
  </si>
  <si>
    <t>T5 3-4P WITHD.MOT.400A HORIZ. W=600MM</t>
  </si>
  <si>
    <t>PHCT5414</t>
  </si>
  <si>
    <t>T5 KIT 3-4P WITH+RHD(400A)H.INS.W=600MM</t>
  </si>
  <si>
    <t>PHCT5423</t>
  </si>
  <si>
    <t>T5 KIT 4P FIXED+RCD.(400A)HOR. W=600MM</t>
  </si>
  <si>
    <t>PHCT5425</t>
  </si>
  <si>
    <t>2 T5 KIT 3-4P WITH.I 400A HORIZ. W=600MM</t>
  </si>
  <si>
    <t>PHCT5426</t>
  </si>
  <si>
    <t>T5 KIT 3-4P PLUG IN+RHD(400A)H.W=600MM</t>
  </si>
  <si>
    <t>PHCT5431</t>
  </si>
  <si>
    <t>2 T5 KIT 3-4P PLUG IN I 400A HOR.W=600MM</t>
  </si>
  <si>
    <t>PHCT5432</t>
  </si>
  <si>
    <t>2 T5 KIT 3-4P PLUG IN IM 400A H.W=600MM</t>
  </si>
  <si>
    <t>PHCT6301</t>
  </si>
  <si>
    <t>T6 KIT 3P FIXED HOR.INST. W=600MM</t>
  </si>
  <si>
    <t>PHCT6304</t>
  </si>
  <si>
    <t>T6 KIT 3P FIXED MOT.HOR.INST. W=600MM</t>
  </si>
  <si>
    <t>PHCT6305</t>
  </si>
  <si>
    <t>T6 KIT 3P FIXED RHD HOR.INST. W=600MM</t>
  </si>
  <si>
    <t>PHCT6312</t>
  </si>
  <si>
    <t>T6 KIT 3P WITH. MOT.HOR.INST. W=600MM</t>
  </si>
  <si>
    <t>PHCT6314</t>
  </si>
  <si>
    <t>T6 KIT 3P WITH.+RHD HOR.INST. W=600MM</t>
  </si>
  <si>
    <t>PHCT6400</t>
  </si>
  <si>
    <t>T6 KIT 3-4P WITH. RHD HOR.INST. W=600MM</t>
  </si>
  <si>
    <t>PHCT6401</t>
  </si>
  <si>
    <t>T6 KIT 3-4P FIXED HOR.INST. W=600MM</t>
  </si>
  <si>
    <t>PHCT6402</t>
  </si>
  <si>
    <t>2 T6 KIT 3-4P FIXED INT.HORIZ.W=600MM</t>
  </si>
  <si>
    <t>PHCT6403</t>
  </si>
  <si>
    <t>2 T6 KIT 3-4P FIXED IM HORIZ.W=600MM</t>
  </si>
  <si>
    <t>PHCT6404</t>
  </si>
  <si>
    <t>T6 KIT 3-4P FIXED MOT.HOR.INST. W=600MM</t>
  </si>
  <si>
    <t>PHCT6405</t>
  </si>
  <si>
    <t>T6 KIT 3-4P FIXED RHD HOR.INST. W=600MM</t>
  </si>
  <si>
    <t>PHCT6410</t>
  </si>
  <si>
    <t>T6 KIT 3-4P WITHDRAW. HOR.INST.W=600MM</t>
  </si>
  <si>
    <t>PHCT6411</t>
  </si>
  <si>
    <t>2 T6 KIT 3-4P WITHD. IM HORIZ.W=600MM</t>
  </si>
  <si>
    <t>PHCT6412</t>
  </si>
  <si>
    <t>T6 KIT 3-4P WITH. MOT.HOR.INST. W=600MM</t>
  </si>
  <si>
    <t>PHCT6425</t>
  </si>
  <si>
    <t>2 T6 KIT 3-4P WITHD INT.HORIZ..W=600MM</t>
  </si>
  <si>
    <t>PHCT7329</t>
  </si>
  <si>
    <t>T7 KIT 3P F (MOT-RHD-I-IM) HOR.W=600MM</t>
  </si>
  <si>
    <t>PHCT7418</t>
  </si>
  <si>
    <t>T7 KIT 3-4P FIXED(I-IM) HOR.INST.W=600MM</t>
  </si>
  <si>
    <t>PHCT7420</t>
  </si>
  <si>
    <t>T7 KIT 3-4P F (MOT-RHD) HOR.INST.W=600MM</t>
  </si>
  <si>
    <t>PHCT7430</t>
  </si>
  <si>
    <t>T7 KIT 3-4P W(MOT-RHD-I-IM) HOR.W=600MM</t>
  </si>
  <si>
    <t>PHCX1101</t>
  </si>
  <si>
    <t>XT1 KIT 3-4P FIXED HORIZ. W=600MM</t>
  </si>
  <si>
    <t>PHCX1105</t>
  </si>
  <si>
    <t>XT1 KIT 3-4P FIXED RHD HORIZ. W=600MM</t>
  </si>
  <si>
    <t>PHCX1323</t>
  </si>
  <si>
    <t>XT1 KIT 3P FIXED+RCD. HOR.INST. W=600MM</t>
  </si>
  <si>
    <t>PHCX1401</t>
  </si>
  <si>
    <t>XT1 KIT 3-4P FIXED HOR.INST.W=600MM</t>
  </si>
  <si>
    <t>PHCX1404</t>
  </si>
  <si>
    <t>XT1 KIT 3-4P FIXED MOT.HOR.INST.W=600MM</t>
  </si>
  <si>
    <t>PHCX1405</t>
  </si>
  <si>
    <t>XT1 KIT 3-4P FIXED RHD HOR.INST.W=600MM</t>
  </si>
  <si>
    <t>PHCX1407</t>
  </si>
  <si>
    <t>XT1KIT3-4PPLUGINHOR.INST.W=600MM</t>
  </si>
  <si>
    <t>PHCX1409</t>
  </si>
  <si>
    <t>XT1 KIT 3-4P PLUG IN MOT.HOR.INS.W=600MM</t>
  </si>
  <si>
    <t>PHCX1422</t>
  </si>
  <si>
    <t>2 XT1 KIT 3-4P F.PLUG IN INT.HOR.W=600MM</t>
  </si>
  <si>
    <t>PHCX1423</t>
  </si>
  <si>
    <t>XT1 KIT 4P FIXED+RCD. HOR.INST. W=600MM</t>
  </si>
  <si>
    <t>PHCX1424</t>
  </si>
  <si>
    <t>2 XT1 KIT 3-4P F.PLUG IN IM HOR.W=600MM</t>
  </si>
  <si>
    <t>PHCX1427</t>
  </si>
  <si>
    <t>XT1 KIT 3-4P PLUG IN RHD HOR.INS.W=600MM</t>
  </si>
  <si>
    <t>PHCX2300</t>
  </si>
  <si>
    <t>XT2 KIT 3P WITH. RHD HOR.INST.W=600MM</t>
  </si>
  <si>
    <t>PHCX2301</t>
  </si>
  <si>
    <t>XT2 KIT 3P FIXED HOR.INST. W=600MM</t>
  </si>
  <si>
    <t>PHCX2310</t>
  </si>
  <si>
    <t>XT2 KIT 3P WITHDRAW. HOR.INST. W=600MM</t>
  </si>
  <si>
    <t>PHCX2312</t>
  </si>
  <si>
    <t>XT2 KIT 3P WITH.MOT. HOR.INST.W=600MM</t>
  </si>
  <si>
    <t>PHCX2400</t>
  </si>
  <si>
    <t>XT2 KIT 3-4P WITH. RHD HOR.INST. W=600MM</t>
  </si>
  <si>
    <t>PHCX2401</t>
  </si>
  <si>
    <t>XT2 KIT 3-4P FIXED HOR.INST. W=600MM</t>
  </si>
  <si>
    <t>PHCX2402</t>
  </si>
  <si>
    <t>2 XT2 KIT 3-4P FIXED I HORIZ. W=600MM</t>
  </si>
  <si>
    <t>PHCX2404</t>
  </si>
  <si>
    <t>XT2 KIT 3-4P FIXED MOT.HOR.W=600MM</t>
  </si>
  <si>
    <t>PHCX2405</t>
  </si>
  <si>
    <t>XT2 KIT 3-4P FIXED RHD HOR.INST.W=600MM</t>
  </si>
  <si>
    <t>PHCX2407</t>
  </si>
  <si>
    <t>XT2 KIT 3-4P PLUG IN HOR.INST.W=600MM</t>
  </si>
  <si>
    <t>PHCX2409</t>
  </si>
  <si>
    <t>XT2 KIT 3-4P PLUG IN MOT.HOR.INS.W=600MM</t>
  </si>
  <si>
    <t>PHCX2410</t>
  </si>
  <si>
    <t>XT2KIT3-4PWITHDRAW.HOR.INS.W=600MM</t>
  </si>
  <si>
    <t>PHCX2412</t>
  </si>
  <si>
    <t>XT2 KIT 3-4P WITH.MOT. HOR.INST.W=600MM</t>
  </si>
  <si>
    <t>PHCX2417</t>
  </si>
  <si>
    <t>XT2 KIT 4P WITH.+RCD. HOR.INST. W=600MM</t>
  </si>
  <si>
    <t>PHCX2423</t>
  </si>
  <si>
    <t>XT2 KIT 4P FIXED+RCD. HOR.INST. W=600MM</t>
  </si>
  <si>
    <t>PHCX2424</t>
  </si>
  <si>
    <t>2 XT2 KIT 3-4P FIX-PLUG IN IM H.W=600MM</t>
  </si>
  <si>
    <t>PHCX2425</t>
  </si>
  <si>
    <t>2 XT2 KIT 3-4P WITHD. I HORIZ. W=600MM</t>
  </si>
  <si>
    <t>PHCX2427</t>
  </si>
  <si>
    <t>XT2 KIT 3-4P PLUG IN RHD HOR.INS.W=600MM</t>
  </si>
  <si>
    <t>PHCX2431</t>
  </si>
  <si>
    <t>2 XT2 KIT 3-4P PLUG IN I HORIZ. W=600MM</t>
  </si>
  <si>
    <t>PHCX3301</t>
  </si>
  <si>
    <t>XT3 KIT 3P FIXED HOR.INST. W=600MM</t>
  </si>
  <si>
    <t>PHCX3305</t>
  </si>
  <si>
    <t>XT3 KIT 3P FIXED RHD HOR.INST.W=600MM</t>
  </si>
  <si>
    <t>PHCX3401</t>
  </si>
  <si>
    <t>XT3 KIT 3-4P FIXED HOR.INST. W=600MM</t>
  </si>
  <si>
    <t>PHCX3404</t>
  </si>
  <si>
    <t>XT3 KIT 3-4P FIXED MOT.HOR.W=600MM</t>
  </si>
  <si>
    <t>PHCX3405</t>
  </si>
  <si>
    <t>XT3 KIT 3-4P FIXED RHD HOR.INST.W=600MM</t>
  </si>
  <si>
    <t>PHCX3407</t>
  </si>
  <si>
    <t>XT3KIT3-4PPLUGINHOR.INST.W=600MM</t>
  </si>
  <si>
    <t>PHCX3409</t>
  </si>
  <si>
    <t>XT3 KIT 3-4P PLUG IN MOT.HOR.INS.W=600MM</t>
  </si>
  <si>
    <t>PHCX3422</t>
  </si>
  <si>
    <t>2 XT3 KIT 3-4P F.PLUG IN INT.HOR.W=600MM</t>
  </si>
  <si>
    <t>PHCX3423</t>
  </si>
  <si>
    <t>XT3 KIT 4P FIXED+RCD. HOR.INST. W=600MM</t>
  </si>
  <si>
    <t>PHCX3424</t>
  </si>
  <si>
    <t>2 XT3 KIT 3-4P FIX-PLUG IN IM H.W=600MM</t>
  </si>
  <si>
    <t>PHCX3427</t>
  </si>
  <si>
    <t>XT3 KIT 3-4P PLUG IN RHD HOR.INS.W=600MM</t>
  </si>
  <si>
    <t>PHCX4301</t>
  </si>
  <si>
    <t>XT4 KIT 3P FIXED HOR.INST. W=600MM</t>
  </si>
  <si>
    <t>PHCX4400</t>
  </si>
  <si>
    <t>XT4 KIT 3-4P WITH. RHD HOR.INST. W=600MM</t>
  </si>
  <si>
    <t>PHCX4401</t>
  </si>
  <si>
    <t>XT4 KIT 3-4P FIXED HOR.INST. W=600MM</t>
  </si>
  <si>
    <t>PHCX4402</t>
  </si>
  <si>
    <t>2 XT4 KIT 3-4P FIXED I HORIZ. W=600MM</t>
  </si>
  <si>
    <t>PHCX4404</t>
  </si>
  <si>
    <t>XT4 KIT 3-4P FIXED MOT.HOR.W=600MM</t>
  </si>
  <si>
    <t>PHCX4405</t>
  </si>
  <si>
    <t>XT4 KIT 3-4P FIXED RHD HOR.INST.W=600MM</t>
  </si>
  <si>
    <t>PHCX4407</t>
  </si>
  <si>
    <t>XT4 KIT 3-4P PLUG IN HOR.INST.W=600MM</t>
  </si>
  <si>
    <t>PHCX4409</t>
  </si>
  <si>
    <t>XT4 KIT 3-4P PLUG IN MOT.HOR.INS.W=600MM</t>
  </si>
  <si>
    <t>PHCX4410</t>
  </si>
  <si>
    <t>XT4KIT3-4PWITHDRAW.HOR.INS.W=600MM</t>
  </si>
  <si>
    <t>PHCX4412</t>
  </si>
  <si>
    <t>XT4 KIT 3-4P WITH.MOT. HOR.INST.W=600MM</t>
  </si>
  <si>
    <t>PHCX4417</t>
  </si>
  <si>
    <t>XT4 KIT 4P WITH.+RCD. HOR.INST. W=600MM</t>
  </si>
  <si>
    <t>PHCX4423</t>
  </si>
  <si>
    <t>XT4 KIT 4P FIXED+RCD. HOR.INST. W=600MM</t>
  </si>
  <si>
    <t>PHCX4424</t>
  </si>
  <si>
    <t>2 XT4 KIT 3-4P FIX-PLUG IN IM H.W=600MM</t>
  </si>
  <si>
    <t>PHCX4425</t>
  </si>
  <si>
    <t>2 XT4 KIT 3-4P WITHD. I HORIZ. W=600MM</t>
  </si>
  <si>
    <t>PHCX4427</t>
  </si>
  <si>
    <t>XT4 KIT 3-4P PLUG IN RHD HOR.INS.W=600MM</t>
  </si>
  <si>
    <t>PHCX4431</t>
  </si>
  <si>
    <t>2 XT4 KIT 3-4P PLUG IN I HORIZ.W=600MM</t>
  </si>
  <si>
    <t>PHDE1240</t>
  </si>
  <si>
    <t>E1.2 KIT 3-4P WITH.-INT. HORIZ. W=800MM</t>
  </si>
  <si>
    <t>PHDE1241</t>
  </si>
  <si>
    <t>E1.2 KIT 3-4P FIXED-INT. HORIZ. W=800MM</t>
  </si>
  <si>
    <t>PHDR0004</t>
  </si>
  <si>
    <t>N.4 HINGES FOR STANDARD DOOR</t>
  </si>
  <si>
    <t>PHDT4402</t>
  </si>
  <si>
    <t>2 T4 KIT 3-4P FIXED I HORIZ.W=800MM</t>
  </si>
  <si>
    <t>PHDT4403</t>
  </si>
  <si>
    <t>2 T4 KIT 3-4P FIXED IM HORIZ.W=800MM</t>
  </si>
  <si>
    <t>PHDT5304</t>
  </si>
  <si>
    <t>T5 KIT 3P FIXED MOT(400/630A)H.W=800MM</t>
  </si>
  <si>
    <t>PHDT5306</t>
  </si>
  <si>
    <t>T5 KIT 3P FIXED+RHD(400/630A)H.W=800MM</t>
  </si>
  <si>
    <t>PHDT5309</t>
  </si>
  <si>
    <t>T5 KIT 3P PLUG IN MOT.400A HORIZ.W=800MM</t>
  </si>
  <si>
    <t>PHDT5312</t>
  </si>
  <si>
    <t>T5 KIT 3P WITHD. MOT.400A HORIZ.W=800MM</t>
  </si>
  <si>
    <t>PHDT5314</t>
  </si>
  <si>
    <t>T5 KIT 3P WITH+RHD(400A)INS.H. W=800MM</t>
  </si>
  <si>
    <t>PHDT5326</t>
  </si>
  <si>
    <t>T5 KIT 3P PLUG IN+RHD(400A)H.INS.W=800MM</t>
  </si>
  <si>
    <t>PHDT5404</t>
  </si>
  <si>
    <t>T5 KIT 3-4P FIXED MOT(400/630A)H.W=800MM</t>
  </si>
  <si>
    <t>PHDT5406</t>
  </si>
  <si>
    <t>T5 KIT 3-4P FIXED+RHD(400/630A)H.W=800MM</t>
  </si>
  <si>
    <t>PHDT5409</t>
  </si>
  <si>
    <t>T5 KIT 3-4P PLUG IN MOT.400A HOR.W=800MM</t>
  </si>
  <si>
    <t>PHDT5411</t>
  </si>
  <si>
    <t>2 T5 KIT 3-4P WITHD. IM 400A HOR.W=800MM</t>
  </si>
  <si>
    <t>PHDT5412</t>
  </si>
  <si>
    <t>T5 KIT 3-4P WITHD. MOT.400A HOR.W=800MM</t>
  </si>
  <si>
    <t>PHDT5414</t>
  </si>
  <si>
    <t>T5 KIT 3-4P WITH+RHD(400A)INS.H. W=800MM</t>
  </si>
  <si>
    <t>PHDT5423</t>
  </si>
  <si>
    <t>T5 KIT 4P FIXED+RCD.(400A)HOR. W=800MM</t>
  </si>
  <si>
    <t>PHDT5425</t>
  </si>
  <si>
    <t>2 T5 KIT 3-4P WITHD. I 400A HOR.W=800MM</t>
  </si>
  <si>
    <t>PHDT5426</t>
  </si>
  <si>
    <t>T5 KIT 3-4P PLUG IN+RHD(400A)H.W=800MM</t>
  </si>
  <si>
    <t>PHDT6301</t>
  </si>
  <si>
    <t>T6 KIT 3P FIXED HOR.INST. W=800MM</t>
  </si>
  <si>
    <t>PHDT6304</t>
  </si>
  <si>
    <t>T6 KIT 3P FIXED MOT.HOR.INST. W=800MM</t>
  </si>
  <si>
    <t>PHDT6305</t>
  </si>
  <si>
    <t>T6 KIT 3P FIXED RHD HOR.INST. W=800MM</t>
  </si>
  <si>
    <t>PHDT6312</t>
  </si>
  <si>
    <t>T6 KIT 3P WITH. MOT.HOR.INST. W=800MM</t>
  </si>
  <si>
    <t>PHDT6314</t>
  </si>
  <si>
    <t>T6 KIT 3P WITH.+RHD HOR.INST. W=800MM</t>
  </si>
  <si>
    <t>PHDT6401</t>
  </si>
  <si>
    <t>T6 KIT 3-4P FIXED HOR.INST. W=800MM</t>
  </si>
  <si>
    <t>PHDT6404</t>
  </si>
  <si>
    <t>T6 KIT 3-4P FIXED MOT.HOR.INST. W=800MM</t>
  </si>
  <si>
    <t>PHDT6405</t>
  </si>
  <si>
    <t>T6 KIT 3-4P FIXED RHD HOR.INST. W=800MM</t>
  </si>
  <si>
    <t>PHDT6412</t>
  </si>
  <si>
    <t>T6 KIT 3-4P WITH. MOT.HOR.INST. W=800MM</t>
  </si>
  <si>
    <t>PHDT6414</t>
  </si>
  <si>
    <t>T6 KIT 3-4P WITH.+RHD HOR.INST. W=800MM</t>
  </si>
  <si>
    <t>PHDT7329</t>
  </si>
  <si>
    <t>T7 KIT 3P F (MOT-RHD-I-IM) HOR.W=800MM</t>
  </si>
  <si>
    <t>PHDT7418</t>
  </si>
  <si>
    <t>T7 KIT 3-4P FIXED(I-IM) HOR.INST.W=800MM</t>
  </si>
  <si>
    <t>PHDT7420</t>
  </si>
  <si>
    <t>T7 KIT 3-4P F (MOT-RHD) HOR.INST.W=800MM</t>
  </si>
  <si>
    <t>PHDT7430</t>
  </si>
  <si>
    <t>T7 KIT 3-4P W(MOT-RHD-I-IM) HOR.W=800MM</t>
  </si>
  <si>
    <t>PHDX1401</t>
  </si>
  <si>
    <t>KIT XT1 FIJ.3/4P HOR H=200 W=800 N1</t>
  </si>
  <si>
    <t>PHDX2401</t>
  </si>
  <si>
    <t>XT2 KIT 3-4P FIXED HOR.INST.W=800MM</t>
  </si>
  <si>
    <t>PHDX2404</t>
  </si>
  <si>
    <t>XT2 KIT 3-4P FIXED MOT.HOR.W=800MM</t>
  </si>
  <si>
    <t>PHDX2423</t>
  </si>
  <si>
    <t>XT2 KIT 4P FIXED+RCD.HOR.INST. W=800MM</t>
  </si>
  <si>
    <t>PHDX2428</t>
  </si>
  <si>
    <t>XT2 KIT 4P PLUG IN+RCD HOR.INS.W=800MM</t>
  </si>
  <si>
    <t>PHDX3401</t>
  </si>
  <si>
    <t>KIT XT3 FIX 3/4P HOR H=200 W=800 N1</t>
  </si>
  <si>
    <t>PHDX4401</t>
  </si>
  <si>
    <t>XT4 KIT 3-4P FIXED HOR.INST.W=800MM</t>
  </si>
  <si>
    <t>PHDX4404</t>
  </si>
  <si>
    <t>XT4 KIT 3-4P FIXED MOT.HOR.W=800MM</t>
  </si>
  <si>
    <t>PHDX4405</t>
  </si>
  <si>
    <t>KIT XT4 FIX 3/4P HOR H=200 W=800 N2</t>
  </si>
  <si>
    <t>PHDX4423</t>
  </si>
  <si>
    <t>XT4 KIT 4P FIXED+RCD.HOR.INST. W=800MM</t>
  </si>
  <si>
    <t>PHDX4428</t>
  </si>
  <si>
    <t>XT4 KIT 4P PLUG IN+RCD HOR.INS.W=800MM</t>
  </si>
  <si>
    <t>PHFP0020</t>
  </si>
  <si>
    <t>KIT 20 HINGES FOR FRONT PANELS</t>
  </si>
  <si>
    <t>PHFR4180</t>
  </si>
  <si>
    <t>N.4 HINGES WITH OPENING 180°</t>
  </si>
  <si>
    <t>PHLL0020</t>
  </si>
  <si>
    <t>LOCKABLE HANDLE WITH LEVER</t>
  </si>
  <si>
    <t>PHLS0010</t>
  </si>
  <si>
    <t>STANDARD HANDLE WITH LEVER</t>
  </si>
  <si>
    <t>PIDH0010</t>
  </si>
  <si>
    <t>DOUBLE BIT INSERT</t>
  </si>
  <si>
    <t>PIEH0008</t>
  </si>
  <si>
    <t>SOCKET HEAD INSERT 8MM FOR ST.LS.HANDLE</t>
  </si>
  <si>
    <t>PIFH0020</t>
  </si>
  <si>
    <t>FIST (FIAT) TYPE INSERT</t>
  </si>
  <si>
    <t>PIRH0405</t>
  </si>
  <si>
    <t>RONIS INSERT 405 AND KEY STAND.LS.HANDLE</t>
  </si>
  <si>
    <t>PIRH0455</t>
  </si>
  <si>
    <t>RONIS INSERT 455 AND KEY STAND.LS.HANDLE</t>
  </si>
  <si>
    <t>PIRH1242</t>
  </si>
  <si>
    <t>RONIS INSERT 1242 +KEY STAND.LS.HANDLE</t>
  </si>
  <si>
    <t>PIRP2040</t>
  </si>
  <si>
    <t>PANEL 2 INSTR. 72X72 REDUCED H200 W400</t>
  </si>
  <si>
    <t>PISH0007</t>
  </si>
  <si>
    <t>SQUARE-SHAPED MALE INSERT 7 MM HANDLE</t>
  </si>
  <si>
    <t>PITH0064</t>
  </si>
  <si>
    <t>TRIANGLE-SHAPED MALE INSERT 6,4MM HANDLE</t>
  </si>
  <si>
    <t>PKDT0700</t>
  </si>
  <si>
    <t>ROOFKITIP31/41SIDEBYSIDECOL.P=700</t>
  </si>
  <si>
    <t>PKDT0900</t>
  </si>
  <si>
    <t>KIT TECHO IP31/41 COLUM. JUNT. P=900MM</t>
  </si>
  <si>
    <t>PKEK0004</t>
  </si>
  <si>
    <t>EXTENSION KIT D=300MM</t>
  </si>
  <si>
    <t>PKMI0002</t>
  </si>
  <si>
    <t>KIT N.2 INTERMEDIATE UPRIGHT BRACKETS</t>
  </si>
  <si>
    <t>PKOH1060</t>
  </si>
  <si>
    <t>OT KIT 1000/1250/1600 HORIZ. W=600MM</t>
  </si>
  <si>
    <t>PKOH1080</t>
  </si>
  <si>
    <t>OT KIT  1000/1250/1600 HORIZ. W=800MM</t>
  </si>
  <si>
    <t>PKOH1660</t>
  </si>
  <si>
    <t>OT KIT 160/200/250 H. H=250MM W=600MM</t>
  </si>
  <si>
    <t>PKOH1680</t>
  </si>
  <si>
    <t>OT KIT 160/200/250 O. H=250MM W=800MM</t>
  </si>
  <si>
    <t>PKOH3160</t>
  </si>
  <si>
    <t>OT KIT 315/400 H. H=300MM W=600MM</t>
  </si>
  <si>
    <t>PKOH3180</t>
  </si>
  <si>
    <t>OT KIT 315/400 H. H=300MM W=800MM</t>
  </si>
  <si>
    <t>PKOH6360</t>
  </si>
  <si>
    <t>OT KIT 630/800 HORIZ. W=600MM</t>
  </si>
  <si>
    <t>PKOH6380</t>
  </si>
  <si>
    <t>OT KIT 630/800 HORIZ. W=800MM</t>
  </si>
  <si>
    <t>PKOV1060</t>
  </si>
  <si>
    <t>OT KIT 1000/1250/1600 VERT. W=600MM</t>
  </si>
  <si>
    <t>PKOV1080</t>
  </si>
  <si>
    <t>OT KIT 1000/1250/1600 VERT. W=800MM</t>
  </si>
  <si>
    <t>PKOV1660</t>
  </si>
  <si>
    <t>OT KIT 160/200/250 V. H=350MM W=600MM</t>
  </si>
  <si>
    <t>PKOV1680</t>
  </si>
  <si>
    <t>OT KIT 160/200/250 V. H=350MM W=800MM</t>
  </si>
  <si>
    <t>PKOV3160</t>
  </si>
  <si>
    <t>OT KIT 315/400 V. H=450MM W=600MM</t>
  </si>
  <si>
    <t>PKOV3180</t>
  </si>
  <si>
    <t>OT KIT 315/400 V. H=450MM W=800MM</t>
  </si>
  <si>
    <t>PKOV6360</t>
  </si>
  <si>
    <t>OT KIT 630/800 VERT. W=600MM</t>
  </si>
  <si>
    <t>PKOV6380</t>
  </si>
  <si>
    <t>OT KIT  630/800 VERT. W=800MM</t>
  </si>
  <si>
    <t>PKST0301</t>
  </si>
  <si>
    <t>N.2 KIT TECHO IP31/41 COLUM. IZQ.P=300MM</t>
  </si>
  <si>
    <t>PKST0400</t>
  </si>
  <si>
    <t>N.2 KIT TECHO IP31/41 COLUM. IZQ.L=400</t>
  </si>
  <si>
    <t>PKST0600</t>
  </si>
  <si>
    <t>N.2ROOFKITIP31/41LEFTCOL.L=600MM</t>
  </si>
  <si>
    <t>PKST0700</t>
  </si>
  <si>
    <t>N.2 KIT TECHO IP31/41 COLUM. IZQ.P=700</t>
  </si>
  <si>
    <t>PKST0800</t>
  </si>
  <si>
    <t>N.2 KIT TECHO IP31/41 COLUM. IZQ.L=800</t>
  </si>
  <si>
    <t>PKST0900</t>
  </si>
  <si>
    <t>N.2 KIT TECHO IP31/41 COLUM. IZQ.P=900</t>
  </si>
  <si>
    <t>PKST1000</t>
  </si>
  <si>
    <t>N.2 KIT TECHO IP31/41 COLUM. IZQ.L=1000</t>
  </si>
  <si>
    <t>PLLS2070</t>
  </si>
  <si>
    <t>SEGR.VER.LAT.LEXANH=200MMD=700MMIN.UP</t>
  </si>
  <si>
    <t>PLLS3070</t>
  </si>
  <si>
    <t>SEGR.VER.LAT.LEXAN H=300MM P=700MM MO.IN</t>
  </si>
  <si>
    <t>PLLS3090</t>
  </si>
  <si>
    <t>SEGR.VER.LAT.LEXAN H=300MM P=900MM MO.IN</t>
  </si>
  <si>
    <t>PLT11L1/L3P-MX</t>
  </si>
  <si>
    <t>PB Conectos 1P L1/L3</t>
  </si>
  <si>
    <t>PLT11L2P-MX</t>
  </si>
  <si>
    <t>PB Conectos 1P L2</t>
  </si>
  <si>
    <t>PLT13P-MX</t>
  </si>
  <si>
    <t>PB Conector 3P XT1</t>
  </si>
  <si>
    <t>PLT33P-MX</t>
  </si>
  <si>
    <t>PB Conector 3P XT3</t>
  </si>
  <si>
    <t>PLT43PT-MX</t>
  </si>
  <si>
    <t>PB Conector 3P T4</t>
  </si>
  <si>
    <t>PLT53PT-MX</t>
  </si>
  <si>
    <t>PB Conector 3P T5</t>
  </si>
  <si>
    <t>PLVS0572</t>
  </si>
  <si>
    <t>SEGR.VERT.LAT. H=50MM P=700MM MI</t>
  </si>
  <si>
    <t>PLVS1072</t>
  </si>
  <si>
    <t>SIDEVERT.SEGR.H=100MMD=700MMINT.UP.</t>
  </si>
  <si>
    <t>PLVS1572</t>
  </si>
  <si>
    <t>SEGR.VERT.LAT. H=150MM P=700MM MI</t>
  </si>
  <si>
    <t>PLVS1752</t>
  </si>
  <si>
    <t>SEGR.VERT.LAT. H=175MM D=500MM INT.UP.</t>
  </si>
  <si>
    <t>PLVS1772</t>
  </si>
  <si>
    <t>SEGR.VERT.LAT. H=175MM D=700MM INT.UP.</t>
  </si>
  <si>
    <t>PLVS1792</t>
  </si>
  <si>
    <t>SEGR.VERT.LAT. H=175MM D=900MM INT.UP.</t>
  </si>
  <si>
    <t>PLVS2052</t>
  </si>
  <si>
    <t>SEGR.VERT.LAT. H=200MM D=500MM INT.UP.</t>
  </si>
  <si>
    <t>PLVS2072</t>
  </si>
  <si>
    <t>SEGR.VERT.LAT. H=200MM D=700MM INT.UP.</t>
  </si>
  <si>
    <t>PLVS2092</t>
  </si>
  <si>
    <t>SEGR.VERT.LAT. H=200MM D=900MM INT.UP.</t>
  </si>
  <si>
    <t>PLVS2252</t>
  </si>
  <si>
    <t>SEGR.VERT.LAT. H=225MM D=500MM INT.UP.</t>
  </si>
  <si>
    <t>PLVS2272</t>
  </si>
  <si>
    <t>SEGR.VERT.LAT. H=225MM D=700MM INT.UP.</t>
  </si>
  <si>
    <t>PLVS2292</t>
  </si>
  <si>
    <t>SEGR.VERT.LAT. H=225MM D=900MM INT.UP.</t>
  </si>
  <si>
    <t>PLVS2552</t>
  </si>
  <si>
    <t>SEGR.VERT.LAT. H=250MM D=500MM INT.UP.</t>
  </si>
  <si>
    <t>PLVS2572</t>
  </si>
  <si>
    <t>SEGR.VERT.LAT. H=250MM D=700MM INT.UP.</t>
  </si>
  <si>
    <t>PLVS2592</t>
  </si>
  <si>
    <t>SEGR.VERT.LAT. H=250MM D=900MM INT.UP.</t>
  </si>
  <si>
    <t>PLVS3052</t>
  </si>
  <si>
    <t>SEGR.VERT.LAT. H=300MM D=500MM INT.UP.</t>
  </si>
  <si>
    <t>PLVS3072</t>
  </si>
  <si>
    <t>SEGR.VERT.LAT. H=300MM D=700MM INT.UP.</t>
  </si>
  <si>
    <t>PLVS3092</t>
  </si>
  <si>
    <t>SEGR.VERT.LAT. H=300MM D=900MM INT.UP.</t>
  </si>
  <si>
    <t>PLVS3552</t>
  </si>
  <si>
    <t>SEGR.VERT.LAT. H=350MM D=500MM INT.UP.</t>
  </si>
  <si>
    <t>PLVS3572</t>
  </si>
  <si>
    <t>SEGR.VERT.LAT. H=350MM D=700MM INT.UP.</t>
  </si>
  <si>
    <t>PLVS3592</t>
  </si>
  <si>
    <t>SEGR.VERT.LAT. H=350MM D=900MM INT.UP.</t>
  </si>
  <si>
    <t>PLVS4052</t>
  </si>
  <si>
    <t>SEGR.VERT.LAT. H=400MM D=500MM INT.UP.</t>
  </si>
  <si>
    <t>PLVS4072</t>
  </si>
  <si>
    <t>SEGR.VERT.LAT. H=400MM D=700MM INT.UP.</t>
  </si>
  <si>
    <t>PLVS4092</t>
  </si>
  <si>
    <t>SEGR.VERT.LAT. H=400MM D=900MM INT.UP.</t>
  </si>
  <si>
    <t>PLVS5052</t>
  </si>
  <si>
    <t>SEGR.VERT.LAT. H=500MM D=500MM INT.UP.</t>
  </si>
  <si>
    <t>PLVS5072</t>
  </si>
  <si>
    <t>SEGR.VERT.LAT. H=500MM D=700MM INT.UP.</t>
  </si>
  <si>
    <t>PLVS5092</t>
  </si>
  <si>
    <t>SEGR.VERT.LAT. H=500MM D=900MM INT.UP.</t>
  </si>
  <si>
    <t>PLVS6052</t>
  </si>
  <si>
    <t>SEGR.VERT.LAT. H=600MM D=500MM INT.UP.</t>
  </si>
  <si>
    <t>PLVS6072</t>
  </si>
  <si>
    <t>SEGR.VERT.LAT. H=600MM D=700MM INT.UP.</t>
  </si>
  <si>
    <t>PLVS6092</t>
  </si>
  <si>
    <t>SEGR.VERT.LAT. H=600MM D=900MM INT.UP.</t>
  </si>
  <si>
    <t>PLVS7052</t>
  </si>
  <si>
    <t>SEGR.VERT.LAT. H=700MM D=500MM INT.UP.</t>
  </si>
  <si>
    <t>PLVS7072</t>
  </si>
  <si>
    <t>SEGR.VERT.LAT. H=700MM D=700MM INT.UP.</t>
  </si>
  <si>
    <t>PLVS7092</t>
  </si>
  <si>
    <t>SEGR.VERT.LAT. H=700MM D=900MM INT.UP.</t>
  </si>
  <si>
    <t>PM2312</t>
  </si>
  <si>
    <t>K Panel modular 300x600mm</t>
  </si>
  <si>
    <t>PM2315</t>
  </si>
  <si>
    <t>K Panel modular 300x800mm</t>
  </si>
  <si>
    <t>PM2424</t>
  </si>
  <si>
    <t>K Panel modular 200x400mm</t>
  </si>
  <si>
    <t>PM2624</t>
  </si>
  <si>
    <t>K Panel modular 200x600mm</t>
  </si>
  <si>
    <t>PM2836</t>
  </si>
  <si>
    <t>K Panel modular 200x800mm</t>
  </si>
  <si>
    <t>PM3624</t>
  </si>
  <si>
    <t>Ufix H Panelmod.300x600mm</t>
  </si>
  <si>
    <t>PM3648</t>
  </si>
  <si>
    <t>K Panel 2modular 300x600mm</t>
  </si>
  <si>
    <t>PM3836</t>
  </si>
  <si>
    <t>Ufix H Panelmod.300x800mm</t>
  </si>
  <si>
    <t>PM6672</t>
  </si>
  <si>
    <t>K Panel 3modular 600x600mm</t>
  </si>
  <si>
    <t>PMCS1755</t>
  </si>
  <si>
    <t>2 LAT.CABLE CONNEC.MOD. H=175MM D=500MM</t>
  </si>
  <si>
    <t>PMCS1757</t>
  </si>
  <si>
    <t>2 LAT.CABLE CONNEC.MOD. H=175MM D=700MM</t>
  </si>
  <si>
    <t>PMCS1759</t>
  </si>
  <si>
    <t>2 LAT.CABLE CONNEC.MOD. H=175MM D=900MM</t>
  </si>
  <si>
    <t>PMCS2050</t>
  </si>
  <si>
    <t>2 LAT.CABLE CONNEC.MOD. H=200MM D=500MM</t>
  </si>
  <si>
    <t>PMCS2070</t>
  </si>
  <si>
    <t>2 LAT.CABLE CONNEC.MOD. H=200MM D=700MM</t>
  </si>
  <si>
    <t>PMCS2090</t>
  </si>
  <si>
    <t>2 LAT.CABLE CONNEC.MOD. H=200MM D=900MM</t>
  </si>
  <si>
    <t>PMCS2255</t>
  </si>
  <si>
    <t>2 LAT.CABLE CONNEC.MOD. H=225MM D=500MM</t>
  </si>
  <si>
    <t>PMCS2257</t>
  </si>
  <si>
    <t>2 LAT.CABLE CONNEC.MOD. H=225MM D=700MM</t>
  </si>
  <si>
    <t>PMCS2259</t>
  </si>
  <si>
    <t>2 LAT.CABLE CONNEC.MOD. H=225MM D=900MM</t>
  </si>
  <si>
    <t>PMCS2550</t>
  </si>
  <si>
    <t>2 LAT.CABLE CONNEC.MOD. H=250MM D=500MM</t>
  </si>
  <si>
    <t>PMCS2570</t>
  </si>
  <si>
    <t>2 LAT.CABLE CONNEC.MOD. H=250MM D=700MM</t>
  </si>
  <si>
    <t>PMCS2590</t>
  </si>
  <si>
    <t>2 LAT.CABLE CONNEC.MOD. H=250MM D=900MM</t>
  </si>
  <si>
    <t>PMCS3050</t>
  </si>
  <si>
    <t>2 LAT.CABLE CONNEC.MOD. H=300MM D=500MM</t>
  </si>
  <si>
    <t>PMCS3070</t>
  </si>
  <si>
    <t>2 LAT.CABLE CONNEC.MOD. H=300MM D=700MM</t>
  </si>
  <si>
    <t>PMCS3090</t>
  </si>
  <si>
    <t>2 LAT.CABLE CONNEC.MOD. H=300MM D=900MM</t>
  </si>
  <si>
    <t>PMRP2040</t>
  </si>
  <si>
    <t>REDUCED MODULAR PANEL H=200MM W=400MM</t>
  </si>
  <si>
    <t>PPAM0100</t>
  </si>
  <si>
    <t>4GALV.SHEETCORNERSPLINTHH=100MM</t>
  </si>
  <si>
    <t>PPAM0200</t>
  </si>
  <si>
    <t>8 GALV. SHEET CORNERS PLINTH  H=200MM</t>
  </si>
  <si>
    <t>PPBR2040</t>
  </si>
  <si>
    <t>BLIND RECESSED PANEL H=200MM W=400MM</t>
  </si>
  <si>
    <t>PPBR2060</t>
  </si>
  <si>
    <t>BLIND RECESSED PANEL H=200MM W=600MM</t>
  </si>
  <si>
    <t>PPBR2080</t>
  </si>
  <si>
    <t>BLIND RECESSED PANEL H=200MM W=800MM</t>
  </si>
  <si>
    <t>PPBR4040</t>
  </si>
  <si>
    <t>BLIND RECESSED PANEL H=400MM W=400MM</t>
  </si>
  <si>
    <t>PPBR4060</t>
  </si>
  <si>
    <t>BLIND RECESSED PANEL H=400MM W=600MM</t>
  </si>
  <si>
    <t>PPBR4080</t>
  </si>
  <si>
    <t>BLIND RECESSED PANEL H=400MM W=800MM</t>
  </si>
  <si>
    <t>PPBR6040</t>
  </si>
  <si>
    <t>BLIND RECESSED PANEL H=600MM W=400MM</t>
  </si>
  <si>
    <t>PPBR6060</t>
  </si>
  <si>
    <t>BLIND RECESSED PANEL H=600MM W=600MM</t>
  </si>
  <si>
    <t>PPBR6080</t>
  </si>
  <si>
    <t>BLIND RECESSED PANEL H=600MM W=800MM</t>
  </si>
  <si>
    <t>PPBS0050</t>
  </si>
  <si>
    <t>LATERAL BLIND CELL SEGREGATION H=50MM</t>
  </si>
  <si>
    <t>PPBS0100</t>
  </si>
  <si>
    <t>LATERAL BLIND CELL SEGREGATION H=100MM</t>
  </si>
  <si>
    <t>PPBS0150</t>
  </si>
  <si>
    <t>LATERAL BLIND CELL SEGREGATION H=150MM</t>
  </si>
  <si>
    <t>PPBS0200</t>
  </si>
  <si>
    <t>LATERAL BLIND CELL SEGREGATION H=200MM</t>
  </si>
  <si>
    <t>PPBS0250</t>
  </si>
  <si>
    <t>LATERAL BLIND CELL SEGREGATION H=250MM</t>
  </si>
  <si>
    <t>PPBS0300</t>
  </si>
  <si>
    <t>LATERAL BLIND CELL SEGREGATION H=300MM</t>
  </si>
  <si>
    <t>PPCV1800</t>
  </si>
  <si>
    <t>IP31 VERTICAL PROFILE H=1800MM CC</t>
  </si>
  <si>
    <t>PPCV2000</t>
  </si>
  <si>
    <t>IP31 VERTICAL PROFILE H=2000MM CC</t>
  </si>
  <si>
    <t>PPDS0200</t>
  </si>
  <si>
    <t>COVER FOR DIN RAIL H=200MM</t>
  </si>
  <si>
    <t>PPEA1810</t>
  </si>
  <si>
    <t>IP30 AERATED EXT. PAN. H=1800MM D=1000MM</t>
  </si>
  <si>
    <t>PPEA1830</t>
  </si>
  <si>
    <t>IP30 AERATED EXT. PAN. H=1800MM W=300MM</t>
  </si>
  <si>
    <t>PPEA1840</t>
  </si>
  <si>
    <t>IP30 AERATED EXT. PAN. H=1800MM W=400MM</t>
  </si>
  <si>
    <t>PPEA1850</t>
  </si>
  <si>
    <t>IP30 AERATED EXT. PAN.H=1800MM W/D=500MM</t>
  </si>
  <si>
    <t>PPEA1860</t>
  </si>
  <si>
    <t>IP30 AERATED EXT. PAN. H=1800MM W=600MM</t>
  </si>
  <si>
    <t>PPEA1870</t>
  </si>
  <si>
    <t>IP30 AERATED EXT. PAN. H=1800MM D=700MM</t>
  </si>
  <si>
    <t>PPEA1880</t>
  </si>
  <si>
    <t>IP30 AERATED EXT. PAN. H=1800MM W=800MM</t>
  </si>
  <si>
    <t>PPEA1890</t>
  </si>
  <si>
    <t>IP30 AERATED EXT. PAN. H=1800MM D=900MM</t>
  </si>
  <si>
    <t>PPEA2010</t>
  </si>
  <si>
    <t>IP30 AERATED EXT. PAN. H=2000MM W=1000MM</t>
  </si>
  <si>
    <t>PPEA2030</t>
  </si>
  <si>
    <t>IP30 AERATED EXT. PAN. H=2000MM W=300MM</t>
  </si>
  <si>
    <t>PPEA2040</t>
  </si>
  <si>
    <t>IP30 AERATED EXT. PAN. H=2000MM W=400MM</t>
  </si>
  <si>
    <t>PPEA2050</t>
  </si>
  <si>
    <t>IP30 AERATED EXT. PAN. H=2000MM D=500MM</t>
  </si>
  <si>
    <t>PPEA2060</t>
  </si>
  <si>
    <t>IP30 AERATED EXT. PAN. H=2000MM W=600MM</t>
  </si>
  <si>
    <t>PPEA2070</t>
  </si>
  <si>
    <t>IP30 AERATED EXT. PAN. H=2000MM D=700MM</t>
  </si>
  <si>
    <t>PPEA2080</t>
  </si>
  <si>
    <t>IP30 AERATED EXT. PAN. H=2000MM W=800MM</t>
  </si>
  <si>
    <t>PPEA2090</t>
  </si>
  <si>
    <t>IP30 AERATED EXT. PAN. H=2000MM D=900MM</t>
  </si>
  <si>
    <t>PPEB1810</t>
  </si>
  <si>
    <t>IP30/40 EXTERNAL PANEL H=1800MM W=1000MM</t>
  </si>
  <si>
    <t>PPEB1816</t>
  </si>
  <si>
    <t>IP65 EXTERNAL PANEL H=1800MM W=1000MM</t>
  </si>
  <si>
    <t>PPEB1820</t>
  </si>
  <si>
    <t>IP30/40 EXTERNAL PANEL H=1800MM D=200MM</t>
  </si>
  <si>
    <t>PPEB1826</t>
  </si>
  <si>
    <t>IP65 EXTERNAL POWER H=1800MM D=200MM</t>
  </si>
  <si>
    <t>PPEB1830</t>
  </si>
  <si>
    <t>IP30/40 EXTERNAL PANELH=1800MM W/D=300MM</t>
  </si>
  <si>
    <t>PPEB1836</t>
  </si>
  <si>
    <t>IP65 EXTERNAL PANEL H=1800MM W/D=300MM</t>
  </si>
  <si>
    <t>PPEB1840</t>
  </si>
  <si>
    <t>IP30/40 EXTERNAL PANEL H=1800MM W=400MM</t>
  </si>
  <si>
    <t>PPEB1846</t>
  </si>
  <si>
    <t>IP65 EXTERNAL PANEL H=1800MM W=400MM</t>
  </si>
  <si>
    <t>PPEB1850</t>
  </si>
  <si>
    <t>IP30/40 EXTERNAL PANEL H=1800MM D=500MM</t>
  </si>
  <si>
    <t>PPEB1856</t>
  </si>
  <si>
    <t>IP65 EXTERNAL PANEL H=1800MM W/D=500MM</t>
  </si>
  <si>
    <t>PPEB1860</t>
  </si>
  <si>
    <t>IP30/40 EXTERNAL PANEL H=1800MM W=600MM</t>
  </si>
  <si>
    <t>PPEB1866</t>
  </si>
  <si>
    <t>IP65 EXTERNAL PANEL H=1800MM W=600MM</t>
  </si>
  <si>
    <t>PPEB1870</t>
  </si>
  <si>
    <t>IP30/40 EXTERNAL PANEL H=1800MM D=700MM</t>
  </si>
  <si>
    <t>PPEB1876</t>
  </si>
  <si>
    <t>IP65 EXTERNAL PANEL H=1800MM D=700MM</t>
  </si>
  <si>
    <t>PPEB1880</t>
  </si>
  <si>
    <t>IP30/40 EXTERNAL PANEL H=1800MM W=800MM</t>
  </si>
  <si>
    <t>PPEB1886</t>
  </si>
  <si>
    <t>IP65 EXTERNAL PANEL H=1800MM W=800MM</t>
  </si>
  <si>
    <t>PPEB1890</t>
  </si>
  <si>
    <t>IP30/40 EXTERNAL PANEL H=1800MM D=900MM</t>
  </si>
  <si>
    <t>PPEB1896</t>
  </si>
  <si>
    <t>IP65 EXTERNAL PANEL H=1800MM D=900MM</t>
  </si>
  <si>
    <t>PPEB2010</t>
  </si>
  <si>
    <t>IP30/40 EXTERNAL PANEL H=2000MM W=1000MM</t>
  </si>
  <si>
    <t>PPEB2016</t>
  </si>
  <si>
    <t>IP65 EXTERNAL PANEL H=2000MM W=1000MM</t>
  </si>
  <si>
    <t>PPEB2020</t>
  </si>
  <si>
    <t>IP30/40 EXTERNAL PANEL H=2000MM D=200MM</t>
  </si>
  <si>
    <t>PPEB2026</t>
  </si>
  <si>
    <t>IP65 EXTERNAL PANEL H=2000MM D=200MM</t>
  </si>
  <si>
    <t>PPEB2030</t>
  </si>
  <si>
    <t>IP30/40 EXTERNAL PANEL H=2000MM W/D=300M</t>
  </si>
  <si>
    <t>PPEB2036</t>
  </si>
  <si>
    <t>IP65 EXTERNAL PANEL H=2000MM W/D=300MM</t>
  </si>
  <si>
    <t>PPEB2040</t>
  </si>
  <si>
    <t>IP30/40 EXTERNAL PANEL H=2000MM W=400MM</t>
  </si>
  <si>
    <t>PPEB2046</t>
  </si>
  <si>
    <t>IP65 EXTERNAL PANEL H=2000MM W=400MM</t>
  </si>
  <si>
    <t>PPEB2050</t>
  </si>
  <si>
    <t>IP30/40 EXTERNAL PANEL H=2000MM D=500MM</t>
  </si>
  <si>
    <t>PPEB2056</t>
  </si>
  <si>
    <t>IP65EXTERNALPANELH=2000MMD=500MM</t>
  </si>
  <si>
    <t>PPEB2060</t>
  </si>
  <si>
    <t>IP30/40 EXTERNAL PANEL H=2000MM W=600MM</t>
  </si>
  <si>
    <t>PPEB2066</t>
  </si>
  <si>
    <t>IP65EXTERNALPANELH=2000MMW=600MM</t>
  </si>
  <si>
    <t>PPEB2070</t>
  </si>
  <si>
    <t>IP30/40 EXTERNAL PANEL H=2000MM D=700MM</t>
  </si>
  <si>
    <t>PPEB2076</t>
  </si>
  <si>
    <t>IP65 EXTERNAL PANEL H=2000MM D=700MM</t>
  </si>
  <si>
    <t>PPEB2080</t>
  </si>
  <si>
    <t>IP30/40 EXTERNAL PANEL H=2000MM W=800MM</t>
  </si>
  <si>
    <t>PPEB2086</t>
  </si>
  <si>
    <t>IP65 EXTERNAL PANEL H=2000MM W=800MM</t>
  </si>
  <si>
    <t>PPEB2090</t>
  </si>
  <si>
    <t>IP30/40 EXTERNAL PANEL H=2000MM D=900MM</t>
  </si>
  <si>
    <t>PPEB2096</t>
  </si>
  <si>
    <t>IP65 EXTERNAL PANEL H=2000MM D=900MM</t>
  </si>
  <si>
    <t>PPFA1010</t>
  </si>
  <si>
    <t>BLIND AERATED PANEL H=100MM W=1000MM</t>
  </si>
  <si>
    <t>PPFA1040</t>
  </si>
  <si>
    <t>BLIND AERATED PANEL H=100MM W=400MM</t>
  </si>
  <si>
    <t>PPFA1060</t>
  </si>
  <si>
    <t>BLIND AERATED PANEL H=100MM W=600MM</t>
  </si>
  <si>
    <t>PPFA1080</t>
  </si>
  <si>
    <t>BLIND AERATED PANEL H=100MM W=800MM</t>
  </si>
  <si>
    <t>PPFA2010</t>
  </si>
  <si>
    <t>BLIND AERATED PANEL H=200MM W=1000MM</t>
  </si>
  <si>
    <t>PPFA2040</t>
  </si>
  <si>
    <t>BLIND AERATED PANEL H=200MM W=400MM</t>
  </si>
  <si>
    <t>PPFA2060</t>
  </si>
  <si>
    <t>BLIND AERATED PANEL H=200MM W=600MM</t>
  </si>
  <si>
    <t>PPFA2080</t>
  </si>
  <si>
    <t>BLIND AERATED PANEL H=200MM W=800MM</t>
  </si>
  <si>
    <t>PPFB1010</t>
  </si>
  <si>
    <t>BLIND FLAT PANEL H=100MM W=1000MM</t>
  </si>
  <si>
    <t>PPFB1040</t>
  </si>
  <si>
    <t>BLIND FLAT PANEL H=100MM W=400MM</t>
  </si>
  <si>
    <t>PPFB1060</t>
  </si>
  <si>
    <t>BLIND FLAT PANEL H=100MM W=600MM</t>
  </si>
  <si>
    <t>PPFB1080</t>
  </si>
  <si>
    <t>BLIND FLAT PANEL H=100MM W=800MM</t>
  </si>
  <si>
    <t>PPFB1540</t>
  </si>
  <si>
    <t>BLIND FLAT PANEL H=150MM W=400MM</t>
  </si>
  <si>
    <t>PPFB1560</t>
  </si>
  <si>
    <t>BLIND FLAT PANEL H=150MM W=600MM</t>
  </si>
  <si>
    <t>PPFB1580</t>
  </si>
  <si>
    <t>BLIND FLAT PANEL H=150MM W=800MM</t>
  </si>
  <si>
    <t>PPFB1840</t>
  </si>
  <si>
    <t>BLIND FLAT PANEL H=1800MM W=400MM</t>
  </si>
  <si>
    <t>PPFB1860</t>
  </si>
  <si>
    <t>BLIND FLAT PANEL H=1800MM W=600MM</t>
  </si>
  <si>
    <t>PPFB1880</t>
  </si>
  <si>
    <t>BLIND FLAT PANEL H=1800MM W=800MM</t>
  </si>
  <si>
    <t>PPFB2004</t>
  </si>
  <si>
    <t>BLIND FLAT PANEL H=2000MM W=400MM</t>
  </si>
  <si>
    <t>PPFB2006</t>
  </si>
  <si>
    <t>BLIND FLAT PANEL H=2000MM W=600MM</t>
  </si>
  <si>
    <t>PPFB2008</t>
  </si>
  <si>
    <t>BLIND FLAT PANEL H=2000MM W=800MM</t>
  </si>
  <si>
    <t>PPFB2010</t>
  </si>
  <si>
    <t>BLIND FLAT PANEL H=200MM W=1000MM</t>
  </si>
  <si>
    <t>PPFB2012</t>
  </si>
  <si>
    <t>BLIND FLAT PANEL H=200MM W=1250MM</t>
  </si>
  <si>
    <t>PPFB2040</t>
  </si>
  <si>
    <t>BLIND FLAT PANEL H=200MM W=400MM</t>
  </si>
  <si>
    <t>PPFB2060</t>
  </si>
  <si>
    <t>BLIND FLAT PANEL H=200MM W=600MM</t>
  </si>
  <si>
    <t>PPFB2080</t>
  </si>
  <si>
    <t>BLIND FLAT PANEL H=200MM W=800MM</t>
  </si>
  <si>
    <t>PPFB2512</t>
  </si>
  <si>
    <t>BLIND FLAT PANEL H=250MM W=1250MM</t>
  </si>
  <si>
    <t>PPFB2540</t>
  </si>
  <si>
    <t>BLIND FLAT PANEL H=250MM W=400MM</t>
  </si>
  <si>
    <t>PPFB2560</t>
  </si>
  <si>
    <t>BLINDFLATPANELH=250MMW=600MM</t>
  </si>
  <si>
    <t>PPFB2580</t>
  </si>
  <si>
    <t>BLIND FLAT PANEL H=250MM W=800MM</t>
  </si>
  <si>
    <t>PPFB3010</t>
  </si>
  <si>
    <t>BLIND FLAT PANEL H=300MM W=1000MM</t>
  </si>
  <si>
    <t>PPFB3012</t>
  </si>
  <si>
    <t>BLIND FLAT PANEL H=300MM W=1250MM</t>
  </si>
  <si>
    <t>PPFB3040</t>
  </si>
  <si>
    <t>BLIND FLAT PANEL H=300MM W=400MM</t>
  </si>
  <si>
    <t>PPFB3060</t>
  </si>
  <si>
    <t>BLINDFLATPANELH=300MMW=600MM</t>
  </si>
  <si>
    <t>PPFB3080</t>
  </si>
  <si>
    <t>BLIND FLAT PANEL H=300MM W=800MM</t>
  </si>
  <si>
    <t>PPFB3512</t>
  </si>
  <si>
    <t>BLIND FLAT PANEL H=350MM W=1250MM</t>
  </si>
  <si>
    <t>PPFB3560</t>
  </si>
  <si>
    <t>FLAT BLIND PANEL  H=350MM W=600MM</t>
  </si>
  <si>
    <t>PPFB3580</t>
  </si>
  <si>
    <t>FLAT BLIND PANEL  H=350MM W=800MM</t>
  </si>
  <si>
    <t>PPFB4010</t>
  </si>
  <si>
    <t>BLIND FLAT PANEL H=400MM W=1000MM</t>
  </si>
  <si>
    <t>PPFB4040</t>
  </si>
  <si>
    <t>BLIND FLAT PANEL H=400MM W=400MM</t>
  </si>
  <si>
    <t>PPFB4060</t>
  </si>
  <si>
    <t>BLIND FLAT PANEL H=400MM W=600MM</t>
  </si>
  <si>
    <t>PPFB4080</t>
  </si>
  <si>
    <t>BLIND FLAT PANEL H=400MM W=800MM</t>
  </si>
  <si>
    <t>PPFB4560</t>
  </si>
  <si>
    <t>Panel Ciego Plano 450X600</t>
  </si>
  <si>
    <t>PPFB5001</t>
  </si>
  <si>
    <t>BLIND FLAT PANEL H=500MM W=1000MM</t>
  </si>
  <si>
    <t>PPFB5004</t>
  </si>
  <si>
    <t>BLIND FLAT PANEL H=500MM W=400MM</t>
  </si>
  <si>
    <t>PPFB5006</t>
  </si>
  <si>
    <t>BLIND FLAT PANEL H=500MM W=600MM</t>
  </si>
  <si>
    <t>PPFB5008</t>
  </si>
  <si>
    <t>BLIND FLAT PANEL H=500MM W=800MM</t>
  </si>
  <si>
    <t>PPFB5040</t>
  </si>
  <si>
    <t>BLIND FLAT PANEL H=50MM W=400MM</t>
  </si>
  <si>
    <t>PPFB5060</t>
  </si>
  <si>
    <t>BLIND FLAT PANEL H=50MM W=600MM</t>
  </si>
  <si>
    <t>PPFB5080</t>
  </si>
  <si>
    <t>BLIND FLAT PANEL H=50MM W=800MM</t>
  </si>
  <si>
    <t>PPFB6010</t>
  </si>
  <si>
    <t>BLIND FLAT PANEL H=600MM W=1000MM</t>
  </si>
  <si>
    <t>PPFB6040</t>
  </si>
  <si>
    <t>BLIND FLAT PANEL H=600MM W=400MM</t>
  </si>
  <si>
    <t>PPFB6060</t>
  </si>
  <si>
    <t>BLIND FLAT PANEL H=600MM W=600MM</t>
  </si>
  <si>
    <t>PPFB6080</t>
  </si>
  <si>
    <t>BLIND FLAT PANEL H=600MM W=800MM</t>
  </si>
  <si>
    <t>PPFB8010</t>
  </si>
  <si>
    <t>BLIND FLAT PANEL H=800MM W=1000MM</t>
  </si>
  <si>
    <t>PPFB8040</t>
  </si>
  <si>
    <t>BLIND FLAT PANEL H=800MM W=400MM</t>
  </si>
  <si>
    <t>PPFB8060</t>
  </si>
  <si>
    <t>BLIND FLAT PANEL H=800MM W=600MM</t>
  </si>
  <si>
    <t>PPFB8080</t>
  </si>
  <si>
    <t>BLIND FLAT PANEL H=800MM W=800MM</t>
  </si>
  <si>
    <t>PPFH0300</t>
  </si>
  <si>
    <t>2 IP31 HORIZONTAL PROFILE W=300MM</t>
  </si>
  <si>
    <t>PPFH0400</t>
  </si>
  <si>
    <t>2 IP31 HORIZONTAL PROFILE W=400MM</t>
  </si>
  <si>
    <t>PPFH0600</t>
  </si>
  <si>
    <t>2 IP31 HORIZONTAL PROFILE W=600MM</t>
  </si>
  <si>
    <t>PPFH0800</t>
  </si>
  <si>
    <t>2 IP31 HORIZONTAL PROFILE W=800MM</t>
  </si>
  <si>
    <t>PPFH1000</t>
  </si>
  <si>
    <t>2 IP31 HORIZONTAL PROFILE W=1000MM</t>
  </si>
  <si>
    <t>PPFH1250</t>
  </si>
  <si>
    <t>2 IP31 HORIZONTAL PROFILE W=1250MM</t>
  </si>
  <si>
    <t>PPFI2726</t>
  </si>
  <si>
    <t>INSTRUM. PANEL 2 72X72 W=600MM</t>
  </si>
  <si>
    <t>PPFI2728</t>
  </si>
  <si>
    <t>INSTRUM. PANEL 2 72X72 W=800MM</t>
  </si>
  <si>
    <t>PPFI2966</t>
  </si>
  <si>
    <t>INSTRUM. PANEL 2 96X96 W=600MM</t>
  </si>
  <si>
    <t>PPFI2968</t>
  </si>
  <si>
    <t>INSTRUM. PANEL 2  96X96 W=800MM</t>
  </si>
  <si>
    <t>PPFI4726</t>
  </si>
  <si>
    <t>INSTRUM. PANEL 4 72X72 W=600MM</t>
  </si>
  <si>
    <t>PPFI4728</t>
  </si>
  <si>
    <t>INSTRUM. PANEL 4 72X72 W=800MM</t>
  </si>
  <si>
    <t>PPFI4968</t>
  </si>
  <si>
    <t>INSTRUM. PANEL 4 96X96 W=800MM</t>
  </si>
  <si>
    <t>PPFM1010</t>
  </si>
  <si>
    <t>2 F/R PLINTH FLANGES H=100MM W=1000MM</t>
  </si>
  <si>
    <t>PPFM1020</t>
  </si>
  <si>
    <t>2 SIDE PLINTH FLANGES H=100MM D=200MM</t>
  </si>
  <si>
    <t>PPFM1030</t>
  </si>
  <si>
    <t>2 F/R/S PLINTH FLANGES H=100MM W/D=300MM</t>
  </si>
  <si>
    <t>PPFM1040</t>
  </si>
  <si>
    <t>2 F/R PLINTH FLANGES H=100MM W=400MM</t>
  </si>
  <si>
    <t>PPFM1050</t>
  </si>
  <si>
    <t>2F/R/SPLINTHFLANGESH=100MMW/D=500MM</t>
  </si>
  <si>
    <t>PPFM1060</t>
  </si>
  <si>
    <t>2F/RPLINTHFLANGESH=100MMW=600MM</t>
  </si>
  <si>
    <t>PPFM1070</t>
  </si>
  <si>
    <t>2 SIDE PLINTH FLANGES H=100MM D=700MM</t>
  </si>
  <si>
    <t>PPFM1080</t>
  </si>
  <si>
    <t>2 F/R PLINTH FLANGES H=100MM W=800MM</t>
  </si>
  <si>
    <t>PPFM1090</t>
  </si>
  <si>
    <t>2 SIDE PLINTH FLANGES H=100MM D=900MM</t>
  </si>
  <si>
    <t>PPFM1250</t>
  </si>
  <si>
    <t>4 F/R PLINTH FLANGES H=100MM W=1250MM</t>
  </si>
  <si>
    <t>PPFV1800</t>
  </si>
  <si>
    <t>2 IP31 VERTICAL PROFILE H=1800MM</t>
  </si>
  <si>
    <t>PPFV2000</t>
  </si>
  <si>
    <t>2 IP31 VERTICAL PROFILE H=2000MM</t>
  </si>
  <si>
    <t>PPIM0100</t>
  </si>
  <si>
    <t>2 GALV.SHEET INTERM. PLINTHS  H=100MM</t>
  </si>
  <si>
    <t>PPIM0200</t>
  </si>
  <si>
    <t>4 GALV.SHEET INTERM. PLINTHS  H=200MM</t>
  </si>
  <si>
    <t>PPLA1820</t>
  </si>
  <si>
    <t>IP30 AERATED EXT. PAN.L H=1800MM W=625MM</t>
  </si>
  <si>
    <t>PPLA2020</t>
  </si>
  <si>
    <t>IP30 AERATED EXT. PAN.L.H=2000MM W=625MM</t>
  </si>
  <si>
    <t>PPLB1820</t>
  </si>
  <si>
    <t>IP30/40 EXT. PANEL LEFT H=1800 W=625MM</t>
  </si>
  <si>
    <t>PPLB2020</t>
  </si>
  <si>
    <t>IP30/40 EXT. PANEL LEFT H=2000 W=625MM</t>
  </si>
  <si>
    <t>PPMB1540</t>
  </si>
  <si>
    <t>BLIND MOUNTING PLATE H=150MM W=400MM</t>
  </si>
  <si>
    <t>PPMB1560</t>
  </si>
  <si>
    <t>BLIND MOUNTING PLATE H=150MM W=600MM</t>
  </si>
  <si>
    <t>PPMB1580</t>
  </si>
  <si>
    <t>BLIND MOUNTING PLATE H=150MM W=800MM</t>
  </si>
  <si>
    <t>PPMB2010</t>
  </si>
  <si>
    <t>BLIND MOUNTING PLATE H=200MM W=1000MM</t>
  </si>
  <si>
    <t>PPMB2012</t>
  </si>
  <si>
    <t>BLIND MOUNTING PLATE H=200MM W=1250MM</t>
  </si>
  <si>
    <t>PPMB2040</t>
  </si>
  <si>
    <t>BLIND MOUNTING PLATE H=200MM W=400MM</t>
  </si>
  <si>
    <t>PPMB2060</t>
  </si>
  <si>
    <t>BLIND MOUNTING PLATE H=200MM W=600MM</t>
  </si>
  <si>
    <t>PPMB2080</t>
  </si>
  <si>
    <t>BLIND MOUNTING PLATE H=200MM W=800MM</t>
  </si>
  <si>
    <t>PPMB2512</t>
  </si>
  <si>
    <t>BLIND MOUNTING PLATE H=250MM W=1250MM</t>
  </si>
  <si>
    <t>PPMB2540</t>
  </si>
  <si>
    <t>BLIND MOUNTING PLATE H=250MM W=400MM</t>
  </si>
  <si>
    <t>PPMB2560</t>
  </si>
  <si>
    <t>BLIND MOUNTING PLATE H=250MM W=600MM</t>
  </si>
  <si>
    <t>PPMB2580</t>
  </si>
  <si>
    <t>BLIND MOUNTING PLATE H=250MM W=800MM</t>
  </si>
  <si>
    <t>PPMB3010</t>
  </si>
  <si>
    <t>BLIND MOUNTING PLATE H=300MM W=1000MM</t>
  </si>
  <si>
    <t>PPMB3012</t>
  </si>
  <si>
    <t>BLIND MOUNTING PLATE H=300MM W=1250MM</t>
  </si>
  <si>
    <t>PPMB3040</t>
  </si>
  <si>
    <t>BLIND MOUNTING PLATE H=300MM W=400MM</t>
  </si>
  <si>
    <t>PPMB3060</t>
  </si>
  <si>
    <t>BLIND MOUNTING PLATE H=300MM W=600MM</t>
  </si>
  <si>
    <t>PPMB3080</t>
  </si>
  <si>
    <t>BLIND MOUNTING PLATE H=300MM W=800MM</t>
  </si>
  <si>
    <t>PPMB3512</t>
  </si>
  <si>
    <t>BLIND MOUNTING PLATE H=350MM W=1250MM</t>
  </si>
  <si>
    <t>PPMB3560</t>
  </si>
  <si>
    <t>BLIND MOUNTING PLATE H=350MM W=600</t>
  </si>
  <si>
    <t>PPMB4010</t>
  </si>
  <si>
    <t>BLIND MOUNTING PLATE H=400MM W=1000MM</t>
  </si>
  <si>
    <t>PPMB4040</t>
  </si>
  <si>
    <t>BLIND MOUNTING PLATE H=400MM W=400MM</t>
  </si>
  <si>
    <t>PPMB4060</t>
  </si>
  <si>
    <t>BLIND MOUNTING PLATE H=400MM W=600MM</t>
  </si>
  <si>
    <t>PPMB4080</t>
  </si>
  <si>
    <t>BLIND MOUNTING PLATE H=400MM W=800MM</t>
  </si>
  <si>
    <t>PPMB4560</t>
  </si>
  <si>
    <t>BLIND MOUNTING PLATE H=450MM W=600</t>
  </si>
  <si>
    <t>PPMB4580</t>
  </si>
  <si>
    <t>BLIND MOUNTING PLATE H=450MM W=800</t>
  </si>
  <si>
    <t>PPMB5001</t>
  </si>
  <si>
    <t>BLIND MOUNTING PLATE H=500MM W=1000MM</t>
  </si>
  <si>
    <t>PPMB5004</t>
  </si>
  <si>
    <t>BLIND MOUNTING PLATE H=500MM W=400MM</t>
  </si>
  <si>
    <t>PPMB5006</t>
  </si>
  <si>
    <t>BLIND MOUNTING PLATE H=500MM W=600MM</t>
  </si>
  <si>
    <t>PPMB5008</t>
  </si>
  <si>
    <t>BLIND MOUNTING PLATE H=500MM W=800MM</t>
  </si>
  <si>
    <t>PPMB6010</t>
  </si>
  <si>
    <t>BLIND MOUNTING PLATE H=600MM W=1000MM</t>
  </si>
  <si>
    <t>PPMB6040</t>
  </si>
  <si>
    <t>BLIND MOUNTING PLATE H=600MM W=400MM</t>
  </si>
  <si>
    <t>PPMB6060</t>
  </si>
  <si>
    <t>BLIND MOUNTING PLATE H=600MM W=600MM</t>
  </si>
  <si>
    <t>PPMB6080</t>
  </si>
  <si>
    <t>BLIND MOUNTING PLATE H=600MM W=800MM</t>
  </si>
  <si>
    <t>PPMD3060</t>
  </si>
  <si>
    <t>24 DIN MOD.DEC.PANEL H=300MM W=600MM</t>
  </si>
  <si>
    <t>PPMD3080</t>
  </si>
  <si>
    <t>36 DIN MOD.DEC.PANEL H=300MM W=800MM</t>
  </si>
  <si>
    <t>PPMF1540</t>
  </si>
  <si>
    <t>12 DIN MOD.PANEL H=150MM W=400MM</t>
  </si>
  <si>
    <t>PPMF1560</t>
  </si>
  <si>
    <t>24DINMOD.PANELH=150MMW=600MM</t>
  </si>
  <si>
    <t>PPMF1580</t>
  </si>
  <si>
    <t>36 DIN MOD.PANEL H=150MM W=800MM</t>
  </si>
  <si>
    <t>PPMF2040</t>
  </si>
  <si>
    <t>12 DIN MOD. PANEL H=200MM W=400MM</t>
  </si>
  <si>
    <t>PPMF2060</t>
  </si>
  <si>
    <t>24DINMOD.PANELH=200MMW=600MM</t>
  </si>
  <si>
    <t>PPMF2080</t>
  </si>
  <si>
    <t>36 DIN MOD.PANEL H=200MM W=800MM</t>
  </si>
  <si>
    <t>PPMF3040</t>
  </si>
  <si>
    <t>12X2 DIN MOD.PANEL H=300MM W=400MM</t>
  </si>
  <si>
    <t>PPMF3060</t>
  </si>
  <si>
    <t>24X2 DIN MOD.PANEL H=300MM W=600MM</t>
  </si>
  <si>
    <t>PPMF3080</t>
  </si>
  <si>
    <t>36X2 DIN MOD.PANEL H=300MM W=800MM</t>
  </si>
  <si>
    <t>PPMU3060</t>
  </si>
  <si>
    <t>MODULAR PANEL FOR UNIFIX 300X600MM</t>
  </si>
  <si>
    <t>PPMU3080</t>
  </si>
  <si>
    <t>MODULAR PANEL FOR UNIFIX 300X800MM</t>
  </si>
  <si>
    <t>PPRA1820</t>
  </si>
  <si>
    <t>IP30 AERATED EXT. PAN.R H=1800MM W=625MM</t>
  </si>
  <si>
    <t>PPRA2020</t>
  </si>
  <si>
    <t>IP30 AERATED EXT. PAN.R.H=2000MM W=625MM</t>
  </si>
  <si>
    <t>PPRB1820</t>
  </si>
  <si>
    <t>IP30/40 EXT. PANEL RIGHT H=1800 W=625MM</t>
  </si>
  <si>
    <t>PPRB2020</t>
  </si>
  <si>
    <t>IP30/40 EXT. PANEL RIGHT H=2000 W=625MM</t>
  </si>
  <si>
    <t>PPRS0150</t>
  </si>
  <si>
    <t>RUBBER COVER FOR CELL H=150MM</t>
  </si>
  <si>
    <t>PPRS0200</t>
  </si>
  <si>
    <t>COVER RUBBER FOR SEGR.VER.PRE-CH200</t>
  </si>
  <si>
    <t>PPRS0250</t>
  </si>
  <si>
    <t>COVER RUBBER FOR SEGR.VER.PRE-CH250</t>
  </si>
  <si>
    <t>PPRS0300</t>
  </si>
  <si>
    <t>COVER RUBBER FOR SEGR.VER.PRE-CH300</t>
  </si>
  <si>
    <t>PPRS0350</t>
  </si>
  <si>
    <t>COVER RUBBER FOR SEGR.VER.PRE-CH350</t>
  </si>
  <si>
    <t>PPRS0400</t>
  </si>
  <si>
    <t>COVER RUBBER FOR SEGR.VER.PRE-CH400</t>
  </si>
  <si>
    <t>PPRS0450</t>
  </si>
  <si>
    <t>COVER RUBBER FOR SEGR.VER.PRE-CH450</t>
  </si>
  <si>
    <t>PPRS0500</t>
  </si>
  <si>
    <t>COVER RUBBER FOR SEGR.VER.PRE-CH500</t>
  </si>
  <si>
    <t>PPRS0600</t>
  </si>
  <si>
    <t>COVER RUBBER FOR SEGR.VER.PRE-CH600</t>
  </si>
  <si>
    <t>PPVS2200</t>
  </si>
  <si>
    <t>LATERAL CELL SEGREGATION H=200MM</t>
  </si>
  <si>
    <t>PPVS2250</t>
  </si>
  <si>
    <t>LATERAL CELL SEGREGATION H=250MM</t>
  </si>
  <si>
    <t>PPVS2300</t>
  </si>
  <si>
    <t>LATERAL CELL SEGREGATION H=300MM</t>
  </si>
  <si>
    <t>PPVS2350</t>
  </si>
  <si>
    <t>LATERAL CELL SEGREGATION H=350MM</t>
  </si>
  <si>
    <t>PPVS2400</t>
  </si>
  <si>
    <t>LATERAL CELL SEGREGATION H=400MM</t>
  </si>
  <si>
    <t>PPVS2450</t>
  </si>
  <si>
    <t>LATERAL CELL SEGREGATION H=450MM</t>
  </si>
  <si>
    <t>PPVS2500</t>
  </si>
  <si>
    <t>LATERAL CELL SEGREGATION H=500MM</t>
  </si>
  <si>
    <t>PPVS2600</t>
  </si>
  <si>
    <t>LATERAL CELL SEGREGATION H=600MM</t>
  </si>
  <si>
    <t>PPVS2700</t>
  </si>
  <si>
    <t>2 LATERAL CELL SEGREGATIONS H=700MM</t>
  </si>
  <si>
    <t>PRBE1243</t>
  </si>
  <si>
    <t>E1.2 KIT 3-4P WITHDR. V.REDUCED W=400MM</t>
  </si>
  <si>
    <t>PRBE2232</t>
  </si>
  <si>
    <t>E2.2 KIT 3P FIXED V.REDUCED W=400MM</t>
  </si>
  <si>
    <t>PRBE2233</t>
  </si>
  <si>
    <t>E2.2 KIT 3P WITHDRAW.V.REDUCED W=400MM</t>
  </si>
  <si>
    <t>PRBS1220</t>
  </si>
  <si>
    <t>SEGR.VERT.REAR INT.CC H=1000MM W=200MM</t>
  </si>
  <si>
    <t>PRBS1240</t>
  </si>
  <si>
    <t>SEGR.VERT.REAR INT.CC H=1000MM W=400MM</t>
  </si>
  <si>
    <t>PRBS8220</t>
  </si>
  <si>
    <t>SEGR.VERT.REAR INT.CC H=800MM W=200MM</t>
  </si>
  <si>
    <t>PRBS8240</t>
  </si>
  <si>
    <t>SEGR.VERT.REAR INT.CC H=800MM W=400MM</t>
  </si>
  <si>
    <t>PRVS0161</t>
  </si>
  <si>
    <t>REARVERT.SEGR.H=100MMW=600MMINT.UP.</t>
  </si>
  <si>
    <t>PRVS0162</t>
  </si>
  <si>
    <t>PRVS0561</t>
  </si>
  <si>
    <t>SEGR.VERT.POST. H=50MM L=600MM MI</t>
  </si>
  <si>
    <t>PRVS1006</t>
  </si>
  <si>
    <t>REARVERT.SEGR.H=100MMW=600MMNOIN.UP.</t>
  </si>
  <si>
    <t>PRVS1010</t>
  </si>
  <si>
    <t>SEGR.VER.REAR H=1000MM W=1000MM  NO I.UP</t>
  </si>
  <si>
    <t>PRVS1040</t>
  </si>
  <si>
    <t>SEGR.VERT.REAR H=1000MM W=400MM  NO I.UP</t>
  </si>
  <si>
    <t>PRVS1041</t>
  </si>
  <si>
    <t>SEGR.VERT.REAR H=1000MM W=400MM INT.UP.</t>
  </si>
  <si>
    <t>PRVS1060</t>
  </si>
  <si>
    <t>SEGR.VER.REAR H=1000MM W=600MM  NO I.UP.</t>
  </si>
  <si>
    <t>PRVS1061</t>
  </si>
  <si>
    <t>SEGR.VERT.REAR H=1000MM W=600MM INT.UP.</t>
  </si>
  <si>
    <t>PRVS1062</t>
  </si>
  <si>
    <t>PRVS1080</t>
  </si>
  <si>
    <t>SEGR.VER.REAR H=1000MM W=800MM  NO I.UP.</t>
  </si>
  <si>
    <t>PRVS1081</t>
  </si>
  <si>
    <t>SEGR.VERT.REAR H=1000MM W=800MM INT.UP.</t>
  </si>
  <si>
    <t>PRVS1082</t>
  </si>
  <si>
    <t>PRVS1561</t>
  </si>
  <si>
    <t>SEGR.VERT.POST. H=150MM L=600MM MI</t>
  </si>
  <si>
    <t>PRVS1710</t>
  </si>
  <si>
    <t>SEGR.VER.REAR H=175MM W=1000MM  NO I.UP.</t>
  </si>
  <si>
    <t>PRVS1740</t>
  </si>
  <si>
    <t>SEGR.VERT.REAR H=175MM W=400MM  NO I.UP.</t>
  </si>
  <si>
    <t>PRVS1741</t>
  </si>
  <si>
    <t>SEGR.VERT.REAR H=175MM W=400MM INT.UP.</t>
  </si>
  <si>
    <t>PRVS1760</t>
  </si>
  <si>
    <t>SEGR.VERT.REAR H=175MM W=600MM  NO I.UP.</t>
  </si>
  <si>
    <t>PRVS1761</t>
  </si>
  <si>
    <t>SEGR.VERT.REAR H=175MM W=600MM INT.UP.</t>
  </si>
  <si>
    <t>PRVS1762</t>
  </si>
  <si>
    <t>PRVS1780</t>
  </si>
  <si>
    <t>SEGR.VERT.REAR H=175MM W=800MM  NO I.UP.</t>
  </si>
  <si>
    <t>PRVS1781</t>
  </si>
  <si>
    <t>SEGR.VERT.REAR H=175MM W=800MM INT.UP.</t>
  </si>
  <si>
    <t>PRVS1782</t>
  </si>
  <si>
    <t>PRVS2010</t>
  </si>
  <si>
    <t>SEGR.VER.REAR H=200MM W=1000MM  NO I.UP.</t>
  </si>
  <si>
    <t>PRVS2040</t>
  </si>
  <si>
    <t>SEGR.VERT.REAR H=200MM W=400MM  NO I.UP.</t>
  </si>
  <si>
    <t>PRVS2041</t>
  </si>
  <si>
    <t>SEGR.VERT.REAR H=200MM W=400MM INT.UP.</t>
  </si>
  <si>
    <t>PRVS2060</t>
  </si>
  <si>
    <t>SEGR.VERT.REAR H=200MM W=600MM  NO I.UP.</t>
  </si>
  <si>
    <t>PRVS2061</t>
  </si>
  <si>
    <t>SEGR.VERT.REAR H=200MM W=600MM INT.UP.</t>
  </si>
  <si>
    <t>PRVS2062</t>
  </si>
  <si>
    <t>PRVS2080</t>
  </si>
  <si>
    <t>SEGR.VERT.REAR H=200MM W=800MM  NO I.UP.</t>
  </si>
  <si>
    <t>PRVS2081</t>
  </si>
  <si>
    <t>SEGR.VERT.REAR H=200MM W=800MM INT.UP.</t>
  </si>
  <si>
    <t>PRVS2082</t>
  </si>
  <si>
    <t>PRVS2125</t>
  </si>
  <si>
    <t>SEGR.VER.REAR H=200MM W=1250MM  NO I.UP.</t>
  </si>
  <si>
    <t>PRVS2210</t>
  </si>
  <si>
    <t>SEGR.VER.REAR H=225MM W=1000MM  NO I.UP.</t>
  </si>
  <si>
    <t>PRVS2240</t>
  </si>
  <si>
    <t>SEGR.VERT.REAR H=225MM W=400MM  NO I.UP.</t>
  </si>
  <si>
    <t>PRVS2241</t>
  </si>
  <si>
    <t>SEGR.VERT.REAR H=225MM W=400MM INT.UP.</t>
  </si>
  <si>
    <t>PRVS2251</t>
  </si>
  <si>
    <t>SEGR.VERT.REAR H=225MM W=800MM INT.UP.</t>
  </si>
  <si>
    <t>PRVS2260</t>
  </si>
  <si>
    <t>SEGR.VERT.REAR H=225MM W=600MM  NO I.UP.</t>
  </si>
  <si>
    <t>PRVS2261</t>
  </si>
  <si>
    <t>SEGR.VERT.REAR H=225MM W=600MM INT.UP.</t>
  </si>
  <si>
    <t>PRVS2262</t>
  </si>
  <si>
    <t>PRVS2280</t>
  </si>
  <si>
    <t>SEGR.VERT.REAR H=225MM W=800MM  NO I.UP.</t>
  </si>
  <si>
    <t>PRVS2282</t>
  </si>
  <si>
    <t>PRVS2510</t>
  </si>
  <si>
    <t>SEGR.VER.REAR H=250MM W=1000MM  NO I.UP.</t>
  </si>
  <si>
    <t>PRVS2512</t>
  </si>
  <si>
    <t>SEGR.VER.REAR H=250MM W=1250MM  NO I.UP.</t>
  </si>
  <si>
    <t>PRVS2541</t>
  </si>
  <si>
    <t>SEGR.VERT.REAR H=250MM W=400MM INT.UP.</t>
  </si>
  <si>
    <t>PRVS2560</t>
  </si>
  <si>
    <t>SEGR.VERT.REAR H=250MM W=600MM  NO I.UP.</t>
  </si>
  <si>
    <t>PRVS2561</t>
  </si>
  <si>
    <t>SEGR.VERT.REAR H=250MM W=600MM INT.UP.</t>
  </si>
  <si>
    <t>PRVS2562</t>
  </si>
  <si>
    <t>PRVS2580</t>
  </si>
  <si>
    <t>SEGR.VERT.REAR H=250MM W=800MM  NO I.UP.</t>
  </si>
  <si>
    <t>PRVS2581</t>
  </si>
  <si>
    <t>SEGR.VERT.REAR H=250MM W=800MM INT.UP.</t>
  </si>
  <si>
    <t>PRVS2582</t>
  </si>
  <si>
    <t>PRVS3010</t>
  </si>
  <si>
    <t>SEGR.VER.REAR H=300MM W=1000MM  NO I.UP.</t>
  </si>
  <si>
    <t>PRVS3041</t>
  </si>
  <si>
    <t>SEGR.VERT.REAR H=300MM W=400MM INT.UP.</t>
  </si>
  <si>
    <t>PRVS3060</t>
  </si>
  <si>
    <t>SEGR.VERT.REAR H=300MM W=600MM  NO I.UP.</t>
  </si>
  <si>
    <t>PRVS3061</t>
  </si>
  <si>
    <t>SEGR.VERT.REAR H=300MM W=600MM INT.UP.</t>
  </si>
  <si>
    <t>PRVS3062</t>
  </si>
  <si>
    <t>PRVS3080</t>
  </si>
  <si>
    <t>SEGR.VERT.REAR H=300MM W=800MM  NO I.UP.</t>
  </si>
  <si>
    <t>PRVS3081</t>
  </si>
  <si>
    <t>SEGR.VERT.REAR H=300MM W=800MM INT.UP.</t>
  </si>
  <si>
    <t>PRVS3082</t>
  </si>
  <si>
    <t>PRVS3125</t>
  </si>
  <si>
    <t>SEGR.VER.REAR H=300MM W=1250MM  NO I.UP.</t>
  </si>
  <si>
    <t>PRVS3501</t>
  </si>
  <si>
    <t>SEGR.VER.REAR H=350MM W=1250MM  NO I.UP.</t>
  </si>
  <si>
    <t>PRVS3510</t>
  </si>
  <si>
    <t>SEGR.VER.REAR H=350MM W=1000MM  NO I.UP.</t>
  </si>
  <si>
    <t>PRVS3541</t>
  </si>
  <si>
    <t>SEGR.VERT.REAR H=350MM W=400MM INT.UP.</t>
  </si>
  <si>
    <t>PRVS3561</t>
  </si>
  <si>
    <t>SEGR.VERT.REAR H=350MM W=600MM INT.UP.</t>
  </si>
  <si>
    <t>PRVS3581</t>
  </si>
  <si>
    <t>SEGR.VERT.REAR H=350MM W=800MM INT.UP.</t>
  </si>
  <si>
    <t>PRVS4041</t>
  </si>
  <si>
    <t>SEGR.VERT.REAR H=400MM W=400MM INT.UP.</t>
  </si>
  <si>
    <t>PRVS4061</t>
  </si>
  <si>
    <t>SEGR.VERT.REAR H=400MM W=600MM INT.UP.</t>
  </si>
  <si>
    <t>PRVS4081</t>
  </si>
  <si>
    <t>SEGR.VERT.REAR H=400MM W=800MM INT.UP.</t>
  </si>
  <si>
    <t>PRVS5041</t>
  </si>
  <si>
    <t>SEGR.VERT.REAR H=500MM W=400MM INT.UP.</t>
  </si>
  <si>
    <t>PRVS5061</t>
  </si>
  <si>
    <t>SEGR.VERT.REAR H=500MM W=600MM INT.UP.</t>
  </si>
  <si>
    <t>PRVS5081</t>
  </si>
  <si>
    <t>SEGR.VERT.REAR H=500MM W=800MM INT.UP.</t>
  </si>
  <si>
    <t>PRVS6041</t>
  </si>
  <si>
    <t>SEGR.VERT.REAR H=600MM W=400MM INT.UP.</t>
  </si>
  <si>
    <t>PRVS6061</t>
  </si>
  <si>
    <t>SEGR.VERT.REAR H=600MM W=600MM INT.UP.</t>
  </si>
  <si>
    <t>PRVS6081</t>
  </si>
  <si>
    <t>SEGR.VERT.REAR H=600MM W=800MM INT.UP.</t>
  </si>
  <si>
    <t>PRVS7010</t>
  </si>
  <si>
    <t>SEGR.VERT.REAR H=700MM W=1000MM  NO I.UP</t>
  </si>
  <si>
    <t>PRVS7040</t>
  </si>
  <si>
    <t>SEGR.VERT.REAR H=700MM W=400MM  NO I.UP.</t>
  </si>
  <si>
    <t>PRVS7041</t>
  </si>
  <si>
    <t>SEGR.VERT.REAR H=700MM W=400MM INT.UP.</t>
  </si>
  <si>
    <t>PRVS7060</t>
  </si>
  <si>
    <t>SEGR.VERT.REAR H=700MM W=600MM  NO I.UP.</t>
  </si>
  <si>
    <t>PRVS7061</t>
  </si>
  <si>
    <t>SEGR.VERT.REAR H=700MM W=600MM INT.UP.</t>
  </si>
  <si>
    <t>PRVS7062</t>
  </si>
  <si>
    <t>PRVS7080</t>
  </si>
  <si>
    <t>SEGR.VERT.REAR H=700MM W=800MM  NO I.UP.</t>
  </si>
  <si>
    <t>PRVS7081</t>
  </si>
  <si>
    <t>SEGR.VERT.REAR H=700MM W=800MM INT.UP.</t>
  </si>
  <si>
    <t>PRVS7082</t>
  </si>
  <si>
    <t>PRVS8010</t>
  </si>
  <si>
    <t>SEGR.VERT.REAR H=800MM W=1000MM  NO I.UP</t>
  </si>
  <si>
    <t>PRVS8040</t>
  </si>
  <si>
    <t>SEGR.VERT.REAR H=800MM W=400MM  NO I.UP.</t>
  </si>
  <si>
    <t>PRVS8041</t>
  </si>
  <si>
    <t>SEGR.VERT.REAR H=800MM W=400MM INT.UP.</t>
  </si>
  <si>
    <t>PRVS8060</t>
  </si>
  <si>
    <t>SEGR.VERT.REAR H=800MM W=600MM  NO I.UP.</t>
  </si>
  <si>
    <t>PRVS8061</t>
  </si>
  <si>
    <t>SEGR.VERT.REAR H=800MM W=600MM INT.UP.</t>
  </si>
  <si>
    <t>PRVS8062</t>
  </si>
  <si>
    <t>PRVS8080</t>
  </si>
  <si>
    <t>SEGR.VERT.REAR H=800MM W=800MM  NO I.UP.</t>
  </si>
  <si>
    <t>PRVS8081</t>
  </si>
  <si>
    <t>SEGR.VERT.REAR H=800MM W=800MM INT.UP.</t>
  </si>
  <si>
    <t>PRVS8082</t>
  </si>
  <si>
    <t>PSAF0016</t>
  </si>
  <si>
    <t>N.16 AXIAL SCREWS 3-WAY JOINING SYSTEM</t>
  </si>
  <si>
    <t>PSBS0065</t>
  </si>
  <si>
    <t>CONNECTION KIT SIDE BY SIDE/REAR IP65</t>
  </si>
  <si>
    <t>PSCP0024</t>
  </si>
  <si>
    <t>N.24 SCREWS FOR SIDE/LATERAL PANELS</t>
  </si>
  <si>
    <t>PSCS0579</t>
  </si>
  <si>
    <t>CONNECTION KIT FOR CORNER STRUCTURES</t>
  </si>
  <si>
    <t>PSHF1096</t>
  </si>
  <si>
    <t>HORIZ.SEG.F3B E6.2 W=1000MM D=900MM</t>
  </si>
  <si>
    <t>PSHF1296</t>
  </si>
  <si>
    <t>HORIZ.SEG.F3B E6.2 W=1250MM D=900MM</t>
  </si>
  <si>
    <t>PSHF6072</t>
  </si>
  <si>
    <t>HORIZ.SEG.F3B E2.2/4.2 W=600MM D=700MM</t>
  </si>
  <si>
    <t>PSHF6092</t>
  </si>
  <si>
    <t>HORIZ.SEG.F3B E2.2/4.2 W=600MM D=900MM</t>
  </si>
  <si>
    <t>PSHF8072</t>
  </si>
  <si>
    <t>HORIZ.SEG.F3B E2.2/4.2 W=800MM D=700MM</t>
  </si>
  <si>
    <t>PSHF8092</t>
  </si>
  <si>
    <t>HORIZ.SEG.F3B E2.2/4.2 W=800MM D=900MM</t>
  </si>
  <si>
    <t>PSHS1400</t>
  </si>
  <si>
    <t>HORIZONTAL SHELF FOR CUBICLE P1 W=400MM</t>
  </si>
  <si>
    <t>PSHS1600</t>
  </si>
  <si>
    <t>HORIZONTAL SHELF FOR CUBICLE P1 W=600MM</t>
  </si>
  <si>
    <t>PSHS1800</t>
  </si>
  <si>
    <t>HORIZONTAL SHELF FOR CUBICLE P1 W=800MM</t>
  </si>
  <si>
    <t>PSHS1901</t>
  </si>
  <si>
    <t>HORIZONTAL SHELF W=1000MM</t>
  </si>
  <si>
    <t>PSHS1904</t>
  </si>
  <si>
    <t>HORIZONTAL SHELF W=400MM</t>
  </si>
  <si>
    <t>PSHS1906</t>
  </si>
  <si>
    <t>HORIZONTAL SHELF W=600MM</t>
  </si>
  <si>
    <t>PSHS1908</t>
  </si>
  <si>
    <t>HORIZONTAL SHELF W=800MM</t>
  </si>
  <si>
    <t>PSHS2400</t>
  </si>
  <si>
    <t>HORIZONTAL SHELF FOR CUBICLE P2 W=400MM</t>
  </si>
  <si>
    <t>PSHS2600</t>
  </si>
  <si>
    <t>HORIZONTAL SHELF FOR CUBICLE P2 W=600MM</t>
  </si>
  <si>
    <t>PSHS2800</t>
  </si>
  <si>
    <t>HORIZONTAL SHELF FOR CUBICLE P2 W=800MM</t>
  </si>
  <si>
    <t>PSHS4050</t>
  </si>
  <si>
    <t>SEGR.HOR.REAR W=400MM D=500MM</t>
  </si>
  <si>
    <t>PSHS4070</t>
  </si>
  <si>
    <t>SEGR.HOR.REAR W=400MM D=700MM</t>
  </si>
  <si>
    <t>PSHS4090</t>
  </si>
  <si>
    <t>SEGR.HOR.REAR W=400MM D=900MM</t>
  </si>
  <si>
    <t>PSHS6050</t>
  </si>
  <si>
    <t>SEGR.HOR.REAR W=600MM D=500MM</t>
  </si>
  <si>
    <t>PSHS6070</t>
  </si>
  <si>
    <t>SEGR.HOR.REAR W=600MM D=700MM</t>
  </si>
  <si>
    <t>PSHS6090</t>
  </si>
  <si>
    <t>SEGR.HOR.REAR W=600MM D=900MM</t>
  </si>
  <si>
    <t>PSHS8050</t>
  </si>
  <si>
    <t>SEGR.HOR.REAR W=800MM D=500MM</t>
  </si>
  <si>
    <t>PSHS8070</t>
  </si>
  <si>
    <t>SEGR.HOR.REAR W=800MM D=700MM</t>
  </si>
  <si>
    <t>PSHS8090</t>
  </si>
  <si>
    <t>SEGR.HOR.REAR W=800MM D=900MM</t>
  </si>
  <si>
    <t>PSHW1096</t>
  </si>
  <si>
    <t>SEGR.HOR.F3B E6.2 W=1000MM D=900MM</t>
  </si>
  <si>
    <t>PSHW1296</t>
  </si>
  <si>
    <t>SEGR.HOR.F3B E6.2 W=1250MM D=900MM</t>
  </si>
  <si>
    <t>PSHW5061</t>
  </si>
  <si>
    <t>SEGR.F2A-3A E1.2 T7 3/4P H. 500X600MM</t>
  </si>
  <si>
    <t>PSHW5081</t>
  </si>
  <si>
    <t>SEGR.F2A-3A E1.2 T7 3/4P H. 500X800MM</t>
  </si>
  <si>
    <t>PSHW6051</t>
  </si>
  <si>
    <t>SEGR.HOR.E1.2 W=600MM D=500MM</t>
  </si>
  <si>
    <t>PSHW6071</t>
  </si>
  <si>
    <t>SEGR.HOR.E1.2 W=600MM D=700MM</t>
  </si>
  <si>
    <t>PSHW6072</t>
  </si>
  <si>
    <t>SEGR.HOR.F3B E2.2 W=600MM D=700MM</t>
  </si>
  <si>
    <t>PSHW6074</t>
  </si>
  <si>
    <t>SEGR.HOR.F3B E4.2 W=600MM D=700MM</t>
  </si>
  <si>
    <t>PSHW6091</t>
  </si>
  <si>
    <t>SEGR.HOR.E1.2 W=600MM D=900MM</t>
  </si>
  <si>
    <t>PSHW6092</t>
  </si>
  <si>
    <t>SEGR.HOR.F3B E2.2 W=600MM D=900MM</t>
  </si>
  <si>
    <t>PSHW6094</t>
  </si>
  <si>
    <t>SEGR.HOR.F3B E4.2 W=600MM D=900MM</t>
  </si>
  <si>
    <t>PSHW8051</t>
  </si>
  <si>
    <t>SEGR.HOR.F3B E1.2 W=800MM D=500MM</t>
  </si>
  <si>
    <t>PSHW8071</t>
  </si>
  <si>
    <t>SEGR.HOR.F3B E1.2 W=800MM D=700MM</t>
  </si>
  <si>
    <t>PSHW8072</t>
  </si>
  <si>
    <t>SEGR.HOR.F3B E2.2 W=800MM D=700MM</t>
  </si>
  <si>
    <t>PSHW8074</t>
  </si>
  <si>
    <t>SEGR.HOR.F3B E4.2 W=800MM D=700MM</t>
  </si>
  <si>
    <t>PSHW8091</t>
  </si>
  <si>
    <t>SEGR.HOR.F3B E1.2 W=800MM D=900MM</t>
  </si>
  <si>
    <t>PSHW8092</t>
  </si>
  <si>
    <t>SEGR.HOR.F3B E2.2 W=800MM D=900MM</t>
  </si>
  <si>
    <t>PSHW8094</t>
  </si>
  <si>
    <t>SEGR.HOR.F3B E4.2 W=800MM D=900MM</t>
  </si>
  <si>
    <t>PSRM1515</t>
  </si>
  <si>
    <t>N.4 WIRING DUCTS METAL SUPPORTS</t>
  </si>
  <si>
    <t>PSVF6062</t>
  </si>
  <si>
    <t>SEGR.F2A-3A E2.2 H=600MM W=600MM</t>
  </si>
  <si>
    <t>PSVF6064</t>
  </si>
  <si>
    <t>SEGR.F2A-3A E4.2 H=600MM W=600MM</t>
  </si>
  <si>
    <t>PSVF6082</t>
  </si>
  <si>
    <t>SEGR.F2A-3A E2.2 H=600MM W=800MM</t>
  </si>
  <si>
    <t>PSVF6084</t>
  </si>
  <si>
    <t>SEGR.F2A-3A E4.2 H=600MM W=800MM</t>
  </si>
  <si>
    <t>PSVF7016</t>
  </si>
  <si>
    <t>SEGR.F2A-3A E6.2 H=700MM W=1000MM</t>
  </si>
  <si>
    <t>PSVF7126</t>
  </si>
  <si>
    <t>SEGR.F2A-3A E6.2 H=700MM W=1250MM</t>
  </si>
  <si>
    <t>PSVS0055</t>
  </si>
  <si>
    <t>SEGREG.VER.F3B E1.2 T7 3/4P H. 600X500MM</t>
  </si>
  <si>
    <t>PSVS0057</t>
  </si>
  <si>
    <t>SEGREG.VER.F3B E1.2 T7 3/4P H. 800X500MM</t>
  </si>
  <si>
    <t>PSVS0105</t>
  </si>
  <si>
    <t>SEGREG.VERT.REAR H=100MM D=500MM</t>
  </si>
  <si>
    <t>PSVS0107</t>
  </si>
  <si>
    <t>SEGREG.VERT.REAR H=100MM D=700MM</t>
  </si>
  <si>
    <t>PSVS0109</t>
  </si>
  <si>
    <t>SEGREG.VERT.REAR H=100MM D=900MM</t>
  </si>
  <si>
    <t>PSVS0155</t>
  </si>
  <si>
    <t>SEGREG.VERT.REAR H=150MM D=500MM</t>
  </si>
  <si>
    <t>PSVS0157</t>
  </si>
  <si>
    <t>SEGREG.VERT.REAR H=150MM D=700MM</t>
  </si>
  <si>
    <t>PSVS0159</t>
  </si>
  <si>
    <t>SEGREG.VERT.REAR H=150MM D=900MM</t>
  </si>
  <si>
    <t>PSVS0205</t>
  </si>
  <si>
    <t>SEGREG.VERT.REAR H=200MM D=500MM</t>
  </si>
  <si>
    <t>PSVS0207</t>
  </si>
  <si>
    <t>SEGREG.VERT.REAR H=200MM D=700MM</t>
  </si>
  <si>
    <t>PSVS0209</t>
  </si>
  <si>
    <t>SEGREG.VERT.REAR H=200MM D=900MM</t>
  </si>
  <si>
    <t>PSVS0255</t>
  </si>
  <si>
    <t>SEGREG.VERT.REAR H=250MM D=500MM</t>
  </si>
  <si>
    <t>PSVS0257</t>
  </si>
  <si>
    <t>SEGREG.VERT.REAR H=250MM D=700MM</t>
  </si>
  <si>
    <t>PSVS0259</t>
  </si>
  <si>
    <t>SEGREG.VERT.REAR H=250MM D=900MM</t>
  </si>
  <si>
    <t>PSVS0305</t>
  </si>
  <si>
    <t>SEGREG.VERT.REAR H=300MM D=500MM</t>
  </si>
  <si>
    <t>PSVS0307</t>
  </si>
  <si>
    <t>SEGREG.VERT.REAR H=300MM D=700MM</t>
  </si>
  <si>
    <t>PSVS0309</t>
  </si>
  <si>
    <t>SEGREG.VERT.REAR H=300MM D=900MM</t>
  </si>
  <si>
    <t>PSVS0505</t>
  </si>
  <si>
    <t>SEGREG.VERT.REAR H=50MM D=500MM</t>
  </si>
  <si>
    <t>PSVS0507</t>
  </si>
  <si>
    <t>SEGREG.VERT.REAR H=50MM D=700MM</t>
  </si>
  <si>
    <t>PSVS0509</t>
  </si>
  <si>
    <t>SEGREG.VERT.REAR H=50MM D=900MM</t>
  </si>
  <si>
    <t>PSVS2050</t>
  </si>
  <si>
    <t>PSVS2070</t>
  </si>
  <si>
    <t>PSVS2090</t>
  </si>
  <si>
    <t>PSVS2550</t>
  </si>
  <si>
    <t>PSVS2570</t>
  </si>
  <si>
    <t>PSVS2590</t>
  </si>
  <si>
    <t>PSVS3050</t>
  </si>
  <si>
    <t>PSVS3070</t>
  </si>
  <si>
    <t>PSVS3090</t>
  </si>
  <si>
    <t>PSVS3550</t>
  </si>
  <si>
    <t>SEGREG.VERT.REAR H=350MM D=500MM</t>
  </si>
  <si>
    <t>PSVS3570</t>
  </si>
  <si>
    <t>SEGREG.VERT.REAR H=350MM D=700MM</t>
  </si>
  <si>
    <t>PSVS3590</t>
  </si>
  <si>
    <t>SEGREG.VERT.REAR H=350MM D=900MM</t>
  </si>
  <si>
    <t>PSVS4050</t>
  </si>
  <si>
    <t>SEGREG.VERT.REAR H=400MM D=500MM</t>
  </si>
  <si>
    <t>PSVS4070</t>
  </si>
  <si>
    <t>SEGREG.VERT.REAR H=400MM D=700MM</t>
  </si>
  <si>
    <t>PSVS4090</t>
  </si>
  <si>
    <t>SEGREG.VERT.REAR H=400MM D=900MM</t>
  </si>
  <si>
    <t>PSVS5050</t>
  </si>
  <si>
    <t>SEGREG.VERT.REAR H=500MM D=500MM</t>
  </si>
  <si>
    <t>PSVS5070</t>
  </si>
  <si>
    <t>SEGREG.VERT.REAR H=500MM D=700MM</t>
  </si>
  <si>
    <t>PSVS5090</t>
  </si>
  <si>
    <t>SEGREG.VERT.REAR H=500MM D=900MM</t>
  </si>
  <si>
    <t>PSVS6050</t>
  </si>
  <si>
    <t>SEGREG.VERT.REAR H=600MM D=500MM</t>
  </si>
  <si>
    <t>PSVS6070</t>
  </si>
  <si>
    <t>SEGREG.VERT.REAR H=600MM D=700MM</t>
  </si>
  <si>
    <t>PSVS6090</t>
  </si>
  <si>
    <t>SEGREG.VERT.REAR H=600MM D=900MM</t>
  </si>
  <si>
    <t>PSVW5061</t>
  </si>
  <si>
    <t>SEGR.F2A-3A E1.2 H=500MM W=600MM</t>
  </si>
  <si>
    <t>PSVW5081</t>
  </si>
  <si>
    <t>SEGR.F2A-3A E1.2 H=500MM W=800MM</t>
  </si>
  <si>
    <t>PSVW6062</t>
  </si>
  <si>
    <t>PSVW6064</t>
  </si>
  <si>
    <t>PSVW6082</t>
  </si>
  <si>
    <t>PSVW6084</t>
  </si>
  <si>
    <t>PSVW7016</t>
  </si>
  <si>
    <t>PSVW7126</t>
  </si>
  <si>
    <t>PTBB1020</t>
  </si>
  <si>
    <t>IP40 BLIND TOP/BOTTOM W=1000MM D=200MM</t>
  </si>
  <si>
    <t>PTBB1026</t>
  </si>
  <si>
    <t>IP65 BLIND TOP/BOTTOM W=1000MM D=200MM</t>
  </si>
  <si>
    <t>PTBB1030</t>
  </si>
  <si>
    <t>IP40 BLIND TOP/BOTTOM W=1000MM D=300MM</t>
  </si>
  <si>
    <t>PTBB1036</t>
  </si>
  <si>
    <t>IP65 BLIND TOP/BOTTOM W=1000MM D=300MM</t>
  </si>
  <si>
    <t>PTBB1050</t>
  </si>
  <si>
    <t>IP40 BLIND TOP/BOTTOM W=1000MM D=500MM</t>
  </si>
  <si>
    <t>PTBB1056</t>
  </si>
  <si>
    <t>IP65 BLIND TOP/BOTTOM W=1000MM D=500MM</t>
  </si>
  <si>
    <t>PTBB1070</t>
  </si>
  <si>
    <t>IP40 BLIND TOP/BOTTOM W=1000MM D=700MM</t>
  </si>
  <si>
    <t>PTBB1076</t>
  </si>
  <si>
    <t>IP65 BLIND TOP/BOTTOM W=1000MM D=700MM</t>
  </si>
  <si>
    <t>PTBB1090</t>
  </si>
  <si>
    <t>IP40 BLIND TOP/BOTTOM W=1000MM D=900MM</t>
  </si>
  <si>
    <t>PTBB1096</t>
  </si>
  <si>
    <t>IP65 BLIND TOP/BOTTOM W=1000MM D=900MM</t>
  </si>
  <si>
    <t>PTBB1220</t>
  </si>
  <si>
    <t>IP40 BLIND TOP/BOTTOM W=1250MM D=200MM</t>
  </si>
  <si>
    <t>PTBB1290</t>
  </si>
  <si>
    <t>IP40 BLIND TOP/BOTTOM W=1250MM D=900MM</t>
  </si>
  <si>
    <t>PTBB3020</t>
  </si>
  <si>
    <t>IP40 BLIND TOP/BOTTOM W=300MM D=200MM</t>
  </si>
  <si>
    <t>PTBB3026</t>
  </si>
  <si>
    <t>IP65 BLIND TOP/BOTTOM W=300MM D=200MM</t>
  </si>
  <si>
    <t>PTBB3030</t>
  </si>
  <si>
    <t>IP40 BLIND TOP/BOTTOM W=300MM D=300MM</t>
  </si>
  <si>
    <t>PTBB3036</t>
  </si>
  <si>
    <t>IP65 BLIND TOP/BOTTOM W=300MM D=300MM</t>
  </si>
  <si>
    <t>PTBB3050</t>
  </si>
  <si>
    <t>IP40 BLIND TOP/BOTTOM W=300MM D=500MM</t>
  </si>
  <si>
    <t>PTBB3056</t>
  </si>
  <si>
    <t>IP65 BL.TOP/BOTTOM W/D=300MM D/W=500MM</t>
  </si>
  <si>
    <t>PTBB3070</t>
  </si>
  <si>
    <t>IP40 BLIND TOP/BOTTOM W=300MM D=700MM</t>
  </si>
  <si>
    <t>PTBB3076</t>
  </si>
  <si>
    <t>IP65 BLIND TOP/BOTTOM W=300MM D=700MM</t>
  </si>
  <si>
    <t>PTBB3090</t>
  </si>
  <si>
    <t>IP40 BLIND TOP/BOTTOM W=300MM D=900MM</t>
  </si>
  <si>
    <t>PTBB3096</t>
  </si>
  <si>
    <t>IP65 BLIND TOP/BOTTOM W=300MM D=900MM</t>
  </si>
  <si>
    <t>PTBB4020</t>
  </si>
  <si>
    <t>IP40 BLIND TOP/BOTTOM W=400MM D=200MM</t>
  </si>
  <si>
    <t>PTBB4026</t>
  </si>
  <si>
    <t>IP65 BLIND TOP/BOTTOM W=400MM D=200MM</t>
  </si>
  <si>
    <t>PTBB4030</t>
  </si>
  <si>
    <t>IP40 BLIND TOP/BOTTOM W=400MM D=300MM</t>
  </si>
  <si>
    <t>PTBB4036</t>
  </si>
  <si>
    <t>IP65 BLIND TOP/BOTTOM W=400MM D=300MM</t>
  </si>
  <si>
    <t>PTBB4050</t>
  </si>
  <si>
    <t>IP40 BLIND TOP/BOTTOM W=400MM D=500MM</t>
  </si>
  <si>
    <t>PTBB4056</t>
  </si>
  <si>
    <t>IP65 BLIND TOP/BOTTOM W=400MM D=500MM</t>
  </si>
  <si>
    <t>PTBB4070</t>
  </si>
  <si>
    <t>IP40 BLIND TOP/BOTTOM W=400MM D=700MM</t>
  </si>
  <si>
    <t>PTBB4076</t>
  </si>
  <si>
    <t>IP65 BLIND TOP/BOTTOM W=400MM D=700MM</t>
  </si>
  <si>
    <t>PTBB4090</t>
  </si>
  <si>
    <t>IP40 BLIND TOP/BOTTOM W=400MM D=900MM</t>
  </si>
  <si>
    <t>PTBB4096</t>
  </si>
  <si>
    <t>IP65 BLIND TOP/BOTTOM W=400MM D=900MM</t>
  </si>
  <si>
    <t>PTBB5050</t>
  </si>
  <si>
    <t>IP65 BLIND TOP/BOTTOM W=500MM D=500MM</t>
  </si>
  <si>
    <t>PTBB6020</t>
  </si>
  <si>
    <t>IP40 BLIND TOP/BOTTOM W=600MM D=200MM</t>
  </si>
  <si>
    <t>PTBB6026</t>
  </si>
  <si>
    <t>IP65 BLIND TOP/BOTTOM W=600MM D=200MM</t>
  </si>
  <si>
    <t>PTBB6030</t>
  </si>
  <si>
    <t>IP40 BLIND TOP/BOTTOM W=600MM D=300MM</t>
  </si>
  <si>
    <t>PTBB6036</t>
  </si>
  <si>
    <t>IP65 BLIND TOP/BOTTOM W=600MM D=300MM</t>
  </si>
  <si>
    <t>PTBB6050</t>
  </si>
  <si>
    <t>IP40 BLIND TOP/BOTTOM W=600MM D=500MM</t>
  </si>
  <si>
    <t>PTBB6056</t>
  </si>
  <si>
    <t>IP65BLINDTOP/BOTTOMW=600MMD=500MM</t>
  </si>
  <si>
    <t>PTBB6070</t>
  </si>
  <si>
    <t>IP40 BLIND TOP/BOTTOM W=600MM D=700MM</t>
  </si>
  <si>
    <t>PTBB6076</t>
  </si>
  <si>
    <t>IP65 BLIND TOP/BOTTOM W=600MM D=700MM</t>
  </si>
  <si>
    <t>PTBB6090</t>
  </si>
  <si>
    <t>IP40 BLIND TOP/BOTTOM W=600MM D=900MM</t>
  </si>
  <si>
    <t>PTBB6096</t>
  </si>
  <si>
    <t>IP65 BLIND TOP/BOTTOM W=600MM D=900MM</t>
  </si>
  <si>
    <t>PTBB7070</t>
  </si>
  <si>
    <t>IP65 BLIND TOP/BOTTOM W=700MM D=700MM</t>
  </si>
  <si>
    <t>PTBB8020</t>
  </si>
  <si>
    <t>IP40 BLIND TOP/BOTTOM W=800MM D=200MM</t>
  </si>
  <si>
    <t>PTBB8026</t>
  </si>
  <si>
    <t>IP65 BLIND TOP/BOTTOM W=800MM D=200MM</t>
  </si>
  <si>
    <t>PTBB8030</t>
  </si>
  <si>
    <t>IP40 BLIND TOP/BOTTOM W=800MM D=300MM</t>
  </si>
  <si>
    <t>PTBB8036</t>
  </si>
  <si>
    <t>IP65 BLIND TOP/BOTTOM W=800MM D=300MM</t>
  </si>
  <si>
    <t>PTBB8050</t>
  </si>
  <si>
    <t>IP40 BLIND TOP/BOTTOM W=800MM D=500MM</t>
  </si>
  <si>
    <t>PTBB8056</t>
  </si>
  <si>
    <t>IP65 BLIND TOP/BOTTOM W=800MM D=500MM</t>
  </si>
  <si>
    <t>PTBB8070</t>
  </si>
  <si>
    <t>IP40 BLIND TOP/BOTTOM W=800MM D=700MM</t>
  </si>
  <si>
    <t>PTBB8076</t>
  </si>
  <si>
    <t>IP65 BLIND TOP/BOTTOM W=800MM D=700MM</t>
  </si>
  <si>
    <t>PTBB8090</t>
  </si>
  <si>
    <t>IP40 BLIND TOP/BOTTOM W=800MM D=900MM</t>
  </si>
  <si>
    <t>PTBB8096</t>
  </si>
  <si>
    <t>IP65 BLIND TOP/BOTTOM W=800MM D=900MM</t>
  </si>
  <si>
    <t>PTBB9090</t>
  </si>
  <si>
    <t>IP65 BLIND TOP/BOTTOM W=900MM D=900MM</t>
  </si>
  <si>
    <t>PTBO1030</t>
  </si>
  <si>
    <t>IP65 OPEN TOP/BOTTOM W=1000MM D=300MM</t>
  </si>
  <si>
    <t>PTBO1050</t>
  </si>
  <si>
    <t>IP65 OPEN TOP/BOTTOM W=1000MM D=500MM</t>
  </si>
  <si>
    <t>PTBO1070</t>
  </si>
  <si>
    <t>IP65 OPEN TOP/BOTTOM W=1000MM D=700MM</t>
  </si>
  <si>
    <t>PTBO1090</t>
  </si>
  <si>
    <t>IP65 OPEN TOP/BOTTOM W=1000MM D=900MM</t>
  </si>
  <si>
    <t>PTBO1290</t>
  </si>
  <si>
    <t>IP65 OPEN TOP/BOTTOM W=1250MM D=900MM</t>
  </si>
  <si>
    <t>PTBO3020</t>
  </si>
  <si>
    <t>IP65 OPEN TOP/BOTTOM W=300MM D=200MM</t>
  </si>
  <si>
    <t>PTBO3030</t>
  </si>
  <si>
    <t>IP65 OPEN TOP/BOTTOM W=300MM D=300MM</t>
  </si>
  <si>
    <t>PTBO3050</t>
  </si>
  <si>
    <t>IP65 OPEN TOP/BOTTTOM W/D300MM D/W=500MM</t>
  </si>
  <si>
    <t>PTBO3070</t>
  </si>
  <si>
    <t>IP65 OPEN TOP/BOTTOM W=300MM D=700MM</t>
  </si>
  <si>
    <t>PTBO3090</t>
  </si>
  <si>
    <t>IP65 OPEN TOP/BOTTOM W=300MM D=900MM</t>
  </si>
  <si>
    <t>PTBO4020</t>
  </si>
  <si>
    <t>IP65 OPEN TOP/BOTTOM W=400MM D=200MM</t>
  </si>
  <si>
    <t>PTBO4030</t>
  </si>
  <si>
    <t>IP65 OPEN TOP/BOTTOM W=400MM D=300MM</t>
  </si>
  <si>
    <t>PTBO4050</t>
  </si>
  <si>
    <t>IP65 OPEN TOP/BOTTOM W=400MM D=500MM</t>
  </si>
  <si>
    <t>PTBO4070</t>
  </si>
  <si>
    <t>IP65 OPEN TOP/BOTTOM W=400MM D=700MM</t>
  </si>
  <si>
    <t>PTBO4090</t>
  </si>
  <si>
    <t>IP65 OPEN TOP/BOTTOM W=400MM D=900MM</t>
  </si>
  <si>
    <t>PTBO6020</t>
  </si>
  <si>
    <t>IP65 OPEN TOP/BOTTOM W=600MM D=200MM</t>
  </si>
  <si>
    <t>PTBO6030</t>
  </si>
  <si>
    <t>IP65 OPEN TOP/BOTTOM W=600MM D=300MM</t>
  </si>
  <si>
    <t>PTBO6050</t>
  </si>
  <si>
    <t>IP65OPENTOP/BOTTOMW=600MMD=500MM</t>
  </si>
  <si>
    <t>PTBO6070</t>
  </si>
  <si>
    <t>IP65 OPEN TOP/BOTTOM W=600MM D=700MM</t>
  </si>
  <si>
    <t>PTBO6090</t>
  </si>
  <si>
    <t>IP65 OPEN TOP/BOTTOM W=600MM D=900MM</t>
  </si>
  <si>
    <t>PTBO8020</t>
  </si>
  <si>
    <t>IP65 OPEN TOP/BOTTOM W=800MM D=200MM</t>
  </si>
  <si>
    <t>PTBO8030</t>
  </si>
  <si>
    <t>IP65 OPEN TOP/BOTTOM W=800MM D=300MM</t>
  </si>
  <si>
    <t>PTBO8050</t>
  </si>
  <si>
    <t>IP65 OPEN TOP/BOTTOM W=800MM D=500MM</t>
  </si>
  <si>
    <t>PTBO8070</t>
  </si>
  <si>
    <t>IP65 OPEN TOP/BOTTOM W=800MM D=700MM</t>
  </si>
  <si>
    <t>PTBO8090</t>
  </si>
  <si>
    <t>IP65 OPEN TOP/BOTTOM W=800MM D=900MM</t>
  </si>
  <si>
    <t>PTBO8231</t>
  </si>
  <si>
    <t>IP65OPENBOTTOMW=800(600+200)D=300CC</t>
  </si>
  <si>
    <t>PTBO8251</t>
  </si>
  <si>
    <t>IP65 OPEN BOTTOM W=800(600+200) D=500 CC</t>
  </si>
  <si>
    <t>PTBO8271</t>
  </si>
  <si>
    <t>IP65 OPEN BOTTOM W=800(600+200) D=700 CC</t>
  </si>
  <si>
    <t>PTBO8291</t>
  </si>
  <si>
    <t>IP65 OPEN BOTTOM W=800(600+200) D=900 CC</t>
  </si>
  <si>
    <t>PTBS1001</t>
  </si>
  <si>
    <t>SEGR.VER.LAT.FRONT.+INT.UP.H1000 BLIND</t>
  </si>
  <si>
    <t>PTBS1020</t>
  </si>
  <si>
    <t>SEGR.VER.LAT.NO IN.UP. H1000 D200 BLIND</t>
  </si>
  <si>
    <t>PTBS1030</t>
  </si>
  <si>
    <t>SEGR.VER.LAT.NO IN.UP. H1000 D300 BLIND</t>
  </si>
  <si>
    <t>PTBS1050</t>
  </si>
  <si>
    <t>SEGR.VER.LAT.NO IN.UP. H1000 D500 BLIND</t>
  </si>
  <si>
    <t>PTBS1052</t>
  </si>
  <si>
    <t>SEGR.V.LAT.REAR+INT.UP.H1000 D500 BLIND</t>
  </si>
  <si>
    <t>PTBS1070</t>
  </si>
  <si>
    <t>SEGR.VER.LAT.NO IN.UP. H1000 D700 BLIND</t>
  </si>
  <si>
    <t>PTBS1072</t>
  </si>
  <si>
    <t>SEGR.V.LAT.REAR+INT.UP.H1000 D700 BLIND</t>
  </si>
  <si>
    <t>PTBS8001</t>
  </si>
  <si>
    <t>SEGR.VER.LAT.FRONT.+INT.UP.H800 BLIND</t>
  </si>
  <si>
    <t>PTBS8020</t>
  </si>
  <si>
    <t>SEGR.VER.LAT.NO IN.UP. H800 D200 BLIND</t>
  </si>
  <si>
    <t>PTBS8030</t>
  </si>
  <si>
    <t>SEGR.VER.LAT.NO IN.UP. H800 D300 BLIND</t>
  </si>
  <si>
    <t>PTBS8050</t>
  </si>
  <si>
    <t>SEGR.VER.LAT.NO IN.UP. H800 D500 BLIND</t>
  </si>
  <si>
    <t>PTBS8052</t>
  </si>
  <si>
    <t>SEGR.VR.LAT.REAR+INT.UP.H800 D500 BLIND</t>
  </si>
  <si>
    <t>PTBS8070</t>
  </si>
  <si>
    <t>SEGR.VER.LAT.NO IN.UP. H800 D700 BLIND</t>
  </si>
  <si>
    <t>PTBS8072</t>
  </si>
  <si>
    <t>SEGR.VR.LAT.REAR+INT.UP.H800 D700 BLIND</t>
  </si>
  <si>
    <t>PTBS8091</t>
  </si>
  <si>
    <t>SEGR.VR.LAT.REAR+INT.UP.H800 D900 BLIND</t>
  </si>
  <si>
    <t>PTHS1052</t>
  </si>
  <si>
    <t>SEG.BUS.HOR.REAR +INT.UP.W1000 FOR D500</t>
  </si>
  <si>
    <t>PTHS1072</t>
  </si>
  <si>
    <t>SEG.BUS.HOR.REAR +INT.UP.W1000 FOR D700</t>
  </si>
  <si>
    <t>PTHS1092</t>
  </si>
  <si>
    <t>SEG.BUS.HOR.REAR +INT.UP.W1000 FOR D900</t>
  </si>
  <si>
    <t>PTHS1292</t>
  </si>
  <si>
    <t>SEG.BUS.HOR.REAR +INT.UP.W1250 FOR D900</t>
  </si>
  <si>
    <t>PTHS2030</t>
  </si>
  <si>
    <t>SEG.BUS.HOR. NO INT.UP.+D W200 D300</t>
  </si>
  <si>
    <t>PTHS2050</t>
  </si>
  <si>
    <t>SEG.BUS.HOR. NO INT.UP.+D W200 D500</t>
  </si>
  <si>
    <t>PTHS2052</t>
  </si>
  <si>
    <t>SEG.BUS.HOR.REAR+INT.UP. W200 FOR D500</t>
  </si>
  <si>
    <t>PTHS2070</t>
  </si>
  <si>
    <t>SEG.BUS.HOR. NO INT.UP.+D W200 D700</t>
  </si>
  <si>
    <t>PTHS2072</t>
  </si>
  <si>
    <t>SEG.BUS.HOR.REAR+INT.UP. W200 FOR D700</t>
  </si>
  <si>
    <t>PTHS2090</t>
  </si>
  <si>
    <t>SEG.BUS.HOR. NO INT.UP.+D W200 D900</t>
  </si>
  <si>
    <t>PTHS2092</t>
  </si>
  <si>
    <t>SEG.BUS.HOR.REAR+INT.UP. W200 FOR D900</t>
  </si>
  <si>
    <t>PTHS3030</t>
  </si>
  <si>
    <t>SEG.BUS.HOR.NO INT.UP. W300 D300</t>
  </si>
  <si>
    <t>PTHS3050</t>
  </si>
  <si>
    <t>SEG.BUS.HOR.NO INT.UP. W300 D500</t>
  </si>
  <si>
    <t>PTHS3052</t>
  </si>
  <si>
    <t>SEG.BUS.HOR.REAR+INT.UP. W300 FOR D500</t>
  </si>
  <si>
    <t>PTHS3070</t>
  </si>
  <si>
    <t>SEG.BUS.HOR.NO INT.UP. W300 D700</t>
  </si>
  <si>
    <t>PTHS3072</t>
  </si>
  <si>
    <t>SEG.BUS.HOR.REAR+INT.UP. W300 FOR D700</t>
  </si>
  <si>
    <t>PTHS3090</t>
  </si>
  <si>
    <t>SEG.BUS.HOR.NO INT.UP. W300 D900</t>
  </si>
  <si>
    <t>PTHS3092</t>
  </si>
  <si>
    <t>SEG.BUS.HOR.REAR+INT.UP. W300 FOR D900</t>
  </si>
  <si>
    <t>PTHS4030</t>
  </si>
  <si>
    <t>SEGR.HOR. NO INTERMED.UPRIG. W400 D300</t>
  </si>
  <si>
    <t>PTHS4050</t>
  </si>
  <si>
    <t>SEGR.HOR. NO INTERMED.UPRIG. W400 D500</t>
  </si>
  <si>
    <t>PTHS4052</t>
  </si>
  <si>
    <t>SEG.BUS.HOR.REAR +INT.UP.W400 FOR D500</t>
  </si>
  <si>
    <t>PTHS4070</t>
  </si>
  <si>
    <t>SEGR.HOR. NO INTERMED.UPRIG. W400 D700</t>
  </si>
  <si>
    <t>PTHS4072</t>
  </si>
  <si>
    <t>SEG.BUS.HOR.REAR +INT.UP.W400 FOR D700</t>
  </si>
  <si>
    <t>PTHS4092</t>
  </si>
  <si>
    <t>SEG.BUS.HOR.REAR +INT.UP.W400 FOR D900</t>
  </si>
  <si>
    <t>PTHS4152</t>
  </si>
  <si>
    <t>SEG.BUS.HOR.REAR+INT.UP. W400 FOR D500</t>
  </si>
  <si>
    <t>PTHS4172</t>
  </si>
  <si>
    <t>SEG.BUS.HOR.REAR+INT.UP. W400 FOR D700</t>
  </si>
  <si>
    <t>PTHS4190</t>
  </si>
  <si>
    <t>SEG.BUS.HOR.NO INT.UP. W400 D900</t>
  </si>
  <si>
    <t>PTHS4192</t>
  </si>
  <si>
    <t>SEG.BUS.HOR.REAR+INT.UP. W400 FOR D900</t>
  </si>
  <si>
    <t>PTHS4230</t>
  </si>
  <si>
    <t>SEG.BUS.HOR. NO INT.UP.+D W400 D300</t>
  </si>
  <si>
    <t>PTHS4250</t>
  </si>
  <si>
    <t>SEG.BUS.HOR. NO INT.UP.+D W400 D500</t>
  </si>
  <si>
    <t>PTHS4252</t>
  </si>
  <si>
    <t>PTHS4270</t>
  </si>
  <si>
    <t>SEG.BUS.HOR. NO INT.UP.+D W400 D700</t>
  </si>
  <si>
    <t>PTHS4272</t>
  </si>
  <si>
    <t>PTHS4290</t>
  </si>
  <si>
    <t>SEG.BUS.HOR. NO INT.UP.+D W400 D900</t>
  </si>
  <si>
    <t>PTHS4292</t>
  </si>
  <si>
    <t>PTHS6030</t>
  </si>
  <si>
    <t>SEGR.HOR. NO INTERMED.UPRIG. W600 D300</t>
  </si>
  <si>
    <t>PTHS6050</t>
  </si>
  <si>
    <t>SEGR.HOR. NO INTERMED.UPRIG. W600 D500</t>
  </si>
  <si>
    <t>PTHS6052</t>
  </si>
  <si>
    <t>SEG.BUS.HOR.REAR +INT.UP.W600 FOR D500</t>
  </si>
  <si>
    <t>PTHS6070</t>
  </si>
  <si>
    <t>SEGR.HOR. NO INTERMED.UPRIG. W600 D700</t>
  </si>
  <si>
    <t>PTHS6072</t>
  </si>
  <si>
    <t>SEG.BUS.HOR.REAR +INT.UP.W600 FOR D700</t>
  </si>
  <si>
    <t>PTHS6092</t>
  </si>
  <si>
    <t>SEG.BUS.HOR.REAR +INT.UP.W600 FOR D900</t>
  </si>
  <si>
    <t>PTHS8030</t>
  </si>
  <si>
    <t>SEGR.HOR. NO INTERMED.UPRIG. W800 D300</t>
  </si>
  <si>
    <t>PTHS8050</t>
  </si>
  <si>
    <t>SEGR.HOR. NO INTERMED.UPRIG. W800 D500</t>
  </si>
  <si>
    <t>PTHS8052</t>
  </si>
  <si>
    <t>SEG.BUS.HOR.REAR +INT.UP.W800 FOR D500</t>
  </si>
  <si>
    <t>PTHS8070</t>
  </si>
  <si>
    <t>SEGR.HOR. NO INTERMED.UPRIG. W800 D700</t>
  </si>
  <si>
    <t>PTHS8072</t>
  </si>
  <si>
    <t>SEG.BUS.HOR.REAR +INT.UP.W800 FOR D700</t>
  </si>
  <si>
    <t>PTHS8092</t>
  </si>
  <si>
    <t>SEG.BUS.HOR.REAR +INT.UP.W800 FOR D900</t>
  </si>
  <si>
    <t>PTRN1951</t>
  </si>
  <si>
    <t>10NYLONTIERODSL=195MM&lt;4000A</t>
  </si>
  <si>
    <t>PTRS1201</t>
  </si>
  <si>
    <t>10 STAINLESS STEEL TIE RODS L=120MM</t>
  </si>
  <si>
    <t>PTRS1601</t>
  </si>
  <si>
    <t>10 STAINLESS STEEL TIE RODS L=160MM</t>
  </si>
  <si>
    <t>PTRS2001</t>
  </si>
  <si>
    <t>10 STAINLESS STEEL TIE RODS L=200MM</t>
  </si>
  <si>
    <t>PTVB1091</t>
  </si>
  <si>
    <t>SEGR.V.LAT.REAR+INT.UP.H1000 D900 BLIND</t>
  </si>
  <si>
    <t>PTVS1001</t>
  </si>
  <si>
    <t>SEGR.VER.LAT.FRON.+INT.UP.H1000+PRE-C.</t>
  </si>
  <si>
    <t>PTVS1020</t>
  </si>
  <si>
    <t>SEGR.VER.LAT.NO IN.UP. H1000 D200+PRE-C.</t>
  </si>
  <si>
    <t>PTVS1030</t>
  </si>
  <si>
    <t>SEGR.VER.LAT.NO IN.UP. H1000 D300+PRE-C.</t>
  </si>
  <si>
    <t>PTVS1050</t>
  </si>
  <si>
    <t>SEGR.VER.LAT.NO IN.UP. H1000 D500+PRE-C.</t>
  </si>
  <si>
    <t>PTVS1052</t>
  </si>
  <si>
    <t>SEGR.V.LAT.REAR+INT.UP.H1000 D500+PRE-C.</t>
  </si>
  <si>
    <t>PTVS1070</t>
  </si>
  <si>
    <t>SEGR.VER.LAT.NO IN.UP. H1000 D700+PRE-C.</t>
  </si>
  <si>
    <t>PTVS1072</t>
  </si>
  <si>
    <t>SEGR.V.LAT.REAR+INT.UP.H1000 D700+PRE-C.</t>
  </si>
  <si>
    <t>PTVS1091</t>
  </si>
  <si>
    <t>SEGR.V.LAT.REAR+INT.UP.H1000 D900+PRE-C.</t>
  </si>
  <si>
    <t>PTVS8001</t>
  </si>
  <si>
    <t>SEGR.VER.LAT.FRONT.+INT.UP.H800+PRE-C.</t>
  </si>
  <si>
    <t>PTVS8020</t>
  </si>
  <si>
    <t>SEGR.VER.LAT.NO IN.UP. H800 D200+PRE-C.</t>
  </si>
  <si>
    <t>PTVS8030</t>
  </si>
  <si>
    <t>SEGR.VER.LAT.NO IN.UP. H800 D300+PRE-C.</t>
  </si>
  <si>
    <t>PTVS8050</t>
  </si>
  <si>
    <t>SEGR.VER.LAT.NO IN.UP. H800 D500+PRE-C.</t>
  </si>
  <si>
    <t>PTVS8052</t>
  </si>
  <si>
    <t>SEGR.V.LAT.REAR+INT.UP.H800 D500+PRE-C.</t>
  </si>
  <si>
    <t>PTVS8070</t>
  </si>
  <si>
    <t>SEGR.VER.LAT.NO IN.UP. H800 D700+PRE-C.</t>
  </si>
  <si>
    <t>PTVS8072</t>
  </si>
  <si>
    <t>SEGR.V.LAT.REAR+INT.UP.H800 D700+PRE-C.</t>
  </si>
  <si>
    <t>PTVS8091</t>
  </si>
  <si>
    <t>SEGR.V.LAT.REAR+INT.UP.H800 D900+PRE-C.</t>
  </si>
  <si>
    <t>PUCM1800</t>
  </si>
  <si>
    <t>GALV. SHEET C.CONT. UPRIGHT H=1800MM</t>
  </si>
  <si>
    <t>PUCM2000</t>
  </si>
  <si>
    <t>GALV. SHEET C.CONT. UPRIGHT H=2000MM</t>
  </si>
  <si>
    <t>PUCS1800</t>
  </si>
  <si>
    <t>S.STEEL SHEET C.CONT. UPRIGHT H=1800MM</t>
  </si>
  <si>
    <t>PUCS2000</t>
  </si>
  <si>
    <t>S.STEEL SHEET C.CONT.UPRIGHT H=2000MM</t>
  </si>
  <si>
    <t>PUKI1800</t>
  </si>
  <si>
    <t>INTERMEDIATE UPRIGHT INT.KIT H=1800MM</t>
  </si>
  <si>
    <t>PUKI2000</t>
  </si>
  <si>
    <t>INTERMEDIATEUPRIGHTINT.KITH=2000MM</t>
  </si>
  <si>
    <t>PUPM1800</t>
  </si>
  <si>
    <t>4 GALVANIZED SHEET UPRIGHTS H=1800MM</t>
  </si>
  <si>
    <t>PUPM2000</t>
  </si>
  <si>
    <t>4GALVANIZEDSHEETUPRIGHTSH=2000MM</t>
  </si>
  <si>
    <t>PUPM2002</t>
  </si>
  <si>
    <t>2 GALV.+2 STAINL.STEEL UPRIGHTS H=2000MM</t>
  </si>
  <si>
    <t>PUPS1800</t>
  </si>
  <si>
    <t>4 STAINLESS STEEL SHEET UPRIGHTSH=1800MM</t>
  </si>
  <si>
    <t>PUPS2000</t>
  </si>
  <si>
    <t>4 STAINLESS STEEL SHEET UPRIGHTSH=2000MM</t>
  </si>
  <si>
    <t>PV1000</t>
  </si>
  <si>
    <t>L Puerta vidrio 1000x600mm</t>
  </si>
  <si>
    <t>PV1436</t>
  </si>
  <si>
    <t>L Puerta vidrio 1400x800mm</t>
  </si>
  <si>
    <t>PV1836</t>
  </si>
  <si>
    <t>L Puerta vidrio 1800x800mm</t>
  </si>
  <si>
    <t>PV1861</t>
  </si>
  <si>
    <t>K Puerta vidrio 1800x600mm</t>
  </si>
  <si>
    <t>PV2061</t>
  </si>
  <si>
    <t>K Puerta vidrio 2000x600mm</t>
  </si>
  <si>
    <t>PVBE1241</t>
  </si>
  <si>
    <t>E1.2 KIT 3-4P FIXED-INT. VERT. W=400MM</t>
  </si>
  <si>
    <t>PVBT4404</t>
  </si>
  <si>
    <t>T4 KIT 3-4P FIXED MOT.VERT.INST. W=400MM</t>
  </si>
  <si>
    <t>PVBT4406</t>
  </si>
  <si>
    <t>T4 KIT 3-4P FIXED+RHD VERT.INST. W=400MM</t>
  </si>
  <si>
    <t>PVBT4423</t>
  </si>
  <si>
    <t>T4 KIT 4P FIXED+RCD. VERT.INST. W=400MM</t>
  </si>
  <si>
    <t>PVBT5404</t>
  </si>
  <si>
    <t>T5 KIT 3-4P FIXED MOT(400/630A)V.W=400MM</t>
  </si>
  <si>
    <t>PVBT5406</t>
  </si>
  <si>
    <t>T5 KIT 3-4P FIXED+RHD(400/630A)V.W=400MM</t>
  </si>
  <si>
    <t>PVBT5412</t>
  </si>
  <si>
    <t>T5 KIT 3-4P WITH.MOT(400A)VERT.W=400MM</t>
  </si>
  <si>
    <t>PVBT5414</t>
  </si>
  <si>
    <t>T5 KIT 3-4P WITH+RHD(400A)VER.W=400MM</t>
  </si>
  <si>
    <t>PVBT5423</t>
  </si>
  <si>
    <t>T5 KIT 4P FIXED+RCD.(400A)VERT. W=400MM</t>
  </si>
  <si>
    <t>PVBT5426</t>
  </si>
  <si>
    <t>T5 KIT 3-4P PLUG IN+RHD(400A)VER.W=400MM</t>
  </si>
  <si>
    <t>PVBT5428</t>
  </si>
  <si>
    <t>T5 KIT 4P PLUG IN+RCD(400A)VER.W=400MM</t>
  </si>
  <si>
    <t>PVBT6312</t>
  </si>
  <si>
    <t>T6 KIT 3P WITH. MOT.VERT.INST. W=400MM</t>
  </si>
  <si>
    <t>PVBT6314</t>
  </si>
  <si>
    <t>T6 KIT 3P WITH.+RHD VERT.INST. W=400MM</t>
  </si>
  <si>
    <t>PVBT6401</t>
  </si>
  <si>
    <t>T6 KIT 3-4P FIXED VERT.INST. W=400MM</t>
  </si>
  <si>
    <t>PVBT6404</t>
  </si>
  <si>
    <t>T6 KIT 3-4P FIXED MOT.VERT.INST. W=400MM</t>
  </si>
  <si>
    <t>PVBT6405</t>
  </si>
  <si>
    <t>T6 KIT 3-4P FIXED RHD VERT.INST. W=400MM</t>
  </si>
  <si>
    <t>PVBX1401</t>
  </si>
  <si>
    <t>XT1 KIT 3-4P FIXED VERT.INST.W=400MM</t>
  </si>
  <si>
    <t>PVBX1404</t>
  </si>
  <si>
    <t>XT1 KIT 3-4P FIXED MOT.VERT.W=400MM</t>
  </si>
  <si>
    <t>PVBX1405</t>
  </si>
  <si>
    <t>XT1 KIT 3-4P FIXED RHD VERT.INST.W=400MM</t>
  </si>
  <si>
    <t>PVBX1407</t>
  </si>
  <si>
    <t>XT1 KIT 3-4P PLUG IN VERT.INS.W=400MM</t>
  </si>
  <si>
    <t>PVBX1409</t>
  </si>
  <si>
    <t>XT1 KIT 3-4P PLUG IN MOT.VER.INS.W=400MM</t>
  </si>
  <si>
    <t>PVBX1423</t>
  </si>
  <si>
    <t>XT1 KIT 4P FIXED+RCD. VERT.INST.W=400MM</t>
  </si>
  <si>
    <t>PVBX1427</t>
  </si>
  <si>
    <t>XT1 KIT 3-4P PLUG IN RHD VER.INS.W=400MM</t>
  </si>
  <si>
    <t>PVBX2400</t>
  </si>
  <si>
    <t>XT2 KIT 3P WITH. RHD VERT.INST.W=400MM</t>
  </si>
  <si>
    <t>PVBX2401</t>
  </si>
  <si>
    <t>XT2 KIT 3-4P FIXED VERT.INST. W=400MM</t>
  </si>
  <si>
    <t>PVBX2404</t>
  </si>
  <si>
    <t>XT2 KIT 3-4P FIXED MOT.VERT.W=400MM</t>
  </si>
  <si>
    <t>PVBX2405</t>
  </si>
  <si>
    <t>XT2 KIT 3-4P FIXED RHD VERT.INST.W=400MM</t>
  </si>
  <si>
    <t>PVBX2407</t>
  </si>
  <si>
    <t>XT2 KIT 3-4P PLUG IN VERT.INS.W=400MM</t>
  </si>
  <si>
    <t>PVBX2409</t>
  </si>
  <si>
    <t>XT2 KIT 3-4P PLUG IN MOT.VER.INS.W=400MM</t>
  </si>
  <si>
    <t>PVBX2410</t>
  </si>
  <si>
    <t>XT2 KIT 3P WITHDRAW.. VERT.INS. W=400MM</t>
  </si>
  <si>
    <t>PVBX2412</t>
  </si>
  <si>
    <t>XT2 KIT 3P WITH.MOT. VERT.INST.W=400MM</t>
  </si>
  <si>
    <t>PVBX2417</t>
  </si>
  <si>
    <t>XT2 KIT 4P WITH.+RCD. VERT.INS. W=400MM</t>
  </si>
  <si>
    <t>PVBX2423</t>
  </si>
  <si>
    <t>XT2 KIT 4P FIXED+RCD. VERT.INS. W=400MM</t>
  </si>
  <si>
    <t>PVBX2427</t>
  </si>
  <si>
    <t>XT2 KIT 3-4P PLUG IN RHD VER.INS.W=400MM</t>
  </si>
  <si>
    <t>PVBX3401</t>
  </si>
  <si>
    <t>XT3 KIT 3-4P FIXED VERT.INST. W=400MM</t>
  </si>
  <si>
    <t>PVBX3404</t>
  </si>
  <si>
    <t>XT3 KIT 3-4P FIXED MOT.VERT.W=400MM</t>
  </si>
  <si>
    <t>PVBX3405</t>
  </si>
  <si>
    <t>XT3 KIT 3-4P FIXED RHD VERT.INST.W=400MM</t>
  </si>
  <si>
    <t>PVBX3407</t>
  </si>
  <si>
    <t>XT3 KIT 3-4P PLUG IN VERT.INS.W=400MM</t>
  </si>
  <si>
    <t>PVBX3409</t>
  </si>
  <si>
    <t>XT3 KIT 3-4P PLUG IN MOT.VER.INS.W=400MM</t>
  </si>
  <si>
    <t>PVBX3423</t>
  </si>
  <si>
    <t>XT3 KIT 4P FIXED+RCD. VERT.INS. W=400MM</t>
  </si>
  <si>
    <t>PVBX3427</t>
  </si>
  <si>
    <t>XT3 KIT 3-4P PLUG IN RHD VER.INS.W=400MM</t>
  </si>
  <si>
    <t>PVBX4400</t>
  </si>
  <si>
    <t>XT4 KIT 3-4P WITH. RHD VERT.INS. W=400MM</t>
  </si>
  <si>
    <t>PVBX4401</t>
  </si>
  <si>
    <t>XT4 KIT 3-4P FIXED VERT.INST. W=400MM</t>
  </si>
  <si>
    <t>PVBX4404</t>
  </si>
  <si>
    <t>XT4 KIT 3-4P FIXED MOT.VERT.W=400MM</t>
  </si>
  <si>
    <t>PVBX4405</t>
  </si>
  <si>
    <t>XT4 KIT 3-4P FIXED RHD VERT.INST.W=400MM</t>
  </si>
  <si>
    <t>PVBX4407</t>
  </si>
  <si>
    <t>XT4 KIT 3-4P PLUG IN VERT.INS.W=400MM</t>
  </si>
  <si>
    <t>PVBX4409</t>
  </si>
  <si>
    <t>XT4 KIT 3-4P PLUG IN MOT.VER.INS.W=400MM</t>
  </si>
  <si>
    <t>PVBX4410</t>
  </si>
  <si>
    <t>XT4 KIT 3-4P WITHDRAW. VERT.INS.W=400MM</t>
  </si>
  <si>
    <t>PVBX4412</t>
  </si>
  <si>
    <t>XT4 KIT 3-4P WITH.MOT. VERT.INST.W=400MM</t>
  </si>
  <si>
    <t>PVBX4417</t>
  </si>
  <si>
    <t>XT4 KIT 4P WITH.+RCD. VERT.INS. W=400MM</t>
  </si>
  <si>
    <t>PVBX4423</t>
  </si>
  <si>
    <t>XT4 KIT 4P FIXED+RCD. VERT.INS. W=400MM</t>
  </si>
  <si>
    <t>PVBX4427</t>
  </si>
  <si>
    <t>XT4 KIT 3-4P PLUG IN RHD VER.INS.W=400MM</t>
  </si>
  <si>
    <t>PVCE1240</t>
  </si>
  <si>
    <t>E1.2 KIT 3-4P WITH.-INT.VERT. W=600MM</t>
  </si>
  <si>
    <t>PVCE1241</t>
  </si>
  <si>
    <t>E1.2 KIT 3-4P FIXED-INT. VERT. W=600MM</t>
  </si>
  <si>
    <t>PVCE2441</t>
  </si>
  <si>
    <t>E2.2KIT3-4PF-INT.VERT.W=600MM</t>
  </si>
  <si>
    <t>PVCE2442</t>
  </si>
  <si>
    <t>E4.2 KIT 3-4P FIXED VERT. W=600MM</t>
  </si>
  <si>
    <t>PVCE2450</t>
  </si>
  <si>
    <t>E2.2KIT3-4PW-I.VERT.W=600MM</t>
  </si>
  <si>
    <t>PVCE4350</t>
  </si>
  <si>
    <t>E4.2 KIT 3P W-I. VERT. W=600MM</t>
  </si>
  <si>
    <t>PVCT4404</t>
  </si>
  <si>
    <t>T4 KIT 3-4P FIXED MOT.VERT.INST. W=600MM</t>
  </si>
  <si>
    <t>PVCT4406</t>
  </si>
  <si>
    <t>T4 KIT 3-4P FIXED+RHD VERT.INST. W=600MM</t>
  </si>
  <si>
    <t>PVCT4423</t>
  </si>
  <si>
    <t>T4 KIT 4P FIXED+RCD. VERT.INST. W=600MM</t>
  </si>
  <si>
    <t>PVCT5404</t>
  </si>
  <si>
    <t>T5 KIT 3-4P FIXED MOT(400/630A)V.W=600MM</t>
  </si>
  <si>
    <t>PVCT5406</t>
  </si>
  <si>
    <t>T5 KIT 3-4P FIXED+RHD(400/630A)V.W=600MM</t>
  </si>
  <si>
    <t>PVCT5412</t>
  </si>
  <si>
    <t>T5 KIT 3-4P WITH.MOT(400A)VERT.W=600MM</t>
  </si>
  <si>
    <t>PVCT5414</t>
  </si>
  <si>
    <t>T5 KIT 3-4P WITH+RHD(400A)VER.W=600MM</t>
  </si>
  <si>
    <t>PVCT5423</t>
  </si>
  <si>
    <t>T5 KIT 4P FIXED+RCD.(400A)VERT. W=600MM</t>
  </si>
  <si>
    <t>PVCT5426</t>
  </si>
  <si>
    <t>T5 KIT 3-4P PLUG IN+RHD(400A)VER.W=600MM</t>
  </si>
  <si>
    <t>PVCT5428</t>
  </si>
  <si>
    <t>T5 KIT 4P PLUG IN+RCD(400A)VER.W=600MM</t>
  </si>
  <si>
    <t>PVCT6401</t>
  </si>
  <si>
    <t>T6 KIT 3-4P FIXED VERT.INST. W=600MM</t>
  </si>
  <si>
    <t>PVCT6404</t>
  </si>
  <si>
    <t>T6 KIT 3-4P FIXED MOT.VERT.INST. W=600MM</t>
  </si>
  <si>
    <t>PVCT6405</t>
  </si>
  <si>
    <t>T6 KIT 3-4P FIXED RHD VERT.INST. W=600MM</t>
  </si>
  <si>
    <t>PVCT6412</t>
  </si>
  <si>
    <t>T6 KIT 3-4P WITH.MOT.VERT.INST. W=600MM</t>
  </si>
  <si>
    <t>PVCT6414</t>
  </si>
  <si>
    <t>T6 KIT 3-4P WITH.+RHD VERT.INST. W=600MM</t>
  </si>
  <si>
    <t>PVCT7413</t>
  </si>
  <si>
    <t>T7 KIT 3-4P W(MOT-I-IM) VERT.W=600MM</t>
  </si>
  <si>
    <t>PVCT7419</t>
  </si>
  <si>
    <t>T7 KIT 3-4P F (MOT-I-IM) VERT.W=600MM</t>
  </si>
  <si>
    <t>PVCX1301</t>
  </si>
  <si>
    <t>4 XT1 KIT 3P FIXED VERT. W=600MM H=300MM</t>
  </si>
  <si>
    <t>PVCX1401</t>
  </si>
  <si>
    <t>XT1 KIT 3-4P FIXED VERT.INST.W=600MM</t>
  </si>
  <si>
    <t>PVCX1404</t>
  </si>
  <si>
    <t>XT1 KIT 3-4P FIXED MOT.VERT.W=600MM</t>
  </si>
  <si>
    <t>PVCX1405</t>
  </si>
  <si>
    <t>XT1 KIT 3-4P FIXED RHD VERT.INST.W=600MM</t>
  </si>
  <si>
    <t>PVCX1407</t>
  </si>
  <si>
    <t>XT1 KIT 3-4P PLUG IN VERT.INS.W=600MM</t>
  </si>
  <si>
    <t>PVCX1409</t>
  </si>
  <si>
    <t>XT1 KIT 3-4P PLUG IN MOT.VER.INS.W=600MM</t>
  </si>
  <si>
    <t>PVCX1423</t>
  </si>
  <si>
    <t>XT1 KIT 4P FIXED+RCD. VERT.INST.W=600MM</t>
  </si>
  <si>
    <t>PVCX1427</t>
  </si>
  <si>
    <t>XT1 KIT 3-4P PLUG IN RHD VER.INS.W=600MM</t>
  </si>
  <si>
    <t>PVCX1707</t>
  </si>
  <si>
    <t>3 XT1 KIT 3-4P PLUG IN VERT.W=600MM</t>
  </si>
  <si>
    <t>PVCX2400</t>
  </si>
  <si>
    <t>XT2 KIT 3-4P WITH. RHD VERT.INST.W=600MM</t>
  </si>
  <si>
    <t>PVCX2401</t>
  </si>
  <si>
    <t>XT2 KIT 3-4P FIXED VERT.INST. W=600MM</t>
  </si>
  <si>
    <t>PVCX2404</t>
  </si>
  <si>
    <t>XT2 KIT 3-4P FIXED MOT.VERT.W=600MM</t>
  </si>
  <si>
    <t>PVCX2405</t>
  </si>
  <si>
    <t>XT2 KIT 3-4P FIXED RHD VERT.INST.W=600MM</t>
  </si>
  <si>
    <t>PVCX2407</t>
  </si>
  <si>
    <t>XT2 KIT 3-4P PLUG IN VERT.INS.W=600MM</t>
  </si>
  <si>
    <t>PVCX2409</t>
  </si>
  <si>
    <t>XT2 KIT 3-4P PLUG IN MOT.VER.INS.W=600MM</t>
  </si>
  <si>
    <t>PVCX2410</t>
  </si>
  <si>
    <t>XT2 KIT 3-4P WITHDRAW.. VERT.INS. W=600MM</t>
  </si>
  <si>
    <t>PVCX2412</t>
  </si>
  <si>
    <t>XT2 KIT 3-4P WITH.MOT. VERT.INST.W=600MM</t>
  </si>
  <si>
    <t>PVCX2417</t>
  </si>
  <si>
    <t>XT2 KIT 4P  WITH.+RCD. VERT.INS. W=600MM</t>
  </si>
  <si>
    <t>PVCX2423</t>
  </si>
  <si>
    <t>XT2 KIT 4P FIXED+RCD. VERT.INS. W=600MM</t>
  </si>
  <si>
    <t>PVCX2427</t>
  </si>
  <si>
    <t>XT2 KIT 3-4P PLUG IN RHD VER.INS.W=600MM</t>
  </si>
  <si>
    <t>PVCX2701</t>
  </si>
  <si>
    <t>3 XT2 KIT 3-4P FIXED VERT.INST.W=600MM</t>
  </si>
  <si>
    <t>PVCX2707</t>
  </si>
  <si>
    <t>3 XT2 KIT 3-4P PLUG IN VERT.INST.W=600MM</t>
  </si>
  <si>
    <t>PVCX3301</t>
  </si>
  <si>
    <t>3 XT3 KIT 3P FIXED VERT. W=600MM H=300MM</t>
  </si>
  <si>
    <t>PVCX3401</t>
  </si>
  <si>
    <t>XT3 KIT 3-4P FIXED VERT.INST. W=600MM</t>
  </si>
  <si>
    <t>PVCX3404</t>
  </si>
  <si>
    <t>XT3 KIT 3-4P FIXED MOT.VERT.W=600MM</t>
  </si>
  <si>
    <t>PVCX3405</t>
  </si>
  <si>
    <t>XT3 KIT 3-4P FIXED RHD VERT.INST.W=600MM</t>
  </si>
  <si>
    <t>PVCX3407</t>
  </si>
  <si>
    <t>XT3 KIT 3-4P PLUG IN VERT.INS.W=600MM</t>
  </si>
  <si>
    <t>PVCX3409</t>
  </si>
  <si>
    <t>XT3 KIT 3-4P PLUG IN MOT.VER.INS.W=600MM</t>
  </si>
  <si>
    <t>PVCX3423</t>
  </si>
  <si>
    <t>XT3 KIT 4P FIXED+RCD. VERT.INS. W=600MM</t>
  </si>
  <si>
    <t>PVCX3427</t>
  </si>
  <si>
    <t>XT3 KIT 3-4P PLUG IN RHD VER.INS.W=600MM</t>
  </si>
  <si>
    <t>PVCX3607</t>
  </si>
  <si>
    <t>2 XT3 KIT 3-4P PLUG IN VERT.W=600MM</t>
  </si>
  <si>
    <t>PVCX3707</t>
  </si>
  <si>
    <t>3 XT3 KIT 3P PLUG IN VERT.W=600MM</t>
  </si>
  <si>
    <t>PVCX4400</t>
  </si>
  <si>
    <t>XT4 KIT 3-4P WITH. RHD VERT.INS. W=600MM</t>
  </si>
  <si>
    <t>PVCX4401</t>
  </si>
  <si>
    <t>XT4 KIT 3-4P FIXED VERT.INST. W=600MM</t>
  </si>
  <si>
    <t>PVCX4404</t>
  </si>
  <si>
    <t>XT4 KIT 3-4P FIXED MOT.VERT.W=600MM</t>
  </si>
  <si>
    <t>PVCX4405</t>
  </si>
  <si>
    <t>XT4 KIT 3-4P FIXED RHD VERT.INST.W=600MM</t>
  </si>
  <si>
    <t>PVCX4407</t>
  </si>
  <si>
    <t>XT4 KIT 3-4P PLUG IN VERT.INS.W=600MM</t>
  </si>
  <si>
    <t>PVCX4409</t>
  </si>
  <si>
    <t>XT4 KIT 3-4P PLUG IN MOT.VER.INS.W=600MM</t>
  </si>
  <si>
    <t>PVCX4410</t>
  </si>
  <si>
    <t>XT4 KIT 3-4P WITHDRAW. VERT.INS.W=600MM</t>
  </si>
  <si>
    <t>PVCX4412</t>
  </si>
  <si>
    <t>XT4 KIT 3-4P WITH.MOT. VERT.INS.W=600MM</t>
  </si>
  <si>
    <t>PVCX4417</t>
  </si>
  <si>
    <t>XT4 KIT 4P WITH.+RCD. VERT.INS. W=600MM</t>
  </si>
  <si>
    <t>PVCX4423</t>
  </si>
  <si>
    <t>XT4 KIT 4P FIXED+RCD. VERT.INS. W=600MM</t>
  </si>
  <si>
    <t>PVCX4427</t>
  </si>
  <si>
    <t>XT4 KIT 3-4P PLUG IN RHD VER.INS.W=600MM</t>
  </si>
  <si>
    <t>PVCX4601</t>
  </si>
  <si>
    <t>2 XT4 KIT 3-4P FIXED VERT.W=600MM</t>
  </si>
  <si>
    <t>PVCX4607</t>
  </si>
  <si>
    <t>2 XT4 KIT 3-4P PLUG IN VERT.W=600MM</t>
  </si>
  <si>
    <t>PVCX4701</t>
  </si>
  <si>
    <t>3 XT4 KIT 3P FIXED VERT.INST. W=600MM</t>
  </si>
  <si>
    <t>PVCX4707</t>
  </si>
  <si>
    <t>3 XT4 KIT 3P PLUG IN VERT.INST.W=600MM</t>
  </si>
  <si>
    <t>PVDE1240</t>
  </si>
  <si>
    <t>E1.2 KIT 3-4P WITH-INT.VER.W=800MM</t>
  </si>
  <si>
    <t>PVDE1241</t>
  </si>
  <si>
    <t>E1.2 KIT 3-4P FIXED-INT.VERT. W=800MM</t>
  </si>
  <si>
    <t>PVDE1262</t>
  </si>
  <si>
    <t>2 E1.2 KIT 3-4P FIXED VERT. W=800MM</t>
  </si>
  <si>
    <t>PVDE2440</t>
  </si>
  <si>
    <t>E2.2 E4.2 KIT 3-4P WITH-INT. VERT. W=800MM</t>
  </si>
  <si>
    <t>PVDE2441</t>
  </si>
  <si>
    <t>E2.2 KIT 3-4P F-INT E4.2 FIXED V.L=800MM</t>
  </si>
  <si>
    <t>PVDT5404</t>
  </si>
  <si>
    <t>T5 KIT 3-4P FIXED MOT(400/630A)V.W=800MM</t>
  </si>
  <si>
    <t>PVDT5406</t>
  </si>
  <si>
    <t>T5 KIT 3-4P FIXED+RHD(400/630A)V.W=800MM</t>
  </si>
  <si>
    <t>PVDT5412</t>
  </si>
  <si>
    <t>T5 KIT 3-4P WITH.MOT(400A)VERT.W=800MM</t>
  </si>
  <si>
    <t>PVDT5414</t>
  </si>
  <si>
    <t>T5 KIT 3-4P WITH+RHD(400A)VER.W=800MM</t>
  </si>
  <si>
    <t>PVDT5423</t>
  </si>
  <si>
    <t>T5 KIT 4P FIXED+RCD.(400A)VERT. W=800MM</t>
  </si>
  <si>
    <t>PVDT5426</t>
  </si>
  <si>
    <t>T5 KIT 3-4P PLUG IN+RHD(400A)VER.W=800MM</t>
  </si>
  <si>
    <t>PVDT5428</t>
  </si>
  <si>
    <t>T5 KIT 4P PLUG IN+RCD(400A)VER.W=800MM</t>
  </si>
  <si>
    <t>PVDT5610</t>
  </si>
  <si>
    <t>2 T5 KIT 3-4P WITH. VERT.W=800MM</t>
  </si>
  <si>
    <t>PVDT5612</t>
  </si>
  <si>
    <t>2 T5 KIT 3-4P WITH. MOT VERT.W=800MM</t>
  </si>
  <si>
    <t>PVDT6401</t>
  </si>
  <si>
    <t>T6 KIT 3-4P FIXED VERT.INST. W=800MM</t>
  </si>
  <si>
    <t>PVDT6404</t>
  </si>
  <si>
    <t>T6 KIT 3-4P FIXED MOT.VERT.INST. W=800MM</t>
  </si>
  <si>
    <t>PVDT6405</t>
  </si>
  <si>
    <t>T6 KIT 3-4P FIXED RHD VERT.INST. W=800MM</t>
  </si>
  <si>
    <t>PVDT6412</t>
  </si>
  <si>
    <t>T6 KIT 3-4P WITH.MOT.VERT.INST. W=800MM</t>
  </si>
  <si>
    <t>PVDT6414</t>
  </si>
  <si>
    <t>T6 KIT 3-4P WITH.+RHD VERT.INST. W=800MM</t>
  </si>
  <si>
    <t>PVDT7413</t>
  </si>
  <si>
    <t>T7 KIT 3-4P W(MOT-I-IM) VERT.W=800MM</t>
  </si>
  <si>
    <t>PVDT7419</t>
  </si>
  <si>
    <t>T7 KIT 3-4P F (MOT-I-IM) VERT.W=800MM</t>
  </si>
  <si>
    <t>PVDX1807</t>
  </si>
  <si>
    <t>4 XT1 KIT 3-4P PLUG IN VERT.W=800MM</t>
  </si>
  <si>
    <t>PVDX2801</t>
  </si>
  <si>
    <t>4 XT2 KIT 3-4P FIXED VERT.INST. W=800MM</t>
  </si>
  <si>
    <t>PVDX2807</t>
  </si>
  <si>
    <t>4 XT2 KIT 3-4P PLUG IN VERT.INS.W=800MM</t>
  </si>
  <si>
    <t>PVDX3707</t>
  </si>
  <si>
    <t>3 XT3 KIT 3-4P PLUG IN VERT.W=800MM</t>
  </si>
  <si>
    <t>PVDX3807</t>
  </si>
  <si>
    <t>4 XT3 KIT 3P PLUG IN VERT.W=800MM</t>
  </si>
  <si>
    <t>PVDX4701</t>
  </si>
  <si>
    <t>3 XT4 KIT 3-4P FIXED VERT.W=800MM</t>
  </si>
  <si>
    <t>PVDX4707</t>
  </si>
  <si>
    <t>3 XT4 KIT 3-4P PLUG IN VERT.W=800MM</t>
  </si>
  <si>
    <t>PVDX4801</t>
  </si>
  <si>
    <t>4 XT4 KIT 3P FIXED VERT.INST. W=800MM</t>
  </si>
  <si>
    <t>PVDX4807</t>
  </si>
  <si>
    <t>4 XT4 KIT 3P PLUG IN VERT.INST.W=800MM</t>
  </si>
  <si>
    <t>PVFE1263</t>
  </si>
  <si>
    <t>2 E1.2 KIT 3-4P WITH. VERT. W=1000MM</t>
  </si>
  <si>
    <t>PVFE6230</t>
  </si>
  <si>
    <t>E6.2 KIT 3P WITH-INT.VERT.W=1000MM</t>
  </si>
  <si>
    <t>PVFE6231</t>
  </si>
  <si>
    <t>E6.2 KIT 3-4P HS FIXED-INT.VERT.W=1000MM</t>
  </si>
  <si>
    <t>PVFT5710</t>
  </si>
  <si>
    <t>3 T5 KIT 3-4P WITH. MOT VERT.W=1000MM</t>
  </si>
  <si>
    <t>PVFT5712</t>
  </si>
  <si>
    <t>PVFT5810</t>
  </si>
  <si>
    <t>4 T5 KIT 3P WITH. INST. VERT. W=1000MM</t>
  </si>
  <si>
    <t>PVFT5812</t>
  </si>
  <si>
    <t>4 T5 KIT 3P WITH.MOT.VERT.INS.W=1000MM</t>
  </si>
  <si>
    <t>PVFT6610</t>
  </si>
  <si>
    <t>2 T6 KIT 3-4P WITH.VERT.W=1000MM</t>
  </si>
  <si>
    <t>PVFT6612</t>
  </si>
  <si>
    <t>2 T6 KIT 3-4P WITH. MOT VERT.W=1000MM</t>
  </si>
  <si>
    <t>PVFT7633</t>
  </si>
  <si>
    <t>2 T7 KIT 3-4P WITH. MOT VERT.W=1000MM</t>
  </si>
  <si>
    <t>PVGE6230</t>
  </si>
  <si>
    <t>E6.2 KIT 4P HS/FS WITH-INT.VERT.W=1250MM</t>
  </si>
  <si>
    <t>PVGE6231</t>
  </si>
  <si>
    <t>E6.2 KIT4P FS F-4P HS/FS F-I V.W=1250MM</t>
  </si>
  <si>
    <t>PWRP1660</t>
  </si>
  <si>
    <t>FULL H.MOUNTING PLATE H=1600MM L=600MM</t>
  </si>
  <si>
    <t>PWRP1680</t>
  </si>
  <si>
    <t>FULL H.MOUNTING PLATE H=1600MM L=800MM</t>
  </si>
  <si>
    <t>PWRP2060</t>
  </si>
  <si>
    <t>FULL H.MOUNTING PLATE H=2000MM L=600MM</t>
  </si>
  <si>
    <t>PWRP2080</t>
  </si>
  <si>
    <t>FULL H.MOUNTING PLATE H=2000MM L=800MM</t>
  </si>
  <si>
    <t>RF1860</t>
  </si>
  <si>
    <t>K Panel post.1800x600mm</t>
  </si>
  <si>
    <t>RF2030</t>
  </si>
  <si>
    <t>K Panel post.2000x300mm</t>
  </si>
  <si>
    <t>RF2080</t>
  </si>
  <si>
    <t>K Panel post.2000x800mm</t>
  </si>
  <si>
    <t>SA1350</t>
  </si>
  <si>
    <t>K Refuerzo unión 2pz</t>
  </si>
  <si>
    <t>SH4000</t>
  </si>
  <si>
    <t>K Repisa seg.300x400mm</t>
  </si>
  <si>
    <t>SH630-MX</t>
  </si>
  <si>
    <t xml:space="preserve">PB Cubierta bus barras </t>
  </si>
  <si>
    <t>SRN10630K</t>
  </si>
  <si>
    <t xml:space="preserve">SRP/CIEGA 1000X600X300        </t>
  </si>
  <si>
    <t>SRN10830K</t>
  </si>
  <si>
    <t xml:space="preserve">SRP/CIEGA 1000X800X300        </t>
  </si>
  <si>
    <t>SRN10830X</t>
  </si>
  <si>
    <t>ENCLOS.BL.DOOR.PLATES.STEEL1000X800X300</t>
  </si>
  <si>
    <t>SRN12630K</t>
  </si>
  <si>
    <t xml:space="preserve">SRP/CIEGA 1200X600X300        </t>
  </si>
  <si>
    <t>SRN12630X</t>
  </si>
  <si>
    <t>ENCLOS.BL.DOOR.PLATES.STEEL1200X600X300</t>
  </si>
  <si>
    <t>SRN12830K</t>
  </si>
  <si>
    <t xml:space="preserve">SRP/CIEGA 1200X800X300        </t>
  </si>
  <si>
    <t>SRN12830X</t>
  </si>
  <si>
    <t>ENCLOS.BL.DOOR.PLATES.STEEL1200X800X300</t>
  </si>
  <si>
    <t>SRN3215K</t>
  </si>
  <si>
    <t xml:space="preserve">SRP/CIEGA 300 X200X150        </t>
  </si>
  <si>
    <t>SRN3215X</t>
  </si>
  <si>
    <t>ENCLOS.BL.DOOR.PLATES.STEEL300X200X150</t>
  </si>
  <si>
    <t>SRN3315K</t>
  </si>
  <si>
    <t xml:space="preserve">SRP/CIEGA 300 X300X150        </t>
  </si>
  <si>
    <t>SRN3415K</t>
  </si>
  <si>
    <t xml:space="preserve">SRP/CIEGA 300 X400X150        </t>
  </si>
  <si>
    <t>SRN3415X</t>
  </si>
  <si>
    <t>ENCLOS.BL.DOOR.PLATES.STEEL300X400X150</t>
  </si>
  <si>
    <t>SRN4315067391K</t>
  </si>
  <si>
    <t xml:space="preserve">Gabinete SRN4315K + Tmax XT1C 25A 3 Polos con Terminales p/cable (1x70 mm2). </t>
  </si>
  <si>
    <t>SRN4315067392K</t>
  </si>
  <si>
    <t xml:space="preserve">Gabinete SRN4315K + Tmax XT1C 32A 3 Polos con Terminales p/cable (1x70 mm2). </t>
  </si>
  <si>
    <t>SRN4315067393K</t>
  </si>
  <si>
    <t xml:space="preserve">Gabinete SRN4315K + Tmax XT1C 40A 3 Polos con Terminales p/cable (1x70 mm2). </t>
  </si>
  <si>
    <t>SRN4315067394K</t>
  </si>
  <si>
    <t>Gabinete SRN4315K + Tmax XT1C 50A 3 Polos con Terminales p/cable (1x70 mm2).</t>
  </si>
  <si>
    <t>SRN4315067395K</t>
  </si>
  <si>
    <t>Gabinete SRN4315K + Tmax XT1C 63A 3p con Terminales p/cable (1x70 mm2).</t>
  </si>
  <si>
    <t>SRN4315067396K</t>
  </si>
  <si>
    <t>Gabinete SRN4315K + Tmax XT1C 80A 3 Polos con Terminales p/cable (1x70 mm2).</t>
  </si>
  <si>
    <t>SRN4315067397K</t>
  </si>
  <si>
    <t xml:space="preserve">Gabinete SRN4315K + Tmax XT1C 100A 3p con Terminales p/cable (1x70 mm2). </t>
  </si>
  <si>
    <t>SRN4315067417K</t>
  </si>
  <si>
    <t xml:space="preserve">Gabinete SRN4315K + Tmax XT1N 125A 3 Polos con Terminales p/cable (1x70 mm2). </t>
  </si>
  <si>
    <t>SRN4315067418K</t>
  </si>
  <si>
    <t>Gabinete SRN4315K + Tmax XT1N 160A 3p con Terminales p/cable (1x70 mm2).</t>
  </si>
  <si>
    <t>SRN4315068058K</t>
  </si>
  <si>
    <t xml:space="preserve">Gabiente SRN4315K + Tmax XT3N 200A 3 Polos con Terminales p/cable (1x70 mm2). </t>
  </si>
  <si>
    <t>SRN4315068059K</t>
  </si>
  <si>
    <t xml:space="preserve">Gabinete SRN4315K + Tmax XT3N 250A 3p con Terminales p/cable (1x240 mm2). </t>
  </si>
  <si>
    <t>SRN4315K</t>
  </si>
  <si>
    <t>SRN4315X</t>
  </si>
  <si>
    <t>ENCLOS.BL.DOOR.PLATES.STEEL400X300X150</t>
  </si>
  <si>
    <t>SRN4320K</t>
  </si>
  <si>
    <t xml:space="preserve">SRP/CIEGA 400 X300X200        </t>
  </si>
  <si>
    <t>SRN4320X</t>
  </si>
  <si>
    <t>ENCLOS.BL.DOOR.PLATES.STEEL400X300X200</t>
  </si>
  <si>
    <t>SRN4420K</t>
  </si>
  <si>
    <t xml:space="preserve">SRP/CIEGA 400 X400X200        </t>
  </si>
  <si>
    <t>SRN4420X</t>
  </si>
  <si>
    <t>ENCLOS.BL.DOOR.PLATES.STEEL400X400X200</t>
  </si>
  <si>
    <t>SRN4620K</t>
  </si>
  <si>
    <t xml:space="preserve">SRP/CIEGA 400 X600X200        </t>
  </si>
  <si>
    <t>SRN4620X</t>
  </si>
  <si>
    <t>ENCLOS.BL.DOOR.PLATES.STEEL400X600X200</t>
  </si>
  <si>
    <t>SRN5320054396K</t>
  </si>
  <si>
    <t xml:space="preserve">SR4320+T5N630R630 PR221 </t>
  </si>
  <si>
    <t>SRN5320054437K</t>
  </si>
  <si>
    <t xml:space="preserve">SR4320+T5N400R400 2000-4000  </t>
  </si>
  <si>
    <t>SRN5320K</t>
  </si>
  <si>
    <t xml:space="preserve">SRP/CIEGA 500 X300X200        </t>
  </si>
  <si>
    <t>SRN5420K</t>
  </si>
  <si>
    <t xml:space="preserve">SRP/CIEGA 500 X400X200        </t>
  </si>
  <si>
    <t>SRN5420X</t>
  </si>
  <si>
    <t>ENCLOS.BL.DOOR.PLATES.STEEL500X400X200</t>
  </si>
  <si>
    <t>SRN5425K</t>
  </si>
  <si>
    <t xml:space="preserve">SRP/CIEGA 500 X400X250        </t>
  </si>
  <si>
    <t>SRN6420K</t>
  </si>
  <si>
    <t xml:space="preserve">SRP/ciega 600x400x200      </t>
  </si>
  <si>
    <t>SRN6420X</t>
  </si>
  <si>
    <t>ENCLOS.BL.DOOR.PLATES.STEEL600X400X200</t>
  </si>
  <si>
    <t>SRN6425K</t>
  </si>
  <si>
    <t xml:space="preserve">SRP/ciega 600x400x250      </t>
  </si>
  <si>
    <t>SRN6625K</t>
  </si>
  <si>
    <t xml:space="preserve">SRP/ciega 600x600x250      </t>
  </si>
  <si>
    <t>SRN7520K</t>
  </si>
  <si>
    <t xml:space="preserve">SRP/ciega 700x500x200      </t>
  </si>
  <si>
    <t>SRN7525060214K</t>
  </si>
  <si>
    <t xml:space="preserve">SR7525+T6N800TMA3P </t>
  </si>
  <si>
    <t>SRN7525062738K</t>
  </si>
  <si>
    <t>SR7525+T7S1000PR231</t>
  </si>
  <si>
    <t>SRN7525062866K</t>
  </si>
  <si>
    <t>SRN7525K+T7S 1250A</t>
  </si>
  <si>
    <t>SRN7525K</t>
  </si>
  <si>
    <t xml:space="preserve">SRP/ciega 700x500x250      </t>
  </si>
  <si>
    <t>SRN7525X</t>
  </si>
  <si>
    <t>ENCLOS.BL.DOOR.PLATES.STEEL700X500X250</t>
  </si>
  <si>
    <t>SRN8625K</t>
  </si>
  <si>
    <t xml:space="preserve">SRP/ciega 800x600x250      </t>
  </si>
  <si>
    <t>SRN8630K</t>
  </si>
  <si>
    <t xml:space="preserve">SRP/ciega 800x600x300      </t>
  </si>
  <si>
    <t>SRN8630X</t>
  </si>
  <si>
    <t>ENCLOS.BL.DOOR.PLATES.STEEL800X600X300</t>
  </si>
  <si>
    <t>SRN8830K</t>
  </si>
  <si>
    <t xml:space="preserve">SRP/vidr. 800x800x300      </t>
  </si>
  <si>
    <t>SRN8830X</t>
  </si>
  <si>
    <t>ENCLOS.BL.DOOR.PLATES.STEEL800X800X300</t>
  </si>
  <si>
    <t>T2SQ030TW</t>
  </si>
  <si>
    <t>MCCB_T2SQ_30A 3P T/M UL 100PCT</t>
  </si>
  <si>
    <t>T2SQ090TW</t>
  </si>
  <si>
    <t>BKR T2S 90A 3P T/M UL 100PCT</t>
  </si>
  <si>
    <t>T3D25FSA-0+0</t>
  </si>
  <si>
    <t xml:space="preserve"> TT-T3D250 0+0, 127 Volts.</t>
  </si>
  <si>
    <t>T3N20FAA-1+0</t>
  </si>
  <si>
    <t xml:space="preserve"> TT-T3N200 1+0, 127 Volts.</t>
  </si>
  <si>
    <t>T3N20FAA-1+1</t>
  </si>
  <si>
    <t>TT-T3N200 1+1, 127 Volts.</t>
  </si>
  <si>
    <t>T3N25FAA-1+0</t>
  </si>
  <si>
    <t xml:space="preserve"> TT-T3N250 1+0, 127 Volts.</t>
  </si>
  <si>
    <t>T3N25FAA-1+1</t>
  </si>
  <si>
    <t xml:space="preserve"> TT-T3N250 1+1, 127 Volts.</t>
  </si>
  <si>
    <t>T3NQ150TL</t>
  </si>
  <si>
    <t>BKR T3N 150A 3P TM F 100% W/LUGS</t>
  </si>
  <si>
    <t>T3NQ200TL</t>
  </si>
  <si>
    <t>BKR T3N 200A 3P T/M 100PCT 6L}</t>
  </si>
  <si>
    <t>T5D40FSA-0+0</t>
  </si>
  <si>
    <t>Unidad basica de transferencia tipo Tmax  TT-T5D400 0+0, tensión de control en 127 Volts.</t>
  </si>
  <si>
    <t>T5D63FSA-0+0</t>
  </si>
  <si>
    <t>Unidad basica de transferencia tipo Tmax  TT-T5D630 0+0, tensión de control en 127 Volts.</t>
  </si>
  <si>
    <t>T5H40FAA-1+1</t>
  </si>
  <si>
    <t>T5H40FAA-1+1, TRANSFERENCIA 400A</t>
  </si>
  <si>
    <t>T5H63FAA-1+1</t>
  </si>
  <si>
    <t>TT-T5H630 1+1</t>
  </si>
  <si>
    <t>T5N32FCA-1+0-4P</t>
  </si>
  <si>
    <t>TT-T5N320 1+0 4P</t>
  </si>
  <si>
    <t>T5N32FCA-1+1</t>
  </si>
  <si>
    <t>RANSFERENCIA T5N320 1+1, LSIG</t>
  </si>
  <si>
    <t>T5N40FAA-1+0</t>
  </si>
  <si>
    <t>Unidad basica de transferencia tipo Tmax  TT-T5N400 1+0, tensión de control en 127 Volts.</t>
  </si>
  <si>
    <t>T5N40FAA-1+0-4P</t>
  </si>
  <si>
    <t>Unidad basica de transferencia tipo Tmax</t>
  </si>
  <si>
    <t>T5N40FAA-1+1</t>
  </si>
  <si>
    <t>Unidad basica de transferencia tipo Tmax  TT-T5N400 1+1, tensión de control en 127 Volts.</t>
  </si>
  <si>
    <t>T5N63FAA-1+0</t>
  </si>
  <si>
    <t>Unidad basica de transferencia tipo Tmax  TT-T5N630 1+0, tensión de control en 127 Volts.</t>
  </si>
  <si>
    <t>T5N63FAA-1+0-4P</t>
  </si>
  <si>
    <t>T5N63FAA-1+1</t>
  </si>
  <si>
    <t>Unidad basica de transferencia tipo Tmax  TT-T5N630 1+1, tensión de control en 127 Volts.</t>
  </si>
  <si>
    <t>T5N63FCA-1+0-4P</t>
  </si>
  <si>
    <t>TT-T5N630 1+0 4P</t>
  </si>
  <si>
    <t>T6D10FSA-0+0</t>
  </si>
  <si>
    <t>Unidad basica de transferencia tipo Tmax  TT-T6D1000 3P 0+0, tensión de control en 127 Volts.</t>
  </si>
  <si>
    <t>T6D80FSA-0+0</t>
  </si>
  <si>
    <t>Unidad basica de transferencia tipo Tmax  TT-T6D800 3P 0+0, tensión de control en 127 Volts.</t>
  </si>
  <si>
    <t>T6N10FAA-1+0</t>
  </si>
  <si>
    <t>Unidad basica de transferencia tipo Tmax  TT-T6N1000 3P 1+0, tensión de control en 127 Volts.</t>
  </si>
  <si>
    <t>T6N10FAA-1+1</t>
  </si>
  <si>
    <t>Unidad basica de transferencia tipo Tmax  TT-T6N1000 3P 1+1, tensión de control en 127 Volts.</t>
  </si>
  <si>
    <t>T6N80FAA-1+0</t>
  </si>
  <si>
    <t>Unidad basica de transferencia tipo Tmax  TT-T6N800 3P 1+0, tensión de control en 127 Volts.</t>
  </si>
  <si>
    <t>T6N80FAA-1+0-4P</t>
  </si>
  <si>
    <t>T6N80FAA-1+1</t>
  </si>
  <si>
    <t>Unidad basica de transferencia tipo Tmax  TT-T6N800 3P 1+1, tensión de control en 127 Volts.</t>
  </si>
  <si>
    <t>T6N80FCA-1+0-4P</t>
  </si>
  <si>
    <t>TT-T6N800 3P 1+0 4P</t>
  </si>
  <si>
    <t>T7D10FSA-0+0</t>
  </si>
  <si>
    <t>TT-T7 D1000 0+0 F 110V</t>
  </si>
  <si>
    <t>T7D12FSA-0+0</t>
  </si>
  <si>
    <t>Unidad basica de transferencia tipo Tmax  TT-T7D1250 3P 0+0, tensión de control en 127 Volts.</t>
  </si>
  <si>
    <t>T7D16FSA-0+0</t>
  </si>
  <si>
    <t>Unidad basica de transferencia tipo Tmax  TT-T7D1600 3P 0+0, tensión de control en 127 Volts.</t>
  </si>
  <si>
    <t>T7S10FAA-1+0</t>
  </si>
  <si>
    <t>Unidad basica de transferencia tipo Tmax  TT-T7S1000 3P 1+0, tensión de control en 127 Volts.</t>
  </si>
  <si>
    <t>T7S10FAA-1+1</t>
  </si>
  <si>
    <t>Unidad basica de transferencia tipo Tmax  TT-T7S1000 3P 1+1, tensión de control en 127 Volts.</t>
  </si>
  <si>
    <t>T7S12FAA-1+0</t>
  </si>
  <si>
    <t>Unidad basica de transferencia tipo Tmax  TT-T7S1250 3P 1+0, tensión de control en 127 Volts.</t>
  </si>
  <si>
    <t>T7S12FAA-1+1</t>
  </si>
  <si>
    <t>Unidad basica de transferencia tipo Tmax  TT-T7S1250 3P 1+1, tensión de control en 127 Volts.</t>
  </si>
  <si>
    <t>T7S16FAA-1+0</t>
  </si>
  <si>
    <t>Unidad basica de transferencia tipo Tmax  TT-T7S1600 3P 1+0, tensión de control en 127 Volts.</t>
  </si>
  <si>
    <t>T7S16FAA-1+1</t>
  </si>
  <si>
    <t>Unidad basica de transferencia tipo Tmax  TT-T7S1600 3P 1+1, tensión de control en 127 Volts.</t>
  </si>
  <si>
    <t>TA1207</t>
  </si>
  <si>
    <t>N.2WALLFIXINGBRACKETS</t>
  </si>
  <si>
    <t>TA1208</t>
  </si>
  <si>
    <t>N.4FIXINGBREAKETFORHANDLING</t>
  </si>
  <si>
    <t>TA5510</t>
  </si>
  <si>
    <t>ANTI-CLOSUREDEVICE</t>
  </si>
  <si>
    <t>TA9601</t>
  </si>
  <si>
    <t>N.4M12LIFTINGEYEBOLTS</t>
  </si>
  <si>
    <t>TM2024K</t>
  </si>
  <si>
    <t>DOUBLEBL.DOORENC.1000X1200X400MM7035</t>
  </si>
  <si>
    <t>TM2063K</t>
  </si>
  <si>
    <t>BLINDDOORENCL.1000X600X300MM7035</t>
  </si>
  <si>
    <t>TM2064K</t>
  </si>
  <si>
    <t>AM2 Estructura 1000x600x400</t>
  </si>
  <si>
    <t>TM2064VK</t>
  </si>
  <si>
    <t>AM2 Epuerta vidr. 1000x600x400</t>
  </si>
  <si>
    <t>TM2074K</t>
  </si>
  <si>
    <t>DOUBLEBL.DOORENC.1000X1600X400MM7035</t>
  </si>
  <si>
    <t>TM2284K</t>
  </si>
  <si>
    <t>AM2 Estructura 1200x800x400</t>
  </si>
  <si>
    <t>TM2684X</t>
  </si>
  <si>
    <t>CABINETBLINDDOORST.STEEL1600x800x400</t>
  </si>
  <si>
    <t>TP1050K</t>
  </si>
  <si>
    <t xml:space="preserve">TEJADILLO 1000X500MM (AXP) 7035         </t>
  </si>
  <si>
    <t>TP6040K</t>
  </si>
  <si>
    <t xml:space="preserve">TEJADILLO 600X400MM (AXP) 7035          </t>
  </si>
  <si>
    <t>TP6050K</t>
  </si>
  <si>
    <t xml:space="preserve">TEJADILLO 600X500MM (AXP) 7035          </t>
  </si>
  <si>
    <t>TP8040K</t>
  </si>
  <si>
    <t xml:space="preserve">TEJADILLO 800X400MM (AXP) 7035          </t>
  </si>
  <si>
    <t>TS1004</t>
  </si>
  <si>
    <t>IS2 Travesaño lat.400mm</t>
  </si>
  <si>
    <t>TS1005</t>
  </si>
  <si>
    <t>N.2TRANSFORMERSUP.CROSSPC.D=500MMH=48</t>
  </si>
  <si>
    <t>TS4004</t>
  </si>
  <si>
    <t>N.2ENCL.PROFILESW=1600MM,IS2</t>
  </si>
  <si>
    <t>TS4011</t>
  </si>
  <si>
    <t>N.2PROFILESEN50024C30H=2000MM</t>
  </si>
  <si>
    <t>TS4012</t>
  </si>
  <si>
    <t>N.2PROFILESEN50035G32H=2000MM</t>
  </si>
  <si>
    <t>TS4013</t>
  </si>
  <si>
    <t>N.2PROFILESDINEN50022H=2000MM</t>
  </si>
  <si>
    <t>TT3020K</t>
  </si>
  <si>
    <t>RAINSHIELDTOP300X200WXD7035</t>
  </si>
  <si>
    <t>TT4015K</t>
  </si>
  <si>
    <t>RAINSHIELDTOP400X150WXD7035</t>
  </si>
  <si>
    <t>TT4020K</t>
  </si>
  <si>
    <t>RAINSHIELDTOP400X200WXD7035</t>
  </si>
  <si>
    <t>TT5020K</t>
  </si>
  <si>
    <t>RAINSHIELDTOP500X200WXD7035</t>
  </si>
  <si>
    <t>TT6025K</t>
  </si>
  <si>
    <t>SR Tejadillo 600x250mm</t>
  </si>
  <si>
    <t>TU1000</t>
  </si>
  <si>
    <t>N.2STRUCTURERAILSUNITOFMEAS.=MTIS2</t>
  </si>
  <si>
    <t>UXAB239260001</t>
  </si>
  <si>
    <t>UXAB239260002</t>
  </si>
  <si>
    <t>UXAB239260003</t>
  </si>
  <si>
    <t>UXAB239260004</t>
  </si>
  <si>
    <t>UXAB239260005</t>
  </si>
  <si>
    <t>UXAB239260011</t>
  </si>
  <si>
    <t>UXAB239260012</t>
  </si>
  <si>
    <t>UXAB239260810</t>
  </si>
  <si>
    <t>UXAB239260820</t>
  </si>
  <si>
    <t>UXAB239263500</t>
  </si>
  <si>
    <t>UXAB239266002</t>
  </si>
  <si>
    <t>UXAB239266003</t>
  </si>
  <si>
    <t>UXAB239266020</t>
  </si>
  <si>
    <t>UXAB239266030</t>
  </si>
  <si>
    <t>UXAB239266500</t>
  </si>
  <si>
    <t>UXAB239290902</t>
  </si>
  <si>
    <t>UXAB239290904</t>
  </si>
  <si>
    <t>UXAB239290909</t>
  </si>
  <si>
    <t>UXAB239290918</t>
  </si>
  <si>
    <t>UXAB239290925</t>
  </si>
  <si>
    <t>UXAB239290939</t>
  </si>
  <si>
    <t>UXAB239290948</t>
  </si>
  <si>
    <t>UXAB239290951</t>
  </si>
  <si>
    <t>UXAB239290953</t>
  </si>
  <si>
    <t>UXAB239299017</t>
  </si>
  <si>
    <t>UXAB239299070</t>
  </si>
  <si>
    <t>UXAB239299071</t>
  </si>
  <si>
    <t>UXAB239299072</t>
  </si>
  <si>
    <t>UXAB239299073</t>
  </si>
  <si>
    <t>UXAB239299078</t>
  </si>
  <si>
    <t>UXAB239299079</t>
  </si>
  <si>
    <t>UXAB239299080</t>
  </si>
  <si>
    <t>UXAB239299081</t>
  </si>
  <si>
    <t>UXAB239299082</t>
  </si>
  <si>
    <t>UXAB239299083</t>
  </si>
  <si>
    <t>UXAB239299092</t>
  </si>
  <si>
    <t>UXAB239299093</t>
  </si>
  <si>
    <t>UXAB239299094</t>
  </si>
  <si>
    <t>UXAB239299095</t>
  </si>
  <si>
    <t>UXAB239299096</t>
  </si>
  <si>
    <t>UXAB239299097</t>
  </si>
  <si>
    <t>UXAB239299098</t>
  </si>
  <si>
    <t>UXAB239299099</t>
  </si>
  <si>
    <t>UXAB239299101</t>
  </si>
  <si>
    <t>UXAB239299949</t>
  </si>
  <si>
    <t>UXAB239299950</t>
  </si>
  <si>
    <t>UXAB239313001</t>
  </si>
  <si>
    <t>UXAB239313003</t>
  </si>
  <si>
    <t>UXAB239335020</t>
  </si>
  <si>
    <t>UXAB239360011</t>
  </si>
  <si>
    <t>UXAB239360012</t>
  </si>
  <si>
    <t>UXAB239360820</t>
  </si>
  <si>
    <t>UXAB239360920</t>
  </si>
  <si>
    <t>UXAB239360930</t>
  </si>
  <si>
    <t>UXAB239363500</t>
  </si>
  <si>
    <t>UXAB239366002</t>
  </si>
  <si>
    <t>UXAB239366003</t>
  </si>
  <si>
    <t>UXAB239366020</t>
  </si>
  <si>
    <t>UXAB239366030</t>
  </si>
  <si>
    <t>UXAB239399017</t>
  </si>
  <si>
    <t>UXAB239399030</t>
  </si>
  <si>
    <t>UXAB239399205</t>
  </si>
  <si>
    <t>UXAB239399206</t>
  </si>
  <si>
    <t>UXAB239399207</t>
  </si>
  <si>
    <t>UXAB239399208</t>
  </si>
  <si>
    <t>UXAB239399209</t>
  </si>
  <si>
    <t>UXAB239399210</t>
  </si>
  <si>
    <t>UXAB239399211</t>
  </si>
  <si>
    <t>UXAB239399212</t>
  </si>
  <si>
    <t>UXAB239399213</t>
  </si>
  <si>
    <t>UXAB239399214</t>
  </si>
  <si>
    <t>UXAB239399215</t>
  </si>
  <si>
    <t>UXAB239399216</t>
  </si>
  <si>
    <t>UXAB239399217</t>
  </si>
  <si>
    <t>UXAB239399218</t>
  </si>
  <si>
    <t>UXAB239399219</t>
  </si>
  <si>
    <t>UXAB239399251</t>
  </si>
  <si>
    <t>UXAB239399252</t>
  </si>
  <si>
    <t>UXAB239399253</t>
  </si>
  <si>
    <t>UXAB239399254</t>
  </si>
  <si>
    <t>UXAB239399255</t>
  </si>
  <si>
    <t>UXAB239399256</t>
  </si>
  <si>
    <t>UXAB239399257</t>
  </si>
  <si>
    <t>UXAB239399258</t>
  </si>
  <si>
    <t>UXAB239399259</t>
  </si>
  <si>
    <t>UXAB239399260</t>
  </si>
  <si>
    <t>UXAB239399261</t>
  </si>
  <si>
    <t>UXAB239413001</t>
  </si>
  <si>
    <t>UXAB239413003</t>
  </si>
  <si>
    <t>UXAB239466002</t>
  </si>
  <si>
    <t>UXAB239466003</t>
  </si>
  <si>
    <t>UXAB239466005</t>
  </si>
  <si>
    <t>UXAB239513001</t>
  </si>
  <si>
    <t>UXAB239513003</t>
  </si>
  <si>
    <t>UXAB249299101</t>
  </si>
  <si>
    <t>UXAB249299102</t>
  </si>
  <si>
    <t>UXAB249299103</t>
  </si>
  <si>
    <t>UXAB249299104</t>
  </si>
  <si>
    <t>UXAB249299111</t>
  </si>
  <si>
    <t>UXAB249299112</t>
  </si>
  <si>
    <t>UXAB249299113</t>
  </si>
  <si>
    <t>UXAB249299114</t>
  </si>
  <si>
    <t>UXAB249299121</t>
  </si>
  <si>
    <t>UXAB249299122</t>
  </si>
  <si>
    <t>UXAB249299123</t>
  </si>
  <si>
    <t>UXAB249299124</t>
  </si>
  <si>
    <t>UXAB249299125</t>
  </si>
  <si>
    <t>UXAB249299126</t>
  </si>
  <si>
    <t>UXAB249299127</t>
  </si>
  <si>
    <t>UXAB249299128</t>
  </si>
  <si>
    <t>UXAB249399101</t>
  </si>
  <si>
    <t>UXAB249399102</t>
  </si>
  <si>
    <t>UXAB249399119</t>
  </si>
  <si>
    <t>UXAB249399120</t>
  </si>
  <si>
    <t>UXAB249399121</t>
  </si>
  <si>
    <t>UXAB249399122</t>
  </si>
  <si>
    <t>UXAB249499051</t>
  </si>
  <si>
    <t>UXAB249499052</t>
  </si>
  <si>
    <t>UXAB249499065</t>
  </si>
  <si>
    <t>UXAB249499066</t>
  </si>
  <si>
    <t>UXAB249499067</t>
  </si>
  <si>
    <t>UXAB249499068</t>
  </si>
  <si>
    <t>UXAB259299016</t>
  </si>
  <si>
    <t>UXAB269199001</t>
  </si>
  <si>
    <t>UXAB269199002</t>
  </si>
  <si>
    <t>UXAB269199003</t>
  </si>
  <si>
    <t>UXAB269199004</t>
  </si>
  <si>
    <t>UXAB269199010</t>
  </si>
  <si>
    <t>UXAB269199011</t>
  </si>
  <si>
    <t>UXAB269199012</t>
  </si>
  <si>
    <t>UXAB269199013</t>
  </si>
  <si>
    <t>UXAB269199030</t>
  </si>
  <si>
    <t>UXAB269199031</t>
  </si>
  <si>
    <t>UXAB269199032</t>
  </si>
  <si>
    <t>UXAB269199033</t>
  </si>
  <si>
    <t>UXAB269199034</t>
  </si>
  <si>
    <t>UXAB269199035</t>
  </si>
  <si>
    <t>UXAB269199036</t>
  </si>
  <si>
    <t>UXAB269199037</t>
  </si>
  <si>
    <t>UXAB269199038</t>
  </si>
  <si>
    <t>UXAB269199129</t>
  </si>
  <si>
    <t>UXAB269301010</t>
  </si>
  <si>
    <t>UXAB269301020</t>
  </si>
  <si>
    <t>UXAB269301111</t>
  </si>
  <si>
    <t>UXAB269301112</t>
  </si>
  <si>
    <t>UXAB269301113</t>
  </si>
  <si>
    <t>UXAB269301114</t>
  </si>
  <si>
    <t>UXAB269301115</t>
  </si>
  <si>
    <t>UXAB269301124</t>
  </si>
  <si>
    <t>UXAB269301125</t>
  </si>
  <si>
    <t>UXAB269301134</t>
  </si>
  <si>
    <t>UXAB269301136</t>
  </si>
  <si>
    <t>UXAB269301212</t>
  </si>
  <si>
    <t>UXAB269301213</t>
  </si>
  <si>
    <t>UXAB269301214</t>
  </si>
  <si>
    <t>UXAB269301224</t>
  </si>
  <si>
    <t>UXAB269301225</t>
  </si>
  <si>
    <t>UXAB269301234</t>
  </si>
  <si>
    <t>UXAB269301236</t>
  </si>
  <si>
    <t>UXAB269301312</t>
  </si>
  <si>
    <t>UXAB269301314</t>
  </si>
  <si>
    <t>UXAB269301325</t>
  </si>
  <si>
    <t>UXAB269301336</t>
  </si>
  <si>
    <t>UXAB269314001</t>
  </si>
  <si>
    <t>UXAB269320902</t>
  </si>
  <si>
    <t>UXAB269320904</t>
  </si>
  <si>
    <t>UXAB269320939</t>
  </si>
  <si>
    <t>UXAB269320948</t>
  </si>
  <si>
    <t>UXAB269330902</t>
  </si>
  <si>
    <t>UXAB269330904</t>
  </si>
  <si>
    <t>UXAB269330909</t>
  </si>
  <si>
    <t>UXAB269330918</t>
  </si>
  <si>
    <t>UXAB269330937</t>
  </si>
  <si>
    <t>UXAB269330939</t>
  </si>
  <si>
    <t>UXAB269330948</t>
  </si>
  <si>
    <t>UXAB269330951</t>
  </si>
  <si>
    <t>UXAB269330953</t>
  </si>
  <si>
    <t>UXAB269330978</t>
  </si>
  <si>
    <t>UXAB269335300</t>
  </si>
  <si>
    <t>UXAB269335400</t>
  </si>
  <si>
    <t>UXAB269335500</t>
  </si>
  <si>
    <t>UXAB269335600</t>
  </si>
  <si>
    <t>UXAB269335700</t>
  </si>
  <si>
    <t>UXAB269335800</t>
  </si>
  <si>
    <t>UXAB269340904</t>
  </si>
  <si>
    <t>UXAB269340909</t>
  </si>
  <si>
    <t>UXAB269340918</t>
  </si>
  <si>
    <t>UXAB269340939</t>
  </si>
  <si>
    <t>UXAB269340948</t>
  </si>
  <si>
    <t>UXAB269350902</t>
  </si>
  <si>
    <t>UXAB269350903</t>
  </si>
  <si>
    <t>UXAB269350904</t>
  </si>
  <si>
    <t>UXAB269350905</t>
  </si>
  <si>
    <t>UXAB269350909</t>
  </si>
  <si>
    <t>UXAB269350948</t>
  </si>
  <si>
    <t>UXAB269350953</t>
  </si>
  <si>
    <t>UXAB269364005</t>
  </si>
  <si>
    <t>UXAB269364010</t>
  </si>
  <si>
    <t>UXAB269364100</t>
  </si>
  <si>
    <t>UXAB269370001</t>
  </si>
  <si>
    <t>UXAB269370231</t>
  </si>
  <si>
    <t>UXAB269370239</t>
  </si>
  <si>
    <t>UXAB269370240</t>
  </si>
  <si>
    <t>UXAB269371010</t>
  </si>
  <si>
    <t>UXAB269371100</t>
  </si>
  <si>
    <t>UXAB269371200</t>
  </si>
  <si>
    <t>UXAB269371201</t>
  </si>
  <si>
    <t>UXAB269372002</t>
  </si>
  <si>
    <t>UXAB269375001</t>
  </si>
  <si>
    <t>UXAB269396001</t>
  </si>
  <si>
    <t>UXAB269397001</t>
  </si>
  <si>
    <t>UXAB269399056</t>
  </si>
  <si>
    <t>UXAB269399071</t>
  </si>
  <si>
    <t>UXAB269401114</t>
  </si>
  <si>
    <t>UXAB269401116</t>
  </si>
  <si>
    <t>UXAB269401117</t>
  </si>
  <si>
    <t>UXAB269401118</t>
  </si>
  <si>
    <t>UXAB269401126</t>
  </si>
  <si>
    <t>UXAB269401128</t>
  </si>
  <si>
    <t>UXAB269401214</t>
  </si>
  <si>
    <t>UXAB269401216</t>
  </si>
  <si>
    <t>UXAB269401217</t>
  </si>
  <si>
    <t>UXAB269401218</t>
  </si>
  <si>
    <t>UXAB269401226</t>
  </si>
  <si>
    <t>UXAB269401228</t>
  </si>
  <si>
    <t>UXAB269401317</t>
  </si>
  <si>
    <t>UXAB269499051</t>
  </si>
  <si>
    <t>UXAB269499052</t>
  </si>
  <si>
    <t>UXAB269499055</t>
  </si>
  <si>
    <t>UXAB269499056</t>
  </si>
  <si>
    <t>UXAB269499063</t>
  </si>
  <si>
    <t>UXAB269499064</t>
  </si>
  <si>
    <t>UXAB269499065</t>
  </si>
  <si>
    <t>UXAB269499066</t>
  </si>
  <si>
    <t>UXAB269501101</t>
  </si>
  <si>
    <t>UXAB269501102</t>
  </si>
  <si>
    <t>UXAB269501103</t>
  </si>
  <si>
    <t>UXAB269501104</t>
  </si>
  <si>
    <t>UXAB269501202</t>
  </si>
  <si>
    <t>UXAB269501203</t>
  </si>
  <si>
    <t>UXAB269501204</t>
  </si>
  <si>
    <t>UXAB269520904</t>
  </si>
  <si>
    <t>UXAB269520939</t>
  </si>
  <si>
    <t>UXAB269520948</t>
  </si>
  <si>
    <t>UXAB269540909</t>
  </si>
  <si>
    <t>UXAB269550902</t>
  </si>
  <si>
    <t>UXAB269550909</t>
  </si>
  <si>
    <t>UXAB269550948</t>
  </si>
  <si>
    <t>UXAB269564005</t>
  </si>
  <si>
    <t>UXAB269564100</t>
  </si>
  <si>
    <t>UXAB269570231</t>
  </si>
  <si>
    <t>UXAB269570239</t>
  </si>
  <si>
    <t>UXAB269571200</t>
  </si>
  <si>
    <t>UXAB269571201</t>
  </si>
  <si>
    <t>UXAB269596001</t>
  </si>
  <si>
    <t>UXAB269599011</t>
  </si>
  <si>
    <t>UXAB269599065</t>
  </si>
  <si>
    <t>UXAB269599066</t>
  </si>
  <si>
    <t>UXAB269599067</t>
  </si>
  <si>
    <t>UXAB269599068</t>
  </si>
  <si>
    <t>UXAB269599087</t>
  </si>
  <si>
    <t>UXAB269599088</t>
  </si>
  <si>
    <t>UXAB269599089</t>
  </si>
  <si>
    <t>UXAB269599090</t>
  </si>
  <si>
    <t>UXAB269599117</t>
  </si>
  <si>
    <t>UXAB269599118</t>
  </si>
  <si>
    <t>UXAB269599119</t>
  </si>
  <si>
    <t>UXAB269599120</t>
  </si>
  <si>
    <t>UXAB269599121</t>
  </si>
  <si>
    <t>UXAB269599122</t>
  </si>
  <si>
    <t>UXAB269599123</t>
  </si>
  <si>
    <t>UXAB269601101</t>
  </si>
  <si>
    <t>UXAB269601102</t>
  </si>
  <si>
    <t>UXAB269601103</t>
  </si>
  <si>
    <t>UXAB269601201</t>
  </si>
  <si>
    <t>UXAB269601202</t>
  </si>
  <si>
    <t>UXAB269601203</t>
  </si>
  <si>
    <t>UXAB269701101</t>
  </si>
  <si>
    <t>UXAB269701102</t>
  </si>
  <si>
    <t>UXAB269701103</t>
  </si>
  <si>
    <t>UXAB269701104</t>
  </si>
  <si>
    <t>UXAB269701201</t>
  </si>
  <si>
    <t>UXAB269701202</t>
  </si>
  <si>
    <t>UXAB269701203</t>
  </si>
  <si>
    <t>UXAB269701204</t>
  </si>
  <si>
    <t>UXAB269799011</t>
  </si>
  <si>
    <t>UXAB269799012</t>
  </si>
  <si>
    <t>UXAB269799013</t>
  </si>
  <si>
    <t>UXAB269799014</t>
  </si>
  <si>
    <t>UXAB269799018</t>
  </si>
  <si>
    <t>UXAB269799019</t>
  </si>
  <si>
    <t>UXAB269799020</t>
  </si>
  <si>
    <t>UXAB269799021</t>
  </si>
  <si>
    <t>UXAB269799022</t>
  </si>
  <si>
    <t>UXAB269800205</t>
  </si>
  <si>
    <t>VA7910</t>
  </si>
  <si>
    <t>VA7915</t>
  </si>
  <si>
    <t>VA7930</t>
  </si>
  <si>
    <t>VA7950</t>
  </si>
  <si>
    <t>VA7975</t>
  </si>
  <si>
    <t>VA8300</t>
  </si>
  <si>
    <t>VC1624</t>
  </si>
  <si>
    <t>VC1820</t>
  </si>
  <si>
    <t>VC1823</t>
  </si>
  <si>
    <t>VC1824</t>
  </si>
  <si>
    <t>VC2020</t>
  </si>
  <si>
    <t>VC2023</t>
  </si>
  <si>
    <t>VC2024</t>
  </si>
  <si>
    <t>VC3010</t>
  </si>
  <si>
    <t>VC3025</t>
  </si>
  <si>
    <t>VC3040</t>
  </si>
  <si>
    <t>VC3060</t>
  </si>
  <si>
    <t>VC3080</t>
  </si>
  <si>
    <t>VS4235K</t>
  </si>
  <si>
    <t>VS6285K</t>
  </si>
  <si>
    <t>VZ1400K</t>
  </si>
  <si>
    <t>VZ1401K</t>
  </si>
  <si>
    <t>VZ1850K</t>
  </si>
  <si>
    <t>VZ2000K</t>
  </si>
  <si>
    <t>VZ8501K</t>
  </si>
  <si>
    <t>XT1D16FSA-0+0</t>
  </si>
  <si>
    <t>XT1N10FAA-1+0</t>
  </si>
  <si>
    <t>XT1N10FAA-1+1</t>
  </si>
  <si>
    <t>XT1N16FAA-1+0</t>
  </si>
  <si>
    <t>XT1N16FAA-1+1</t>
  </si>
  <si>
    <t>XT3D25FSA-0+0</t>
  </si>
  <si>
    <t>XT3N20FAA-1+0</t>
  </si>
  <si>
    <t>XT3N20FAA-1+1</t>
  </si>
  <si>
    <t>XT3N25FAA-1+0</t>
  </si>
  <si>
    <t>XT3N25FAA-1+1</t>
  </si>
  <si>
    <t>YASDA21</t>
  </si>
  <si>
    <t>YASDA23</t>
  </si>
  <si>
    <t>YASDA35</t>
  </si>
  <si>
    <t>YASDA7</t>
  </si>
  <si>
    <t>YASDA8</t>
  </si>
  <si>
    <t>YAST1</t>
  </si>
  <si>
    <t>YJTB3</t>
  </si>
  <si>
    <t>ZA6030</t>
  </si>
  <si>
    <t>ZA8030</t>
  </si>
  <si>
    <t>ZN0006</t>
  </si>
  <si>
    <t>ZN0008</t>
  </si>
  <si>
    <t>ZN0010</t>
  </si>
  <si>
    <t>ZN1000</t>
  </si>
  <si>
    <t>ZN1001</t>
  </si>
  <si>
    <t>ZN1002</t>
  </si>
  <si>
    <t>ZN1010</t>
  </si>
  <si>
    <t>ZN1020</t>
  </si>
  <si>
    <t>ZN1040</t>
  </si>
  <si>
    <t>ZN1041</t>
  </si>
  <si>
    <t>ZN1200</t>
  </si>
  <si>
    <t>ZN3000</t>
  </si>
  <si>
    <t>ZN3011</t>
  </si>
  <si>
    <t>ZN4000</t>
  </si>
  <si>
    <t>ZN4001</t>
  </si>
  <si>
    <t>ZN4002</t>
  </si>
  <si>
    <t>ZN4011</t>
  </si>
  <si>
    <t>ZN5000</t>
  </si>
  <si>
    <t>ZN5001</t>
  </si>
  <si>
    <t>ZN5002</t>
  </si>
  <si>
    <t>ZN5011</t>
  </si>
  <si>
    <t>ZN6000</t>
  </si>
  <si>
    <t>ZN6001</t>
  </si>
  <si>
    <t>ZN6002</t>
  </si>
  <si>
    <t>ZN8000</t>
  </si>
  <si>
    <t>ZN8001</t>
  </si>
  <si>
    <t>ZN8002</t>
  </si>
  <si>
    <t>ZU1100</t>
  </si>
  <si>
    <t>ZU2100</t>
  </si>
  <si>
    <t>2CDS282001R0104</t>
  </si>
  <si>
    <t>2CDS284001R0104</t>
  </si>
  <si>
    <t>2CDS282001R0014</t>
  </si>
  <si>
    <t>2CDS284001R0204</t>
  </si>
  <si>
    <t>2CDS282001R0254</t>
  </si>
  <si>
    <t>2CDS284001R0324</t>
  </si>
  <si>
    <t>2CDS284001R0404</t>
  </si>
  <si>
    <t>2CDS282001R0044</t>
  </si>
  <si>
    <t>2CDS211001R0104</t>
  </si>
  <si>
    <t>2CDS211001R0164</t>
  </si>
  <si>
    <t>2CDS211001R0204</t>
  </si>
  <si>
    <t>2CDS211001R0324</t>
  </si>
  <si>
    <t>2CDS211001R0404</t>
  </si>
  <si>
    <t>2CDS211001R0504</t>
  </si>
  <si>
    <t>2CDS211001R0634</t>
  </si>
  <si>
    <t>2CDS212001R0104</t>
  </si>
  <si>
    <t>2CDS212001R0164</t>
  </si>
  <si>
    <t>2CDS212001R0204</t>
  </si>
  <si>
    <t>2CDS212001R0254</t>
  </si>
  <si>
    <t>2CDS212001R0324</t>
  </si>
  <si>
    <t>2CDS212001R0404</t>
  </si>
  <si>
    <t>2CDS212001R0504</t>
  </si>
  <si>
    <t>2CDS212001R0634</t>
  </si>
  <si>
    <t>2CDS213001R0064</t>
  </si>
  <si>
    <t>2CDS213001R0104</t>
  </si>
  <si>
    <t>2CDS213001R0164</t>
  </si>
  <si>
    <t>2CDS213001R0204</t>
  </si>
  <si>
    <t>2CDS213001R0254</t>
  </si>
  <si>
    <t>2CDS213001R0324</t>
  </si>
  <si>
    <t>2CDS213001R0404</t>
  </si>
  <si>
    <t>2CDS213001R0504</t>
  </si>
  <si>
    <t>2CDS213001R0634</t>
  </si>
  <si>
    <t>Precio de venta</t>
  </si>
  <si>
    <t>2CCA703151R0001</t>
  </si>
  <si>
    <t>2CCA703152R0001</t>
  </si>
  <si>
    <t>2CCA703160R0001</t>
  </si>
  <si>
    <t>2CCA703162R0001</t>
  </si>
  <si>
    <t>2CCA703251R0001</t>
  </si>
  <si>
    <t>2CDS214001R0064</t>
  </si>
  <si>
    <t>2CDS214001R0104</t>
  </si>
  <si>
    <t>2CDS214001R0164</t>
  </si>
  <si>
    <t>2CDS214001R0204</t>
  </si>
  <si>
    <t>2CDS214001R0254</t>
  </si>
  <si>
    <t>2CDS214001R0324</t>
  </si>
  <si>
    <t>2CDS214001R0404</t>
  </si>
  <si>
    <t>2CDS214001R0504</t>
  </si>
  <si>
    <t>2CDS214001R0634</t>
  </si>
  <si>
    <t>2CDS254001R0157</t>
  </si>
  <si>
    <t>2CDS254001R0217</t>
  </si>
  <si>
    <t>2CDS254001R0257</t>
  </si>
  <si>
    <t>2CDS254001R0277</t>
  </si>
  <si>
    <t>2CDS254001R0317</t>
  </si>
  <si>
    <t>2CDS254001R0337</t>
  </si>
  <si>
    <t>2CDS254001R0377</t>
  </si>
  <si>
    <t>2CDS254001R0407</t>
  </si>
  <si>
    <t>2CDS254001R0427</t>
  </si>
  <si>
    <t>2CDS254001R0487</t>
  </si>
  <si>
    <t>2CDS254001R0517</t>
  </si>
  <si>
    <t>2CDS254001R0557</t>
  </si>
  <si>
    <t>2CDS254001R0577</t>
  </si>
  <si>
    <t>2CDS281001R0014</t>
  </si>
  <si>
    <t>2CDS281001R0034</t>
  </si>
  <si>
    <t>2CDS281001R0044</t>
  </si>
  <si>
    <t>2CDS281001R0084</t>
  </si>
  <si>
    <t>2CDS281001R0104</t>
  </si>
  <si>
    <t>2CDS281001R0134</t>
  </si>
  <si>
    <t>2CDS281001R0504</t>
  </si>
  <si>
    <t>2CDS281001R0634</t>
  </si>
  <si>
    <t>2CDS281001R0974</t>
  </si>
  <si>
    <t>2CDS281001R0984</t>
  </si>
  <si>
    <t>2CDS282001R0024</t>
  </si>
  <si>
    <t>2CDS282001R0034</t>
  </si>
  <si>
    <t>2CDS282001R0084</t>
  </si>
  <si>
    <t>2CDS282001R0134</t>
  </si>
  <si>
    <t>2CDS282001R0504</t>
  </si>
  <si>
    <t>2CDS282001R0634</t>
  </si>
  <si>
    <t>2CDS282001R0974</t>
  </si>
  <si>
    <t>2CDS282001R0984</t>
  </si>
  <si>
    <t>2CDS283001R0014</t>
  </si>
  <si>
    <t>2CDS283001R0024</t>
  </si>
  <si>
    <t>2CDS283001R0034</t>
  </si>
  <si>
    <t>2CDS283001R0044</t>
  </si>
  <si>
    <t>2CDS283001R0064</t>
  </si>
  <si>
    <t>2CDS283001R0084</t>
  </si>
  <si>
    <t>2CDS283001R0104</t>
  </si>
  <si>
    <t>2CDS283001R0134</t>
  </si>
  <si>
    <t>2CDS283001R0254</t>
  </si>
  <si>
    <t>2CDS283001R0974</t>
  </si>
  <si>
    <t>2CDS283001R0984</t>
  </si>
  <si>
    <t>2CDS284001R0014</t>
  </si>
  <si>
    <t>2CDS284001R0024</t>
  </si>
  <si>
    <t>2CDS284001R0034</t>
  </si>
  <si>
    <t>2CDS284001R0044</t>
  </si>
  <si>
    <t>2CDS284001R0084</t>
  </si>
  <si>
    <t>2CDS284001R0134</t>
  </si>
  <si>
    <t>2CDS284001R0254</t>
  </si>
  <si>
    <t>2CDS284001R0504</t>
  </si>
  <si>
    <t>2CDS284001R0634</t>
  </si>
  <si>
    <t>2CDS284001R0974</t>
  </si>
  <si>
    <t>2CDS284001R0984</t>
  </si>
  <si>
    <t>2CMA170503R1000</t>
  </si>
  <si>
    <t>2CMA170536R1000</t>
  </si>
  <si>
    <t>2CMA170545R1000</t>
  </si>
  <si>
    <t>2CSM295793R1341</t>
  </si>
  <si>
    <t>SRY10830K</t>
  </si>
  <si>
    <t>SRY2215K</t>
  </si>
  <si>
    <t>SRY3215K</t>
  </si>
  <si>
    <t>SRY32515K</t>
  </si>
  <si>
    <t>SRY3315K</t>
  </si>
  <si>
    <t>SRY3420K</t>
  </si>
  <si>
    <t>SRY4315K</t>
  </si>
  <si>
    <t>SRY4320K</t>
  </si>
  <si>
    <t>SRY4420K</t>
  </si>
  <si>
    <t>SRY5320K</t>
  </si>
  <si>
    <t>SRY5415K</t>
  </si>
  <si>
    <t>SRY5420K</t>
  </si>
  <si>
    <t>SRY5425K</t>
  </si>
  <si>
    <t>SRY5520K</t>
  </si>
  <si>
    <t>SRY6420K</t>
  </si>
  <si>
    <t>SRY6425K</t>
  </si>
  <si>
    <t>SRY6625K</t>
  </si>
  <si>
    <t>SRY7520K</t>
  </si>
  <si>
    <t>SRY7525K</t>
  </si>
  <si>
    <t>SRY8625K</t>
  </si>
  <si>
    <t>SRY8630K</t>
  </si>
  <si>
    <t>SRY8830K</t>
  </si>
  <si>
    <t>1SCA113420R1001</t>
  </si>
  <si>
    <t>1SCA113421R1001</t>
  </si>
  <si>
    <t>1SCA113422R1001</t>
  </si>
  <si>
    <t>1SCA120152R1001</t>
  </si>
  <si>
    <t>1SCA126584R1001</t>
  </si>
  <si>
    <t>1SDA013575R1</t>
  </si>
  <si>
    <t>1SDA013576R1</t>
  </si>
  <si>
    <t>1SDA013596R1</t>
  </si>
  <si>
    <t>1SDA013597R1</t>
  </si>
  <si>
    <t>1SDA013600R1</t>
  </si>
  <si>
    <t>1SDA013602R1</t>
  </si>
  <si>
    <t>1SDA013604R1</t>
  </si>
  <si>
    <t>1SDA013606R1</t>
  </si>
  <si>
    <t>1SDA013607R1</t>
  </si>
  <si>
    <t>1SDA013608R1</t>
  </si>
  <si>
    <t>1SDA013609R1</t>
  </si>
  <si>
    <t>1SDA013610R1</t>
  </si>
  <si>
    <t>1SDA013611R1</t>
  </si>
  <si>
    <t>1SDA013693R1</t>
  </si>
  <si>
    <t>1SDA013694R1</t>
  </si>
  <si>
    <t>1SDA013695R1</t>
  </si>
  <si>
    <t>1SDA013696R1</t>
  </si>
  <si>
    <t>1SDA013699R1</t>
  </si>
  <si>
    <t>1SDA013702R1</t>
  </si>
  <si>
    <t>1SDA013703R1</t>
  </si>
  <si>
    <t>1SDA013704R1</t>
  </si>
  <si>
    <t>1SDA013705R1</t>
  </si>
  <si>
    <t>1SDA013706R1</t>
  </si>
  <si>
    <t>1SDA013707R1</t>
  </si>
  <si>
    <t>1SDA013708R1</t>
  </si>
  <si>
    <t>1SDA013709R1</t>
  </si>
  <si>
    <t>1SDA013714R1</t>
  </si>
  <si>
    <t>1SDA013715R1</t>
  </si>
  <si>
    <t>1SDA013716R1</t>
  </si>
  <si>
    <t>1SDA013717R1</t>
  </si>
  <si>
    <t>1SDA013718R1</t>
  </si>
  <si>
    <t>1SDA013719R1</t>
  </si>
  <si>
    <t>1SDA013781R1</t>
  </si>
  <si>
    <t>1SDA013782R1</t>
  </si>
  <si>
    <t>1SDA013783R1</t>
  </si>
  <si>
    <t>1SDA013785R1</t>
  </si>
  <si>
    <t>1SDA013786R1</t>
  </si>
  <si>
    <t>1SDA013833R1</t>
  </si>
  <si>
    <t>1SDA013835R1</t>
  </si>
  <si>
    <t>1SDA013838R1</t>
  </si>
  <si>
    <t>1SDA013839R1</t>
  </si>
  <si>
    <t>1SDA013840R1</t>
  </si>
  <si>
    <t>1SDA013842R1</t>
  </si>
  <si>
    <t>1SDA013846R1</t>
  </si>
  <si>
    <t>1SDA013847R1</t>
  </si>
  <si>
    <t>1SDA013857R1</t>
  </si>
  <si>
    <t>1SDA013858R1</t>
  </si>
  <si>
    <t>1SDA013860R1</t>
  </si>
  <si>
    <t>1SDA013864R1</t>
  </si>
  <si>
    <t>1SDA013865R1</t>
  </si>
  <si>
    <t>1SDA013866R1</t>
  </si>
  <si>
    <t>1SDA013867R1</t>
  </si>
  <si>
    <t>1SDA013868R1</t>
  </si>
  <si>
    <t>1SDA013869R1</t>
  </si>
  <si>
    <t>1SDA013871R1</t>
  </si>
  <si>
    <t>1SDA013872R1</t>
  </si>
  <si>
    <t>1SDA013873R1</t>
  </si>
  <si>
    <t>1SDA013874R1</t>
  </si>
  <si>
    <t>1SDA013880R1</t>
  </si>
  <si>
    <t>1SDA013881R1</t>
  </si>
  <si>
    <t>1SDA013883R1</t>
  </si>
  <si>
    <t>1SDA013886R1</t>
  </si>
  <si>
    <t>1SDA013887R1</t>
  </si>
  <si>
    <t>1SDA013888R1</t>
  </si>
  <si>
    <t>1SDA013889R1</t>
  </si>
  <si>
    <t>1SDA013890R1</t>
  </si>
  <si>
    <t>1SDA013895R1</t>
  </si>
  <si>
    <t>1SDA013896R1</t>
  </si>
  <si>
    <t>1SDA013897R1</t>
  </si>
  <si>
    <t>1SDA013898R1</t>
  </si>
  <si>
    <t>1SDA013960R1</t>
  </si>
  <si>
    <t>1SDA013961R1</t>
  </si>
  <si>
    <t>1SDA013962R1</t>
  </si>
  <si>
    <t>1SDA013963R1</t>
  </si>
  <si>
    <t>1SDA014026R1</t>
  </si>
  <si>
    <t>1SDA014027R1</t>
  </si>
  <si>
    <t>1SDA014028R1</t>
  </si>
  <si>
    <t>1SDA014029R1</t>
  </si>
  <si>
    <t>1SDA014030R1</t>
  </si>
  <si>
    <t>1SDA014032R1</t>
  </si>
  <si>
    <t>1SDA014035R1</t>
  </si>
  <si>
    <t>1SDA014036R1</t>
  </si>
  <si>
    <t>1SDA014136R1</t>
  </si>
  <si>
    <t>1SDA014137R1</t>
  </si>
  <si>
    <t>1SDA014138R1</t>
  </si>
  <si>
    <t>1SDA014140R1</t>
  </si>
  <si>
    <t>1SDA014141R1</t>
  </si>
  <si>
    <t>1SDA014179R1</t>
  </si>
  <si>
    <t>1SDA014181R1</t>
  </si>
  <si>
    <t>1SDA014184R1</t>
  </si>
  <si>
    <t>1SDA014185R1</t>
  </si>
  <si>
    <t>1SDA014186R1</t>
  </si>
  <si>
    <t>1SDA014188R1</t>
  </si>
  <si>
    <t>1SDA014189R1</t>
  </si>
  <si>
    <t>1SDA014190R1</t>
  </si>
  <si>
    <t>1SDA014192R1</t>
  </si>
  <si>
    <t>1SDA014193R1</t>
  </si>
  <si>
    <t>1SDA014222R1</t>
  </si>
  <si>
    <t>1SDA014223R1</t>
  </si>
  <si>
    <t>1SDA014224R1</t>
  </si>
  <si>
    <t>1SDA014225R1</t>
  </si>
  <si>
    <t>1SDA020290R1</t>
  </si>
  <si>
    <t>1SDA020293R1</t>
  </si>
  <si>
    <t>1SDA020294R1</t>
  </si>
  <si>
    <t>1SDA020321R1</t>
  </si>
  <si>
    <t>1SDA023332R1</t>
  </si>
  <si>
    <t>1SDA023352R1</t>
  </si>
  <si>
    <t>1SDA023353R1</t>
  </si>
  <si>
    <t>1SDA023354R1</t>
  </si>
  <si>
    <t>1SDA023355R1</t>
  </si>
  <si>
    <t>1SDA023356R1</t>
  </si>
  <si>
    <t>1SDA023357R1</t>
  </si>
  <si>
    <t>1SDA023359R1</t>
  </si>
  <si>
    <t>1SDA023360R1</t>
  </si>
  <si>
    <t>1SDA023361R1</t>
  </si>
  <si>
    <t>1SDA023362R1</t>
  </si>
  <si>
    <t>1SDA023363R1</t>
  </si>
  <si>
    <t>1SDA023365R1</t>
  </si>
  <si>
    <t>1SDA023366R1</t>
  </si>
  <si>
    <t>1SDA023367R1</t>
  </si>
  <si>
    <t>1SDA023368R1</t>
  </si>
  <si>
    <t>1SDA023370R1</t>
  </si>
  <si>
    <t>1SDA023372R1</t>
  </si>
  <si>
    <t>1SDA023373R1</t>
  </si>
  <si>
    <t>1SDA023374R1</t>
  </si>
  <si>
    <t>1SDA023376R1</t>
  </si>
  <si>
    <t>1SDA023378R1</t>
  </si>
  <si>
    <t>1SDA023389R1</t>
  </si>
  <si>
    <t>1SDA023403R1</t>
  </si>
  <si>
    <t>1SDA023405R1</t>
  </si>
  <si>
    <t>1SDA023406R1</t>
  </si>
  <si>
    <t>1SDA025427R1</t>
  </si>
  <si>
    <t>1SDA025434R1</t>
  </si>
  <si>
    <t>1SDA025435R1</t>
  </si>
  <si>
    <t>1SDA025544R1</t>
  </si>
  <si>
    <t>1SDA025545R1</t>
  </si>
  <si>
    <t>1SDA025547R1</t>
  </si>
  <si>
    <t>1SDA025551R1</t>
  </si>
  <si>
    <t>1SDA025552R1</t>
  </si>
  <si>
    <t>1SDA025553R1</t>
  </si>
  <si>
    <t>1SDA025554R1</t>
  </si>
  <si>
    <t>1SDA025555R1</t>
  </si>
  <si>
    <t>1SDA025560R1</t>
  </si>
  <si>
    <t>1SDA025561R1</t>
  </si>
  <si>
    <t>1SDA025762R1</t>
  </si>
  <si>
    <t>1SDA025763R1</t>
  </si>
  <si>
    <t>1SDA025766R1</t>
  </si>
  <si>
    <t>1SDA025773R1</t>
  </si>
  <si>
    <t>1SDA025774R1</t>
  </si>
  <si>
    <t>1SDA025775R1</t>
  </si>
  <si>
    <t>1SDA025776R1</t>
  </si>
  <si>
    <t>1SDA025777R1</t>
  </si>
  <si>
    <t>1SDA025778R1</t>
  </si>
  <si>
    <t>1SDA025786R1</t>
  </si>
  <si>
    <t>1SDA036245R1</t>
  </si>
  <si>
    <t>1SDA037121R1</t>
  </si>
  <si>
    <t>1SDA037419R1</t>
  </si>
  <si>
    <t>1SDA037512R1</t>
  </si>
  <si>
    <t>1SDA037514R1</t>
  </si>
  <si>
    <t>1SDA037515R1</t>
  </si>
  <si>
    <t>1SDA037517R1</t>
  </si>
  <si>
    <t>1SDA037518R1</t>
  </si>
  <si>
    <t>1SDA037522R1</t>
  </si>
  <si>
    <t>1SDA037523R1</t>
  </si>
  <si>
    <t>1SDA037524R1</t>
  </si>
  <si>
    <t>1SDA038009R1</t>
  </si>
  <si>
    <t>1SDA038016R1</t>
  </si>
  <si>
    <t>1SDA038017R1</t>
  </si>
  <si>
    <t>1SDA038018R1</t>
  </si>
  <si>
    <t>1SDA038019R1</t>
  </si>
  <si>
    <t>1SDA038023R1</t>
  </si>
  <si>
    <t>1SDA038030R1</t>
  </si>
  <si>
    <t>1SDA038031R1</t>
  </si>
  <si>
    <t>1SDA038036R1</t>
  </si>
  <si>
    <t>1SDA038037R1</t>
  </si>
  <si>
    <t>1SDA038039R1</t>
  </si>
  <si>
    <t>1SDA038040R1</t>
  </si>
  <si>
    <t>1SDA038043R1</t>
  </si>
  <si>
    <t>1SDA038050R1</t>
  </si>
  <si>
    <t>1SDA038051R1</t>
  </si>
  <si>
    <t>1SDA038338R1</t>
  </si>
  <si>
    <t>1SDA038356R1</t>
  </si>
  <si>
    <t>1SDA038778R1</t>
  </si>
  <si>
    <t>1SDA038779R1</t>
  </si>
  <si>
    <t>1SDA043341R1</t>
  </si>
  <si>
    <t>1SDA043461R1</t>
  </si>
  <si>
    <t>1SDA043462R1</t>
  </si>
  <si>
    <t>1SDA043464R1</t>
  </si>
  <si>
    <t>1SDA043465R1</t>
  </si>
  <si>
    <t>1SDA043492R1</t>
  </si>
  <si>
    <t>1SDA043493R1</t>
  </si>
  <si>
    <t>1SDA043494R1</t>
  </si>
  <si>
    <t>1SDA043495R1</t>
  </si>
  <si>
    <t>1SDA043496R1</t>
  </si>
  <si>
    <t>1SDA043497R1</t>
  </si>
  <si>
    <t>1SDA043498R1</t>
  </si>
  <si>
    <t>1SDA043499R1</t>
  </si>
  <si>
    <t>1SDA043500R1</t>
  </si>
  <si>
    <t>1SDA043501R1</t>
  </si>
  <si>
    <t>1SDA043502R1</t>
  </si>
  <si>
    <t>1SDA043503R1</t>
  </si>
  <si>
    <t>1SDA043504R1</t>
  </si>
  <si>
    <t>1SDA043505R1</t>
  </si>
  <si>
    <t>1SDA043506R1</t>
  </si>
  <si>
    <t>1SDA043507R1</t>
  </si>
  <si>
    <t>1SDA043508R1</t>
  </si>
  <si>
    <t>1SDA043509R1</t>
  </si>
  <si>
    <t>1SDA043510R1</t>
  </si>
  <si>
    <t>1SDA043511R1</t>
  </si>
  <si>
    <t>1SDA043512R1</t>
  </si>
  <si>
    <t>1SDA043513R1</t>
  </si>
  <si>
    <t>1SDA045692R1</t>
  </si>
  <si>
    <t>1SDA046515R1</t>
  </si>
  <si>
    <t>1SDA046516R1</t>
  </si>
  <si>
    <t>1SDA046517R1</t>
  </si>
  <si>
    <t>1SDA046518R1</t>
  </si>
  <si>
    <t>1SDA046519R1</t>
  </si>
  <si>
    <t>1SDA046521R1</t>
  </si>
  <si>
    <t>1SDA046568R1</t>
  </si>
  <si>
    <t>1SDA046569R1</t>
  </si>
  <si>
    <t>1SDA046578R1</t>
  </si>
  <si>
    <t>1SDA046579R1</t>
  </si>
  <si>
    <t>1SDA047549R1</t>
  </si>
  <si>
    <t>1SDA047550R1</t>
  </si>
  <si>
    <t>1SDA047551R1</t>
  </si>
  <si>
    <t>1SDA047552R1</t>
  </si>
  <si>
    <t>1SDA047619R1</t>
  </si>
  <si>
    <t>1SDA048956R1</t>
  </si>
  <si>
    <t>1SDA050436R1</t>
  </si>
  <si>
    <t>1SDA050437R1</t>
  </si>
  <si>
    <t>1SDA050438R1</t>
  </si>
  <si>
    <t>1SDA050439R1</t>
  </si>
  <si>
    <t>1SDA050441R1</t>
  </si>
  <si>
    <t>1SDA050442R1</t>
  </si>
  <si>
    <t>1SDA050451R1</t>
  </si>
  <si>
    <t>1SDA050452R1</t>
  </si>
  <si>
    <t>1SDA050453R1</t>
  </si>
  <si>
    <t>1SDA050454R1</t>
  </si>
  <si>
    <t>1SDA050455R1</t>
  </si>
  <si>
    <t>1SDA050457R1</t>
  </si>
  <si>
    <t>1SDA050458R1</t>
  </si>
  <si>
    <t>1SDA050459R1</t>
  </si>
  <si>
    <t>1SDA050460R1</t>
  </si>
  <si>
    <t>1SDA050461R1</t>
  </si>
  <si>
    <t>1SDA050462R1</t>
  </si>
  <si>
    <t>1SDA050463R1</t>
  </si>
  <si>
    <t>1SDA050464R1</t>
  </si>
  <si>
    <t>1SDA050465R1</t>
  </si>
  <si>
    <t>1SDA050469R1</t>
  </si>
  <si>
    <t>1SDA050470R1</t>
  </si>
  <si>
    <t>1SDA050471R1</t>
  </si>
  <si>
    <t>1SDA050472R1</t>
  </si>
  <si>
    <t>1SDA050473R1</t>
  </si>
  <si>
    <t>1SDA050474R1</t>
  </si>
  <si>
    <t>1SDA050479R1</t>
  </si>
  <si>
    <t>1SDA050534R1</t>
  </si>
  <si>
    <t>1SDA050535R1</t>
  </si>
  <si>
    <t>1SDA050536R1</t>
  </si>
  <si>
    <t>1SDA050582R1</t>
  </si>
  <si>
    <t>1SDA050583R1</t>
  </si>
  <si>
    <t>1SDA050584R1</t>
  </si>
  <si>
    <t>1SDA050708R1</t>
  </si>
  <si>
    <t>1SDA050715R1</t>
  </si>
  <si>
    <t>1SDA050718R1</t>
  </si>
  <si>
    <t>1SDA051415R1</t>
  </si>
  <si>
    <t>1SDA051416R1</t>
  </si>
  <si>
    <t>1SDA051421R1</t>
  </si>
  <si>
    <t>1SDA051422R1</t>
  </si>
  <si>
    <t>1SDA051441R1</t>
  </si>
  <si>
    <t>1SDA051442R1</t>
  </si>
  <si>
    <t>1SDA051443R1</t>
  </si>
  <si>
    <t>1SDA051444R1</t>
  </si>
  <si>
    <t>1SDA051445R1</t>
  </si>
  <si>
    <t>1SDA051446R1</t>
  </si>
  <si>
    <t>1SDA051447R1</t>
  </si>
  <si>
    <t>1SDA052042R1</t>
  </si>
  <si>
    <t>1SDA052048R1</t>
  </si>
  <si>
    <t>1SDA053107R1</t>
  </si>
  <si>
    <t>1SDA053534R1</t>
  </si>
  <si>
    <t>1SDA053541R1</t>
  </si>
  <si>
    <t>1SDA053555R1</t>
  </si>
  <si>
    <t>1SDA053704R1</t>
  </si>
  <si>
    <t>1SDA053865R1</t>
  </si>
  <si>
    <t>1SDA053866R1</t>
  </si>
  <si>
    <t>1SDA053867R1</t>
  </si>
  <si>
    <t>1SDA053868R1</t>
  </si>
  <si>
    <t>1SDA053869R1</t>
  </si>
  <si>
    <t>1SDA053940R1</t>
  </si>
  <si>
    <t>1SDA053987R1</t>
  </si>
  <si>
    <t>1SDA053991R1</t>
  </si>
  <si>
    <t>1SDA053995R1</t>
  </si>
  <si>
    <t>1SDA055268R1</t>
  </si>
  <si>
    <t>1SDA055351R1</t>
  </si>
  <si>
    <t>1SDA056816R1</t>
  </si>
  <si>
    <t>1SDA056817R1</t>
  </si>
  <si>
    <t>1SDA056818R1</t>
  </si>
  <si>
    <t>1SDA056819R1</t>
  </si>
  <si>
    <t>1SDA056820R1</t>
  </si>
  <si>
    <t>1SDA056821R1</t>
  </si>
  <si>
    <t>1SDA056823R1</t>
  </si>
  <si>
    <t>1SDA056824R1</t>
  </si>
  <si>
    <t>1SDA056825R1</t>
  </si>
  <si>
    <t>1SDA056826R1</t>
  </si>
  <si>
    <t>1SDA056827R1</t>
  </si>
  <si>
    <t>1SDA056828R1</t>
  </si>
  <si>
    <t>1SDA056829R1</t>
  </si>
  <si>
    <t>1SDA056831R1</t>
  </si>
  <si>
    <t>1SDA056832R1</t>
  </si>
  <si>
    <t>1SDA056833R1</t>
  </si>
  <si>
    <t>1SDA056834R1</t>
  </si>
  <si>
    <t>1SDA056835R1</t>
  </si>
  <si>
    <t>1SDA056836R1</t>
  </si>
  <si>
    <t>1SDA056837R1</t>
  </si>
  <si>
    <t>1SDA056839R1</t>
  </si>
  <si>
    <t>1SDA056840R1</t>
  </si>
  <si>
    <t>1SDA056841R1</t>
  </si>
  <si>
    <t>1SDA056842R1</t>
  </si>
  <si>
    <t>1SDA056843R1</t>
  </si>
  <si>
    <t>1SDA056844R1</t>
  </si>
  <si>
    <t>1SDA056845R1</t>
  </si>
  <si>
    <t>1SDA056847R1</t>
  </si>
  <si>
    <t>1SDA057879R1</t>
  </si>
  <si>
    <t>1SDA057881R1</t>
  </si>
  <si>
    <t>1SDA057883R1</t>
  </si>
  <si>
    <t>1SDA057885R1</t>
  </si>
  <si>
    <t>1SDA057887R1</t>
  </si>
  <si>
    <t>1SDA057889R1</t>
  </si>
  <si>
    <t>1SDA057891R1</t>
  </si>
  <si>
    <t>1SDA057893R1</t>
  </si>
  <si>
    <t>1SDA057895R1</t>
  </si>
  <si>
    <t>1SDA057897R1</t>
  </si>
  <si>
    <t>1SDA057899R1</t>
  </si>
  <si>
    <t>1SDA057901R1</t>
  </si>
  <si>
    <t>1SDA057907R1</t>
  </si>
  <si>
    <t>1SDA057909R1</t>
  </si>
  <si>
    <t>1SDA058140R1</t>
  </si>
  <si>
    <t>1SDA058541R1</t>
  </si>
  <si>
    <t>1SDA058901R1</t>
  </si>
  <si>
    <t>1SDA058902R1</t>
  </si>
  <si>
    <t>1SDA058905R1</t>
  </si>
  <si>
    <t>1SDA058906R1</t>
  </si>
  <si>
    <t>1SDA058907R1</t>
  </si>
  <si>
    <t>1SDA058908R1</t>
  </si>
  <si>
    <t>1SDA058909R1</t>
  </si>
  <si>
    <t>1SDA058910R1</t>
  </si>
  <si>
    <t>1SDA058995R1</t>
  </si>
  <si>
    <t>1SDA058996R1</t>
  </si>
  <si>
    <t>1SDA059001R1</t>
  </si>
  <si>
    <t>1SDA059002R1</t>
  </si>
  <si>
    <t>1SDA059429R1</t>
  </si>
  <si>
    <t>1SDA059430R1</t>
  </si>
  <si>
    <t>1SDA059431R1</t>
  </si>
  <si>
    <t>1SDA059432R1</t>
  </si>
  <si>
    <t>1SDA059433R1</t>
  </si>
  <si>
    <t>1SDA059434R1</t>
  </si>
  <si>
    <t>1SDA059436R1</t>
  </si>
  <si>
    <t>1SDA059437R1</t>
  </si>
  <si>
    <t>1SDA059438R1</t>
  </si>
  <si>
    <t>1SDA059439R1</t>
  </si>
  <si>
    <t>1SDA059440R1</t>
  </si>
  <si>
    <t>1SDA059441R1</t>
  </si>
  <si>
    <t>1SDA059442R1</t>
  </si>
  <si>
    <t>1SDA059444R1</t>
  </si>
  <si>
    <t>1SDA059573R1</t>
  </si>
  <si>
    <t>1SDA059916R1</t>
  </si>
  <si>
    <t>1SDA060315R1</t>
  </si>
  <si>
    <t>1SDA060319R1</t>
  </si>
  <si>
    <t>1SDA060329R1</t>
  </si>
  <si>
    <t>1SDA060335R1</t>
  </si>
  <si>
    <t>1SDA060351R1</t>
  </si>
  <si>
    <t>1SDA060354R1</t>
  </si>
  <si>
    <t>1SDA060363R1</t>
  </si>
  <si>
    <t>1SDA060366R1</t>
  </si>
  <si>
    <t>1SDA060367R1</t>
  </si>
  <si>
    <t>1SDA060393R1</t>
  </si>
  <si>
    <t>1SDA060429R1</t>
  </si>
  <si>
    <t>1SDA060534R1</t>
  </si>
  <si>
    <t>1SDA060596R1</t>
  </si>
  <si>
    <t>1SDA060638R1</t>
  </si>
  <si>
    <t>1SDA061463R1</t>
  </si>
  <si>
    <t>1SDA061465R1</t>
  </si>
  <si>
    <t>1SDA061491R1</t>
  </si>
  <si>
    <t>1SDA061493R1</t>
  </si>
  <si>
    <t>1SDA061600R1</t>
  </si>
  <si>
    <t>1SDA061653R1</t>
  </si>
  <si>
    <t>1SDA061655R1</t>
  </si>
  <si>
    <t>1SDA061656R1</t>
  </si>
  <si>
    <t>1SDA061657R1</t>
  </si>
  <si>
    <t>1SDA061658R1</t>
  </si>
  <si>
    <t>1SDA061659R1</t>
  </si>
  <si>
    <t>1SDA061661R1</t>
  </si>
  <si>
    <t>1SDA061662R1</t>
  </si>
  <si>
    <t>1SDA061668R1</t>
  </si>
  <si>
    <t>1SDA061674R1</t>
  </si>
  <si>
    <t>1SDA061675R1</t>
  </si>
  <si>
    <t>1SDA061676R1</t>
  </si>
  <si>
    <t>1SDA061686R1</t>
  </si>
  <si>
    <t>1SDA061687R1</t>
  </si>
  <si>
    <t>1SDA061689R1</t>
  </si>
  <si>
    <t>1SDA061695R1</t>
  </si>
  <si>
    <t>1SDA061696R1</t>
  </si>
  <si>
    <t>1SDA061703R1</t>
  </si>
  <si>
    <t>1SDA061704R1</t>
  </si>
  <si>
    <t>1SDA061709R1</t>
  </si>
  <si>
    <t>1SDA061784R1</t>
  </si>
  <si>
    <t>1SDA061785R1</t>
  </si>
  <si>
    <t>1SDA061800R1</t>
  </si>
  <si>
    <t>1SDA061801R1</t>
  </si>
  <si>
    <t>1SDA061802R1</t>
  </si>
  <si>
    <t>1SDA061803R1</t>
  </si>
  <si>
    <t>1SDA061804R1</t>
  </si>
  <si>
    <t>1SDA061805R1</t>
  </si>
  <si>
    <t>1SDA061806R1</t>
  </si>
  <si>
    <t>1SDA061807R1</t>
  </si>
  <si>
    <t>1SDA061808R1</t>
  </si>
  <si>
    <t>1SDA061809R1</t>
  </si>
  <si>
    <t>1SDA061810R1</t>
  </si>
  <si>
    <t>1SDA061811R1</t>
  </si>
  <si>
    <t>1SDA061812R1</t>
  </si>
  <si>
    <t>1SDA061813R1</t>
  </si>
  <si>
    <t>1SDA061814R1</t>
  </si>
  <si>
    <t>1SDA061815R1</t>
  </si>
  <si>
    <t>1SDA061816R1</t>
  </si>
  <si>
    <t>1SDA061818R1</t>
  </si>
  <si>
    <t>1SDA061819R1</t>
  </si>
  <si>
    <t>1SDA061820R1</t>
  </si>
  <si>
    <t>1SDA061821R1</t>
  </si>
  <si>
    <t>1SDA061822R1</t>
  </si>
  <si>
    <t>1SDA061823R1</t>
  </si>
  <si>
    <t>1SDA062170R1</t>
  </si>
  <si>
    <t>1SDA063387R1</t>
  </si>
  <si>
    <t>1SDA063389R1</t>
  </si>
  <si>
    <t>1SDA063415R1</t>
  </si>
  <si>
    <t>1SDA063416R1</t>
  </si>
  <si>
    <t>1SDA063477R1</t>
  </si>
  <si>
    <t>1SDA063480R1</t>
  </si>
  <si>
    <t>1SDA063856R1</t>
  </si>
  <si>
    <t>1SDA063894R1</t>
  </si>
  <si>
    <t>1SDA064118R1</t>
  </si>
  <si>
    <t>1SDA064119R1</t>
  </si>
  <si>
    <t>1SDA064132R1</t>
  </si>
  <si>
    <t>1SDA064133R1</t>
  </si>
  <si>
    <t>1SDA064134R1</t>
  </si>
  <si>
    <t>1SDA064135R1</t>
  </si>
  <si>
    <t>1SDA064137R1</t>
  </si>
  <si>
    <t>1SDA064139R1</t>
  </si>
  <si>
    <t>1SDA064147R1</t>
  </si>
  <si>
    <t>1SDA064148R1</t>
  </si>
  <si>
    <t>1SDA064149R1</t>
  </si>
  <si>
    <t>1SDA064150R1</t>
  </si>
  <si>
    <t>1SDA064161R1</t>
  </si>
  <si>
    <t>1SDA064183R1</t>
  </si>
  <si>
    <t>1SDA064189R1</t>
  </si>
  <si>
    <t>1SDA064503R1</t>
  </si>
  <si>
    <t>1SDA064514R1</t>
  </si>
  <si>
    <t>1SDA064550R1</t>
  </si>
  <si>
    <t>1SDA064551R1</t>
  </si>
  <si>
    <t>1SDA064556R1</t>
  </si>
  <si>
    <t>1SDA064557R1</t>
  </si>
  <si>
    <t>1SDA064558R1</t>
  </si>
  <si>
    <t>1SDA064559R1</t>
  </si>
  <si>
    <t>1SDA064560R1</t>
  </si>
  <si>
    <t>1SDA064561R1</t>
  </si>
  <si>
    <t>1SDA064562R1</t>
  </si>
  <si>
    <t>1SDA064563R1</t>
  </si>
  <si>
    <t>1SDA064564R1</t>
  </si>
  <si>
    <t>1SDA064565R1</t>
  </si>
  <si>
    <t>1SDA064566R1</t>
  </si>
  <si>
    <t>1SDA064567R1</t>
  </si>
  <si>
    <t>1SDA064570R1</t>
  </si>
  <si>
    <t>1SDA064575R1</t>
  </si>
  <si>
    <t>1SDA064576R1</t>
  </si>
  <si>
    <t>1SDA064577R1</t>
  </si>
  <si>
    <t>1SDA064578R1</t>
  </si>
  <si>
    <t>1SDA064765R1</t>
  </si>
  <si>
    <t>1SDA064768R1</t>
  </si>
  <si>
    <t>1SDA064776R1</t>
  </si>
  <si>
    <t>1SDA064790R1</t>
  </si>
  <si>
    <t>1SDA064796R1</t>
  </si>
  <si>
    <t>1SDA064798R1</t>
  </si>
  <si>
    <t>1SDA064844R1</t>
  </si>
  <si>
    <t>1SDA064845R1</t>
  </si>
  <si>
    <t>1SDA064846R1</t>
  </si>
  <si>
    <t>1SDA064848R1</t>
  </si>
  <si>
    <t>1SDA064868R1</t>
  </si>
  <si>
    <t>1SDA064870R1</t>
  </si>
  <si>
    <t>1SDA064872R1</t>
  </si>
  <si>
    <t>1SDA064892R1</t>
  </si>
  <si>
    <t>1SDA064893R1</t>
  </si>
  <si>
    <t>1SDA064896R1</t>
  </si>
  <si>
    <t>1SDA064906R1</t>
  </si>
  <si>
    <t>1SDA065269R1</t>
  </si>
  <si>
    <t>1SDA065270R1</t>
  </si>
  <si>
    <t>1SDA065272R1</t>
  </si>
  <si>
    <t>1SDA065273R1</t>
  </si>
  <si>
    <t>1SDA065292R1</t>
  </si>
  <si>
    <t>1SDA065293R1</t>
  </si>
  <si>
    <t>1SDA065294R1</t>
  </si>
  <si>
    <t>1SDA065296R1</t>
  </si>
  <si>
    <t>1SDA065297R1</t>
  </si>
  <si>
    <t>1SDA065388R1</t>
  </si>
  <si>
    <t>1SDA065390R1</t>
  </si>
  <si>
    <t>1SDA065391R1</t>
  </si>
  <si>
    <t>1SDA065394R1</t>
  </si>
  <si>
    <t>1SDA065397R1</t>
  </si>
  <si>
    <t>1SDA065398R1</t>
  </si>
  <si>
    <t>1SDA065399R1</t>
  </si>
  <si>
    <t>1SDA065400R1</t>
  </si>
  <si>
    <t>1SDA065401R1</t>
  </si>
  <si>
    <t>1SDA065402R1</t>
  </si>
  <si>
    <t>1SDA065403R1</t>
  </si>
  <si>
    <t>1SDA065404R1</t>
  </si>
  <si>
    <t>1SDA065405R1</t>
  </si>
  <si>
    <t>1SDA065406R1</t>
  </si>
  <si>
    <t>1SDA065407R1</t>
  </si>
  <si>
    <t>1SDA065408R1</t>
  </si>
  <si>
    <t>1SDA065422R1</t>
  </si>
  <si>
    <t>1SDA065423R1</t>
  </si>
  <si>
    <t>1SDA065424R1</t>
  </si>
  <si>
    <t>1SDA065425R1</t>
  </si>
  <si>
    <t>1SDA065426R1</t>
  </si>
  <si>
    <t>1SDA065427R1</t>
  </si>
  <si>
    <t>1SDA065428R1</t>
  </si>
  <si>
    <t>1SDA065430R1</t>
  </si>
  <si>
    <t>1SDA065433R1</t>
  </si>
  <si>
    <t>1SDA065434R1</t>
  </si>
  <si>
    <t>1SDA065441R1</t>
  </si>
  <si>
    <t>1SDA065442R1</t>
  </si>
  <si>
    <t>1SDA065443R1</t>
  </si>
  <si>
    <t>1SDA065444R1</t>
  </si>
  <si>
    <t>1SDA065446R1</t>
  </si>
  <si>
    <t>1SDA065448R1</t>
  </si>
  <si>
    <t>1SDA065452R1</t>
  </si>
  <si>
    <t>1SDA065455R1</t>
  </si>
  <si>
    <t>1SDA065469R1</t>
  </si>
  <si>
    <t>1SDA065470R1</t>
  </si>
  <si>
    <t>1SDA065475R1</t>
  </si>
  <si>
    <t>1SDA065476R1</t>
  </si>
  <si>
    <t>1SDA065481R1</t>
  </si>
  <si>
    <t>1SDA065485R1</t>
  </si>
  <si>
    <t>1SDA065490R1</t>
  </si>
  <si>
    <t>1SDA065491R1</t>
  </si>
  <si>
    <t>1SDA065494R1</t>
  </si>
  <si>
    <t>1SDA065497R1</t>
  </si>
  <si>
    <t>1SDA065501R1</t>
  </si>
  <si>
    <t>1SDA065502R1</t>
  </si>
  <si>
    <t>1SDA065503R1</t>
  </si>
  <si>
    <t>1SDA065507R1</t>
  </si>
  <si>
    <t>1SDA065509R1</t>
  </si>
  <si>
    <t>1SDA065512R1</t>
  </si>
  <si>
    <t>1SDA065516R1</t>
  </si>
  <si>
    <t>1SDA065520R1</t>
  </si>
  <si>
    <t>1SDA065521R1</t>
  </si>
  <si>
    <t>1SDA065622R1</t>
  </si>
  <si>
    <t>1SDA065703R1</t>
  </si>
  <si>
    <t>1SDA065758R1</t>
  </si>
  <si>
    <t>1SDA065980R1</t>
  </si>
  <si>
    <t>1SDA066090R1</t>
  </si>
  <si>
    <t>1SDA066092R1</t>
  </si>
  <si>
    <t>1SDA066100R1</t>
  </si>
  <si>
    <t>1SDA066560R1</t>
  </si>
  <si>
    <t>1SDA066925R1</t>
  </si>
  <si>
    <t>1SDA067114R1</t>
  </si>
  <si>
    <t>1SDA068749R1</t>
  </si>
  <si>
    <t>1SDA068797R1</t>
  </si>
  <si>
    <t>1SDA068801R1</t>
  </si>
  <si>
    <t>1SDA068803R1</t>
  </si>
  <si>
    <t>1SDA068805R1</t>
  </si>
  <si>
    <t>1SDA068809R1</t>
  </si>
  <si>
    <t>1SDA068810R1</t>
  </si>
  <si>
    <t>1SDA068839R1</t>
  </si>
  <si>
    <t>1SDA068840R1</t>
  </si>
  <si>
    <t>1SDA068889R1</t>
  </si>
  <si>
    <t>1SDA068894R1</t>
  </si>
  <si>
    <t>1SDA068920R1</t>
  </si>
  <si>
    <t>1SDA068960R1</t>
  </si>
  <si>
    <t>1SDA068961R1</t>
  </si>
  <si>
    <t>1SDA069037R1</t>
  </si>
  <si>
    <t>1SDA069074R1</t>
  </si>
  <si>
    <t>1SDA069236R1</t>
  </si>
  <si>
    <t>1SDA069237R1</t>
  </si>
  <si>
    <t>1SDA069248R1</t>
  </si>
  <si>
    <t>1SDA069328R1</t>
  </si>
  <si>
    <t>1SDA069417R1</t>
  </si>
  <si>
    <t>1SDA069418R1</t>
  </si>
  <si>
    <t>1SDA069428R1</t>
  </si>
  <si>
    <t>1SDA069430R1</t>
  </si>
  <si>
    <t>1SDA069580R1</t>
  </si>
  <si>
    <t>1SDA069700R1</t>
  </si>
  <si>
    <t>1SDA069702R1</t>
  </si>
  <si>
    <t>1SDA069703R1</t>
  </si>
  <si>
    <t>1SDA069704R1</t>
  </si>
  <si>
    <t>1SDA069705R1</t>
  </si>
  <si>
    <t>1SDA069706R1</t>
  </si>
  <si>
    <t>1SDA069707R1</t>
  </si>
  <si>
    <t>1SDA069709R1</t>
  </si>
  <si>
    <t>1SDA069710R1</t>
  </si>
  <si>
    <t>1SDA069712R1</t>
  </si>
  <si>
    <t>1SDA069713R1</t>
  </si>
  <si>
    <t>1SDA069714R1</t>
  </si>
  <si>
    <t>1SDA069715R1</t>
  </si>
  <si>
    <t>1SDA069716R1</t>
  </si>
  <si>
    <t>1SDA069717R1</t>
  </si>
  <si>
    <t>1SDA069718R1</t>
  </si>
  <si>
    <t>1SDA069719R1</t>
  </si>
  <si>
    <t>1SDA069726R1</t>
  </si>
  <si>
    <t>1SDA069728R1</t>
  </si>
  <si>
    <t>1SDA069729R1</t>
  </si>
  <si>
    <t>1SDA069731R1</t>
  </si>
  <si>
    <t>1SDA069733R1</t>
  </si>
  <si>
    <t>1SDA069734R1</t>
  </si>
  <si>
    <t>1SDA069735R1</t>
  </si>
  <si>
    <t>1SDA069736R1</t>
  </si>
  <si>
    <t>1SDA069737R1</t>
  </si>
  <si>
    <t>1SDA069740R1</t>
  </si>
  <si>
    <t>1SDA069741R1</t>
  </si>
  <si>
    <t>1SDA069749R1</t>
  </si>
  <si>
    <t>1SDA069752R1</t>
  </si>
  <si>
    <t>1SDA069753R1</t>
  </si>
  <si>
    <t>1SDA069754R1</t>
  </si>
  <si>
    <t>1SDA069755R1</t>
  </si>
  <si>
    <t>1SDA069756R1</t>
  </si>
  <si>
    <t>1SDA069757R1</t>
  </si>
  <si>
    <t>1SDA069758R1</t>
  </si>
  <si>
    <t>1SDA069759R1</t>
  </si>
  <si>
    <t>1SDA069760R1</t>
  </si>
  <si>
    <t>1SDA069761R1</t>
  </si>
  <si>
    <t>1SDA069762R1</t>
  </si>
  <si>
    <t>1SDA069763R1</t>
  </si>
  <si>
    <t>1SDA069776R1</t>
  </si>
  <si>
    <t>1SDA069778R1</t>
  </si>
  <si>
    <t>1SDA069779R1</t>
  </si>
  <si>
    <t>1SDA069780R1</t>
  </si>
  <si>
    <t>1SDA069781R1</t>
  </si>
  <si>
    <t>1SDA069782R1</t>
  </si>
  <si>
    <t>1SDA069784R1</t>
  </si>
  <si>
    <t>1SDA069785R1</t>
  </si>
  <si>
    <t>1SDA069786R1</t>
  </si>
  <si>
    <t>1SDA069787R1</t>
  </si>
  <si>
    <t>1SDA069788R1</t>
  </si>
  <si>
    <t>1SDA069789R1</t>
  </si>
  <si>
    <t>1SDA069790R1</t>
  </si>
  <si>
    <t>1SDA069791R1</t>
  </si>
  <si>
    <t>1SDA069792R1</t>
  </si>
  <si>
    <t>1SDA069793R1</t>
  </si>
  <si>
    <t>1SDA069794R1</t>
  </si>
  <si>
    <t>1SDA069795R1</t>
  </si>
  <si>
    <t>1SDA069796R1</t>
  </si>
  <si>
    <t>1SDA069797R1</t>
  </si>
  <si>
    <t>1SDA069798R1</t>
  </si>
  <si>
    <t>1SDA069799R1</t>
  </si>
  <si>
    <t>1SDA069800R1</t>
  </si>
  <si>
    <t>1SDA069822R1</t>
  </si>
  <si>
    <t>1SDA069823R1</t>
  </si>
  <si>
    <t>1SDA069824R1</t>
  </si>
  <si>
    <t>1SDA069825R1</t>
  </si>
  <si>
    <t>1SDA069880R1</t>
  </si>
  <si>
    <t>1SDA069967R1</t>
  </si>
  <si>
    <t>1SDA069968R1</t>
  </si>
  <si>
    <t>1SDA069969R1</t>
  </si>
  <si>
    <t>1SDA069970R1</t>
  </si>
  <si>
    <t>1SDA069971R1</t>
  </si>
  <si>
    <t>1SDA069972R1</t>
  </si>
  <si>
    <t>1SDA069973R1</t>
  </si>
  <si>
    <t>1SDA069975R1</t>
  </si>
  <si>
    <t>1SDA069976R1</t>
  </si>
  <si>
    <t>1SDA069977R1</t>
  </si>
  <si>
    <t>1SDA069978R1</t>
  </si>
  <si>
    <t>1SDA069979R1</t>
  </si>
  <si>
    <t>1SDA069980R1</t>
  </si>
  <si>
    <t>1SDA069981R1</t>
  </si>
  <si>
    <t>1SDA069982R1</t>
  </si>
  <si>
    <t>1SDA069983R1</t>
  </si>
  <si>
    <t>1SDA069984R1</t>
  </si>
  <si>
    <t>1SDA069985R1</t>
  </si>
  <si>
    <t>1SDA069986R1</t>
  </si>
  <si>
    <t>1SDA069987R1</t>
  </si>
  <si>
    <t>1SDA069988R1</t>
  </si>
  <si>
    <t>1SDA069989R1</t>
  </si>
  <si>
    <t>1SDA069990R1</t>
  </si>
  <si>
    <t>1SDA070004R1</t>
  </si>
  <si>
    <t>1SDA070222R1</t>
  </si>
  <si>
    <t>1SDA070223R1</t>
  </si>
  <si>
    <t>1SDA070224R1</t>
  </si>
  <si>
    <t>1SDA070226R1</t>
  </si>
  <si>
    <t>1SDA070231R1</t>
  </si>
  <si>
    <t>1SDA070232R1</t>
  </si>
  <si>
    <t>1SDA070424R1</t>
  </si>
  <si>
    <t>1SDA070425R1</t>
  </si>
  <si>
    <t>1SDA070448R1</t>
  </si>
  <si>
    <t>1SDA070463R1</t>
  </si>
  <si>
    <t>1SDA070470R1</t>
  </si>
  <si>
    <t>1SDA070483R1</t>
  </si>
  <si>
    <t>1SDA070484R1</t>
  </si>
  <si>
    <t>1SDA070493R1</t>
  </si>
  <si>
    <t>1SDA070499R1</t>
  </si>
  <si>
    <t>1SDA070512R1</t>
  </si>
  <si>
    <t>1SDA073560R1</t>
  </si>
  <si>
    <t>1SDA073561R1</t>
  </si>
  <si>
    <t>1SDA073620R1</t>
  </si>
  <si>
    <t>1SDA073996R1</t>
  </si>
  <si>
    <t>1SDA074155R1</t>
  </si>
  <si>
    <t>1SDA074312R1</t>
  </si>
  <si>
    <t>1SDA074527R1</t>
  </si>
  <si>
    <t>1SDA074537R1</t>
  </si>
  <si>
    <t>1SDA074541R1</t>
  </si>
  <si>
    <t>1SDA074547R1</t>
  </si>
  <si>
    <t>1SDA074549R1</t>
  </si>
  <si>
    <t>1SDA074550R1</t>
  </si>
  <si>
    <t>1SDA074552R1</t>
  </si>
  <si>
    <t>1SDA074553R1</t>
  </si>
  <si>
    <t>1SDA074566R1</t>
  </si>
  <si>
    <t>1SDA074567R1</t>
  </si>
  <si>
    <t>1SDA074568R1</t>
  </si>
  <si>
    <t>1SDA074569R1</t>
  </si>
  <si>
    <t>1SDA074622R1</t>
  </si>
  <si>
    <t>1SDA074636R1</t>
  </si>
  <si>
    <t>1SDA074638R1</t>
  </si>
  <si>
    <t>1SDA074661R1</t>
  </si>
  <si>
    <t>1SDA074663R1</t>
  </si>
  <si>
    <t>1SDA074664R1</t>
  </si>
  <si>
    <t>1SDA074665R1</t>
  </si>
  <si>
    <t>1SDA074667R1</t>
  </si>
  <si>
    <t>1SDA074668R1</t>
  </si>
  <si>
    <t>1SDA074669R1</t>
  </si>
  <si>
    <t>1SDA074671R1</t>
  </si>
  <si>
    <t>1SDA074672R1</t>
  </si>
  <si>
    <t>1SDA074673R1</t>
  </si>
  <si>
    <t>1SDA074674R1</t>
  </si>
  <si>
    <t>1SDA074675R1</t>
  </si>
  <si>
    <t>1SDA074676R1</t>
  </si>
  <si>
    <t>1SDA074678R1</t>
  </si>
  <si>
    <t>1SDA074694R1</t>
  </si>
  <si>
    <t>1SDA074695R1</t>
  </si>
  <si>
    <t>1SDA074696R1</t>
  </si>
  <si>
    <t>1SDA074697R1</t>
  </si>
  <si>
    <t>1SDA074698R1</t>
  </si>
  <si>
    <t>1SDA074699R1</t>
  </si>
  <si>
    <t>1SDA074700R1</t>
  </si>
  <si>
    <t>1SDA074701R1</t>
  </si>
  <si>
    <t>1SDA074702R1</t>
  </si>
  <si>
    <t>1SDA074703R1</t>
  </si>
  <si>
    <t>1SDA074704R1</t>
  </si>
  <si>
    <t>1SDA074705R1</t>
  </si>
  <si>
    <t>1SDA074706R1</t>
  </si>
  <si>
    <t>1SDA074707R1</t>
  </si>
  <si>
    <t>1SDA074708R1</t>
  </si>
  <si>
    <t>1SDA074716R1</t>
  </si>
  <si>
    <t>1SDA074724R1</t>
  </si>
  <si>
    <t>1SDA074725R1</t>
  </si>
  <si>
    <t>1SDA074727R1</t>
  </si>
  <si>
    <t>1SDA074728R1</t>
  </si>
  <si>
    <t>1SDA074733R1</t>
  </si>
  <si>
    <t>1SDA074734R1</t>
  </si>
  <si>
    <t>1SDA074737R1</t>
  </si>
  <si>
    <t>1SDA074738R1</t>
  </si>
  <si>
    <t>1SDA074740R1</t>
  </si>
  <si>
    <t>1SDA074741R1</t>
  </si>
  <si>
    <t>1SDA074742R1</t>
  </si>
  <si>
    <t>1SDA074743R1</t>
  </si>
  <si>
    <t>1SDA074745R1</t>
  </si>
  <si>
    <t>1SDA074747R1</t>
  </si>
  <si>
    <t>1SDA074748R1</t>
  </si>
  <si>
    <t>1SDA074749R1</t>
  </si>
  <si>
    <t>1SDA074750R1</t>
  </si>
  <si>
    <t>1SDA074751R1</t>
  </si>
  <si>
    <t>1SDA074752R1</t>
  </si>
  <si>
    <t>1SDA074753R1</t>
  </si>
  <si>
    <t>1SDA074754R1</t>
  </si>
  <si>
    <t>1SDA074755R1</t>
  </si>
  <si>
    <t>1SDA074756R1</t>
  </si>
  <si>
    <t>1SDA074757R1</t>
  </si>
  <si>
    <t>1SDA074758R1</t>
  </si>
  <si>
    <t>1SDA074759R1</t>
  </si>
  <si>
    <t>1SDA074760R1</t>
  </si>
  <si>
    <t>1SDA074761R1</t>
  </si>
  <si>
    <t>1SDA074762R1</t>
  </si>
  <si>
    <t>1SDA074763R1</t>
  </si>
  <si>
    <t>1SDA074764R1</t>
  </si>
  <si>
    <t>1SDA074765R1</t>
  </si>
  <si>
    <t>1SDA074766R1</t>
  </si>
  <si>
    <t>1SDA074767R1</t>
  </si>
  <si>
    <t>1SDA074768R1</t>
  </si>
  <si>
    <t>1SDA074769R1</t>
  </si>
  <si>
    <t>1SDA074770R1</t>
  </si>
  <si>
    <t>1SDA074771R1</t>
  </si>
  <si>
    <t>1SDA074772R1</t>
  </si>
  <si>
    <t>1SDA074773R1</t>
  </si>
  <si>
    <t>1SDA074774R1</t>
  </si>
  <si>
    <t>1SDA074775R1</t>
  </si>
  <si>
    <t>1SDA074776R1</t>
  </si>
  <si>
    <t>1SDA074777R1</t>
  </si>
  <si>
    <t>1SDA074778R1</t>
  </si>
  <si>
    <t>1SDA074779R1</t>
  </si>
  <si>
    <t>1SDA074780R1</t>
  </si>
  <si>
    <t>1SDA074781R1</t>
  </si>
  <si>
    <t>1SDA074782R1</t>
  </si>
  <si>
    <t>1SDA074783R1</t>
  </si>
  <si>
    <t>1SDA074784R1</t>
  </si>
  <si>
    <t>1SDA074785R1</t>
  </si>
  <si>
    <t>1SDA074786R1</t>
  </si>
  <si>
    <t>1SDA074787R1</t>
  </si>
  <si>
    <t>1SDA074788R1</t>
  </si>
  <si>
    <t>1SDA074789R1</t>
  </si>
  <si>
    <t>1SDA074790R1</t>
  </si>
  <si>
    <t>1SDA074791R1</t>
  </si>
  <si>
    <t>1SDA074792R1</t>
  </si>
  <si>
    <t>1SDA074793R1</t>
  </si>
  <si>
    <t>1SDA074794R1</t>
  </si>
  <si>
    <t>1SDA074795R1</t>
  </si>
  <si>
    <t>1SDA074796R1</t>
  </si>
  <si>
    <t>1SDA074797R1</t>
  </si>
  <si>
    <t>1SDA074798R1</t>
  </si>
  <si>
    <t>1SDA074799R1</t>
  </si>
  <si>
    <t>1SDA074800R1</t>
  </si>
  <si>
    <t>1SDA074801R1</t>
  </si>
  <si>
    <t>1SDA074802R1</t>
  </si>
  <si>
    <t>1SDA074803R1</t>
  </si>
  <si>
    <t>1SDA074804R1</t>
  </si>
  <si>
    <t>1SDA074805R1</t>
  </si>
  <si>
    <t>1SDA074806R1</t>
  </si>
  <si>
    <t>1SDA074807R1</t>
  </si>
  <si>
    <t>1SDA074808R1</t>
  </si>
  <si>
    <t>1SDA074809R1</t>
  </si>
  <si>
    <t>1SDA074810R1</t>
  </si>
  <si>
    <t>1SDA074811R1</t>
  </si>
  <si>
    <t>1SDA074812R1</t>
  </si>
  <si>
    <t>1SDA074813R1</t>
  </si>
  <si>
    <t>1SDA074814R1</t>
  </si>
  <si>
    <t>1SDA074815R1</t>
  </si>
  <si>
    <t>1SDA074816R1</t>
  </si>
  <si>
    <t>1SDA074817R1</t>
  </si>
  <si>
    <t>1SDA074818R1</t>
  </si>
  <si>
    <t>1SDA074819R1</t>
  </si>
  <si>
    <t>1SDA074820R1</t>
  </si>
  <si>
    <t>1SDA074821R1</t>
  </si>
  <si>
    <t>1SDA074822R1</t>
  </si>
  <si>
    <t>1SDA074823R1</t>
  </si>
  <si>
    <t>1SDA074824R1</t>
  </si>
  <si>
    <t>1SDA074825R1</t>
  </si>
  <si>
    <t>1SDA074826R1</t>
  </si>
  <si>
    <t>1SDA074827R1</t>
  </si>
  <si>
    <t>1SDA074828R1</t>
  </si>
  <si>
    <t>1SDA074829R1</t>
  </si>
  <si>
    <t>1SDA074830R1</t>
  </si>
  <si>
    <t>1SDA074831R1</t>
  </si>
  <si>
    <t>1SDA074832R1</t>
  </si>
  <si>
    <t>1SDA074833R1</t>
  </si>
  <si>
    <t>1SDA074834R1</t>
  </si>
  <si>
    <t>1SDA074835R1</t>
  </si>
  <si>
    <t>1SDA074836R1</t>
  </si>
  <si>
    <t>1SDA074837R1</t>
  </si>
  <si>
    <t>1SDA074838R1</t>
  </si>
  <si>
    <t>1SDA074839R1</t>
  </si>
  <si>
    <t>1SDA074840R1</t>
  </si>
  <si>
    <t>1SDA074841R1</t>
  </si>
  <si>
    <t>1SDA074842R1</t>
  </si>
  <si>
    <t>1SDA074843R1</t>
  </si>
  <si>
    <t>1SDA074844R1</t>
  </si>
  <si>
    <t>1SDA074845R1</t>
  </si>
  <si>
    <t>1SDA074846R1</t>
  </si>
  <si>
    <t>1SDA074847R1</t>
  </si>
  <si>
    <t>1SDA074848R1</t>
  </si>
  <si>
    <t>1SDA074849R1</t>
  </si>
  <si>
    <t>1SDA074850R1</t>
  </si>
  <si>
    <t>1SDA074851R1</t>
  </si>
  <si>
    <t>1SDA074852R1</t>
  </si>
  <si>
    <t>1SDA074853R1</t>
  </si>
  <si>
    <t>1SDA074854R1</t>
  </si>
  <si>
    <t>1SDA074855R1</t>
  </si>
  <si>
    <t>1SDA074856R1</t>
  </si>
  <si>
    <t>1SDA074857R1</t>
  </si>
  <si>
    <t>1SDA074858R1</t>
  </si>
  <si>
    <t>1SDA074859R1</t>
  </si>
  <si>
    <t>1SDA074860R1</t>
  </si>
  <si>
    <t>1SDA074861R1</t>
  </si>
  <si>
    <t>1SDA074862R1</t>
  </si>
  <si>
    <t>1SDA074863R1</t>
  </si>
  <si>
    <t>1SDA074864R1</t>
  </si>
  <si>
    <t>1SDA074865R1</t>
  </si>
  <si>
    <t>1SDA074866R1</t>
  </si>
  <si>
    <t>1SDA074867R1</t>
  </si>
  <si>
    <t>1SDA074868R1</t>
  </si>
  <si>
    <t>1SDA074869R1</t>
  </si>
  <si>
    <t>1SDA074870R1</t>
  </si>
  <si>
    <t>1SDA074871R1</t>
  </si>
  <si>
    <t>1SDA074872R1</t>
  </si>
  <si>
    <t>1SDA074887R1</t>
  </si>
  <si>
    <t>1SDA074890R1</t>
  </si>
  <si>
    <t>1SDA074900R1</t>
  </si>
  <si>
    <t>1SDA074901R1</t>
  </si>
  <si>
    <t>1SDA074902R1</t>
  </si>
  <si>
    <t>1SDA074908R1</t>
  </si>
  <si>
    <t>1SDA074911R1</t>
  </si>
  <si>
    <t>1SDA074912R1</t>
  </si>
  <si>
    <t>1SDA074913R1</t>
  </si>
  <si>
    <t>1SDA074914R1</t>
  </si>
  <si>
    <t>1SDA074917R1</t>
  </si>
  <si>
    <t>1SDA074920R1</t>
  </si>
  <si>
    <t>1SDA074921R1</t>
  </si>
  <si>
    <t>1SDA074922R1</t>
  </si>
  <si>
    <t>1SDA074923R1</t>
  </si>
  <si>
    <t>1SDA074924R1</t>
  </si>
  <si>
    <t>1SDA075000R1</t>
  </si>
  <si>
    <t>1SDA075025R1</t>
  </si>
  <si>
    <t>1SDA075026R1</t>
  </si>
  <si>
    <t>1SDA075027R1</t>
  </si>
  <si>
    <t>1SDA075028R1</t>
  </si>
  <si>
    <t>1SDA075070R1</t>
  </si>
  <si>
    <t>1SDA075071R1</t>
  </si>
  <si>
    <t>1SDA075072R1</t>
  </si>
  <si>
    <t>1SDA075073R1</t>
  </si>
  <si>
    <t>1SDA075074R1</t>
  </si>
  <si>
    <t>1SDA075109R1</t>
  </si>
  <si>
    <t>1SDA075110R1</t>
  </si>
  <si>
    <t>1SDA075111R1</t>
  </si>
  <si>
    <t>1SDA075112R1</t>
  </si>
  <si>
    <t>1SDA075113R1</t>
  </si>
  <si>
    <t>1SDA075114R1</t>
  </si>
  <si>
    <t>1SDA075118R1</t>
  </si>
  <si>
    <t>1SDA075119R1</t>
  </si>
  <si>
    <t>1SDA075120R1</t>
  </si>
  <si>
    <t>1SDA075121R1</t>
  </si>
  <si>
    <t>1SDA075122R1</t>
  </si>
  <si>
    <t>1SDA075123R1</t>
  </si>
  <si>
    <t>1SDA075124R1</t>
  </si>
  <si>
    <t>1SDA075125R1</t>
  </si>
  <si>
    <t>1SDA075126R1</t>
  </si>
  <si>
    <t>1SDA075127R1</t>
  </si>
  <si>
    <t>1SDA075128R1</t>
  </si>
  <si>
    <t>1SDA075129R1</t>
  </si>
  <si>
    <t>1SDA075130R1</t>
  </si>
  <si>
    <t>1SDA075131R1</t>
  </si>
  <si>
    <t>1SDA075132R1</t>
  </si>
  <si>
    <t>1SDA075133R1</t>
  </si>
  <si>
    <t>1SDA075134R1</t>
  </si>
  <si>
    <t>1SDA075135R1</t>
  </si>
  <si>
    <t>1SDA075136R1</t>
  </si>
  <si>
    <t>1SDA075137R1</t>
  </si>
  <si>
    <t>1SDA075138R1</t>
  </si>
  <si>
    <t>1SDA075139R1</t>
  </si>
  <si>
    <t>1SDA075140R1</t>
  </si>
  <si>
    <t>1SDA075141R1</t>
  </si>
  <si>
    <t>1SDA075142R1</t>
  </si>
  <si>
    <t>1SDA075143R1</t>
  </si>
  <si>
    <t>1SDA075144R1</t>
  </si>
  <si>
    <t>1SDA075145R1</t>
  </si>
  <si>
    <t>1SDA075146R1</t>
  </si>
  <si>
    <t>1SDA075147R1</t>
  </si>
  <si>
    <t>1SDA075148R1</t>
  </si>
  <si>
    <t>1SDA075151R1</t>
  </si>
  <si>
    <t>1SDA075153R1</t>
  </si>
  <si>
    <t>1SDA075154R1</t>
  </si>
  <si>
    <t>1SDA075155R1</t>
  </si>
  <si>
    <t>1SDA075156R1</t>
  </si>
  <si>
    <t>1SDA075157R1</t>
  </si>
  <si>
    <t>1SDA075158R1</t>
  </si>
  <si>
    <t>1SDA075159R1</t>
  </si>
  <si>
    <t>1SDA075170R1</t>
  </si>
  <si>
    <t>1SDA075171R1</t>
  </si>
  <si>
    <t>1SDA075173R1</t>
  </si>
  <si>
    <t>1SDA075174R1</t>
  </si>
  <si>
    <t>1SDA075175R1</t>
  </si>
  <si>
    <t>1SDA075176R1</t>
  </si>
  <si>
    <t>1SDA075177R1</t>
  </si>
  <si>
    <t>1SDA075178R1</t>
  </si>
  <si>
    <t>1SDA075179R1</t>
  </si>
  <si>
    <t>1SDA075180R1</t>
  </si>
  <si>
    <t>1SDA075181R1</t>
  </si>
  <si>
    <t>1SDA075182R1</t>
  </si>
  <si>
    <t>1SDA075183R1</t>
  </si>
  <si>
    <t>1SDA075184R1</t>
  </si>
  <si>
    <t>1SDA075185R1</t>
  </si>
  <si>
    <t>1SDA075186R1</t>
  </si>
  <si>
    <t>1SDA075187R1</t>
  </si>
  <si>
    <t>1SDA075188R1</t>
  </si>
  <si>
    <t>1SDA075189R1</t>
  </si>
  <si>
    <t>1SDA075190R1</t>
  </si>
  <si>
    <t>1SDA075191R1</t>
  </si>
  <si>
    <t>1SDA075192R1</t>
  </si>
  <si>
    <t>1SDA075193R1</t>
  </si>
  <si>
    <t>1SDA075194R1</t>
  </si>
  <si>
    <t>1SDA075204R1</t>
  </si>
  <si>
    <t>1SDA075205R1</t>
  </si>
  <si>
    <t>1SDA075206R1</t>
  </si>
  <si>
    <t>1SDA075208R1</t>
  </si>
  <si>
    <t>1SDA075209R1</t>
  </si>
  <si>
    <t>1SDA075210R1</t>
  </si>
  <si>
    <t>1SDA075211R1</t>
  </si>
  <si>
    <t>1SDA075212R1</t>
  </si>
  <si>
    <t>1SDA075213R1</t>
  </si>
  <si>
    <t>1SDA075214R1</t>
  </si>
  <si>
    <t>1SDA075215R1</t>
  </si>
  <si>
    <t>1SDA075216R1</t>
  </si>
  <si>
    <t>1SDA075217R1</t>
  </si>
  <si>
    <t>1SDA075218R1</t>
  </si>
  <si>
    <t>1SDA075219R1</t>
  </si>
  <si>
    <t>1SDA075220R1</t>
  </si>
  <si>
    <t>1SDA075221R1</t>
  </si>
  <si>
    <t>1SDA075222R1</t>
  </si>
  <si>
    <t>1SDA075223R1</t>
  </si>
  <si>
    <t>1SDA075224R1</t>
  </si>
  <si>
    <t>1SDA075225R1</t>
  </si>
  <si>
    <t>1SDA075226R1</t>
  </si>
  <si>
    <t>1SDA075227R1</t>
  </si>
  <si>
    <t>1SDA075228R1</t>
  </si>
  <si>
    <t>1SDA075229R1</t>
  </si>
  <si>
    <t>1SDA075235R1</t>
  </si>
  <si>
    <t>1SDA075237R1</t>
  </si>
  <si>
    <t>1SDA075239R1</t>
  </si>
  <si>
    <t>1SDA075240R1</t>
  </si>
  <si>
    <t>1SDA075241R1</t>
  </si>
  <si>
    <t>1SDA075242R1</t>
  </si>
  <si>
    <t>1SDA075243R1</t>
  </si>
  <si>
    <t>1SDA075244R1</t>
  </si>
  <si>
    <t>1SDA075245R1</t>
  </si>
  <si>
    <t>1SDA075246R1</t>
  </si>
  <si>
    <t>1SDA075247R1</t>
  </si>
  <si>
    <t>1SDA075248R1</t>
  </si>
  <si>
    <t>1SDA075249R1</t>
  </si>
  <si>
    <t>1SDA075250R1</t>
  </si>
  <si>
    <t>1SDA075251R1</t>
  </si>
  <si>
    <t>1SDA075252R1</t>
  </si>
  <si>
    <t>1SDA075253R1</t>
  </si>
  <si>
    <t>1SDA075254R1</t>
  </si>
  <si>
    <t>1SDA075255R1</t>
  </si>
  <si>
    <t>1SDA075256R1</t>
  </si>
  <si>
    <t>1SDA075257R1</t>
  </si>
  <si>
    <t>1SDA075258R1</t>
  </si>
  <si>
    <t>1SDA075259R1</t>
  </si>
  <si>
    <t>1SDA075260R1</t>
  </si>
  <si>
    <t>1SDA075261R1</t>
  </si>
  <si>
    <t>1SDA075262R1</t>
  </si>
  <si>
    <t>1SDA075263R1</t>
  </si>
  <si>
    <t>1SDA075264R1</t>
  </si>
  <si>
    <t>1SDA075265R1</t>
  </si>
  <si>
    <t>1SDA075269R1</t>
  </si>
  <si>
    <t>1SDA075270R1</t>
  </si>
  <si>
    <t>1SDA075274R1</t>
  </si>
  <si>
    <t>1SDA075275R1</t>
  </si>
  <si>
    <t>1SDA075276R1</t>
  </si>
  <si>
    <t>1SDA075277R1</t>
  </si>
  <si>
    <t>1SDA075278R1</t>
  </si>
  <si>
    <t>1SDA075279R1</t>
  </si>
  <si>
    <t>1SDA075280R1</t>
  </si>
  <si>
    <t>1SDA075281R1</t>
  </si>
  <si>
    <t>1SDA075282R1</t>
  </si>
  <si>
    <t>1SDA075283R1</t>
  </si>
  <si>
    <t>1SDA075284R1</t>
  </si>
  <si>
    <t>1SDA075285R1</t>
  </si>
  <si>
    <t>1SDA075286R1</t>
  </si>
  <si>
    <t>1SDA075287R1</t>
  </si>
  <si>
    <t>1SDA075288R1</t>
  </si>
  <si>
    <t>1SDA075289R1</t>
  </si>
  <si>
    <t>1SDA075290R1</t>
  </si>
  <si>
    <t>1SDA075291R1</t>
  </si>
  <si>
    <t>1SDA075292R1</t>
  </si>
  <si>
    <t>1SDA075293R1</t>
  </si>
  <si>
    <t>1SDA075294R1</t>
  </si>
  <si>
    <t>1SDA075295R1</t>
  </si>
  <si>
    <t>1SDA075296R1</t>
  </si>
  <si>
    <t>1SDA075297R1</t>
  </si>
  <si>
    <t>1SDA075308R1</t>
  </si>
  <si>
    <t>1SDA075309R1</t>
  </si>
  <si>
    <t>1SDA075310R1</t>
  </si>
  <si>
    <t>1SDA075311R1</t>
  </si>
  <si>
    <t>1SDA075312R1</t>
  </si>
  <si>
    <t>1SDA075313R1</t>
  </si>
  <si>
    <t>1SDA075314R1</t>
  </si>
  <si>
    <t>1SDA075315R1</t>
  </si>
  <si>
    <t>1SDA075316R1</t>
  </si>
  <si>
    <t>1SDA075317R1</t>
  </si>
  <si>
    <t>1SDA075318R1</t>
  </si>
  <si>
    <t>1SDA075319R1</t>
  </si>
  <si>
    <t>1SDA075320R1</t>
  </si>
  <si>
    <t>1SDA075321R1</t>
  </si>
  <si>
    <t>1SDA075322R1</t>
  </si>
  <si>
    <t>1SDA075323R1</t>
  </si>
  <si>
    <t>1SDA075324R1</t>
  </si>
  <si>
    <t>1SDA075336R1</t>
  </si>
  <si>
    <t>1SDA075342R1</t>
  </si>
  <si>
    <t>1SDA075363R1</t>
  </si>
  <si>
    <t>1SDA075375R1</t>
  </si>
  <si>
    <t>1SDA075397R1</t>
  </si>
  <si>
    <t>1SDA075398R1</t>
  </si>
  <si>
    <t>1SDA075399R1</t>
  </si>
  <si>
    <t>1SDA075423R1</t>
  </si>
  <si>
    <t>1SDA075442R1</t>
  </si>
  <si>
    <t>1SDA075443R1</t>
  </si>
  <si>
    <t>1SDA075444R1</t>
  </si>
  <si>
    <t>1SDA075445R1</t>
  </si>
  <si>
    <t>1SDA075446R1</t>
  </si>
  <si>
    <t>1SDA075447R1</t>
  </si>
  <si>
    <t>1SDA075478R1</t>
  </si>
  <si>
    <t>1SDA075479R1</t>
  </si>
  <si>
    <t>1SDA075480R1</t>
  </si>
  <si>
    <t>1SDA075567R1</t>
  </si>
  <si>
    <t>1SDA075610R1</t>
  </si>
  <si>
    <t>1SDA075612R1</t>
  </si>
  <si>
    <t>1SDA075616R1</t>
  </si>
  <si>
    <t>1SDA075618R1</t>
  </si>
  <si>
    <t>1SDA075622R1</t>
  </si>
  <si>
    <t>1SDA075624R1</t>
  </si>
  <si>
    <t>1SDA075687R1</t>
  </si>
  <si>
    <t>1SDA075688R1</t>
  </si>
  <si>
    <t>1SDA075689R1</t>
  </si>
  <si>
    <t>1SDA075841R1</t>
  </si>
  <si>
    <t>1SDA075855R1</t>
  </si>
  <si>
    <t>1SDA075860R1</t>
  </si>
  <si>
    <t>1SDA075867R1</t>
  </si>
  <si>
    <t>1SDA075870R1</t>
  </si>
  <si>
    <t>1SDA075875R1</t>
  </si>
  <si>
    <t>1SDA075913R1</t>
  </si>
  <si>
    <t>1SDA075916R1</t>
  </si>
  <si>
    <t>1SDA075923R1</t>
  </si>
  <si>
    <t>1SDA076082R1</t>
  </si>
  <si>
    <t>1SDA076111R1</t>
  </si>
  <si>
    <t>1SDA076330R1</t>
  </si>
  <si>
    <t>1SDA076415R1</t>
  </si>
  <si>
    <t>1SDA076528R1</t>
  </si>
  <si>
    <t>1SDA076530R1</t>
  </si>
  <si>
    <t>1SDA076537R1</t>
  </si>
  <si>
    <t>1SDA076604R1</t>
  </si>
  <si>
    <t>1SDA076605R1</t>
  </si>
  <si>
    <t>1SDA076606R1</t>
  </si>
  <si>
    <t>1SDA076619R1</t>
  </si>
  <si>
    <t>1SDA076918R1</t>
  </si>
  <si>
    <t>1SDA076924R1</t>
  </si>
  <si>
    <t>1SDA076930R1</t>
  </si>
  <si>
    <t>1SDA076940R1</t>
  </si>
  <si>
    <t>1SDA076946R1</t>
  </si>
  <si>
    <t>1SDA076978R1</t>
  </si>
  <si>
    <t>1SDA076981R1</t>
  </si>
  <si>
    <t>1SDA077068R1</t>
  </si>
  <si>
    <t>1SDA077069R1</t>
  </si>
  <si>
    <t>1SDA077070R1</t>
  </si>
  <si>
    <t>1SDA077071R1</t>
  </si>
  <si>
    <t>1SDA077072R1</t>
  </si>
  <si>
    <t>1SDA077075R1</t>
  </si>
  <si>
    <t>1SDA077076R1</t>
  </si>
  <si>
    <t>1SDA077078R1</t>
  </si>
  <si>
    <t>1SDA077079R1</t>
  </si>
  <si>
    <t>1SDA077080R1</t>
  </si>
  <si>
    <t>1SDA077081R1</t>
  </si>
  <si>
    <t>1SDA077082R1</t>
  </si>
  <si>
    <t>1SDA077083R1</t>
  </si>
  <si>
    <t>1SDA077085R1</t>
  </si>
  <si>
    <t>1SDA077086R1</t>
  </si>
  <si>
    <t>1SDA077088R1</t>
  </si>
  <si>
    <t>1SDA077089R1</t>
  </si>
  <si>
    <t>1SDA077090R1</t>
  </si>
  <si>
    <t>1SDA077091R1</t>
  </si>
  <si>
    <t>1SDA077092R1</t>
  </si>
  <si>
    <t>1SDA077093R1</t>
  </si>
  <si>
    <t>1SDA077095R1</t>
  </si>
  <si>
    <t>1SDA077096R1</t>
  </si>
  <si>
    <t>1SDA077098R1</t>
  </si>
  <si>
    <t>1SDA077099R1</t>
  </si>
  <si>
    <t>1SDA077100R1</t>
  </si>
  <si>
    <t>1SDA077101R1</t>
  </si>
  <si>
    <t>1SDA077102R1</t>
  </si>
  <si>
    <t>1SDA077103R1</t>
  </si>
  <si>
    <t>1SDA077105R1</t>
  </si>
  <si>
    <t>1SDA077106R1</t>
  </si>
  <si>
    <t>1SDA077120R1</t>
  </si>
  <si>
    <t>1SDA077123R1</t>
  </si>
  <si>
    <t>1SDA077136R1</t>
  </si>
  <si>
    <t>1SDA077143R1</t>
  </si>
  <si>
    <t>1SDA077146R1</t>
  </si>
  <si>
    <t>1SDA077278R1</t>
  </si>
  <si>
    <t>1SDA077280R1</t>
  </si>
  <si>
    <t>1SDA077288R1</t>
  </si>
  <si>
    <t>1SDA077290R1</t>
  </si>
  <si>
    <t>1SDA077296R1</t>
  </si>
  <si>
    <t>1SDA077300R1</t>
  </si>
  <si>
    <t>1SDA077324R1</t>
  </si>
  <si>
    <t>1SDA077328R1</t>
  </si>
  <si>
    <t>1SDA077331R1</t>
  </si>
  <si>
    <t>1SDA077334R1</t>
  </si>
  <si>
    <t>1SDA077370R1</t>
  </si>
  <si>
    <t>1SDA077372R1</t>
  </si>
  <si>
    <t>1SDA077386R1</t>
  </si>
  <si>
    <t>1SDA077396R1</t>
  </si>
  <si>
    <t>1SDA077456R1</t>
  </si>
  <si>
    <t>1SDA077486R1</t>
  </si>
  <si>
    <t>1SDA077570R1</t>
  </si>
  <si>
    <t>1SDA077573R1</t>
  </si>
  <si>
    <t>1SDA077583R1</t>
  </si>
  <si>
    <t>1SDA077593R1</t>
  </si>
  <si>
    <t>1SDA077596R1</t>
  </si>
  <si>
    <t>1SDA077603R1</t>
  </si>
  <si>
    <t>1SDA077606R1</t>
  </si>
  <si>
    <t>1SDA077613R1</t>
  </si>
  <si>
    <t>1SDA077616R1</t>
  </si>
  <si>
    <t>1SDA077623R1</t>
  </si>
  <si>
    <t>1SDA077626R1</t>
  </si>
  <si>
    <t>1SDA077636R1</t>
  </si>
  <si>
    <t>1SDA077638R1</t>
  </si>
  <si>
    <t>1SDA077639R1</t>
  </si>
  <si>
    <t>1SDA077640R1</t>
  </si>
  <si>
    <t>1SDA077641R1</t>
  </si>
  <si>
    <t>1SDA077642R1</t>
  </si>
  <si>
    <t>1SDA077645R1</t>
  </si>
  <si>
    <t>1SDA077648R1</t>
  </si>
  <si>
    <t>1SDA077649R1</t>
  </si>
  <si>
    <t>1SDA077650R1</t>
  </si>
  <si>
    <t>1SDA077651R1</t>
  </si>
  <si>
    <t>1SDA077652R1</t>
  </si>
  <si>
    <t>1SDA077653R1</t>
  </si>
  <si>
    <t>1SDA077655R1</t>
  </si>
  <si>
    <t>1SDA077656R1</t>
  </si>
  <si>
    <t>1SDA077659R1</t>
  </si>
  <si>
    <t>1SDA077660R1</t>
  </si>
  <si>
    <t>1SDA077661R1</t>
  </si>
  <si>
    <t>1SDA077662R1</t>
  </si>
  <si>
    <t>1SDA077665R1</t>
  </si>
  <si>
    <t>1SDA077668R1</t>
  </si>
  <si>
    <t>1SDA077669R1</t>
  </si>
  <si>
    <t>1SDA077670R1</t>
  </si>
  <si>
    <t>1SDA077671R1</t>
  </si>
  <si>
    <t>1SDA077672R1</t>
  </si>
  <si>
    <t>1SDA077673R1</t>
  </si>
  <si>
    <t>1SDA077675R1</t>
  </si>
  <si>
    <t>1SDA077676R1</t>
  </si>
  <si>
    <t>1SDA077700R1</t>
  </si>
  <si>
    <t>1SDA077706R1</t>
  </si>
  <si>
    <t>1SDA077716R1</t>
  </si>
  <si>
    <t>1SDA077826R1</t>
  </si>
  <si>
    <t>1SDA077998R1</t>
  </si>
  <si>
    <t>1SDA078000R1</t>
  </si>
  <si>
    <t>1SDA078001R1</t>
  </si>
  <si>
    <t>1SDA078008R1</t>
  </si>
  <si>
    <t>1SDA078009R1</t>
  </si>
  <si>
    <t>1SDA078010R1</t>
  </si>
  <si>
    <t>1SDA078016R1</t>
  </si>
  <si>
    <t>1SDA078060R1</t>
  </si>
  <si>
    <t>1SDA078373R1</t>
  </si>
  <si>
    <t>1SDA078376R1</t>
  </si>
  <si>
    <t>1SDA078383R1</t>
  </si>
  <si>
    <t>1SDA078386R1</t>
  </si>
  <si>
    <t>1SDA078458R1</t>
  </si>
  <si>
    <t>1SDA078459R1</t>
  </si>
  <si>
    <t>1SDA078460R1</t>
  </si>
  <si>
    <t>1SDA078461R1</t>
  </si>
  <si>
    <t>1SDA078462R1</t>
  </si>
  <si>
    <t>1SDA078463R1</t>
  </si>
  <si>
    <t>1SDA078465R1</t>
  </si>
  <si>
    <t>1SDA078466R1</t>
  </si>
  <si>
    <t>1SDA078468R1</t>
  </si>
  <si>
    <t>1SDA078469R1</t>
  </si>
  <si>
    <t>1SDA078470R1</t>
  </si>
  <si>
    <t>1SDA078471R1</t>
  </si>
  <si>
    <t>1SDA078472R1</t>
  </si>
  <si>
    <t>1SDA078473R1</t>
  </si>
  <si>
    <t>1SDA078475R1</t>
  </si>
  <si>
    <t>1SDA078477R1</t>
  </si>
  <si>
    <t>1SDA078501R1</t>
  </si>
  <si>
    <t>1SDA078503R1</t>
  </si>
  <si>
    <t>1SDA078505R1</t>
  </si>
  <si>
    <t>1SDA078512R1</t>
  </si>
  <si>
    <t>1SDA078513R1</t>
  </si>
  <si>
    <t>1SDA078523R1</t>
  </si>
  <si>
    <t>1SDA078526R1</t>
  </si>
  <si>
    <t>1SDA078532R1</t>
  </si>
  <si>
    <t>1SDA078533R1</t>
  </si>
  <si>
    <t>1SDA078536R1</t>
  </si>
  <si>
    <t>1SDA078616R1</t>
  </si>
  <si>
    <t>1SDA078696R1</t>
  </si>
  <si>
    <t>1SDA078706R1</t>
  </si>
  <si>
    <t>1SDA078828R1</t>
  </si>
  <si>
    <t>1SDA078840R1</t>
  </si>
  <si>
    <t>1SDA078846R1</t>
  </si>
  <si>
    <t>1SDA078948R1</t>
  </si>
  <si>
    <t>1SDA078950R1</t>
  </si>
  <si>
    <t>1SDA078956R1</t>
  </si>
  <si>
    <t>1SDA079068R1</t>
  </si>
  <si>
    <t>1SDA079069R1</t>
  </si>
  <si>
    <t>1SDA079070R1</t>
  </si>
  <si>
    <t>1SDA079071R1</t>
  </si>
  <si>
    <t>1SDA079072R1</t>
  </si>
  <si>
    <t>1SDA079073R1</t>
  </si>
  <si>
    <t>1SDA079075R1</t>
  </si>
  <si>
    <t>1SDA079078R1</t>
  </si>
  <si>
    <t>1SDA079079R1</t>
  </si>
  <si>
    <t>1SDA079080R1</t>
  </si>
  <si>
    <t>1SDA079081R1</t>
  </si>
  <si>
    <t>1SDA079082R1</t>
  </si>
  <si>
    <t>1SDA079083R1</t>
  </si>
  <si>
    <t>1SDA079085R1</t>
  </si>
  <si>
    <t>1SDA079086R1</t>
  </si>
  <si>
    <t>1SDA079128R1</t>
  </si>
  <si>
    <t>1SDA079129R1</t>
  </si>
  <si>
    <t>1SDA079130R1</t>
  </si>
  <si>
    <t>1SDA079131R1</t>
  </si>
  <si>
    <t>1SDA079132R1</t>
  </si>
  <si>
    <t>1SDA079133R1</t>
  </si>
  <si>
    <t>1SDA079135R1</t>
  </si>
  <si>
    <t>1SDA079136R1</t>
  </si>
  <si>
    <t>1SDA079138R1</t>
  </si>
  <si>
    <t>1SDA079139R1</t>
  </si>
  <si>
    <t>1SDA079140R1</t>
  </si>
  <si>
    <t>1SDA079141R1</t>
  </si>
  <si>
    <t>1SDA079142R1</t>
  </si>
  <si>
    <t>1SDA079143R1</t>
  </si>
  <si>
    <t>1SDA079145R1</t>
  </si>
  <si>
    <t>1SDA079146R1</t>
  </si>
  <si>
    <t>1SDA079564R1</t>
  </si>
  <si>
    <t>1SDA079570R1</t>
  </si>
  <si>
    <t>1SDA079586R1</t>
  </si>
  <si>
    <t>1SDA079629R1</t>
  </si>
  <si>
    <t>1SDA079700R1</t>
  </si>
  <si>
    <t>1SDA079703R1</t>
  </si>
  <si>
    <t>1SDA079784R1</t>
  </si>
  <si>
    <t>1SDA079819R1</t>
  </si>
  <si>
    <t>1SDA079823R1</t>
  </si>
  <si>
    <t>1SDA080071R1</t>
  </si>
  <si>
    <t>1SDA080072R1</t>
  </si>
  <si>
    <t>1SDA080073R1</t>
  </si>
  <si>
    <t>1SDA080074R1</t>
  </si>
  <si>
    <t>1SDA080077R1</t>
  </si>
  <si>
    <t>1SDA080078R1</t>
  </si>
  <si>
    <t>1SDA080079R1</t>
  </si>
  <si>
    <t>1SDA080080R1</t>
  </si>
  <si>
    <t>1SDA080081R1</t>
  </si>
  <si>
    <t>1SDA080082R1</t>
  </si>
  <si>
    <t>1SDA080083R1</t>
  </si>
  <si>
    <t>1SDA080084R1</t>
  </si>
  <si>
    <t>1SDA080085R1</t>
  </si>
  <si>
    <t>1SDA080086R1</t>
  </si>
  <si>
    <t>1SDA080089R1</t>
  </si>
  <si>
    <t>1SDA080090R1</t>
  </si>
  <si>
    <t>1SDA080091R1</t>
  </si>
  <si>
    <t>1SDA080092R1</t>
  </si>
  <si>
    <t>1SDA080093R1</t>
  </si>
  <si>
    <t>1SDA080094R1</t>
  </si>
  <si>
    <t>1SDA080095R1</t>
  </si>
  <si>
    <t>1SDA080098R1</t>
  </si>
  <si>
    <t>1SDA080102R1</t>
  </si>
  <si>
    <t>1SDA080104R1</t>
  </si>
  <si>
    <t>1SDA080106R1</t>
  </si>
  <si>
    <t>1SDA080110R1</t>
  </si>
  <si>
    <t>1SDA080112R1</t>
  </si>
  <si>
    <t>1SDA080115R1</t>
  </si>
  <si>
    <t>1SDA080117R1</t>
  </si>
  <si>
    <t>1SDA080128R1</t>
  </si>
  <si>
    <t>1SDA080135R1</t>
  </si>
  <si>
    <t>1SDA080137R1</t>
  </si>
  <si>
    <t>1SDA080140R1</t>
  </si>
  <si>
    <t>1SDA080141R1</t>
  </si>
  <si>
    <t>1SDA080142R1</t>
  </si>
  <si>
    <t>1SDA080143R1</t>
  </si>
  <si>
    <t>1SDA080144R1</t>
  </si>
  <si>
    <t>1SDA080145R1</t>
  </si>
  <si>
    <t>1SDA080146R1</t>
  </si>
  <si>
    <t>1SDA080147R1</t>
  </si>
  <si>
    <t>1SDA080148R1</t>
  </si>
  <si>
    <t>1SDA080149R1</t>
  </si>
  <si>
    <t>1SDA080152R1</t>
  </si>
  <si>
    <t>1SDA080153R1</t>
  </si>
  <si>
    <t>1SDA080154R1</t>
  </si>
  <si>
    <t>1SDA080155R1</t>
  </si>
  <si>
    <t>1SDA080156R1</t>
  </si>
  <si>
    <t>1SDA080157R1</t>
  </si>
  <si>
    <t>1SDA080158R1</t>
  </si>
  <si>
    <t>1SDA080160R1</t>
  </si>
  <si>
    <t>1SDA080161R1</t>
  </si>
  <si>
    <t>1SDA080253R1</t>
  </si>
  <si>
    <t>1SDA080374R1</t>
  </si>
  <si>
    <t>1SDA080825R1</t>
  </si>
  <si>
    <t>1SDA080826R1</t>
  </si>
  <si>
    <t>1SDA080830R1</t>
  </si>
  <si>
    <t>1SDA080831R1</t>
  </si>
  <si>
    <t>1SDA080832R1</t>
  </si>
  <si>
    <t>1SDA080833R1</t>
  </si>
  <si>
    <t>1SDA080834R1</t>
  </si>
  <si>
    <t>1SDA080835R1</t>
  </si>
  <si>
    <t>1SDA080837R1</t>
  </si>
  <si>
    <t>1SDA080838R1</t>
  </si>
  <si>
    <t>1SDA080862R1</t>
  </si>
  <si>
    <t>1SDA081045R1</t>
  </si>
  <si>
    <t>1SDA081050R1</t>
  </si>
  <si>
    <t>1SDA081065R1</t>
  </si>
  <si>
    <t>1SDA081070R1</t>
  </si>
  <si>
    <t>1SDA081082R1</t>
  </si>
  <si>
    <t>1SDA081089R1</t>
  </si>
  <si>
    <t>1SDA081094R1</t>
  </si>
  <si>
    <t>1SDA081169R1</t>
  </si>
  <si>
    <t>1SDA081176R1</t>
  </si>
  <si>
    <t>1SDA081177R1</t>
  </si>
  <si>
    <t>1SDA081200R1</t>
  </si>
  <si>
    <t>1SDA081235R1</t>
  </si>
  <si>
    <t>1SDA081236R1</t>
  </si>
  <si>
    <t>1SDA081237R1</t>
  </si>
  <si>
    <t>1SDA081238R1</t>
  </si>
  <si>
    <t>1SDA081239R1</t>
  </si>
  <si>
    <t>1SDA081240R1</t>
  </si>
  <si>
    <t>1SDA081406R1</t>
  </si>
  <si>
    <t>1SDA081410R1</t>
  </si>
  <si>
    <t>1SDA081447R1</t>
  </si>
  <si>
    <t>1SDA081451R1</t>
  </si>
  <si>
    <t>1SDA081455R1</t>
  </si>
  <si>
    <t>1SDA082270R1</t>
  </si>
  <si>
    <t>1SDA082272R1</t>
  </si>
  <si>
    <t>1SDA082277R1</t>
  </si>
  <si>
    <t>1SDA082285R1</t>
  </si>
  <si>
    <t>1SDA082410R1</t>
  </si>
  <si>
    <t>1SDA082420R1</t>
  </si>
  <si>
    <t>1SDA082519R1</t>
  </si>
  <si>
    <t>1SDA082550R1</t>
  </si>
  <si>
    <t>1SDA082717R1</t>
  </si>
  <si>
    <t>1SDA082718R1</t>
  </si>
  <si>
    <t>1SDA082734R1</t>
  </si>
  <si>
    <t>1SDA082742R1</t>
  </si>
  <si>
    <t>1SDA082751R1</t>
  </si>
  <si>
    <t>1SDA082886R1</t>
  </si>
  <si>
    <t>1SDA082912R1</t>
  </si>
  <si>
    <t>1SDA082913R1</t>
  </si>
  <si>
    <t>1SDA083028R1</t>
  </si>
  <si>
    <t>1SDA083647R1</t>
  </si>
  <si>
    <t>1SDA083648R1</t>
  </si>
  <si>
    <t>1SDA083649R1</t>
  </si>
  <si>
    <t>1SDA083650R1</t>
  </si>
  <si>
    <t>1SDA083651R1</t>
  </si>
  <si>
    <t>1SDA083652R1</t>
  </si>
  <si>
    <t>1SDA083653R1</t>
  </si>
  <si>
    <t>1SDA083654R1</t>
  </si>
  <si>
    <t>1SDA083655R1</t>
  </si>
  <si>
    <t>1SDA083656R1</t>
  </si>
  <si>
    <t>1SDA083658R1</t>
  </si>
  <si>
    <t>1SDA083659R1</t>
  </si>
  <si>
    <t>1SDA083660R1</t>
  </si>
  <si>
    <t>1SDA083661R1</t>
  </si>
  <si>
    <t>1SDA083662R1</t>
  </si>
  <si>
    <t>1SDA083663R1</t>
  </si>
  <si>
    <t>1SDA083664R1</t>
  </si>
  <si>
    <t>1SDA083665R1</t>
  </si>
  <si>
    <t>1SDA083666R1</t>
  </si>
  <si>
    <t>1SDA083667R1</t>
  </si>
  <si>
    <t>1SDA083674R1</t>
  </si>
  <si>
    <t>1SDA083677R1</t>
  </si>
  <si>
    <t>1SDA083678R1</t>
  </si>
  <si>
    <t>1SDA083679R1</t>
  </si>
  <si>
    <t>1SDA083680R1</t>
  </si>
  <si>
    <t>1SDA083681R1</t>
  </si>
  <si>
    <t>1SDA085563R1</t>
  </si>
  <si>
    <t>1SDA085564R1</t>
  </si>
  <si>
    <t>1SDA085565R1</t>
  </si>
  <si>
    <t>1SDA085566R1</t>
  </si>
  <si>
    <t>1SDA085693R1</t>
  </si>
  <si>
    <t>1SDA085694R1</t>
  </si>
  <si>
    <t>1SEP102287R0001</t>
  </si>
  <si>
    <t>1SEP102288R0001</t>
  </si>
  <si>
    <t>1SEP201499R0001</t>
  </si>
  <si>
    <t>1SEP201613R0001</t>
  </si>
  <si>
    <t>1SEP201613R0002</t>
  </si>
  <si>
    <t>1SEP201613R0003</t>
  </si>
  <si>
    <t>1SEP201613R0004</t>
  </si>
  <si>
    <t>1SEP304069R0001</t>
  </si>
  <si>
    <t>1SEP304072R0001</t>
  </si>
  <si>
    <t>1SEP304395R0001</t>
  </si>
  <si>
    <t>1SEP304442R0001</t>
  </si>
  <si>
    <t>1SEP304446R0001</t>
  </si>
  <si>
    <t>1SEP407732R0005</t>
  </si>
  <si>
    <t>1SEP407742R0002</t>
  </si>
  <si>
    <t>1SEP407742R0003</t>
  </si>
  <si>
    <t>1SEP407811R0001</t>
  </si>
  <si>
    <t>1SEP408149R0001</t>
  </si>
  <si>
    <t>1SEP408149R0002</t>
  </si>
  <si>
    <t>1SEP408149R0003</t>
  </si>
  <si>
    <t>1SEP408149R0004</t>
  </si>
  <si>
    <t>1SEP408149R0005</t>
  </si>
  <si>
    <t>1SEP408149R0006</t>
  </si>
  <si>
    <t>1SEP408422R0001</t>
  </si>
  <si>
    <t>1SEP408422R0002</t>
  </si>
  <si>
    <t>1SEP408422R0003</t>
  </si>
  <si>
    <t>1SEP408422R0004</t>
  </si>
  <si>
    <t>1SEP408422R0005</t>
  </si>
  <si>
    <t>1SEP408422R0006</t>
  </si>
  <si>
    <t>1SEP620010R3000</t>
  </si>
  <si>
    <t>1STQ003871B0000</t>
  </si>
  <si>
    <t>1STQ003873B0000</t>
  </si>
  <si>
    <t>1STQ003874B0000</t>
  </si>
  <si>
    <t>1STQ003885B0000</t>
  </si>
  <si>
    <t>1STQ003888B0000</t>
  </si>
  <si>
    <t>1STQ003890B0000</t>
  </si>
  <si>
    <t>1STQ003904B0000</t>
  </si>
  <si>
    <t>1STQ003906B0000</t>
  </si>
  <si>
    <t>1STQ003938B0000</t>
  </si>
  <si>
    <t>1STQ004344B0000</t>
  </si>
  <si>
    <t>250T33PMX-MX</t>
  </si>
  <si>
    <t>BW225DP</t>
  </si>
  <si>
    <t>BW225WDP</t>
  </si>
  <si>
    <t>BW240DP</t>
  </si>
  <si>
    <t>BW316TPN</t>
  </si>
  <si>
    <t>BW325TPN</t>
  </si>
  <si>
    <t>BW325YTPN</t>
  </si>
  <si>
    <t>BW340TPN</t>
  </si>
  <si>
    <t>BW340YTPN</t>
  </si>
  <si>
    <t>BW425TPSN</t>
  </si>
  <si>
    <t>BW425YTPN</t>
  </si>
  <si>
    <t>BW440TPSN</t>
  </si>
  <si>
    <t>BW440YTPN</t>
  </si>
  <si>
    <t>BW625TPN</t>
  </si>
  <si>
    <t>BW640TPN</t>
  </si>
  <si>
    <t>BWS316FTPN</t>
  </si>
  <si>
    <t>BWS316TPN</t>
  </si>
  <si>
    <t>BWS316YTPN</t>
  </si>
  <si>
    <t>BWS325TPN</t>
  </si>
  <si>
    <t>BWS325YTPN</t>
  </si>
  <si>
    <t>BWS416TPSN</t>
  </si>
  <si>
    <t>BWS416YTPSN</t>
  </si>
  <si>
    <t>BWS425TPSN</t>
  </si>
  <si>
    <t>BWS425YTPSN</t>
  </si>
  <si>
    <t>BWS616TPN</t>
  </si>
  <si>
    <t>BWS616YTPN</t>
  </si>
  <si>
    <t>BWS625TPN</t>
  </si>
  <si>
    <t>BWS625YTPN</t>
  </si>
  <si>
    <t>E1.2B08WAA-1+1</t>
  </si>
  <si>
    <t>E1.2B12FAA10-4AVI</t>
  </si>
  <si>
    <t>E1.2B12WCB-1+0</t>
  </si>
  <si>
    <t>E1.2B12WCB-1+1</t>
  </si>
  <si>
    <t>E1.2B16WCB-1+0</t>
  </si>
  <si>
    <t>E1.2N08WAA-1+0</t>
  </si>
  <si>
    <t>E1.2N12FAA-10-4AHI</t>
  </si>
  <si>
    <t>E1.2N12FAA-11-4AHI</t>
  </si>
  <si>
    <t>E1B12FCB-1+1</t>
  </si>
  <si>
    <t>E1N16FAA-1+0</t>
  </si>
  <si>
    <t>E2.2H12FAA-1+0</t>
  </si>
  <si>
    <t>E2.2N08WAA-1+1</t>
  </si>
  <si>
    <t>E2.2N12FAA11-4AVI</t>
  </si>
  <si>
    <t>E2.2N16FAC-11-3SVI</t>
  </si>
  <si>
    <t>E2.2N20FAA10-4AVI</t>
  </si>
  <si>
    <t>E2.2N20FAB111-3DVI</t>
  </si>
  <si>
    <t>E2.2N20FSA00-4AVI</t>
  </si>
  <si>
    <t>E2.2N25FCB-1+1</t>
  </si>
  <si>
    <t>E2.2N80FAA111-3DVI</t>
  </si>
  <si>
    <t>E2.2S12FAB-1+0</t>
  </si>
  <si>
    <t>E2N20FAA-1+1</t>
  </si>
  <si>
    <t>E3N32FAB-1+0</t>
  </si>
  <si>
    <t>E4.2N32WCA111-4DVI</t>
  </si>
  <si>
    <t>E4.2N32WCB-1+1</t>
  </si>
  <si>
    <t>E4.2S25WAA11-3AVU</t>
  </si>
  <si>
    <t>E4.2S32FCA-1+1</t>
  </si>
  <si>
    <t>E4.2S32WAA11-3AVU</t>
  </si>
  <si>
    <t>E4.2S32WCB-1+1</t>
  </si>
  <si>
    <t>E4.2S40WCB-1+1</t>
  </si>
  <si>
    <t>EA1480</t>
  </si>
  <si>
    <t>EADR12</t>
  </si>
  <si>
    <t>EADR16</t>
  </si>
  <si>
    <t>EADR20</t>
  </si>
  <si>
    <t>EADR25</t>
  </si>
  <si>
    <t>EADR32</t>
  </si>
  <si>
    <t>EADR50</t>
  </si>
  <si>
    <t>EC1480K</t>
  </si>
  <si>
    <t>ED2552</t>
  </si>
  <si>
    <t>EM1400</t>
  </si>
  <si>
    <t>EMMU12</t>
  </si>
  <si>
    <t>EMMU16</t>
  </si>
  <si>
    <t>EMMU20</t>
  </si>
  <si>
    <t>EMMU25</t>
  </si>
  <si>
    <t>EMMU32</t>
  </si>
  <si>
    <t>EMMU40</t>
  </si>
  <si>
    <t>EMMU50</t>
  </si>
  <si>
    <t>EMMU63</t>
  </si>
  <si>
    <t>EMSKV12/5</t>
  </si>
  <si>
    <t>EMSKV16/5</t>
  </si>
  <si>
    <t>EMSKV20/6</t>
  </si>
  <si>
    <t>EMSKV25/7</t>
  </si>
  <si>
    <t>EMSKV32/8</t>
  </si>
  <si>
    <t>EMSKV40/8</t>
  </si>
  <si>
    <t>EMSKV50/9</t>
  </si>
  <si>
    <t>EMSKV63/10</t>
  </si>
  <si>
    <t>EMUG12</t>
  </si>
  <si>
    <t>EMUG16</t>
  </si>
  <si>
    <t>EMUG20</t>
  </si>
  <si>
    <t>EMUG25</t>
  </si>
  <si>
    <t>EMUG32</t>
  </si>
  <si>
    <t>EMUG40</t>
  </si>
  <si>
    <t>EMUG50</t>
  </si>
  <si>
    <t>EMUG63</t>
  </si>
  <si>
    <t>EOH364SS</t>
  </si>
  <si>
    <t xml:space="preserve">EOT32U3M3-P </t>
  </si>
  <si>
    <t>EP1480K</t>
  </si>
  <si>
    <t>EPN550M50/M32</t>
  </si>
  <si>
    <t>EPN550M50/M40</t>
  </si>
  <si>
    <t>EPN650M25/M32</t>
  </si>
  <si>
    <t>EPN650M32/M40</t>
  </si>
  <si>
    <t>EPN720M20/M12</t>
  </si>
  <si>
    <t>EPN720M25/M20</t>
  </si>
  <si>
    <t>EPN720M32/M20</t>
  </si>
  <si>
    <t>EPN720M40/M25</t>
  </si>
  <si>
    <t>EPN740M32/M40</t>
  </si>
  <si>
    <t>ESKV12</t>
  </si>
  <si>
    <t>ESKV16</t>
  </si>
  <si>
    <t>ESKV20</t>
  </si>
  <si>
    <t>ESKV25</t>
  </si>
  <si>
    <t>ESKV32</t>
  </si>
  <si>
    <t>ESKV40</t>
  </si>
  <si>
    <t>ESKV50</t>
  </si>
  <si>
    <t>ESKV63</t>
  </si>
  <si>
    <t>EV1002</t>
  </si>
  <si>
    <t>EV5000</t>
  </si>
  <si>
    <t>GHV 240849R0001</t>
  </si>
  <si>
    <t>GHV 240849R0034</t>
  </si>
  <si>
    <t>GMN 436770P0022</t>
  </si>
  <si>
    <t>KRM16/12</t>
  </si>
  <si>
    <t>KRM20/12</t>
  </si>
  <si>
    <t>KRM25/12</t>
  </si>
  <si>
    <t>KSE225DP</t>
  </si>
  <si>
    <t>KSE240DP</t>
  </si>
  <si>
    <t>KSE3100TPN</t>
  </si>
  <si>
    <t>KSE3125TPN</t>
  </si>
  <si>
    <t>KSE325TPN</t>
  </si>
  <si>
    <t>KSE340TPN</t>
  </si>
  <si>
    <t>KSE363D/TPN</t>
  </si>
  <si>
    <t>KSE363TPN</t>
  </si>
  <si>
    <t>KSE380TPN</t>
  </si>
  <si>
    <t>KSE425TPSN</t>
  </si>
  <si>
    <t>KSE440TPSN</t>
  </si>
  <si>
    <t>KSE463TPSN</t>
  </si>
  <si>
    <t>KSE480TPSN</t>
  </si>
  <si>
    <t>KSF225DP</t>
  </si>
  <si>
    <t>KSF325TPN</t>
  </si>
  <si>
    <t>KSF325TPNNO</t>
  </si>
  <si>
    <t>KSF340TPN</t>
  </si>
  <si>
    <t>KSF425TPSN</t>
  </si>
  <si>
    <t>KSF440TPSN</t>
  </si>
  <si>
    <t>LBAS316TPN</t>
  </si>
  <si>
    <t>LBAS325TPN</t>
  </si>
  <si>
    <t>LBAS345TPN</t>
  </si>
  <si>
    <t>LBAS375TPN</t>
  </si>
  <si>
    <t>LBAS390TPN</t>
  </si>
  <si>
    <t>LBAS475TPSN</t>
  </si>
  <si>
    <t>LBAS490TPSN</t>
  </si>
  <si>
    <t>LBAS675TPN</t>
  </si>
  <si>
    <t>MCB-01</t>
  </si>
  <si>
    <t>MCB-10</t>
  </si>
  <si>
    <t>MKCS3</t>
  </si>
  <si>
    <t>MKCS4</t>
  </si>
  <si>
    <t>NHP 019425P0001</t>
  </si>
  <si>
    <t>NHP 024861R0003</t>
  </si>
  <si>
    <t>NHP 038409R0001</t>
  </si>
  <si>
    <t>NHP 040094R0001</t>
  </si>
  <si>
    <t>NHP 040094R0002</t>
  </si>
  <si>
    <t>NHP 100495R0001</t>
  </si>
  <si>
    <t>NHP 100495R0003</t>
  </si>
  <si>
    <t>NHP 100495R0006</t>
  </si>
  <si>
    <t>NHP 100886R0001</t>
  </si>
  <si>
    <t>NHP 101474P0001</t>
  </si>
  <si>
    <t>NHP 200947R0002</t>
  </si>
  <si>
    <t>NHP 200947R0003</t>
  </si>
  <si>
    <t>NHP 300175R0002</t>
  </si>
  <si>
    <t>NHP 343139P0001</t>
  </si>
  <si>
    <t>NHP 350325P0001</t>
  </si>
  <si>
    <t>NHP 400940R0006</t>
  </si>
  <si>
    <t>NHP 402098R0001</t>
  </si>
  <si>
    <t>NHP 402098R0003</t>
  </si>
  <si>
    <t>NHP 403625R0001</t>
  </si>
  <si>
    <t>NHP 403626R0001</t>
  </si>
  <si>
    <t>NHP 403631R0002</t>
  </si>
  <si>
    <t>NHP 407062R0001</t>
  </si>
  <si>
    <t>NHP 407062R0002</t>
  </si>
  <si>
    <t>NHP 407062R0003</t>
  </si>
  <si>
    <t>NHP 407062R0004</t>
  </si>
  <si>
    <t>NHSN714004P2206</t>
  </si>
  <si>
    <t>NHSN714004P2208</t>
  </si>
  <si>
    <t>NHSN714004P2210</t>
  </si>
  <si>
    <t>NHSN714004P2212</t>
  </si>
  <si>
    <t>NHSN722068P0002</t>
  </si>
  <si>
    <t>OC10G03PNBN00S06XQ</t>
  </si>
  <si>
    <t>OC10G04PNBN00NSO41</t>
  </si>
  <si>
    <t>OC10G04PNBN00NU2</t>
  </si>
  <si>
    <t>OC10G04PNBN00NVN3</t>
  </si>
  <si>
    <t>OC10G05KNBN00NSO51</t>
  </si>
  <si>
    <t>OC10G05PNBN00NSO51</t>
  </si>
  <si>
    <t>OC10G05PNBN00NST51</t>
  </si>
  <si>
    <t>OC10G06PNBN00NAU31</t>
  </si>
  <si>
    <t>OC10G06PNBN00NSO32</t>
  </si>
  <si>
    <t>OC10G06PNBN00NU3</t>
  </si>
  <si>
    <t>OC10G10PNBN00NSO52</t>
  </si>
  <si>
    <t>OC25G03MNGN00NA03</t>
  </si>
  <si>
    <t>OC25G03PNBN00NUR13</t>
  </si>
  <si>
    <t>OC25G03RNBN00NA3</t>
  </si>
  <si>
    <t>OC25G04KNBN00S01KT</t>
  </si>
  <si>
    <t>OC25G04KNBN00S07BJ</t>
  </si>
  <si>
    <t>OC25G04MNGN00NVN3</t>
  </si>
  <si>
    <t>OC25G04PNBN00NB110</t>
  </si>
  <si>
    <t>OC25G04PNBN00NU2</t>
  </si>
  <si>
    <t>OC25G04PNBN00NVN3</t>
  </si>
  <si>
    <t>OC25G04PNBN00NW2</t>
  </si>
  <si>
    <t>OC25G04PNBN00S078V</t>
  </si>
  <si>
    <t>OC25G04RNBN00NB4</t>
  </si>
  <si>
    <t>OC25G04RNBN00NSO22</t>
  </si>
  <si>
    <t>OC25G05KNBN00S06YN</t>
  </si>
  <si>
    <t>OC25G05PNBN00NSO51</t>
  </si>
  <si>
    <t>OC25G05PNBN00NW3</t>
  </si>
  <si>
    <t>OC25G06KNBN00NU3</t>
  </si>
  <si>
    <t>OC25G06PNBN00NB06</t>
  </si>
  <si>
    <t>OC25G06PNBN00NSO61</t>
  </si>
  <si>
    <t>OC25G06PNBN00NU3</t>
  </si>
  <si>
    <t>OC25G06RNBN00NV30</t>
  </si>
  <si>
    <t>OC25G06RNBN00S01EG</t>
  </si>
  <si>
    <t>OC25G08MNGN00NWS4</t>
  </si>
  <si>
    <t>OC25G08PNBN00NA8</t>
  </si>
  <si>
    <t>OC25G08PNBN00NSO42</t>
  </si>
  <si>
    <t>OC25G08PNBN00NST42</t>
  </si>
  <si>
    <t>OC25G08PNBN00NST81</t>
  </si>
  <si>
    <t>OC25G08PNBN00NU4</t>
  </si>
  <si>
    <t>OC25G08PNBN00NV32</t>
  </si>
  <si>
    <t>OC25G10PNBN00NSO10</t>
  </si>
  <si>
    <t>OC25G10PNBN00NSO52</t>
  </si>
  <si>
    <t>OC25G12PNBN00NSO62</t>
  </si>
  <si>
    <t>OC25G12PNBN00S02XH</t>
  </si>
  <si>
    <t>OC25G12PNBN00S08YA</t>
  </si>
  <si>
    <t>OC25G16PNBN00NST44</t>
  </si>
  <si>
    <t>OC25GFP51S</t>
  </si>
  <si>
    <t>OC25GFP51SS06LO</t>
  </si>
  <si>
    <t>OC25GR1Y</t>
  </si>
  <si>
    <t>OC25GR455</t>
  </si>
  <si>
    <t>ODPS230</t>
  </si>
  <si>
    <t>OEZKL10/4</t>
  </si>
  <si>
    <t>OEZXY91</t>
  </si>
  <si>
    <t>OEZXY97</t>
  </si>
  <si>
    <t>OFAF3AM450</t>
  </si>
  <si>
    <t>OFAX1S2</t>
  </si>
  <si>
    <t>OFAX3A1</t>
  </si>
  <si>
    <t>OFAX3P1</t>
  </si>
  <si>
    <t>OFAX3S1</t>
  </si>
  <si>
    <t>OHB125J10B</t>
  </si>
  <si>
    <t>OHB125J12EH</t>
  </si>
  <si>
    <t>OHB65J6B</t>
  </si>
  <si>
    <t>OHF1C4T</t>
  </si>
  <si>
    <t>OHY330J12</t>
  </si>
  <si>
    <t>OL804RBS12774</t>
  </si>
  <si>
    <t>OL80N4CBRBS30358</t>
  </si>
  <si>
    <t>OL80U2RB</t>
  </si>
  <si>
    <t>OL80W2RB</t>
  </si>
  <si>
    <t>OMA3PB</t>
  </si>
  <si>
    <t>OMAU31PB</t>
  </si>
  <si>
    <t>OMD200E480C-A1</t>
  </si>
  <si>
    <t>OMD800E480C-A1</t>
  </si>
  <si>
    <t>OMSO51PB</t>
  </si>
  <si>
    <t>OMST41PB</t>
  </si>
  <si>
    <t>OMST42PB</t>
  </si>
  <si>
    <t>OMU3PB</t>
  </si>
  <si>
    <t>OMV30PB</t>
  </si>
  <si>
    <t>OMZC04</t>
  </si>
  <si>
    <t>OMZC2</t>
  </si>
  <si>
    <t>ON10P5BS10531</t>
  </si>
  <si>
    <t>ON10PBS10503</t>
  </si>
  <si>
    <t>ON8KBS7335</t>
  </si>
  <si>
    <t>ON8PBS22250</t>
  </si>
  <si>
    <t>ONA4PB</t>
  </si>
  <si>
    <t>ONA6M</t>
  </si>
  <si>
    <t>ONAU32PB</t>
  </si>
  <si>
    <t>ONE20M2G</t>
  </si>
  <si>
    <t>ONE20M2W</t>
  </si>
  <si>
    <t>ONE20M3G</t>
  </si>
  <si>
    <t>ONE20M3W</t>
  </si>
  <si>
    <t>ONE20M4G</t>
  </si>
  <si>
    <t>ONE20M4W</t>
  </si>
  <si>
    <t>ONF101</t>
  </si>
  <si>
    <t>ONSEA1PB</t>
  </si>
  <si>
    <t>ONST42PB</t>
  </si>
  <si>
    <t>ONST51PB</t>
  </si>
  <si>
    <t>ONST61PB</t>
  </si>
  <si>
    <t>ONU1PB</t>
  </si>
  <si>
    <t>ONU2PB</t>
  </si>
  <si>
    <t>ONV30PB</t>
  </si>
  <si>
    <t>ONV3PB</t>
  </si>
  <si>
    <t>ONWS2PB</t>
  </si>
  <si>
    <t>ONZ74</t>
  </si>
  <si>
    <t>OS100GJ02</t>
  </si>
  <si>
    <t>OS100GJ03</t>
  </si>
  <si>
    <t>OS125GD03</t>
  </si>
  <si>
    <t>OS160GD21</t>
  </si>
  <si>
    <t>OS200J30</t>
  </si>
  <si>
    <t>OS250D04F</t>
  </si>
  <si>
    <t>OS32GB22N1</t>
  </si>
  <si>
    <t>OS32GBA3LUU2FZ</t>
  </si>
  <si>
    <t>OS600J12</t>
  </si>
  <si>
    <t>OS60GJ02</t>
  </si>
  <si>
    <t>OS630D02</t>
  </si>
  <si>
    <t>OS800D02</t>
  </si>
  <si>
    <t>OSS160GT1L/3</t>
  </si>
  <si>
    <t>OT1000E02P</t>
  </si>
  <si>
    <t>OT1200U02P</t>
  </si>
  <si>
    <t>OT125GFCC3A</t>
  </si>
  <si>
    <t>OT1600E11</t>
  </si>
  <si>
    <t>OT160E03YP</t>
  </si>
  <si>
    <t>OT160EVFCC3B</t>
  </si>
  <si>
    <t>OT160EVFCC3BA</t>
  </si>
  <si>
    <t>OT160EVRRR3TZ</t>
  </si>
  <si>
    <t>OT160G03K</t>
  </si>
  <si>
    <t>OT2000E11</t>
  </si>
  <si>
    <t>OT200E02P</t>
  </si>
  <si>
    <t>OT200E03</t>
  </si>
  <si>
    <t>OT200E03YP</t>
  </si>
  <si>
    <t>OT200E12YP</t>
  </si>
  <si>
    <t>OT200KFCC3A</t>
  </si>
  <si>
    <t>OT200KLRR3TZ</t>
  </si>
  <si>
    <t>OT250E03</t>
  </si>
  <si>
    <t>OT250E03YP</t>
  </si>
  <si>
    <t>OT250ERRR3TZ</t>
  </si>
  <si>
    <t>OT250KFCC3A</t>
  </si>
  <si>
    <t>OT250KFCC6T</t>
  </si>
  <si>
    <t>OT30FT3</t>
  </si>
  <si>
    <t>OT315E02P</t>
  </si>
  <si>
    <t>OT315E03YP</t>
  </si>
  <si>
    <t>OT315E33CP</t>
  </si>
  <si>
    <t>OT315ERRR3TZ</t>
  </si>
  <si>
    <t>OT3200E03P</t>
  </si>
  <si>
    <t>OT3200E03W8P</t>
  </si>
  <si>
    <t>OT3200E04CP</t>
  </si>
  <si>
    <t>OT3200E04P</t>
  </si>
  <si>
    <t>OT36ETMM6TE</t>
  </si>
  <si>
    <t>OT4000E03P</t>
  </si>
  <si>
    <t>OT400E03</t>
  </si>
  <si>
    <t>OT400E03YP</t>
  </si>
  <si>
    <t>OT400E11</t>
  </si>
  <si>
    <t>OT400E13YP</t>
  </si>
  <si>
    <t>OT400E30</t>
  </si>
  <si>
    <t>OT400E33CP</t>
  </si>
  <si>
    <t>OT400ERRR3TZ</t>
  </si>
  <si>
    <t>OT400U12-121</t>
  </si>
  <si>
    <t>OT400US03K</t>
  </si>
  <si>
    <t>OT600U02</t>
  </si>
  <si>
    <t>OT600U02P</t>
  </si>
  <si>
    <t>OT600U12C</t>
  </si>
  <si>
    <t>OT630E02P</t>
  </si>
  <si>
    <t>OT630E03</t>
  </si>
  <si>
    <t>OT630E03DP</t>
  </si>
  <si>
    <t>OT630E03YP</t>
  </si>
  <si>
    <t>OT630E11</t>
  </si>
  <si>
    <t>OT630E40</t>
  </si>
  <si>
    <t>OT800E03YP</t>
  </si>
  <si>
    <t>OT800E22YP</t>
  </si>
  <si>
    <t>OT800E33CP</t>
  </si>
  <si>
    <t>OT80F3U</t>
  </si>
  <si>
    <t>OTA63S3BX</t>
  </si>
  <si>
    <t>OTB4000/6</t>
  </si>
  <si>
    <t>OTDC1000E22P</t>
  </si>
  <si>
    <t>OTDC100E02</t>
  </si>
  <si>
    <t>OTDC100E02P</t>
  </si>
  <si>
    <t>OTDC100E11</t>
  </si>
  <si>
    <t>OTDC100E22</t>
  </si>
  <si>
    <t>OTDC100E22K</t>
  </si>
  <si>
    <t>OTDC100E22P</t>
  </si>
  <si>
    <t>OTDC100U22</t>
  </si>
  <si>
    <t>OTDC100U22P</t>
  </si>
  <si>
    <t>OTDC160E11</t>
  </si>
  <si>
    <t>OTDC160E22</t>
  </si>
  <si>
    <t>OTDC160E22P</t>
  </si>
  <si>
    <t>OTDC16U2</t>
  </si>
  <si>
    <t>OTDC16U4</t>
  </si>
  <si>
    <t>OTDC16U6</t>
  </si>
  <si>
    <t>OTDC180U22</t>
  </si>
  <si>
    <t>OTDC180U22P</t>
  </si>
  <si>
    <t>OTDC200E11</t>
  </si>
  <si>
    <t>OTDC200E11K</t>
  </si>
  <si>
    <t>OTDC200E22</t>
  </si>
  <si>
    <t>OTDC200EV22K</t>
  </si>
  <si>
    <t>OTDC200EV22P</t>
  </si>
  <si>
    <t>OTDC200US11</t>
  </si>
  <si>
    <t>OTDC200USV22</t>
  </si>
  <si>
    <t>OTDC250E11</t>
  </si>
  <si>
    <t>OTDC250E20</t>
  </si>
  <si>
    <t>OTDC250E22</t>
  </si>
  <si>
    <t>OTDC250U12</t>
  </si>
  <si>
    <t>OTDC250U22</t>
  </si>
  <si>
    <t>OTDC250U22P</t>
  </si>
  <si>
    <t>OTDC250US11</t>
  </si>
  <si>
    <t>OTDC250US11P</t>
  </si>
  <si>
    <t>OTDC250US22K</t>
  </si>
  <si>
    <t>OTDC250US22P</t>
  </si>
  <si>
    <t>OTDC250USV12</t>
  </si>
  <si>
    <t>OTDC25U2</t>
  </si>
  <si>
    <t>OTDC25U4</t>
  </si>
  <si>
    <t>OTDC315E11</t>
  </si>
  <si>
    <t>OTDC315E11K</t>
  </si>
  <si>
    <t>OTDC315E11P</t>
  </si>
  <si>
    <t>OTDC315E22</t>
  </si>
  <si>
    <t>OTDC315E33</t>
  </si>
  <si>
    <t>OTDC315EV12</t>
  </si>
  <si>
    <t>OTDC315EV12K</t>
  </si>
  <si>
    <t>OTDC315EV12P</t>
  </si>
  <si>
    <t>OTDC320U12</t>
  </si>
  <si>
    <t>OTDC320US11</t>
  </si>
  <si>
    <t>OTDC320US11P</t>
  </si>
  <si>
    <t>OTDC320USV12</t>
  </si>
  <si>
    <t>OTDC32FT3</t>
  </si>
  <si>
    <t>OTDC32U4</t>
  </si>
  <si>
    <t>OTDC400E22</t>
  </si>
  <si>
    <t>OTDC400E33</t>
  </si>
  <si>
    <t>OTDC400EV12K</t>
  </si>
  <si>
    <t>OTDC400EV12P</t>
  </si>
  <si>
    <t>OTDC400U02</t>
  </si>
  <si>
    <t>OTDC400U12</t>
  </si>
  <si>
    <t>OTDC400US11</t>
  </si>
  <si>
    <t>OTDC400US11P</t>
  </si>
  <si>
    <t>OTDC400US22</t>
  </si>
  <si>
    <t>OTDC400USV12</t>
  </si>
  <si>
    <t>OTDC500E22</t>
  </si>
  <si>
    <t>OTDC500E33</t>
  </si>
  <si>
    <t>OTDC500EV12</t>
  </si>
  <si>
    <t>OTDC500EV12K</t>
  </si>
  <si>
    <t>OTDC500EV12P</t>
  </si>
  <si>
    <t>OTDC600UPP22</t>
  </si>
  <si>
    <t>OTDC600USPP22</t>
  </si>
  <si>
    <t>OTDC630EPP22</t>
  </si>
  <si>
    <t>OTDC630EPP22P</t>
  </si>
  <si>
    <t>OTDC800EPP22</t>
  </si>
  <si>
    <t>OTDCB400/2</t>
  </si>
  <si>
    <t>OTDCKIT400B11</t>
  </si>
  <si>
    <t>OTDCKIT400B111</t>
  </si>
  <si>
    <t>OTDCKIT400S101</t>
  </si>
  <si>
    <t>OTDCKIT400S11</t>
  </si>
  <si>
    <t>OTDCS400G2B</t>
  </si>
  <si>
    <t>OTDCS400T2L</t>
  </si>
  <si>
    <t>OTDCS400T3L</t>
  </si>
  <si>
    <t>OTDV400EK</t>
  </si>
  <si>
    <t>OTL16T3B</t>
  </si>
  <si>
    <t>OTL16T3M</t>
  </si>
  <si>
    <t>OTL25T3B</t>
  </si>
  <si>
    <t>OTL36T3B</t>
  </si>
  <si>
    <t>OTL63T3B</t>
  </si>
  <si>
    <t>OTM125F2C20D230C</t>
  </si>
  <si>
    <t>OTM200E2CM230V</t>
  </si>
  <si>
    <t>OTM250E4M230C</t>
  </si>
  <si>
    <t>OTM3200E3CM230C</t>
  </si>
  <si>
    <t>OTM400E2CM230V</t>
  </si>
  <si>
    <t>OTM400E3YM230C</t>
  </si>
  <si>
    <t>OTP100B3M</t>
  </si>
  <si>
    <t>OTP100B3U</t>
  </si>
  <si>
    <t>OTP100BA3M</t>
  </si>
  <si>
    <t>OTP16A3M</t>
  </si>
  <si>
    <t>OTP25T3M</t>
  </si>
  <si>
    <t>OTR16A6B</t>
  </si>
  <si>
    <t>OTR16T3M</t>
  </si>
  <si>
    <t>OTR25A6M</t>
  </si>
  <si>
    <t>OTR75A6B</t>
  </si>
  <si>
    <t>OTU32BA3MS2</t>
  </si>
  <si>
    <t>OTU45BA3MS3</t>
  </si>
  <si>
    <t>OX6X40</t>
  </si>
  <si>
    <t>OXA260U3X2QT</t>
  </si>
  <si>
    <t>OXP6X500</t>
  </si>
  <si>
    <t>OZXT2/1</t>
  </si>
  <si>
    <t>PDAL1/60VAC100/1</t>
  </si>
  <si>
    <t>PDAL2/110AC50HZ</t>
  </si>
  <si>
    <t>PDAL2/110AC60HZ</t>
  </si>
  <si>
    <t>PDAL2/110DC</t>
  </si>
  <si>
    <t>PDAL2/120AC60HZ</t>
  </si>
  <si>
    <t>PDAL2/125DC</t>
  </si>
  <si>
    <t>PDAL2/208AC60HZ</t>
  </si>
  <si>
    <t>PDAL2/220DC</t>
  </si>
  <si>
    <t>PDAL2/230AC50HZ</t>
  </si>
  <si>
    <t>PDAL2/240AC60HZ</t>
  </si>
  <si>
    <t>PDAL2/24AC60HZ</t>
  </si>
  <si>
    <t>PDAL2/24DC</t>
  </si>
  <si>
    <t>PDAL2/48DC</t>
  </si>
  <si>
    <t>PDAL2/60DC</t>
  </si>
  <si>
    <t>PFBS8021</t>
  </si>
  <si>
    <t>PHCT5407 </t>
  </si>
  <si>
    <t>PKDT0501</t>
  </si>
  <si>
    <t>PKST0300</t>
  </si>
  <si>
    <t>PKST0501</t>
  </si>
  <si>
    <t>PPFB3540</t>
  </si>
  <si>
    <t>PPFB4540</t>
  </si>
  <si>
    <t>PRVS0562</t>
  </si>
  <si>
    <t>PTBO1271</t>
  </si>
  <si>
    <t>PTBO1291</t>
  </si>
  <si>
    <t>PVCT5601</t>
  </si>
  <si>
    <t>PVCT5710</t>
  </si>
  <si>
    <t>PVDT5810</t>
  </si>
  <si>
    <t>PWRP1860</t>
  </si>
  <si>
    <t>T2SQ090TL-MX</t>
  </si>
  <si>
    <t>T4H200TW-MX</t>
  </si>
  <si>
    <t>T5L63FAA-1+1</t>
  </si>
  <si>
    <t>T5N40FAA10-4AHI</t>
  </si>
  <si>
    <t>T5N40FAA11-4AHI</t>
  </si>
  <si>
    <t>T5N40FAB-1+0</t>
  </si>
  <si>
    <t>T5N40FAB-1+1</t>
  </si>
  <si>
    <t>T5N40FCA-1+0</t>
  </si>
  <si>
    <t>T5N63FAB-10-4AHI</t>
  </si>
  <si>
    <t>T5S40FAA-1+1</t>
  </si>
  <si>
    <t>T6N80FAA-11-4AHI</t>
  </si>
  <si>
    <t>T7L12FAA-1+1</t>
  </si>
  <si>
    <t>T7S10FAB-1+1</t>
  </si>
  <si>
    <t>T7S10FAB-10-4AHI</t>
  </si>
  <si>
    <t>UXAB239213001</t>
  </si>
  <si>
    <t>UXAB239213003</t>
  </si>
  <si>
    <t>UXAB239213021</t>
  </si>
  <si>
    <t>UXAB239213023</t>
  </si>
  <si>
    <t>UXAB239235020</t>
  </si>
  <si>
    <t>UXAB239290978</t>
  </si>
  <si>
    <t>UXAB239366400</t>
  </si>
  <si>
    <t>UXAB239399201</t>
  </si>
  <si>
    <t>UXAB269550904</t>
  </si>
  <si>
    <t>UXAB269801101</t>
  </si>
  <si>
    <t>XT1N10FAA-10-4AHI</t>
  </si>
  <si>
    <t>XT2S050TL-MX</t>
  </si>
  <si>
    <t>XT3N25FAA11-4AHI</t>
  </si>
  <si>
    <t>XT4N10FAA-1+1</t>
  </si>
  <si>
    <t>XT4N10FAA11-4AHI</t>
  </si>
  <si>
    <t>YMF-MB10215</t>
  </si>
  <si>
    <t>YMF-MB10345</t>
  </si>
  <si>
    <t>YMF-MB10674</t>
  </si>
  <si>
    <t>YMF-MB10861SET</t>
  </si>
  <si>
    <t>YMF-MB10862SET</t>
  </si>
  <si>
    <t>ZN1010M</t>
  </si>
  <si>
    <t>ZN1020M</t>
  </si>
  <si>
    <t xml:space="preserve">                                 Precios sujetos a cambio sin previo aviso</t>
  </si>
  <si>
    <t>0. Ubicar la familia de interruptores según su amperaje.</t>
  </si>
  <si>
    <t>Copyright. 2019. Derechos Reservados.  Alianza Eléctrica, SA de CV   Prohibida su reproducción total o parcial sin autorización de Alianza Eléctrica.  Reg. IMPI 0198687</t>
  </si>
  <si>
    <t>3.- Selecciona Icc.  (Corriente Interruptiva)</t>
  </si>
  <si>
    <t>CÓDIGO DE ZAPATAS</t>
  </si>
  <si>
    <t>INTERRUPTORES XT1 ( 16 a 160 amp )</t>
  </si>
  <si>
    <t>CODIGO INTERRUPTOR</t>
  </si>
  <si>
    <t>PRECIO MÁS IVA</t>
  </si>
  <si>
    <t xml:space="preserve">Zapatas para </t>
  </si>
  <si>
    <t>DESCRIPCION INTERRUPTOR</t>
  </si>
  <si>
    <t>DESCRIPCION ZAPATAS</t>
  </si>
  <si>
    <t>Datos salen automáticamente</t>
  </si>
  <si>
    <t>GABINETE + INTERRUPTOR + ZAPATAS( TODO EN UNA SOLA REFERENCIA)</t>
  </si>
  <si>
    <t>CÓDIGO DEL GABINETE</t>
  </si>
  <si>
    <t>CÓDIGO DEL GABIENETE Y EL INTERRURPTOR</t>
  </si>
  <si>
    <t>5.- Selecciona si requieres gabinete para el interruptor</t>
  </si>
  <si>
    <t>5.-NECESITAS GABINETE?</t>
  </si>
  <si>
    <t>PRECIO TOTAL MÁS IVA</t>
  </si>
  <si>
    <t>Descripción</t>
  </si>
  <si>
    <t>Selector modular 3 posiciones E214-16-101</t>
  </si>
  <si>
    <t>Boton pulsador gris E215-16-11B</t>
  </si>
  <si>
    <t>Boton pulsador rojo E215-16-11C</t>
  </si>
  <si>
    <t>Boton pulsador verde E215-16-11D</t>
  </si>
  <si>
    <t>Boton pulsador iluminado blanco E217-16-10B</t>
  </si>
  <si>
    <t>Boton pulsador iluminado verde E217-16-01D</t>
  </si>
  <si>
    <t>Boton pulsador iluminado rojo E217-16-01C</t>
  </si>
  <si>
    <t>Luz Piloto roja E219-C</t>
  </si>
  <si>
    <t>Luz Piloto verde E219-D</t>
  </si>
  <si>
    <t>Luz Piloto amarilla E219-E</t>
  </si>
  <si>
    <t>SH201-C6</t>
  </si>
  <si>
    <t>SH201-C10</t>
  </si>
  <si>
    <t>SH201-C16</t>
  </si>
  <si>
    <t>SH201-C20</t>
  </si>
  <si>
    <t>SH201-C32</t>
  </si>
  <si>
    <t>SH201-C40</t>
  </si>
  <si>
    <t>SH201-C50</t>
  </si>
  <si>
    <t>SH201-C63</t>
  </si>
  <si>
    <t>SH202-C10</t>
  </si>
  <si>
    <t>SH202-C16</t>
  </si>
  <si>
    <t>SH202-C20</t>
  </si>
  <si>
    <t>SH202-C25</t>
  </si>
  <si>
    <t>SH202-C32</t>
  </si>
  <si>
    <t>SH202-C40</t>
  </si>
  <si>
    <t>SH202-C50</t>
  </si>
  <si>
    <t>SH202-C63</t>
  </si>
  <si>
    <t>SH203-C6</t>
  </si>
  <si>
    <t>SH203-C10</t>
  </si>
  <si>
    <t>SH203-C16</t>
  </si>
  <si>
    <t>SH203-C20</t>
  </si>
  <si>
    <t>SH203-C25</t>
  </si>
  <si>
    <t>SH203-C32</t>
  </si>
  <si>
    <t>SH203-C40</t>
  </si>
  <si>
    <t>SH203-C50</t>
  </si>
  <si>
    <t>SH203-C63</t>
  </si>
  <si>
    <t>SH204-C6</t>
  </si>
  <si>
    <t>SH204-C10</t>
  </si>
  <si>
    <t>SH204-C16</t>
  </si>
  <si>
    <t>SH204-C20</t>
  </si>
  <si>
    <t>SH204-C25</t>
  </si>
  <si>
    <t>SH204-C32</t>
  </si>
  <si>
    <t>SH204-C40</t>
  </si>
  <si>
    <t>SH204-C50</t>
  </si>
  <si>
    <t>SH204-C63</t>
  </si>
  <si>
    <t>S204-K0.5</t>
  </si>
  <si>
    <t>S204-K1</t>
  </si>
  <si>
    <t>S204-K1.6</t>
  </si>
  <si>
    <t>S204-K2</t>
  </si>
  <si>
    <t>S204-K3</t>
  </si>
  <si>
    <t>S204-K4</t>
  </si>
  <si>
    <t>S204-K6</t>
  </si>
  <si>
    <t>S204-K8</t>
  </si>
  <si>
    <t>S204-K10</t>
  </si>
  <si>
    <t>S204-K20</t>
  </si>
  <si>
    <t>S204-K25</t>
  </si>
  <si>
    <t>S204-K40</t>
  </si>
  <si>
    <t>S204-K50</t>
  </si>
  <si>
    <t>S204-K63</t>
  </si>
  <si>
    <t>S201P-C1</t>
  </si>
  <si>
    <t>S201P-C3</t>
  </si>
  <si>
    <t>S201P-C4</t>
  </si>
  <si>
    <t>S201P-C8</t>
  </si>
  <si>
    <t>S201P-C10</t>
  </si>
  <si>
    <t>S201P-C13</t>
  </si>
  <si>
    <t>S201P-C40</t>
  </si>
  <si>
    <t>S201P-C63</t>
  </si>
  <si>
    <t>S201P-C1.6</t>
  </si>
  <si>
    <t>S201P-C0.5</t>
  </si>
  <si>
    <t>S202P-C1</t>
  </si>
  <si>
    <t>S202P-C2</t>
  </si>
  <si>
    <t>S202P-C3</t>
  </si>
  <si>
    <t>S202P-C4</t>
  </si>
  <si>
    <t>S202P-C8</t>
  </si>
  <si>
    <t>S202P-C10</t>
  </si>
  <si>
    <t>S202P-C13</t>
  </si>
  <si>
    <t>S202P-C25</t>
  </si>
  <si>
    <t>S202P-C50</t>
  </si>
  <si>
    <t>S202P-C63</t>
  </si>
  <si>
    <t>S202P-C1.6</t>
  </si>
  <si>
    <t>S202P-C0.5</t>
  </si>
  <si>
    <t>S203P-C1</t>
  </si>
  <si>
    <t>S203P-C2</t>
  </si>
  <si>
    <t>S203P-C3</t>
  </si>
  <si>
    <t>S203P-C4</t>
  </si>
  <si>
    <t>S203P-C6</t>
  </si>
  <si>
    <t>S203P-C8</t>
  </si>
  <si>
    <t>S203P-C10</t>
  </si>
  <si>
    <t>S203P-C13</t>
  </si>
  <si>
    <t>S203P-C25</t>
  </si>
  <si>
    <t>S203P-C1.6</t>
  </si>
  <si>
    <t>S203P-C0.5</t>
  </si>
  <si>
    <t>S204P-C1</t>
  </si>
  <si>
    <t>S204P-C2</t>
  </si>
  <si>
    <t>S204P-C3</t>
  </si>
  <si>
    <t>S204P-C4</t>
  </si>
  <si>
    <t>S204P-C8</t>
  </si>
  <si>
    <t>S204P-C10</t>
  </si>
  <si>
    <t>S204P-C13</t>
  </si>
  <si>
    <t>S204P-C20</t>
  </si>
  <si>
    <t>S204P-C25</t>
  </si>
  <si>
    <t>S204P-C32</t>
  </si>
  <si>
    <t>S204P-C40</t>
  </si>
  <si>
    <t>S204P-C50</t>
  </si>
  <si>
    <t>S204P-C63</t>
  </si>
  <si>
    <t>S204P-C1.6</t>
  </si>
  <si>
    <t>S204P-C0.5</t>
  </si>
  <si>
    <t>A41 312 - 100</t>
  </si>
  <si>
    <t>A43 111 - 100</t>
  </si>
  <si>
    <t>A44 311 - 100</t>
  </si>
  <si>
    <t>A44 352 - 100</t>
  </si>
  <si>
    <t>A44 552 - 100</t>
  </si>
  <si>
    <t>Interruptor Horario D1 PLUS, 230VCA</t>
  </si>
  <si>
    <t>Interruptor Horario D2 PLUS, 230 VCA</t>
  </si>
  <si>
    <t>Interruptor Crepuscular T1 PLUS</t>
  </si>
  <si>
    <t xml:space="preserve">Tapas Cubremódulos, RAL 7035, para 4 módulos </t>
  </si>
  <si>
    <t xml:space="preserve">Caja Metálica Vacía de acero inoxidable SRX IP66, IK10, medidas 1000x800x300mm  </t>
  </si>
  <si>
    <t xml:space="preserve">Caja Metálica Vacía de acero inoxidable SRX IP66, IK10, medidas 1200x600x300mm </t>
  </si>
  <si>
    <t xml:space="preserve">Caja Metálica Vacía de acero inoxidable SRX IP66, IK10, medidas 1200x800x300mm </t>
  </si>
  <si>
    <t>Caja Metálica Vacía de acero inoxidable SRX IP66, IK10, medidas 300x200x150mm</t>
  </si>
  <si>
    <t xml:space="preserve">Caja Metálica Vacía de acero inoxidable SRX IP66, IK10, medidas 300x400x150mm </t>
  </si>
  <si>
    <t xml:space="preserve">Caja Metálica Vacía de acero inoxidable SRX IP66, IK10, medidas 400x300x150mm </t>
  </si>
  <si>
    <t xml:space="preserve">Caja Metálica Vacía de acero inoxidable SRX IP66, IK10, medidas 400x300x200mm </t>
  </si>
  <si>
    <t xml:space="preserve">Caja Metálica Vacía de acero inoxidable SRX IP66, IK10, medidas 400x400x200mm </t>
  </si>
  <si>
    <t xml:space="preserve">Caja Metálica Vacía de acero inoxidable SRX IP66, IK10, medidas 400x600x200mm </t>
  </si>
  <si>
    <t xml:space="preserve">Caja Metálica Vacía de acero inoxidable SRX IP66, IK10, medidas 500x400x200mm </t>
  </si>
  <si>
    <t xml:space="preserve">Caja Metálica Vacía de acero inoxidable SRX IP66, IK10, medidas 600x400x200mm </t>
  </si>
  <si>
    <t xml:space="preserve">Caja Metálica Vacía de acero inoxidable SRX IP66, IK10, medidas 700x500x250mm </t>
  </si>
  <si>
    <t xml:space="preserve">Caja Metálica Vacía de acero inoxidable SRX IP66, IK10, medidas 800x600x300mm  </t>
  </si>
  <si>
    <t xml:space="preserve">Caja Metálica Vacía de acero inoxidable SRX IP66, IK10, medidas 800x800x300mm   </t>
  </si>
  <si>
    <t>Caja Metálica Vacía SR1, sellado por la parte superior, IP65, IK 10, color gris, 1000X800X300mm.</t>
  </si>
  <si>
    <t>Caja Metálica Vacía SR1, sellado por la parte superior, IP65, IK 10, color gris, 200x200x150mm</t>
  </si>
  <si>
    <t>Caja Metálica Vacía SR1, sellado por la parte superior, IP65, IK 10, color gris, 300x200x150mm.</t>
  </si>
  <si>
    <t>Caja Metálica Vacía SR1, sellado por la parte superior, IP65, IK 10, color gris, 300x250x150mm.</t>
  </si>
  <si>
    <t>Caja Metálica Vacía SR1, sellado por la parte superior, IP65, IK 10, color gris, 300x300x150mm.</t>
  </si>
  <si>
    <t>Caja Metálica Vacía SR1, sellado por la parte superior, IP65, IK 10, color gris, 300X400X200mm.</t>
  </si>
  <si>
    <t>Caja Metálica Vacía SR1, sellado por la parte superior, IP65, IK 10, color gris, 400x300x150mm.</t>
  </si>
  <si>
    <t>Caja Metálica Vacía SR1, sellado por la parte superior, IP65, IK 10, color gris, 400x300x200mm.</t>
  </si>
  <si>
    <t>Caja Metálica Vacía SR1, sellado por la parte superior, IP65, IK 10, color gris, 400x400x200mm.</t>
  </si>
  <si>
    <t>Caja Metálica Vacía SR1, sellado por la parte superior, IP65, IK 10, color gris, 500x300x200mm.</t>
  </si>
  <si>
    <t>Caja Metálica Vacía SR1, sellado por la parte superior, IP65, IK 10, color gris, 500x400x150mm.</t>
  </si>
  <si>
    <t>Caja Metálica Vacía SR1, sellado por la parte superior, IP65, IK 10, color gris, 500x400x200mm.</t>
  </si>
  <si>
    <t>Caja Metálica Vacía SR1, sellado por la parte superior, IP65, IK 10, color gris, 500x400x250mm.</t>
  </si>
  <si>
    <t>Caja Metálica Vacía SR1, sellado por la parte superior, IP65, IK 10, color gris, 500x500x200mm.</t>
  </si>
  <si>
    <t>Caja Metálica Vacía SR1, sellado por la parte superior, IP65, IK 10, color gris, 600x400x200mm.</t>
  </si>
  <si>
    <t>Caja Metálica Vacía SR1, sellado por la parte superior, IP65, IK 10, color gris, 600x400x250mm.</t>
  </si>
  <si>
    <t>Caja Metálica Vacía SR1, sellado por la parte superior, IP65, IK 10, color gris, 600x600x250mm.</t>
  </si>
  <si>
    <t>Caja Metálica Vacía SR1, sellado por la parte superior, IP65, IK 10, color gris, 700x500x200mm.</t>
  </si>
  <si>
    <t>Caja Metálica Vacía SR1, sellado por la parte superior, IP65, IK 10, color gris, 700x500x250mm.</t>
  </si>
  <si>
    <t>Caja Metálica Vacía SR1, sellado por la parte superior, IP65, IK 10, color gris, 800x600x250mm.</t>
  </si>
  <si>
    <t>Caja Metálica Vacía SR1, sellado por la parte superior, IP65, IK 10, color gris, 800x600x300mm.</t>
  </si>
  <si>
    <t>Caja Metálica Vacía SR1, sellado por la parte superior, IP65, IK 10, color gris, 800x800x300mm.</t>
  </si>
  <si>
    <t>SR Zoclo 100x600x300mm</t>
  </si>
  <si>
    <t>SR Zoclo 100x800x300mm</t>
  </si>
  <si>
    <t>OME1PB-250 Tarjeta Electrónica para OTM160...OTM250E</t>
  </si>
  <si>
    <t>OME2PB-250 Tarjeta Electrónica para OTM315…OTM400E</t>
  </si>
  <si>
    <t>OME3PB-250 Electronic OTM630...OTM800E</t>
  </si>
  <si>
    <t>OME4PB-250 Tarjeta Electrónica para OTM1000…OTM2500E</t>
  </si>
  <si>
    <t>OC25G09PNBN00NST33, 3 STEP Cam Switch, 3P, Snap-On</t>
  </si>
  <si>
    <t>1CHANGEOVERCONT.A/C픔S4-S5</t>
  </si>
  <si>
    <t>PLATEDIN3PS3</t>
  </si>
  <si>
    <t>KIT3pFF&gt;FEFS3-S4</t>
  </si>
  <si>
    <t>KIT4pFF&gt;FEFS3-S4</t>
  </si>
  <si>
    <t>KIT3pFF&gt;FFCCuAlS3100</t>
  </si>
  <si>
    <t>KIT3pFF&gt;FFCCuAlS3-S4</t>
  </si>
  <si>
    <t>KIT3pFF&gt;FRCS3-S4</t>
  </si>
  <si>
    <t>KIT3pFF&gt;FRS3-S4</t>
  </si>
  <si>
    <t>KIT4pFF&gt;FRS3-S4</t>
  </si>
  <si>
    <t>KIT3pF&gt;PMPS3-S4</t>
  </si>
  <si>
    <t>KIT4pF&gt;PMPS3-S4</t>
  </si>
  <si>
    <t>KIT3pF&gt;WMPS3-S4</t>
  </si>
  <si>
    <t>KIT4pF&gt;WMPS3-S4</t>
  </si>
  <si>
    <t>TERMINALCOVERSLOW3PS3-S4</t>
  </si>
  <si>
    <t>TERMINALCOVERSLOW4PS3-S4</t>
  </si>
  <si>
    <t>TERMINALCOVERSHIGH3PS3-S4</t>
  </si>
  <si>
    <t>TERMINALCOVERSHIGH4PS3-S4</t>
  </si>
  <si>
    <t>SCREWSSEALS3..S7-T6-T7</t>
  </si>
  <si>
    <t>CONN.PR211-PR212-&gt;EXT.CT/RTS4-S5F</t>
  </si>
  <si>
    <t>CONN.PR211-PR212-&gt;EXT.CT/RTS4-S5P</t>
  </si>
  <si>
    <t>CONN.PR212LSIG-&gt;EXT.CT/RTS4..S7F</t>
  </si>
  <si>
    <t>CONN.PR212LSIG-&gt;EXT.CT/RTS4..S7P/W</t>
  </si>
  <si>
    <t>KIT3pFF&gt;FEFS5</t>
  </si>
  <si>
    <t>KIT4pFF&gt;FEFS5</t>
  </si>
  <si>
    <t>KIT3pFF&gt;FFCS5</t>
  </si>
  <si>
    <t>KIT4pFF&gt;FFCS5</t>
  </si>
  <si>
    <t>KIT3pFF&gt;FRS5</t>
  </si>
  <si>
    <t>KIT4pFF&gt;FRS5</t>
  </si>
  <si>
    <t>KIT3pF&gt;PMPS5400</t>
  </si>
  <si>
    <t>KIT4pF&gt;PMPS5400</t>
  </si>
  <si>
    <t>KIT3pF&gt;WMPS5400</t>
  </si>
  <si>
    <t>KIT4pF&gt;WMPS5400</t>
  </si>
  <si>
    <t>SOR24VS3-S4-S5</t>
  </si>
  <si>
    <t>SOR48VS3-S4-S5</t>
  </si>
  <si>
    <t>SOR110VS3-S4-S5</t>
  </si>
  <si>
    <t>SOR220/230VS3-S4-S5</t>
  </si>
  <si>
    <t>SOR380/400VACS3-S4-S5</t>
  </si>
  <si>
    <t>UVR24VDCS3-S4-S5</t>
  </si>
  <si>
    <t>UVR48VDCS3-S4-S5</t>
  </si>
  <si>
    <t>UVR110/125VDCS3-S4-S5</t>
  </si>
  <si>
    <t>UVR220/250VDCS3-S4-S5</t>
  </si>
  <si>
    <t>UVR䲃LAGDEVICE110-220VACS3-S4-S5</t>
  </si>
  <si>
    <t>UVR24VACS3-S4-S5</t>
  </si>
  <si>
    <t>UVR220/250VACS3-S4-S5</t>
  </si>
  <si>
    <t>UVR380/440VACS3-S4-S5</t>
  </si>
  <si>
    <t>CONNECTORMOTORS3-S4-S5-S6F</t>
  </si>
  <si>
    <t>CONNECTORMOTORS3-S4-S5-S6P/W</t>
  </si>
  <si>
    <t>1CHANGEOVERCONT.RACKEDINS2..S7</t>
  </si>
  <si>
    <t>CONNECTORCONTACTSAUX.S3-S4-S5-S6P/W</t>
  </si>
  <si>
    <t>CONNECTORSOR-UVRS3-S4-S5-S6F</t>
  </si>
  <si>
    <t>CONNECTORSOR-UVRL=1MTS3-S4-S5-S6P/W</t>
  </si>
  <si>
    <t>ROT.HANDLES3-S4-S5-Ts3F/P</t>
  </si>
  <si>
    <t>ROT.HANDLES3-S4-S5-Ts3W</t>
  </si>
  <si>
    <t>ROT.HANDLEDIST.ADJ.S3-S4-S5-Ts3F/P</t>
  </si>
  <si>
    <t>ROT.HANDLEEMERG.DIST.ADJ.S3..S5F/P</t>
  </si>
  <si>
    <t>PADLOCKSDEVICEFIXEDPARTS3..S7W</t>
  </si>
  <si>
    <t>MOTOR24VDCS3-S4-S5</t>
  </si>
  <si>
    <t>MOTOR48/60VDCS3-S4-S5</t>
  </si>
  <si>
    <t>DOORFRONT/ROT.HANDLES3..S7</t>
  </si>
  <si>
    <t>KEYLOCKFRONT/ROT.HANDLE1S3..S7</t>
  </si>
  <si>
    <t>KEYLOCKMOTOR1S3-S4-S5</t>
  </si>
  <si>
    <t>KEYLOCKMOTOR2S6-S7</t>
  </si>
  <si>
    <t>OPER.MECHANISMLEVERFLANGES3-S4-S5F/P</t>
  </si>
  <si>
    <t>OPER.MECHANISMLEVERFLANGES3-S4-S5W</t>
  </si>
  <si>
    <t>FRONTLEVERS3-S4-S5F/P</t>
  </si>
  <si>
    <t>FRONTOP.MECHANISMLEVERS3-S4-S5W</t>
  </si>
  <si>
    <t>TERMINALCOVERSLOW3PS5-400</t>
  </si>
  <si>
    <t>TERMINALCOVERSLOW4PS5-400</t>
  </si>
  <si>
    <t>TERMINALCOVERSHIGH3PS5-400</t>
  </si>
  <si>
    <t>TERMINALCOVERSHIGH4PS5-400</t>
  </si>
  <si>
    <t>KIT3pFF&gt;FRS6800</t>
  </si>
  <si>
    <t>KIT4pFF&gt;FRS6800</t>
  </si>
  <si>
    <t>KIT3pF&gt;WMPS6</t>
  </si>
  <si>
    <t>KIT4pF&gt;WMPS6</t>
  </si>
  <si>
    <t>ROT.HANDLES6F</t>
  </si>
  <si>
    <t>ROT.HANDLES6W</t>
  </si>
  <si>
    <t>ROT.HANDLEDIST.ADJ.S6F</t>
  </si>
  <si>
    <t>MOTOR24VDCS6</t>
  </si>
  <si>
    <t>MOTOR48VDCS6</t>
  </si>
  <si>
    <t>MOTOR200/250VS6</t>
  </si>
  <si>
    <t>FRONTLEVERS6F</t>
  </si>
  <si>
    <t>FRONTOPERATINGMECHANISMLEVERS6W</t>
  </si>
  <si>
    <t>SOR24VS6-S7</t>
  </si>
  <si>
    <t>SOR48VS6-S7</t>
  </si>
  <si>
    <t>SOR110VS6-S7</t>
  </si>
  <si>
    <t>SOR220/230VS6-S7</t>
  </si>
  <si>
    <t>SOR380/400VACS6-S7</t>
  </si>
  <si>
    <t>UVR24VDCS6-S7</t>
  </si>
  <si>
    <t>UVR48VDCS6-S7</t>
  </si>
  <si>
    <t>UVR110/125VDCS6-S7</t>
  </si>
  <si>
    <t>UVR220/250VDCS6-S7</t>
  </si>
  <si>
    <t>UVR䲃LAGDEVICE110-220VACS6-S7</t>
  </si>
  <si>
    <t>UVR24VACS6-S7</t>
  </si>
  <si>
    <t>UVR48VACS6-S7</t>
  </si>
  <si>
    <t>UVR110/127VACS6-S7</t>
  </si>
  <si>
    <t>UVR220/250VACS6-S7</t>
  </si>
  <si>
    <t>UVR380/440VACS6-S7</t>
  </si>
  <si>
    <t>OPERATINGMECHANISMLEVERFLANGES6-S7F</t>
  </si>
  <si>
    <t>OPERATINGMECHANISMLEVERFLANGES6-S7W</t>
  </si>
  <si>
    <t>FRONT/ROT.HANDLEFLANGES6-S7</t>
  </si>
  <si>
    <t>MOTORFLANGES6-S7F/W</t>
  </si>
  <si>
    <t>RC212/3HorS3-160S3-250</t>
  </si>
  <si>
    <t>KIT3pFF&gt;FFCCuAl150mm2S3-4250</t>
  </si>
  <si>
    <t>KIT4pFF&gt;FFCCuAl150mm2S3-4250</t>
  </si>
  <si>
    <t>PR212-LSIG-In=630A-3pS5-630</t>
  </si>
  <si>
    <t>1CHANGEOVERCONT.A/C픔S7</t>
  </si>
  <si>
    <t>KIT1/23pFF&gt;FRS3-S4</t>
  </si>
  <si>
    <t>KIT1/23pFF&gt;FEFS3-S4</t>
  </si>
  <si>
    <t>KIT1/23pFF&gt;FFCS3-S4</t>
  </si>
  <si>
    <t>KIT1/23pFF&gt;FFCCuAlS3100</t>
  </si>
  <si>
    <t>KIT1/23pFF&gt;FFCCuAlS3-S4160</t>
  </si>
  <si>
    <t>KIT1/23pFF&gt;FFCCuAl150mm2S3-4250</t>
  </si>
  <si>
    <t>KIT1/24pFF&gt;FEFS3160</t>
  </si>
  <si>
    <t>KIT1/24pFF&gt;FFCS3160</t>
  </si>
  <si>
    <t>KIT1/24pFF&gt;FFCCuAlS3100</t>
  </si>
  <si>
    <t>KIT1/24pFF&gt;FFCCuAlS3-S4160</t>
  </si>
  <si>
    <t>KIT1/24pFF&gt;FFCCuAl150mm2S3-4250</t>
  </si>
  <si>
    <t>KIT1/24pFF&gt;FRS3-S4</t>
  </si>
  <si>
    <t>2CHANGEOVERCONT.A/CS6-S7</t>
  </si>
  <si>
    <t>KIT1/23pFF&gt;FEFS5</t>
  </si>
  <si>
    <t>KIT1/23pFF&gt;FFCS5</t>
  </si>
  <si>
    <t>KIT1/23pFF&gt;FFCCuAlS5400</t>
  </si>
  <si>
    <t>KIT1/23pFF&gt;FRS5</t>
  </si>
  <si>
    <t>KIT1/24pFF&gt;FEFS5</t>
  </si>
  <si>
    <t>KIT1/24pFF&gt;FFCS5</t>
  </si>
  <si>
    <t>KIT1/24pFF&gt;FFCCuAlS5400</t>
  </si>
  <si>
    <t>KIT1/24pFF&gt;FRS5</t>
  </si>
  <si>
    <t>KITEFT6630-S66304pcs</t>
  </si>
  <si>
    <t>SOR12VDCS3-S4-S5</t>
  </si>
  <si>
    <t>SOR60VS3-S4-S5</t>
  </si>
  <si>
    <t>SOR60VS6-S7</t>
  </si>
  <si>
    <t>RODDIST.ADJ.500MMROT.HANDLES3..S5</t>
  </si>
  <si>
    <t>KEYLOCK1C.BREAKERFIXEDPARTS3..S7</t>
  </si>
  <si>
    <t>KEYLOCK2C.BREAKERFIXEDPARTS3..S7</t>
  </si>
  <si>
    <t>2C.O.CONTACTO/C(DIGIT.SIGN.)S3-S4-S5</t>
  </si>
  <si>
    <t>1C.O.CONT.O/C픔(DIGIT.SIGN.)S3..S5</t>
  </si>
  <si>
    <t>1C.O.CONT.RACKEDIN(DIGIT.SIGN.)S2..S7</t>
  </si>
  <si>
    <t>CONTACTEARLYS3-S4-S5-S6</t>
  </si>
  <si>
    <t>EXTENSIONSOR-UVRS3..S7</t>
  </si>
  <si>
    <t>EXTENSIONCONTACTSAUX.S3..S7</t>
  </si>
  <si>
    <t>EXTENSIONMOTORS3..S7</t>
  </si>
  <si>
    <t>OPERATING LEVER S5</t>
  </si>
  <si>
    <t>Kitfor4xarcingchambers</t>
  </si>
  <si>
    <t>Kitfor8xtulipisolatingcontacts</t>
  </si>
  <si>
    <t>KIT1/23pFF&gt;FFC2CuAlS5400</t>
  </si>
  <si>
    <t>1C.O.CONT.O/1C.O.CONT.C퐡.RTS6-S7</t>
  </si>
  <si>
    <t>2C.O.CONTACTO/C(DIGIT.SIGN.)S6-S7</t>
  </si>
  <si>
    <t>1C.O.CONT.O/C픔(DIGIT.SIGN.)S6-S7</t>
  </si>
  <si>
    <t>1C.O.CONT.O퐯딉(DIGIT.SIGN.)S6-S7</t>
  </si>
  <si>
    <t>CTsEXT630AS6630</t>
  </si>
  <si>
    <t>CTsEXT800AS6800</t>
  </si>
  <si>
    <t>OPERATINGLEVER</t>
  </si>
  <si>
    <t>KEYLOCKMOTOROPERATIONMANUALS6-S7</t>
  </si>
  <si>
    <t>TRIPTESTPR211-212-111</t>
  </si>
  <si>
    <t>EXT.NEUTRALCT1200AS71200UL</t>
  </si>
  <si>
    <t>SOR480V60HZS3-S4-S5</t>
  </si>
  <si>
    <t>SOR480V60HZS6-S7</t>
  </si>
  <si>
    <t>UVR480VACS6-S7</t>
  </si>
  <si>
    <t>CONNECTORCONTACTSAUXL=1MTS3÷S6FUL</t>
  </si>
  <si>
    <t>CONNECTORFORMOTORULS3-6</t>
  </si>
  <si>
    <t>CONNECTORCONTACTSAUX.S3-S4-S5-S6F</t>
  </si>
  <si>
    <t>CONNECTORFORSOR/UVRFIECL=2MS3-6</t>
  </si>
  <si>
    <t>PR112/PLSIGE1-6</t>
  </si>
  <si>
    <t>CTsIn=800A3pE1/2</t>
  </si>
  <si>
    <t>CTSIn=1250A3pE1/2</t>
  </si>
  <si>
    <t>CTsIn=1600A3pE2</t>
  </si>
  <si>
    <t>CTsIn=2000A3pE2</t>
  </si>
  <si>
    <t>CTsIn=1250A4pE1/2</t>
  </si>
  <si>
    <t>CTsIn=2500A3pE3</t>
  </si>
  <si>
    <t>CTsIn=3200A3pE3</t>
  </si>
  <si>
    <t>CTsIn=2500A4pE3</t>
  </si>
  <si>
    <t>CTsIn=3200A4pE3</t>
  </si>
  <si>
    <t>CTsIn=3200A3pE4</t>
  </si>
  <si>
    <t>CTsIn=4000A3pE4</t>
  </si>
  <si>
    <t>CTsIn=4000A4pE4</t>
  </si>
  <si>
    <t>CTsIn=5000A4pE6</t>
  </si>
  <si>
    <t>CTsIn=6300A4pE6</t>
  </si>
  <si>
    <t>I1/4ELECTR.TRIPINDICATIONE1/6</t>
  </si>
  <si>
    <t>KEY-PADL.DEV.CONN-ISOL.POS.DIFF.KEYSE1/6</t>
  </si>
  <si>
    <t>KIT3pF&gt;WMPS5630</t>
  </si>
  <si>
    <t>KIT4pF&gt;WMPS5630</t>
  </si>
  <si>
    <t>KITBLOCKWITHSCREWSTHREE-POLES3</t>
  </si>
  <si>
    <t>KITBLOCKWITHSCREWSTHREE-POLES4</t>
  </si>
  <si>
    <t>KITSCREWS塀옐厔POLES4</t>
  </si>
  <si>
    <t>KITBLOCKWITHSCREWSTHREE-POLES5400</t>
  </si>
  <si>
    <t>KITBLOCKWITHSCREWSFOUR-POLES5400</t>
  </si>
  <si>
    <t>CoverKitwithoperatinglever</t>
  </si>
  <si>
    <t>CoverKitwithoperatingleverIIIS6</t>
  </si>
  <si>
    <t>CoverKitwithoperatinglever3pole</t>
  </si>
  <si>
    <t>CoverKitwithoperatinglever4pole</t>
  </si>
  <si>
    <t>Kitfor8xjaw-typeisolatingcontacts</t>
  </si>
  <si>
    <t>E2B/NSinglepole-E4Completehalf-po</t>
  </si>
  <si>
    <t>EXTENDEDFRONTTERM.DIST.IIIS3-S4</t>
  </si>
  <si>
    <t>EXTENDEDFRONTTERM.DIST.IVS3-S4</t>
  </si>
  <si>
    <t>EXTENDEDFRONTTERM.DIST.IVS4</t>
  </si>
  <si>
    <t>CONV.KITINPMP3PS3X</t>
  </si>
  <si>
    <t>CONV.KITINWMP3PS3X</t>
  </si>
  <si>
    <t>RHD_EMFORFS6</t>
  </si>
  <si>
    <t>RHE_EMFORFS6</t>
  </si>
  <si>
    <t>KITHR/VRS8-T82500A6pcs</t>
  </si>
  <si>
    <t>KITHR/VRS8-T82500A8pcs</t>
  </si>
  <si>
    <t>KIT3pFF&gt;FESS5400/630</t>
  </si>
  <si>
    <t>KIT4pFF&gt;FESS5400/630</t>
  </si>
  <si>
    <t>KIT1/23pFF&gt;FESS5</t>
  </si>
  <si>
    <t>KIT1/24pFF&gt;FESS5</t>
  </si>
  <si>
    <t>CONV.KITINWMP3PS6X</t>
  </si>
  <si>
    <t>1C.O.CONT.O/1C.O.CONT.C퓣.RTS6-S7</t>
  </si>
  <si>
    <t>S3L1601000VR32Im=5003pFF</t>
  </si>
  <si>
    <t>S3L1601000VR50Im=5003pFF</t>
  </si>
  <si>
    <t>S3L1601000VR80Im=8003pFF</t>
  </si>
  <si>
    <t>S3L1601000VR100Im=10003pFF</t>
  </si>
  <si>
    <t>S3L1601000VR125Im=12503pFF</t>
  </si>
  <si>
    <t>S3L1601000VR160Im=16003pFF</t>
  </si>
  <si>
    <t>S3X1251000VR32Im=5003pFF</t>
  </si>
  <si>
    <t>S3X1251000VR50Im=5003pFF</t>
  </si>
  <si>
    <t>S3X1251000VR80Im=8003pFF</t>
  </si>
  <si>
    <t>S3X1251000VR100Im=10003pFF</t>
  </si>
  <si>
    <t>S3X1251000VR125Im=12503pFF</t>
  </si>
  <si>
    <t>S4L1601000VPR211-LI-In=100A3pFF</t>
  </si>
  <si>
    <t>S4L1601000VPR212-LSI-In=100A3pFF</t>
  </si>
  <si>
    <t>S4L1601000VPR212-LSIG-In=100A3pFF</t>
  </si>
  <si>
    <t>S4L2501000VPR211-LI-In=250A3pFF</t>
  </si>
  <si>
    <t>S4L2501000VPR212-LSI-In=250A3pFF</t>
  </si>
  <si>
    <t>S4L2501000VPR212-LSIG-In=250A3pFF</t>
  </si>
  <si>
    <t>S4X2501000VPR211-LI-In=250A3pFF</t>
  </si>
  <si>
    <t>S4X2501000VPR212-LSI-In=250A3pFF</t>
  </si>
  <si>
    <t>S4X2501000VPR212-LSIG-In=250A3pFF</t>
  </si>
  <si>
    <t>S6L6301000VPR211-LI-In=630A3pFF</t>
  </si>
  <si>
    <t>S6L6301000VPR212-LSI-In=630A3pFF</t>
  </si>
  <si>
    <t>S6L6301000VPR212-LSIG-In=630A3pFF</t>
  </si>
  <si>
    <t>S6X6301000VPR211-LI-In=630A3pFF</t>
  </si>
  <si>
    <t>S6X6301000VPR212-LSI-In=630A3pFF</t>
  </si>
  <si>
    <t>S6X6301000VPR212-LSIG-In=630A3pFF</t>
  </si>
  <si>
    <t>S7D16003pFF</t>
  </si>
  <si>
    <t>S6L8001000VPR211-LI-In=800A3pFF</t>
  </si>
  <si>
    <t>S6L8001000VPR212-LSI-In=800A3pFF</t>
  </si>
  <si>
    <t>S6L8001000VPR212-LSIG-In=800A3pFF</t>
  </si>
  <si>
    <t>S5L4001000VPR211-LI-In=400A3pFF</t>
  </si>
  <si>
    <t>S5L4001000VPR212-LSI-In=400A3pFF</t>
  </si>
  <si>
    <t>S5L4001000VPR212-LSIG-In=400A3pFF</t>
  </si>
  <si>
    <t>MOD.UNITPR212/CIxPR212/MP-EkipS4÷7-XT</t>
  </si>
  <si>
    <t>ROT.HANDLEDIST.ADJ.S6W</t>
  </si>
  <si>
    <t>PR212/DMMODBUSXPR212/PS4-7</t>
  </si>
  <si>
    <t>HTCT13pTERMINALCOVERSHIGH2pcs</t>
  </si>
  <si>
    <t>HTCT14pTERMINALCOVERSHIGH2pcs</t>
  </si>
  <si>
    <t>LTCT13pTERMINALCOVERSLOW2pcs</t>
  </si>
  <si>
    <t>LTCT14pTERMINALCOVERSLOW2pcs</t>
  </si>
  <si>
    <t>KITEFT18pcs</t>
  </si>
  <si>
    <t>KITEFT13pcs</t>
  </si>
  <si>
    <t>KITEFT14pcs</t>
  </si>
  <si>
    <t>KITFCCuAl35...95mm2T16pcs</t>
  </si>
  <si>
    <t>KITFCCuAl35...95mm2T18pcs</t>
  </si>
  <si>
    <t>KITFCCuAl35...95mm2T13pcs</t>
  </si>
  <si>
    <t>KITFCCuAl35...95mm2T14pcs</t>
  </si>
  <si>
    <t>KITFCCuAl2x240mm2T6600-S6600UL3pcs</t>
  </si>
  <si>
    <t>KITFCCuAl3x185mm2T6800-S6800UL6pcs</t>
  </si>
  <si>
    <t>KEYLOCKKIRKDOORFRONT1C.BR.E1/6UL</t>
  </si>
  <si>
    <t>T1N100UL/CSATMF20-10003pFFCCuAl</t>
  </si>
  <si>
    <t>T1N100UL/CSATMF80-15003pFFCCuAl</t>
  </si>
  <si>
    <t>T1N-D100MCS-UL/CSAIm=10003pFFCCuAl</t>
  </si>
  <si>
    <t>AUX-CT21Q1SY1S51-PR221</t>
  </si>
  <si>
    <t>KITHRT13pcs</t>
  </si>
  <si>
    <t>KITHRT14pcs</t>
  </si>
  <si>
    <t>KITHRT16pcs</t>
  </si>
  <si>
    <t>KITHRT18pcs</t>
  </si>
  <si>
    <t>RC222/1REDUCEDFORT14pF</t>
  </si>
  <si>
    <t>KITDIN50022PLATEDINRCREDU,T14p</t>
  </si>
  <si>
    <t>KITHRRC221/222T14pcs</t>
  </si>
  <si>
    <t>CLOS.SPRIN.E2-E3LIII/E1-E3LIVC.RA2184</t>
  </si>
  <si>
    <t xml:space="preserve">RESORT.CIER.E4-E6 III / E4/fs C.RA2184 </t>
  </si>
  <si>
    <t>SHUNTOPEN.R.125-127Vac/dcxLAMP.E1/6UL</t>
  </si>
  <si>
    <t>EXTENSION5pinSOR/UVRRCT4-T5-T6P/W</t>
  </si>
  <si>
    <t>E4H3200PR121/P-LIIn=3200A3pFHR</t>
  </si>
  <si>
    <t>E4H3200PR121/P-LSIIn=3200A3pFHR</t>
  </si>
  <si>
    <t>E4H3200PR121/P-LSIGIn=3200A3pFHR</t>
  </si>
  <si>
    <t>E4H3200PR122/P-LIIn=3200A3pFHR</t>
  </si>
  <si>
    <t>E4H3200PR122/P-LSIIn=3200A3pFHR</t>
  </si>
  <si>
    <t>E4H3200PR122/P-LSIGIn=3200A3pFHR</t>
  </si>
  <si>
    <t>E4H3200PR123/P-LSIGIn=3200A3pFHR</t>
  </si>
  <si>
    <t>E4H3200PR121/P-LIIn=3200A4pFHR</t>
  </si>
  <si>
    <t>E4H3200PR121/P-LSIIn=3200A4pFHR</t>
  </si>
  <si>
    <t>E4H3200PR121/P-LSIGIn=3200A4pFHR</t>
  </si>
  <si>
    <t>E4H3200PR122/P-LIIn=3200A4pFHR</t>
  </si>
  <si>
    <t>E4H3200PR122/P-LSIIn=3200A4pFHR</t>
  </si>
  <si>
    <t>E4H3200PR122/P-LSIGIn=3200A4pFHR</t>
  </si>
  <si>
    <t>E4H3200PR123/P-LSIGIn=3200A4pFHR</t>
  </si>
  <si>
    <t>E4H3200PR121/P-LIIn=3200A3pWMP</t>
  </si>
  <si>
    <t>E4H3200PR121/P-LSIIn=3200A3pWMP</t>
  </si>
  <si>
    <t>E4H3200PR121/P-LSIGIn=3200A3pWMP</t>
  </si>
  <si>
    <t>E4H3200PR122/P-LIIn=3200A3pWMP</t>
  </si>
  <si>
    <t>E4H3200PR122/P-LSIIn=3200A3pWMP</t>
  </si>
  <si>
    <t>E4H3200PR122/P-LSIGIn=3200A3pWMP</t>
  </si>
  <si>
    <t>E4H3200PR123/P-LSIGIn=3200A3pWMP</t>
  </si>
  <si>
    <t>E4H3200PR121/P-LIIn=3200A4pWMP</t>
  </si>
  <si>
    <t>E4H3200PR121/P-LSIIn=3200A4pWMP</t>
  </si>
  <si>
    <t>E4H3200PR121/P-LSIGIn=3200A4pWMP</t>
  </si>
  <si>
    <t>E4H3200PR122/P-LIIn=3200A4pWMP</t>
  </si>
  <si>
    <t>E4H3200PR122/P-LSIIn=3200A4pWMP</t>
  </si>
  <si>
    <t>E4H3200PR122/P-LSIGIn=3200A4pWMP</t>
  </si>
  <si>
    <t>E4H3200PR123/P-LSIGIn=3200A4pWMP</t>
  </si>
  <si>
    <t>E4H-A3200PR121/P-LIIn=3200A3pFHR</t>
  </si>
  <si>
    <t>E4H-A3200PR121/P-LIIn=3200A3pWMP</t>
  </si>
  <si>
    <t>E4H-A3200PR121/P-LSIIn=3200A3pFHR</t>
  </si>
  <si>
    <t>E4H-A3200PR121/P-LSIIn=3200A3pWMP</t>
  </si>
  <si>
    <t>E4H-A3200PR121/P-LSIGIn=3200A3pFHR</t>
  </si>
  <si>
    <t>E4H-A3200PR121/P-LSIGIn=3200A3pWMP</t>
  </si>
  <si>
    <t>E4H-A3200PR122/P-LIIn=3200A3pFHR</t>
  </si>
  <si>
    <t>E4H-A3200PR122/P-LIIn=3200A3pWMP</t>
  </si>
  <si>
    <t>E4H-A3200PR122/P-LSIIn=3200A3pFHR</t>
  </si>
  <si>
    <t>E4H-A3200PR122/P-LSIIn=3200A3pWMP</t>
  </si>
  <si>
    <t>E4H-A3200PR122/P-LSIGIn=3200A3pFHR</t>
  </si>
  <si>
    <t>E4H-A3200PR122/P-LSIGIn=3200A3pWMP</t>
  </si>
  <si>
    <t>E4H-A3200PR123/P-LSIGIn=3200A3pFHR</t>
  </si>
  <si>
    <t>E4H-A3200PR123/P-LSIGIn=3200A3pWMP</t>
  </si>
  <si>
    <t>T4L250UL/CSATMA250-1250..25003pFF</t>
  </si>
  <si>
    <t>PR221DS-LS/IIn=300T53pUL</t>
  </si>
  <si>
    <t>E4H/f/MS32004pFHRnew</t>
  </si>
  <si>
    <t>E4H/f/MS32004pWMPnew</t>
  </si>
  <si>
    <t>E6H/MS40003pFHRnew</t>
  </si>
  <si>
    <t>E6H/MS40004pFHRnew</t>
  </si>
  <si>
    <t>E6H/MS40003pWMPnew</t>
  </si>
  <si>
    <t>E6H/MS40004pWMPnew</t>
  </si>
  <si>
    <t>E6H/f/MS40004pFHRnew</t>
  </si>
  <si>
    <t>E6H/f/MS40004pWMPnew</t>
  </si>
  <si>
    <t>E4H/MS32003pFHRnew</t>
  </si>
  <si>
    <t>E4H/MS32004pFHRnew</t>
  </si>
  <si>
    <t>E4H/MS32003pWMPnew</t>
  </si>
  <si>
    <t>E4H/MS32004pWMPnew</t>
  </si>
  <si>
    <t>E4H/f3200PR121/P-LIIn=3200A4pFHR</t>
  </si>
  <si>
    <t>E4H/f3200PR121/P-LSIIn=3200A4pFHR</t>
  </si>
  <si>
    <t>E4H/f3200PR121/P-LSIGIn=3200A4pFHR</t>
  </si>
  <si>
    <t>E4H/f3200PR122/P-LIIn=3200A4pFHR</t>
  </si>
  <si>
    <t>E4H/f3200PR122/P-LSIIn=3200A4pFHR</t>
  </si>
  <si>
    <t>E4H/f3200PR122/P-LSIGIn=3200A4pFHR</t>
  </si>
  <si>
    <t>E4H/f3200PR123/P-LSIGIn=3200A4pFHR</t>
  </si>
  <si>
    <t>E4H/f3200PR121/P-LIIn=3200A4pWMP</t>
  </si>
  <si>
    <t>E4H/f3200PR121/P-LSIIn=3200A4pWMP</t>
  </si>
  <si>
    <t>E4H/f3200PR121/P-LSIGIn=3200A4pWMP</t>
  </si>
  <si>
    <t>E4H/f3200PR122/P-LIIn=3200A4pWMP</t>
  </si>
  <si>
    <t>E4H/f3200PR122/P-LSIIn=3200A4pWMP</t>
  </si>
  <si>
    <t>E4H/f3200PR122/P-LSIGIn=3200A4pWMP</t>
  </si>
  <si>
    <t>E4H/f3200PR123/P-LSIGIn=3200A4pWMP</t>
  </si>
  <si>
    <t>KITFIXINGSCREWSA3-T4-T5F</t>
  </si>
  <si>
    <t>ACCESS.FORCONVERS.INMSE1/6new</t>
  </si>
  <si>
    <t>T6L630TMA630-63004pFFN100%1000VAC/DC</t>
  </si>
  <si>
    <t>T6L630PR221DS-LS/IIn=6303pFF1000VAC</t>
  </si>
  <si>
    <t>T6H 630 BREAKING PART 3p F F</t>
  </si>
  <si>
    <t>T6N 800 BREAKING PART 3p F F</t>
  </si>
  <si>
    <t>PR221DS-LS/IIn=630T66303p</t>
  </si>
  <si>
    <t>PR222DS/P-LSIGIn=630T66303p</t>
  </si>
  <si>
    <t>PR221DS-LS/IIn=800T68003p</t>
  </si>
  <si>
    <t>PR222DS/P-LSIGIn=800T68003p</t>
  </si>
  <si>
    <t>PR222DS/PD-LSIIn=800T68003p</t>
  </si>
  <si>
    <t>AUX-SAT61S51FORPR221-222-223</t>
  </si>
  <si>
    <t>FDUT6FRONTDISPLAYUNITxPR222-PR223</t>
  </si>
  <si>
    <t>PLLT1-T2-T3PADLOCKSDEVICEOPEN</t>
  </si>
  <si>
    <t>PR221DS-LS/IIn=1000T610003p</t>
  </si>
  <si>
    <t xml:space="preserve">T5H400 UL/CSA TMA 300-1500..3000 3p F F </t>
  </si>
  <si>
    <t xml:space="preserve">T5H400 UL/CSA TMA 400-2000..4000 3p F F </t>
  </si>
  <si>
    <t>E4H-A/MS32003pFHRnew</t>
  </si>
  <si>
    <t>E4H-A/MS32003pWMPnew</t>
  </si>
  <si>
    <t>E6H-A/MS40003pFHRnew</t>
  </si>
  <si>
    <t>E6H-A/MS40003pWMPnew</t>
  </si>
  <si>
    <t>E3S32003pWMPPR121-LI3200Ǉ㛛DRIV</t>
  </si>
  <si>
    <t>T6N800UL/CSATMA600-60003pFF</t>
  </si>
  <si>
    <t>T6N800UL/CSAPR221DS-LS/I6003pFF</t>
  </si>
  <si>
    <t>T6N800MCP-UL/CSAPR221DS-IIn=6003pFF</t>
  </si>
  <si>
    <t>T6S800UL/CSATMA600-60003pFF</t>
  </si>
  <si>
    <t>T6H800UL/CSATMA600-60003pFF</t>
  </si>
  <si>
    <t>T6L800UL/CSATMA600-60003pFF</t>
  </si>
  <si>
    <t>T6N800UL/CSATMA800-80003pFF</t>
  </si>
  <si>
    <t>T6S800UL/CSATMA800-80003pFF</t>
  </si>
  <si>
    <t>T6N800UL/CSAPR222DS/P-LSIG6003pFF</t>
  </si>
  <si>
    <t>T6S800UL/CSAPR222DS/P-LSIG6003pFF</t>
  </si>
  <si>
    <t>T6H800UL/CSAPR221DS-LS/I6003pFF</t>
  </si>
  <si>
    <t>T6H800UL/CSAPR222DS/P-LSI6003pFF</t>
  </si>
  <si>
    <t>T6N800UL/CSAPR222DS/P-LSI8003pFF</t>
  </si>
  <si>
    <t>T6N800UL/CSAPR222DS/P-LSIG8003pFF</t>
  </si>
  <si>
    <t>T6N800UL/CSAPR222DS/P-LSI8004pFF</t>
  </si>
  <si>
    <t>T6H800UL/CSAPR222DS/P-LSI8003pFF</t>
  </si>
  <si>
    <t>T6H800UL/CSAPR222DS/P-LSIG8003pFF</t>
  </si>
  <si>
    <t>T6S800MCP-UL/CSAPR221DS-IIn=6003pFF</t>
  </si>
  <si>
    <t>T6H800MCP-UL/CSAPR221DS-IIn=6003pFF</t>
  </si>
  <si>
    <t>T6L800MCP-UL/CSAPR221DS-IIn=8003pFF</t>
  </si>
  <si>
    <t>T1ULTMF3pLASERLABEL100%IuRATED</t>
  </si>
  <si>
    <t>T1ULTMF4pLASERLABEL100%IuRATED</t>
  </si>
  <si>
    <t>T1N100UL/CSATMF20-10003pFFCCu</t>
  </si>
  <si>
    <t>T1N100UL/CSATMF25-10003pFFCCu</t>
  </si>
  <si>
    <t xml:space="preserve">T1N 100 UL/CSA TMF30-1000 3p F FCCu     </t>
  </si>
  <si>
    <t>T1N100UL/CSATMF40-10003pFFCCu</t>
  </si>
  <si>
    <t>T1N100UL/CSATMF50-15003pFFCCu</t>
  </si>
  <si>
    <t>T1N100UL/CSATMF60-15003pFFCCu</t>
  </si>
  <si>
    <t>T1N100UL/CSATMF70-15003pFFCCu</t>
  </si>
  <si>
    <t>T1N100UL/CSATMF80-15003pFFCCu</t>
  </si>
  <si>
    <t>T1N100UL/CSATMF90-15003pFFCCu</t>
  </si>
  <si>
    <t>T1N100UL/CSATMF100-15003pFFCCu</t>
  </si>
  <si>
    <t>T1N100UL/CSATMF15-10004pFFCCu</t>
  </si>
  <si>
    <t>T1N100UL/CSATMF20-10004pFFCCu</t>
  </si>
  <si>
    <t>T1N100UL/CSATMF25-10004pFFCCu</t>
  </si>
  <si>
    <t>T1N100UL/CSATMF30-10004pFFCCu</t>
  </si>
  <si>
    <t>T1N100UL/CSATMF40-10004pFFCCu</t>
  </si>
  <si>
    <t>T1N100UL/CSATMF50-15004pFFCCu</t>
  </si>
  <si>
    <t>T1N100UL/CSATMF60-15004pFFCCu</t>
  </si>
  <si>
    <t>T1N100UL/CSATMF70-15004pFFCCu</t>
  </si>
  <si>
    <t>T1N100UL/CSATMF80-15004pFFCCu</t>
  </si>
  <si>
    <t>T1N100UL/CSATMF90-15004pFFCCu</t>
  </si>
  <si>
    <t>T1N100UL/CSATMF100-15004pFFCCu</t>
  </si>
  <si>
    <t>T1N-D100MCS-UL/CSAIm=10003pFFCCu</t>
  </si>
  <si>
    <t>T1N-D100MCS-UL/CSAIm=10004pFFCCu</t>
  </si>
  <si>
    <t>Terminal electrica accesorio T7,T7M 1Pz</t>
  </si>
  <si>
    <t>Interruptor T7S 1,600 A, Relevador PR331 LSIG, R1600, 3 Polos  sin Terminales</t>
  </si>
  <si>
    <t xml:space="preserve">T7L 1600 PR231/P LS/I In=1600A 3p F F  </t>
  </si>
  <si>
    <t>COM.HALF-POLExPHASEE2SIEC-E2S/HULnew</t>
  </si>
  <si>
    <t>COM.HALF-POLExPHASEE6VIEC-E6V/LULnew</t>
  </si>
  <si>
    <t>T4V250TMA160-16003pFFC1150VAC</t>
  </si>
  <si>
    <t>T4V250TMA200-20003pFFC1150VAC</t>
  </si>
  <si>
    <t>T5L400PR221DS-LS/IIn3203pFFC1000VAC</t>
  </si>
  <si>
    <t>T5L400PR222DS/P-LSIGIn3203pFFC1000VAC</t>
  </si>
  <si>
    <t>SHOULDERSOFFIXINGTOFLOORT7-T7M-X1F</t>
  </si>
  <si>
    <t>Rating Plug RcIn3200PR122Rc-3E3IEC</t>
  </si>
  <si>
    <t>T4N250UL/CSATMA100-500..10002pFF</t>
  </si>
  <si>
    <t>T4N250UL/CSATMA125-625..12502pFF</t>
  </si>
  <si>
    <t>T5N400UL/CSATMA300-1500..30002pFF</t>
  </si>
  <si>
    <t>T5N400UL/CSATMA400-2000..40002pFF</t>
  </si>
  <si>
    <t>T5N400UL/CSAPR221DS-LS/I3002pFF</t>
  </si>
  <si>
    <t>T5N400UL/CSAPR221DS-LS/I4002pFF</t>
  </si>
  <si>
    <t>T5N400UL/CSAPR222DS/P-LSI4002pFF</t>
  </si>
  <si>
    <t>T5N400UL/CSAPR222DS/P-LSIG4002pFF</t>
  </si>
  <si>
    <t>T5N-D400MCS-UL/CSAIm=50003pFF</t>
  </si>
  <si>
    <t>T5S-D400MCS-UL/CSAIm=50003pFF</t>
  </si>
  <si>
    <t>T5N-D600MCS-UL/CSAIm=60003pFF</t>
  </si>
  <si>
    <t>T5S-D600MCS-UL/CSAIm=60003pFF</t>
  </si>
  <si>
    <t xml:space="preserve">AUX-E-C 1Q 1SY T6 &gt;INTEL.x SER.COMM.  </t>
  </si>
  <si>
    <t xml:space="preserve">KIT MC CuAl 6x50mm2 T5 4pcs       </t>
  </si>
  <si>
    <t>KITFCCuAl2,5...50mm2T18pcs</t>
  </si>
  <si>
    <t>KEYLOCKOPENPOS.N.20009E1/6new</t>
  </si>
  <si>
    <t>MOD.UNIV.SD030DOEXT.xDIG.SIG.xSYST.BUS</t>
  </si>
  <si>
    <t>KitFCCuAl1x240mm2T44pcs</t>
  </si>
  <si>
    <t>KitFCCuAl1x240mm2T46pcs</t>
  </si>
  <si>
    <t>KITCONVER.F-&gt;MPE1-E2B/N/L3pnew</t>
  </si>
  <si>
    <t>KITCONVER.F-&gt;MPE1-E2B/N/L4pnew</t>
  </si>
  <si>
    <t>KITCONVER.F-&gt;MPE2S3pnew</t>
  </si>
  <si>
    <t>KITCONVER.F-&gt;MPE2S4pnew</t>
  </si>
  <si>
    <t>KITCONVER.F-&gt;MPE33pnew</t>
  </si>
  <si>
    <t>KITCONVER.F-&gt;MPE34pnew</t>
  </si>
  <si>
    <t>KITCONVER.F-&gt;MPE43pnew</t>
  </si>
  <si>
    <t>KITCONVER.F-&gt;MPE44pnew</t>
  </si>
  <si>
    <t>KITCONVER.F-&gt;MPE63pnew</t>
  </si>
  <si>
    <t>KITCONVER.F-&gt;MPE64pnew</t>
  </si>
  <si>
    <t>KITCONVER.F-&gt;MPE4/f4pnew</t>
  </si>
  <si>
    <t>KITCONVER.F-&gt;MPE6/f4pnew</t>
  </si>
  <si>
    <t>15EXT.OPEN/CLOSEDAUX.CONTACTSAgX1</t>
  </si>
  <si>
    <t>MOD.UNIV.SD030DIDIG.INPUTxSIST.BUS</t>
  </si>
  <si>
    <t>MOD.UNIV.SD030AOANAL.OUTPUTxSIST.BUS</t>
  </si>
  <si>
    <t>MOD.UNIV.SD030MIAI-DIINPUTxSIST.BUS</t>
  </si>
  <si>
    <t>UNIV.MOD.SD030DXINTERF.DI-DOxSIST.BUS</t>
  </si>
  <si>
    <t>T7S1000ULPR232/PLSIIn1000A3pFF</t>
  </si>
  <si>
    <t>(reemplaza a: 1SDA064767R1) T7S, 1000 A, LSI</t>
  </si>
  <si>
    <t>T7S1000ULPR231/PLS/IIn1000A3pFFM</t>
  </si>
  <si>
    <t>T7H1000MCP-ULPR231/PIIn10003pFF</t>
  </si>
  <si>
    <t>T7H-D1200MCS-ULIm=120003pFF</t>
  </si>
  <si>
    <t>T7H-D1200MCS-ULIm=120003pFFM</t>
  </si>
  <si>
    <t>T7H1000ULPR231/PLS/IIn1000A3pFF</t>
  </si>
  <si>
    <t>T7H1000ULPR232/PLSIIn1000A3pFF</t>
  </si>
  <si>
    <t>T7H1000ULPR331/PLSIGIn1000A3pFF</t>
  </si>
  <si>
    <t>T7H1000ULPR332/PLSIIn1000A3pFF</t>
  </si>
  <si>
    <t>T7S1200ULPR231/PLS/IIn1200A3pFF</t>
  </si>
  <si>
    <t>T7S1200ULPR331/PLSIGIn1200A3pFF</t>
  </si>
  <si>
    <t>T7S1200ULPR332/PLSIIn1200A3pFF</t>
  </si>
  <si>
    <t>T7H1200ULPR231/PLS/IIn1200A3pFF</t>
  </si>
  <si>
    <t>T7H1200ULPR232/PLSIIn1200A3pFF</t>
  </si>
  <si>
    <t>T7H1200ULPR332/PLSIIn1200A3pFF</t>
  </si>
  <si>
    <t>T7H1200ULPR331/PLSIGIn1200A3pFFM</t>
  </si>
  <si>
    <t>T7L1000ULPR232/PLSIIn1000A3pFF</t>
  </si>
  <si>
    <t>T7L1000ULPR331/PLSIGIn1000A3pFF</t>
  </si>
  <si>
    <t>T7L1000ULPR332/PLSIIn1000A3pFF</t>
  </si>
  <si>
    <t>T7L1000ULPR332/PLSIGIn1000A3pFF</t>
  </si>
  <si>
    <t>T7L1200ULPR231/PLS/IIn1200A3pFF</t>
  </si>
  <si>
    <t>T7L1200ULPR232/PLSIIn1200A3pFF</t>
  </si>
  <si>
    <t>T7L1200ULPR331/PLSIGIn1200A3pFF</t>
  </si>
  <si>
    <t>T7L1200ULPR332/PLSIIn1200A3pFF</t>
  </si>
  <si>
    <t>T7L1200ULPR332/PLSIGIn1200A3pFF</t>
  </si>
  <si>
    <t>Ts3N150UL/CSATMF15-5003pFF</t>
  </si>
  <si>
    <t>Ts3N150UL/CSATMF15-5002pFF</t>
  </si>
  <si>
    <t>Ts3L150UL/CSAMCP3-363pFF</t>
  </si>
  <si>
    <t>Ts3H-D225MCS-UL/CSAIm=2250A3pFF</t>
  </si>
  <si>
    <t>Ts3N150UL/CSATMF25-5003pFF</t>
  </si>
  <si>
    <t>Ts3N150UL/CSATMF30-5003pFF</t>
  </si>
  <si>
    <t>Ts3N150UL/CSATMF35-5003pFF</t>
  </si>
  <si>
    <t>Ts3N150UL/CSATMF40-5003pFF</t>
  </si>
  <si>
    <t>Ts3N150UL/CSATMF50-5003pFF</t>
  </si>
  <si>
    <t>Ts3N150UL/CSATMF60-6003pFF</t>
  </si>
  <si>
    <t>Ts3N150UL/CSATMF70-7003pFF</t>
  </si>
  <si>
    <t>Ts3N150UL/CSATMF80-8003pFF</t>
  </si>
  <si>
    <t>Ts3N150UL/CSATMF90-9003pFF</t>
  </si>
  <si>
    <t>Ts3N150UL/CSATMF100-10003pFF</t>
  </si>
  <si>
    <t>Ts3N150UL/CSATMF125-12503pFF</t>
  </si>
  <si>
    <t>Ts3N150UL/CSATMF150-15003pFF</t>
  </si>
  <si>
    <t>Ts3N150UL/CSATMF20-5002pFF</t>
  </si>
  <si>
    <t>Ts3N150UL/CSATMF25-5002pFF</t>
  </si>
  <si>
    <t>Ts3N150UL/CSATMF30-5002pFF</t>
  </si>
  <si>
    <t>Ts3N150UL/CSATMF35-5002pFF</t>
  </si>
  <si>
    <t>Ts3N150UL/CSATMF40-5002pFF</t>
  </si>
  <si>
    <t>Ts3N150UL/CSATMF50-5002pFF</t>
  </si>
  <si>
    <t>Ts3N150UL/CSATMF60-6002pFF</t>
  </si>
  <si>
    <t>Ts3N150UL/CSATMF80-8002pFF</t>
  </si>
  <si>
    <t>Ts3N150UL/CSATMF125-12502pFF</t>
  </si>
  <si>
    <t>Ts3N150UL/CSATMF150-15002pFF</t>
  </si>
  <si>
    <t>Ts3H150UL/CSATMF50-5003pFF</t>
  </si>
  <si>
    <t>Ts3H150UL/CSATMF60-6003pFF</t>
  </si>
  <si>
    <t>Ts3H150UL/CSATMF70-7003pFF</t>
  </si>
  <si>
    <t>Ts3H150UL/CSATMF80-8003pFF</t>
  </si>
  <si>
    <t>Ts3H150UL/CSATMF100-10003pFF</t>
  </si>
  <si>
    <t>Ts3H150UL/CSATMF150-15003pFF</t>
  </si>
  <si>
    <t>Ts3H150UL/CSATMF30-5002pFF</t>
  </si>
  <si>
    <t>Ts3H150UL/CSATMF50-5002pFF</t>
  </si>
  <si>
    <t>Ts3L150UL/CSATMF50-5003pFF</t>
  </si>
  <si>
    <t>Ts3L150UL/CSATMF60-6003pFF</t>
  </si>
  <si>
    <t>Ts3L150UL/CSATMF125-12503pFF</t>
  </si>
  <si>
    <t>Ts3L150UL/CSATMF150-15003pFF</t>
  </si>
  <si>
    <t>Ts3L150UL/CSATMF30-5002pFF</t>
  </si>
  <si>
    <t>Ts3L150UL/CSATMF60-6002pFF</t>
  </si>
  <si>
    <t>Ts3L150UL/CSATMF125-12502pFF</t>
  </si>
  <si>
    <t>Ts3L150UL/CSATMF150-15002pFF</t>
  </si>
  <si>
    <t>Ts3N225UL/CSATMF225-22503pFF</t>
  </si>
  <si>
    <t>Ts3N225UL/CSATMF225-22504pFFN100%</t>
  </si>
  <si>
    <t>Ts3H225UL/CSATMF175-17503pFF</t>
  </si>
  <si>
    <t>Ts3H225UL/CSATMF200-20003pFF</t>
  </si>
  <si>
    <t>Ts3H225UL/CSATMF225-22503pFF</t>
  </si>
  <si>
    <t>Ts3L225UL/CSATMF175-17503pFF</t>
  </si>
  <si>
    <t>Ts3L225UL/CSATMF225-22503pFF</t>
  </si>
  <si>
    <t>Ts3L225UL/CSATMF225-22502pFF</t>
  </si>
  <si>
    <t>Ts3L150UL/CSAMCP50-6003pFF</t>
  </si>
  <si>
    <t>Ts3L225UL/CSAMCP175-21003pFF</t>
  </si>
  <si>
    <t>Ts3L225UL/CSAMCP200-24003pFF</t>
  </si>
  <si>
    <t>IP54PROTECTIONWITHKEYSLOCKEQ.E1/6</t>
  </si>
  <si>
    <t>KITSPRINGSCH.MECH.INDICAT.E1/6old/new</t>
  </si>
  <si>
    <t>T8L2500PR331/PLSIIn=2500A3pFF</t>
  </si>
  <si>
    <t>RCQ020/ARELAY415VacNOTOR</t>
  </si>
  <si>
    <t>INTERLOCKCABL.2CB.SHORIZ.-A-EXTE.E1/6</t>
  </si>
  <si>
    <t>INTERLOCKCABL.3CB.SHORIZ.-C-EXTE.E1/6</t>
  </si>
  <si>
    <t>AUX-SAT7M-X11S5124Vd.c.</t>
  </si>
  <si>
    <t>A3N400TMF320-32003pFF</t>
  </si>
  <si>
    <t>KITMCCuAl6x2.5...35mm2XT23pcs</t>
  </si>
  <si>
    <t>UVR-CA1-A260Vac/dc</t>
  </si>
  <si>
    <t>Juego de Terminales FC CuAl XT1,  para alojar cable 1x90...185 mm2  (4/0...350 kCM) para interruptor XT3 hasta 250 A, 6 Pzs</t>
  </si>
  <si>
    <t>A1N125TMF16-4003pFF</t>
  </si>
  <si>
    <t>AUXT4-T5-T61Q1SY24Vdc</t>
  </si>
  <si>
    <t>4 OP/CL AUX CONT(2NO+2NC+2PR122-3)E2/6DC</t>
  </si>
  <si>
    <t>10 OP/CL AUX.CONT(5NO+5NC+2PR) E2/6DC</t>
  </si>
  <si>
    <t>10 OP/CL.AUX.CON(5NO+5NC+2PR)V&lt;24V E2/6DC</t>
  </si>
  <si>
    <t>A3N400TMF300-30003pFF50°C</t>
  </si>
  <si>
    <t>A3N400TMF400-40003pFF50°C</t>
  </si>
  <si>
    <t>KIT CONEX.TERM.xCABLE x 250 A FORM.LINK</t>
  </si>
  <si>
    <t>KIT CONEX.TERM.xCABLE x 400 A FORM.LINK</t>
  </si>
  <si>
    <t>KitFCCuAl1x6...185mm2AuxVT43pcs</t>
  </si>
  <si>
    <t>KitFCCuAl1x120..240mm2AuxVT5043pcs</t>
  </si>
  <si>
    <t>KITFCCuAl250-500kcmilAuxVT6UL3pcsUS</t>
  </si>
  <si>
    <t>A3S400TMF300-30003pFF50°C</t>
  </si>
  <si>
    <t>A3S400TMF400-40003pFF50°C</t>
  </si>
  <si>
    <t>UVRDE-ENERGIZEDELEC.IND.NOV&lt;24VE1/6</t>
  </si>
  <si>
    <t xml:space="preserve">E3S2000PR121/P-LSIIn=2000A3pWMP </t>
  </si>
  <si>
    <t>EXTENDEDOPERLEVER㳢졈焃㲰጑</t>
  </si>
  <si>
    <t>FRONTSHIELDT7</t>
  </si>
  <si>
    <t>RACK.INANDOUTDEV.Ⳡ訬䕄䓢쌐쀗</t>
  </si>
  <si>
    <t>4OP/CLAUXC.2Q24V_xD90E_㓑发흭縱ℵ÷6n</t>
  </si>
  <si>
    <t>T6V630PR221DS-LS/IIn=6303pFF</t>
  </si>
  <si>
    <t>T6V 630 PR221DS-I In=630 3p F F</t>
  </si>
  <si>
    <t>T6V800PR221DS-LS/IIn=8003pFF</t>
  </si>
  <si>
    <t>T6V800PR222DS/P-LSIIn=8003pFF</t>
  </si>
  <si>
    <t xml:space="preserve">T7L800PR232/PLSIIn=800A3pFFM </t>
  </si>
  <si>
    <t>A1A100TMF25-4001pFFUL</t>
  </si>
  <si>
    <t>A1 A 100 TMF 40-400 1p FF UL</t>
  </si>
  <si>
    <t>A1A 100 TMF 50-500 1p FF UL</t>
  </si>
  <si>
    <t>A1 A 100 TMF 60-600 1p FF UL</t>
  </si>
  <si>
    <t>A1 A 100 TMF 70-700 1p FF UL</t>
  </si>
  <si>
    <t>A1A100TMF80-8001pFFUL</t>
  </si>
  <si>
    <t>A1A100TMF90-9001pFFUL</t>
  </si>
  <si>
    <t>A1N100TMF15-4001pFFUL</t>
  </si>
  <si>
    <t>A1N100TMF20-4001pFFUL</t>
  </si>
  <si>
    <t>A1N100TMF30-4001pFFUL</t>
  </si>
  <si>
    <t>A1N100TMF40-4001pFFUL</t>
  </si>
  <si>
    <t>A1N100TMF50-5001pFFUL</t>
  </si>
  <si>
    <t>A1N100TMF60-6001pFFUL</t>
  </si>
  <si>
    <t>A1N100TMF70-7001pFFUL</t>
  </si>
  <si>
    <t>A1N100TMF80-8001pFFUL</t>
  </si>
  <si>
    <t>A1N100TMF90-9001pFFUL</t>
  </si>
  <si>
    <t>A1N100TMF100-10001pFFUL</t>
  </si>
  <si>
    <t>A1A100TMF60-6002pFFUL</t>
  </si>
  <si>
    <t>A1A100TMF80-8002pFFUL</t>
  </si>
  <si>
    <t>A1A100TMF90-9002pFFUL</t>
  </si>
  <si>
    <t>A1N100TMF15-4002pFFUL</t>
  </si>
  <si>
    <t>A1N100TMF25-4002pFFUL</t>
  </si>
  <si>
    <t>A1N100TMF30-4002pFFUL</t>
  </si>
  <si>
    <t>A1N100TMF40-4002pFFUL</t>
  </si>
  <si>
    <t>A1N100TMF50-5002pFFUL</t>
  </si>
  <si>
    <t>A1N100TMF60-6002pFFUL</t>
  </si>
  <si>
    <t>A1N100TMF90-9002pFFUL</t>
  </si>
  <si>
    <t>A1N100TMF100-10002pFFUL</t>
  </si>
  <si>
    <t>A1A100TMF70-7003pFFUL</t>
  </si>
  <si>
    <t>A1A100TMF100-10003pFFUL</t>
  </si>
  <si>
    <t>A1N100TMF15-4003pFFUL</t>
  </si>
  <si>
    <t>A1N100TMF20-4003pFFUL</t>
  </si>
  <si>
    <t>A1N100TMF25-4003pFFUL</t>
  </si>
  <si>
    <t>A1N100TMF30-4003pFFUL</t>
  </si>
  <si>
    <t>A1N100TMF40-4003pFFUL</t>
  </si>
  <si>
    <t>A1N100TMF50-5003pFFUL</t>
  </si>
  <si>
    <t>A1N100TMF60-6003pFFUL</t>
  </si>
  <si>
    <t>A1N100TMF70-7003pFFUL</t>
  </si>
  <si>
    <t>A1N100TMF80-8003pFFUL</t>
  </si>
  <si>
    <t>A1N100TMF90-9003pFFUL</t>
  </si>
  <si>
    <t>A1N100TMF100-10003pFFUL</t>
  </si>
  <si>
    <t>A2A250TMF125-12502pFFUL</t>
  </si>
  <si>
    <t>A2A250TMF150-15002pFFUL</t>
  </si>
  <si>
    <t>A2A250TMF175-17502pFFUL</t>
  </si>
  <si>
    <t>A2A250TMF200-20002pFFUL</t>
  </si>
  <si>
    <t>A2A250TMF225-22502pFFUL</t>
  </si>
  <si>
    <t>A2A250TMF250-25002pFFUL</t>
  </si>
  <si>
    <t>A2N250TMF150-15002pFFUL</t>
  </si>
  <si>
    <t>A2N250TMF175-17502pFFUL</t>
  </si>
  <si>
    <t>A2N250TMF200-20002pFFUL</t>
  </si>
  <si>
    <t>A2N250TMF225-22502pFFUL</t>
  </si>
  <si>
    <t>A2N250TMF250-25002pFFUL</t>
  </si>
  <si>
    <t>A2A250TMF125-12503pFFUL</t>
  </si>
  <si>
    <t>A2A250TMF150-15003pFFUL</t>
  </si>
  <si>
    <t>A2A250TMF175-17503pFFUL</t>
  </si>
  <si>
    <t>A2A250TMF200-20003pFFUL</t>
  </si>
  <si>
    <t>A2A250TMF225-22503pFFUL</t>
  </si>
  <si>
    <t>A2A250TMF250-25003pFFUL</t>
  </si>
  <si>
    <t>A2N250TMF125-12503pFFUL</t>
  </si>
  <si>
    <t>A2N250TMF150-15003pFFUL</t>
  </si>
  <si>
    <t>A2N250TMF175-17503pFFUL</t>
  </si>
  <si>
    <t>A2N250TMF200-20003pFFUL</t>
  </si>
  <si>
    <t>A2N250TMF225-22503pFFUL</t>
  </si>
  <si>
    <t>A2N250TMF250-25003pFFUL</t>
  </si>
  <si>
    <t>T3D/ PV 200 4p F FC Cu 1100 VDC</t>
  </si>
  <si>
    <t>T4D/ PV 25 04p F F 1100 VDC</t>
  </si>
  <si>
    <t>T5D/ PV 500 4p F F 1100 VDC</t>
  </si>
  <si>
    <t>T6D/ PV 800 4p F F 1100 VDC</t>
  </si>
  <si>
    <t>Bloqueo por Candados en Abierto D=7mm E1/6-T8 KE6PDEHD9</t>
  </si>
  <si>
    <t>AUX-C1Q픦㛡.c.A1-A23p-4pUL</t>
  </si>
  <si>
    <t>AUX-C2Q픦㛡.c.A1-A23p-4pUL</t>
  </si>
  <si>
    <t>AUX-C1Q픦㛡.c.A12pUL</t>
  </si>
  <si>
    <t>AUX-C2Q픦㛡.c.A22pUL</t>
  </si>
  <si>
    <t>KITFCCuAlA180A1pcsUL</t>
  </si>
  <si>
    <t>KITFCCuAlA180A2pcsUL</t>
  </si>
  <si>
    <t>KITFCCuAlA180A3pcsUL</t>
  </si>
  <si>
    <t>KITFCCuAlA180A6pcsUL</t>
  </si>
  <si>
    <t>KITFCCuAlA1100A1pcsUL</t>
  </si>
  <si>
    <t>KITFCCuAlA1100A2pcsUL</t>
  </si>
  <si>
    <t>KITFCCuAlA1100A3pcsUL</t>
  </si>
  <si>
    <t>KITFCCuAlA1100A4pcsUL</t>
  </si>
  <si>
    <t>KITFCCuAlA1100A6pcsUL</t>
  </si>
  <si>
    <t>KITFCCuAlA2250ACu225AAl1pcsUL</t>
  </si>
  <si>
    <t>KITFCCuAlA2250ACu225AAl2pcsUL</t>
  </si>
  <si>
    <t>KITFCCuAlA2250ACu225AAl3pcsUL</t>
  </si>
  <si>
    <t>KITFCCuAlA2250ACu225AAl4pcsUL</t>
  </si>
  <si>
    <t>KITFCCuAlA2250ACu225AAl6pcsUL</t>
  </si>
  <si>
    <t>KITFCCuAlA2250AAl1pcsUL</t>
  </si>
  <si>
    <t>KITFCCuAlA2250AAl2pcsUL</t>
  </si>
  <si>
    <t>KITFCCuAlA2250AAl3pcsUL</t>
  </si>
  <si>
    <t>KITFCCuAlA2250AAl4pcsUL</t>
  </si>
  <si>
    <t>KITFCCuAlA2250AAl6pcsUL</t>
  </si>
  <si>
    <t>T1N-D/PV100MCSUL4pFFCCu1000VDC</t>
  </si>
  <si>
    <t>KITRETR.CiCP1A-BP2A8003P--&gt;E2S800</t>
  </si>
  <si>
    <t>P1-P2B-C1000/P1B-C12503P-&gt;E2N1000/1250</t>
  </si>
  <si>
    <t>CiCP1-2A1250/P1-2B-C163P-&gt;E2N1250/16</t>
  </si>
  <si>
    <t>P1-2A2000/P3B-C25003P--&gt;E3S2000/2500</t>
  </si>
  <si>
    <t>CiCP1BP1CP2BP2C25003P--&gt;E3N2500</t>
  </si>
  <si>
    <t>CiCP23A-B3000/P23C32003P-&gt;E4H3200</t>
  </si>
  <si>
    <t>KIT2JUMPER2_xD8F4_鏔D/PV-B100UL4p</t>
  </si>
  <si>
    <t>KIT3JUMPER4PST1N-D/PV-A100UL4p</t>
  </si>
  <si>
    <t>T7N-D/PV 1000 MCS UL 4p F F M 1000V DC</t>
  </si>
  <si>
    <t>T4N/PV200ULTMA80-8003pFF1000VDC</t>
  </si>
  <si>
    <t>T4N/PV200ULTMA200-20003pFF1000VDC</t>
  </si>
  <si>
    <t>KIT1JUMPER2퓴鏠_xDFCF_B100AUL3p</t>
  </si>
  <si>
    <t>KIT1JUMPER2퓴鏠B200AUL3p</t>
  </si>
  <si>
    <t>T6N-D/PV600MCSUL4pFF1000VDC</t>
  </si>
  <si>
    <t>KIT2JUMPER2_xD8F4_鏨B600UL4p</t>
  </si>
  <si>
    <t>Retr.KitATS010--&gt;ATS022(included)</t>
  </si>
  <si>
    <t>T7D/PV-E12504pFFM1500VDC</t>
  </si>
  <si>
    <t>T7D/PV-E 1600 4p F F M 1500V DC</t>
  </si>
  <si>
    <t xml:space="preserve">E3S2000PR121/P-LSIIn2000A3pFHR </t>
  </si>
  <si>
    <t>KitFCCuAl4x240E1.2-XT7-XT7MWFP4pcs</t>
  </si>
  <si>
    <t xml:space="preserve">Ekip Com Ethernet/IP E1.2..E6.2         </t>
  </si>
  <si>
    <t>EKIPCONTROLPANEL30INTERRUTTORI</t>
  </si>
  <si>
    <t>PR231/P-LS/IT7-T7M3pnew</t>
  </si>
  <si>
    <t xml:space="preserve">PR332/P-LSIG T7-T7M-X1 new              </t>
  </si>
  <si>
    <t>PR333/P-LSIG㴝.SOC.X1new</t>
  </si>
  <si>
    <t>PR330/D-M COM.MOD.xPR332-3T7-T7M-X1-T8nw</t>
  </si>
  <si>
    <t>RATING PLUG T7-T7M: 630 A</t>
  </si>
  <si>
    <t>Rating Plug In=800AT7-T7M-X1new</t>
  </si>
  <si>
    <t>Rating Plug In=1250AT7-T7M-T8-X1new</t>
  </si>
  <si>
    <t>Rating Plug In=1600AT7-T7M-T8-X1new</t>
  </si>
  <si>
    <t>Rating Plug In=600AT7-T7MULnew</t>
  </si>
  <si>
    <t>Rating Plug In=800AT7-T7MULnew</t>
  </si>
  <si>
    <t>Rating Plug In=1000AT7-T7M-T8ULnew</t>
  </si>
  <si>
    <t>Rating Plug In=1200AT7-T7M-T8ULnew</t>
  </si>
  <si>
    <t>EkipSmartBagE1.2...E6.2</t>
  </si>
  <si>
    <t>XT1N 125 TMF 25-500 3p FF UL/CSA</t>
  </si>
  <si>
    <t>XT1N 125 TMF 35-500 3p F F UL/CSA</t>
  </si>
  <si>
    <t>XT1N125TMF100-10004pFFUL/CSA</t>
  </si>
  <si>
    <t>XT1N125TMF125-12504pFFUL/CSA</t>
  </si>
  <si>
    <t>XT1S125TMF15-5003pFFUL/CSA</t>
  </si>
  <si>
    <t>XT1S125TMF20-5003pFFUL/CSA</t>
  </si>
  <si>
    <t>XT1S125TMF30-5003pFFUL/CSA</t>
  </si>
  <si>
    <t>XT1S125TMF35-5003pFFUL/CSA</t>
  </si>
  <si>
    <t>XT1S125TMF40-5003pFFUL/CSA</t>
  </si>
  <si>
    <t>XT1S125TMF50-5003pFFUL/CSA</t>
  </si>
  <si>
    <t>XT1S125TMF60-6003pFFUL/CSA</t>
  </si>
  <si>
    <t>XT1S125TMF70-7003pFFUL/CSA</t>
  </si>
  <si>
    <t>XT1S125TMF80-8003pFFUL/CSA</t>
  </si>
  <si>
    <t>XT1S125TMF90-9003pFFUL/CSA</t>
  </si>
  <si>
    <t>XT1S125TMF100-10003pFFUL/CSA</t>
  </si>
  <si>
    <t>XT1S 125 TMF 125-12503pFFUL/CSA</t>
  </si>
  <si>
    <t xml:space="preserve">XT1H 125 TMF 15-500 3p F F UL/CSA    </t>
  </si>
  <si>
    <t xml:space="preserve">XT1H 125 TMF 20-500 3p F F UL/CSA    </t>
  </si>
  <si>
    <t xml:space="preserve">XT1H 125 TMF 25-500 3p F F UL/CSA    </t>
  </si>
  <si>
    <t>XT1H125TMF30-5003pFFUL/CSA</t>
  </si>
  <si>
    <t>XT1H 125 TMF 35-500 3p F F UL/CSA</t>
  </si>
  <si>
    <t xml:space="preserve">XT1H 125 TMF 40-500 3p F F UL/CSA    </t>
  </si>
  <si>
    <t>XT1H125TMF45-5003pFFUL/CSA</t>
  </si>
  <si>
    <t>XT1H125TMF50-5003pFFUL/CSA</t>
  </si>
  <si>
    <t>XT1H125TMF60-6003pFFUL/CSA</t>
  </si>
  <si>
    <t>XT1H125TMF70-7003pFFUL/CSA</t>
  </si>
  <si>
    <t>XT1H 125 TMF 80-800 3p FF UL/CSA</t>
  </si>
  <si>
    <t>XT1H125TMF90-9003pFFUL/CSA</t>
  </si>
  <si>
    <t>XT1H125TMF100-10003pFFUL/CSA</t>
  </si>
  <si>
    <t>XT1H125TMF110-11003pFFUL/CSA</t>
  </si>
  <si>
    <t>XT1H125TMF125-12503pFFUL/CSA</t>
  </si>
  <si>
    <t>XT1H125TMF50-5004pFFUL/CSA</t>
  </si>
  <si>
    <t>XT1H125MCPIu=33pFFUL/CSA</t>
  </si>
  <si>
    <t>XT1H125MCPIu=73pFFUL/CSA</t>
  </si>
  <si>
    <t>XT1H 125 MCP Iu=30 3p F F UL/CSA</t>
  </si>
  <si>
    <t>XT1H 125 MCP Iu=50 3p F F UL/CSA</t>
  </si>
  <si>
    <t>XT2N125TMF15-4003pFFUL/CSA</t>
  </si>
  <si>
    <t>XT2N125TMF20-4003pFFUL/CSA</t>
  </si>
  <si>
    <t>XT2N125TMF35-4003pFFUL/CSA</t>
  </si>
  <si>
    <t>XT2N125TMF40-4003pFFUL/CSA</t>
  </si>
  <si>
    <t>XT2N125TMF60-6003pFFUL/CSA</t>
  </si>
  <si>
    <t>XT2N125TMF70-7003pFFUL/CSA</t>
  </si>
  <si>
    <t>XT2N125TMA80-400..8003pFFUL/CSA</t>
  </si>
  <si>
    <t>XT2N125TMA90-450..9003pFFUL/CSA</t>
  </si>
  <si>
    <t>XT2N125TMA110-550..11003pFFUL/CSA</t>
  </si>
  <si>
    <t>XT2N125TMF15-4004pFFUL/CSA</t>
  </si>
  <si>
    <t>XT2N125TMF20-4004pFFUL/CSA</t>
  </si>
  <si>
    <t>XT2N125TMF25-4004pFFUL/CSA</t>
  </si>
  <si>
    <t>XT2N125TMF30-4004pFFUL/CSA</t>
  </si>
  <si>
    <t>XT2N125TMF35-4004pFFUL/CSA</t>
  </si>
  <si>
    <t>XT2N125TMF40-4004pFFUL/CSA</t>
  </si>
  <si>
    <t>XT2N125TMF50-5004pFFUL/CSA</t>
  </si>
  <si>
    <t>XT2N125TMF60-6004pFFUL/CSA</t>
  </si>
  <si>
    <t>XT2N125TMF70-7004pFFUL/CSA</t>
  </si>
  <si>
    <t>XT2N125TMA80-400..8004pFFUL/CSA</t>
  </si>
  <si>
    <t>XT2N125TMA90-450..9004pFFUL/CSA</t>
  </si>
  <si>
    <t>XT2N125TMA100-500..10004pFFUL/CSA</t>
  </si>
  <si>
    <t>XT2N125TMA110-550..11004pFFUL/CSA</t>
  </si>
  <si>
    <t>XT2N125TMA125-625..12504pFFUL/CSA</t>
  </si>
  <si>
    <t>XT2S125TMF15-4003pFFUL/CSA</t>
  </si>
  <si>
    <t>XT2S125TMF20-4003pFFUL/CSA</t>
  </si>
  <si>
    <t>XT2S125TMF25-4003pFFUL/CSA</t>
  </si>
  <si>
    <t>XT2S125TMF30-4003pFFUL/CSA</t>
  </si>
  <si>
    <t>XT2S125TMF35-4003pFFUL/CSA</t>
  </si>
  <si>
    <t>XT2S125TMF40-4003pFFUL/CSA</t>
  </si>
  <si>
    <t>XT2S125TMF50-5003pFFUL/CSA</t>
  </si>
  <si>
    <t>XT2S125TMF60-6003pFFUL/CSA</t>
  </si>
  <si>
    <t>XT2S125TMF70-7003pFFUL/CSA</t>
  </si>
  <si>
    <t>XT2S125TMA80-400..8003pFFUL/CSA</t>
  </si>
  <si>
    <t>XT2S125TMA90-450..9003pFFUL/CSA</t>
  </si>
  <si>
    <t>XT2S125TMA100-500..10003pFFUL/CSA</t>
  </si>
  <si>
    <t>XT2S125TMA110-550..11003pFFUL/CSA</t>
  </si>
  <si>
    <t>XT2S125TMA125-625..12503pFFUL/CSA</t>
  </si>
  <si>
    <t>XT2S125TMF15-4004pFFUL/CSA</t>
  </si>
  <si>
    <t>XT2S125TMF20-4004pFFUL/CSA</t>
  </si>
  <si>
    <t>XT2S125TMF25-4004pFFUL/CSA</t>
  </si>
  <si>
    <t>XT2S125TMF30-4004pFFUL/CSA</t>
  </si>
  <si>
    <t>XT2S125TMF35-4004pFFUL/CSA</t>
  </si>
  <si>
    <t>XT2S125TMF40-4004pFFUL/CSA</t>
  </si>
  <si>
    <t>XT2S125TMF50-5004pFFUL/CSA</t>
  </si>
  <si>
    <t>XT2S125TMF60-6004pFFUL/CSA</t>
  </si>
  <si>
    <t>XT2S125TMF70-7004pFFUL/CSA</t>
  </si>
  <si>
    <t>XT2S125TMA80-400..8004pFFUL/CSA</t>
  </si>
  <si>
    <t>XT2S125TMA90-450..9004pFFUL/CSA</t>
  </si>
  <si>
    <t>XT2S125TMA100-500..10004pFFUL/CSA</t>
  </si>
  <si>
    <t>XT2S125TMA110-550..11004pFFUL/CSA</t>
  </si>
  <si>
    <t>XT2S125TMA125-625..12504pFFUL/CSA</t>
  </si>
  <si>
    <t xml:space="preserve">XT2H 125 TMF 15-400 3p F F UL/CSA       </t>
  </si>
  <si>
    <t xml:space="preserve">XT2H 125 TMF 20-400 3p F F UL/CSA       </t>
  </si>
  <si>
    <t xml:space="preserve">XT2H 125 TMF 25-400 3p F F UL/CSA       </t>
  </si>
  <si>
    <t xml:space="preserve">XT2H 125 TMF 30-400 3p F F UL/CSA       </t>
  </si>
  <si>
    <t>XT2H125TMF35-4003pFFUL/CSA</t>
  </si>
  <si>
    <t xml:space="preserve">XT2H 125 TMF 40-400 3p F F UL/CSA       </t>
  </si>
  <si>
    <t xml:space="preserve">XT2H 125 TMF 50-500 3p F F UL/CSA       </t>
  </si>
  <si>
    <t xml:space="preserve">XT2H 125 TMF 60-600 3p F F UL/CSA       </t>
  </si>
  <si>
    <t xml:space="preserve">XT2H 125 TMF 70-700 3p F F UL/CSA       </t>
  </si>
  <si>
    <t>XT2H 125 TMA 80-400..800 3p FF UL/CSA</t>
  </si>
  <si>
    <t>XT2H125TMA90-450..9003pFFUL/CSA</t>
  </si>
  <si>
    <t>XT2H 125 TMA 100-500..1000 3p F F UL/CSA</t>
  </si>
  <si>
    <t>XT2H125TMA110-550..11003pFFUL/CSA</t>
  </si>
  <si>
    <t>XT2H125TMA125-625..12503pFFUL/CSA</t>
  </si>
  <si>
    <t>XT2H125TMF15-4004pFFUL/CSA</t>
  </si>
  <si>
    <t>XT2H125TMF20-4004pFFUL/CSA</t>
  </si>
  <si>
    <t>XT2H125TMF25-4004pFFUL/CSA</t>
  </si>
  <si>
    <t>XT2H125TMF30-4004pFFUL/CSA</t>
  </si>
  <si>
    <t>XT2H125TMF35-4004pFFUL/CSA</t>
  </si>
  <si>
    <t>XT2H125TMF40-4004pFFUL/CSA</t>
  </si>
  <si>
    <t>XT2H125TMF50-5004pFFUL/CSA</t>
  </si>
  <si>
    <t>XT2H125TMF60-6004pFFUL/CSA</t>
  </si>
  <si>
    <t>XT2H125TMF70-7004pFFUL/CSA</t>
  </si>
  <si>
    <t>XT2H125TMA80-400..8004pFFUL/CSA</t>
  </si>
  <si>
    <t>XT2H125TMA90-450..9004pFFUL/CSA</t>
  </si>
  <si>
    <t>XT2H125TMA100-500..10004pFFUL/CSA</t>
  </si>
  <si>
    <t>XT2H125TMA110-550..11004pFFUL/CSA</t>
  </si>
  <si>
    <t>XT2H125TMA125-625..12504pFFUL/CSA</t>
  </si>
  <si>
    <t>XT2L125TMF15-4003pFFUL/CSA</t>
  </si>
  <si>
    <t>XT2L125TMF20-4003pFFUL/CSA</t>
  </si>
  <si>
    <t>XT2L125TMF25-4003pFFUL/CSA</t>
  </si>
  <si>
    <t>XT2L125TMF30-4003pFFUL/CSA</t>
  </si>
  <si>
    <t>XT2L125TMF35-4003pFFUL/CSA</t>
  </si>
  <si>
    <t>XT2L125TMF40-4003pFFUL/CSA</t>
  </si>
  <si>
    <t>XT2L125TMF50-5003pFFUL/CSA</t>
  </si>
  <si>
    <t>XT2L125TMF60-6003pFFUL/CSA</t>
  </si>
  <si>
    <t>XT2L125TMF70-7003pFFUL/CSA</t>
  </si>
  <si>
    <t>XT2L125TMA80-400..8003pFFUL/CSA</t>
  </si>
  <si>
    <t>XT2L125TMA90-450..9003pFFUL/CSA</t>
  </si>
  <si>
    <t>XT2L125TMA100-500..10003pFFUL/CSA</t>
  </si>
  <si>
    <t>XT2L125TMA110-550..11003pFFUL/CSA</t>
  </si>
  <si>
    <t>XT2L125TMA125-625..12503pFFUL/CSA</t>
  </si>
  <si>
    <t>XT2L125TMF15-4004pFFUL/CSA</t>
  </si>
  <si>
    <t>XT2L125TMF20-4004pFFUL/CSA</t>
  </si>
  <si>
    <t>XT2L125TMF25-4004pFFUL/CSA</t>
  </si>
  <si>
    <t>XT2L125TMF30-4004pFFUL/CSA</t>
  </si>
  <si>
    <t>XT2L125TMF35-4004pFFUL/CSA</t>
  </si>
  <si>
    <t>XT2L125TMF40-4004pFFUL/CSA</t>
  </si>
  <si>
    <t>XT2L125TMF50-5004pFFUL/CSA</t>
  </si>
  <si>
    <t>XT2L125TMF60-6004pFFUL/CSA</t>
  </si>
  <si>
    <t>XT2L125TMF70-7004pFFUL/CSA</t>
  </si>
  <si>
    <t>XT2L125TMA80-400..8004pFFUL/CSA</t>
  </si>
  <si>
    <t>XT2L125TMA90-450..9004pFFUL/CSA</t>
  </si>
  <si>
    <t>XT2L125TMA100-500..10004pFFUL/CSA</t>
  </si>
  <si>
    <t>XT2L125TMA110-550..11004pFFUL/CSA</t>
  </si>
  <si>
    <t>XT2L125TMA125-625..12504pFFUL/CSA</t>
  </si>
  <si>
    <t>XT2V125TMF15-4003pFFUL/CSA</t>
  </si>
  <si>
    <t>XT2V125TMF20-4003pFFUL/CSA</t>
  </si>
  <si>
    <t>XT2V125TMF25-4003pFFUL/CSA</t>
  </si>
  <si>
    <t>XT2V125TMF30-4003pFFUL/CSA</t>
  </si>
  <si>
    <t>XT2V125TMF35-4003pFFUL/CSA</t>
  </si>
  <si>
    <t>XT2V125TMF40-4003pFFUL/CSA</t>
  </si>
  <si>
    <t>XT2V125TMF50-5003pFFUL/CSA</t>
  </si>
  <si>
    <t>XT2V125TMF60-6003pFFUL/CSA</t>
  </si>
  <si>
    <t>XT2V125TMF70-7003pFFUL/CSA</t>
  </si>
  <si>
    <t>XT2V125TMA80-400..8003pFFUL/CSA</t>
  </si>
  <si>
    <t>XT2V125TMA90-450..9003pFFUL/CSA</t>
  </si>
  <si>
    <t>XT2V125TMA100-500..10003pFFUL/CSA</t>
  </si>
  <si>
    <t>XT2V125TMA110-550..11003pFFUL/CSA</t>
  </si>
  <si>
    <t>XT2V125TMA125-625..12503pFFUL/CSA</t>
  </si>
  <si>
    <t>XT2V125TMF15-4004pFFUL/CSA</t>
  </si>
  <si>
    <t>XT2V125TMF20-4004pFFUL/CSA</t>
  </si>
  <si>
    <t>XT2V125TMF25-4004pFFUL/CSA</t>
  </si>
  <si>
    <t>XT2V125TMF30-4004pFFUL/CSA</t>
  </si>
  <si>
    <t>XT2V125TMF35-4004pFFUL/CSA</t>
  </si>
  <si>
    <t>XT2V125TMF40-4004pFFUL/CSA</t>
  </si>
  <si>
    <t>XT2V125TMF50-5004pFFUL/CSA</t>
  </si>
  <si>
    <t>XT2V125TMF60-6004pFFUL/CSA</t>
  </si>
  <si>
    <t>XT2V125TMF70-7004pFFUL/CSA</t>
  </si>
  <si>
    <t>XT2V125TMA80-400..8004pFFUL/CSA</t>
  </si>
  <si>
    <t>XT2V125TMA90-450..9004pFFUL/CSA</t>
  </si>
  <si>
    <t>XT2V125TMA100-500..10004pFFUL/CSA</t>
  </si>
  <si>
    <t>XT2V125TMA110-550..11004pFFUL/CSA</t>
  </si>
  <si>
    <t>XT2V125TMA125-625..12504pFFUL/CSA</t>
  </si>
  <si>
    <t>XT2H125MCPIu=73pFFUL/CSA</t>
  </si>
  <si>
    <t>XT2H125MCPIu=153pFFUL/CSA</t>
  </si>
  <si>
    <t>XT2H125MCPIu=303pFFUL/CSA</t>
  </si>
  <si>
    <t>XT2H 125 MCP In=70 3p F F UL/CSA</t>
  </si>
  <si>
    <t>XT2H 125 MCP Iu=125 3p F F UL/CSA</t>
  </si>
  <si>
    <t>XT2N 125 Ekip LS/I In=10A 3p F F UL/CSA</t>
  </si>
  <si>
    <t>XT2N125EkipLS/IIn=25A3pFFUL/CSA</t>
  </si>
  <si>
    <t>XT2N125EkipLS/IIn=60A3pFFUL/CSA</t>
  </si>
  <si>
    <t>XT2N125EkipLS/IIn=100A4pFFUL/CSA</t>
  </si>
  <si>
    <t>XT2S125EkipLS/IIn=25A3pFFUL/CSA</t>
  </si>
  <si>
    <t>XT2S125EkipLS/IIn=60A3pFFUL/CSA</t>
  </si>
  <si>
    <t>XT2S125EkipLS/IIn=100A3pFFUL/CSA</t>
  </si>
  <si>
    <t>XT2S125EkipLS/IIn=125A3pFFUL/CSA</t>
  </si>
  <si>
    <t>XT2S 125 Ekip LS/I In=60A 4p F F UL/CSA</t>
  </si>
  <si>
    <t>XT2H125EkipLS/IIn=10A3pFFUL/CSA</t>
  </si>
  <si>
    <t>XT2H125EkipLS/IIn=25A3pFFUL/CSA</t>
  </si>
  <si>
    <t>XT2H125EkipLS/IIn=60A3pFFUL/CSA</t>
  </si>
  <si>
    <t>XT2H125EkipLS/IIn=100A3pFFUL/CSA</t>
  </si>
  <si>
    <t>XT2H125EkipLS/IIn=125A3pFFUL/CSA</t>
  </si>
  <si>
    <t>XT2N125EkipLSIGIn=10A3pFFUL/CSA</t>
  </si>
  <si>
    <t>XT2H125EkipLSIGIn=10A4pFFUL/CSA</t>
  </si>
  <si>
    <t>XT2H125EkipLSIGIn=25A4pFFUL/CSA</t>
  </si>
  <si>
    <t>XT2H125EkipLSIGIn=60A4pFFUL/CSA</t>
  </si>
  <si>
    <t>XT2H125EkipLSIGIn=100A4pFFUL/CSA</t>
  </si>
  <si>
    <t>XT2H 125 Ekip I In=10A 3p F F MCP-UL/CSA</t>
  </si>
  <si>
    <t>XT2H125EkipIIn=25A3pFFMCP-UL/CSA</t>
  </si>
  <si>
    <t>XT2H125EkipIIn=60A3pFFMCP-UL/CSA</t>
  </si>
  <si>
    <t>XT2H125EkipIIn=100A3pFFMCP-UL/CSA</t>
  </si>
  <si>
    <t>XT2H 125 Ekip I In=125A 3p FF MCP-UL/CSA</t>
  </si>
  <si>
    <t>XT3N225TMF60-6003pFFUL/CSA</t>
  </si>
  <si>
    <t>XT3N225TMF70-7003pFFUL/CSA</t>
  </si>
  <si>
    <t>XT3N225TMF80-8003pFFUL/CSA</t>
  </si>
  <si>
    <t>XT3N225TMF90-9003pFFUL/CSA</t>
  </si>
  <si>
    <t>XT3N225TMF100-10003pFFUL/CSA</t>
  </si>
  <si>
    <t>XT3N225TMF125-12503pFFUL/CSA</t>
  </si>
  <si>
    <t>XT3N225TMF225-22503pFFUL/CSA</t>
  </si>
  <si>
    <t>XT3N225TMF60-6004pFFUL/CSA</t>
  </si>
  <si>
    <t>XT3N225TMF70-7004pFFUL/CSA</t>
  </si>
  <si>
    <t>XT3N225TMF80-8004pFFUL/CSA</t>
  </si>
  <si>
    <t>XT3N225TMF90-9004pFFUL/CSA</t>
  </si>
  <si>
    <t>XT3N225TMF100-10004pFFUL/CSA</t>
  </si>
  <si>
    <t>XT3N225TMF125-12504pFFUL/CSA</t>
  </si>
  <si>
    <t>XT3N225TMF150-15004pFFUL/CSA</t>
  </si>
  <si>
    <t>XT3N225TMF175-17504pFFUL/CSA</t>
  </si>
  <si>
    <t>XT3N225TMF200-20004pFFUL/CSA</t>
  </si>
  <si>
    <t>XT3N225TMF225-22504pFFUL/CSA</t>
  </si>
  <si>
    <t>XT3S225TMF60-6003pFFUL/CSA</t>
  </si>
  <si>
    <t>XT3S225TMF70-7003pFFUL/CSA</t>
  </si>
  <si>
    <t>XT3S225TMF80-8003pFFUL/CSA</t>
  </si>
  <si>
    <t>XT3S225TMF90-9003pFFUL/CSA</t>
  </si>
  <si>
    <t>XT3S225TMF100-10003pFFUL/CSA</t>
  </si>
  <si>
    <t>XT3S225TMF125-12503pFFUL/CSA</t>
  </si>
  <si>
    <t>XT3S225TMF150-15003pFFUL/CSA</t>
  </si>
  <si>
    <t>XT3S225TMF175-17503pFFUL/CSA</t>
  </si>
  <si>
    <t>XT3S225TMF200-20003pFFUL/CSA</t>
  </si>
  <si>
    <t>XT3S 225 TMF 225-22503pFFUL/CSA</t>
  </si>
  <si>
    <t>XT3S225TMF60-6004pFFUL/CSA</t>
  </si>
  <si>
    <t>XT3S225TMF70-7004pFFUL/CSA</t>
  </si>
  <si>
    <t>XT3S225TMF80-8004pFFUL/CSA</t>
  </si>
  <si>
    <t>XT3S225TMF90-9004pFFUL/CSA</t>
  </si>
  <si>
    <t>XT3S225TMF100-10004pFFUL/CSA</t>
  </si>
  <si>
    <t>XT3S225TMF125-12504pFFUL/CSA</t>
  </si>
  <si>
    <t>XT3S225TMF150-15004pFFUL/CSA</t>
  </si>
  <si>
    <t>XT3S225TMF175-17504pFFUL/CSA</t>
  </si>
  <si>
    <t>XT3S225TMF200-20004pFFUL/CSA</t>
  </si>
  <si>
    <t>XT3S225TMF225-22504pFFUL/CSA</t>
  </si>
  <si>
    <t>XT3S 225 MCP Iu=150 3p F F UL/CSA</t>
  </si>
  <si>
    <t>XT4N250TMF25-4003pFFUL/CSA</t>
  </si>
  <si>
    <t>XT4N250TMF30-4003pFFUL/CSA</t>
  </si>
  <si>
    <t>XT4N250TMF35-4003pFFUL/CSA</t>
  </si>
  <si>
    <t>XT4N250TMF40-4003pFFUL/CSA</t>
  </si>
  <si>
    <t>XT4N250TMF50-5003pFFUL/CSA</t>
  </si>
  <si>
    <t>XT4N250TMF60-6003pFFUL/CSA</t>
  </si>
  <si>
    <t>XT4N250TMF70-7003pFFUL/CSA</t>
  </si>
  <si>
    <t>XT4N250TMF25-4004pFFUL/CSA</t>
  </si>
  <si>
    <t>XT4N250TMF30-4004pFFUL/CSA</t>
  </si>
  <si>
    <t>XT4N250TMF35-4004pFFUL/CSA</t>
  </si>
  <si>
    <t>XT4N250TMF40-4004pFFUL/CSA</t>
  </si>
  <si>
    <t>XT4N250TMF50-5004pFFUL/CSA</t>
  </si>
  <si>
    <t>XT4N250TMF60-6004pFFUL/CSA</t>
  </si>
  <si>
    <t>XT4N250TMF70-7004pFFUL/CSA</t>
  </si>
  <si>
    <t>XT4N250TMA80400..8004pFFUL/CSA</t>
  </si>
  <si>
    <t>XT4N250TMA90450..9004pFFUL/CSA</t>
  </si>
  <si>
    <t>XT4N250TMA100500..10004pFFUL/CSA</t>
  </si>
  <si>
    <t>XT4N250TMA110550..11004pFFUL/CSA</t>
  </si>
  <si>
    <t>XT4N250TMA125625..12504pFFUL/CSA</t>
  </si>
  <si>
    <t>XT4N250TMA150750..15004pFFUL/CSA</t>
  </si>
  <si>
    <t>XT4N250TMA175875..17504pFFUL/CSA</t>
  </si>
  <si>
    <t>XT4N250TMA2001000..20004pFFUL/CSA</t>
  </si>
  <si>
    <t>XT4N250TMA2251125..22504pFFUL/CSA</t>
  </si>
  <si>
    <t>XT4N250TMA2501250..25004pFFUL/CSA</t>
  </si>
  <si>
    <t>XT4S250TMF25-4003pFFUL/CSA</t>
  </si>
  <si>
    <t>XT4S250TMF30-4003pFFUL/CSA</t>
  </si>
  <si>
    <t>XT4S250TMF35-4003pFFUL/CSA</t>
  </si>
  <si>
    <t>XT4S250TMF40-4003pFFUL/CSA</t>
  </si>
  <si>
    <t>XT4S250TMF50-5003pFFUL/CSA</t>
  </si>
  <si>
    <t>XT4S250TMF60-6003pFFUL/CSA</t>
  </si>
  <si>
    <t>XT4S250TMF70-7003pFFUL/CSA</t>
  </si>
  <si>
    <t>XT4S250TMA2501250..25003pFFUL/CSA</t>
  </si>
  <si>
    <t>XT4S250TMF25-4004pFFUL/CSA</t>
  </si>
  <si>
    <t>XT4S250TMF30-4004pFFUL/CSA</t>
  </si>
  <si>
    <t>XT4S250TMF35-4004pFFUL/CSA</t>
  </si>
  <si>
    <t>XT4S250TMF40-4004pFFUL/CSA</t>
  </si>
  <si>
    <t>XT4S250TMF50-5004pFFUL/CSA</t>
  </si>
  <si>
    <t>XT4S250TMF60-6004pFFUL/CSA</t>
  </si>
  <si>
    <t>XT4S250TMF70-7004pFFUL/CSA</t>
  </si>
  <si>
    <t>XT4S250TMA80400..8004pFFUL/CSA</t>
  </si>
  <si>
    <t>XT4S250TMA90450..9004pFFUL/CSA</t>
  </si>
  <si>
    <t>XT4S250TMA100500..10004pFFUL/CSA</t>
  </si>
  <si>
    <t>XT4S250TMA110550..11004pFFUL/CSA</t>
  </si>
  <si>
    <t>XT4S250TMA125625..12504pFFUL/CSA</t>
  </si>
  <si>
    <t>XT4S250TMA150750..15004pFFUL/CSA</t>
  </si>
  <si>
    <t>XT4S250TMA175875..17504pFFUL/CSA</t>
  </si>
  <si>
    <t>XT4S250TMA2001000..20004pFFUL/CSA</t>
  </si>
  <si>
    <t>XT4S250TMA2251125..22504pFFUL/CSA</t>
  </si>
  <si>
    <t>XT4S250TMA2501250..25004pFFUL/CSA</t>
  </si>
  <si>
    <t>XT4H250TMF25-4003pFFUL/CSA</t>
  </si>
  <si>
    <t>XT4H250TMF30-4003pFFUL/CSA</t>
  </si>
  <si>
    <t>XT4H250TMF35-4003pFFUL/CSA</t>
  </si>
  <si>
    <t>XT4H250TMF40-4003pFFUL/CSA</t>
  </si>
  <si>
    <t>XT4H250TMF50-5003pFFUL/CSA</t>
  </si>
  <si>
    <t>XT4H250TMF60-6003pFFUL/CSA</t>
  </si>
  <si>
    <t>XT4H250TMF70-7003pFFUL/CSA</t>
  </si>
  <si>
    <t>XT4H250TMA150750..15003pFFUL/CSA</t>
  </si>
  <si>
    <t>XT4H250TMA2001000..20003pFFUL/CSA</t>
  </si>
  <si>
    <t>XT4H250TMA2501250..25003pFFUL/CSA</t>
  </si>
  <si>
    <t>XT4H250TMF25-4004pFFUL/CSA</t>
  </si>
  <si>
    <t>XT4H250TMF30-4004pFFUL/CSA</t>
  </si>
  <si>
    <t>XT4H250TMF35-4004pFFUL/CSA</t>
  </si>
  <si>
    <t>XT4H250TMF40-4004pFFUL/CSA</t>
  </si>
  <si>
    <t>XT4H250TMF50-5004pFFUL/CSA</t>
  </si>
  <si>
    <t>XT4H250TMF60-6004pFFUL/CSA</t>
  </si>
  <si>
    <t>XT4H250TMF70-7004pFFUL/CSA</t>
  </si>
  <si>
    <t>XT4H250TMA80400..8004pFFUL/CSA</t>
  </si>
  <si>
    <t>XT4H250TMA90450..9004pFFUL/CSA</t>
  </si>
  <si>
    <t>XT4H250TMA100500..10004pFFUL/CSA</t>
  </si>
  <si>
    <t>XT4H250TMA110550..11004pFFUL/CSA</t>
  </si>
  <si>
    <t>XT4H250TMA125625..12504pFFUL/CSA</t>
  </si>
  <si>
    <t>XT4H250TMA150750..15004pFFUL/CSA</t>
  </si>
  <si>
    <t>XT4H250TMA175875..17504pFFUL/CSA</t>
  </si>
  <si>
    <t>XT4H250TMA2001000..20004pFFUL/CSA</t>
  </si>
  <si>
    <t>XT4H250TMA2251125..22504pFFUL/CSA</t>
  </si>
  <si>
    <t>XT4H250TMA2501250..25004pFFUL/CSA</t>
  </si>
  <si>
    <t>XT4L250TMF25-4003pFFUL/CSA</t>
  </si>
  <si>
    <t>XT4L250TMF30-4003pFFUL/CSA</t>
  </si>
  <si>
    <t>XT4L250TMF35-4003pFFUL/CSA</t>
  </si>
  <si>
    <t>XT4L250TMF40-4003pFFUL/CSA</t>
  </si>
  <si>
    <t>XT4L250TMF50-5003pFFUL/CSA</t>
  </si>
  <si>
    <t>XT4L250TMF60-6003pFFUL/CSA</t>
  </si>
  <si>
    <t>XT4L250TMF70-7003pFFUL/CSA</t>
  </si>
  <si>
    <t>XT4L250TMA80400..8003pFFUL/CSA</t>
  </si>
  <si>
    <t>XT4L 250 TMA 90 450..900 3p F F UL/CSA</t>
  </si>
  <si>
    <t>XT4L250TMA150750..15003pFFUL/CSA</t>
  </si>
  <si>
    <t>XT4L 250 TMA 175 875..1750 3p F F UL/CSA</t>
  </si>
  <si>
    <t>XT4L250TMF25-4004pFFUL/CSA</t>
  </si>
  <si>
    <t>XT4L250TMF30-4004pFFUL/CSA</t>
  </si>
  <si>
    <t>XT4L250TMF35-4004pFFUL/CSA</t>
  </si>
  <si>
    <t>XT4L250TMF40-4004pFFUL/CSA</t>
  </si>
  <si>
    <t>XT4L250TMF50-5004pFFUL/CSA</t>
  </si>
  <si>
    <t>XT4L250TMF60-6004pFFUL/CSA</t>
  </si>
  <si>
    <t>XT4L250TMF70-7004pFFUL/CSA</t>
  </si>
  <si>
    <t>XT4L250TMA80400..8004pFFUL/CSA</t>
  </si>
  <si>
    <t>XT4L250TMA90450..9004pFFUL/CSA</t>
  </si>
  <si>
    <t>XT4L250TMA100500..10004pFFUL/CSA</t>
  </si>
  <si>
    <t>XT4L250TMA110550..11004pFFUL/CSA</t>
  </si>
  <si>
    <t>XT4L250TMA125625..12504pFFUL/CSA</t>
  </si>
  <si>
    <t>XT4L250TMA150750..15004pFFUL/CSA</t>
  </si>
  <si>
    <t>XT4L250TMA175875..17504pFFUL/CSA</t>
  </si>
  <si>
    <t>XT4L250TMA2001000..20004pFFUL/CSA</t>
  </si>
  <si>
    <t>XT4L250TMA2251125..22504pFFUL/CSA</t>
  </si>
  <si>
    <t>XT4L250TMA2501250..25004pFFUL/CSA</t>
  </si>
  <si>
    <t>XT4V250TMF25-4003pFFUL/CSA</t>
  </si>
  <si>
    <t>XT4V250TMF30-4003pFFUL/CSA</t>
  </si>
  <si>
    <t>XT4V250TMF35-4003pFFUL/CSA</t>
  </si>
  <si>
    <t>XT4V250TMF40-4003pFFUL/CSA</t>
  </si>
  <si>
    <t>XT4V250TMF50-5003pFFUL/CSA</t>
  </si>
  <si>
    <t>XT4V250TMF60-6003pFFUL/CSA</t>
  </si>
  <si>
    <t>XT4V250TMF70-7003pFFUL/CSA</t>
  </si>
  <si>
    <t>XT4V250TMF25-4004pFFUL/CSA</t>
  </si>
  <si>
    <t>XT4V250TMF30-4004pFFUL/CSA</t>
  </si>
  <si>
    <t>XT4V250TMF35-4004pFFUL/CSA</t>
  </si>
  <si>
    <t>XT4V250TMF40-4004pFFUL/CSA</t>
  </si>
  <si>
    <t>XT4V250TMF50-5004pFFUL/CSA</t>
  </si>
  <si>
    <t>XT4V250TMF60-6004pFFUL/CSA</t>
  </si>
  <si>
    <t>XT4V250TMF70-7004pFFUL/CSA</t>
  </si>
  <si>
    <t>XT4V250TMA80400..8004pFFUL/CSA</t>
  </si>
  <si>
    <t>XT4V250TMA90450..9004pFFUL/CSA</t>
  </si>
  <si>
    <t>XT4V250TMA100500..10004pFFUL/CSA</t>
  </si>
  <si>
    <t>XT4V250TMA110550..11004pFFUL/CSA</t>
  </si>
  <si>
    <t>XT4V250TMA125625..12504pFFUL/CSA</t>
  </si>
  <si>
    <t>XT4V250TMA150750..15004pFFUL/CSA</t>
  </si>
  <si>
    <t>XT4V250TMA175875..17504pFFUL/CSA</t>
  </si>
  <si>
    <t>XT4V250TMA2001000..20004pFFUL/CSA</t>
  </si>
  <si>
    <t>XT4V250TMA2251125..22504pFFUL/CSA</t>
  </si>
  <si>
    <t>XT4V250TMA2501250..25004pFFUL/CSA</t>
  </si>
  <si>
    <t>XT4H250MCPIu=253pFFUL/CSA</t>
  </si>
  <si>
    <t>XT4H 250 MCP Iu=150 3p F F UL/CSA</t>
  </si>
  <si>
    <t>XT4N250EkipLS/IIn=250A3pFFUL/CSA</t>
  </si>
  <si>
    <t>XT4S 250 Ekip LS/I In=250A 3p F F UL/CSA</t>
  </si>
  <si>
    <t>XT4H 250 Ekip LS/I In=150A 3p F F UL/CSA</t>
  </si>
  <si>
    <t>XT4H250EkipLS/IIn=225A3pFFUL/CSA</t>
  </si>
  <si>
    <t>XT4H250EkipLS/IIn=250A3pFFUL/CSA</t>
  </si>
  <si>
    <t>XT4N250EkipLSIIn=250A3pFFUL/CSA</t>
  </si>
  <si>
    <t>XT4H250EkipLSIIn=40A3pFFUL/CSA</t>
  </si>
  <si>
    <t>XT4H250EkipLSIIn=60A3pFFUL/CSA</t>
  </si>
  <si>
    <t>XT4H250EkipLSIIn=100A3pFFUL/CSA</t>
  </si>
  <si>
    <t>XT4H250EkipLSIIn=150A3pFFUL/CSA</t>
  </si>
  <si>
    <t>XT4H250EkipLSIIn=225A3pFFUL/CSA</t>
  </si>
  <si>
    <t>XT4H250EkipLSIIn=250A3pFFUL/CSA</t>
  </si>
  <si>
    <t>XT4N250EkipLSIGIn=40A3pFFUL/CSA</t>
  </si>
  <si>
    <t>XT4N250EkipLSIGIn=60A3pFFUL/CSA</t>
  </si>
  <si>
    <t>XT4N250EkipLSIGIn=100A3pFFUL/CSA</t>
  </si>
  <si>
    <t>XT4H 250 Ekip I In=250A 3p FF MCP-UL/CSA</t>
  </si>
  <si>
    <t>XT1N-D125MCS-UL/CSAIm=12503pFF</t>
  </si>
  <si>
    <t>XT1S-D125MCS-UL/CSAIm=12503pFF</t>
  </si>
  <si>
    <t>XT3N-D225MCS-UL/CSAIm=22503pFF</t>
  </si>
  <si>
    <t>XT3S-D225MCS-UL/CSAIm=22503pFF</t>
  </si>
  <si>
    <t>XT4S-D250MCS-UL/CSAIm=25003pFF</t>
  </si>
  <si>
    <t>XT4H-D 250 MCS-UL/CSA Im=2500 3p F F</t>
  </si>
  <si>
    <t>EkipLSIGIn=60AXT24pUL/CSA</t>
  </si>
  <si>
    <t>EkipLSIGIn=100AXT24pUL/CSA</t>
  </si>
  <si>
    <t>EkipLSIGIn=125AXT24pUL/CSA</t>
  </si>
  <si>
    <t>KITFCCuAl14-1/0AWGXT23pcsUL/CSA</t>
  </si>
  <si>
    <t xml:space="preserve">KIT FC CuAl 4-300 AWG XT3 6pcs UL/CSA  </t>
  </si>
  <si>
    <t>KITFCCuAl14-1/0AWGXT48pcsUL/CSA</t>
  </si>
  <si>
    <t>KITFCCuAl3/0-350kcmilXT46pcsUL/CSA</t>
  </si>
  <si>
    <t>KITFCCuXT114-1/0AWG4pcsUL/CSA</t>
  </si>
  <si>
    <t>KIT FCCu XT1 14-1/0AWG 6pcs MCP UL/CSA</t>
  </si>
  <si>
    <t>PB 25mm 4pcs XT1-XT3 3p UL/CSA</t>
  </si>
  <si>
    <t>PB100mm4pcsXT1-XT33pUL/CSA</t>
  </si>
  <si>
    <t>PB200mm6pcsXT2-XT44pUL/CSA</t>
  </si>
  <si>
    <t>GREASINGKIT</t>
  </si>
  <si>
    <t>T6ULELT3pETIK.LASER100%IuRATED</t>
  </si>
  <si>
    <t>E2N16/F1S1600PR121LSIIn16003pWMPOD</t>
  </si>
  <si>
    <t>Lever, lucid plate XT1</t>
  </si>
  <si>
    <t>PR331TransparentcoverforT7</t>
  </si>
  <si>
    <t>XT2S160MA160Im=96022403pFF</t>
  </si>
  <si>
    <t>XT2V160MA160Im=96022403pFF</t>
  </si>
  <si>
    <t>XT2UL3pETIK.LASER100%IuRATED</t>
  </si>
  <si>
    <t xml:space="preserve">XT3 UL 3p ETIK.LASER 100% Iu RATED   </t>
  </si>
  <si>
    <t>XT4UL3pETIK.LASER100%IuRATED</t>
  </si>
  <si>
    <t>XT2H-D125MCS-UL/CSAIm=12503pFF</t>
  </si>
  <si>
    <t>E1.2B-A1200EkipDipLI3pFF</t>
  </si>
  <si>
    <t>E1.2B-A1200EkipGTouchLSIG3pFF</t>
  </si>
  <si>
    <t>E1.2N-A800EkipDipLSIG3pFF</t>
  </si>
  <si>
    <t>E1.2N-A1200EkipDipLSIG3pFF</t>
  </si>
  <si>
    <t>E1.2N-A 1200 Ekip Hi-Touch LSIG 3p F F</t>
  </si>
  <si>
    <t>E1.2S-A1200EkipDipLI3pFF</t>
  </si>
  <si>
    <t>E1.2S-A1200EkipTouchLI3pFF</t>
  </si>
  <si>
    <t>E1.2B-A800EkipDipLI3pWMP</t>
  </si>
  <si>
    <t>E1.2B-A800EkipDipLSI3pWMP</t>
  </si>
  <si>
    <t>E1.2B-A800EkipDipLSIG3pWMP</t>
  </si>
  <si>
    <t>E1.2B-A800EkipTouchLI3pWMP</t>
  </si>
  <si>
    <t>E1.2B-A800EkipTouchLSI3pWMP</t>
  </si>
  <si>
    <t>E1.2B-A800EkipHi-TouchLSI3pWMP</t>
  </si>
  <si>
    <t>E1.2B-A800EkipHi-TouchLSIG3pWMP</t>
  </si>
  <si>
    <t>E1.2B-A1200EkipDipLI3pWMP</t>
  </si>
  <si>
    <t>E1.2B-A1200EkipDipLSI3pWMP</t>
  </si>
  <si>
    <t>E1.2B-A1200EkipDipLSIG3pWMP</t>
  </si>
  <si>
    <t>E1.2B-A1200EkipTouchLI3pWMP</t>
  </si>
  <si>
    <t>E1.2B-A1200EkipTouchLSI3pWMP</t>
  </si>
  <si>
    <t>E1.2B-A1200EkipTouchLSIG3pWMP</t>
  </si>
  <si>
    <t>E1.2B-A1200EkipHi-TouchLSI3pWMP</t>
  </si>
  <si>
    <t>E1.2B-A1200EkipHi-TouchLSIG3pWMP</t>
  </si>
  <si>
    <t>E1.2N-A800EkipDipLI3pWMP</t>
  </si>
  <si>
    <t>E1.2N-A800EkipDipLSI3pWMP</t>
  </si>
  <si>
    <t>E1.2N-A800EkipDipLSIG3pWMP</t>
  </si>
  <si>
    <t>E1.2N-A800EkipTouchLI3pWMP</t>
  </si>
  <si>
    <t>E1.2N-A800EkipTouchLSI3pWMP</t>
  </si>
  <si>
    <t>E1.2N-A800EkipTouchLSIG3pWMP</t>
  </si>
  <si>
    <t>E1.2N-A800EkipHi-TouchLSI3pWMP</t>
  </si>
  <si>
    <t>E1.2N-A800EkipHi-TouchLSIG3pWMP</t>
  </si>
  <si>
    <t>E1.2N-A1200EkipDipLI3pWMP</t>
  </si>
  <si>
    <t>E1.2N-A1200EkipDipLSI3pWMP</t>
  </si>
  <si>
    <t>E1.2N-A1200EkipDipLSIG3pWMP</t>
  </si>
  <si>
    <t>E1.2N-A1200EkipTouchLI3pWMP</t>
  </si>
  <si>
    <t>E1.2N-A1200EkipTouchLSI3pWMP</t>
  </si>
  <si>
    <t>E1.2N-A1200EkipTouchLSIG3pWMP</t>
  </si>
  <si>
    <t>E1.2N-A1200EkipHi-TouchLSI3pWMP</t>
  </si>
  <si>
    <t>E1.2N-A1200EkipHi-TouchLSIG3pWMP</t>
  </si>
  <si>
    <t>E1.2S-A400EkipDipLSIG3pWMP</t>
  </si>
  <si>
    <t>E1.2S-A400EkipTouchLSIG3pWMP</t>
  </si>
  <si>
    <t>E1.2S-A800EkipHi-TouchLSIG3pWMP</t>
  </si>
  <si>
    <t>E1.2S-A1200EkipTouchLSIG3pWMP</t>
  </si>
  <si>
    <t>E1.2S-A1200EkipHi-TouchLSIG3pWMP</t>
  </si>
  <si>
    <t>E2.2N-A 1600 Ekip Dip LI 3p FHR UL</t>
  </si>
  <si>
    <t>E2.2N-A1600EkipDipLSIG3pFHR</t>
  </si>
  <si>
    <t>E2.2N-A2000EkipDipLI3pFHR</t>
  </si>
  <si>
    <t>E2.2N-A2000EkipDipLSIG3pFHR</t>
  </si>
  <si>
    <t>E2.2N-A2000EkipHi-TouchLSIG3pFHR</t>
  </si>
  <si>
    <t>E2.2S-A800EkipDipLSIG3pFHR</t>
  </si>
  <si>
    <t>E2.2S-A1600EkipGTouchLSIG3pFHR</t>
  </si>
  <si>
    <t>E2.2S-A2000EkipDipLI3pFHR</t>
  </si>
  <si>
    <t>E2.2S-A2000EkipTouchLI3pFHR</t>
  </si>
  <si>
    <t>E2.2S-A2000EkipGTouchLSIG3pFHR</t>
  </si>
  <si>
    <t>E2.2V-A1200EkipDipLSIG3pFHR</t>
  </si>
  <si>
    <t>E2.2V-A 1200 Ekip Touch LSI 3p FHR</t>
  </si>
  <si>
    <t>E2.2V-A1600EkipHi-TouchLSIG3pFHR</t>
  </si>
  <si>
    <t>E2.2V-A2000EkipHi-TouchLSIG3pFHR</t>
  </si>
  <si>
    <t>E2.2N-A1600EkipHi-TouchLSIG4pFHR</t>
  </si>
  <si>
    <t>E2.2S-A1200EkipHi-TouchLSIG4pFHR</t>
  </si>
  <si>
    <t>E2.2B-A1600EkipDipLSIG3pWMP</t>
  </si>
  <si>
    <t>E2.2B-A1600EkipTouchLSIG3pWMP</t>
  </si>
  <si>
    <t>E2.2H-A800EkipTouchLSIG3pWMP</t>
  </si>
  <si>
    <t>E2.2H-A1200EkipTouchLSIG3pWMP</t>
  </si>
  <si>
    <t>E2.2H-A1200EkipHi-TouchLSIG3pWMP</t>
  </si>
  <si>
    <t>E2.2H-A1600EkipTouchLSIG3pWMP</t>
  </si>
  <si>
    <t>E2.2H-A1600EkipHi-TouchLSIG3pWMP</t>
  </si>
  <si>
    <t>E2.2H-A2000EkipTouchLSIG3pWMP</t>
  </si>
  <si>
    <t>E2.2H-A2000EkipHi-TouchLSIG3pWMP</t>
  </si>
  <si>
    <t>E2.2N-A1600EkipTouchLSIG3pWMP</t>
  </si>
  <si>
    <t xml:space="preserve">E2.2N-A 1600 Ekip Hi-Touch LSIG 3p WMP </t>
  </si>
  <si>
    <t>E2.2N-A 2000 Ekip Hi-Touch LSIG 3p WMP  </t>
  </si>
  <si>
    <t>E2.2S-A800EkipDipLI3pWMP</t>
  </si>
  <si>
    <t>E2.2S-A800EkipDipLSI3pWMP</t>
  </si>
  <si>
    <t>E2.2S-A800EkipDipLSIG3pWMP</t>
  </si>
  <si>
    <t>E2.2S-A800EkipTouchLI3pWMP</t>
  </si>
  <si>
    <t>E2.2S-A800EkipTouchLSI3pWMP</t>
  </si>
  <si>
    <t>E2.2S-A800EkipHi-TouchLSI3pWMP</t>
  </si>
  <si>
    <t>E2.2S-A1200EkipDipLI3pWMP</t>
  </si>
  <si>
    <t>E2.2S-A1200EkipDipLSI3pWMP</t>
  </si>
  <si>
    <t>E2.2S-A1200EkipDipLSIG3pWMP</t>
  </si>
  <si>
    <t>E2.2S-A1200EkipTouchLI3pWMP</t>
  </si>
  <si>
    <t>E2.2S-A1200EkipTouchLSI3pWMP</t>
  </si>
  <si>
    <t>E2.2S-A1200EkipTouchLSIG3pWMP</t>
  </si>
  <si>
    <t>E2.2S-A1200EkipHi-TouchLSI3pWMP</t>
  </si>
  <si>
    <t>E2.2S-A1200EkipHi-TouchLSIG3pWMP</t>
  </si>
  <si>
    <t>E2.2S-A1600EkipDipLSI3pWMP</t>
  </si>
  <si>
    <t>E2.2S-A1600EkipDipLSIG3pWMP</t>
  </si>
  <si>
    <t>E2.2S-A1600EkipTouchLI3pWMP</t>
  </si>
  <si>
    <t>E2.2S-A1600EkipTouchLSI3pWMP</t>
  </si>
  <si>
    <t>E2.2S-A1600EkipHi-TouchLSI3pWMP</t>
  </si>
  <si>
    <t>E2.2S-A2000EkipDipLI3pWMP</t>
  </si>
  <si>
    <t>E2.2S-A2000EkipDipLSI3pWMP</t>
  </si>
  <si>
    <t>E2.2S-A2000EkipDipLSIG3pWMP</t>
  </si>
  <si>
    <t>E2.2S-A2000EkipTouchLI3pWMP</t>
  </si>
  <si>
    <t>E2.2S-A2000EkipTouchLSI3pWMP</t>
  </si>
  <si>
    <t>E2.2S-A2000EkipTouchLSIG3pWMP</t>
  </si>
  <si>
    <t>E2.2S-A2000EkipHi-TouchLSI3pWMP</t>
  </si>
  <si>
    <t>E2.2S-A2000EkipHi-TouchLSIG3pWMP</t>
  </si>
  <si>
    <t>E2.2V-A800EkipDipLSIG3pWMP</t>
  </si>
  <si>
    <t>E2.2V-A800EkipHi-TouchLSIG3pWMP</t>
  </si>
  <si>
    <t>E2.2V-A1200EkipHi-TouchLSIG3pWMP</t>
  </si>
  <si>
    <t>E2.2S-A1200EkipHi-TouchLSIG4pWMP</t>
  </si>
  <si>
    <t>E4.2S-A2500EkipDipLI3pFHR</t>
  </si>
  <si>
    <t>E4.2S-A2500EkipDipLSIG3pFHR</t>
  </si>
  <si>
    <t>E4.2S-A2500EkipTouchLI3pFHR</t>
  </si>
  <si>
    <t>E4.2S-A 3200 Ekip Dip LI 3p FVR</t>
  </si>
  <si>
    <t>E4.2S-A 3200 Ekip Dip LSI 3p FVR</t>
  </si>
  <si>
    <t>E4.2S-A 3200 Ekip Dip LSIG 3p FVR UL</t>
  </si>
  <si>
    <t>E4.2S-A 3200 Ekip Hi-Touch LSIG 3p FVR</t>
  </si>
  <si>
    <t>E4.2V-A2500EkipDipLSIG3pFHR</t>
  </si>
  <si>
    <t>E4.2H-A2500EkipTouchLSIG3pWMP</t>
  </si>
  <si>
    <t>E4.2H-A2500EkipHi-TouchLSIG3pWMP</t>
  </si>
  <si>
    <t>E4.2H-A3200EkipTouchLSIG3pWMP</t>
  </si>
  <si>
    <t>E4.2H-A3200EkipHi-TouchLSIG3pWMP</t>
  </si>
  <si>
    <t>E4.2S-A2500EkipDipLI3pWMP</t>
  </si>
  <si>
    <t>E4.2S-A2500EkipDipLSI3pWMP</t>
  </si>
  <si>
    <t>E4.2S-A2500EkipDipLSIG3pWMP</t>
  </si>
  <si>
    <t>E4.2S-A2500EkipTouchLI3pWMP</t>
  </si>
  <si>
    <t>E4.2S-A2500EkipTouchLSI3pWMP</t>
  </si>
  <si>
    <t>E4.2S-A2500EkipTouchLSIG3pWMP</t>
  </si>
  <si>
    <t>E4.2S-A2500EkipHi-TouchLSI3pWMP</t>
  </si>
  <si>
    <t>E4.2S-A2500EkipHi-TouchLSIG3pWMP</t>
  </si>
  <si>
    <t>E4.2S-A3200EkipDipLI3pWMP</t>
  </si>
  <si>
    <t>E4.2S-A3200EkipDipLSI3pWMP</t>
  </si>
  <si>
    <t xml:space="preserve">E4.2S-A 3200 Ekip Dip LSIG 3p WMP    </t>
  </si>
  <si>
    <t>E4.2S-A3200EkipTouchLI3pWMP</t>
  </si>
  <si>
    <t>E4.2S-A3200EkipTouchLSI3pWMP</t>
  </si>
  <si>
    <t>E4.2S-A3200EkipTouchLSIG3pWMP</t>
  </si>
  <si>
    <t>E4.2S-A3200EkipHi-TouchLSI3pWMP</t>
  </si>
  <si>
    <t>E4.2S-A3200EkipGHi-TouchLSIG3pWMP</t>
  </si>
  <si>
    <t>E4.2V-A1600EkipTouchLI3pWMP</t>
  </si>
  <si>
    <t>E4.2V-A1600EkipTouchLSIG3pWMP</t>
  </si>
  <si>
    <t>E4.2V-A1600EkipHi-TouchLSI3pWMP</t>
  </si>
  <si>
    <t>E4.2V-A2000EkipTouchLSI3pWMP</t>
  </si>
  <si>
    <t>E4.2V-A2000EkipTouchLSIG3pWMP</t>
  </si>
  <si>
    <t>E4.2V-A2500EkipTouchLSIG3pWMP</t>
  </si>
  <si>
    <t>E4.2V-A2500EkipHi-TouchLSIG3pWMP</t>
  </si>
  <si>
    <t>E4.2V-A3200EkipTouchLSI3pWMP</t>
  </si>
  <si>
    <t>E4.2V-A3200EkipTouchLSIG3pWMP</t>
  </si>
  <si>
    <t>E4.2V-A3200EkipHi-TouchLSIG3pWMP</t>
  </si>
  <si>
    <t>E4.2H-A3200EkipHi-TouchLSIG4pWMP</t>
  </si>
  <si>
    <t>E4.2S-A2500EkipHi-TouchLSIG4pWMP</t>
  </si>
  <si>
    <t>E4.2S-A3200EkipHi-TouchLSIG4pWMP</t>
  </si>
  <si>
    <t>E6.2H-A 4000 Ekip Dip LI 3p FHR</t>
  </si>
  <si>
    <t>E6.2H-A 5000 Ekip Dip LSIG 3p FHR</t>
  </si>
  <si>
    <t>E6.2H-A 5000 Ekip Hi-Touch LSIG 3p FHR</t>
  </si>
  <si>
    <t>E6.2H-A 4000 Ekip Dip LI 4p FHR</t>
  </si>
  <si>
    <t>E6.2H-A 4000 Ekip Dip LSIG 4p FHR</t>
  </si>
  <si>
    <t>E6.2H-A 4000 Ekip Hi-Touch LSIG 4p FHR</t>
  </si>
  <si>
    <t>E6.2H-A4000EkipDipLI3pWMP</t>
  </si>
  <si>
    <t>E6.2H-A4000EkipDipLSI3pWMP</t>
  </si>
  <si>
    <t>E6.2H-A4000EkipDipLSIG3pWMP</t>
  </si>
  <si>
    <t>E6.2H-A4000EkipTouchLI3pWMP</t>
  </si>
  <si>
    <t>E6.2H-A4000EkipTouchLSI3pWMP</t>
  </si>
  <si>
    <t>E6.2H-A4000EkipTouchLSIG3pWMP</t>
  </si>
  <si>
    <t>E6.2H-A4000EkipHi-TouchLSI3pWMP</t>
  </si>
  <si>
    <t>E6.2H-A5000EkipDipLI3pWMP</t>
  </si>
  <si>
    <t>E6.2H-A5000EkipDipLSI3pWMP</t>
  </si>
  <si>
    <t>E6.2H-A5000EkipDipLSIG3pWMP</t>
  </si>
  <si>
    <t>E6.2H-A5000EkipTouchLI3pWMP</t>
  </si>
  <si>
    <t>E6.2H-A5000EkipTouchLSI3pWMP</t>
  </si>
  <si>
    <t>E6.2H-A5000EkipTouchLSIG3pWMP</t>
  </si>
  <si>
    <t>E6.2H-A5000EkipHi-TouchLSI3pWMP</t>
  </si>
  <si>
    <t>E6.2H-A5000EkipHi-TouchLSIG3pWMP</t>
  </si>
  <si>
    <t>E6.2V-A4000EkipDipLI3pWMP</t>
  </si>
  <si>
    <t>E6.2V-A4000EkipDipLSI3pWMP</t>
  </si>
  <si>
    <t>E6.2V-A4000EkipDipLSIG3pWMP</t>
  </si>
  <si>
    <t>E6.2V-A4000EkipTouchLI3pWMP</t>
  </si>
  <si>
    <t>E6.2V-A4000EkipTouchLSI3pWMP</t>
  </si>
  <si>
    <t>E6.2V-A4000EkipTouchLSIG3pWMP</t>
  </si>
  <si>
    <t>E6.2V-A4000EkipHi-TouchLSI3pWMP</t>
  </si>
  <si>
    <t>E6.2V-A4000EkipHi-TouchLSIG3pWMP</t>
  </si>
  <si>
    <t>E6.2V-A5000EkipDipLI3pWMP</t>
  </si>
  <si>
    <t>E6.2V-A5000EkipDipLSI3pWMP</t>
  </si>
  <si>
    <t>E6.2V-A5000EkipDipLSIG3pWMP</t>
  </si>
  <si>
    <t>E6.2V-A5000EkipTouchLI3pWMP</t>
  </si>
  <si>
    <t>E6.2V-A5000EkipTouchLSI3pWMP</t>
  </si>
  <si>
    <t>E6.2V-A5000EkipTouchLSIG3pWMP</t>
  </si>
  <si>
    <t>E6.2V-A5000EkipHi-TouchLSI3pWMP</t>
  </si>
  <si>
    <t>E6.2V-A5000EkipHi-TouchLSIG3pWMP</t>
  </si>
  <si>
    <t>E2.2S-A/MS8003pFHR</t>
  </si>
  <si>
    <t>E2.2N-A/MS16003pFHR</t>
  </si>
  <si>
    <t>E2.2N-A/MS16003pWMP</t>
  </si>
  <si>
    <t>E4.2S-A/MS 3200 3p WMP, seccionador</t>
  </si>
  <si>
    <t>E4.2-AWFPIu=25003pHRHRUL</t>
  </si>
  <si>
    <t>E4.2-AWFPIu=32004pVRVRUL</t>
  </si>
  <si>
    <t>PLATEMECH.INTER.E1.2WITH.FP</t>
  </si>
  <si>
    <t>T5N/PV250ULTMD2503pFF1000VDC</t>
  </si>
  <si>
    <t>KIT1JUMPER2퓴鏤B250UL3p</t>
  </si>
  <si>
    <t>XT3N225TMF110-11003pFFUL/CSA</t>
  </si>
  <si>
    <t>XT3N225TMF110-11004pFFUL/CSA</t>
  </si>
  <si>
    <t>XT3S225TMF110-11003pFFUL/CSA</t>
  </si>
  <si>
    <t>XT3S225TMF110-11004pFFUL/CSA</t>
  </si>
  <si>
    <t>XT4H250TMF100-10003pFFUL/CSA</t>
  </si>
  <si>
    <t>XT4H250TMF110-11003pFFUL/CSA</t>
  </si>
  <si>
    <t>XT4H250TMF125-12503pFFUL/CSA</t>
  </si>
  <si>
    <t xml:space="preserve">XT4H 250 TMF 150-1500 3p F F UL/CSA     </t>
  </si>
  <si>
    <t xml:space="preserve">XT4H 250 TMF 175-1750 3p F F UL/CSA     </t>
  </si>
  <si>
    <t xml:space="preserve">XT4H 250 TMF 200-2000 3p F F UL/CSA     </t>
  </si>
  <si>
    <t>XT4H250TMF225-22503pFFUL/CSA</t>
  </si>
  <si>
    <t xml:space="preserve">XT4H 250 TMF 250-2500 3p F F UL/CSA     </t>
  </si>
  <si>
    <t>XT4H250TMF80-8003pFFUL/CSA</t>
  </si>
  <si>
    <t>XT4H250TMF90-9003pFFUL/CSA</t>
  </si>
  <si>
    <t>XT4L250TMF100-10003pFFUL/CSA</t>
  </si>
  <si>
    <t>XT4L250TMF110-11003pFFUL/CSA</t>
  </si>
  <si>
    <t>XT4L250TMF125-12503pFFUL/CSA</t>
  </si>
  <si>
    <t>XT4L250TMF150-15003pFFUL/CSA</t>
  </si>
  <si>
    <t>XT4L250TMF175-17503pFFUL/CSA</t>
  </si>
  <si>
    <t>XT4L250TMF200-20003pFFUL/CSA</t>
  </si>
  <si>
    <t>XT4L250TMF225-22503pFFUL/CSA</t>
  </si>
  <si>
    <t>XT4L250TMF90-9003pFFUL/CSA</t>
  </si>
  <si>
    <t>XT4N250TMF100-10003pFFUL/CSA</t>
  </si>
  <si>
    <t>XT4N250TMF110-11003pFFUL/CSA</t>
  </si>
  <si>
    <t>XT4N250TMF125-12503pFFUL/CSA</t>
  </si>
  <si>
    <t>XT4N250TMF175-17503pFFUL/CSA</t>
  </si>
  <si>
    <t>XT4N250TMF200-20003pFFUL/CSA</t>
  </si>
  <si>
    <t>XT4N250TMA250-25002pFFUL/CSA</t>
  </si>
  <si>
    <t>XT4N250TMF25-4002pFFUL/CSA</t>
  </si>
  <si>
    <t>XT4N250TMF30-4002pFFUL/CSA</t>
  </si>
  <si>
    <t>XT4N250TMF80-8003pFFUL/CSA</t>
  </si>
  <si>
    <t>XT4N250TMF90-9003pFFUL/CSA</t>
  </si>
  <si>
    <t>XT4S250TMF100-10003pFFUL/CSA</t>
  </si>
  <si>
    <t>XT4S250TMF110-11003pFFUL/CSA</t>
  </si>
  <si>
    <t>XT4S250TMF125-12503pFFUL/CSA</t>
  </si>
  <si>
    <t>XT4S250TMF150-15003pFFUL/CSA</t>
  </si>
  <si>
    <t>XT4S250TMF175-17503pFFUL/CSA</t>
  </si>
  <si>
    <t>XT4S250TMF200-20003pFFUL/CSA</t>
  </si>
  <si>
    <t>XT4S250TMF225-22503pFFUL/CSA</t>
  </si>
  <si>
    <t>XT4S250TMF250-25003pFFUL/CSA</t>
  </si>
  <si>
    <t>XT4S250TMF80-8003pFFUL/CSA</t>
  </si>
  <si>
    <t>XT4S250TMF90-9003pFFUL/CSA</t>
  </si>
  <si>
    <t>XT4V250TMF100-10003pFFUL/CSA</t>
  </si>
  <si>
    <t>XT4V250TMF110-11003pFFUL/CSA</t>
  </si>
  <si>
    <t>XT4V250TMF125-12503pFFUL/CSA</t>
  </si>
  <si>
    <t>XT4V250TMF150-15003pFFUL/CSA</t>
  </si>
  <si>
    <t>XT4V250TMF175-17503pFFUL/CSA</t>
  </si>
  <si>
    <t>XT4V250TMF200-20003pFFUL/CSA</t>
  </si>
  <si>
    <t>XT4V250TMF225-22503pFFUL/CSA</t>
  </si>
  <si>
    <t>XT4V250TMF80-8003pFFUL/CSA</t>
  </si>
  <si>
    <t>XT4V250TMF90-9003pFFUL/CSA</t>
  </si>
  <si>
    <t>XT4H250EKIPE-LSIGIn250A4pFFUL/CSA</t>
  </si>
  <si>
    <t>AUP5cont.24VdcSXE2.2...E6.2UL</t>
  </si>
  <si>
    <t>XT1C160TMD16-4503pFF</t>
  </si>
  <si>
    <t>XT1C160TMD20-4503pFF</t>
  </si>
  <si>
    <t>XT1S160TMF16-4503pFF</t>
  </si>
  <si>
    <t>XT1S 160 TMF 20-450 3p F F</t>
  </si>
  <si>
    <t xml:space="preserve">XT1S 160 TMD 25-450 3p F F              </t>
  </si>
  <si>
    <t xml:space="preserve">XT1S 160 TMD 32-450 3p F F              </t>
  </si>
  <si>
    <t>XT1S 160 TMD 40-450 3p FF</t>
  </si>
  <si>
    <t>XT1H160TMF16-4503pFF</t>
  </si>
  <si>
    <t>XT1H 160 TMD 25-450 3p F F</t>
  </si>
  <si>
    <t>XT1H 160 TMD 32-450 3p F F</t>
  </si>
  <si>
    <t>XT1H160MA100Im=300..11003pFF</t>
  </si>
  <si>
    <t>T5H400EkipE-LSIGIn=320A3pFF</t>
  </si>
  <si>
    <t>T5H400EkipE-LSIGIn=400A3pFF</t>
  </si>
  <si>
    <t>T5H630EkipE-LSIGIn=630A3pFF</t>
  </si>
  <si>
    <t>T5H630EkipE-LSIGIn=630A4pFF</t>
  </si>
  <si>
    <t>SG.EL.EkipE-LSIGIn=3203pT5</t>
  </si>
  <si>
    <t>SG.EL.EkipE-LSIG/COMIn=4004pT5</t>
  </si>
  <si>
    <t>DIALOGOEkipE-LSIGMOD.T5(EXTR)</t>
  </si>
  <si>
    <t>Accesorio Fijación bobinas Derecho (MID DX) E1.2</t>
  </si>
  <si>
    <t>Kit de Conversión de F a MPP E1.2 3p IEC</t>
  </si>
  <si>
    <t>Kit de Conversión de F a MPP E1.2 4p IEC</t>
  </si>
  <si>
    <t>Mainboard뇩묾熦섶.23pIEC/UL</t>
  </si>
  <si>
    <t>Kit de Conversión de F a MPP E2.2 4p IEC</t>
  </si>
  <si>
    <t>Kit de Conversión de F a MPP E4.2 3p IEC</t>
  </si>
  <si>
    <t>Kit de Conversión de F a MPP E4.2 4p IEC</t>
  </si>
  <si>
    <t>Kit de Conversión de F a MPP E6.2 3p IEC</t>
  </si>
  <si>
    <t>Kit de Conversión de F a MPP E6.2 4p IEC</t>
  </si>
  <si>
    <t>Kit de Conversión de F a MPP E6.2 4p/fIEC</t>
  </si>
  <si>
    <t>TransparentcoverforEkipTouchE1.2</t>
  </si>
  <si>
    <t>RackinginandoutleverE1.2</t>
  </si>
  <si>
    <t>Protec. transparente Ekip Dip E2.2…E6.2</t>
  </si>
  <si>
    <t xml:space="preserve">Terminal box CB Fixed/ MP E2.2E6.2     </t>
  </si>
  <si>
    <t>RackinginandoutleverE2.2E6.2</t>
  </si>
  <si>
    <t>RFM0816H1/23pWHR&gt;E4.2N/HFPincl</t>
  </si>
  <si>
    <t>RFM0816H1/H23pWVR-&gt;E4.2N/HFPincl</t>
  </si>
  <si>
    <t>RFM32H1/H23pWVR-&gt;E4.2HPFincl</t>
  </si>
  <si>
    <t>50xBackinsulatingplatesT43p</t>
  </si>
  <si>
    <t>Warranty extension 5years -New Emax E3</t>
  </si>
  <si>
    <t>Warranty extension 5years- New Emax E4.2</t>
  </si>
  <si>
    <t>RFE4.2N32EkipDipLSI3p-&gt;M16N1-H1FVR</t>
  </si>
  <si>
    <t>RFE4.2H32EkipDipLSI3p-&gt;M25H1-H2FVR</t>
  </si>
  <si>
    <t xml:space="preserve">E2.2B2500EkipDipLSI3pFHRCCC </t>
  </si>
  <si>
    <t>FPF1BNSHup2000A3pW(HR)-&gt;E2.2BNSH</t>
  </si>
  <si>
    <t>FPF4S3200A3pW(HR)-&gt;E4.2H4000A</t>
  </si>
  <si>
    <t>FPF5SH4000A3pW(HR)-&gt;E4.2HV4000A</t>
  </si>
  <si>
    <t>YO/YCTESTUNITTmaxT/XT-X1-Emax-Emax2</t>
  </si>
  <si>
    <t>LICENZAATSMAIN-TIE-MAINCLOSED</t>
  </si>
  <si>
    <t>T4N/PV-E 250 TMF 1 60 4p F F 1 500V DC</t>
  </si>
  <si>
    <t>T4N/PV-E 250 TMF 200 4p F F 1 500V DC</t>
  </si>
  <si>
    <t>Triple Certificado: UL/IEC/CCC E6.2V-A Ext</t>
  </si>
  <si>
    <t>T4V-HA250TMA80-8004pFF800VAC</t>
  </si>
  <si>
    <t>T4V-HA250TMA100-10004pFF800VAC</t>
  </si>
  <si>
    <t>T4V-HA250TMA125-12504pFF800VACN100%</t>
  </si>
  <si>
    <t>T4V-HA250TMA160-16004pFF800VACN100%</t>
  </si>
  <si>
    <t>T4V-HA250TMA200-20004pFF800VACN100%</t>
  </si>
  <si>
    <t>T4V-HA250TMA250-25004pFF800VACN100%</t>
  </si>
  <si>
    <t>T5V-HA400TMA320-32004pFF800VACN100%</t>
  </si>
  <si>
    <t>T5V-HA400TMA400-40004pFF800VACN100%</t>
  </si>
  <si>
    <t>T5V-HA630TMA500-50004pFF800VACN100%</t>
  </si>
  <si>
    <t>T5V-HA630PR221DS-LS/IIn6303pFF800VAC</t>
  </si>
  <si>
    <t xml:space="preserve">T4V-HA 250 TMA 80-800 3p F F 800V AC    </t>
  </si>
  <si>
    <t>T4V-HA250TMA100-10003pFF800VAC</t>
  </si>
  <si>
    <t>T4V-HA250TMA125-12503pFF800VAC</t>
  </si>
  <si>
    <t>T4V-HA250TMA160-16003pFF800VAC</t>
  </si>
  <si>
    <t>T4V-HA250TMA200-20003pFF800VAC</t>
  </si>
  <si>
    <t>T4V-HA250TMA250-25003pFF800VAC</t>
  </si>
  <si>
    <t>T5V-HA400TMA320-32003pFF800VAC</t>
  </si>
  <si>
    <t xml:space="preserve">T5V-HA 400 TMA 400-4000 3p F F 800V AC  </t>
  </si>
  <si>
    <t>T5V-HA630TMA500-50003pFF800VAC</t>
  </si>
  <si>
    <t>T5V-HA630PR221DS-LS/IIn6304pFF800VAC</t>
  </si>
  <si>
    <t>T4V-HA250ULTMA100-10003pFF800VAC</t>
  </si>
  <si>
    <t>T4V-HA250ULTMA200-20003pFF800VAC</t>
  </si>
  <si>
    <t>T5V-HA400ULTMA300-30003pFF800VAC</t>
  </si>
  <si>
    <t>T5V-HA400ULTMA300-30004pFF800VACN%</t>
  </si>
  <si>
    <t>T5V-HA400ULPR221DS-LS/IIn3003pFF800V</t>
  </si>
  <si>
    <t>T5V-HA400ULPR221DS-LS/IIn3004pFF800V</t>
  </si>
  <si>
    <t>CS, Sensor de Corriente Nucleo abierto, 4 Polos, incluye 4 Pzas, Tipo C 200mm de diámetro</t>
  </si>
  <si>
    <t>CS, Sensor de Corriente Nucleo abierto, 4 Polos, incluye 4 Pzas, Tipo C 80mm de diámetro</t>
  </si>
  <si>
    <t>CS, Sensor de Corriente Nucleo abierto, 3 Polos, incluye 3 Pzas, Tipo C 200mm de diámetro</t>
  </si>
  <si>
    <t>CS, Sensor de Corriente Nucleo abierto, 3 Polos, incluye 3 Pzas, Tipo C 80mm de diámetro</t>
  </si>
  <si>
    <t>Ekip Signalling 3T-1 AI - Temp PT1000</t>
  </si>
  <si>
    <t>Ekip Signalling 3T-2 AI - Temp PT1000</t>
  </si>
  <si>
    <t>XLP3-A60/120-B-below 630A</t>
  </si>
  <si>
    <t>XLP3-A60/120-A-above 630A</t>
  </si>
  <si>
    <t>ZUBM/ XUBM123 Fuse protection cover</t>
  </si>
  <si>
    <t>XLBM800A-1P-Upper part with operating ha</t>
  </si>
  <si>
    <t>XLBM800A-3P-Upper part with operating ha</t>
  </si>
  <si>
    <t>XLBM1250A-1P-Upper part with operating h</t>
  </si>
  <si>
    <t>XLBM1250A-3P-Upper part with operating h</t>
  </si>
  <si>
    <t>ZLBM00 Spare way cover</t>
  </si>
  <si>
    <t>00 Single adapter M12 to M8 for 185mm bu</t>
  </si>
  <si>
    <t>ZUBM/ XUBM123 Phase barrier kit</t>
  </si>
  <si>
    <t>ZUBM/ XUBM00 Phase barrier kit</t>
  </si>
  <si>
    <t>ZLBM/XLBM123 V-clamp kit</t>
  </si>
  <si>
    <t>1 Single prism clamp 1,5-95mm2 (3pcs)</t>
  </si>
  <si>
    <t>Auxiliary switch NC</t>
  </si>
  <si>
    <t>Auxiliary switch NO</t>
  </si>
  <si>
    <t>00 Feeding Clamp ( 3-FC ) 25 - 95mm2</t>
  </si>
  <si>
    <t>ZLBM/XLBM CT rear side with Cu Tube 160/</t>
  </si>
  <si>
    <t>ZLBM/XLBM CT rear side with Cu Tube 200A</t>
  </si>
  <si>
    <t>ZLBM/XLBM CT rear side with Cu Tube 400A</t>
  </si>
  <si>
    <t>ZLBM/XLBM CT rear side with Cu Tube 600A</t>
  </si>
  <si>
    <t>CT terminal 160A/5A 5VA cl.0,5</t>
  </si>
  <si>
    <t>XLBM1-1P Upper part w. operating handle</t>
  </si>
  <si>
    <t>XLBM1-3P Upper part w. operating handle</t>
  </si>
  <si>
    <t>XLBM2-1P Upper part w. operating handle</t>
  </si>
  <si>
    <t>XLBM2-3P Upper part w. operating handle</t>
  </si>
  <si>
    <t>XLBM3-1P Upper part w. operating handle</t>
  </si>
  <si>
    <t>XLBM3-3P Upper part w. operating handle</t>
  </si>
  <si>
    <t>ZLBM00-3P-M8</t>
  </si>
  <si>
    <t>Universal busbar support 3P for bars 12, 15, 20, 25, 30 x 5, 10</t>
  </si>
  <si>
    <t>Spacer suitable for 1STQ003872B0000</t>
  </si>
  <si>
    <t>End cover 3P for busbar supports</t>
  </si>
  <si>
    <t>Busbar protection cover for 12/30x5 flat bars, 1m</t>
  </si>
  <si>
    <t>Busbar section cover 700x195mm</t>
  </si>
  <si>
    <t>Rear protection for busbar 700mm</t>
  </si>
  <si>
    <t>Connecting terminal plate, 3P, 35 - 120 mm²</t>
  </si>
  <si>
    <t>Connecting terminal plate, 3P, 32x20</t>
  </si>
  <si>
    <t>Ad a pter 160A for AB B Tmax T1, XT1, XT2, circuit
breake r with ter min a ls for flexib le c op per bars, to p co nnection</t>
  </si>
  <si>
    <t>Busbar 20x5 length 2,4m, tinned</t>
  </si>
  <si>
    <t xml:space="preserve"> PB KIT T3 3p 250A          </t>
  </si>
  <si>
    <t xml:space="preserve"> PB Panel modularT1.T2.T3 4 </t>
  </si>
  <si>
    <t xml:space="preserve"> PB Panel modularT1.T2.T3 3 </t>
  </si>
  <si>
    <t>BW225DP - 2CMA142400R1000</t>
  </si>
  <si>
    <t>BW225WDP - 2CMA142401R1000</t>
  </si>
  <si>
    <t>BW240DP - 2CMA142407R1000</t>
  </si>
  <si>
    <t>BW316TPN - 2CMA142447R1000</t>
  </si>
  <si>
    <t>BW325TPN - 2CMA142403R1000</t>
  </si>
  <si>
    <t>BW325YTPN - 2CMA142441R1000</t>
  </si>
  <si>
    <t>BW340TPN - 2CMA142408R1000</t>
  </si>
  <si>
    <t>BW340YTPN - 2CMA142445R1000</t>
  </si>
  <si>
    <t>BW425TPSN - 2CMA142405R1000</t>
  </si>
  <si>
    <t>BW425YTPN - 2CMA142444R1000</t>
  </si>
  <si>
    <t>BW440TPSN - 2CMA142409R1000</t>
  </si>
  <si>
    <t>BW440YTPN - 2CMA142446R1000</t>
  </si>
  <si>
    <t>BW625TPN - 2CMA142406R1000</t>
  </si>
  <si>
    <t>BW640TPN - 2CMA142410R1000</t>
  </si>
  <si>
    <t>BWS316FTPN - 2CMA142440R1000</t>
  </si>
  <si>
    <t>BWS316TPN - 2CMA142417R1000</t>
  </si>
  <si>
    <t>BWS316YTPN - 2CMA142423R1000</t>
  </si>
  <si>
    <t>BWS325TPN - 2CMA142420R1000</t>
  </si>
  <si>
    <t>BWS325YTPN - 2CMA142426R1000</t>
  </si>
  <si>
    <t>BWS416TPSN - 2CMA142418R1000</t>
  </si>
  <si>
    <t>BWS416YTPSN - 2CMA142424R1000</t>
  </si>
  <si>
    <t>BWS425TPSN - 2CMA142421R1000</t>
  </si>
  <si>
    <t>BWS425YTPSN - 2CMA142427R1000</t>
  </si>
  <si>
    <t>BWS616TPN - 2CMA142419R1000</t>
  </si>
  <si>
    <t>BWS616YTPN - 2CMA142425R1000</t>
  </si>
  <si>
    <t>BWS625TPN - 2CMA142422R1000</t>
  </si>
  <si>
    <t>BWS625YTPN - 2CMA142428R1000</t>
  </si>
  <si>
    <t xml:space="preserve"> E1.2B, 800 A, Extraíble, Tipo A (1+1), Ekip Dip-LI, 127Vac/dc, 3 Polos</t>
  </si>
  <si>
    <t>TT-E1.2B 1250A F Dip-LI 127V A(1+0) 4P V</t>
  </si>
  <si>
    <t xml:space="preserve"> E1.2B, 1250 A, Extraíble, Relé Ekip Dip LSIG, 24Vdc, Tipo A (1+0), 3 Polos</t>
  </si>
  <si>
    <t xml:space="preserve"> E1.2B, 1250 A, Extraíble, Relé Ekip LSIG, 24Vdc, Tipo A (1+1), 3 Polos</t>
  </si>
  <si>
    <t xml:space="preserve"> E1.2B, 1600 A, Extraíble, Relé Ekip Dip LSIG, 24Vdc, Tipo A (1+0), 3 Polos</t>
  </si>
  <si>
    <t xml:space="preserve"> E1.2N, 800 A, Extraíble, Tipo A (1+0), Ekip Dip-LI, 127Vac/dc, 3 Polos</t>
  </si>
  <si>
    <t xml:space="preserve"> E1.2N, 1250 A, Fijo, Ekip Dip-LI, 127Vac/dc, Tipo A (1+1), 4 Polos, Horizontal, IEC</t>
  </si>
  <si>
    <t>Transferencia E1B12FCB-1+1</t>
  </si>
  <si>
    <t>Transferencia E1N16FAA-1+0</t>
  </si>
  <si>
    <t xml:space="preserve"> E2.2H, 1250 A, Fijo, Relé Ekip LI, 127Vac/dc, Tipo A (1+0), 3 Polos, Vertical, IEC</t>
  </si>
  <si>
    <t xml:space="preserve"> E2.2N, 800 A, Extraíble, Relé Ekip LI, 127Vac/dc, Tipo A (1+1), 3 Polos</t>
  </si>
  <si>
    <t xml:space="preserve"> E2.2N, 1250 A, Fijo, Ekip Dip LI, 127Vac, Tipo A (1+0), 4 Polos, Vertical, IEC</t>
  </si>
  <si>
    <t xml:space="preserve"> E2.2N, 1600 A, Fijo, Ekip Dip-LSIG, 127Vac/dc, Sincronia (1+1), 3 Polos, IEC, vertical+ YU 48Vac</t>
  </si>
  <si>
    <t xml:space="preserve"> E2.2N, 2000 A, Fijo, Relé Ekip LI, 127Vac/dc, Tipo A (1+1), 4 Polos, Vertical, IEC</t>
  </si>
  <si>
    <t>E2.2N 2000 Fijo Ekip Dip LI, 24Vdc 1+1+1, Tipo D, Vertical IEC</t>
  </si>
  <si>
    <t>E2.2N 2000 Fijo Seccionador, 127Vac  0+0, Tipo A, Vertical, IEC</t>
  </si>
  <si>
    <t>TT-E2.2N 2500 A Fijo Ekip Dip-LSIG, 24Vdc A(1+1)3P</t>
  </si>
  <si>
    <t>E2.2N 800 Fijo EkipDip LI 127Vdc 1+1+1  Tipo D Vertical IEC</t>
  </si>
  <si>
    <t>TT-E2.2S 1250A Fijo Ekip Dip-LI 24Vdc A(1+0) 3Polos</t>
  </si>
  <si>
    <t xml:space="preserve">Transferencia E2N20FAA-1+1, 2000 A, </t>
  </si>
  <si>
    <t>Transferencia E3N32FAB-1+0</t>
  </si>
  <si>
    <t xml:space="preserve"> E4.2N, 3200 A, Extraíble, Ekip Dip LSIG, 110Vac, Tipo D (1+1+1), 4 Polos, Vertical, IEC</t>
  </si>
  <si>
    <t>TT-E4.2N 3200 A Extraíble DipLSIG 24Vdc A(1+1) 3P</t>
  </si>
  <si>
    <t xml:space="preserve"> E4.2S, 2500 A, Extraíble, Relé Ekip Dip LI, 127Vac/dc, Tipo A (1+1), 3 Polos, Vertical, UL</t>
  </si>
  <si>
    <t>TT- E4.2S 3200A F Dip-LSIG 127V A(1+1) 3P</t>
  </si>
  <si>
    <t xml:space="preserve"> E4.2S, 3200 A, Extraíble, Relé Ekip Dip LI, 127Vac/dc, Tipo A (1+1), 3 Polos, Vertical, UL</t>
  </si>
  <si>
    <t>TT-E4.2S 3200 A Extraíble DipLSIG 24Vdc A(1+1) 3P</t>
  </si>
  <si>
    <t>TT- E4.2S 4000A W Relé EkipLSIG, 24Vdc A (1+1) 3P</t>
  </si>
  <si>
    <t>IS2 Platina de montaje 1400x800mm 1Pza</t>
  </si>
  <si>
    <t>EADR12 - 1SCA114804R1001</t>
  </si>
  <si>
    <t>EADR16 - 1SCA022749R6410</t>
  </si>
  <si>
    <t>EADR20 - 1SCA022749R6500</t>
  </si>
  <si>
    <t>EADR25 - 1SCA022749R6680</t>
  </si>
  <si>
    <t>EADR32 - 1SCA101165R1001</t>
  </si>
  <si>
    <t>EADR50 - 1SCA104353R1001</t>
  </si>
  <si>
    <t>IS2 Puerta Ciega 1400x800mm con manija 1Pza</t>
  </si>
  <si>
    <t>BASE L2 CON CABLE SUP. UNIFIX H (S800)</t>
  </si>
  <si>
    <t>IS2 Postes 1400mm 4pzas</t>
  </si>
  <si>
    <t>EMMU12 - 1SCA022722R1910</t>
  </si>
  <si>
    <t>EMMU16 - 1SCA022722R2040</t>
  </si>
  <si>
    <t>EMMU20 - 1SCA022722R2120</t>
  </si>
  <si>
    <t>EMMU25 - 1SCA022722R2210</t>
  </si>
  <si>
    <t>EMMU32 - 1SCA022722R2390</t>
  </si>
  <si>
    <t>EMMU40 - 1SCA022722R2470</t>
  </si>
  <si>
    <t>EMMU50 - 1SCA022722R2550</t>
  </si>
  <si>
    <t>EMMU63 - 1SCA022722R2630</t>
  </si>
  <si>
    <t>EMSKV12/5 - 1SCA022722R2710</t>
  </si>
  <si>
    <t>EMSKV16/5 - 1SCA022722R2800</t>
  </si>
  <si>
    <t>EMSKV20/6 - 1SCA022722R2980</t>
  </si>
  <si>
    <t>EMSKV25/7 - 1SCA022722R3010</t>
  </si>
  <si>
    <t>EMSKV32/8 - 1SCA022722R3100</t>
  </si>
  <si>
    <t>EMSKV40/8 - 1SCA022722R3280</t>
  </si>
  <si>
    <t>EMSKV50/9 - 1SCA022722R3360</t>
  </si>
  <si>
    <t>EMSKV63/10 - 1SCA022722R3440</t>
  </si>
  <si>
    <t>EMUG12 - 1SCA022715R8280</t>
  </si>
  <si>
    <t>EMUG16 - 1SCA022715R8360</t>
  </si>
  <si>
    <t>EMUG20 - 1SCA022715R8440</t>
  </si>
  <si>
    <t>EMUG25 - 1SCA022715R8520</t>
  </si>
  <si>
    <t>EMUG32 - 1SCA022715R8610</t>
  </si>
  <si>
    <t>EMUG40 - 1SCA022715R8790</t>
  </si>
  <si>
    <t>EMUG50 - 1SCA022715R8870</t>
  </si>
  <si>
    <t>EMUG63 - 1SCA022715R8950</t>
  </si>
  <si>
    <t>EOH364SS - 1SCA139034R1001</t>
  </si>
  <si>
    <t>EOT32U3M3-P Enclosed Disconnect Switch</t>
  </si>
  <si>
    <t>IS2 Tapa posterior 1400x800mm 1pza</t>
  </si>
  <si>
    <t>EPN550M50/M32 - 1SCA114803R1001</t>
  </si>
  <si>
    <t>EPN550M50/M40 - 1SCA104355R1001</t>
  </si>
  <si>
    <t>EPN650M25/M32 - 1SCA101159R1001</t>
  </si>
  <si>
    <t>EPN650M32/M40 - 1SCA101160R1001</t>
  </si>
  <si>
    <t>EPN720M20/M12 - 1SCA114806R1001</t>
  </si>
  <si>
    <t>EPN720M25/M20 - 1SCA109748R1001</t>
  </si>
  <si>
    <t>EPN720M32/M20 - 1SCA109749R1001</t>
  </si>
  <si>
    <t>EPN720M40/M25 - 1SCA114808R1001</t>
  </si>
  <si>
    <t>EPN740M32/M40 - 1SCA114810R1001</t>
  </si>
  <si>
    <t>L.LAMP+SOCK11W-230VW=355,COM.MAGN.SUP.</t>
  </si>
  <si>
    <t>ESKV12 - 1SCA022715R5850</t>
  </si>
  <si>
    <t>ESKV16 - 1SCA022715R5930</t>
  </si>
  <si>
    <t>ESKV20 - 1SCA022715R6070</t>
  </si>
  <si>
    <t>ESKV25 - 1SCA022715R6150</t>
  </si>
  <si>
    <t>ESKV32 - 1SCA022715R6230</t>
  </si>
  <si>
    <t>ESKV40 - 1SCA022715R6310</t>
  </si>
  <si>
    <t>ESKV50 - 1SCA022715R6400</t>
  </si>
  <si>
    <t>ESKV63 - 1SCA022715R6580</t>
  </si>
  <si>
    <t>LÁMPARA LED 6,5 W 24 V AC/DC L 574 MM</t>
  </si>
  <si>
    <t>SLIDINGSHELFD500MM</t>
  </si>
  <si>
    <t>Busbar carrier 3P</t>
  </si>
  <si>
    <t>Cable conn. supply module</t>
  </si>
  <si>
    <t>XR Front cover key</t>
  </si>
  <si>
    <t xml:space="preserve">TAPA 1pz             </t>
  </si>
  <si>
    <t>Cubierta Tipo MEMBRANA 66MM</t>
  </si>
  <si>
    <t xml:space="preserve">TAPA 1pz Acero Inoxidable para OTR           </t>
  </si>
  <si>
    <t>Cubierta Tipo MEMBRANA 57MM</t>
  </si>
  <si>
    <t>KRM16/12 - 1SCA022749R6090</t>
  </si>
  <si>
    <t>KRM20/12 - 1SCA022749R6170</t>
  </si>
  <si>
    <t>KRM25/12 - 1SCA022749R6920</t>
  </si>
  <si>
    <t>KSE225DP - 2CMA142411R1000</t>
  </si>
  <si>
    <t>KSE240DP - 2CMA142414R1000</t>
  </si>
  <si>
    <t>KSE3100TPN - 2CMA144585R1000</t>
  </si>
  <si>
    <t>KSE3125TPN - 2CMA144588R1000</t>
  </si>
  <si>
    <t>KSE325TPN - 2CMA142412R1000</t>
  </si>
  <si>
    <t>KSE340TPN - 2CMA142415R1000</t>
  </si>
  <si>
    <t>KSE363D/TPN - 2CMA144581R1000</t>
  </si>
  <si>
    <t>KSE363TPN - 2CMA144580R1000</t>
  </si>
  <si>
    <t>KSE380TPN - 2CMA144583R1000</t>
  </si>
  <si>
    <t>KSE425TPSN - 2CMA142413R1000</t>
  </si>
  <si>
    <t>KSE440TPSN - 2CMA142416R1000</t>
  </si>
  <si>
    <t>KSE463TPSN - 2CMA144582R1000</t>
  </si>
  <si>
    <t>KSE480TPSN - 2CMA144584R1000</t>
  </si>
  <si>
    <t>KSF225DP - 2CMA142435R1000</t>
  </si>
  <si>
    <t>KSF325TPN - 2CMA142436R1000</t>
  </si>
  <si>
    <t>KSF325TPNNO - 2CMA142442R1000</t>
  </si>
  <si>
    <t>KSF340TPN - 2CMA142438R1000</t>
  </si>
  <si>
    <t>KSF425TPSN - 2CMA142437R1000</t>
  </si>
  <si>
    <t>KSF440TPSN - 2CMA142439R1000</t>
  </si>
  <si>
    <t>LBAS316TPN - 2CMA142430R1000</t>
  </si>
  <si>
    <t>LBAS325TPN - 2CMA142432R1000</t>
  </si>
  <si>
    <t>LBAS345TPN - 2CMA142627R1000</t>
  </si>
  <si>
    <t>LBAS375TPN - 2CMA142628R1000</t>
  </si>
  <si>
    <t>LBAS390TPN - 2CMA142629R1000</t>
  </si>
  <si>
    <t>LBAS475TPSN - 2CMA142631R1000</t>
  </si>
  <si>
    <t>LBAS490TPSN - 2CMA142632R1000</t>
  </si>
  <si>
    <t>LBAS675TPN - 2CMA142633R1000</t>
  </si>
  <si>
    <t xml:space="preserve">SET OF FLANGES            </t>
  </si>
  <si>
    <t xml:space="preserve">FLANGE KIT            </t>
  </si>
  <si>
    <t>MCB-01 - 1SCA022150R5370</t>
  </si>
  <si>
    <t>MCB-10 - 1SCA022150R5110</t>
  </si>
  <si>
    <t xml:space="preserve">MECHANISM             </t>
  </si>
  <si>
    <t>MKCS3 - 1SCA022858R8070</t>
  </si>
  <si>
    <t>MKCS4 - 1SCA022858R8230</t>
  </si>
  <si>
    <t>1 x Cover</t>
  </si>
  <si>
    <t>SLBM 400/630 bolts, nuts for cable termi</t>
  </si>
  <si>
    <t>JSL Earthing cover</t>
  </si>
  <si>
    <t>BSL 1600 Protecting cover</t>
  </si>
  <si>
    <t>BSL 2000 Protecting cover</t>
  </si>
  <si>
    <t>XR/SR-2/3 Contact ext. for 50mm</t>
  </si>
  <si>
    <t>XR2/3 Contact ext. 50mm 2 pole</t>
  </si>
  <si>
    <t>XRM3-50-3P-SP Contact ext. for 50mm</t>
  </si>
  <si>
    <t>XR/SR-2/3 Contact ext. for 185mm</t>
  </si>
  <si>
    <t>SlimLine cassette Single IP20 busbar cov</t>
  </si>
  <si>
    <t>XR Module guide rails 200mm</t>
  </si>
  <si>
    <t>XR Module guide rails 400mm</t>
  </si>
  <si>
    <t>SLBM Single cable clamp 70-240mm2</t>
  </si>
  <si>
    <t>SlimLine cassette Busbar holder 185mm</t>
  </si>
  <si>
    <t>SlimLine cassette Bracket for busb. hold</t>
  </si>
  <si>
    <t>XLP00 Bolt ( 3-M8 ) w/ wash.</t>
  </si>
  <si>
    <t>SLBM Cable termination 2 x 240mm2</t>
  </si>
  <si>
    <t>SLBM Cable termination 1 x 300mm2</t>
  </si>
  <si>
    <t>XLP1 / SLP1 Bolt ( 3-M10 ) w/ wash.</t>
  </si>
  <si>
    <t>XLP2/3, SLP-K2/3 4-pole Bolt ( 3-M12 ) w</t>
  </si>
  <si>
    <t>XLP1 / SLP-K 4 P Double Prisme Clamp ( 3</t>
  </si>
  <si>
    <t>SlimLine cassette IP20 busbar cover 500m</t>
  </si>
  <si>
    <t>SlimLine cassette IP20 busbar cover 1000</t>
  </si>
  <si>
    <t>SlimLine cassette IP20 busbar cover 1500</t>
  </si>
  <si>
    <t>SlimLine cassette IP20 busbar cover 2000</t>
  </si>
  <si>
    <t>Max A-meter QB72, 0-150-180/5A</t>
  </si>
  <si>
    <t>Max A-meter QB72, 0-200-300/5A</t>
  </si>
  <si>
    <t>Max A-meter QB72, 0-400-480/5A</t>
  </si>
  <si>
    <t>Max A-meter QB72, 0-600-720/5A</t>
  </si>
  <si>
    <t>ZLBM/XLBM123 Huckepack</t>
  </si>
  <si>
    <t>OC10G03PNBN00S06XQ - 1SCA148905R1001</t>
  </si>
  <si>
    <t>OC10G04PNBN00NSO41 - 1SCA126586R1001</t>
  </si>
  <si>
    <t>OC10G04PNBN00NU2 - 1SCA126488R1001</t>
  </si>
  <si>
    <t>OC10G04PNBN00NVN3 - 1SCA126647R1001</t>
  </si>
  <si>
    <t>OC10G05KNBN00NSO51 - 1SCA145152R1001</t>
  </si>
  <si>
    <t>OC10G05PNBN00NSO51 - 1SCA126600R1001</t>
  </si>
  <si>
    <t>OC10G05PNBN00NST51 - 1SCA126604R1001</t>
  </si>
  <si>
    <t>OC10G06PNBN00NAU31 - 1SCA126665R1001</t>
  </si>
  <si>
    <t>OC10G06PNBN00NSO32 - 1SCA126565R1001</t>
  </si>
  <si>
    <t>OC10G06PNBN00NU3 - 1SCA126490R1001</t>
  </si>
  <si>
    <t>OC10G10PNBN00NSO52 - 1SCA126601R1001</t>
  </si>
  <si>
    <t>OC25G03MNGN00NA03 - 1SCA126480R1001</t>
  </si>
  <si>
    <t>OC25G03PNBN00NUR13 - 1SCA126646R1001</t>
  </si>
  <si>
    <t>OC25G03RNBN00NA3 - 1SCA126451R1001</t>
  </si>
  <si>
    <t>OC25G04KNBN00S01KT - 1SCA134770R1001</t>
  </si>
  <si>
    <t>OC25G04KNBN00S07BJ - 1SCA149795R1001</t>
  </si>
  <si>
    <t>OC25G04MNGN00NVN3 - 1SCA126648R1001</t>
  </si>
  <si>
    <t>OC25G04PNBN00NB110 - 1SCA126677R1001</t>
  </si>
  <si>
    <t>OC25G04PNBN00NU2 - 1SCA126498R1001</t>
  </si>
  <si>
    <t>OC25G04PNBN00NVN3 - 1SCA126649R1001</t>
  </si>
  <si>
    <t>OC25G04PNBN00NW2 - 1SCA126628R1001</t>
  </si>
  <si>
    <t>OC25G04PNBN00S078V - 1SCA149638R1001</t>
  </si>
  <si>
    <t>OC25G04RNBN00NB4 - 1SCA135002R1001</t>
  </si>
  <si>
    <t>OC25G04RNBN00NSO22 - 1SCA126561R1001</t>
  </si>
  <si>
    <t>OC25G05KNBN00S06YN - 1SCA148982R1001</t>
  </si>
  <si>
    <t>OC25G05PNBN00NSO51 - 1SCA126602R1001</t>
  </si>
  <si>
    <t>OC25G05PNBN00NW3 - 1SCA126629R1001</t>
  </si>
  <si>
    <t>OC25G06KNBN00NU3 - 1SCA126501R1001</t>
  </si>
  <si>
    <t>OC25G06PNBN00NB06 - 1SCA135591R1001</t>
  </si>
  <si>
    <t>OC25G06PNBN00NSO61 - 1SCA126608R1001</t>
  </si>
  <si>
    <t>OC25G06PNBN00NU3 - 1SCA126503R1001</t>
  </si>
  <si>
    <t>OC25G06RNBN00NV30 - 1SCA126662R1001</t>
  </si>
  <si>
    <t>OC25G06RNBN00S01EG - 1SCA133731R1001</t>
  </si>
  <si>
    <t>OC25G08MNGN00NWS4 - 1SCA136040R1001</t>
  </si>
  <si>
    <t>OC25G08PNBN00NA8 - 1SCA126461R1001</t>
  </si>
  <si>
    <t>OC25G08PNBN00NSO42 - 1SCA126590R1001</t>
  </si>
  <si>
    <t>OC25G08PNBN00NST42 - 1SCA126598R1001</t>
  </si>
  <si>
    <t>OC25G08PNBN00NST81 - 1SCA126617R1001</t>
  </si>
  <si>
    <t>OC25G08PNBN00NU4 - 1SCA126506R1001</t>
  </si>
  <si>
    <t>OC25G08PNBN00NV32 - 1SCA126664R1001</t>
  </si>
  <si>
    <t>OC25G10PNBN00NSO10 - 1SCA126620R1001</t>
  </si>
  <si>
    <t>OC25G10PNBN00NSO52 - 1SCA126603R1001</t>
  </si>
  <si>
    <t>OC25G12PNBN00NSO62 - 1SCA126609R1001</t>
  </si>
  <si>
    <t>OC25G12PNBN00S02XH - 1SCA138833R1001</t>
  </si>
  <si>
    <t>OC25G12PNBN00S08YA Cam special SLP 1SCA156743R1001</t>
  </si>
  <si>
    <t>OC25G16PNBN00NST44 - 1SCA138368R1001</t>
  </si>
  <si>
    <t>OC25GFP51S - 1SCA126710R1001</t>
  </si>
  <si>
    <t>OC25GFP51SS06LO - 1SCA148669R1001</t>
  </si>
  <si>
    <t>OC25GR1Y - 1SCA126750R1001</t>
  </si>
  <si>
    <t>OC25GR455 - 1SCA126723R1001</t>
  </si>
  <si>
    <t>ODPS230 - 1SCA122946R1001</t>
  </si>
  <si>
    <t>OEZKL10/4 - 1SCA132180R1001</t>
  </si>
  <si>
    <t>OEZXY91 - 1SCA125290R1001</t>
  </si>
  <si>
    <t>Cobre bornes OEZXY97 - 1SCA130816R1001</t>
  </si>
  <si>
    <t>OFAF3AM450 - 1SCA022698R0360</t>
  </si>
  <si>
    <t>OFAX1S2 - 1SCA022168R5500</t>
  </si>
  <si>
    <t>OFAX3A1 - 1SCA022627R7910</t>
  </si>
  <si>
    <t>OFAX3P1 - 1SCA022627R8480</t>
  </si>
  <si>
    <t>OFAX3S1 - 1SCA022627R8130</t>
  </si>
  <si>
    <t>OHB125J10B - 1SCA127770R1001</t>
  </si>
  <si>
    <t>OHB125J12EH - 1SCA022841R5990</t>
  </si>
  <si>
    <t>OHB65J6B - 1SCA101990R1001</t>
  </si>
  <si>
    <t>Manija Gris</t>
  </si>
  <si>
    <t>Manija OHY330J12 1SCA115921R1001</t>
  </si>
  <si>
    <t>OL804RBS12774 - 1SCA022820R3110</t>
  </si>
  <si>
    <t>OL80N4CBRBS30358 - 1SCA149341R1001</t>
  </si>
  <si>
    <t>OL80U2RB - 1SCA022790R0640</t>
  </si>
  <si>
    <t>OL80W2RB - 1SCA022803R1400</t>
  </si>
  <si>
    <t>OMA3PB - 1SCA022531R4170</t>
  </si>
  <si>
    <t>OMAU31PB - 1SCA022533R5410</t>
  </si>
  <si>
    <t>OMD200E480C-A1 - 1SCA123789R1001</t>
  </si>
  <si>
    <t>Control OMD para  ATS con pantalla LCD. OMD800E480C-A1 - 1SCA123791R1001</t>
  </si>
  <si>
    <t>OMSO51PB - 1SCA022533R3800</t>
  </si>
  <si>
    <t>OMST41PB - 1SCA022533R4440</t>
  </si>
  <si>
    <t>OMST42PB - 1SCA022533R4610</t>
  </si>
  <si>
    <t>OMU3PB - 1SCA022532R6180</t>
  </si>
  <si>
    <t>OMV30PB - 1SCA022533R5170</t>
  </si>
  <si>
    <t>OMZC04 - 1SCA117038R1001</t>
  </si>
  <si>
    <t>MARCO EMBELLECEDOR ATS/OMD</t>
  </si>
  <si>
    <t>ON10P5BS10531 - 1SCA022786R9710</t>
  </si>
  <si>
    <t>ON10PBS10503 - 1SCA022786R4230</t>
  </si>
  <si>
    <t>ON8KBS7335 - 1SCA022739R2210</t>
  </si>
  <si>
    <t>ON8PBS22250 - 1SCA123026R1001</t>
  </si>
  <si>
    <t>ONA4PB - 1SCA022531R5220</t>
  </si>
  <si>
    <t>ONA6M - 1SCA022545R3020</t>
  </si>
  <si>
    <t>ONAU32PB - 1SCA022558R4210</t>
  </si>
  <si>
    <t>ONE20M2G - 1SCA135532R1001</t>
  </si>
  <si>
    <t>ONE20M2W - 1SCA138456R1001</t>
  </si>
  <si>
    <t>ONE20M3G - 1SCA135535R1001</t>
  </si>
  <si>
    <t>ONE20M3W - 1SCA138457R1001</t>
  </si>
  <si>
    <t>ONE20M4G - 1SCA135538R1001</t>
  </si>
  <si>
    <t>ONE20M4W - 1SCA138459R1001</t>
  </si>
  <si>
    <t>ONF101 - 1SCA022540R6290</t>
  </si>
  <si>
    <t>ONSEA1PB - 1SCA022605R8610</t>
  </si>
  <si>
    <t>ONST42PB - 1SCA022533R3390</t>
  </si>
  <si>
    <t>ONST51PB - 1SCA022533R3550</t>
  </si>
  <si>
    <t>ONST61PB - 1SCA022761R6760</t>
  </si>
  <si>
    <t>ONU1PB - 1SCA022532R7310</t>
  </si>
  <si>
    <t>ONU2PB - 1SCA022532R7400</t>
  </si>
  <si>
    <t>ONV30PB - 1SCA022533R5500</t>
  </si>
  <si>
    <t>ONV3PB - 1SCA022533R5680</t>
  </si>
  <si>
    <t>ONWS2PB - 1SCA022532R9360</t>
  </si>
  <si>
    <t>ONZ74 - 1SCA022757R3510</t>
  </si>
  <si>
    <t>OS100GJ02 - 1SCA121932R1001</t>
  </si>
  <si>
    <t xml:space="preserve">Seccionador portafusible 100A, 3P, fusible tipo J, 690V, Incluye varilla y manija    </t>
  </si>
  <si>
    <t>OS100GJ03 - 1SCA115436R1001</t>
  </si>
  <si>
    <t xml:space="preserve">OS125GD03 Seccioanador Portafusible 3 polos, 125 Amps, Tipo 03, Fusible Din: 000, 00, no incluye Manija ni varilla 1SCA115638R1001 </t>
  </si>
  <si>
    <t>OS160GD21 - 1SCA121680R1001</t>
  </si>
  <si>
    <t>OS200J30 - 1SCA022758R8610</t>
  </si>
  <si>
    <t>OS250D04F - 1SCA022727R0360</t>
  </si>
  <si>
    <t>OS32GB22N1 - 1SCA115343R1001</t>
  </si>
  <si>
    <t>OS32GBA3LUU2FZ - 1SCA133885R1001</t>
  </si>
  <si>
    <t>OS600J12 - 1SCA022825R8950</t>
  </si>
  <si>
    <t>OS60GJ02 - 1SCA121900R1001</t>
  </si>
  <si>
    <t>OS630D02 - 1SCA106144R1001</t>
  </si>
  <si>
    <t>OS800D02 - 1SCA022837R2570</t>
  </si>
  <si>
    <t>OSS160GT1L/3 - 1SCA116369R1001</t>
  </si>
  <si>
    <t>OT1000E02P - 1SCA105795R1001</t>
  </si>
  <si>
    <t>OT1200U02P - 1SCA105797R1001</t>
  </si>
  <si>
    <t>OT125GFCC3A - 1SCA148607R1001</t>
  </si>
  <si>
    <t>OT1600E11 - 1SCA113106R1001</t>
  </si>
  <si>
    <t>OT160E03YP - 1SCA123551R1001</t>
  </si>
  <si>
    <t>OT160EVFCC3B - 1SCA148615R1001</t>
  </si>
  <si>
    <t>OT160EVFCC3BA - 1SCA148616R1001</t>
  </si>
  <si>
    <t>OT160EVRRR3TZ - 1SCA125630R1001</t>
  </si>
  <si>
    <t>OT160G03K - 1SCA138208R1001</t>
  </si>
  <si>
    <t>OT2000E11 - 1SCA120027R1001</t>
  </si>
  <si>
    <t>OT200E02P - 1SCA022751R1400</t>
  </si>
  <si>
    <t>OT200E03 - 1SCA022712R1010</t>
  </si>
  <si>
    <t>OT200E03YP - 1SCA123552R1001</t>
  </si>
  <si>
    <t>OT200E12YP - 1SCA123564R1001</t>
  </si>
  <si>
    <t>OT200KFCC3A - 1SCA022278R1340</t>
  </si>
  <si>
    <t>OT200KLRR3TZ - 1SCA022340R0770</t>
  </si>
  <si>
    <t>OT250E03 - 1SCA022709R8610</t>
  </si>
  <si>
    <t>OT250E03YP - 1SCA123553R1001</t>
  </si>
  <si>
    <t>OT250ERRR3TZ - 1SCA102364R1001</t>
  </si>
  <si>
    <t>OT250KFCC3A - 1SCA022278R1930</t>
  </si>
  <si>
    <t>OT250KFCC6T - 1SCA022276R9480</t>
  </si>
  <si>
    <t>OT30FT3 - 1SCA105074R1001</t>
  </si>
  <si>
    <t>OT315E02P - 1SCA022866R5590</t>
  </si>
  <si>
    <t>OT315E03YP - 1SCA123581R1001</t>
  </si>
  <si>
    <t>OT315E33CP - 1SCA118635R1001</t>
  </si>
  <si>
    <t>OT315ERRR3TZ - 1SCA102332R1001</t>
  </si>
  <si>
    <t>OT3200E03P - 1SCA128481R1001</t>
  </si>
  <si>
    <t>OT3200E03W8P - 1SCA128599R1001</t>
  </si>
  <si>
    <t>OT3200E04CP - 1SCA129158R1001</t>
  </si>
  <si>
    <t>OT3200E04P - 1SCA128482R1001</t>
  </si>
  <si>
    <t>OT36ETMM6TE - 1SCA022739R4090</t>
  </si>
  <si>
    <t>OT4000E03P - 1SCA124848R1001</t>
  </si>
  <si>
    <t>OT400E03 - 1SCA022727R7960</t>
  </si>
  <si>
    <t>OT400E03YP - 1SCA123582R1001</t>
  </si>
  <si>
    <t>OT400E11 - 1SCA022752R9280</t>
  </si>
  <si>
    <t>OT400E13YP - 1SCA123589R1001</t>
  </si>
  <si>
    <t>OT400E30 - 1SCA022727R8180</t>
  </si>
  <si>
    <t>OT400E33CP - 1SCA118629R1001</t>
  </si>
  <si>
    <t>OT400ERRR3TZ - 1SCA102318R1001</t>
  </si>
  <si>
    <t>OT400U12-121 - 1SCA113908R1001</t>
  </si>
  <si>
    <t>OT400US03K - 1SCA022870R6880</t>
  </si>
  <si>
    <t>OT600U02 - 1SCA107590R1001</t>
  </si>
  <si>
    <t>OT600U02P - 1SCA107599R1001</t>
  </si>
  <si>
    <t>OT600U12C - 1SCA022786R1640</t>
  </si>
  <si>
    <t>OT630E02P - 1SCA022866R5670</t>
  </si>
  <si>
    <t>OT630E03 - 1SCA022775R3670</t>
  </si>
  <si>
    <t>OT630E03DP - 1SCA113346R1001</t>
  </si>
  <si>
    <t>OT630E03YP - 1SCA123590R1001</t>
  </si>
  <si>
    <t>OT630E11 - 1SCA109854R1001</t>
  </si>
  <si>
    <t>OT630E40 - 1SCA022777R8660</t>
  </si>
  <si>
    <t>OT800E03YP - 1SCA123591R1001</t>
  </si>
  <si>
    <t>OT800E22YP - 1SCA123596R1001</t>
  </si>
  <si>
    <t>OT800E33CP - 1SCA118649R1001</t>
  </si>
  <si>
    <t>OT80F3U - 1SCA105412R1001</t>
  </si>
  <si>
    <t>OTA63S3BX - 1SCA152734R1001 ENCLOSED SAFETY SWITCH</t>
  </si>
  <si>
    <t>OTB4000/6 - 1SCA129040R1001</t>
  </si>
  <si>
    <t>OTDC1000E22P - 1SCA143711R1001</t>
  </si>
  <si>
    <t>OTDC100E02 - 1SCA125822R1001</t>
  </si>
  <si>
    <t>OTDC100E02P - 1SCA125830R1001</t>
  </si>
  <si>
    <t>OTDC100E11 - 1SCA125821R1001</t>
  </si>
  <si>
    <t>OTDC100E22 - 1SCA125824R1001</t>
  </si>
  <si>
    <t>OTDC100E22K - 1SCA127756R1001</t>
  </si>
  <si>
    <t>OTDC100E22P - 1SCA125832R1001</t>
  </si>
  <si>
    <t>OTDC100U22 - 1SCA126180R1001</t>
  </si>
  <si>
    <t>OTDC100U22P - 1SCA126182R1001</t>
  </si>
  <si>
    <t>OTDC160E11 - 1SCA123745R1001</t>
  </si>
  <si>
    <t>OTDC160E22 - 1SCA125844R1001</t>
  </si>
  <si>
    <t>OTDC160E22P - 1SCA125845R1001</t>
  </si>
  <si>
    <t>OTDC16U2 - 1SCA134369R1001</t>
  </si>
  <si>
    <t>OTDC16U4 - 1SCA134370R1001</t>
  </si>
  <si>
    <t>OTDC16U6 - 1SCA134371R1001</t>
  </si>
  <si>
    <t>OTDC180U22 - 1SCA126941R1001</t>
  </si>
  <si>
    <t>OTDC180U22P - 1SCA127475R1001</t>
  </si>
  <si>
    <t>OTDC200E11 - 1SCA125626R1001</t>
  </si>
  <si>
    <t>OTDC200E11K - 1SCA127739R1001</t>
  </si>
  <si>
    <t>OTDC200E22 - 1SCA125856R1001</t>
  </si>
  <si>
    <t>OTDC200EV22K - 1SCA149085R1001</t>
  </si>
  <si>
    <t>OTDC200EV22P - 1SCA149083R1001</t>
  </si>
  <si>
    <t>OTDC200US11 - 1SCA125436R1001</t>
  </si>
  <si>
    <t>OTDC200USV22 - 1SCA149097R1001</t>
  </si>
  <si>
    <t>OTDC250E11 - 1SCA125865R1001</t>
  </si>
  <si>
    <t>OTDC250E20 - 1SCA125868R1001</t>
  </si>
  <si>
    <t>OTDC250E22 - 1SCA125869R1001</t>
  </si>
  <si>
    <t>OTDC250U12 - 1SCA135619R1001</t>
  </si>
  <si>
    <t>OTDC250U22 - 1SCA131003R1001</t>
  </si>
  <si>
    <t>OTDC250U22P - 1SCA131008R1001</t>
  </si>
  <si>
    <t>OTDC250US11 - 1SCA131012R1001</t>
  </si>
  <si>
    <t>OTDC250US11P - 1SCA131019R1001</t>
  </si>
  <si>
    <t>OTDC250US22K - 1SCA131704R1001</t>
  </si>
  <si>
    <t>OTDC250US22P - 1SCA131038R1001</t>
  </si>
  <si>
    <t>OTDC250USV12 - 1SCA140833R1001</t>
  </si>
  <si>
    <t>OTDC25U2 - 1SCA134375R1001</t>
  </si>
  <si>
    <t>OTDC25U4 - 1SCA134377R1001</t>
  </si>
  <si>
    <t>OTDC315E11 - 1SCA130982R1001</t>
  </si>
  <si>
    <t>OTDC315E11K - 1SCA131682R1001</t>
  </si>
  <si>
    <t>OTDC315E11P - 1SCA130979R1001</t>
  </si>
  <si>
    <t>OTDC315E22 - 1SCA131001R1001</t>
  </si>
  <si>
    <t>OTDC315E33 - 1SCA137230R1001</t>
  </si>
  <si>
    <t>OTDC315EV12 - 1SCA132258R1001</t>
  </si>
  <si>
    <t>OTDC315EV12K - 1SCA132259R1001</t>
  </si>
  <si>
    <t>OTDC315EV12P - 1SCA132293R1001</t>
  </si>
  <si>
    <t>OTDC320U12 - 1SCA135791R1001</t>
  </si>
  <si>
    <t>OTDC320US11 - 1SCA131013R1001</t>
  </si>
  <si>
    <t>OTDC320US11P - 1SCA131027R1001</t>
  </si>
  <si>
    <t>OTDC320USV12 - 1SCA140835R1001</t>
  </si>
  <si>
    <t>OTDC32FT3 - 1SCA123846R1001</t>
  </si>
  <si>
    <t>OTDC32U4 - 1SCA136703R1001</t>
  </si>
  <si>
    <t>OTDC400E22 - 1SCA131036R1001</t>
  </si>
  <si>
    <t>OTDC400E33 - 1SCA137231R1001</t>
  </si>
  <si>
    <t>OTDC400EV12K - 1SCA132254R1001</t>
  </si>
  <si>
    <t>OTDC400EV12P - 1SCA132294R1001</t>
  </si>
  <si>
    <t>OTDC400U02 - 1SCA132352R1001</t>
  </si>
  <si>
    <t>OTDC400U12 - 1SCA135792R1001</t>
  </si>
  <si>
    <t>OTDC400US11 - 1SCA131014R1001</t>
  </si>
  <si>
    <t>OTDC400US11P - 1SCA131028R1001</t>
  </si>
  <si>
    <t>OTDC400US22 - 1SCA132300R1001</t>
  </si>
  <si>
    <t>OTDC400USV12 - 1SCA140834R1001</t>
  </si>
  <si>
    <t>OTDC500E22 - 1SCA132142R1001</t>
  </si>
  <si>
    <t>OTDC500E33 - 1SCA137234R1001</t>
  </si>
  <si>
    <t>OTDC500EV12 - 1SCA132257R1001</t>
  </si>
  <si>
    <t>OTDC500EV12K - 1SCA132255R1001</t>
  </si>
  <si>
    <t>OTDC500EV12P - 1SCA132272R1001</t>
  </si>
  <si>
    <t>OTDC600UPP22 - 1SCA137207R1001</t>
  </si>
  <si>
    <t>OTDC600USPP22 - 1SCA137213R1001</t>
  </si>
  <si>
    <t>OTDC630EPP22 - 1SCA137205R1001</t>
  </si>
  <si>
    <t>OTDC630EPP22P - 1SCA137206R1001</t>
  </si>
  <si>
    <t>OTDC800EPP22 - 1SCA137210R1001</t>
  </si>
  <si>
    <t>OTDCB400/2 - 1SCA132183R1001</t>
  </si>
  <si>
    <t>OTDCKIT400B11 - 1SCA136282R1001</t>
  </si>
  <si>
    <t>OTDCKIT400B111 - 1SCA136284R1001</t>
  </si>
  <si>
    <t>OTDCKIT400S101 - 1SCA136280R1001</t>
  </si>
  <si>
    <t>OTDCKIT400S11 - 1SCA136281R1001</t>
  </si>
  <si>
    <t>OTDCS400G2B - 1SCA136273R1001</t>
  </si>
  <si>
    <t>OTDCS400T2L - 1SCA136275R1001</t>
  </si>
  <si>
    <t>OTDCS400T3L - 1SCA136276R1001</t>
  </si>
  <si>
    <t>OTDV400EK - 1SCA130579R1001</t>
  </si>
  <si>
    <t>OTL16T3B - 1SCA022571R9150</t>
  </si>
  <si>
    <t>OTL16T3M - 1SCA022612R9810</t>
  </si>
  <si>
    <t>OTL25T3B - 1SCA022571R9230</t>
  </si>
  <si>
    <t>OTL36T3B - 1SCA022571R9310</t>
  </si>
  <si>
    <t>OTL63T3B - 1SCA022571R9400</t>
  </si>
  <si>
    <t>Trasnfer OTM 125 OTM125F2C20D230C-1SCA151417R1001</t>
  </si>
  <si>
    <t>OTM200E2CM230V - 1SCA121209R1001</t>
  </si>
  <si>
    <t>OTM250E4M230C - 1SCA115290R1001</t>
  </si>
  <si>
    <t>OTM3200E3CM230C - 1SCA129240R1001</t>
  </si>
  <si>
    <t>OTM400E2CM230V - 1SCA121226R1001</t>
  </si>
  <si>
    <t>OTM400E3YM230C - 1SCA136735R1001</t>
  </si>
  <si>
    <t>OTP,100A (AC22A) 3p, M:Negra/Roja 1SCA126054R1001</t>
  </si>
  <si>
    <t>OTP100B3U - 1SCA126056R1001</t>
  </si>
  <si>
    <t>OTP,100A (AC22A) 3P, M:Amari/Roja 1SCA126069R1001</t>
  </si>
  <si>
    <t>OTP16A3M - 1SCA022399R6750</t>
  </si>
  <si>
    <t>OTP25T3M - 1SCA022401R0090</t>
  </si>
  <si>
    <t>OTR16A6B - 1SCA022745R8160</t>
  </si>
  <si>
    <t>OTR16T3M - 1SCA022613R2780</t>
  </si>
  <si>
    <t>OTR25A6M - 1SCA022613R3750</t>
  </si>
  <si>
    <t>OTR75A6B - 1SCA022596R7210</t>
  </si>
  <si>
    <t>OTU32BA3MS2 - 1SCA132669R1001</t>
  </si>
  <si>
    <t>OTU45BA3MS3 - 1SCA132687R1001</t>
  </si>
  <si>
    <t>OX6X40 - 1SCA112994R1001</t>
  </si>
  <si>
    <t>OXA260U3X2QT - 1SCA153324R1001</t>
  </si>
  <si>
    <t>OXP6X500 - 1SCA109416R1001</t>
  </si>
  <si>
    <t>OZXT2/1 - 1SCA022631R5600</t>
  </si>
  <si>
    <t>PDAL1/60VAC100/1 - 1SCA022745R0420</t>
  </si>
  <si>
    <t>PDAL2/110AC50HZ - 1SCA106543R1001</t>
  </si>
  <si>
    <t>PDAL2/110AC60HZ - 1SCA107100R1001</t>
  </si>
  <si>
    <t>PDAL2/110DC - 1SCA107105R1001</t>
  </si>
  <si>
    <t>PDAL2/120AC60HZ - 1SCA111353R1001</t>
  </si>
  <si>
    <t>PDAL2/125DC - 1SCA111338R1001</t>
  </si>
  <si>
    <t>PDAL2/208AC60HZ - 1SCA107101R1001</t>
  </si>
  <si>
    <t>PDAL2/220DC - 1SCA112503R1001</t>
  </si>
  <si>
    <t>PDAL2/230AC50HZ - 1SCA107102R1001</t>
  </si>
  <si>
    <t>PDAL2/240AC60HZ - 1SCA111356R1001</t>
  </si>
  <si>
    <t>PDAL2/24AC60HZ - 1SCA111350R1001</t>
  </si>
  <si>
    <t>PDAL2/24DC - 1SCA106542R1001</t>
  </si>
  <si>
    <t>PDAL2/48DC - 1SCA107103R1001</t>
  </si>
  <si>
    <t>PDAL2/60DC - 1SCA107104R1001</t>
  </si>
  <si>
    <t>SEG.NIV.PER.V.COM.CA.INTER.H=1800L=200MM</t>
  </si>
  <si>
    <t xml:space="preserve">KIT XT3 FIJ.3/4P HOR H=200 L=800 N1     </t>
  </si>
  <si>
    <t>N.1 roof profile for side by side column</t>
  </si>
  <si>
    <t>N.2 KIT TECHO IP31/41 COLUM. IZQ.L=300</t>
  </si>
  <si>
    <t>N.2ROOFKITIP31/41COL.SIN.P=500MM</t>
  </si>
  <si>
    <t>PANEL CIEGO PLANO H=350MM L=400MM</t>
  </si>
  <si>
    <t>PANEL CIEGO PLANO H=450MM L=400MM</t>
  </si>
  <si>
    <t>IP65 BASE ABIERTA A=1000(600+200) P=700</t>
  </si>
  <si>
    <t>IP65 BASE ABIERTA A=1000(600+200) P=900</t>
  </si>
  <si>
    <t>N.2 T5 630A 3P EXT.VER.L600 T.FR.NO SEG.</t>
  </si>
  <si>
    <t>N.3 T5 630A 3P FIJ.VER.L600 T.FR.NO SEG.</t>
  </si>
  <si>
    <t>3XT3KIT3PFIXEDVERT.W=600MMH=300MM</t>
  </si>
  <si>
    <t>N.4 T5 630A 3P FIJ.VER.L800 T.FR.NO SEG.</t>
  </si>
  <si>
    <t>PLACA DE MONTAJE COMPL. H=1800MM L=600MM</t>
  </si>
  <si>
    <t>T2S100UL/CSATMF90-900 3p+FcCuAL+100Rated</t>
  </si>
  <si>
    <t>T4H250UL/CSATMA200-1000..2000 3p  +100% Rated ´FcCUAL 1 x 185 mm2</t>
  </si>
  <si>
    <t xml:space="preserve"> T5L, 630 A, Fijo en platina, Protección PR221-LS/I, 127Vac/dc, Tipo A (1+1), 3 Polos</t>
  </si>
  <si>
    <t>TT-T5N 400 A F LI 110V A(1+0) 4P Hori</t>
  </si>
  <si>
    <t>Transfer T5N 400 Amp, Fijo, LI, 110Vac, TipoA (1+1), 4 polos, Horizontal, IEC</t>
  </si>
  <si>
    <t>TT-T5N 400 A Fijo TMA 24dc 1+0, 3P IEC</t>
  </si>
  <si>
    <t>TT-T5N 400 A, Fijo, LI, 24Vdc A (1+0) 3P</t>
  </si>
  <si>
    <t>TT-T5N 400, Fijo LSIG 127Vac Tipo A (1+0), 3 Polos</t>
  </si>
  <si>
    <t>Transfer TT-T5N, 630A, 1+0, 4 Polos, 24 V, Horiz, IEC</t>
  </si>
  <si>
    <t xml:space="preserve"> T5S, 400 A, Fijo en platina, Protección TMA, 127 Vac/dc, Tipo A (1+1), 3 Polos</t>
  </si>
  <si>
    <t>TT-T6N 800A F 127Vac/dc 1+1 4P IEC, Horiz</t>
  </si>
  <si>
    <t xml:space="preserve"> T7L, 1250 A, Fijo en platina, Protección PR231-LS/I, 127Vac/dc, Tipo A (1+1), 3 Polos</t>
  </si>
  <si>
    <t>Transfer TT-T7S1000 3P 1+1, tensión de control en 24 Vdc</t>
  </si>
  <si>
    <t>Transfer TT-T7S, 1000A, 1+0, 4 Polos, 24 V, Horiz, IEC</t>
  </si>
  <si>
    <t>LEVASEZION.II-III1250/2000AG2-LG-F1</t>
  </si>
  <si>
    <t>LEVASEZION.IV1250/2000AG2-LG-F1</t>
  </si>
  <si>
    <t>LEVASEZION.II-III2500/3000AG2-LG-F2</t>
  </si>
  <si>
    <t>LEVASEZION.IV2500/3000AG2-LG-F2</t>
  </si>
  <si>
    <t>SUPPORTFORSOR-UVRG2-LG-F1-2</t>
  </si>
  <si>
    <t>5 AUX. CONT. X PL.S.G-LG-F</t>
  </si>
  <si>
    <t>10 AUX. CONT. X P - L.S.G-LG-F</t>
  </si>
  <si>
    <t>15 AUX CONT. X P - L.S. G-LG-F</t>
  </si>
  <si>
    <t>5 AUX. CONT. X P- R.S.G-LG-F</t>
  </si>
  <si>
    <t>10 AUX. CONT. X P - R.S.G-LG-F</t>
  </si>
  <si>
    <t>5AUX. CONT. X F-RS-LS G2-LG-F1-2</t>
  </si>
  <si>
    <t>10 AUX. CONT. X F - RS/LS G2-LG-F1-2</t>
  </si>
  <si>
    <t>LEVER X AUX.CONT.Left - Serv.Post.n F1-2</t>
  </si>
  <si>
    <t>LEVERX AUX.CONT.Left-Serv+Isol. F1-2</t>
  </si>
  <si>
    <t>SIGN. SPRINGS CHARGED G2-LG-F1-2</t>
  </si>
  <si>
    <t>SLIDING CONTACTS FP RIGHTF1-F2</t>
  </si>
  <si>
    <t xml:space="preserve">SLIDING CONTATCS MP RIGHT F1-F2 </t>
  </si>
  <si>
    <t xml:space="preserve">SLIDING CONTACTS FP LEFTF1-F2 </t>
  </si>
  <si>
    <t xml:space="preserve">SLIDING CONTATCS MP LEFTF1-F2 </t>
  </si>
  <si>
    <t xml:space="preserve">TERMINAL BOARD FOR FIXED BREAKER G-LG-F </t>
  </si>
  <si>
    <t>U.V.R. 24V DCG-LG-F</t>
  </si>
  <si>
    <t>U.V.R. 48V DCG-LG-F</t>
  </si>
  <si>
    <t>U.V.R. 110/125V DCG-LG-F</t>
  </si>
  <si>
    <t>U.V.R. 220/250V DCG-LG-F</t>
  </si>
  <si>
    <t>U.V.R. 310V DC F1/6</t>
  </si>
  <si>
    <t xml:space="preserve">U.V.R. 110V-50 127V-60 G-LG-F </t>
  </si>
  <si>
    <t>U.V.R. 220V 50HZ G-LG-F</t>
  </si>
  <si>
    <t>U.V.R. 240V 50HZ G-LG-F</t>
  </si>
  <si>
    <t xml:space="preserve">U.V.R. 280/400V50 440V60 G-LG-F </t>
  </si>
  <si>
    <t>U.V.R.208/200V60HZG-LG-F</t>
  </si>
  <si>
    <t>CONT.STRISCIANTE DI TERRAG2-LG</t>
  </si>
  <si>
    <t>ARCING CHAMBERS 3POLE 1250/2000 G2</t>
  </si>
  <si>
    <t xml:space="preserve">ARCING CHAMBERS 1250/2000 4POLES G2 </t>
  </si>
  <si>
    <t>CAMERE D'ARCO 2500 IIIG2</t>
  </si>
  <si>
    <t>CAMERE D'ARCO 2500 IV G2</t>
  </si>
  <si>
    <t>MOVING ARCING CONTACTS3POLE G2 1250/2000</t>
  </si>
  <si>
    <t>CONTATTI D'ARCO MOBILE IV G2 1250/2000</t>
  </si>
  <si>
    <t>ARCING CONTACTS FOR FIXED G2 1250/2000</t>
  </si>
  <si>
    <t>CONTATTI ARCO FS1250/2000 4PG2</t>
  </si>
  <si>
    <t>CONTATTI ARCO FS 2500 3PG2</t>
  </si>
  <si>
    <t>CONTATTI ARCO FS 2500 4PG2</t>
  </si>
  <si>
    <t>CONTATTI A PINZA1250 IIIG2</t>
  </si>
  <si>
    <t>CONTATTI A PINZA1250 IVG2</t>
  </si>
  <si>
    <t>JAW-TYPE ISOLATING CONTACTS FOR DRAW-OUT</t>
  </si>
  <si>
    <t>CONTATTI A PINZA1600 IVG2</t>
  </si>
  <si>
    <t xml:space="preserve">JAW-TYPE ISOLATING CONTACT FOR DRAW-OUT </t>
  </si>
  <si>
    <t>CONTATTI A PINZA2000 IVG2</t>
  </si>
  <si>
    <t>CONTATTI A PINZA2500 IIIG2</t>
  </si>
  <si>
    <t>CONTATTI A PINZA2500 IVG2</t>
  </si>
  <si>
    <t xml:space="preserve">OPEN / CLOSE BUTTON G2 </t>
  </si>
  <si>
    <t xml:space="preserve">CONTATTI D'ARCO MOBILE III G2 2500/3000 </t>
  </si>
  <si>
    <t>CONTATTI D'ARCO MOBILE IV G2 2500/3000</t>
  </si>
  <si>
    <t>LEVA DI ESTRAZIONE II-IIIF3-G3</t>
  </si>
  <si>
    <t>LEVA DI ESTRAZIONE IV F3-G3</t>
  </si>
  <si>
    <t>SUPPORTFORSOR-UVRG3-G6-F3-6</t>
  </si>
  <si>
    <t>5 AUX.CONTACTS FOR FIXED CBF3/6-G3/6</t>
  </si>
  <si>
    <t>10 AUX.CONTACT FOR FIXED CBF3/6-G3/6</t>
  </si>
  <si>
    <t>LEVERX AUX.CONT.Left - Serv + Isol. G3/6</t>
  </si>
  <si>
    <t>LEVERX AUX.CONT.RIGHT - Serv + Isol.G3/6</t>
  </si>
  <si>
    <t>LEVERX AUX.CONT.RIGHT - Serv + Isol.F3/6</t>
  </si>
  <si>
    <t xml:space="preserve">SPRING CHARGED SIGNAL F3/6 </t>
  </si>
  <si>
    <t xml:space="preserve">SLIDING CONTACTS FP RIGHTF3 </t>
  </si>
  <si>
    <t xml:space="preserve">SLIDING CONTATCS MP RIGHTF3 </t>
  </si>
  <si>
    <t xml:space="preserve">SLIDING CONTACTS FP LEFT F3 </t>
  </si>
  <si>
    <t>SLIDING CONTATCS MP LEFTF3</t>
  </si>
  <si>
    <t>..</t>
  </si>
  <si>
    <t>EARTHING SLIDING CONTACT G3/G5</t>
  </si>
  <si>
    <t xml:space="preserve">PROTECTION FOR MOVING POLE G3 </t>
  </si>
  <si>
    <t>Toolcase</t>
  </si>
  <si>
    <t xml:space="preserve">ARCING CHAMBERS 3POLE G3-4 </t>
  </si>
  <si>
    <t>CAMERE D'ARCO IV G3-4</t>
  </si>
  <si>
    <t>CAMERE D'ARCO IIIG5-6</t>
  </si>
  <si>
    <t xml:space="preserve">ARCING CHAMBERS 4POLE G5 </t>
  </si>
  <si>
    <t>CONTATTI D'ARCO MOBILE IIIG3-4</t>
  </si>
  <si>
    <t>CONTATTI D'ARCO MOBILE IV G3-4</t>
  </si>
  <si>
    <t>CONTATTI D'ARCO MOBILE IIIG5-6</t>
  </si>
  <si>
    <t>CONTATTI D'ARCO MOBILE IVG5</t>
  </si>
  <si>
    <t>FIXED ARCING CONTACTS 3POLE G3</t>
  </si>
  <si>
    <t>CONTATTI D'ARCO FISSO IV G3</t>
  </si>
  <si>
    <t>ARCING FIXED CONTACTS 3POLE G4</t>
  </si>
  <si>
    <t>CONTATTI D'ARCO FISSO IV G4</t>
  </si>
  <si>
    <t>FIXED ARCING CONTACTS 3POLE G5</t>
  </si>
  <si>
    <t>CONTATTI D'ARCO FISSO IV G5</t>
  </si>
  <si>
    <t>CONTATTI D'ARCO FISSO IIIG6</t>
  </si>
  <si>
    <t>CONTATTI A PINZA1600 IIIG3</t>
  </si>
  <si>
    <t>CONTATTI A PINZA1600 IV G3</t>
  </si>
  <si>
    <t>CONTATTI A PINZA 2000/3000 IV G3</t>
  </si>
  <si>
    <t>CONTATTI A PINZA 3200/3600 IV G4</t>
  </si>
  <si>
    <t>CONTATTI A PINZA3200 IIIG5</t>
  </si>
  <si>
    <t xml:space="preserve">JAW-TYPE ISOLATING CONTACTS 3200 4POLES </t>
  </si>
  <si>
    <t>CONTATTI A PINZA 4000/5000 IIIG5</t>
  </si>
  <si>
    <t>JAW-TYPE ISOLATING CONTACTS 4POLES</t>
  </si>
  <si>
    <t>CONTATTI A PINZA6300 IIIG6</t>
  </si>
  <si>
    <t>LEVA DI ESTRAZIONE II-IIIF4-G4</t>
  </si>
  <si>
    <t>LEVA DI ESTRAZIONE IV F4-G4</t>
  </si>
  <si>
    <t xml:space="preserve">SLIDING CONTACTS FP RIGHT F4-F6 </t>
  </si>
  <si>
    <t>SLIDING CONTATCS MP RIGHTF4-F6</t>
  </si>
  <si>
    <t>SLIDING CONTATCS MP RIGHTCDF4-F6</t>
  </si>
  <si>
    <t>LEVA DI ESTRAZIONE II-IIIF5-G5</t>
  </si>
  <si>
    <t>LEVA DI ESTRAZIONE IV F5-G5</t>
  </si>
  <si>
    <t xml:space="preserve">ARCING CHAMBER 1250/2000 3POLE LG </t>
  </si>
  <si>
    <t>CAMERE D'ARCO1250/2000 IV LG</t>
  </si>
  <si>
    <t>CAMERE D'ARCO 2500 IIILG</t>
  </si>
  <si>
    <t>CAMERE D'ARCO 2500 IV LG</t>
  </si>
  <si>
    <t>FIXED ARCING CONTACTS FOR LG 1250/1600</t>
  </si>
  <si>
    <t>FIXED ARCING CONTACTS 1250/1600 4POLE LG</t>
  </si>
  <si>
    <t>CONTATTI ARCO FS.2500 3PLG</t>
  </si>
  <si>
    <t>FIXED ARCING CONTACTS FOR LG 2500 4POLES</t>
  </si>
  <si>
    <t>CONTATTI A PINZA1250 IVLG</t>
  </si>
  <si>
    <t>CONTATTI A PINZA1600 IIILG</t>
  </si>
  <si>
    <t>CONTATTI A PINZA1600 IVLG</t>
  </si>
  <si>
    <t>CONTATTI A PINZA2000 IIILG</t>
  </si>
  <si>
    <t>CONTATTI A PINZA2000 IVLG</t>
  </si>
  <si>
    <t>CONTATTI A PINZA2500 IIILG</t>
  </si>
  <si>
    <t>CONTATTI A PINZA2500 IVLG</t>
  </si>
  <si>
    <t xml:space="preserve">ARCING CHAMBERS 1250/1600 3POLE F1LHV </t>
  </si>
  <si>
    <t>ARCING CHAMBER 1250/1600 4POLE F1LHV</t>
  </si>
  <si>
    <t xml:space="preserve">JAW-TYPE ISOLATING CONTACTS F1L-F1H-F1V </t>
  </si>
  <si>
    <t>CONTATTI A PINZA 1600 IIIFILHV</t>
  </si>
  <si>
    <t>CAMERE D'ARCO2000/2500 III F2LHV</t>
  </si>
  <si>
    <t>CAMERE D'ARCO2000/2500 IVF2LHV</t>
  </si>
  <si>
    <t>CONTATTI A PINZA2000 III F2LHV</t>
  </si>
  <si>
    <t>CONTATTI A PINZA2000 IVF2LHV</t>
  </si>
  <si>
    <t xml:space="preserve">MAIN SLIDING CONTACT 2500 3POLE F2LHV </t>
  </si>
  <si>
    <t>CONTATTI A PINZA2500 IVF2LHV</t>
  </si>
  <si>
    <t>GREASE FOR OPERATING MECHANISM 1kg</t>
  </si>
  <si>
    <t>ARCING CHAMBER KIT F1B-F1N 1250-1600</t>
  </si>
  <si>
    <t>ANCHING CHAMBER 1250/1600 4POLE F1BN</t>
  </si>
  <si>
    <t xml:space="preserve">ARCING CHAMBER KIT FIB-F1N 2000 THREE </t>
  </si>
  <si>
    <t>ARCING CHAMBERS FOR F1BN 2000 4POLES</t>
  </si>
  <si>
    <t xml:space="preserve">MOVING ARCING CONTACTS 1250/1600A 3POLE </t>
  </si>
  <si>
    <t>CONTATTI ARCO MOB.1250/1600 4PFIBN</t>
  </si>
  <si>
    <t xml:space="preserve">MOVING ARCING CONTACT 2000 3POLE F1BN </t>
  </si>
  <si>
    <t>CONTATTI ARCO MOB. 2000 4PFIBN</t>
  </si>
  <si>
    <t xml:space="preserve">CONTATTI A PINZA1250 III FIBN </t>
  </si>
  <si>
    <t xml:space="preserve">MAIN SLIDING CONTACTS 1250 4POLE F1BN </t>
  </si>
  <si>
    <t>MAIN SLIDING CONTACTS 1600 3POLE F1BNS</t>
  </si>
  <si>
    <t>CONTATTI A PINZA1600 IVFIBNS</t>
  </si>
  <si>
    <t>JAW-TYPE CONTACTS FOR F1 2000 3POLES</t>
  </si>
  <si>
    <t>CONTATTI A PINZA2000 IVFIBNS</t>
  </si>
  <si>
    <t>SCUDO FRONTALE CON CALOTTA III FIBNS</t>
  </si>
  <si>
    <t>FRONT SHIELD AND FRONT PLATE 4 POLE F1</t>
  </si>
  <si>
    <t>CHARGING SPRING LEVER F1-F2</t>
  </si>
  <si>
    <t>CHARGING SPRING LEVER F3-F6</t>
  </si>
  <si>
    <t xml:space="preserve">RELEASE PR1/P LSIG WITHOUT CT F1-F2 </t>
  </si>
  <si>
    <t>RELEASE PR1/P LSI WITHOUT CT F1-F2</t>
  </si>
  <si>
    <t>CT PR1 R250 3P 1250AF1</t>
  </si>
  <si>
    <t>CT PR1 R400 3P 1250AF1</t>
  </si>
  <si>
    <t>CT PR1 R800 3P 1250AF1</t>
  </si>
  <si>
    <t>CT PR1 R1250 3P 1250AF1</t>
  </si>
  <si>
    <t>CT PR1 R1250 3P 1000AF1</t>
  </si>
  <si>
    <t>CT PR1 R1250 3P 1600AF1</t>
  </si>
  <si>
    <t>CT PR1 R1600 3P 1600AF1</t>
  </si>
  <si>
    <t>CT PR1 R1250 3P 2000AF1BNS</t>
  </si>
  <si>
    <t>CT PR1 R2000 3P 2000AF1B-N-S</t>
  </si>
  <si>
    <t>CT PR1 R400 4P 1250AF1</t>
  </si>
  <si>
    <t>CT PR1 R800 4P 1250AF1</t>
  </si>
  <si>
    <t>CT PR1 R1250 4P 1250AF1</t>
  </si>
  <si>
    <t>CT PR1 R1250 4P 1600AF1</t>
  </si>
  <si>
    <t>CT PR1 R1600 4P 1600AF1</t>
  </si>
  <si>
    <t>CT PR1 R1250 4P 2000AF1BNS</t>
  </si>
  <si>
    <t>CT PR1 R2000 4P 2000AF1B-N-S</t>
  </si>
  <si>
    <t>CT PR1 R400 3P 1250A ENF1/W</t>
  </si>
  <si>
    <t>CT PR1 R1250 3P 1250A ENF1/W</t>
  </si>
  <si>
    <t>CT PR1 R1600 3P 1600A ENF1/W</t>
  </si>
  <si>
    <t xml:space="preserve">CT PR1 R2000 3P 2000A ENF1BNS/W </t>
  </si>
  <si>
    <t>MANOVELLA DI SEZ. CDII/IV F1/6</t>
  </si>
  <si>
    <t xml:space="preserve">MOTOR/OP 24/30V=F1-2 </t>
  </si>
  <si>
    <t xml:space="preserve">MOTOR/OP 48/60V=F1-2 </t>
  </si>
  <si>
    <t>MOTOR/OP 100/130V= AC F1-2</t>
  </si>
  <si>
    <t>MOTOR/OP 200/250V= AC F1-2</t>
  </si>
  <si>
    <t>SCR 24V= F1/6</t>
  </si>
  <si>
    <t>SCR 48V= F1/6</t>
  </si>
  <si>
    <t xml:space="preserve">SCR 110/125V= F1/6 </t>
  </si>
  <si>
    <t xml:space="preserve">SCR 220/240V= F1/6 </t>
  </si>
  <si>
    <t>SCR 100-50 110/115-60 F1/6</t>
  </si>
  <si>
    <t>SCR 110-50HZ 127-60HZF1/6</t>
  </si>
  <si>
    <t>SCR 220V 50HZF1/6</t>
  </si>
  <si>
    <t>SCR 230/240V 50HZF1/6</t>
  </si>
  <si>
    <t xml:space="preserve">SCR 380/400-50 440-60F1/6 </t>
  </si>
  <si>
    <t>SCR 208/220V 60HZF1/6</t>
  </si>
  <si>
    <t>SOLID STATE TIME-DELAY 0,5 110V ACF1/6</t>
  </si>
  <si>
    <t>SOLID STATE TIME-DELAY 1S 110V AC F1/6</t>
  </si>
  <si>
    <t>SOLID STATE TIME-DELAY 2S 110V AC F1/6</t>
  </si>
  <si>
    <t>SOLID STATE TIME-DELAY 0,5S 220V AC F1/6</t>
  </si>
  <si>
    <t>SOLID STATE TIME-DELAY 1S 220V AC F1/6</t>
  </si>
  <si>
    <t>SOLID STATE TIME-DELAY 2S 220V AC F1/6</t>
  </si>
  <si>
    <t xml:space="preserve">SOR248V=F1/2 </t>
  </si>
  <si>
    <t xml:space="preserve">SOR2 110V=F1/2 </t>
  </si>
  <si>
    <t xml:space="preserve">SOR2 220V=F1/2 </t>
  </si>
  <si>
    <t xml:space="preserve">SOR2 110V 50HZF1/2 </t>
  </si>
  <si>
    <t xml:space="preserve">SOR2 220V 50HZF1/2 </t>
  </si>
  <si>
    <t>SOR 24V=F1-F2</t>
  </si>
  <si>
    <t xml:space="preserve">SOR 30V=24V 50/60HZ F1-F2 </t>
  </si>
  <si>
    <t>SOR 48V= 50/60HZF1-F2</t>
  </si>
  <si>
    <t>SOR 60V=F1-F2</t>
  </si>
  <si>
    <t xml:space="preserve">SOR 100/127V= 50/60HZ F1-F2 </t>
  </si>
  <si>
    <t>SOR 200/250V=200/255V AC F1-F2</t>
  </si>
  <si>
    <t xml:space="preserve">SOR 380/500V 50/60HZF1-F2 </t>
  </si>
  <si>
    <t>ELECTR./MECH. INDICATION OF TRIP I3F1-F2</t>
  </si>
  <si>
    <t>ELECTR. INDICATION OF TRIP I1-4 F1/6</t>
  </si>
  <si>
    <t xml:space="preserve">MECH. INDICATION OF TRIP I1-4 F1-F2 </t>
  </si>
  <si>
    <t>INTERLOCK 2 FPA F1/2</t>
  </si>
  <si>
    <t>KEY INTERLOCK N.323 OPEN F1-F2</t>
  </si>
  <si>
    <t>KEY LOCK OPEN F1-F2</t>
  </si>
  <si>
    <t xml:space="preserve">PADLOCK OPEN F1-F2 </t>
  </si>
  <si>
    <t>ACC.X BLOCCO SEZ.IN PROVA F1/6</t>
  </si>
  <si>
    <t xml:space="preserve">PADLOCK/329+3 PADL. CON/ISOL O/PF1-F2 </t>
  </si>
  <si>
    <t xml:space="preserve">PADLOCK/329+3 PADL. CON/ISOL C/PF1-F2 </t>
  </si>
  <si>
    <t xml:space="preserve">PADLOCK/323+3 PADL. CON/ISOL C/PF1-F2 </t>
  </si>
  <si>
    <t xml:space="preserve">INTERLOCK 2 MP3P-4PA F1/2 </t>
  </si>
  <si>
    <t>CLOSING/OPENING PUSH BUTTON PROTECTION F</t>
  </si>
  <si>
    <t>MECH. OPERATION COUNTERF1-F2</t>
  </si>
  <si>
    <t>CASSETTA ATTREZZI F1-F2/G2 UNIFICATA</t>
  </si>
  <si>
    <t>Ni-MH BATTERY FOR PR1/P F1/6</t>
  </si>
  <si>
    <t xml:space="preserve">FLANGE FOR THE COMPARTMENT DOOR FOR </t>
  </si>
  <si>
    <t xml:space="preserve">CT PR1 R1250 3P 2000A F2LHV </t>
  </si>
  <si>
    <t>CT PR1 R2000 3P 2/3000AF2</t>
  </si>
  <si>
    <t>CT PR1 R2500 3P 2500A F2</t>
  </si>
  <si>
    <t xml:space="preserve">CT PR1 R3000 3P 3000A F2S/W </t>
  </si>
  <si>
    <t xml:space="preserve">CT PR1 R2000 3P 3000A F2S/F </t>
  </si>
  <si>
    <t xml:space="preserve">CT PR1 R3000 3P 3000A F2S/F </t>
  </si>
  <si>
    <t xml:space="preserve">CT PR1 R1250 4P 2000A F2LHV </t>
  </si>
  <si>
    <t>CT PR1 R2000 4P 2/3000AF2</t>
  </si>
  <si>
    <t>CT PR1 R2500 4P 2500A F2</t>
  </si>
  <si>
    <t xml:space="preserve">CT PR1 R3000 4P 3000A F2S/W </t>
  </si>
  <si>
    <t xml:space="preserve">CT PR1 R2000 4P 3000A F2S/F </t>
  </si>
  <si>
    <t xml:space="preserve">CT PR1 R3000 4P 3000A F2S/F </t>
  </si>
  <si>
    <t>CT PR1 R2500 3P 2500A ENF2/W</t>
  </si>
  <si>
    <t>ARCING CHANBERS 2500/3000 3POLES F2S</t>
  </si>
  <si>
    <t>ARC CHAMBERS F2S 2500 FOUR POLES</t>
  </si>
  <si>
    <t>MOVING ARCING CONTACTS 2500/3000 3POLE</t>
  </si>
  <si>
    <t>CONTATTI ARCO MOB.2500/3000 4P F2S</t>
  </si>
  <si>
    <t>CONTATTI A PINZA 2500/3000 III F2S</t>
  </si>
  <si>
    <t>CONTATTI A PINZA 2500/3000 IVF2S</t>
  </si>
  <si>
    <t>SCUDO FRONTALE CON CALOTTA III F2S</t>
  </si>
  <si>
    <t>FRONT SHIELD WITH ESCUTCHEON PLATE F2S</t>
  </si>
  <si>
    <t xml:space="preserve">CT PR1 R1250 3P 2000A F3S </t>
  </si>
  <si>
    <t>CT PR1 R2000 3P 2/3000AF3S</t>
  </si>
  <si>
    <t xml:space="preserve">CT PR1 R2500 3P 2500A F3S </t>
  </si>
  <si>
    <t xml:space="preserve">CT PR1 R3000 3P 3000A F3S </t>
  </si>
  <si>
    <t>CT PR1 R2000 4P 2/3000 F3S</t>
  </si>
  <si>
    <t xml:space="preserve">CT PR1 R2500 4P 2500A F3S </t>
  </si>
  <si>
    <t xml:space="preserve">CT PR1 R3000 4P 2500A F3S </t>
  </si>
  <si>
    <t xml:space="preserve">MOTOR/OP 48/60V=F3/6 </t>
  </si>
  <si>
    <t>MOTOR/OP 100/130V= AC F3/6</t>
  </si>
  <si>
    <t>MOTOR/OP 200/250V= AC F3/6</t>
  </si>
  <si>
    <t xml:space="preserve">SOR2 110V=F3/6 </t>
  </si>
  <si>
    <t>SOR 24V= F3/6</t>
  </si>
  <si>
    <t>SOR48V=50-60HZF3/6</t>
  </si>
  <si>
    <t>SOR 100-127V=50-60HZF3/6</t>
  </si>
  <si>
    <t>SOR 200-250V=200-225V ACF3/6</t>
  </si>
  <si>
    <t xml:space="preserve">ELECTR./MECH. INDICATION OF TRIP I3F3/6 </t>
  </si>
  <si>
    <t>MECH. INDICATION PF TRIP I1-I4F3/6</t>
  </si>
  <si>
    <t>KEY INTERLOCK N.01 OPEN POS.F3/6</t>
  </si>
  <si>
    <t xml:space="preserve">KEY LOCK OPEN POS.F3/6 </t>
  </si>
  <si>
    <t>PADLOCK/329+3 PADL. CON/ISOL C/DF3/6</t>
  </si>
  <si>
    <t>PADLOCK/323+3 PADL. CON/ISOL C/DF3/6</t>
  </si>
  <si>
    <t>MECH. OPERATION COUNTERF3/6</t>
  </si>
  <si>
    <t xml:space="preserve">ARCHING CHANBER 3P F3-4S </t>
  </si>
  <si>
    <t>ARCING CHAMBER 4POLE F3S F4S</t>
  </si>
  <si>
    <t>MOVING ARCING CONTACTS THREE POLES F3-F4</t>
  </si>
  <si>
    <t>MOVING ARC CONTACTS FOUR POLES F3-F5</t>
  </si>
  <si>
    <t>JAW-TYPE ISOLATING CONTACTS 3 POLE F3S</t>
  </si>
  <si>
    <t>JAW-TYPE ISOLATING CONTACTS FOR F4S 3P</t>
  </si>
  <si>
    <t>MAIN SLIDING CONTACTS F4S</t>
  </si>
  <si>
    <t xml:space="preserve">FRONT PANEL FOR 3POLE F3 </t>
  </si>
  <si>
    <t>SCUDO FRONTALE C/CALOTTA IV F3</t>
  </si>
  <si>
    <t xml:space="preserve">FRONT PANEL FOR 3POLE F4 </t>
  </si>
  <si>
    <t xml:space="preserve">FRONT SHIELD AND FRONT PLATE F4 </t>
  </si>
  <si>
    <t xml:space="preserve">FRONT SHIELD AND PLATE 3POLE F5 </t>
  </si>
  <si>
    <t>MAIN FRONT PANEL F5 4POLE</t>
  </si>
  <si>
    <t>SCUDO FRONTALE C/CALOTTA IIIF6</t>
  </si>
  <si>
    <t>CT PR1 R2000 3P 32/3600AF4S</t>
  </si>
  <si>
    <t>CT PR1 R3200 3P 3200AF4S</t>
  </si>
  <si>
    <t>CT PR1 R3600 3P 3600AF4S</t>
  </si>
  <si>
    <t>CT PR1 R2000 4P 32/3600AF4S</t>
  </si>
  <si>
    <t>CT PR1 R3200 4P 3200AF4S</t>
  </si>
  <si>
    <t>CT PR1 R3600 4P 3600AF4S</t>
  </si>
  <si>
    <t>TA.PR1 R2000 III 3200AF5H</t>
  </si>
  <si>
    <t>CT PR1 R3200 3P 32/4000AF5H</t>
  </si>
  <si>
    <t>CT PR1 R4000 3P 4/5000AF5H</t>
  </si>
  <si>
    <t xml:space="preserve">CT PR1 R5000 3P 5000A F5H </t>
  </si>
  <si>
    <t>CT.PR1 R2000 4p3200AF5H</t>
  </si>
  <si>
    <t>CT PR1 R3200 4P 32/4000A F5H</t>
  </si>
  <si>
    <t xml:space="preserve">CT PR1 R4000 4P 4/5000A F5H </t>
  </si>
  <si>
    <t>CT PR1 R5000 4P 5000AF5H</t>
  </si>
  <si>
    <t>ARCING CHAMBERS 3POLE F5-F6S</t>
  </si>
  <si>
    <t xml:space="preserve">ARCING CHAMBERS 4POLE F5 </t>
  </si>
  <si>
    <t xml:space="preserve">MOVING ARCING CONTACTS 3POLE F5 </t>
  </si>
  <si>
    <t>CONTATTI D'ARCO MOBILE IVF5</t>
  </si>
  <si>
    <t>JAW-TYPE ISOLATING CONTACT 3200A 4POLE</t>
  </si>
  <si>
    <t xml:space="preserve">JAW-TYPE ISOLATING CONTACTS (FOR DRAW </t>
  </si>
  <si>
    <t xml:space="preserve">ELECTR. INDICATION UVR ENERGIZED F1/6 </t>
  </si>
  <si>
    <t>CTPR1R63003P6300AF6H</t>
  </si>
  <si>
    <t>ANTICONDENSATIONHEATER100W160X82X42MM</t>
  </si>
  <si>
    <t>ANTICONDENSATIONHEATER150W210X82X42MM</t>
  </si>
  <si>
    <t>IS2 Anti-condensador 30W</t>
  </si>
  <si>
    <t>ANTICONDENSATIONHEATER50W160X42X42MM</t>
  </si>
  <si>
    <t>ANTICONDENSATIONHEATER75W210X42X42MM</t>
  </si>
  <si>
    <t>ANTICOND.HEATER+VENT.300W175X82X95MM</t>
  </si>
  <si>
    <t>Red.Innercablehousingh=1600xKd=250</t>
  </si>
  <si>
    <t>Int.cablecont.withsegreg.1800x200(hxl)K</t>
  </si>
  <si>
    <t>Int.cablecont.withoutred.segr.1800x200(hxl)K</t>
  </si>
  <si>
    <t>Red.Innercablehousingh=1800xKd=250</t>
  </si>
  <si>
    <t>K Cont.Cableseg. 2000x200mm</t>
  </si>
  <si>
    <t>K Cont.Cable 1000x200mm</t>
  </si>
  <si>
    <t>K Cont.Cabl.Seg 1000x300mm</t>
  </si>
  <si>
    <t>K Cont.Cable 300x1000mm</t>
  </si>
  <si>
    <t>Cablehousing300X250(wxd)K</t>
  </si>
  <si>
    <t>Cablecont.300x350K</t>
  </si>
  <si>
    <t>K Cont.Cable 300x600mm</t>
  </si>
  <si>
    <t>K Cont.Cable 300x800mm</t>
  </si>
  <si>
    <t>WALLMOUNTEDEXCHANGER-35W/K7035</t>
  </si>
  <si>
    <t>WALLMOUNTEDEXCHANGER-85W/K7035</t>
  </si>
  <si>
    <t>WALL-MOUNTEDCONDITIONER1300W7035</t>
  </si>
  <si>
    <t>ROOF-MOUNTEDCONDITIONER1300W7035</t>
  </si>
  <si>
    <t>WALL-MOUNTEDCONDITIONER810W7035</t>
  </si>
  <si>
    <t>WALL-MOUNTEDCONDITIONER1926W7035</t>
  </si>
  <si>
    <t>ROOF-MOUNTEDCONDITIONER810W7035</t>
  </si>
  <si>
    <t>Unidad basica de transferencia tipo Tmax  TT-XT1D160 0+0, Tensión de control 127 Vac.</t>
  </si>
  <si>
    <t>Unidad basica de transferencia tipo Tmax  TT-XT1N100 1+0, Tensión de control 127 Vac.</t>
  </si>
  <si>
    <t>Unidad basica de transferencia tipo Tmax  TT-XT1N100 1+1, Tensión de control 127 Vac.</t>
  </si>
  <si>
    <t>XT1N100 1+0, 127 Vac, 4 polos, Horiz, IEC</t>
  </si>
  <si>
    <t>Unidad basica de transferencia tipo Tmax  TT-XT1N160 1+0, Tensión de control 127 Vac.</t>
  </si>
  <si>
    <t>Unidad basica de transferencia tipo Tmax  TT-XT1N160 1+1, Tensión de control 127 Vac.</t>
  </si>
  <si>
    <t>XT2S125TMF50-500 3pUL+ FCCu 1/0AWG +100%Rated</t>
  </si>
  <si>
    <t>Unidad basica de transferencia tipo Tmax  TT-XT3D250 0+0, Tensión de control 127 Vac.</t>
  </si>
  <si>
    <t>Unidad basica de transferencia tipo Tmax  TT-XT3N200 1+0, Tensión de control 127 Vac.</t>
  </si>
  <si>
    <t>Unidad basica de transferencia tipo Tmax  TT-XT3N200 1+1, Tensión de control 127 Vac.</t>
  </si>
  <si>
    <t>Unidad basica de transferencia tipo Tmax  TT-XT3N250 1+0, Tensión de control 127 Vac.</t>
  </si>
  <si>
    <t>Unidad basica de transferencia tipo Tmax  TT-XT3N250 1+1, Tensión de control 127 Vac.</t>
  </si>
  <si>
    <t>XT3 250 A, Fijo, TMD, 127V (1+1) A 4P, Platina Horizontal, IEC</t>
  </si>
  <si>
    <t>Transfer XT4N 100 Amp, Fijo, Ekip LS/I, 110Vac, TipoA (1+1) 3 polos</t>
  </si>
  <si>
    <t>Transfer XT4N 100 Amp, Fijo, Ekip LS/I, 110Vac, TipoA(1+1), 4 polos, Horizontal, IEC</t>
  </si>
  <si>
    <t xml:space="preserve">Manija                         </t>
  </si>
  <si>
    <t xml:space="preserve">Manija metalica 12mm                       </t>
  </si>
  <si>
    <t xml:space="preserve">CONDENSATION PLUG            </t>
  </si>
  <si>
    <t>YMF-MB10215 - 1SCA022191R2170</t>
  </si>
  <si>
    <t>YMF-MB10345 - 1SCA010352R7030</t>
  </si>
  <si>
    <t>YMF-MB10674 - 1SCA022229R0010</t>
  </si>
  <si>
    <t>YMF-MB10861SET - 1SCA022715R9090</t>
  </si>
  <si>
    <t>YMF-MB10862SET - 1SCA022715R9170</t>
  </si>
  <si>
    <t>N.2VENT.PLINTHFLANGES100X600MM(HXW)</t>
  </si>
  <si>
    <t>IS2 Zoclo vent.100x800mm 2pz</t>
  </si>
  <si>
    <t>N.2VENT.PLINTHFLANGES100X1000MM(HXW)</t>
  </si>
  <si>
    <t>IS2 Zoclo vent.100x1000mm 2pz</t>
  </si>
  <si>
    <t>N.2SUPPORTFLANGESFORCABLESW=1000</t>
  </si>
  <si>
    <t>N.2PLINTHFLANGES200X1000MMHXW</t>
  </si>
  <si>
    <t>IS2 Angulos cubos 4pz</t>
  </si>
  <si>
    <t>N.4ANGLEPIECESPREMOUNTEDH=100MM</t>
  </si>
  <si>
    <t>N.2INTERMEDIATEANGLEH=100MM</t>
  </si>
  <si>
    <t>N.2INTERME.ANGLEPREMOUNTEDH=100MM</t>
  </si>
  <si>
    <t>N.4PLINTHCOVERS</t>
  </si>
  <si>
    <t>N.4GROUNDFIXINGPLINTBRACKET</t>
  </si>
  <si>
    <t>N.2PLINTHFLANGES100X1200MMHXW</t>
  </si>
  <si>
    <t>N.2PLINTHFLANGES100X300MMHXW</t>
  </si>
  <si>
    <t>N.2SIDEFLANGES100X300MMHXD</t>
  </si>
  <si>
    <t xml:space="preserve">Tapas laterales para zoclo para Gabiente IS2 </t>
  </si>
  <si>
    <t>N.2SUPPORTFLANGESFORCABLESW=400</t>
  </si>
  <si>
    <t>N.2PLINTHFLANGES200X400MMHXW</t>
  </si>
  <si>
    <t>IS2 Tapas Zoclo 100x400mm 2pz</t>
  </si>
  <si>
    <t>N.2PLINTHFLANGES100X500MMHXW</t>
  </si>
  <si>
    <t>N.2SUPPORTFLANGESFORCABLESW=500</t>
  </si>
  <si>
    <t>N.2PLINTHFLANGES200X500MMHXW</t>
  </si>
  <si>
    <t>N.2SIDEFLANGES100X500MMHXD</t>
  </si>
  <si>
    <t>IS2 Tapa Zoclo 600mm</t>
  </si>
  <si>
    <t>N.2SUPPORTFLANGESFORCABLESW=600</t>
  </si>
  <si>
    <t>N.2PLINTHFLANGES200X600MMHXW</t>
  </si>
  <si>
    <t>IS2 Tapas Zoclo 100x800mm 2pz</t>
  </si>
  <si>
    <t>N.2SUPPORTFLANGESFORCABLESW=800</t>
  </si>
  <si>
    <t>N.2PLINTHFLANGES200X800MMHXW</t>
  </si>
  <si>
    <t>ENTIRESTRIPH=100XSWITCHB.BAT.UM=M</t>
  </si>
  <si>
    <t>ENTIRESTRIPH=200XSWITCHB.BAT.UM=M</t>
  </si>
  <si>
    <t>no aplica</t>
  </si>
  <si>
    <t>Gabinete Metálico Vacío SR IP 65, IK 10, color gris 400x300x150</t>
  </si>
  <si>
    <t>Interruptor 3 polos de 25A con Terminales /cable (1x70 mm2) con gabinete métálico SRN de 400 x 300 x 150 mm</t>
  </si>
  <si>
    <t>Interruptor 3 polos de 32A con gabinete métálico SRN de 400 x 300 x 150 mm</t>
  </si>
  <si>
    <t>Interruptor 3 polos de 40A con gabinete métálico SRN de 400 x 300 x 150 mm</t>
  </si>
  <si>
    <t>Interruptor 3 polos de 50A con gabinete métálico SRN de 400 x 300 x 150 mm</t>
  </si>
  <si>
    <t>Interruptor 3 polos de 63A con gabinete métálico SRN de 400 x 300 x 150 mm</t>
  </si>
  <si>
    <t>Interruptor 3 polos de 80A con gabinete métálico SRN de 400 x 300 x 150 mm</t>
  </si>
  <si>
    <t>Interruptor 3 polos de 100A con gabinete métálico SRN de 400 x 300 x 150 mm</t>
  </si>
  <si>
    <t>Interruptor 3 polos de 125A con gabinete métálico SRN de 400 x 300 x 150 mm</t>
  </si>
  <si>
    <t>Interruptor 3 polos de 160A con gabinete métálico SRN de 400 x 300 x 150 mm</t>
  </si>
  <si>
    <t>Gabinete Metálico Vacío SR IP 65, IK 10, color gris 400x300x200</t>
  </si>
  <si>
    <t>Interruptor 3 polos de 200A con gabinete métálico SRN de 500 x 300 x 200 mm</t>
  </si>
  <si>
    <t>Interruptor 3 polos de 250A con gabinete métálico SRN de 500 x 300 x 200 mm</t>
  </si>
  <si>
    <t>Gabinete Metálico Vacío SR IP 65, IK 10, color gris 500x300x200</t>
  </si>
  <si>
    <t>Interruptor 3 polos de 400A con gabinete métálico SRN de 500 x 300 x 200 mm</t>
  </si>
  <si>
    <t>Interruptor 3 polos de 630A con gabinete métálico SRN de 500 x 300 x 200 mm</t>
  </si>
  <si>
    <t>Gabinete Metálico Vacío SR IP 65, IK 10, color gris 700x500x250</t>
  </si>
  <si>
    <t>Interruptor 3 polos de 1000A  con gabinete métálico SRN de 700 x 500 x250 mm</t>
  </si>
  <si>
    <t>Interruptor 3 polos de 1250A  con gabinete métálico SRN de 700 x 500 x250 mm</t>
  </si>
  <si>
    <t>Interruptor 3 polos de 800A con gabinete métálico SRN de 700 x 500 x 250 mm</t>
  </si>
  <si>
    <t>gabinete metálico</t>
  </si>
  <si>
    <t>itm+gabinete</t>
  </si>
  <si>
    <t>gabinete inox</t>
  </si>
  <si>
    <t>Gabinete Metálico INOX Vacío SR IP 65, IK 10,  400x300x150</t>
  </si>
  <si>
    <t>platina</t>
  </si>
  <si>
    <t>Platina de Montaje para Caja LS-12816</t>
  </si>
  <si>
    <t>Gabinete Metálico INOX Vacío SR IP 65, IK 10,  400x300x200</t>
  </si>
  <si>
    <t>caja plástica/gemini</t>
  </si>
  <si>
    <t>puerta</t>
  </si>
  <si>
    <t>Puerta Opaca para Gabinete Tamaño 3</t>
  </si>
  <si>
    <t>Platina Metálica Completa Lisa para Gabinete Tamaño 3</t>
  </si>
  <si>
    <t>Gabinete GEMINI Tamaño 3, 18 Módulos,
4 Filas (Total 72)</t>
  </si>
  <si>
    <t>Gabinete Metálico INOX Vacío SR IP 65, IK 10,  500x400x200</t>
  </si>
  <si>
    <t>Gabinete Metálico inox Vacío IP 65, IK 10, 700x500x250</t>
  </si>
  <si>
    <t>TERMO PLASTICO</t>
  </si>
  <si>
    <t>INOX</t>
  </si>
  <si>
    <t>gabinete metalico</t>
  </si>
  <si>
    <t>itm y gabinete</t>
  </si>
  <si>
    <t>gabinete plastico/gemini</t>
  </si>
  <si>
    <t>METALICO</t>
  </si>
  <si>
    <t>6.- Selecciona el material del  gabinete para el interruptor</t>
  </si>
  <si>
    <t>Caja Hermética Vacía IP65,
con Cierre por Tornillo 570x275x140 mm</t>
  </si>
  <si>
    <r>
      <rPr>
        <b/>
        <i/>
        <u/>
        <sz val="12"/>
        <color theme="1"/>
        <rFont val="Caviar Dreams"/>
        <family val="2"/>
      </rPr>
      <t>Observaciones</t>
    </r>
    <r>
      <rPr>
        <i/>
        <u/>
        <sz val="12"/>
        <color theme="1"/>
        <rFont val="Caviar Dreams"/>
        <family val="2"/>
      </rPr>
      <t xml:space="preserve">:  Este desarrollo es una herramienta para la selección de los interruptores y terminales, no sustituye la cotización formal. </t>
    </r>
  </si>
  <si>
    <t>6.-SELECCIONA EL TIPO DE GABINETE:</t>
  </si>
  <si>
    <t>DESCIRIPCIO DE GABINETE INDIVIDUAL</t>
  </si>
  <si>
    <t>DESCIRIPCION DE GABINETE INDIVIDUAL</t>
  </si>
  <si>
    <t xml:space="preserve">GABINETE + INTERRUPTOR + ZAPATAS </t>
  </si>
  <si>
    <t>COMBO EN UNA SOLA CLAVE PARA GABINETE, INTERRUPTOR Y ZAPATAS</t>
  </si>
  <si>
    <t>DESCRIPCIÓN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</si>
</sst>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[$$-409]#,##0.00"/>
    <numFmt numFmtId="167" formatCode="0.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ahoma"/>
      <family val="2"/>
    </font>
    <font>
      <sz val="11"/>
      <color indexed="8"/>
      <name val="Calibri"/>
      <family val="2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 Light"/>
      <family val="2"/>
    </font>
    <font>
      <sz val="1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0"/>
      <name val="Calibri"/>
      <family val="2"/>
    </font>
    <font>
      <sz val="12"/>
      <color theme="1"/>
      <name val="Caviar Dreams"/>
      <family val="2"/>
    </font>
    <font>
      <sz val="12"/>
      <color theme="0" tint="-0.249977111117893"/>
      <name val="Caviar Dreams"/>
      <family val="2"/>
    </font>
    <font>
      <b/>
      <sz val="12"/>
      <color theme="1" tint="0.249977111117893"/>
      <name val="Caviar Dreams"/>
      <family val="2"/>
    </font>
    <font>
      <b/>
      <sz val="12"/>
      <color theme="0" tint="-0.499984740745262"/>
      <name val="Caviar Dreams"/>
      <family val="2"/>
    </font>
    <font>
      <sz val="12"/>
      <name val="Caviar Dreams"/>
      <family val="2"/>
    </font>
    <font>
      <sz val="12"/>
      <color theme="0" tint="-0.499984740745262"/>
      <name val="Caviar Dreams"/>
      <family val="2"/>
    </font>
    <font>
      <b/>
      <sz val="12"/>
      <color theme="0"/>
      <name val="Caviar Dreams"/>
      <family val="2"/>
    </font>
    <font>
      <b/>
      <sz val="12"/>
      <color theme="1"/>
      <name val="Caviar Dreams"/>
      <family val="2"/>
    </font>
    <font>
      <b/>
      <sz val="12"/>
      <name val="Caviar Dreams"/>
      <family val="2"/>
    </font>
    <font>
      <b/>
      <sz val="12"/>
      <color theme="1" tint="0.14999847407452621"/>
      <name val="Caviar Dreams"/>
      <family val="2"/>
    </font>
    <font>
      <b/>
      <sz val="12"/>
      <color theme="0" tint="-4.9989318521683403E-2"/>
      <name val="Caviar Dreams"/>
      <family val="2"/>
    </font>
    <font>
      <sz val="12"/>
      <color theme="1" tint="0.14999847407452621"/>
      <name val="Caviar Dreams"/>
      <family val="2"/>
    </font>
    <font>
      <i/>
      <u/>
      <sz val="12"/>
      <color theme="1"/>
      <name val="Caviar Dreams"/>
      <family val="2"/>
    </font>
    <font>
      <b/>
      <i/>
      <u/>
      <sz val="12"/>
      <color theme="1"/>
      <name val="Caviar Dreams"/>
      <family val="2"/>
    </font>
    <font>
      <b/>
      <sz val="12"/>
      <color theme="1"/>
      <name val="Caviar Dreams"/>
      <family val="2"/>
    </font>
    <font>
      <b/>
      <sz val="12"/>
      <color theme="1" tint="0.14999847407452621"/>
      <name val="Caviar Drea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4C00"/>
        <bgColor indexed="64"/>
      </patternFill>
    </fill>
    <fill>
      <patternFill patternType="solid">
        <fgColor rgb="FF2D7CA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9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horizontal="right"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/>
    <xf numFmtId="0" fontId="6" fillId="0" borderId="0"/>
    <xf numFmtId="166" fontId="1" fillId="0" borderId="0"/>
    <xf numFmtId="0" fontId="7" fillId="0" borderId="0"/>
    <xf numFmtId="0" fontId="8" fillId="0" borderId="0"/>
  </cellStyleXfs>
  <cellXfs count="18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Protection="1">
      <protection hidden="1"/>
    </xf>
    <xf numFmtId="44" fontId="3" fillId="0" borderId="0" xfId="1" applyFont="1" applyProtection="1">
      <protection hidden="1"/>
    </xf>
    <xf numFmtId="1" fontId="0" fillId="0" borderId="0" xfId="0" applyNumberFormat="1" applyAlignment="1">
      <alignment horizontal="center"/>
    </xf>
    <xf numFmtId="0" fontId="3" fillId="0" borderId="0" xfId="0" applyFont="1" applyAlignment="1" applyProtection="1">
      <alignment wrapText="1"/>
      <protection hidden="1"/>
    </xf>
    <xf numFmtId="0" fontId="9" fillId="0" borderId="0" xfId="0" applyFont="1" applyProtection="1">
      <protection hidden="1"/>
    </xf>
    <xf numFmtId="9" fontId="9" fillId="0" borderId="0" xfId="0" applyNumberFormat="1" applyFont="1" applyProtection="1">
      <protection hidden="1"/>
    </xf>
    <xf numFmtId="44" fontId="9" fillId="0" borderId="0" xfId="1" applyFont="1" applyProtection="1">
      <protection hidden="1"/>
    </xf>
    <xf numFmtId="44" fontId="9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9" fontId="11" fillId="2" borderId="0" xfId="2" applyFont="1" applyFill="1" applyAlignment="1" applyProtection="1">
      <alignment horizontal="center"/>
      <protection hidden="1"/>
    </xf>
    <xf numFmtId="2" fontId="11" fillId="0" borderId="0" xfId="1" applyNumberFormat="1" applyFont="1" applyProtection="1">
      <protection hidden="1"/>
    </xf>
    <xf numFmtId="0" fontId="12" fillId="8" borderId="0" xfId="0" applyFont="1" applyFill="1" applyAlignment="1" applyProtection="1">
      <alignment horizontal="center" vertical="center"/>
      <protection hidden="1"/>
    </xf>
    <xf numFmtId="0" fontId="12" fillId="8" borderId="0" xfId="0" applyFont="1" applyFill="1" applyAlignment="1" applyProtection="1">
      <alignment horizontal="center" vertical="center" wrapText="1"/>
      <protection hidden="1"/>
    </xf>
    <xf numFmtId="43" fontId="12" fillId="8" borderId="0" xfId="3" applyFont="1" applyFill="1" applyAlignment="1" applyProtection="1">
      <alignment horizontal="center" vertical="center" wrapText="1"/>
      <protection hidden="1"/>
    </xf>
    <xf numFmtId="9" fontId="12" fillId="8" borderId="0" xfId="2" applyFont="1" applyFill="1" applyAlignment="1" applyProtection="1">
      <alignment horizontal="center" vertical="center" wrapText="1"/>
      <protection hidden="1"/>
    </xf>
    <xf numFmtId="167" fontId="12" fillId="8" borderId="0" xfId="0" applyNumberFormat="1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44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3" fillId="0" borderId="0" xfId="0" applyFont="1"/>
    <xf numFmtId="0" fontId="13" fillId="3" borderId="0" xfId="0" applyFont="1" applyFill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44" fontId="2" fillId="0" borderId="0" xfId="1" applyFont="1" applyProtection="1">
      <protection hidden="1"/>
    </xf>
    <xf numFmtId="0" fontId="14" fillId="0" borderId="0" xfId="0" applyFont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9" fontId="9" fillId="0" borderId="0" xfId="2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2" borderId="0" xfId="0" applyFont="1" applyFill="1" applyProtection="1">
      <protection hidden="1"/>
    </xf>
    <xf numFmtId="0" fontId="9" fillId="0" borderId="0" xfId="1" applyNumberFormat="1" applyFont="1" applyProtection="1">
      <protection hidden="1"/>
    </xf>
    <xf numFmtId="0" fontId="9" fillId="0" borderId="6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>
      <alignment horizontal="center"/>
    </xf>
    <xf numFmtId="1" fontId="9" fillId="0" borderId="0" xfId="0" applyNumberFormat="1" applyFont="1" applyAlignment="1" applyProtection="1">
      <alignment horizontal="center"/>
      <protection hidden="1"/>
    </xf>
    <xf numFmtId="1" fontId="9" fillId="0" borderId="0" xfId="1" applyNumberFormat="1" applyFont="1" applyAlignment="1" applyProtection="1">
      <alignment horizontal="center"/>
      <protection hidden="1"/>
    </xf>
    <xf numFmtId="1" fontId="9" fillId="0" borderId="0" xfId="2" applyNumberFormat="1" applyFont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/>
    <xf numFmtId="0" fontId="9" fillId="0" borderId="0" xfId="0" applyFont="1" applyAlignment="1" applyProtection="1">
      <alignment horizontal="left"/>
      <protection hidden="1"/>
    </xf>
    <xf numFmtId="167" fontId="18" fillId="0" borderId="0" xfId="2" applyNumberFormat="1" applyFont="1" applyAlignment="1" applyProtection="1">
      <alignment horizontal="center"/>
      <protection hidden="1"/>
    </xf>
    <xf numFmtId="44" fontId="18" fillId="0" borderId="0" xfId="1" applyFont="1" applyAlignment="1" applyProtection="1">
      <alignment horizontal="center"/>
      <protection hidden="1"/>
    </xf>
    <xf numFmtId="2" fontId="19" fillId="0" borderId="0" xfId="1" applyNumberFormat="1" applyFont="1" applyProtection="1">
      <protection hidden="1"/>
    </xf>
    <xf numFmtId="9" fontId="17" fillId="0" borderId="0" xfId="0" applyNumberFormat="1" applyFont="1" applyProtection="1">
      <protection hidden="1"/>
    </xf>
    <xf numFmtId="9" fontId="9" fillId="0" borderId="0" xfId="2" applyFont="1" applyAlignment="1" applyProtection="1">
      <alignment horizontal="center"/>
      <protection hidden="1"/>
    </xf>
    <xf numFmtId="167" fontId="9" fillId="0" borderId="0" xfId="0" applyNumberFormat="1" applyFont="1" applyProtection="1">
      <protection hidden="1"/>
    </xf>
    <xf numFmtId="44" fontId="17" fillId="0" borderId="0" xfId="0" applyNumberFormat="1" applyFont="1" applyProtection="1">
      <protection hidden="1"/>
    </xf>
    <xf numFmtId="44" fontId="3" fillId="0" borderId="0" xfId="0" applyNumberFormat="1" applyFont="1" applyProtection="1">
      <protection hidden="1"/>
    </xf>
    <xf numFmtId="44" fontId="17" fillId="0" borderId="0" xfId="1" applyFont="1" applyProtection="1">
      <protection hidden="1"/>
    </xf>
    <xf numFmtId="0" fontId="20" fillId="0" borderId="0" xfId="15" applyFont="1" applyAlignment="1" applyProtection="1">
      <alignment horizontal="left" vertical="center"/>
      <protection hidden="1"/>
    </xf>
    <xf numFmtId="167" fontId="3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hidden="1"/>
    </xf>
    <xf numFmtId="2" fontId="9" fillId="0" borderId="0" xfId="0" applyNumberFormat="1" applyFont="1" applyProtection="1">
      <protection hidden="1"/>
    </xf>
    <xf numFmtId="0" fontId="9" fillId="0" borderId="2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9" fillId="0" borderId="4" xfId="0" applyFont="1" applyBorder="1" applyProtection="1">
      <protection hidden="1"/>
    </xf>
    <xf numFmtId="0" fontId="21" fillId="0" borderId="0" xfId="0" applyFont="1" applyProtection="1"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Alignment="1" applyProtection="1">
      <alignment horizont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1" fillId="0" borderId="20" xfId="0" applyFont="1" applyBorder="1" applyProtection="1"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5" borderId="23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10" borderId="23" xfId="0" applyFont="1" applyFill="1" applyBorder="1" applyAlignment="1" applyProtection="1">
      <alignment vertical="center"/>
      <protection hidden="1"/>
    </xf>
    <xf numFmtId="0" fontId="28" fillId="3" borderId="0" xfId="0" applyFont="1" applyFill="1" applyAlignment="1" applyProtection="1">
      <alignment horizontal="left" vertical="center"/>
      <protection hidden="1"/>
    </xf>
    <xf numFmtId="0" fontId="27" fillId="6" borderId="23" xfId="0" applyFont="1" applyFill="1" applyBorder="1" applyAlignment="1" applyProtection="1">
      <alignment horizontal="center" vertical="center" wrapText="1"/>
      <protection hidden="1"/>
    </xf>
    <xf numFmtId="0" fontId="21" fillId="11" borderId="23" xfId="0" applyFont="1" applyFill="1" applyBorder="1" applyAlignment="1" applyProtection="1">
      <alignment vertical="center"/>
      <protection hidden="1"/>
    </xf>
    <xf numFmtId="0" fontId="28" fillId="3" borderId="0" xfId="0" applyFont="1" applyFill="1" applyAlignment="1" applyProtection="1">
      <alignment horizontal="left" vertical="center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wrapText="1"/>
      <protection hidden="1"/>
    </xf>
    <xf numFmtId="0" fontId="21" fillId="0" borderId="0" xfId="0" applyFont="1"/>
    <xf numFmtId="0" fontId="29" fillId="0" borderId="0" xfId="0" applyFont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wrapText="1"/>
      <protection hidden="1"/>
    </xf>
    <xf numFmtId="0" fontId="27" fillId="5" borderId="17" xfId="0" applyFont="1" applyFill="1" applyBorder="1" applyAlignment="1" applyProtection="1">
      <alignment horizontal="center" vertical="center" wrapText="1"/>
      <protection hidden="1"/>
    </xf>
    <xf numFmtId="0" fontId="27" fillId="6" borderId="12" xfId="0" applyFont="1" applyFill="1" applyBorder="1" applyAlignment="1" applyProtection="1">
      <alignment horizontal="center" vertical="center" wrapText="1"/>
      <protection hidden="1"/>
    </xf>
    <xf numFmtId="0" fontId="27" fillId="11" borderId="1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locked="0" hidden="1"/>
    </xf>
    <xf numFmtId="0" fontId="25" fillId="0" borderId="17" xfId="0" applyFont="1" applyBorder="1" applyAlignment="1" applyProtection="1">
      <alignment horizontal="center" vertical="center" wrapText="1"/>
      <protection locked="0" hidden="1"/>
    </xf>
    <xf numFmtId="0" fontId="25" fillId="0" borderId="12" xfId="0" applyFont="1" applyBorder="1" applyAlignment="1" applyProtection="1">
      <alignment horizontal="center" vertical="center"/>
      <protection locked="0"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32" fillId="4" borderId="12" xfId="0" applyFont="1" applyFill="1" applyBorder="1" applyAlignment="1" applyProtection="1">
      <alignment horizontal="center" vertical="center"/>
      <protection hidden="1"/>
    </xf>
    <xf numFmtId="0" fontId="32" fillId="4" borderId="12" xfId="0" applyFont="1" applyFill="1" applyBorder="1" applyAlignment="1" applyProtection="1">
      <alignment horizontal="center" vertical="center" wrapText="1"/>
      <protection hidden="1"/>
    </xf>
    <xf numFmtId="44" fontId="32" fillId="4" borderId="18" xfId="1" applyFont="1" applyFill="1" applyBorder="1" applyAlignment="1" applyProtection="1">
      <alignment horizontal="center" vertical="center" wrapText="1"/>
      <protection locked="0" hidden="1"/>
    </xf>
    <xf numFmtId="0" fontId="21" fillId="12" borderId="23" xfId="0" applyFont="1" applyFill="1" applyBorder="1" applyAlignment="1" applyProtection="1">
      <alignment vertical="center"/>
      <protection hidden="1"/>
    </xf>
    <xf numFmtId="0" fontId="21" fillId="12" borderId="0" xfId="0" applyFont="1" applyFill="1" applyAlignment="1" applyProtection="1">
      <alignment vertical="center"/>
      <protection hidden="1"/>
    </xf>
    <xf numFmtId="0" fontId="21" fillId="12" borderId="25" xfId="0" applyFont="1" applyFill="1" applyBorder="1" applyAlignment="1" applyProtection="1">
      <alignment vertical="center"/>
      <protection locked="0" hidden="1"/>
    </xf>
    <xf numFmtId="0" fontId="21" fillId="12" borderId="26" xfId="0" applyFont="1" applyFill="1" applyBorder="1" applyAlignment="1" applyProtection="1">
      <alignment vertical="center"/>
      <protection locked="0" hidden="1"/>
    </xf>
    <xf numFmtId="0" fontId="21" fillId="12" borderId="26" xfId="0" applyFont="1" applyFill="1" applyBorder="1" applyAlignment="1" applyProtection="1">
      <alignment vertical="center"/>
      <protection hidden="1"/>
    </xf>
    <xf numFmtId="0" fontId="32" fillId="4" borderId="28" xfId="0" applyFont="1" applyFill="1" applyBorder="1" applyAlignment="1" applyProtection="1">
      <alignment horizontal="center" vertical="center" wrapText="1"/>
      <protection hidden="1"/>
    </xf>
    <xf numFmtId="44" fontId="32" fillId="4" borderId="12" xfId="0" applyNumberFormat="1" applyFont="1" applyFill="1" applyBorder="1" applyAlignment="1" applyProtection="1">
      <alignment horizontal="center" vertical="center" wrapText="1"/>
      <protection hidden="1"/>
    </xf>
    <xf numFmtId="44" fontId="32" fillId="4" borderId="18" xfId="1" applyFont="1" applyFill="1" applyBorder="1" applyAlignment="1" applyProtection="1">
      <alignment vertical="center"/>
      <protection hidden="1"/>
    </xf>
    <xf numFmtId="0" fontId="21" fillId="12" borderId="23" xfId="0" applyFont="1" applyFill="1" applyBorder="1" applyAlignment="1" applyProtection="1">
      <alignment vertical="center"/>
      <protection locked="0" hidden="1"/>
    </xf>
    <xf numFmtId="0" fontId="21" fillId="12" borderId="0" xfId="0" applyFont="1" applyFill="1" applyAlignment="1" applyProtection="1">
      <alignment vertical="center"/>
      <protection locked="0" hidden="1"/>
    </xf>
    <xf numFmtId="44" fontId="30" fillId="4" borderId="0" xfId="0" applyNumberFormat="1" applyFont="1" applyFill="1" applyAlignment="1" applyProtection="1">
      <alignment horizontal="center" vertical="center" wrapText="1"/>
      <protection hidden="1"/>
    </xf>
    <xf numFmtId="44" fontId="30" fillId="4" borderId="24" xfId="1" applyFont="1" applyFill="1" applyBorder="1" applyAlignment="1" applyProtection="1">
      <alignment vertical="center"/>
      <protection hidden="1"/>
    </xf>
    <xf numFmtId="0" fontId="32" fillId="4" borderId="31" xfId="0" applyFont="1" applyFill="1" applyBorder="1" applyAlignment="1" applyProtection="1">
      <alignment horizontal="center" vertical="center" wrapText="1"/>
      <protection hidden="1"/>
    </xf>
    <xf numFmtId="44" fontId="32" fillId="4" borderId="29" xfId="1" applyFont="1" applyFill="1" applyBorder="1" applyAlignment="1" applyProtection="1">
      <alignment vertical="center"/>
      <protection hidden="1"/>
    </xf>
    <xf numFmtId="0" fontId="21" fillId="12" borderId="25" xfId="0" applyFont="1" applyFill="1" applyBorder="1" applyAlignment="1" applyProtection="1">
      <alignment vertical="center"/>
      <protection hidden="1"/>
    </xf>
    <xf numFmtId="0" fontId="32" fillId="4" borderId="16" xfId="0" applyFont="1" applyFill="1" applyBorder="1" applyAlignment="1" applyProtection="1">
      <alignment horizontal="center" vertical="center" wrapText="1"/>
      <protection hidden="1"/>
    </xf>
    <xf numFmtId="44" fontId="32" fillId="4" borderId="30" xfId="1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32" fillId="4" borderId="15" xfId="0" applyFont="1" applyFill="1" applyBorder="1" applyAlignment="1" applyProtection="1">
      <alignment horizontal="center" vertical="center" wrapText="1"/>
      <protection hidden="1"/>
    </xf>
    <xf numFmtId="0" fontId="32" fillId="4" borderId="17" xfId="0" applyFont="1" applyFill="1" applyBorder="1" applyAlignment="1" applyProtection="1">
      <alignment horizontal="center" vertical="center" wrapText="1"/>
      <protection hidden="1"/>
    </xf>
    <xf numFmtId="0" fontId="27" fillId="13" borderId="32" xfId="0" applyFont="1" applyFill="1" applyBorder="1" applyAlignment="1" applyProtection="1">
      <alignment horizontal="center" vertical="center" wrapText="1"/>
      <protection hidden="1"/>
    </xf>
    <xf numFmtId="44" fontId="27" fillId="13" borderId="33" xfId="0" applyNumberFormat="1" applyFont="1" applyFill="1" applyBorder="1" applyAlignment="1" applyProtection="1">
      <alignment horizontal="center" vertical="center" wrapText="1"/>
      <protection hidden="1"/>
    </xf>
    <xf numFmtId="44" fontId="30" fillId="12" borderId="0" xfId="0" applyNumberFormat="1" applyFont="1" applyFill="1" applyAlignment="1" applyProtection="1">
      <alignment horizontal="center" vertical="center" wrapText="1"/>
      <protection hidden="1"/>
    </xf>
    <xf numFmtId="44" fontId="30" fillId="12" borderId="24" xfId="1" applyFont="1" applyFill="1" applyBorder="1" applyAlignment="1" applyProtection="1">
      <alignment vertical="center"/>
      <protection hidden="1"/>
    </xf>
    <xf numFmtId="0" fontId="30" fillId="4" borderId="12" xfId="0" applyFont="1" applyFill="1" applyBorder="1" applyAlignment="1" applyProtection="1">
      <alignment horizontal="center" vertical="center"/>
      <protection hidden="1"/>
    </xf>
    <xf numFmtId="0" fontId="30" fillId="4" borderId="12" xfId="0" applyFont="1" applyFill="1" applyBorder="1" applyAlignment="1" applyProtection="1">
      <alignment horizontal="center" vertical="center" wrapText="1"/>
      <protection hidden="1"/>
    </xf>
    <xf numFmtId="0" fontId="30" fillId="4" borderId="18" xfId="0" applyFont="1" applyFill="1" applyBorder="1" applyAlignment="1" applyProtection="1">
      <alignment horizontal="center" vertical="center" wrapText="1"/>
      <protection hidden="1"/>
    </xf>
    <xf numFmtId="0" fontId="30" fillId="4" borderId="17" xfId="0" applyFont="1" applyFill="1" applyBorder="1" applyAlignment="1" applyProtection="1">
      <alignment horizontal="center" vertical="center" wrapText="1"/>
      <protection hidden="1"/>
    </xf>
    <xf numFmtId="0" fontId="21" fillId="12" borderId="0" xfId="0" applyFont="1" applyFill="1" applyBorder="1" applyAlignment="1" applyProtection="1">
      <alignment vertical="center"/>
      <protection locked="0"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21" fillId="15" borderId="23" xfId="0" applyFont="1" applyFill="1" applyBorder="1" applyAlignment="1" applyProtection="1">
      <alignment vertical="center"/>
      <protection hidden="1"/>
    </xf>
    <xf numFmtId="0" fontId="21" fillId="14" borderId="23" xfId="0" applyFont="1" applyFill="1" applyBorder="1" applyAlignment="1" applyProtection="1">
      <alignment vertical="center"/>
      <protection hidden="1"/>
    </xf>
    <xf numFmtId="0" fontId="29" fillId="4" borderId="25" xfId="0" applyFont="1" applyFill="1" applyBorder="1" applyAlignment="1" applyProtection="1">
      <alignment horizontal="center" vertical="center"/>
      <protection hidden="1"/>
    </xf>
    <xf numFmtId="0" fontId="23" fillId="4" borderId="12" xfId="0" applyFont="1" applyFill="1" applyBorder="1" applyAlignment="1" applyProtection="1">
      <alignment horizontal="center" vertical="center"/>
      <protection hidden="1"/>
    </xf>
    <xf numFmtId="0" fontId="23" fillId="4" borderId="12" xfId="0" applyFont="1" applyFill="1" applyBorder="1" applyAlignment="1" applyProtection="1">
      <alignment horizontal="center" vertical="center" wrapText="1"/>
      <protection hidden="1"/>
    </xf>
    <xf numFmtId="0" fontId="23" fillId="4" borderId="18" xfId="0" applyFont="1" applyFill="1" applyBorder="1" applyAlignment="1" applyProtection="1">
      <alignment horizontal="center" vertical="center" wrapText="1"/>
      <protection hidden="1"/>
    </xf>
    <xf numFmtId="0" fontId="29" fillId="4" borderId="12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vertical="center"/>
      <protection locked="0"/>
    </xf>
    <xf numFmtId="0" fontId="36" fillId="4" borderId="16" xfId="0" applyFont="1" applyFill="1" applyBorder="1" applyAlignment="1" applyProtection="1">
      <alignment horizontal="center" vertical="center" wrapText="1"/>
      <protection hidden="1"/>
    </xf>
    <xf numFmtId="44" fontId="36" fillId="4" borderId="30" xfId="1" applyFont="1" applyFill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27" fillId="11" borderId="34" xfId="0" applyFont="1" applyFill="1" applyBorder="1" applyAlignment="1" applyProtection="1">
      <alignment horizontal="center" vertical="center" wrapText="1"/>
      <protection hidden="1"/>
    </xf>
    <xf numFmtId="0" fontId="25" fillId="0" borderId="34" xfId="0" applyFont="1" applyBorder="1" applyAlignment="1" applyProtection="1">
      <alignment horizontal="center" vertical="center"/>
      <protection hidden="1"/>
    </xf>
    <xf numFmtId="0" fontId="27" fillId="14" borderId="35" xfId="0" applyFont="1" applyFill="1" applyBorder="1" applyAlignment="1" applyProtection="1">
      <alignment horizontal="center" vertical="center" wrapText="1"/>
      <protection locked="0" hidden="1"/>
    </xf>
    <xf numFmtId="0" fontId="32" fillId="3" borderId="35" xfId="0" applyFont="1" applyFill="1" applyBorder="1" applyAlignment="1" applyProtection="1">
      <alignment horizontal="center" vertical="center" wrapText="1"/>
      <protection locked="0" hidden="1"/>
    </xf>
    <xf numFmtId="0" fontId="27" fillId="15" borderId="14" xfId="0" applyFont="1" applyFill="1" applyBorder="1" applyAlignment="1" applyProtection="1">
      <alignment horizontal="center" vertical="center" wrapText="1"/>
      <protection hidden="1"/>
    </xf>
    <xf numFmtId="0" fontId="32" fillId="3" borderId="12" xfId="0" applyFont="1" applyFill="1" applyBorder="1" applyAlignment="1" applyProtection="1">
      <alignment horizontal="center" vertical="center" wrapText="1"/>
      <protection locked="0" hidden="1"/>
    </xf>
    <xf numFmtId="0" fontId="28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4" fontId="21" fillId="0" borderId="0" xfId="0" applyNumberFormat="1" applyFont="1" applyAlignment="1" applyProtection="1">
      <alignment horizontal="center" wrapText="1"/>
      <protection locked="0" hidden="1"/>
    </xf>
    <xf numFmtId="0" fontId="31" fillId="12" borderId="13" xfId="0" applyFont="1" applyFill="1" applyBorder="1" applyAlignment="1" applyProtection="1">
      <alignment horizontal="center" vertical="center"/>
      <protection hidden="1"/>
    </xf>
    <xf numFmtId="0" fontId="31" fillId="12" borderId="14" xfId="0" applyFont="1" applyFill="1" applyBorder="1" applyAlignment="1" applyProtection="1">
      <alignment horizontal="center" vertical="center"/>
      <protection hidden="1"/>
    </xf>
    <xf numFmtId="0" fontId="31" fillId="12" borderId="19" xfId="0" applyFont="1" applyFill="1" applyBorder="1" applyAlignment="1" applyProtection="1">
      <alignment horizontal="center" vertical="center"/>
      <protection hidden="1"/>
    </xf>
    <xf numFmtId="0" fontId="31" fillId="12" borderId="20" xfId="0" applyFont="1" applyFill="1" applyBorder="1" applyAlignment="1" applyProtection="1">
      <alignment horizontal="center" vertical="center"/>
      <protection hidden="1"/>
    </xf>
    <xf numFmtId="0" fontId="31" fillId="12" borderId="21" xfId="0" applyFont="1" applyFill="1" applyBorder="1" applyAlignment="1" applyProtection="1">
      <alignment horizontal="center" vertical="center"/>
      <protection hidden="1"/>
    </xf>
    <xf numFmtId="0" fontId="31" fillId="12" borderId="22" xfId="0" applyFont="1" applyFill="1" applyBorder="1" applyAlignment="1" applyProtection="1">
      <alignment horizontal="center" vertical="center"/>
      <protection hidden="1"/>
    </xf>
    <xf numFmtId="0" fontId="35" fillId="4" borderId="0" xfId="0" applyFont="1" applyFill="1" applyAlignment="1" applyProtection="1">
      <alignment horizontal="center" vertical="center" wrapText="1"/>
      <protection hidden="1"/>
    </xf>
    <xf numFmtId="0" fontId="35" fillId="4" borderId="26" xfId="0" applyFont="1" applyFill="1" applyBorder="1" applyAlignment="1" applyProtection="1">
      <alignment horizontal="center" vertical="center" wrapText="1"/>
      <protection hidden="1"/>
    </xf>
    <xf numFmtId="0" fontId="25" fillId="0" borderId="26" xfId="0" applyFont="1" applyBorder="1" applyAlignment="1" applyProtection="1">
      <alignment horizontal="left" vertical="center"/>
      <protection hidden="1"/>
    </xf>
    <xf numFmtId="0" fontId="25" fillId="0" borderId="27" xfId="0" applyFont="1" applyBorder="1" applyAlignment="1" applyProtection="1">
      <alignment horizontal="left" vertical="center"/>
      <protection hidden="1"/>
    </xf>
    <xf numFmtId="0" fontId="25" fillId="0" borderId="21" xfId="0" applyFont="1" applyBorder="1" applyAlignment="1" applyProtection="1">
      <alignment horizontal="left" vertical="center"/>
      <protection hidden="1"/>
    </xf>
    <xf numFmtId="0" fontId="25" fillId="0" borderId="22" xfId="0" applyFont="1" applyBorder="1" applyAlignment="1" applyProtection="1">
      <alignment horizontal="left" vertical="center"/>
      <protection hidden="1"/>
    </xf>
    <xf numFmtId="0" fontId="22" fillId="3" borderId="0" xfId="0" applyFont="1" applyFill="1" applyAlignment="1" applyProtection="1">
      <alignment horizontal="center" wrapText="1"/>
      <protection locked="0" hidden="1"/>
    </xf>
    <xf numFmtId="0" fontId="25" fillId="0" borderId="0" xfId="0" applyFont="1" applyBorder="1" applyAlignment="1" applyProtection="1">
      <alignment horizontal="left" vertical="center"/>
      <protection hidden="1"/>
    </xf>
    <xf numFmtId="0" fontId="25" fillId="0" borderId="24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7" borderId="0" xfId="0" applyFont="1" applyFill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9" fillId="7" borderId="0" xfId="0" applyFont="1" applyFill="1" applyAlignment="1" applyProtection="1">
      <alignment horizontal="center" wrapText="1"/>
      <protection hidden="1"/>
    </xf>
  </cellXfs>
  <cellStyles count="16">
    <cellStyle name="Comma 2" xfId="5"/>
    <cellStyle name="Comma 4" xfId="6"/>
    <cellStyle name="Comma_Lista General ATAP(Agosto 2005)" xfId="7"/>
    <cellStyle name="Currency 2" xfId="8"/>
    <cellStyle name="Millares" xfId="3" builtinId="3"/>
    <cellStyle name="Millares 2" xfId="9"/>
    <cellStyle name="Moneda" xfId="1" builtinId="4"/>
    <cellStyle name="Normal" xfId="0" builtinId="0"/>
    <cellStyle name="Normal 2" xfId="10"/>
    <cellStyle name="Normal 3" xfId="11"/>
    <cellStyle name="Normal 3 2" xfId="12"/>
    <cellStyle name="Normal 41" xfId="13"/>
    <cellStyle name="Normal 8" xfId="14"/>
    <cellStyle name="Normal_Lista Impresa 2011-Rev" xfId="15"/>
    <cellStyle name="Porcentaje" xfId="2" builtinId="5"/>
    <cellStyle name="S5" xfId="4"/>
  </cellStyles>
  <dxfs count="0"/>
  <tableStyles count="0" defaultTableStyle="TableStyleMedium9" defaultPivotStyle="PivotStyleLight16"/>
  <colors>
    <mruColors>
      <color rgb="FFFF3399"/>
      <color rgb="FFEBECED"/>
      <color rgb="FFFF4C00"/>
      <color rgb="FF2D7CA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1000125</xdr:colOff>
      <xdr:row>0</xdr:row>
      <xdr:rowOff>351817</xdr:rowOff>
    </xdr:from>
    <xdr:to>
      <xdr:col>4</xdr:col>
      <xdr:colOff>833922</xdr:colOff>
      <xdr:row>0</xdr:row>
      <xdr:rowOff>1266825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780B05E-B223-4478-A1B4-1BC70BA1C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376" t="21699" r="2681" b="24051"/>
        <a:stretch/>
      </xdr:blipFill>
      <xdr:spPr>
        <a:xfrm>
          <a:off x="3248025" y="351817"/>
          <a:ext cx="2047875" cy="915008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142874</xdr:rowOff>
    </xdr:from>
    <xdr:to>
      <xdr:col>3</xdr:col>
      <xdr:colOff>284570</xdr:colOff>
      <xdr:row>2</xdr:row>
      <xdr:rowOff>45923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B76BFE0-F2A7-41AA-BCEA-C9A12B88E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42874"/>
          <a:ext cx="2495550" cy="1247775"/>
        </a:xfrm>
        <a:prstGeom prst="rect">
          <a:avLst/>
        </a:prstGeom>
      </xdr:spPr>
    </xdr:pic>
    <xdr:clientData/>
  </xdr:twoCellAnchor>
  <xdr:oneCellAnchor>
    <xdr:from>
      <xdr:col>7</xdr:col>
      <xdr:colOff>5742935</xdr:colOff>
      <xdr:row>0</xdr:row>
      <xdr:rowOff>366033</xdr:rowOff>
    </xdr:from>
    <xdr:ext cx="5396093" cy="46801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32E0CAC9-31A9-4BC3-A7EA-D9167B849C79}"/>
            </a:ext>
          </a:extLst>
        </xdr:cNvPr>
        <xdr:cNvSpPr txBox="1"/>
      </xdr:nvSpPr>
      <xdr:spPr>
        <a:xfrm>
          <a:off x="11975006" y="366033"/>
          <a:ext cx="5396093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>
              <a:solidFill>
                <a:schemeClr val="tx1">
                  <a:lumMod val="85000"/>
                  <a:lumOff val="15000"/>
                </a:schemeClr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Cotizador Interruptores</a:t>
          </a:r>
          <a:r>
            <a:rPr lang="es-MX" sz="2400" baseline="0">
              <a:solidFill>
                <a:schemeClr val="tx1">
                  <a:lumMod val="85000"/>
                  <a:lumOff val="15000"/>
                </a:schemeClr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de Caja Moldeada</a:t>
          </a:r>
          <a:endParaRPr lang="es-MX" sz="2400">
            <a:solidFill>
              <a:schemeClr val="tx1">
                <a:lumMod val="85000"/>
                <a:lumOff val="15000"/>
              </a:schemeClr>
            </a:solidFill>
            <a:latin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oneCellAnchor>
  <xdr:oneCellAnchor>
    <xdr:from>
      <xdr:col>8</xdr:col>
      <xdr:colOff>1692089</xdr:colOff>
      <xdr:row>0</xdr:row>
      <xdr:rowOff>714375</xdr:rowOff>
    </xdr:from>
    <xdr:ext cx="2811219" cy="374141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2A5A1BD9-655C-478F-8734-55A234E7193E}"/>
            </a:ext>
          </a:extLst>
        </xdr:cNvPr>
        <xdr:cNvSpPr txBox="1"/>
      </xdr:nvSpPr>
      <xdr:spPr>
        <a:xfrm>
          <a:off x="12001501" y="714375"/>
          <a:ext cx="28112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>
              <a:solidFill>
                <a:schemeClr val="tx1">
                  <a:lumMod val="85000"/>
                  <a:lumOff val="15000"/>
                </a:schemeClr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Distribución en Baja Tensión</a:t>
          </a:r>
        </a:p>
      </xdr:txBody>
    </xdr:sp>
    <xdr:clientData/>
  </xdr:oneCellAnchor>
  <xdr:twoCellAnchor>
    <xdr:from>
      <xdr:col>8</xdr:col>
      <xdr:colOff>693084</xdr:colOff>
      <xdr:row>0</xdr:row>
      <xdr:rowOff>1133475</xdr:rowOff>
    </xdr:from>
    <xdr:to>
      <xdr:col>10</xdr:col>
      <xdr:colOff>1066241</xdr:colOff>
      <xdr:row>0</xdr:row>
      <xdr:rowOff>1179194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D4EF7DC0-BD47-4A7D-936B-E024465919DD}"/>
            </a:ext>
          </a:extLst>
        </xdr:cNvPr>
        <xdr:cNvSpPr/>
      </xdr:nvSpPr>
      <xdr:spPr>
        <a:xfrm>
          <a:off x="11002496" y="1133475"/>
          <a:ext cx="3734921" cy="4571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544657</xdr:colOff>
      <xdr:row>86</xdr:row>
      <xdr:rowOff>9525</xdr:rowOff>
    </xdr:from>
    <xdr:to>
      <xdr:col>42</xdr:col>
      <xdr:colOff>158526</xdr:colOff>
      <xdr:row>90</xdr:row>
      <xdr:rowOff>10221</xdr:rowOff>
    </xdr:to>
    <xdr:pic>
      <xdr:nvPicPr>
        <xdr:cNvPr id="11" name="Imagen 10" descr="Interruptores Caja Moldeada Serie TMAX T7 50kA@440V (1000 AMP a 1600 AMP) SIN ZAPATAS">
          <a:extLst>
            <a:ext uri="{FF2B5EF4-FFF2-40B4-BE49-F238E27FC236}">
              <a16:creationId xmlns:a16="http://schemas.microsoft.com/office/drawing/2014/main" xmlns="" id="{24E93251-896C-4B65-8CD6-D16ED98A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3507" y="11020425"/>
          <a:ext cx="969818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537997</xdr:colOff>
      <xdr:row>69</xdr:row>
      <xdr:rowOff>128179</xdr:rowOff>
    </xdr:from>
    <xdr:to>
      <xdr:col>42</xdr:col>
      <xdr:colOff>158526</xdr:colOff>
      <xdr:row>73</xdr:row>
      <xdr:rowOff>4985</xdr:rowOff>
    </xdr:to>
    <xdr:pic>
      <xdr:nvPicPr>
        <xdr:cNvPr id="12" name="Imagen 11" descr="Interruptores Caja Moldeada Serie TMAX T5 100kA@220V (320 AMP a 630 AMP) SIN ZAPATAS">
          <a:extLst>
            <a:ext uri="{FF2B5EF4-FFF2-40B4-BE49-F238E27FC236}">
              <a16:creationId xmlns:a16="http://schemas.microsoft.com/office/drawing/2014/main" xmlns="" id="{2C3D6224-C76C-42DA-89D7-75A9F258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6847" y="9300754"/>
          <a:ext cx="976478" cy="1618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378758</xdr:colOff>
      <xdr:row>14</xdr:row>
      <xdr:rowOff>128867</xdr:rowOff>
    </xdr:from>
    <xdr:to>
      <xdr:col>42</xdr:col>
      <xdr:colOff>213434</xdr:colOff>
      <xdr:row>17</xdr:row>
      <xdr:rowOff>133395</xdr:rowOff>
    </xdr:to>
    <xdr:pic>
      <xdr:nvPicPr>
        <xdr:cNvPr id="13" name="Imagen 12" descr="Interruptores Caja Moldeada Serie TMAX XT1 40kA@220V (25 AMP a 160 AMP) SIN ZAPATAS">
          <a:extLst>
            <a:ext uri="{FF2B5EF4-FFF2-40B4-BE49-F238E27FC236}">
              <a16:creationId xmlns:a16="http://schemas.microsoft.com/office/drawing/2014/main" xmlns="" id="{8E3E389F-D6F1-423C-9E73-FB7AB044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0329" y="3625903"/>
          <a:ext cx="119879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388284</xdr:colOff>
      <xdr:row>32</xdr:row>
      <xdr:rowOff>161925</xdr:rowOff>
    </xdr:from>
    <xdr:to>
      <xdr:col>42</xdr:col>
      <xdr:colOff>213435</xdr:colOff>
      <xdr:row>35</xdr:row>
      <xdr:rowOff>234683</xdr:rowOff>
    </xdr:to>
    <xdr:pic>
      <xdr:nvPicPr>
        <xdr:cNvPr id="14" name="Imagen 13" descr="Interruptores Caja Moldeada Serie TMAX XT3 50kA@220V (125 AMP a 250 AMP) SIN ZAPATAS">
          <a:extLst>
            <a:ext uri="{FF2B5EF4-FFF2-40B4-BE49-F238E27FC236}">
              <a16:creationId xmlns:a16="http://schemas.microsoft.com/office/drawing/2014/main" xmlns="" id="{CC2E55A8-4EE7-4B3E-B768-0FDF43BD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9460" y="5776072"/>
          <a:ext cx="1173256" cy="1187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323848</xdr:colOff>
      <xdr:row>50</xdr:row>
      <xdr:rowOff>219074</xdr:rowOff>
    </xdr:from>
    <xdr:to>
      <xdr:col>42</xdr:col>
      <xdr:colOff>244250</xdr:colOff>
      <xdr:row>53</xdr:row>
      <xdr:rowOff>277925</xdr:rowOff>
    </xdr:to>
    <xdr:pic>
      <xdr:nvPicPr>
        <xdr:cNvPr id="15" name="Imagen 14" descr="Interruptores Caja Moldeada Serie TMAX XT4 65kA@440V (125 AMP a 250 AMP) SIN ZAPATAS">
          <a:extLst>
            <a:ext uri="{FF2B5EF4-FFF2-40B4-BE49-F238E27FC236}">
              <a16:creationId xmlns:a16="http://schemas.microsoft.com/office/drawing/2014/main" xmlns="" id="{9FBDD837-8518-4B60-AF6D-5CE95D8E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698" y="7600949"/>
          <a:ext cx="1276351" cy="1276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912253</xdr:colOff>
      <xdr:row>27</xdr:row>
      <xdr:rowOff>362219</xdr:rowOff>
    </xdr:from>
    <xdr:to>
      <xdr:col>6</xdr:col>
      <xdr:colOff>1167147</xdr:colOff>
      <xdr:row>27</xdr:row>
      <xdr:rowOff>362219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xmlns="" id="{040B75E9-17EF-426F-A8D4-596FB6B6BCFA}"/>
            </a:ext>
          </a:extLst>
        </xdr:cNvPr>
        <xdr:cNvCxnSpPr/>
      </xdr:nvCxnSpPr>
      <xdr:spPr>
        <a:xfrm>
          <a:off x="7163873" y="8451761"/>
          <a:ext cx="155619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912253</xdr:colOff>
      <xdr:row>45</xdr:row>
      <xdr:rowOff>362219</xdr:rowOff>
    </xdr:from>
    <xdr:to>
      <xdr:col>6</xdr:col>
      <xdr:colOff>1167147</xdr:colOff>
      <xdr:row>45</xdr:row>
      <xdr:rowOff>362219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xmlns="" id="{53EB70F2-317D-4515-997F-12BB71106D4D}"/>
            </a:ext>
          </a:extLst>
        </xdr:cNvPr>
        <xdr:cNvCxnSpPr/>
      </xdr:nvCxnSpPr>
      <xdr:spPr>
        <a:xfrm>
          <a:off x="7163873" y="8518839"/>
          <a:ext cx="155619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912253</xdr:colOff>
      <xdr:row>64</xdr:row>
      <xdr:rowOff>362219</xdr:rowOff>
    </xdr:from>
    <xdr:to>
      <xdr:col>6</xdr:col>
      <xdr:colOff>1167147</xdr:colOff>
      <xdr:row>64</xdr:row>
      <xdr:rowOff>362219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xmlns="" id="{D90F2ECC-9CA1-4A01-95D9-8F2635258CB9}"/>
            </a:ext>
          </a:extLst>
        </xdr:cNvPr>
        <xdr:cNvCxnSpPr/>
      </xdr:nvCxnSpPr>
      <xdr:spPr>
        <a:xfrm>
          <a:off x="7163873" y="14367994"/>
          <a:ext cx="155619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912253</xdr:colOff>
      <xdr:row>81</xdr:row>
      <xdr:rowOff>362219</xdr:rowOff>
    </xdr:from>
    <xdr:to>
      <xdr:col>6</xdr:col>
      <xdr:colOff>1167147</xdr:colOff>
      <xdr:row>81</xdr:row>
      <xdr:rowOff>362219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xmlns="" id="{9BB08C0A-BCF6-4A12-A4DC-628C5E501C7B}"/>
            </a:ext>
          </a:extLst>
        </xdr:cNvPr>
        <xdr:cNvCxnSpPr/>
      </xdr:nvCxnSpPr>
      <xdr:spPr>
        <a:xfrm>
          <a:off x="7163873" y="19653698"/>
          <a:ext cx="155619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912253</xdr:colOff>
      <xdr:row>98</xdr:row>
      <xdr:rowOff>362219</xdr:rowOff>
    </xdr:from>
    <xdr:to>
      <xdr:col>6</xdr:col>
      <xdr:colOff>1167147</xdr:colOff>
      <xdr:row>98</xdr:row>
      <xdr:rowOff>362219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xmlns="" id="{4637E025-1506-4D1A-9235-36E070DD4E91}"/>
            </a:ext>
          </a:extLst>
        </xdr:cNvPr>
        <xdr:cNvCxnSpPr/>
      </xdr:nvCxnSpPr>
      <xdr:spPr>
        <a:xfrm>
          <a:off x="7163873" y="24349120"/>
          <a:ext cx="155619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7"/>
  <sheetViews>
    <sheetView showGridLines="0" tabSelected="1" topLeftCell="A68" zoomScale="70" zoomScaleNormal="70" workbookViewId="0">
      <selection activeCell="C89" sqref="C89"/>
    </sheetView>
  </sheetViews>
  <sheetFormatPr baseColWidth="10" defaultRowHeight="15.75"/>
  <cols>
    <col min="1" max="1" width="4.7109375" style="78" customWidth="1"/>
    <col min="2" max="2" width="16.5703125" style="94" customWidth="1"/>
    <col min="3" max="3" width="18" style="78" customWidth="1"/>
    <col min="4" max="4" width="15.5703125" style="78" customWidth="1"/>
    <col min="5" max="5" width="16.140625" style="78" customWidth="1"/>
    <col min="6" max="6" width="17" style="78" customWidth="1"/>
    <col min="7" max="7" width="19.42578125" style="78" customWidth="1"/>
    <col min="8" max="8" width="89" style="78" customWidth="1"/>
    <col min="9" max="9" width="26.85546875" style="94" customWidth="1"/>
    <col min="10" max="10" width="23.5703125" style="78" customWidth="1"/>
    <col min="11" max="11" width="16.7109375" style="78" customWidth="1"/>
    <col min="12" max="12" width="3.5703125" style="78" customWidth="1"/>
    <col min="13" max="16" width="3.5703125" style="30" hidden="1" customWidth="1"/>
    <col min="17" max="17" width="8.85546875" style="30" hidden="1" customWidth="1"/>
    <col min="18" max="35" width="3.5703125" style="30" hidden="1" customWidth="1"/>
    <col min="36" max="36" width="6" style="32" hidden="1" customWidth="1"/>
    <col min="37" max="37" width="11.42578125" style="32" hidden="1" customWidth="1"/>
    <col min="38" max="40" width="0" style="32" hidden="1" customWidth="1"/>
    <col min="41" max="42" width="0" style="30" hidden="1" customWidth="1"/>
    <col min="43" max="43" width="11.42578125" style="30"/>
    <col min="44" max="44" width="18.85546875" style="30" bestFit="1" customWidth="1"/>
    <col min="45" max="45" width="57.7109375" style="24" bestFit="1" customWidth="1"/>
    <col min="46" max="46" width="18.85546875" style="24" bestFit="1" customWidth="1"/>
    <col min="47" max="16384" width="11.42578125" style="24"/>
  </cols>
  <sheetData>
    <row r="1" spans="1:49" ht="100.5" customHeight="1">
      <c r="B1" s="173"/>
      <c r="C1" s="173"/>
      <c r="D1" s="173"/>
      <c r="E1" s="173"/>
      <c r="F1" s="173"/>
      <c r="G1" s="173"/>
      <c r="H1" s="173"/>
      <c r="I1" s="173"/>
    </row>
    <row r="2" spans="1:49" s="25" customFormat="1" ht="5.25" customHeight="1">
      <c r="A2" s="79"/>
      <c r="B2" s="80"/>
      <c r="C2" s="80"/>
      <c r="D2" s="80"/>
      <c r="E2" s="80"/>
      <c r="F2" s="80"/>
      <c r="G2" s="80"/>
      <c r="H2" s="80"/>
      <c r="I2" s="80"/>
      <c r="J2" s="79"/>
      <c r="K2" s="79"/>
      <c r="L2" s="79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4"/>
      <c r="AK2" s="34"/>
      <c r="AL2" s="34"/>
      <c r="AM2" s="34"/>
      <c r="AN2" s="34"/>
      <c r="AO2" s="33"/>
      <c r="AP2" s="33"/>
      <c r="AQ2" s="33"/>
      <c r="AR2" s="33"/>
    </row>
    <row r="3" spans="1:49" ht="37.5" customHeight="1" thickBot="1">
      <c r="B3" s="81" t="s">
        <v>1</v>
      </c>
      <c r="I3" s="82"/>
      <c r="AW3" s="24" t="s">
        <v>38612</v>
      </c>
    </row>
    <row r="4" spans="1:49">
      <c r="A4" s="83"/>
      <c r="B4" s="171" t="s">
        <v>38605</v>
      </c>
      <c r="C4" s="171"/>
      <c r="D4" s="171"/>
      <c r="E4" s="171"/>
      <c r="F4" s="171"/>
      <c r="G4" s="171"/>
      <c r="H4" s="172"/>
      <c r="I4" s="84"/>
    </row>
    <row r="5" spans="1:49" s="26" customFormat="1" ht="17.25" customHeight="1">
      <c r="A5" s="85"/>
      <c r="B5" s="174" t="s">
        <v>134</v>
      </c>
      <c r="C5" s="174"/>
      <c r="D5" s="174"/>
      <c r="E5" s="174"/>
      <c r="F5" s="174"/>
      <c r="G5" s="174"/>
      <c r="H5" s="175"/>
      <c r="I5" s="87"/>
      <c r="J5" s="87"/>
      <c r="K5" s="87"/>
      <c r="L5" s="87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5"/>
      <c r="AK5" s="35"/>
      <c r="AL5" s="35"/>
      <c r="AM5" s="35"/>
      <c r="AN5" s="35"/>
      <c r="AO5" s="29"/>
      <c r="AP5" s="29"/>
      <c r="AQ5" s="29"/>
      <c r="AR5" s="29"/>
    </row>
    <row r="6" spans="1:49" s="26" customFormat="1" ht="17.25" customHeight="1">
      <c r="A6" s="88"/>
      <c r="B6" s="174" t="s">
        <v>159</v>
      </c>
      <c r="C6" s="174"/>
      <c r="D6" s="174"/>
      <c r="E6" s="174"/>
      <c r="F6" s="174"/>
      <c r="G6" s="174"/>
      <c r="H6" s="175"/>
      <c r="I6" s="89"/>
      <c r="J6" s="87"/>
      <c r="K6" s="87"/>
      <c r="L6" s="87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35"/>
      <c r="AK6" s="35"/>
      <c r="AL6" s="35"/>
      <c r="AM6" s="35"/>
      <c r="AN6" s="35"/>
      <c r="AO6" s="29"/>
      <c r="AP6" s="29"/>
      <c r="AQ6" s="29"/>
      <c r="AR6" s="29"/>
    </row>
    <row r="7" spans="1:49" s="26" customFormat="1" ht="17.25" customHeight="1">
      <c r="A7" s="90"/>
      <c r="B7" s="174" t="s">
        <v>38607</v>
      </c>
      <c r="C7" s="174"/>
      <c r="D7" s="174"/>
      <c r="E7" s="174"/>
      <c r="F7" s="174"/>
      <c r="G7" s="174"/>
      <c r="H7" s="175"/>
      <c r="I7" s="87"/>
      <c r="J7" s="87"/>
      <c r="K7" s="87"/>
      <c r="L7" s="87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5"/>
      <c r="AK7" s="35"/>
      <c r="AL7" s="35"/>
      <c r="AM7" s="35"/>
      <c r="AN7" s="35"/>
      <c r="AO7" s="29"/>
      <c r="AP7" s="29"/>
      <c r="AQ7" s="29"/>
      <c r="AR7" s="29"/>
    </row>
    <row r="8" spans="1:49" s="26" customFormat="1" ht="17.25" customHeight="1">
      <c r="A8" s="91"/>
      <c r="B8" s="174" t="s">
        <v>160</v>
      </c>
      <c r="C8" s="174"/>
      <c r="D8" s="174"/>
      <c r="E8" s="174"/>
      <c r="F8" s="174"/>
      <c r="G8" s="174"/>
      <c r="H8" s="175"/>
      <c r="I8" s="92"/>
      <c r="J8" s="87"/>
      <c r="K8" s="87"/>
      <c r="L8" s="87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5"/>
      <c r="AK8" s="35"/>
      <c r="AL8" s="35"/>
      <c r="AM8" s="35"/>
      <c r="AN8" s="35"/>
      <c r="AO8" s="29"/>
      <c r="AP8" s="29"/>
      <c r="AQ8" s="29"/>
      <c r="AR8" s="29"/>
    </row>
    <row r="9" spans="1:49" s="26" customFormat="1" ht="17.25" customHeight="1">
      <c r="A9" s="138"/>
      <c r="B9" s="174" t="s">
        <v>38619</v>
      </c>
      <c r="C9" s="174"/>
      <c r="D9" s="174"/>
      <c r="E9" s="174"/>
      <c r="F9" s="174"/>
      <c r="G9" s="174"/>
      <c r="H9" s="175"/>
      <c r="I9" s="92"/>
      <c r="J9" s="87"/>
      <c r="K9" s="87"/>
      <c r="L9" s="87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35"/>
      <c r="AK9" s="35"/>
      <c r="AL9" s="35"/>
      <c r="AM9" s="35"/>
      <c r="AN9" s="35"/>
      <c r="AO9" s="29"/>
      <c r="AP9" s="29"/>
      <c r="AQ9" s="29"/>
      <c r="AR9" s="29"/>
    </row>
    <row r="10" spans="1:49" s="26" customFormat="1" ht="17.25" customHeight="1">
      <c r="A10" s="139"/>
      <c r="B10" s="174" t="s">
        <v>41180</v>
      </c>
      <c r="C10" s="174"/>
      <c r="D10" s="174"/>
      <c r="E10" s="174"/>
      <c r="F10" s="174"/>
      <c r="G10" s="174"/>
      <c r="H10" s="175"/>
      <c r="I10" s="92"/>
      <c r="J10" s="87"/>
      <c r="K10" s="87"/>
      <c r="L10" s="87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35"/>
      <c r="AK10" s="35"/>
      <c r="AL10" s="35"/>
      <c r="AM10" s="35"/>
      <c r="AN10" s="35"/>
      <c r="AO10" s="29"/>
      <c r="AP10" s="29"/>
      <c r="AQ10" s="29"/>
      <c r="AR10" s="29"/>
    </row>
    <row r="11" spans="1:49" ht="17.25" thickBot="1">
      <c r="A11" s="140"/>
      <c r="B11" s="169" t="s">
        <v>38615</v>
      </c>
      <c r="C11" s="169"/>
      <c r="D11" s="169"/>
      <c r="E11" s="169"/>
      <c r="F11" s="169"/>
      <c r="G11" s="169"/>
      <c r="H11" s="170"/>
      <c r="J11" s="95"/>
    </row>
    <row r="12" spans="1:49" ht="33" customHeight="1">
      <c r="A12" s="137"/>
      <c r="B12" s="86"/>
      <c r="C12" s="86"/>
      <c r="D12" s="86"/>
      <c r="E12" s="86"/>
      <c r="F12" s="86"/>
      <c r="G12" s="86"/>
      <c r="H12" s="86"/>
      <c r="J12" s="128" t="s">
        <v>38621</v>
      </c>
    </row>
    <row r="13" spans="1:49" ht="17.25" thickBot="1">
      <c r="A13" s="96"/>
      <c r="B13" s="86"/>
      <c r="C13" s="86"/>
      <c r="D13" s="86"/>
      <c r="E13" s="86"/>
      <c r="F13" s="86"/>
      <c r="G13" s="86"/>
      <c r="H13" s="86"/>
      <c r="J13" s="129">
        <f>SUM(J17+J19+J25+J26)</f>
        <v>4156.7</v>
      </c>
    </row>
    <row r="14" spans="1:49" ht="6" customHeight="1" thickBot="1">
      <c r="B14" s="159"/>
      <c r="C14" s="159"/>
      <c r="D14" s="159"/>
      <c r="E14" s="159"/>
      <c r="F14" s="159"/>
      <c r="G14" s="159"/>
      <c r="H14" s="159"/>
      <c r="I14" s="97"/>
    </row>
    <row r="15" spans="1:49" s="27" customFormat="1" ht="20.25" customHeight="1" thickBot="1">
      <c r="A15" s="87"/>
      <c r="B15" s="161" t="s">
        <v>38609</v>
      </c>
      <c r="C15" s="162"/>
      <c r="D15" s="162"/>
      <c r="E15" s="162"/>
      <c r="F15" s="162"/>
      <c r="G15" s="162"/>
      <c r="H15" s="162"/>
      <c r="I15" s="162"/>
      <c r="J15" s="163"/>
      <c r="K15" s="87"/>
      <c r="L15" s="87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/>
      <c r="AJ15" s="37"/>
      <c r="AK15" s="37"/>
      <c r="AL15" s="37"/>
      <c r="AM15" s="37"/>
      <c r="AN15" s="36"/>
      <c r="AO15" s="36"/>
      <c r="AP15" s="36"/>
      <c r="AQ15" s="36"/>
      <c r="AR15" s="36"/>
    </row>
    <row r="16" spans="1:49" s="27" customFormat="1" ht="54" customHeight="1">
      <c r="A16" s="87"/>
      <c r="B16" s="98" t="s">
        <v>133</v>
      </c>
      <c r="C16" s="148" t="s">
        <v>135</v>
      </c>
      <c r="D16" s="99" t="s">
        <v>136</v>
      </c>
      <c r="E16" s="151" t="s">
        <v>162</v>
      </c>
      <c r="F16" s="155" t="s">
        <v>38620</v>
      </c>
      <c r="G16" s="153" t="s">
        <v>41183</v>
      </c>
      <c r="H16" s="132" t="s">
        <v>38613</v>
      </c>
      <c r="I16" s="133" t="s">
        <v>38610</v>
      </c>
      <c r="J16" s="134" t="s">
        <v>38611</v>
      </c>
      <c r="K16" s="78"/>
      <c r="L16" s="87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/>
      <c r="AJ16" s="37"/>
      <c r="AK16" s="37"/>
      <c r="AL16" s="37"/>
      <c r="AM16" s="37"/>
      <c r="AN16" s="36"/>
      <c r="AO16" s="36"/>
      <c r="AP16" s="36"/>
      <c r="AQ16" s="36"/>
      <c r="AR16" s="36"/>
    </row>
    <row r="17" spans="1:47" s="28" customFormat="1" ht="20.25" customHeight="1">
      <c r="A17" s="101"/>
      <c r="B17" s="102">
        <v>32</v>
      </c>
      <c r="C17" s="103">
        <v>220</v>
      </c>
      <c r="D17" s="103">
        <v>40</v>
      </c>
      <c r="E17" s="152" t="str">
        <f>Hoja1!U5</f>
        <v>TMD</v>
      </c>
      <c r="F17" s="156" t="s">
        <v>213</v>
      </c>
      <c r="G17" s="154" t="s">
        <v>41175</v>
      </c>
      <c r="H17" s="105" t="str">
        <f>Hoja1!Y5</f>
        <v>XT1C 32 amp, Icc= 40 Kamp a 220 volts Relé TMD</v>
      </c>
      <c r="I17" s="106" t="str">
        <f>Hoja1!Z5</f>
        <v>1SDA067392R1</v>
      </c>
      <c r="J17" s="107">
        <f>ROUNDUP(IF(ISERROR(VLOOKUP(I17,MXP!$B$1:$N$90000,11,0)*1),0,(VLOOKUP(I17,MXP!$B$1:$N$90000,11,0)*1)),1)</f>
        <v>904.4</v>
      </c>
      <c r="K17" s="101"/>
      <c r="L17" s="10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9"/>
      <c r="AJ17" s="39"/>
      <c r="AK17" s="39"/>
      <c r="AL17" s="39"/>
      <c r="AM17" s="39"/>
      <c r="AN17" s="38"/>
      <c r="AO17" s="38"/>
      <c r="AP17" s="38"/>
      <c r="AQ17" s="38"/>
      <c r="AR17" s="36"/>
      <c r="AS17" s="27"/>
      <c r="AT17" s="27"/>
      <c r="AU17" s="27"/>
    </row>
    <row r="18" spans="1:47" s="27" customFormat="1" ht="25.5" customHeight="1">
      <c r="A18" s="87"/>
      <c r="B18" s="108"/>
      <c r="C18" s="109"/>
      <c r="D18" s="109"/>
      <c r="E18" s="109"/>
      <c r="F18" s="109"/>
      <c r="G18" s="109"/>
      <c r="H18" s="132" t="s">
        <v>38614</v>
      </c>
      <c r="I18" s="133" t="s">
        <v>38608</v>
      </c>
      <c r="J18" s="134" t="s">
        <v>38611</v>
      </c>
      <c r="K18" s="87"/>
      <c r="L18" s="87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/>
      <c r="AJ18" s="37"/>
      <c r="AK18" s="37"/>
      <c r="AL18" s="37"/>
      <c r="AM18" s="37"/>
      <c r="AN18" s="36"/>
      <c r="AO18" s="36"/>
      <c r="AP18" s="36"/>
      <c r="AQ18" s="36"/>
      <c r="AR18" s="36"/>
    </row>
    <row r="19" spans="1:47" s="28" customFormat="1" ht="45" customHeight="1" thickBot="1">
      <c r="A19" s="101"/>
      <c r="B19" s="110"/>
      <c r="C19" s="111"/>
      <c r="D19" s="112"/>
      <c r="E19" s="112"/>
      <c r="F19" s="112"/>
      <c r="G19" s="112"/>
      <c r="H19" s="113" t="str">
        <f>Hoja1!AD5</f>
        <v>Juego de Terminales para cables de Cobre/Aluminio FC CuAl   50 mm2 (14...1 AWG) para interruptor XT1 hasta 160 A , 6 Pzs</v>
      </c>
      <c r="I19" s="114" t="str">
        <f>Hoja1!AC5</f>
        <v>1SDA066907R1</v>
      </c>
      <c r="J19" s="115">
        <f>ROUNDUP(IF(ISERROR(VLOOKUP(I19,MXP!$B$1:$N$90000,11,0)*1),0,(VLOOKUP(I19,MXP!$B$1:$N$90000,11,0)*1)),1)</f>
        <v>112.69999999999999</v>
      </c>
      <c r="K19" s="101"/>
      <c r="L19" s="101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9"/>
      <c r="AJ19" s="39"/>
      <c r="AK19" s="39"/>
      <c r="AL19" s="39"/>
      <c r="AM19" s="39"/>
      <c r="AN19" s="38"/>
      <c r="AO19" s="38"/>
      <c r="AP19" s="38"/>
      <c r="AQ19" s="38"/>
      <c r="AR19" s="38"/>
    </row>
    <row r="20" spans="1:47" s="28" customFormat="1" ht="16.5" hidden="1">
      <c r="A20" s="101"/>
      <c r="B20" s="116"/>
      <c r="C20" s="117"/>
      <c r="D20" s="109"/>
      <c r="E20" s="109"/>
      <c r="F20" s="109"/>
      <c r="G20" s="109"/>
      <c r="I20" s="130"/>
      <c r="J20" s="131"/>
      <c r="K20" s="101"/>
      <c r="L20" s="101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9"/>
      <c r="AJ20" s="39"/>
      <c r="AK20" s="39"/>
      <c r="AL20" s="39"/>
      <c r="AM20" s="39"/>
      <c r="AN20" s="38"/>
      <c r="AO20" s="38"/>
      <c r="AP20" s="38"/>
      <c r="AQ20" s="38"/>
      <c r="AR20" s="38"/>
    </row>
    <row r="21" spans="1:47" s="28" customFormat="1" ht="25.5" hidden="1" customHeight="1">
      <c r="A21" s="101"/>
      <c r="B21" s="116"/>
      <c r="C21" s="117"/>
      <c r="D21" s="109"/>
      <c r="E21" s="109"/>
      <c r="F21" s="109"/>
      <c r="G21" s="109"/>
      <c r="I21" s="130"/>
      <c r="J21" s="131"/>
      <c r="K21" s="101"/>
      <c r="L21" s="10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39"/>
      <c r="AK21" s="39"/>
      <c r="AL21" s="39"/>
      <c r="AM21" s="39"/>
      <c r="AN21" s="38"/>
      <c r="AO21" s="38"/>
      <c r="AP21" s="38"/>
      <c r="AQ21" s="38"/>
      <c r="AR21" s="38"/>
    </row>
    <row r="22" spans="1:47" s="28" customFormat="1" ht="14.25" hidden="1" customHeight="1">
      <c r="A22" s="101"/>
      <c r="B22" s="116"/>
      <c r="C22" s="117"/>
      <c r="D22" s="109"/>
      <c r="E22" s="109"/>
      <c r="F22" s="109"/>
      <c r="G22" s="109"/>
      <c r="I22" s="130"/>
      <c r="J22" s="131"/>
      <c r="K22" s="101"/>
      <c r="L22" s="101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9"/>
      <c r="AJ22" s="39"/>
      <c r="AK22" s="39"/>
      <c r="AL22" s="39"/>
      <c r="AM22" s="39"/>
      <c r="AN22" s="38"/>
      <c r="AO22" s="38"/>
      <c r="AP22" s="38"/>
      <c r="AQ22" s="38"/>
      <c r="AR22" s="38"/>
    </row>
    <row r="23" spans="1:47" s="28" customFormat="1" ht="18.75" hidden="1" customHeight="1">
      <c r="A23" s="101"/>
      <c r="B23" s="116"/>
      <c r="C23" s="117"/>
      <c r="D23" s="109"/>
      <c r="E23" s="109"/>
      <c r="F23" s="109"/>
      <c r="G23" s="109"/>
      <c r="I23" s="130"/>
      <c r="J23" s="131"/>
      <c r="K23" s="101"/>
      <c r="L23" s="101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9"/>
      <c r="AJ23" s="39"/>
      <c r="AK23" s="39"/>
      <c r="AL23" s="39"/>
      <c r="AM23" s="39"/>
      <c r="AN23" s="38"/>
      <c r="AO23" s="38"/>
      <c r="AP23" s="38"/>
      <c r="AQ23" s="38"/>
      <c r="AR23" s="38"/>
    </row>
    <row r="24" spans="1:47" s="36" customFormat="1" ht="33">
      <c r="A24" s="87"/>
      <c r="B24" s="108"/>
      <c r="C24" s="109"/>
      <c r="D24" s="109"/>
      <c r="E24" s="109"/>
      <c r="F24" s="109"/>
      <c r="G24" s="109"/>
      <c r="H24" s="135" t="s">
        <v>41185</v>
      </c>
      <c r="I24" s="133" t="s">
        <v>38617</v>
      </c>
      <c r="J24" s="134" t="s">
        <v>38611</v>
      </c>
      <c r="K24" s="87"/>
      <c r="L24" s="87"/>
      <c r="AI24" s="37"/>
      <c r="AJ24" s="37"/>
      <c r="AK24" s="37"/>
      <c r="AL24" s="37"/>
      <c r="AM24" s="37"/>
    </row>
    <row r="25" spans="1:47" s="36" customFormat="1" ht="30.75" customHeight="1">
      <c r="A25" s="87"/>
      <c r="B25" s="108"/>
      <c r="C25" s="109"/>
      <c r="D25" s="109"/>
      <c r="E25" s="109"/>
      <c r="F25" s="109"/>
      <c r="G25" s="109"/>
      <c r="H25" s="120" t="str">
        <f>IF($F$17="SI",IF($G$17="metalico",Hoja1!AH5,IF($G$17="inox",Hoja1!AL5,IF($G$17="termo plastico",Hoja1!AN5,""))),"")</f>
        <v>Gabinete Metálico INOX Vacío SR IP 65, IK 10,  400x300x150</v>
      </c>
      <c r="I25" s="106" t="str">
        <f>IF($F$17="SI",IF($G$17="metalico",Hoja1!AG5,IF($G$17="inox",Hoja1!AK5,IF($G$17="termo plastico",Hoja1!AM5,""))),"")</f>
        <v>SRN4315X</v>
      </c>
      <c r="J25" s="121">
        <f>ROUNDUP(IF(ISERROR(VLOOKUP(I25,MXP!$B$1:$N$90000,11,0)*1),0,(VLOOKUP(I25,MXP!$B$1:$N$90000,11,0)*1)),1)</f>
        <v>3139.6</v>
      </c>
      <c r="K25" s="87"/>
      <c r="L25" s="87"/>
      <c r="AI25" s="37"/>
      <c r="AJ25" s="37"/>
      <c r="AK25" s="37"/>
      <c r="AL25" s="37"/>
      <c r="AM25" s="37"/>
    </row>
    <row r="26" spans="1:47" s="36" customFormat="1" ht="30.75" customHeight="1">
      <c r="A26" s="87"/>
      <c r="B26" s="108"/>
      <c r="C26" s="109"/>
      <c r="D26" s="109"/>
      <c r="E26" s="109"/>
      <c r="F26" s="109"/>
      <c r="G26" s="109"/>
      <c r="H26" s="120" t="str">
        <f>IF($F$17="SI",IF($G$17="termo plastico",Hoja1!AP5,""),"")</f>
        <v/>
      </c>
      <c r="I26" s="106" t="str">
        <f>IF($F$17="SI",IF($G$17="termo plastico",Hoja1!AO5,""),"")</f>
        <v/>
      </c>
      <c r="J26" s="121">
        <f>ROUNDUP(IF(ISERROR(VLOOKUP(I26,MXP!$B$1:$N$90000,11,0)*1),0,(VLOOKUP(I26,MXP!$B$1:$N$90000,11,0)*1)),1)</f>
        <v>0</v>
      </c>
      <c r="K26" s="87"/>
      <c r="L26" s="87"/>
      <c r="AI26" s="37"/>
      <c r="AJ26" s="37"/>
      <c r="AK26" s="37"/>
      <c r="AL26" s="37"/>
      <c r="AM26" s="37"/>
    </row>
    <row r="27" spans="1:47" s="36" customFormat="1" ht="50.25" customHeight="1">
      <c r="A27" s="87"/>
      <c r="B27" s="108"/>
      <c r="C27" s="109"/>
      <c r="D27" s="109"/>
      <c r="E27" s="109"/>
      <c r="F27" s="167" t="s">
        <v>41187</v>
      </c>
      <c r="G27" s="167"/>
      <c r="H27" s="135" t="s">
        <v>41186</v>
      </c>
      <c r="I27" s="133" t="s">
        <v>38618</v>
      </c>
      <c r="J27" s="134" t="s">
        <v>38611</v>
      </c>
      <c r="K27" s="87"/>
      <c r="L27" s="87"/>
      <c r="AI27" s="37"/>
      <c r="AJ27" s="37"/>
      <c r="AK27" s="37"/>
      <c r="AL27" s="37"/>
      <c r="AM27" s="37"/>
    </row>
    <row r="28" spans="1:47" s="36" customFormat="1" ht="45" customHeight="1" thickBot="1">
      <c r="A28" s="87"/>
      <c r="B28" s="122"/>
      <c r="C28" s="112"/>
      <c r="D28" s="112"/>
      <c r="E28" s="112"/>
      <c r="F28" s="168"/>
      <c r="G28" s="168"/>
      <c r="H28" s="123" t="str">
        <f>IF(F17="SI",Hoja1!AJ5,"")</f>
        <v>Interruptor 3 polos de 32A con gabinete métálico SRN de 400 x 300 x 150 mm</v>
      </c>
      <c r="I28" s="123" t="str">
        <f>IF(F17="SI",Hoja1!AI5,"")</f>
        <v>SRN4315067392K</v>
      </c>
      <c r="J28" s="124">
        <f>ROUNDUP(IF(ISERROR(VLOOKUP(I28,MXP!$B$1:$N$90000,11,0)*1),0,(VLOOKUP(I28,MXP!$B$1:$N$90000,11,0)*1)),1)</f>
        <v>1974.3</v>
      </c>
      <c r="K28" s="87"/>
      <c r="L28" s="87"/>
      <c r="AI28" s="37"/>
      <c r="AJ28" s="37"/>
      <c r="AK28" s="37"/>
      <c r="AL28" s="37"/>
      <c r="AM28" s="37"/>
    </row>
    <row r="29" spans="1:47" s="27" customFormat="1" ht="62.25" customHeight="1" thickBot="1">
      <c r="A29" s="87"/>
      <c r="B29" s="125"/>
      <c r="C29" s="87"/>
      <c r="D29" s="87"/>
      <c r="E29" s="87"/>
      <c r="F29" s="87"/>
      <c r="G29" s="87"/>
      <c r="H29" s="87"/>
      <c r="I29" s="125"/>
      <c r="J29" s="87"/>
      <c r="K29" s="87"/>
      <c r="L29" s="78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  <c r="AK29" s="37"/>
      <c r="AL29" s="37"/>
      <c r="AM29" s="37"/>
      <c r="AN29" s="37"/>
      <c r="AO29" s="36"/>
      <c r="AP29" s="36"/>
      <c r="AQ29" s="36"/>
      <c r="AR29" s="36"/>
    </row>
    <row r="30" spans="1:47" ht="33" customHeight="1">
      <c r="A30" s="87"/>
      <c r="B30" s="86"/>
      <c r="C30" s="86"/>
      <c r="D30" s="86"/>
      <c r="E30" s="86"/>
      <c r="F30" s="86"/>
      <c r="G30" s="86"/>
      <c r="H30" s="86"/>
      <c r="J30" s="128" t="s">
        <v>38621</v>
      </c>
    </row>
    <row r="31" spans="1:47" ht="17.25" thickBot="1">
      <c r="A31" s="87"/>
      <c r="B31" s="86"/>
      <c r="C31" s="86"/>
      <c r="D31" s="86"/>
      <c r="E31" s="86"/>
      <c r="F31" s="86"/>
      <c r="G31" s="86"/>
      <c r="H31" s="86"/>
      <c r="J31" s="129">
        <f>SUM(J35+J37+J43+J44)</f>
        <v>0</v>
      </c>
    </row>
    <row r="32" spans="1:47" ht="5.25" customHeight="1" thickBot="1">
      <c r="B32" s="159"/>
      <c r="C32" s="159"/>
      <c r="D32" s="159"/>
      <c r="E32" s="159"/>
      <c r="F32" s="159"/>
      <c r="G32" s="159"/>
      <c r="H32" s="159"/>
      <c r="I32" s="97"/>
    </row>
    <row r="33" spans="1:44" s="27" customFormat="1" ht="20.25" customHeight="1" thickBot="1">
      <c r="A33" s="87"/>
      <c r="B33" s="164" t="s">
        <v>163</v>
      </c>
      <c r="C33" s="165"/>
      <c r="D33" s="165"/>
      <c r="E33" s="165"/>
      <c r="F33" s="165"/>
      <c r="G33" s="165"/>
      <c r="H33" s="165"/>
      <c r="I33" s="165"/>
      <c r="J33" s="166"/>
      <c r="K33" s="87"/>
      <c r="L33" s="87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/>
      <c r="AJ33" s="37"/>
      <c r="AK33" s="37"/>
      <c r="AL33" s="37"/>
      <c r="AM33" s="37"/>
      <c r="AN33" s="36"/>
      <c r="AO33" s="36"/>
      <c r="AP33" s="36"/>
      <c r="AQ33" s="36"/>
      <c r="AR33" s="36"/>
    </row>
    <row r="34" spans="1:44" s="27" customFormat="1" ht="49.5">
      <c r="A34" s="87"/>
      <c r="B34" s="98" t="s">
        <v>133</v>
      </c>
      <c r="C34" s="148" t="s">
        <v>135</v>
      </c>
      <c r="D34" s="99" t="s">
        <v>136</v>
      </c>
      <c r="E34" s="100" t="s">
        <v>162</v>
      </c>
      <c r="F34" s="155" t="s">
        <v>38620</v>
      </c>
      <c r="G34" s="153" t="s">
        <v>41183</v>
      </c>
      <c r="H34" s="132" t="s">
        <v>38613</v>
      </c>
      <c r="I34" s="133" t="s">
        <v>38610</v>
      </c>
      <c r="J34" s="134" t="s">
        <v>38611</v>
      </c>
      <c r="K34" s="87"/>
      <c r="L34" s="87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/>
      <c r="AJ34" s="37"/>
      <c r="AK34" s="37"/>
      <c r="AL34" s="37"/>
      <c r="AM34" s="37"/>
      <c r="AN34" s="36"/>
      <c r="AO34" s="36"/>
      <c r="AP34" s="36"/>
      <c r="AQ34" s="36"/>
      <c r="AR34" s="36"/>
    </row>
    <row r="35" spans="1:44" s="28" customFormat="1" ht="20.25" customHeight="1">
      <c r="A35" s="101"/>
      <c r="B35" s="102">
        <v>250</v>
      </c>
      <c r="C35" s="103">
        <v>220</v>
      </c>
      <c r="D35" s="103">
        <v>25</v>
      </c>
      <c r="E35" s="104" t="str">
        <f>Hoja1!U24</f>
        <v>no existe</v>
      </c>
      <c r="F35" s="156" t="s">
        <v>213</v>
      </c>
      <c r="G35" s="154" t="s">
        <v>41174</v>
      </c>
      <c r="H35" s="105" t="str">
        <f>Hoja1!Y24</f>
        <v>no existe para este valor de corriente</v>
      </c>
      <c r="I35" s="106" t="str">
        <f>Hoja1!Z24</f>
        <v/>
      </c>
      <c r="J35" s="107">
        <f>ROUNDUP(IF(ISERROR(VLOOKUP(I35,MXP!$B$1:$N$90000,11,0)*1),0,(VLOOKUP(I35,MXP!$B$1:$N$90000,11,0)*1)),1)</f>
        <v>0</v>
      </c>
      <c r="K35" s="101"/>
      <c r="L35" s="101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9"/>
      <c r="AJ35" s="39"/>
      <c r="AK35" s="39"/>
      <c r="AL35" s="39"/>
      <c r="AM35" s="39"/>
      <c r="AN35" s="38"/>
      <c r="AO35" s="38"/>
      <c r="AP35" s="38"/>
      <c r="AQ35" s="38"/>
      <c r="AR35" s="38"/>
    </row>
    <row r="36" spans="1:44" s="27" customFormat="1" ht="33.75" customHeight="1">
      <c r="A36" s="87"/>
      <c r="B36" s="108"/>
      <c r="C36" s="109"/>
      <c r="D36" s="109"/>
      <c r="E36" s="109"/>
      <c r="F36" s="109"/>
      <c r="G36" s="109"/>
      <c r="H36" s="132" t="s">
        <v>38614</v>
      </c>
      <c r="I36" s="133" t="s">
        <v>38608</v>
      </c>
      <c r="J36" s="134" t="s">
        <v>38611</v>
      </c>
      <c r="K36" s="87"/>
      <c r="L36" s="87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  <c r="AJ36" s="37"/>
      <c r="AK36" s="37"/>
      <c r="AL36" s="37"/>
      <c r="AM36" s="37"/>
      <c r="AN36" s="36"/>
      <c r="AO36" s="36"/>
      <c r="AP36" s="36"/>
      <c r="AQ36" s="36"/>
      <c r="AR36" s="36"/>
    </row>
    <row r="37" spans="1:44" s="28" customFormat="1" ht="32.25" customHeight="1" thickBot="1">
      <c r="A37" s="101"/>
      <c r="B37" s="110"/>
      <c r="C37" s="111"/>
      <c r="D37" s="112"/>
      <c r="E37" s="112"/>
      <c r="F37" s="112"/>
      <c r="G37" s="112"/>
      <c r="H37" s="113" t="str">
        <f>Hoja1!AD24</f>
        <v/>
      </c>
      <c r="I37" s="114" t="str">
        <f>Hoja1!AC24</f>
        <v/>
      </c>
      <c r="J37" s="115">
        <f>ROUNDUP(IF(ISERROR(VLOOKUP(I37,MXP!$B$1:$N$90000,11,0)*1),0,(VLOOKUP(I37,MXP!$B$1:$N$90000,11,0)*1)),1)</f>
        <v>0</v>
      </c>
      <c r="K37" s="101"/>
      <c r="L37" s="101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J37" s="39"/>
      <c r="AK37" s="39"/>
      <c r="AL37" s="39"/>
      <c r="AM37" s="39"/>
      <c r="AN37" s="38"/>
      <c r="AO37" s="38"/>
      <c r="AP37" s="38"/>
      <c r="AQ37" s="38"/>
      <c r="AR37" s="38"/>
    </row>
    <row r="38" spans="1:44" s="28" customFormat="1" ht="16.5" hidden="1">
      <c r="A38" s="101"/>
      <c r="B38" s="116"/>
      <c r="C38" s="117"/>
      <c r="D38" s="109"/>
      <c r="E38" s="109"/>
      <c r="F38" s="109"/>
      <c r="G38" s="109"/>
      <c r="I38" s="130"/>
      <c r="J38" s="131"/>
      <c r="K38" s="101"/>
      <c r="L38" s="101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9"/>
      <c r="AJ38" s="39"/>
      <c r="AK38" s="39"/>
      <c r="AL38" s="39"/>
      <c r="AM38" s="39"/>
      <c r="AN38" s="38"/>
      <c r="AO38" s="38"/>
      <c r="AP38" s="38"/>
      <c r="AQ38" s="38"/>
      <c r="AR38" s="38"/>
    </row>
    <row r="39" spans="1:44" s="28" customFormat="1" ht="14.25" hidden="1" customHeight="1">
      <c r="A39" s="101"/>
      <c r="B39" s="116"/>
      <c r="C39" s="117"/>
      <c r="D39" s="109"/>
      <c r="E39" s="109"/>
      <c r="F39" s="109"/>
      <c r="G39" s="109"/>
      <c r="I39" s="130"/>
      <c r="J39" s="131"/>
      <c r="K39" s="101"/>
      <c r="L39" s="101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9"/>
      <c r="AJ39" s="39"/>
      <c r="AK39" s="39"/>
      <c r="AL39" s="39"/>
      <c r="AM39" s="39"/>
      <c r="AN39" s="38"/>
      <c r="AO39" s="38"/>
      <c r="AP39" s="38"/>
      <c r="AQ39" s="38"/>
      <c r="AR39" s="38"/>
    </row>
    <row r="40" spans="1:44" s="28" customFormat="1" ht="14.25" hidden="1" customHeight="1">
      <c r="A40" s="101"/>
      <c r="B40" s="116"/>
      <c r="C40" s="117"/>
      <c r="D40" s="109"/>
      <c r="E40" s="109"/>
      <c r="F40" s="109"/>
      <c r="G40" s="109"/>
      <c r="I40" s="130"/>
      <c r="J40" s="131"/>
      <c r="K40" s="101"/>
      <c r="L40" s="101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9"/>
      <c r="AJ40" s="39"/>
      <c r="AK40" s="39"/>
      <c r="AL40" s="39"/>
      <c r="AM40" s="39"/>
      <c r="AN40" s="38"/>
      <c r="AO40" s="38"/>
      <c r="AP40" s="38"/>
      <c r="AQ40" s="38"/>
      <c r="AR40" s="38"/>
    </row>
    <row r="41" spans="1:44" s="28" customFormat="1" ht="14.25" hidden="1" customHeight="1">
      <c r="A41" s="101"/>
      <c r="B41" s="116"/>
      <c r="C41" s="117"/>
      <c r="D41" s="109"/>
      <c r="E41" s="109"/>
      <c r="F41" s="109"/>
      <c r="G41" s="109"/>
      <c r="I41" s="130"/>
      <c r="J41" s="131"/>
      <c r="K41" s="101"/>
      <c r="L41" s="101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9"/>
      <c r="AJ41" s="39"/>
      <c r="AK41" s="39"/>
      <c r="AL41" s="39"/>
      <c r="AM41" s="39"/>
      <c r="AN41" s="38"/>
      <c r="AO41" s="38"/>
      <c r="AP41" s="38"/>
      <c r="AQ41" s="38"/>
      <c r="AR41" s="38"/>
    </row>
    <row r="42" spans="1:44" s="36" customFormat="1" ht="33">
      <c r="A42" s="87"/>
      <c r="B42" s="108"/>
      <c r="C42" s="109"/>
      <c r="D42" s="109"/>
      <c r="E42" s="109"/>
      <c r="F42" s="109"/>
      <c r="G42" s="109"/>
      <c r="H42" s="135" t="s">
        <v>41185</v>
      </c>
      <c r="I42" s="133" t="s">
        <v>38617</v>
      </c>
      <c r="J42" s="134" t="s">
        <v>38611</v>
      </c>
      <c r="K42" s="87"/>
      <c r="L42" s="87"/>
      <c r="AI42" s="37"/>
      <c r="AJ42" s="37"/>
      <c r="AK42" s="37"/>
      <c r="AL42" s="37"/>
      <c r="AM42" s="37"/>
    </row>
    <row r="43" spans="1:44" s="36" customFormat="1" ht="30.75" customHeight="1">
      <c r="A43" s="87"/>
      <c r="B43" s="108"/>
      <c r="C43" s="109"/>
      <c r="D43" s="109"/>
      <c r="E43" s="109"/>
      <c r="F43" s="109"/>
      <c r="G43" s="109"/>
      <c r="H43" s="120" t="str">
        <f>IF($F$35="SI",IF($G$35="metalico",Hoja1!AH24,IF($G$35="inox",Hoja1!AL24,IF($G$35="termo plastico",Hoja1!AN24,""))),"")</f>
        <v>no existe para los valores seleccionados</v>
      </c>
      <c r="I43" s="106" t="str">
        <f>IF($F$35="SI",IF(G35="metalico",Hoja1!AI24,IF(G35="inox",Hoja1!AK24,IF(G35="termo plastico",Hoja1!AM24,""))),"")</f>
        <v>no existe para los valores seleccionados</v>
      </c>
      <c r="J43" s="121">
        <f>ROUNDUP(IF(ISERROR(VLOOKUP(I43,MXP!$B$1:$N$90000,11,0)*1),0,(VLOOKUP(I43,MXP!$B$1:$N$90000,11,0)*1)),1)</f>
        <v>0</v>
      </c>
      <c r="K43" s="87"/>
      <c r="L43" s="87"/>
      <c r="AI43" s="37"/>
      <c r="AJ43" s="37"/>
      <c r="AK43" s="37"/>
      <c r="AL43" s="37"/>
      <c r="AM43" s="37"/>
    </row>
    <row r="44" spans="1:44" s="36" customFormat="1" ht="30.75" customHeight="1">
      <c r="A44" s="87"/>
      <c r="B44" s="108"/>
      <c r="C44" s="109"/>
      <c r="D44" s="109"/>
      <c r="E44" s="109"/>
      <c r="F44" s="109"/>
      <c r="G44" s="109"/>
      <c r="H44" s="120" t="str">
        <f>IF($F$35="SI",IF($G$35="termo plastico",Hoja1!AP24,""),"")</f>
        <v>no existe para los valores seleccionados</v>
      </c>
      <c r="I44" s="106" t="str">
        <f>IF($F$35="SI",IF($G$35="termo plastico",Hoja1!AO24,""),"")</f>
        <v>no existe para los valores seleccionados</v>
      </c>
      <c r="J44" s="121">
        <f>ROUNDUP(IF(ISERROR(VLOOKUP(I44,MXP!$B$1:$N$90000,11,0)*1),0,(VLOOKUP(I44,MXP!$B$1:$N$90000,11,0)*1)),1)</f>
        <v>0</v>
      </c>
      <c r="K44" s="87"/>
      <c r="L44" s="87"/>
      <c r="AI44" s="37"/>
      <c r="AJ44" s="37"/>
      <c r="AK44" s="37"/>
      <c r="AL44" s="37"/>
      <c r="AM44" s="37"/>
    </row>
    <row r="45" spans="1:44" s="36" customFormat="1" ht="50.25" customHeight="1">
      <c r="A45" s="87"/>
      <c r="B45" s="108"/>
      <c r="C45" s="109"/>
      <c r="D45" s="109"/>
      <c r="E45" s="109"/>
      <c r="F45" s="167" t="s">
        <v>41187</v>
      </c>
      <c r="G45" s="167"/>
      <c r="H45" s="135" t="s">
        <v>38616</v>
      </c>
      <c r="I45" s="133" t="s">
        <v>38618</v>
      </c>
      <c r="J45" s="134" t="s">
        <v>38611</v>
      </c>
      <c r="K45" s="87"/>
      <c r="L45" s="87"/>
      <c r="AI45" s="37"/>
      <c r="AJ45" s="37"/>
      <c r="AK45" s="37"/>
      <c r="AL45" s="37"/>
      <c r="AM45" s="37"/>
    </row>
    <row r="46" spans="1:44" s="36" customFormat="1" ht="45" customHeight="1" thickBot="1">
      <c r="A46" s="87"/>
      <c r="B46" s="122"/>
      <c r="C46" s="112"/>
      <c r="D46" s="112"/>
      <c r="E46" s="112"/>
      <c r="F46" s="168"/>
      <c r="G46" s="168"/>
      <c r="H46" s="123" t="str">
        <f>IF(F35="SI",Hoja1!AJ24,"")</f>
        <v>no existe para los valores seleccionados</v>
      </c>
      <c r="I46" s="123" t="str">
        <f>IF(F35="SI",Hoja1!AI24,"")</f>
        <v>no existe para los valores seleccionados</v>
      </c>
      <c r="J46" s="124">
        <f>ROUNDUP(IF(ISERROR(VLOOKUP(I46,MXP!$B$1:$N$90000,11,0)*1),0,(VLOOKUP(I46,MXP!$B$1:$N$90000,11,0)*1)),1)</f>
        <v>0</v>
      </c>
      <c r="K46" s="87"/>
      <c r="L46" s="87"/>
      <c r="AI46" s="37"/>
      <c r="AJ46" s="37"/>
      <c r="AK46" s="37"/>
      <c r="AL46" s="37"/>
      <c r="AM46" s="37"/>
    </row>
    <row r="47" spans="1:44" s="27" customFormat="1" thickBot="1">
      <c r="A47" s="87"/>
      <c r="B47" s="125"/>
      <c r="C47" s="87"/>
      <c r="D47" s="87"/>
      <c r="E47" s="87"/>
      <c r="F47" s="87"/>
      <c r="G47" s="87"/>
      <c r="H47" s="87"/>
      <c r="I47" s="125"/>
      <c r="J47" s="87"/>
      <c r="K47" s="87"/>
      <c r="L47" s="87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37"/>
      <c r="AL47" s="37"/>
      <c r="AM47" s="37"/>
      <c r="AN47" s="37"/>
      <c r="AO47" s="36"/>
      <c r="AP47" s="36"/>
      <c r="AQ47" s="36"/>
      <c r="AR47" s="36"/>
    </row>
    <row r="48" spans="1:44" ht="33" customHeight="1">
      <c r="A48" s="87"/>
      <c r="B48" s="86"/>
      <c r="C48" s="86"/>
      <c r="D48" s="86"/>
      <c r="E48" s="86"/>
      <c r="F48" s="86"/>
      <c r="G48" s="86"/>
      <c r="H48" s="86"/>
      <c r="J48" s="128" t="s">
        <v>38621</v>
      </c>
    </row>
    <row r="49" spans="1:44" ht="17.25" thickBot="1">
      <c r="A49" s="87"/>
      <c r="B49" s="86"/>
      <c r="C49" s="86"/>
      <c r="D49" s="86"/>
      <c r="E49" s="86"/>
      <c r="F49" s="86"/>
      <c r="G49" s="86"/>
      <c r="H49" s="86"/>
      <c r="J49" s="129">
        <f>SUM(J53+J55+J61+J62+J63)</f>
        <v>9782</v>
      </c>
    </row>
    <row r="50" spans="1:44" ht="6" customHeight="1" thickBot="1">
      <c r="B50" s="159"/>
      <c r="C50" s="159"/>
      <c r="D50" s="159"/>
      <c r="E50" s="159"/>
      <c r="F50" s="159"/>
      <c r="G50" s="159"/>
      <c r="H50" s="159"/>
      <c r="I50" s="97"/>
    </row>
    <row r="51" spans="1:44" s="27" customFormat="1" ht="20.25" customHeight="1" thickBot="1">
      <c r="A51" s="87"/>
      <c r="B51" s="161" t="s">
        <v>164</v>
      </c>
      <c r="C51" s="162"/>
      <c r="D51" s="162"/>
      <c r="E51" s="162"/>
      <c r="F51" s="162"/>
      <c r="G51" s="162"/>
      <c r="H51" s="162"/>
      <c r="I51" s="162"/>
      <c r="J51" s="163"/>
      <c r="K51" s="87"/>
      <c r="L51" s="87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7"/>
      <c r="AJ51" s="37"/>
      <c r="AK51" s="37"/>
      <c r="AL51" s="37"/>
      <c r="AM51" s="37"/>
      <c r="AN51" s="36"/>
      <c r="AO51" s="36"/>
      <c r="AP51" s="36"/>
      <c r="AQ51" s="36"/>
      <c r="AR51" s="36"/>
    </row>
    <row r="52" spans="1:44" s="27" customFormat="1" ht="55.5" customHeight="1">
      <c r="A52" s="87"/>
      <c r="B52" s="98" t="s">
        <v>133</v>
      </c>
      <c r="C52" s="148" t="s">
        <v>135</v>
      </c>
      <c r="D52" s="99" t="s">
        <v>136</v>
      </c>
      <c r="E52" s="100" t="s">
        <v>161</v>
      </c>
      <c r="F52" s="155" t="s">
        <v>38620</v>
      </c>
      <c r="G52" s="153" t="s">
        <v>41183</v>
      </c>
      <c r="H52" s="132" t="s">
        <v>38613</v>
      </c>
      <c r="I52" s="133" t="s">
        <v>38610</v>
      </c>
      <c r="J52" s="134" t="s">
        <v>38611</v>
      </c>
      <c r="K52" s="87"/>
      <c r="L52" s="87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7"/>
      <c r="AK52" s="37"/>
      <c r="AL52" s="37"/>
      <c r="AM52" s="37"/>
      <c r="AN52" s="37"/>
      <c r="AO52" s="36"/>
      <c r="AP52" s="36"/>
      <c r="AQ52" s="36"/>
      <c r="AR52" s="36"/>
    </row>
    <row r="53" spans="1:44" s="28" customFormat="1" ht="20.25" customHeight="1">
      <c r="A53" s="101"/>
      <c r="B53" s="102">
        <v>320</v>
      </c>
      <c r="C53" s="103">
        <v>220</v>
      </c>
      <c r="D53" s="103">
        <v>70</v>
      </c>
      <c r="E53" s="104" t="s">
        <v>79</v>
      </c>
      <c r="F53" s="156" t="s">
        <v>213</v>
      </c>
      <c r="G53" s="154" t="s">
        <v>41174</v>
      </c>
      <c r="H53" s="105" t="str">
        <f>Hoja1!Z40</f>
        <v>T5N 320 amp, Icc= 70 Kamp a 220 volts Relé TMA</v>
      </c>
      <c r="I53" s="106" t="str">
        <f>Hoja1!AA40</f>
        <v>1SDA054436R1</v>
      </c>
      <c r="J53" s="107">
        <f>ROUNDUP(IF(ISERROR(VLOOKUP(I53,MXP!$B$1:$N$90000,11,0)*1),0,(VLOOKUP(I53,MXP!$B$1:$N$90000,11,0)*1)),1)</f>
        <v>6760.1</v>
      </c>
      <c r="K53" s="78"/>
      <c r="L53" s="101"/>
      <c r="M53" s="38"/>
      <c r="N53" s="38"/>
      <c r="O53" s="40">
        <f>Hoja1!M40</f>
        <v>1</v>
      </c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9"/>
      <c r="AK53" s="39"/>
      <c r="AL53" s="39"/>
      <c r="AM53" s="39"/>
      <c r="AN53" s="39"/>
      <c r="AO53" s="38"/>
      <c r="AP53" s="38"/>
      <c r="AQ53" s="38"/>
      <c r="AR53" s="38"/>
    </row>
    <row r="54" spans="1:44" s="27" customFormat="1" ht="25.5" customHeight="1">
      <c r="A54" s="87"/>
      <c r="B54" s="108"/>
      <c r="C54" s="109"/>
      <c r="D54" s="117"/>
      <c r="E54" s="117"/>
      <c r="F54" s="117"/>
      <c r="G54" s="117"/>
      <c r="H54" s="132" t="s">
        <v>41188</v>
      </c>
      <c r="I54" s="133" t="s">
        <v>38608</v>
      </c>
      <c r="J54" s="134" t="s">
        <v>38611</v>
      </c>
      <c r="K54" s="87"/>
      <c r="L54" s="87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7"/>
      <c r="AJ54" s="37"/>
      <c r="AK54" s="37"/>
      <c r="AL54" s="37"/>
      <c r="AM54" s="37"/>
      <c r="AN54" s="36"/>
      <c r="AO54" s="36"/>
      <c r="AP54" s="36"/>
      <c r="AQ54" s="36"/>
      <c r="AR54" s="36"/>
    </row>
    <row r="55" spans="1:44" s="28" customFormat="1" ht="29.25" customHeight="1" thickBot="1">
      <c r="A55" s="101"/>
      <c r="B55" s="110"/>
      <c r="C55" s="111"/>
      <c r="D55" s="111"/>
      <c r="E55" s="111"/>
      <c r="F55" s="111"/>
      <c r="G55" s="111"/>
      <c r="H55" s="113" t="str">
        <f>Hoja1!AE40</f>
        <v xml:space="preserve">Juego de Terminales frontales FC CuAl para alojar 1 cable de 95...300 mm2 (3/0...500 Kcmil) para interruptor T5 hasta 400 A, 6 Pzs </v>
      </c>
      <c r="I55" s="114" t="str">
        <f>Hoja1!AD40</f>
        <v>1SDA055022R1</v>
      </c>
      <c r="J55" s="115">
        <f>ROUNDUP(IF(ISERROR(VLOOKUP(I55,MXP!$B$1:$N$90000,11,0)*1),0,(VLOOKUP(I55,MXP!$B$1:$N$90000,11,0)*1)),1)</f>
        <v>787.1</v>
      </c>
      <c r="K55" s="101"/>
      <c r="L55" s="101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9"/>
      <c r="AJ55" s="39"/>
      <c r="AK55" s="39"/>
      <c r="AL55" s="39"/>
      <c r="AM55" s="39"/>
      <c r="AN55" s="38"/>
      <c r="AO55" s="38"/>
      <c r="AP55" s="38"/>
      <c r="AQ55" s="38"/>
      <c r="AR55" s="38"/>
    </row>
    <row r="56" spans="1:44" s="28" customFormat="1" ht="16.5" hidden="1">
      <c r="A56" s="101"/>
      <c r="B56" s="116"/>
      <c r="C56" s="117"/>
      <c r="D56" s="109"/>
      <c r="E56" s="109"/>
      <c r="F56" s="109"/>
      <c r="G56" s="109"/>
      <c r="I56" s="130"/>
      <c r="J56" s="131"/>
      <c r="K56" s="101"/>
      <c r="L56" s="101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9"/>
      <c r="AJ56" s="39"/>
      <c r="AK56" s="39"/>
      <c r="AL56" s="39"/>
      <c r="AM56" s="39"/>
      <c r="AN56" s="38"/>
      <c r="AO56" s="38"/>
      <c r="AP56" s="38"/>
      <c r="AQ56" s="38"/>
      <c r="AR56" s="38"/>
    </row>
    <row r="57" spans="1:44" s="28" customFormat="1" ht="14.25" hidden="1" customHeight="1">
      <c r="A57" s="101"/>
      <c r="B57" s="116"/>
      <c r="C57" s="117"/>
      <c r="D57" s="109"/>
      <c r="E57" s="109"/>
      <c r="F57" s="109"/>
      <c r="G57" s="109"/>
      <c r="I57" s="130"/>
      <c r="J57" s="131"/>
      <c r="K57" s="101"/>
      <c r="L57" s="101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9"/>
      <c r="AJ57" s="39"/>
      <c r="AK57" s="39"/>
      <c r="AL57" s="39"/>
      <c r="AM57" s="39"/>
      <c r="AN57" s="38"/>
      <c r="AO57" s="38"/>
      <c r="AP57" s="38"/>
      <c r="AQ57" s="38"/>
      <c r="AR57" s="38"/>
    </row>
    <row r="58" spans="1:44" s="28" customFormat="1" ht="14.25" hidden="1" customHeight="1">
      <c r="A58" s="101"/>
      <c r="B58" s="116"/>
      <c r="C58" s="117"/>
      <c r="D58" s="109"/>
      <c r="E58" s="109"/>
      <c r="F58" s="109"/>
      <c r="G58" s="109"/>
      <c r="I58" s="130"/>
      <c r="J58" s="131"/>
      <c r="K58" s="101"/>
      <c r="L58" s="101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9"/>
      <c r="AJ58" s="39"/>
      <c r="AK58" s="39"/>
      <c r="AL58" s="39"/>
      <c r="AM58" s="39"/>
      <c r="AN58" s="38"/>
      <c r="AO58" s="38"/>
      <c r="AP58" s="38"/>
      <c r="AQ58" s="38"/>
      <c r="AR58" s="38"/>
    </row>
    <row r="59" spans="1:44" s="28" customFormat="1" ht="14.25" hidden="1" customHeight="1">
      <c r="A59" s="101"/>
      <c r="B59" s="116"/>
      <c r="C59" s="117"/>
      <c r="D59" s="109"/>
      <c r="E59" s="109"/>
      <c r="F59" s="109"/>
      <c r="G59" s="109"/>
      <c r="I59" s="130"/>
      <c r="J59" s="131"/>
      <c r="K59" s="101"/>
      <c r="L59" s="101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9"/>
      <c r="AJ59" s="39"/>
      <c r="AK59" s="39"/>
      <c r="AL59" s="39"/>
      <c r="AM59" s="39"/>
      <c r="AN59" s="38"/>
      <c r="AO59" s="38"/>
      <c r="AP59" s="38"/>
      <c r="AQ59" s="38"/>
      <c r="AR59" s="38"/>
    </row>
    <row r="60" spans="1:44" s="36" customFormat="1" ht="33">
      <c r="A60" s="87"/>
      <c r="B60" s="108"/>
      <c r="C60" s="109"/>
      <c r="D60" s="109"/>
      <c r="E60" s="109"/>
      <c r="F60" s="109"/>
      <c r="G60" s="109"/>
      <c r="H60" s="135" t="s">
        <v>41185</v>
      </c>
      <c r="I60" s="133" t="s">
        <v>38617</v>
      </c>
      <c r="J60" s="134" t="s">
        <v>38611</v>
      </c>
      <c r="K60" s="87"/>
      <c r="L60" s="87"/>
      <c r="AI60" s="37"/>
      <c r="AJ60" s="37"/>
      <c r="AK60" s="37"/>
      <c r="AL60" s="37"/>
      <c r="AM60" s="37"/>
    </row>
    <row r="61" spans="1:44" s="36" customFormat="1" ht="30.75" customHeight="1">
      <c r="A61" s="87"/>
      <c r="B61" s="108"/>
      <c r="C61" s="109"/>
      <c r="D61" s="109"/>
      <c r="E61" s="109"/>
      <c r="F61" s="109"/>
      <c r="G61" s="109"/>
      <c r="H61" s="120" t="str">
        <f>IF($F$53="SI",IF($G$53="metalico",Hoja1!AI40,IF($F$53="inox",Hoja1!AM40,IF($G$53="termo plastico",Hoja1!AO40,""))),"")</f>
        <v>Gabinete GEMINI Tamaño 3, 18 Módulos,
4 Filas (Total 72)</v>
      </c>
      <c r="I61" s="106" t="str">
        <f>IF($F$53="SI",IF(G53="metalico",Hoja1!AH40,IF(G53="inox",Hoja1!AJ40,IF(G53="termo plastico",Hoja1!AN40,""))),"")</f>
        <v>1SL0223A00</v>
      </c>
      <c r="J61" s="121">
        <f>ROUNDUP(IF(ISERROR(VLOOKUP(I61,MXP!$B$1:$N$90000,11,0)*1),0,(VLOOKUP(I61,MXP!$B$1:$N$90000,11,0)*1)),1)</f>
        <v>1223.0999999999999</v>
      </c>
      <c r="K61" s="87"/>
      <c r="L61" s="87"/>
      <c r="AI61" s="37"/>
      <c r="AJ61" s="37"/>
      <c r="AK61" s="37"/>
      <c r="AL61" s="37"/>
      <c r="AM61" s="37"/>
    </row>
    <row r="62" spans="1:44" s="36" customFormat="1" ht="30.75" customHeight="1">
      <c r="A62" s="87"/>
      <c r="B62" s="108"/>
      <c r="C62" s="109"/>
      <c r="D62" s="109"/>
      <c r="E62" s="109"/>
      <c r="F62" s="109"/>
      <c r="G62" s="109"/>
      <c r="H62" s="120" t="str">
        <f>IF($F$53="SI",IF($G$53="metalico"," ",IF($F$53="inox","",IF($G$53="termo plastico",Hoja1!AQ40,""))),"")</f>
        <v>Platina Metálica Completa Lisa para Gabinete Tamaño 3</v>
      </c>
      <c r="I62" s="106" t="str">
        <f>IF($F$53="SI",IF(G53="metalico",Hoja1!AH41,IF(G53="inox",Hoja1!AJ41,IF(G53="termo plastico",Hoja1!AP40,""))),"")</f>
        <v>1SL0261A00</v>
      </c>
      <c r="J62" s="121">
        <f>ROUNDUP(IF(ISERROR(VLOOKUP(I62,MXP!$B$1:$N$90000,11,0)*1),0,(VLOOKUP(I62,MXP!$B$1:$N$90000,11,0)*1)),1)</f>
        <v>290.8</v>
      </c>
      <c r="K62" s="87"/>
      <c r="L62" s="87"/>
      <c r="AI62" s="37"/>
      <c r="AJ62" s="37"/>
      <c r="AK62" s="37"/>
      <c r="AL62" s="37"/>
      <c r="AM62" s="37"/>
    </row>
    <row r="63" spans="1:44" s="36" customFormat="1" ht="30.75" customHeight="1">
      <c r="A63" s="87"/>
      <c r="B63" s="108"/>
      <c r="C63" s="109"/>
      <c r="D63" s="109"/>
      <c r="E63" s="109"/>
      <c r="F63" s="109"/>
      <c r="G63" s="109"/>
      <c r="H63" s="120" t="str">
        <f>IF($F$53="SI",IF($G$53="metalico"," ",IF($F$53="inox","",IF($G$53="termo plastico",Hoja1!AS40,""))),"")</f>
        <v>Puerta Opaca para Gabinete Tamaño 3</v>
      </c>
      <c r="I63" s="106" t="str">
        <f>IF($F$53="SI",IF(G53="metalico",Hoja1!AH42,IF(G53="inox",Hoja1!AJ42,IF(G53="termo plastico",Hoja1!AR40,""))),"")</f>
        <v>1SL0233A00</v>
      </c>
      <c r="J63" s="121">
        <f>ROUNDUP(IF(ISERROR(VLOOKUP(I63,MXP!$B$1:$N$90000,11,0)*1),0,(VLOOKUP(I63,MXP!$B$1:$N$90000,11,0)*1)),1)</f>
        <v>720.9</v>
      </c>
      <c r="K63" s="87"/>
      <c r="L63" s="87"/>
      <c r="AI63" s="37"/>
      <c r="AJ63" s="37"/>
      <c r="AK63" s="37"/>
      <c r="AL63" s="37"/>
      <c r="AM63" s="37"/>
    </row>
    <row r="64" spans="1:44" s="36" customFormat="1" ht="50.25" customHeight="1" thickBot="1">
      <c r="A64" s="87"/>
      <c r="B64" s="108"/>
      <c r="C64" s="109"/>
      <c r="D64" s="109"/>
      <c r="E64" s="109"/>
      <c r="F64" s="167" t="s">
        <v>41187</v>
      </c>
      <c r="G64" s="167"/>
      <c r="H64" s="146" t="s">
        <v>38616</v>
      </c>
      <c r="I64" s="146" t="s">
        <v>38618</v>
      </c>
      <c r="J64" s="147" t="s">
        <v>38611</v>
      </c>
      <c r="K64" s="87"/>
      <c r="L64" s="87"/>
      <c r="AI64" s="37"/>
      <c r="AJ64" s="37"/>
      <c r="AK64" s="37"/>
      <c r="AL64" s="37"/>
      <c r="AM64" s="37"/>
    </row>
    <row r="65" spans="1:44" s="36" customFormat="1" ht="45" customHeight="1" thickBot="1">
      <c r="A65" s="87"/>
      <c r="B65" s="122"/>
      <c r="C65" s="112"/>
      <c r="D65" s="112"/>
      <c r="E65" s="112"/>
      <c r="F65" s="168"/>
      <c r="G65" s="168"/>
      <c r="H65" s="126" t="str">
        <f>IF(F53="SI",Hoja1!AK40,"")</f>
        <v>Interruptor 3 polos de 400A con gabinete métálico SRN de 500 x 300 x 200 mm</v>
      </c>
      <c r="I65" s="123" t="str">
        <f>IF(F53="SI",Hoja1!AJ40,"")</f>
        <v>SRN5320054437K</v>
      </c>
      <c r="J65" s="124">
        <f>ROUNDUP(IF(ISERROR(VLOOKUP(I65,MXP!$B$1:$N$90000,11,0)*1),0,(VLOOKUP(I65,MXP!$B$1:$N$90000,11,0)*1)),1)</f>
        <v>9511.5</v>
      </c>
      <c r="K65" s="87"/>
      <c r="L65" s="87"/>
      <c r="AI65" s="37"/>
      <c r="AJ65" s="37"/>
      <c r="AK65" s="37"/>
      <c r="AL65" s="37"/>
      <c r="AM65" s="37"/>
    </row>
    <row r="66" spans="1:44" s="27" customFormat="1" thickBot="1">
      <c r="A66" s="87"/>
      <c r="B66" s="125"/>
      <c r="C66" s="87"/>
      <c r="D66" s="87"/>
      <c r="E66" s="87"/>
      <c r="F66" s="87"/>
      <c r="G66" s="87"/>
      <c r="H66" s="87"/>
      <c r="I66" s="125"/>
      <c r="J66" s="87"/>
      <c r="K66" s="87"/>
      <c r="L66" s="87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37"/>
      <c r="AL66" s="37"/>
      <c r="AM66" s="37"/>
      <c r="AN66" s="37"/>
      <c r="AO66" s="36"/>
      <c r="AP66" s="36"/>
      <c r="AQ66" s="36"/>
      <c r="AR66" s="36"/>
    </row>
    <row r="67" spans="1:44" ht="33" customHeight="1">
      <c r="A67" s="93"/>
      <c r="B67" s="86"/>
      <c r="C67" s="86"/>
      <c r="D67" s="86"/>
      <c r="E67" s="86"/>
      <c r="F67" s="86"/>
      <c r="G67" s="86"/>
      <c r="H67" s="86"/>
      <c r="J67" s="128" t="s">
        <v>38621</v>
      </c>
    </row>
    <row r="68" spans="1:44" ht="17.25" thickBot="1">
      <c r="A68" s="93"/>
      <c r="B68" s="86"/>
      <c r="C68" s="86"/>
      <c r="D68" s="86"/>
      <c r="E68" s="86"/>
      <c r="F68" s="86"/>
      <c r="G68" s="86"/>
      <c r="H68" s="86"/>
      <c r="J68" s="129">
        <f>SUM(J72+J74+J80)</f>
        <v>34685.1</v>
      </c>
    </row>
    <row r="69" spans="1:44" ht="5.25" customHeight="1" thickBot="1">
      <c r="B69" s="159"/>
      <c r="C69" s="159"/>
      <c r="D69" s="159"/>
      <c r="E69" s="159"/>
      <c r="F69" s="159"/>
      <c r="G69" s="159"/>
      <c r="H69" s="159"/>
      <c r="I69" s="97"/>
    </row>
    <row r="70" spans="1:44" s="27" customFormat="1" ht="20.25" customHeight="1" thickBot="1">
      <c r="A70" s="87"/>
      <c r="B70" s="161" t="s">
        <v>165</v>
      </c>
      <c r="C70" s="162"/>
      <c r="D70" s="162"/>
      <c r="E70" s="162"/>
      <c r="F70" s="162"/>
      <c r="G70" s="162"/>
      <c r="H70" s="162"/>
      <c r="I70" s="162"/>
      <c r="J70" s="163"/>
      <c r="K70" s="87"/>
      <c r="L70" s="87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37"/>
      <c r="AL70" s="37"/>
      <c r="AM70" s="37"/>
      <c r="AN70" s="37"/>
      <c r="AO70" s="36"/>
      <c r="AP70" s="36"/>
      <c r="AQ70" s="36"/>
      <c r="AR70" s="36"/>
    </row>
    <row r="71" spans="1:44" s="27" customFormat="1" ht="55.5" customHeight="1">
      <c r="A71" s="87"/>
      <c r="B71" s="98" t="s">
        <v>133</v>
      </c>
      <c r="C71" s="148" t="s">
        <v>135</v>
      </c>
      <c r="D71" s="99" t="s">
        <v>136</v>
      </c>
      <c r="E71" s="100" t="s">
        <v>161</v>
      </c>
      <c r="F71" s="155" t="s">
        <v>38620</v>
      </c>
      <c r="G71" s="153" t="s">
        <v>41183</v>
      </c>
      <c r="H71" s="141" t="s">
        <v>0</v>
      </c>
      <c r="I71" s="142" t="s">
        <v>38610</v>
      </c>
      <c r="J71" s="143" t="s">
        <v>38611</v>
      </c>
      <c r="K71" s="78"/>
      <c r="L71" s="87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37"/>
      <c r="AL71" s="37"/>
      <c r="AM71" s="37"/>
      <c r="AN71" s="37"/>
      <c r="AO71" s="36"/>
      <c r="AP71" s="36"/>
      <c r="AQ71" s="36"/>
      <c r="AR71" s="36"/>
    </row>
    <row r="72" spans="1:44" s="28" customFormat="1" ht="32.25" customHeight="1">
      <c r="A72" s="101"/>
      <c r="B72" s="102">
        <v>1000</v>
      </c>
      <c r="C72" s="103">
        <v>690</v>
      </c>
      <c r="D72" s="103">
        <v>25</v>
      </c>
      <c r="E72" s="103" t="s">
        <v>80</v>
      </c>
      <c r="F72" s="156" t="s">
        <v>213</v>
      </c>
      <c r="G72" s="154" t="s">
        <v>41175</v>
      </c>
      <c r="H72" s="105" t="str">
        <f>Hoja1!Z54</f>
        <v>T6H 1000 amp, Icc= 25 Kamp a 690 volts Relé PR221DS-LS/I.</v>
      </c>
      <c r="I72" s="106" t="str">
        <f>Hoja1!AA54</f>
        <v>1SDA060561R1</v>
      </c>
      <c r="J72" s="107">
        <f>ROUNDUP(IF(ISERROR(VLOOKUP(I72,MXP!$B$1:$N$90000,11,0)*1),0,(VLOOKUP(I72,MXP!$B$1:$N$90000,11,0)*1)),1)</f>
        <v>24964.6</v>
      </c>
      <c r="K72" s="101"/>
      <c r="L72" s="101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9"/>
      <c r="AK72" s="39"/>
      <c r="AL72" s="39"/>
      <c r="AM72" s="39"/>
      <c r="AN72" s="39"/>
      <c r="AO72" s="38"/>
      <c r="AP72" s="38"/>
      <c r="AQ72" s="38"/>
      <c r="AR72" s="38"/>
    </row>
    <row r="73" spans="1:44" s="27" customFormat="1" ht="29.25" customHeight="1">
      <c r="A73" s="87"/>
      <c r="B73" s="108"/>
      <c r="C73" s="109"/>
      <c r="D73" s="117"/>
      <c r="E73" s="117"/>
      <c r="F73" s="117"/>
      <c r="G73" s="117"/>
      <c r="H73" s="144" t="s">
        <v>0</v>
      </c>
      <c r="I73" s="142" t="s">
        <v>38608</v>
      </c>
      <c r="J73" s="143" t="s">
        <v>38611</v>
      </c>
      <c r="K73" s="87"/>
      <c r="L73" s="87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37"/>
      <c r="AL73" s="37"/>
      <c r="AM73" s="37"/>
      <c r="AN73" s="37"/>
      <c r="AO73" s="36"/>
      <c r="AP73" s="36"/>
      <c r="AQ73" s="36"/>
      <c r="AR73" s="36"/>
    </row>
    <row r="74" spans="1:44" s="28" customFormat="1" ht="30.75" thickBot="1">
      <c r="A74" s="101"/>
      <c r="B74" s="110"/>
      <c r="C74" s="111"/>
      <c r="D74" s="111"/>
      <c r="E74" s="111"/>
      <c r="F74" s="136"/>
      <c r="G74" s="136"/>
      <c r="H74" s="106" t="str">
        <f>Hoja1!AE54</f>
        <v>Juego de Terminales para Cable, Tipo Borne Externo, FC CuAl, T6, para alojar cables 3 x 70...185 mm2 (3/0...350 Kcmil), hasta 800 A, 6 Pzs</v>
      </c>
      <c r="I74" s="114" t="str">
        <f>Hoja1!AD54</f>
        <v>1SDA013956R1</v>
      </c>
      <c r="J74" s="115">
        <f>ROUNDUP(IF(ISERROR(VLOOKUP(I74,MXP!$B$1:$N$90000,11,0)*1),0,(VLOOKUP(I74,MXP!$B$1:$N$90000,11,0)*1)),1)</f>
        <v>3230.1</v>
      </c>
      <c r="K74" s="101"/>
      <c r="L74" s="101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9"/>
      <c r="AK74" s="39"/>
      <c r="AL74" s="39"/>
      <c r="AM74" s="39"/>
      <c r="AN74" s="39"/>
      <c r="AO74" s="38"/>
      <c r="AP74" s="38"/>
      <c r="AQ74" s="38"/>
      <c r="AR74" s="38"/>
    </row>
    <row r="75" spans="1:44" s="28" customFormat="1" ht="16.5" hidden="1">
      <c r="A75" s="101"/>
      <c r="B75" s="116"/>
      <c r="C75" s="117"/>
      <c r="D75" s="109"/>
      <c r="E75" s="109"/>
      <c r="F75" s="109"/>
      <c r="G75" s="109"/>
      <c r="H75" s="145"/>
      <c r="I75" s="118"/>
      <c r="J75" s="119"/>
      <c r="K75" s="101"/>
      <c r="L75" s="101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9"/>
      <c r="AJ75" s="39"/>
      <c r="AK75" s="39"/>
      <c r="AL75" s="39"/>
      <c r="AM75" s="39"/>
      <c r="AN75" s="38"/>
      <c r="AO75" s="38"/>
      <c r="AP75" s="38"/>
      <c r="AQ75" s="38"/>
      <c r="AR75" s="38"/>
    </row>
    <row r="76" spans="1:44" s="28" customFormat="1" ht="14.25" hidden="1" customHeight="1">
      <c r="A76" s="101"/>
      <c r="B76" s="116"/>
      <c r="C76" s="117"/>
      <c r="D76" s="109"/>
      <c r="E76" s="109"/>
      <c r="F76" s="109"/>
      <c r="G76" s="109"/>
      <c r="H76" s="145"/>
      <c r="I76" s="118"/>
      <c r="J76" s="119"/>
      <c r="K76" s="101"/>
      <c r="L76" s="101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9"/>
      <c r="AJ76" s="39"/>
      <c r="AK76" s="39"/>
      <c r="AL76" s="39"/>
      <c r="AM76" s="39"/>
      <c r="AN76" s="38"/>
      <c r="AO76" s="38"/>
      <c r="AP76" s="38"/>
      <c r="AQ76" s="38"/>
      <c r="AR76" s="38"/>
    </row>
    <row r="77" spans="1:44" s="28" customFormat="1" ht="14.25" hidden="1" customHeight="1">
      <c r="A77" s="101"/>
      <c r="B77" s="116"/>
      <c r="C77" s="117"/>
      <c r="D77" s="109"/>
      <c r="E77" s="109"/>
      <c r="F77" s="109"/>
      <c r="G77" s="109"/>
      <c r="H77" s="145"/>
      <c r="I77" s="118"/>
      <c r="J77" s="119"/>
      <c r="K77" s="101"/>
      <c r="L77" s="101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9"/>
      <c r="AJ77" s="39"/>
      <c r="AK77" s="39"/>
      <c r="AL77" s="39"/>
      <c r="AM77" s="39"/>
      <c r="AN77" s="38"/>
      <c r="AO77" s="38"/>
      <c r="AP77" s="38"/>
      <c r="AQ77" s="38"/>
      <c r="AR77" s="38"/>
    </row>
    <row r="78" spans="1:44" s="28" customFormat="1" ht="14.25" hidden="1" customHeight="1">
      <c r="A78" s="101"/>
      <c r="B78" s="116"/>
      <c r="C78" s="117"/>
      <c r="D78" s="109"/>
      <c r="E78" s="109"/>
      <c r="F78" s="109"/>
      <c r="G78" s="109"/>
      <c r="H78" s="145"/>
      <c r="I78" s="118"/>
      <c r="J78" s="119"/>
      <c r="K78" s="101"/>
      <c r="L78" s="101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9"/>
      <c r="AJ78" s="39"/>
      <c r="AK78" s="39"/>
      <c r="AL78" s="39"/>
      <c r="AM78" s="39"/>
      <c r="AN78" s="38"/>
      <c r="AO78" s="38"/>
      <c r="AP78" s="38"/>
      <c r="AQ78" s="38"/>
      <c r="AR78" s="38"/>
    </row>
    <row r="79" spans="1:44" s="36" customFormat="1" ht="33">
      <c r="A79" s="87"/>
      <c r="B79" s="108"/>
      <c r="C79" s="109"/>
      <c r="D79" s="109"/>
      <c r="E79" s="109"/>
      <c r="F79" s="109"/>
      <c r="G79" s="109"/>
      <c r="H79" s="135" t="s">
        <v>41184</v>
      </c>
      <c r="I79" s="133" t="s">
        <v>38617</v>
      </c>
      <c r="J79" s="134" t="s">
        <v>38611</v>
      </c>
      <c r="K79" s="87"/>
      <c r="L79" s="87"/>
      <c r="AI79" s="37"/>
      <c r="AJ79" s="37"/>
      <c r="AK79" s="37"/>
      <c r="AL79" s="37"/>
      <c r="AM79" s="37"/>
    </row>
    <row r="80" spans="1:44" s="36" customFormat="1" ht="30.75" customHeight="1">
      <c r="A80" s="87"/>
      <c r="B80" s="108"/>
      <c r="C80" s="109"/>
      <c r="D80" s="109"/>
      <c r="E80" s="109"/>
      <c r="F80" s="109"/>
      <c r="G80" s="109"/>
      <c r="H80" s="120" t="str">
        <f>IF($F$72="SI",IF($G$72="metalico",Hoja1!AI54,IF($G$72="inox",Hoja1!AM54,IF($G$72="termo plastico",Hoja1!AO54,""))),"")</f>
        <v>Gabinete Metálico inox Vacío IP 65, IK 10, 700x500x250</v>
      </c>
      <c r="I80" s="106" t="str">
        <f>IF($F$72="SI",IF(G72="metalico",Hoja1!AH54,IF(G72="inox",Hoja1!AL54,"")),"")</f>
        <v>SRN7525X</v>
      </c>
      <c r="J80" s="121">
        <f>ROUNDUP(IF(ISERROR(VLOOKUP(I80,MXP!$B$1:$N$90000,11,0)*1),0,(VLOOKUP(I80,MXP!$B$1:$N$90000,11,0)*1)),1)</f>
        <v>6490.4000000000005</v>
      </c>
      <c r="K80" s="87"/>
      <c r="L80" s="87"/>
      <c r="AI80" s="37"/>
      <c r="AJ80" s="37"/>
      <c r="AK80" s="37"/>
      <c r="AL80" s="37"/>
      <c r="AM80" s="37"/>
    </row>
    <row r="81" spans="1:44" s="36" customFormat="1" ht="50.25" customHeight="1">
      <c r="A81" s="87"/>
      <c r="B81" s="108"/>
      <c r="C81" s="109"/>
      <c r="D81" s="109"/>
      <c r="E81" s="109"/>
      <c r="F81" s="167" t="s">
        <v>41187</v>
      </c>
      <c r="G81" s="167"/>
      <c r="H81" s="135" t="s">
        <v>38616</v>
      </c>
      <c r="I81" s="133" t="s">
        <v>38618</v>
      </c>
      <c r="J81" s="134" t="s">
        <v>38611</v>
      </c>
      <c r="K81" s="87"/>
      <c r="L81" s="87"/>
      <c r="AI81" s="37"/>
      <c r="AJ81" s="37"/>
      <c r="AK81" s="37"/>
      <c r="AL81" s="37"/>
      <c r="AM81" s="37"/>
    </row>
    <row r="82" spans="1:44" s="36" customFormat="1" ht="45" customHeight="1" thickBot="1">
      <c r="A82" s="87"/>
      <c r="B82" s="122"/>
      <c r="C82" s="112"/>
      <c r="D82" s="112"/>
      <c r="E82" s="112"/>
      <c r="F82" s="168"/>
      <c r="G82" s="168"/>
      <c r="H82" s="126" t="str">
        <f>IF(F72="SI",Hoja1!AK54,"")</f>
        <v>no aplica</v>
      </c>
      <c r="I82" s="123" t="str">
        <f>IF(F72="SI",Hoja1!AJ54,"")</f>
        <v>no aplica</v>
      </c>
      <c r="J82" s="124">
        <f>ROUNDUP(IF(ISERROR(VLOOKUP(I82,MXP!$B$1:$N$90000,11,0)*1),0,(VLOOKUP(I82,MXP!$B$1:$N$90000,11,0)*1)),1)</f>
        <v>0</v>
      </c>
      <c r="K82" s="87"/>
      <c r="L82" s="87"/>
      <c r="AI82" s="37"/>
      <c r="AJ82" s="37"/>
      <c r="AK82" s="37"/>
      <c r="AL82" s="37"/>
      <c r="AM82" s="37"/>
    </row>
    <row r="83" spans="1:44" s="27" customFormat="1" thickBot="1">
      <c r="A83" s="87"/>
      <c r="B83" s="125"/>
      <c r="C83" s="87"/>
      <c r="D83" s="87"/>
      <c r="E83" s="87"/>
      <c r="F83" s="87"/>
      <c r="G83" s="87"/>
      <c r="H83" s="87"/>
      <c r="I83" s="125"/>
      <c r="J83" s="87"/>
      <c r="K83" s="87"/>
      <c r="L83" s="87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7"/>
      <c r="AK83" s="37"/>
      <c r="AL83" s="37"/>
      <c r="AM83" s="37"/>
      <c r="AN83" s="37"/>
      <c r="AO83" s="36"/>
      <c r="AP83" s="36"/>
      <c r="AQ83" s="36"/>
      <c r="AR83" s="36"/>
    </row>
    <row r="84" spans="1:44" ht="33" customHeight="1">
      <c r="A84" s="93"/>
      <c r="B84" s="86"/>
      <c r="C84" s="86"/>
      <c r="D84" s="86"/>
      <c r="E84" s="86"/>
      <c r="F84" s="86"/>
      <c r="G84" s="86"/>
      <c r="H84" s="86"/>
      <c r="J84" s="128" t="s">
        <v>38621</v>
      </c>
    </row>
    <row r="85" spans="1:44" ht="17.25" thickBot="1">
      <c r="A85" s="93"/>
      <c r="B85" s="86"/>
      <c r="C85" s="86"/>
      <c r="D85" s="86"/>
      <c r="E85" s="86"/>
      <c r="F85" s="86"/>
      <c r="G85" s="86"/>
      <c r="H85" s="86"/>
      <c r="J85" s="129">
        <f>SUM(J89+J91+J97)</f>
        <v>34317.699999999997</v>
      </c>
    </row>
    <row r="86" spans="1:44" ht="3" customHeight="1" thickBot="1">
      <c r="B86" s="159"/>
      <c r="C86" s="159"/>
      <c r="D86" s="159"/>
      <c r="E86" s="159"/>
      <c r="F86" s="159"/>
      <c r="G86" s="159"/>
      <c r="H86" s="159"/>
      <c r="I86" s="97"/>
    </row>
    <row r="87" spans="1:44" s="27" customFormat="1" ht="20.25" customHeight="1" thickBot="1">
      <c r="A87" s="87"/>
      <c r="B87" s="161" t="s">
        <v>166</v>
      </c>
      <c r="C87" s="162"/>
      <c r="D87" s="162"/>
      <c r="E87" s="162"/>
      <c r="F87" s="162"/>
      <c r="G87" s="162"/>
      <c r="H87" s="162"/>
      <c r="I87" s="162"/>
      <c r="J87" s="163"/>
      <c r="K87" s="87"/>
      <c r="L87" s="87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7"/>
      <c r="AK87" s="37"/>
      <c r="AL87" s="37"/>
      <c r="AM87" s="37"/>
      <c r="AN87" s="37"/>
      <c r="AO87" s="36"/>
      <c r="AP87" s="36"/>
      <c r="AQ87" s="36"/>
      <c r="AR87" s="36"/>
    </row>
    <row r="88" spans="1:44" s="27" customFormat="1" ht="54.75" customHeight="1">
      <c r="A88" s="87"/>
      <c r="B88" s="98" t="s">
        <v>133</v>
      </c>
      <c r="C88" s="148" t="s">
        <v>135</v>
      </c>
      <c r="D88" s="99" t="s">
        <v>136</v>
      </c>
      <c r="E88" s="100" t="s">
        <v>161</v>
      </c>
      <c r="F88" s="155" t="s">
        <v>38620</v>
      </c>
      <c r="G88" s="153" t="s">
        <v>41183</v>
      </c>
      <c r="H88" s="141" t="s">
        <v>0</v>
      </c>
      <c r="I88" s="142" t="s">
        <v>38610</v>
      </c>
      <c r="J88" s="143" t="s">
        <v>38611</v>
      </c>
      <c r="K88" s="87"/>
      <c r="L88" s="87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7"/>
      <c r="AK88" s="37"/>
      <c r="AL88" s="37"/>
      <c r="AM88" s="37"/>
      <c r="AN88" s="37"/>
      <c r="AO88" s="36"/>
      <c r="AP88" s="36"/>
      <c r="AQ88" s="36"/>
      <c r="AR88" s="36"/>
    </row>
    <row r="89" spans="1:44" s="28" customFormat="1" ht="20.25" customHeight="1">
      <c r="A89" s="101"/>
      <c r="B89" s="102">
        <v>1000</v>
      </c>
      <c r="C89" s="103">
        <v>220</v>
      </c>
      <c r="D89" s="103">
        <v>85</v>
      </c>
      <c r="E89" s="103" t="s">
        <v>131</v>
      </c>
      <c r="F89" s="156" t="s">
        <v>213</v>
      </c>
      <c r="G89" s="154" t="s">
        <v>41175</v>
      </c>
      <c r="H89" s="105" t="str">
        <f>Hoja1!Z72</f>
        <v>T7S 1000 amp, Icc= 85 Kamp a 220 volts Relé PR231 LS/I,</v>
      </c>
      <c r="I89" s="106" t="str">
        <f>Hoja1!AA72</f>
        <v>1SDA062738R1</v>
      </c>
      <c r="J89" s="107">
        <f>ROUNDUP(IF(ISERROR(VLOOKUP(I89,MXP!$B$1:$N$90000,11,0)*1),0,(VLOOKUP(I89,MXP!$B$1:$N$90000,11,0)*1)),1)</f>
        <v>24141.5</v>
      </c>
      <c r="K89" s="101"/>
      <c r="L89" s="101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9"/>
      <c r="AK89" s="39"/>
      <c r="AL89" s="39"/>
      <c r="AM89" s="39"/>
      <c r="AN89" s="39"/>
      <c r="AO89" s="38"/>
      <c r="AP89" s="38"/>
      <c r="AQ89" s="38"/>
      <c r="AR89" s="38"/>
    </row>
    <row r="90" spans="1:44" s="27" customFormat="1" ht="24.75" customHeight="1">
      <c r="A90" s="87"/>
      <c r="B90" s="108"/>
      <c r="C90" s="109"/>
      <c r="D90" s="117"/>
      <c r="E90" s="117"/>
      <c r="F90" s="117"/>
      <c r="G90" s="117"/>
      <c r="H90" s="144" t="s">
        <v>0</v>
      </c>
      <c r="I90" s="142" t="s">
        <v>38608</v>
      </c>
      <c r="J90" s="143" t="s">
        <v>38611</v>
      </c>
      <c r="K90" s="87"/>
      <c r="L90" s="87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7"/>
      <c r="AK90" s="37"/>
      <c r="AL90" s="37"/>
      <c r="AM90" s="37"/>
      <c r="AN90" s="37"/>
      <c r="AO90" s="36"/>
      <c r="AP90" s="36"/>
      <c r="AQ90" s="36"/>
      <c r="AR90" s="36"/>
    </row>
    <row r="91" spans="1:44" s="28" customFormat="1" ht="30.75" thickBot="1">
      <c r="A91" s="101"/>
      <c r="B91" s="110"/>
      <c r="C91" s="111"/>
      <c r="D91" s="111"/>
      <c r="E91" s="111"/>
      <c r="F91" s="136"/>
      <c r="G91" s="136"/>
      <c r="H91" s="106" t="str">
        <f>Hoja1!AE72</f>
        <v xml:space="preserve">Juego de Terminales FC CuAl para alojar hasta 4 cables de 120...240 mm2 (250...500 Kcmil) para interruptor T7 hasta 1,600 A, 6 Pzs </v>
      </c>
      <c r="I91" s="114" t="str">
        <f>Hoja1!AD72</f>
        <v>1SDA063114R1</v>
      </c>
      <c r="J91" s="115">
        <f>ROUNDUP(IF(ISERROR(VLOOKUP(I91,MXP!$B$1:$N$90000,11,0)*1),0,(VLOOKUP(I91,MXP!$B$1:$N$90000,11,0)*1)),1)</f>
        <v>3685.7999999999997</v>
      </c>
      <c r="K91" s="101"/>
      <c r="L91" s="101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9"/>
      <c r="AK91" s="39"/>
      <c r="AL91" s="39"/>
      <c r="AM91" s="39"/>
      <c r="AN91" s="39"/>
      <c r="AO91" s="38"/>
      <c r="AP91" s="38"/>
      <c r="AQ91" s="38"/>
      <c r="AR91" s="38"/>
    </row>
    <row r="92" spans="1:44" s="28" customFormat="1" ht="16.5" hidden="1">
      <c r="A92" s="101"/>
      <c r="B92" s="116"/>
      <c r="C92" s="117"/>
      <c r="D92" s="109"/>
      <c r="E92" s="109"/>
      <c r="F92" s="109"/>
      <c r="G92" s="109"/>
      <c r="H92" s="145"/>
      <c r="I92" s="118"/>
      <c r="J92" s="119"/>
      <c r="K92" s="101"/>
      <c r="L92" s="101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9"/>
      <c r="AJ92" s="39"/>
      <c r="AK92" s="39"/>
      <c r="AL92" s="39"/>
      <c r="AM92" s="39"/>
      <c r="AN92" s="38"/>
      <c r="AO92" s="38"/>
      <c r="AP92" s="38"/>
      <c r="AQ92" s="38"/>
      <c r="AR92" s="38"/>
    </row>
    <row r="93" spans="1:44" s="28" customFormat="1" ht="14.25" hidden="1" customHeight="1">
      <c r="A93" s="101"/>
      <c r="B93" s="116"/>
      <c r="C93" s="117"/>
      <c r="D93" s="109"/>
      <c r="E93" s="109"/>
      <c r="F93" s="109"/>
      <c r="G93" s="109"/>
      <c r="H93" s="145"/>
      <c r="I93" s="118"/>
      <c r="J93" s="119"/>
      <c r="K93" s="101"/>
      <c r="L93" s="101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9"/>
      <c r="AJ93" s="39"/>
      <c r="AK93" s="39"/>
      <c r="AL93" s="39"/>
      <c r="AM93" s="39"/>
      <c r="AN93" s="38"/>
      <c r="AO93" s="38"/>
      <c r="AP93" s="38"/>
      <c r="AQ93" s="38"/>
      <c r="AR93" s="38"/>
    </row>
    <row r="94" spans="1:44" s="28" customFormat="1" ht="14.25" hidden="1" customHeight="1">
      <c r="A94" s="101"/>
      <c r="B94" s="116"/>
      <c r="C94" s="117"/>
      <c r="D94" s="109"/>
      <c r="E94" s="109"/>
      <c r="F94" s="109"/>
      <c r="G94" s="109"/>
      <c r="H94" s="145"/>
      <c r="I94" s="118"/>
      <c r="J94" s="119"/>
      <c r="K94" s="101"/>
      <c r="L94" s="101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9"/>
      <c r="AJ94" s="39"/>
      <c r="AK94" s="39"/>
      <c r="AL94" s="39"/>
      <c r="AM94" s="39"/>
      <c r="AN94" s="38"/>
      <c r="AO94" s="38"/>
      <c r="AP94" s="38"/>
      <c r="AQ94" s="38"/>
      <c r="AR94" s="38"/>
    </row>
    <row r="95" spans="1:44" s="28" customFormat="1" ht="14.25" hidden="1" customHeight="1">
      <c r="A95" s="101"/>
      <c r="B95" s="116"/>
      <c r="C95" s="117"/>
      <c r="D95" s="109"/>
      <c r="E95" s="109"/>
      <c r="F95" s="109"/>
      <c r="G95" s="109"/>
      <c r="H95" s="145"/>
      <c r="I95" s="118"/>
      <c r="J95" s="119"/>
      <c r="K95" s="101"/>
      <c r="L95" s="101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9"/>
      <c r="AJ95" s="39"/>
      <c r="AK95" s="39"/>
      <c r="AL95" s="39"/>
      <c r="AM95" s="39"/>
      <c r="AN95" s="38"/>
      <c r="AO95" s="38"/>
      <c r="AP95" s="38"/>
      <c r="AQ95" s="38"/>
      <c r="AR95" s="38"/>
    </row>
    <row r="96" spans="1:44" s="36" customFormat="1" ht="33">
      <c r="A96" s="87"/>
      <c r="B96" s="108"/>
      <c r="C96" s="109"/>
      <c r="D96" s="109"/>
      <c r="E96" s="109"/>
      <c r="F96" s="109"/>
      <c r="G96" s="109"/>
      <c r="H96" s="135" t="s">
        <v>41184</v>
      </c>
      <c r="I96" s="133" t="s">
        <v>38617</v>
      </c>
      <c r="J96" s="134" t="s">
        <v>38611</v>
      </c>
      <c r="K96" s="87"/>
      <c r="L96" s="87"/>
      <c r="AI96" s="37"/>
      <c r="AJ96" s="37"/>
      <c r="AK96" s="37"/>
      <c r="AL96" s="37"/>
      <c r="AM96" s="37"/>
    </row>
    <row r="97" spans="1:39" s="36" customFormat="1" ht="30.75" customHeight="1">
      <c r="A97" s="87"/>
      <c r="B97" s="108"/>
      <c r="C97" s="109"/>
      <c r="D97" s="109"/>
      <c r="E97" s="109"/>
      <c r="F97" s="109"/>
      <c r="G97" s="109"/>
      <c r="H97" s="127" t="str">
        <f>IF(F89="SI",IF(G89="metalico",Hoja1!AI72,IF(G89="inox",Hoja1!AM72,"")),"")</f>
        <v>Gabinete Metálico inox Vacío IP 65, IK 10, 700x500x250</v>
      </c>
      <c r="I97" s="106" t="str">
        <f>IF($F$89="SI",IF(G89="metalico",Hoja1!AH72,IF(G89="inox",Hoja1!AL72,"")),"")</f>
        <v>SRN7525X</v>
      </c>
      <c r="J97" s="121">
        <f>ROUNDUP(IF(ISERROR(VLOOKUP(I97,MXP!$B$1:$N$90000,11,0)*1),0,(VLOOKUP(I97,MXP!$B$1:$N$90000,11,0)*1)),1)</f>
        <v>6490.4000000000005</v>
      </c>
      <c r="K97" s="87"/>
      <c r="L97" s="87"/>
      <c r="AI97" s="37"/>
      <c r="AJ97" s="37"/>
      <c r="AK97" s="37"/>
      <c r="AL97" s="37"/>
      <c r="AM97" s="37"/>
    </row>
    <row r="98" spans="1:39" s="36" customFormat="1" ht="50.25" customHeight="1">
      <c r="A98" s="87"/>
      <c r="B98" s="108"/>
      <c r="C98" s="109"/>
      <c r="D98" s="109"/>
      <c r="E98" s="109"/>
      <c r="F98" s="167" t="s">
        <v>41187</v>
      </c>
      <c r="G98" s="167"/>
      <c r="H98" s="135" t="s">
        <v>38616</v>
      </c>
      <c r="I98" s="133" t="s">
        <v>38618</v>
      </c>
      <c r="J98" s="134" t="s">
        <v>38611</v>
      </c>
      <c r="K98" s="87"/>
      <c r="L98" s="87"/>
      <c r="AI98" s="37"/>
      <c r="AJ98" s="37"/>
      <c r="AK98" s="37"/>
      <c r="AL98" s="37"/>
      <c r="AM98" s="37"/>
    </row>
    <row r="99" spans="1:39" s="36" customFormat="1" ht="45" customHeight="1" thickBot="1">
      <c r="A99" s="87"/>
      <c r="B99" s="122"/>
      <c r="C99" s="112"/>
      <c r="D99" s="112"/>
      <c r="E99" s="112"/>
      <c r="F99" s="168"/>
      <c r="G99" s="168"/>
      <c r="H99" s="126" t="str">
        <f>IF(F89="SI",Hoja1!AK72,"")</f>
        <v>Interruptor 3 polos de 1000A  con gabinete métálico SRN de 700 x 500 x250 mm</v>
      </c>
      <c r="I99" s="123" t="str">
        <f>IF(F89="SI",Hoja1!AJ72,"")</f>
        <v>SRN7525062738K</v>
      </c>
      <c r="J99" s="124">
        <f>ROUNDUP(IF(ISERROR(VLOOKUP(I99,MXP!$B$1:$N$90000,11,0)*1),0,(VLOOKUP(I99,MXP!$B$1:$N$90000,11,0)*1)),1)</f>
        <v>27763</v>
      </c>
      <c r="K99" s="87"/>
      <c r="L99" s="87"/>
      <c r="AI99" s="37"/>
      <c r="AJ99" s="37"/>
      <c r="AK99" s="37"/>
      <c r="AL99" s="37"/>
      <c r="AM99" s="37"/>
    </row>
    <row r="100" spans="1:39" ht="5.25" customHeight="1">
      <c r="B100" s="160"/>
      <c r="C100" s="160"/>
      <c r="D100" s="160"/>
      <c r="E100" s="160"/>
      <c r="F100" s="160"/>
      <c r="G100" s="160"/>
      <c r="H100" s="160"/>
      <c r="I100" s="160"/>
    </row>
    <row r="103" spans="1:39" ht="16.5">
      <c r="B103" s="158" t="s">
        <v>41182</v>
      </c>
      <c r="C103" s="158"/>
      <c r="D103" s="158"/>
      <c r="E103" s="158"/>
      <c r="F103" s="158"/>
      <c r="G103" s="158"/>
      <c r="H103" s="158"/>
    </row>
    <row r="104" spans="1:39">
      <c r="B104" s="158" t="s">
        <v>38604</v>
      </c>
      <c r="C104" s="158"/>
      <c r="D104" s="158"/>
      <c r="E104" s="158"/>
      <c r="F104" s="158"/>
      <c r="G104" s="158"/>
      <c r="H104" s="158"/>
    </row>
    <row r="107" spans="1:39" ht="16.5">
      <c r="B107" s="157" t="s">
        <v>38606</v>
      </c>
      <c r="C107" s="157"/>
      <c r="D107" s="157"/>
      <c r="E107" s="157"/>
      <c r="F107" s="157"/>
      <c r="G107" s="157"/>
      <c r="H107" s="157"/>
      <c r="I107" s="157"/>
      <c r="J107" s="157"/>
      <c r="K107" s="157"/>
    </row>
  </sheetData>
  <sheetProtection password="B068" sheet="1" objects="1" scenarios="1"/>
  <mergeCells count="28">
    <mergeCell ref="B1:I1"/>
    <mergeCell ref="B5:H5"/>
    <mergeCell ref="B6:H6"/>
    <mergeCell ref="B8:H8"/>
    <mergeCell ref="B7:H7"/>
    <mergeCell ref="F64:G65"/>
    <mergeCell ref="F81:G82"/>
    <mergeCell ref="F98:G99"/>
    <mergeCell ref="B11:H11"/>
    <mergeCell ref="B4:H4"/>
    <mergeCell ref="B9:H9"/>
    <mergeCell ref="B10:H10"/>
    <mergeCell ref="B107:K107"/>
    <mergeCell ref="B103:H103"/>
    <mergeCell ref="B104:H104"/>
    <mergeCell ref="B14:H14"/>
    <mergeCell ref="B100:I100"/>
    <mergeCell ref="B51:J51"/>
    <mergeCell ref="B70:J70"/>
    <mergeCell ref="B87:J87"/>
    <mergeCell ref="B33:J33"/>
    <mergeCell ref="B32:H32"/>
    <mergeCell ref="B50:H50"/>
    <mergeCell ref="B69:H69"/>
    <mergeCell ref="B86:H86"/>
    <mergeCell ref="F27:G28"/>
    <mergeCell ref="B15:J15"/>
    <mergeCell ref="F45:G46"/>
  </mergeCells>
  <dataValidations count="1">
    <dataValidation type="list" allowBlank="1" showInputMessage="1" showErrorMessage="1" sqref="F89">
      <formula1>"Hoja1!$AT$3:$AT$4"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Hoja1!$C$25:$C$28</xm:f>
          </x14:formula1>
          <xm:sqref>C35</xm:sqref>
        </x14:dataValidation>
        <x14:dataValidation type="list" allowBlank="1" showInputMessage="1" showErrorMessage="1">
          <x14:formula1>
            <xm:f>Hoja1!$C$72:$C$75</xm:f>
          </x14:formula1>
          <xm:sqref>C89</xm:sqref>
        </x14:dataValidation>
        <x14:dataValidation type="list" allowBlank="1" showInputMessage="1" showErrorMessage="1">
          <x14:formula1>
            <xm:f>Hoja1!$C$7:$C$10</xm:f>
          </x14:formula1>
          <xm:sqref>C17</xm:sqref>
        </x14:dataValidation>
        <x14:dataValidation type="list" allowBlank="1" showInputMessage="1" showErrorMessage="1">
          <x14:formula1>
            <xm:f>Hoja1!$B$25:$B$26</xm:f>
          </x14:formula1>
          <xm:sqref>B35</xm:sqref>
        </x14:dataValidation>
        <x14:dataValidation type="list" allowBlank="1" showInputMessage="1" showErrorMessage="1">
          <x14:formula1>
            <xm:f>Hoja1!$B$40:$B$43</xm:f>
          </x14:formula1>
          <xm:sqref>B53</xm:sqref>
        </x14:dataValidation>
        <x14:dataValidation type="list" allowBlank="1" showInputMessage="1" showErrorMessage="1">
          <x14:formula1>
            <xm:f>Hoja1!$C$40:$C$43</xm:f>
          </x14:formula1>
          <xm:sqref>C53</xm:sqref>
        </x14:dataValidation>
        <x14:dataValidation type="list" allowBlank="1" showInputMessage="1" showErrorMessage="1">
          <x14:formula1>
            <xm:f>Hoja1!$L$76:$L$77</xm:f>
          </x14:formula1>
          <xm:sqref>E89</xm:sqref>
        </x14:dataValidation>
        <x14:dataValidation type="list" allowBlank="1" showInputMessage="1" showErrorMessage="1">
          <x14:formula1>
            <xm:f>Hoja1!$L$41:$L$43</xm:f>
          </x14:formula1>
          <xm:sqref>E53</xm:sqref>
        </x14:dataValidation>
        <x14:dataValidation type="list" allowBlank="1" showInputMessage="1" showErrorMessage="1">
          <x14:formula1>
            <xm:f>Hoja1!$B$73:$B$75</xm:f>
          </x14:formula1>
          <xm:sqref>B89</xm:sqref>
        </x14:dataValidation>
        <x14:dataValidation type="list" allowBlank="1" showInputMessage="1" showErrorMessage="1">
          <x14:formula1>
            <xm:f>Hoja1!$C$54:$C$57</xm:f>
          </x14:formula1>
          <xm:sqref>C72</xm:sqref>
        </x14:dataValidation>
        <x14:dataValidation type="list" allowBlank="1" showInputMessage="1" showErrorMessage="1">
          <x14:formula1>
            <xm:f>Hoja1!$D$39:$E$39</xm:f>
          </x14:formula1>
          <xm:sqref>D53</xm:sqref>
        </x14:dataValidation>
        <x14:dataValidation type="list" allowBlank="1" showInputMessage="1" showErrorMessage="1">
          <x14:formula1>
            <xm:f>Hoja1!$D$71:$E$71</xm:f>
          </x14:formula1>
          <xm:sqref>D89</xm:sqref>
        </x14:dataValidation>
        <x14:dataValidation type="list" allowBlank="1" showInputMessage="1" showErrorMessage="1">
          <x14:formula1>
            <xm:f>Hoja1!$B$7:$B$17</xm:f>
          </x14:formula1>
          <xm:sqref>B17</xm:sqref>
        </x14:dataValidation>
        <x14:dataValidation type="list" allowBlank="1" showInputMessage="1" showErrorMessage="1">
          <x14:formula1>
            <xm:f>Hoja1!$D$6:$G$6</xm:f>
          </x14:formula1>
          <xm:sqref>D17</xm:sqref>
        </x14:dataValidation>
        <x14:dataValidation type="list" allowBlank="1" showInputMessage="1" showErrorMessage="1">
          <x14:formula1>
            <xm:f>Hoja1!$F$24:$G$24</xm:f>
          </x14:formula1>
          <xm:sqref>D35</xm:sqref>
        </x14:dataValidation>
        <x14:dataValidation type="list" allowBlank="1" showInputMessage="1" showErrorMessage="1">
          <x14:formula1>
            <xm:f>Hoja1!$B$54:$B$55</xm:f>
          </x14:formula1>
          <xm:sqref>B72</xm:sqref>
        </x14:dataValidation>
        <x14:dataValidation type="list" allowBlank="1" showInputMessage="1" showErrorMessage="1">
          <x14:formula1>
            <xm:f>Hoja1!$D$53:$E$53</xm:f>
          </x14:formula1>
          <xm:sqref>D72</xm:sqref>
        </x14:dataValidation>
        <x14:dataValidation type="list" allowBlank="1" showInputMessage="1" showErrorMessage="1">
          <x14:formula1>
            <xm:f>Hoja1!$L$63:$L$65</xm:f>
          </x14:formula1>
          <xm:sqref>E72</xm:sqref>
        </x14:dataValidation>
        <x14:dataValidation type="list" allowBlank="1" showInputMessage="1" showErrorMessage="1">
          <x14:formula1>
            <xm:f>Hoja1!$AT$3:$AT$4</xm:f>
          </x14:formula1>
          <xm:sqref>F89 F17 F35 F53 F72</xm:sqref>
        </x14:dataValidation>
        <x14:dataValidation type="list" allowBlank="1" showInputMessage="1" showErrorMessage="1">
          <x14:formula1>
            <xm:f>IF($F$17="si",Hoja1!$AU$3:$AU$5,"")</xm:f>
          </x14:formula1>
          <xm:sqref>G53</xm:sqref>
        </x14:dataValidation>
        <x14:dataValidation type="list" allowBlank="1" showInputMessage="1" showErrorMessage="1">
          <x14:formula1>
            <xm:f>Hoja1!$AU$3:$AU$5</xm:f>
          </x14:formula1>
          <xm:sqref>F53:G53</xm:sqref>
        </x14:dataValidation>
        <x14:dataValidation type="list" allowBlank="1" showInputMessage="1" showErrorMessage="1">
          <x14:formula1>
            <xm:f>IF($F$17="si",Hoja1!$AU$3:$AU$5,"")</xm:f>
          </x14:formula1>
          <xm:sqref>G17 G35</xm:sqref>
        </x14:dataValidation>
        <x14:dataValidation type="list" allowBlank="1" showInputMessage="1" showErrorMessage="1">
          <x14:formula1>
            <xm:f>IF($F$89="si",Hoja1!$AV$4:$AV$5)</xm:f>
          </x14:formula1>
          <xm:sqref>G89</xm:sqref>
        </x14:dataValidation>
        <x14:dataValidation type="list" allowBlank="1" showInputMessage="1" showErrorMessage="1">
          <x14:formula1>
            <xm:f>IF($F$72="si",Hoja1!$AV$4:$AV$5)</xm:f>
          </x14:formula1>
          <xm:sqref>G72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4"/>
  <sheetViews>
    <sheetView topLeftCell="AP1" zoomScale="80" zoomScaleNormal="80" workbookViewId="0">
      <pane ySplit="3" topLeftCell="A4" activePane="bottomLeft" state="frozenSplit"/>
      <selection pane="bottomLeft" activeCell="B1" sqref="B1:AV1048576"/>
    </sheetView>
  </sheetViews>
  <sheetFormatPr baseColWidth="10" defaultColWidth="46.28515625" defaultRowHeight="15"/>
  <cols>
    <col min="1" max="1" width="21.140625" style="1" customWidth="1"/>
    <col min="2" max="2" width="21.140625" style="3" hidden="1" customWidth="1"/>
    <col min="3" max="28" width="21.140625" style="7" hidden="1" customWidth="1"/>
    <col min="29" max="48" width="21.140625" style="3" hidden="1" customWidth="1"/>
    <col min="49" max="53" width="21.140625" style="11" customWidth="1"/>
    <col min="54" max="54" width="46.28515625" style="11"/>
    <col min="55" max="55" width="46.28515625" style="1"/>
  </cols>
  <sheetData>
    <row r="1" spans="1:56">
      <c r="Z1" s="41" t="e">
        <f>'caja moldeada'!#REF!</f>
        <v>#REF!</v>
      </c>
      <c r="AA1" s="8" t="e">
        <f>1-Z1</f>
        <v>#REF!</v>
      </c>
      <c r="AB1" s="8"/>
      <c r="AD1" s="3" t="str">
        <f>'caja moldeada'!G17</f>
        <v>INOX</v>
      </c>
    </row>
    <row r="2" spans="1:56">
      <c r="Z2" s="41"/>
      <c r="AA2" s="8"/>
      <c r="AB2" s="8"/>
      <c r="AH2" s="185" t="s">
        <v>41176</v>
      </c>
      <c r="AI2" s="185"/>
      <c r="AJ2" s="185" t="s">
        <v>41177</v>
      </c>
      <c r="AK2" s="185"/>
      <c r="AL2" s="185" t="s">
        <v>41162</v>
      </c>
      <c r="AM2" s="185"/>
      <c r="AN2" s="185" t="s">
        <v>41178</v>
      </c>
      <c r="AO2" s="185"/>
      <c r="AP2" s="185"/>
      <c r="AQ2" s="185"/>
      <c r="AR2" s="185"/>
      <c r="AS2" s="185"/>
      <c r="BC2" s="11"/>
      <c r="BD2" s="1"/>
    </row>
    <row r="3" spans="1:56" s="2" customFormat="1">
      <c r="A3" s="72"/>
      <c r="B3" s="6" t="s">
        <v>109</v>
      </c>
      <c r="C3" s="42" t="s">
        <v>110</v>
      </c>
      <c r="D3" s="42" t="s">
        <v>8</v>
      </c>
      <c r="E3" s="42" t="s">
        <v>9</v>
      </c>
      <c r="F3" s="42" t="s">
        <v>32</v>
      </c>
      <c r="G3" s="42" t="s">
        <v>41</v>
      </c>
      <c r="H3" s="42"/>
      <c r="I3" s="42"/>
      <c r="J3" s="42" t="s">
        <v>111</v>
      </c>
      <c r="K3" s="42" t="s">
        <v>112</v>
      </c>
      <c r="L3" s="42"/>
      <c r="M3" s="42"/>
      <c r="N3" s="42"/>
      <c r="O3" s="42"/>
      <c r="P3" s="42" t="s">
        <v>108</v>
      </c>
      <c r="Q3" s="42" t="s">
        <v>13</v>
      </c>
      <c r="R3" s="42" t="s">
        <v>113</v>
      </c>
      <c r="S3" s="42"/>
      <c r="T3" s="42"/>
      <c r="U3" s="42" t="s">
        <v>106</v>
      </c>
      <c r="V3" s="42" t="s">
        <v>13</v>
      </c>
      <c r="W3" s="42" t="s">
        <v>119</v>
      </c>
      <c r="X3" s="42" t="s">
        <v>120</v>
      </c>
      <c r="Y3" s="42" t="s">
        <v>117</v>
      </c>
      <c r="Z3" s="42" t="s">
        <v>22</v>
      </c>
      <c r="AA3" s="42" t="s">
        <v>123</v>
      </c>
      <c r="AB3" s="42" t="s">
        <v>125</v>
      </c>
      <c r="AC3" s="6" t="s">
        <v>121</v>
      </c>
      <c r="AD3" s="6" t="s">
        <v>23</v>
      </c>
      <c r="AE3" s="6" t="s">
        <v>122</v>
      </c>
      <c r="AF3" s="6" t="s">
        <v>124</v>
      </c>
      <c r="AG3" s="6"/>
      <c r="AH3" s="6" t="s">
        <v>22</v>
      </c>
      <c r="AI3" s="6" t="s">
        <v>117</v>
      </c>
      <c r="AJ3" s="6" t="s">
        <v>22</v>
      </c>
      <c r="AK3" s="6" t="s">
        <v>117</v>
      </c>
      <c r="AL3" s="6" t="s">
        <v>22</v>
      </c>
      <c r="AM3" s="6" t="s">
        <v>117</v>
      </c>
      <c r="AN3" s="6" t="s">
        <v>22</v>
      </c>
      <c r="AO3" s="6" t="s">
        <v>117</v>
      </c>
      <c r="AP3" s="6" t="s">
        <v>41164</v>
      </c>
      <c r="AQ3" s="6" t="s">
        <v>117</v>
      </c>
      <c r="AR3" s="6" t="s">
        <v>41168</v>
      </c>
      <c r="AS3" s="6" t="s">
        <v>117</v>
      </c>
      <c r="AT3" s="6" t="s">
        <v>213</v>
      </c>
      <c r="AU3" s="6" t="s">
        <v>41174</v>
      </c>
      <c r="AV3" s="6"/>
      <c r="AW3" s="73"/>
      <c r="AX3" s="73"/>
      <c r="AY3" s="73"/>
      <c r="AZ3" s="73"/>
      <c r="BA3" s="73"/>
      <c r="BB3" s="73"/>
      <c r="BC3" s="72"/>
    </row>
    <row r="4" spans="1:56" s="2" customFormat="1">
      <c r="A4" s="72"/>
      <c r="B4" s="6"/>
      <c r="C4" s="42">
        <f>'caja moldeada'!B17</f>
        <v>32</v>
      </c>
      <c r="D4" s="186" t="s">
        <v>158</v>
      </c>
      <c r="E4" s="186"/>
      <c r="F4" s="186"/>
      <c r="G4" s="186"/>
      <c r="H4" s="43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 t="s">
        <v>214</v>
      </c>
      <c r="AU4" s="6" t="s">
        <v>41179</v>
      </c>
      <c r="AV4" s="6" t="s">
        <v>41179</v>
      </c>
      <c r="AW4" s="73"/>
      <c r="AX4" s="73"/>
      <c r="AY4" s="73"/>
      <c r="AZ4" s="73"/>
      <c r="BA4" s="73"/>
      <c r="BB4" s="73"/>
      <c r="BC4" s="72"/>
    </row>
    <row r="5" spans="1:56">
      <c r="C5" s="7">
        <f>'caja moldeada'!C17</f>
        <v>220</v>
      </c>
      <c r="D5" s="7">
        <f>VLOOKUP($C$5,$C$7:$G$10,2,0)</f>
        <v>0</v>
      </c>
      <c r="R5" s="44">
        <f>SUM(R7:R58)</f>
        <v>62</v>
      </c>
      <c r="S5" s="44">
        <f>IF(AND(J7&gt;20,R5&lt;4),"no existe",T3)</f>
        <v>0</v>
      </c>
      <c r="T5" s="7" t="s">
        <v>128</v>
      </c>
      <c r="U5" s="7" t="str">
        <f>IF(ISERROR(VLOOKUP($X$5,Hoja7!$D$3:$T$256,8,0)),"no existe",VLOOKUP($X$5,Hoja7!$D$3:$T$256,8,0))</f>
        <v>TMD</v>
      </c>
      <c r="V5" s="7">
        <f>IF(ISERROR(VLOOKUP($X$5,Hoja7!$D$3:$T$256,5,0)),"no existe",VLOOKUP($X$5,Hoja7!$D$3:$T$256,5,0))</f>
        <v>40</v>
      </c>
      <c r="W5" s="7" t="str">
        <f>CONCATENATE(J7,K7,L7)</f>
        <v>3222040</v>
      </c>
      <c r="X5" s="7">
        <f>VALUE(W5)</f>
        <v>3222040</v>
      </c>
      <c r="Y5" s="7" t="str">
        <f>IF(ISERROR(VLOOKUP($X$5,Hoja7!$D$3:$T$501,9,0)),"no existe para este valor de corriente",VLOOKUP($X$5,Hoja7!$D$3:$T$501,9,0))</f>
        <v>XT1C 32 amp, Icc= 40 Kamp a 220 volts Relé TMD</v>
      </c>
      <c r="Z5" s="7" t="str">
        <f>IF(ISERROR(VLOOKUP($X$5,Hoja7!$D$3:$T$501,10,0)),"",VLOOKUP($X$5,Hoja7!$D$3:$T$501,10,0))</f>
        <v>1SDA067392R1</v>
      </c>
      <c r="AA5" s="9">
        <f>IF(ISERROR(VLOOKUP($X$5,Hoja7!$D$3:$T$501,11,0)),0,VLOOKUP($X$5,Hoja7!$D$3:$T$501,11,0))</f>
        <v>0</v>
      </c>
      <c r="AB5" s="45" t="e">
        <f>IF(Z1&lt;8%,"utilidad baja",AA5/AA1)</f>
        <v>#REF!</v>
      </c>
      <c r="AC5" s="7" t="str">
        <f>IF(ISERROR(VLOOKUP($X$5,Hoja7!$D$3:$T$501,14,0)),"",VLOOKUP($X$5,Hoja7!$D$3:$T$501,14,0))</f>
        <v>1SDA066907R1</v>
      </c>
      <c r="AD5" s="7" t="str">
        <f>IF(ISERROR(VLOOKUP($X$5,Hoja7!$D$3:$T$501,15,0)),"",VLOOKUP($X$5,Hoja7!$D$3:$T$501,15,0))</f>
        <v>Juego de Terminales para cables de Cobre/Aluminio FC CuAl   50 mm2 (14...1 AWG) para interruptor XT1 hasta 160 A , 6 Pzs</v>
      </c>
      <c r="AE5" s="7">
        <f>IF(ISERROR(VLOOKUP($X$5,Hoja7!$D$3:$T$501,16,0)),0,VLOOKUP($X$5,Hoja7!$D$3:$T$501,16,0))</f>
        <v>0</v>
      </c>
      <c r="AF5" s="45" t="e">
        <f>IF(Z1&lt;8%,"utilidad baja",AE5/AA1)</f>
        <v>#REF!</v>
      </c>
      <c r="AG5" s="7" t="str">
        <f>IF(ISERROR(VLOOKUP($X$5,Hoja7!$D$3:$AF$335,18,0)),"no existe para los valores seleccionados",VLOOKUP($X$5,Hoja7!$D$3:$AF$335,18,0))</f>
        <v>SRN4315K</v>
      </c>
      <c r="AH5" s="7" t="str">
        <f>IF(ISERROR(VLOOKUP($X$5,Hoja7!$D$3:$AF$335,19,0)),"no existe para los valores seleccionados",VLOOKUP($X$5,Hoja7!$D$3:$AF$335,19,0))</f>
        <v>Gabinete Metálico Vacío SR IP 65, IK 10, color gris 400x300x150</v>
      </c>
      <c r="AI5" s="7" t="str">
        <f>IF(ISERROR(VLOOKUP($X$5,Hoja7!$D$3:$X$335,20,0)),"no existe para los valores seleccionados",VLOOKUP($X$5,Hoja7!$D$3:$X$335,20,0))</f>
        <v>SRN4315067392K</v>
      </c>
      <c r="AJ5" s="7" t="str">
        <f>IF(ISERROR(VLOOKUP($X$5,Hoja7!$D$3:$X$335,21,0)),"no existe para los valores seleccionados",VLOOKUP($X$5,Hoja7!$D$3:$X$335,21,0))</f>
        <v>Interruptor 3 polos de 32A con gabinete métálico SRN de 400 x 300 x 150 mm</v>
      </c>
      <c r="AK5" s="3" t="str">
        <f>IF(ISERROR(VLOOKUP($X$5,Hoja7!$D$3:$AF$335,22,0)),"no existe para los valores seleccionados",VLOOKUP($X$5,Hoja7!$D$3:$AF$335,22,0))</f>
        <v>SRN4315X</v>
      </c>
      <c r="AL5" s="3" t="str">
        <f>IF(ISERROR(VLOOKUP($X$5,Hoja7!$D$3:$AF$335,23,0)),"no existe para los valores seleccionados",VLOOKUP($X$5,Hoja7!$D$3:$AF$335,23,0))</f>
        <v>Gabinete Metálico INOX Vacío SR IP 65, IK 10,  400x300x150</v>
      </c>
      <c r="AM5" s="3" t="str">
        <f>IF(ISERROR(VLOOKUP($X$5,Hoja7!$D$3:$AF$335,24,0)),"no existe para los valores seleccionados",VLOOKUP($X$5,Hoja7!$D$3:$AF$335,24,0))</f>
        <v>M128160020</v>
      </c>
      <c r="AN5" s="3" t="str">
        <f>IF(ISERROR(VLOOKUP($X$5,Hoja7!$D$3:$AF$335,25,0)),"no existe para los valores seleccionados",VLOOKUP($X$5,Hoja7!$D$3:$AF$335,25,0))</f>
        <v>Caja Hermética Vacía IP65,
con Cierre por Tornillo 570x275x140 mm</v>
      </c>
      <c r="AO5" s="3" t="str">
        <f>IF(ISERROR(VLOOKUP($X$5,Hoja7!$D$3:$AF$335,26,0)),"no existe para los valores seleccionados",VLOOKUP($X$5,Hoja7!$D$3:$AF$335,26,0))</f>
        <v>M128470000</v>
      </c>
      <c r="AP5" s="3" t="str">
        <f>IF(ISERROR(VLOOKUP($X$5,Hoja7!$D$3:$AF$335,27,0)),"no existe para los valores seleccionados",VLOOKUP($X$5,Hoja7!$D$3:$AF$335,27,0))</f>
        <v>Platina de Montaje para Caja LS-12816</v>
      </c>
      <c r="AQ5" s="3" t="str">
        <f>IF(ISERROR(VLOOKUP($X$5,Hoja7!$D$3:$AF$335,28,0)),"no existe para los valores seleccionados",VLOOKUP($X$5,Hoja7!$D$3:$AF$335,28,0))</f>
        <v>no aplica</v>
      </c>
      <c r="AR5" s="3" t="str">
        <f>IF(ISERROR(VLOOKUP($X$5,Hoja7!$D$3:$AF$335,29,0)),"no existe para los valores seleccionados",VLOOKUP($X$5,Hoja7!$D$3:$AF$335,29,0))</f>
        <v>no aplica</v>
      </c>
      <c r="AS5" s="3" t="str">
        <f>IF(ISERROR(VLOOKUP($X$5,Hoja7!$D$3:$AF$335,29,0)),"no existe para los valores seleccionados",VLOOKUP($X$5,Hoja7!$D$3:$AF$335,29,0))</f>
        <v>no aplica</v>
      </c>
      <c r="AU5" s="3" t="s">
        <v>41175</v>
      </c>
      <c r="AV5" s="3" t="s">
        <v>41175</v>
      </c>
    </row>
    <row r="6" spans="1:56">
      <c r="D6" s="44">
        <f>IF(C4&lt;25,VLOOKUP($C$5,$C$7:$G$10,2,0),0)</f>
        <v>0</v>
      </c>
      <c r="E6" s="44">
        <f>IF(C4&gt;=25,VLOOKUP($C$5,$C$7:$G$10,3,0),0)</f>
        <v>40</v>
      </c>
      <c r="F6" s="44">
        <f>IF(C4&gt;=32,VLOOKUP($C$5,$C$7:$G$10,4,0),0)</f>
        <v>65</v>
      </c>
      <c r="G6" s="44">
        <f>IF(C4&gt;=50,VLOOKUP($C$5,$C$7:$G$10,5,0),0)</f>
        <v>0</v>
      </c>
      <c r="R6" s="44"/>
      <c r="S6" s="44"/>
      <c r="AA6" s="9"/>
      <c r="AB6" s="45"/>
      <c r="AC6" s="7"/>
      <c r="AD6" s="7"/>
      <c r="AE6" s="7"/>
      <c r="AF6" s="45"/>
    </row>
    <row r="7" spans="1:56">
      <c r="B7" s="3">
        <v>16</v>
      </c>
      <c r="C7" s="7">
        <v>220</v>
      </c>
      <c r="D7" s="7">
        <f>IF($C$4&lt;25,D12,0)</f>
        <v>0</v>
      </c>
      <c r="E7" s="7">
        <f>IF($C$4&gt;=25,E12,0)</f>
        <v>40</v>
      </c>
      <c r="F7" s="7">
        <f>IF($C$4&gt;=32,F12,0)</f>
        <v>65</v>
      </c>
      <c r="G7" s="7">
        <f>IF($C$4&gt;=50,G12,0)</f>
        <v>0</v>
      </c>
      <c r="I7" s="7">
        <v>220</v>
      </c>
      <c r="J7" s="7">
        <f>'caja moldeada'!B17</f>
        <v>32</v>
      </c>
      <c r="K7" s="7">
        <f>'caja moldeada'!C17</f>
        <v>220</v>
      </c>
      <c r="L7" s="7">
        <f>'caja moldeada'!D17</f>
        <v>40</v>
      </c>
      <c r="M7" s="7">
        <v>11</v>
      </c>
      <c r="N7" s="181" t="s">
        <v>8</v>
      </c>
      <c r="O7" s="176" t="s">
        <v>114</v>
      </c>
      <c r="P7" s="46">
        <v>220</v>
      </c>
      <c r="Q7" s="46">
        <f>IF(AND($K$7&lt;240,$J$7&lt;=20),"11",0)</f>
        <v>0</v>
      </c>
      <c r="R7" s="47">
        <f>VALUE(Q7)</f>
        <v>0</v>
      </c>
      <c r="AC7" s="7"/>
      <c r="AD7" s="7"/>
      <c r="AE7" s="7"/>
      <c r="AF7" s="7"/>
    </row>
    <row r="8" spans="1:56">
      <c r="B8" s="3">
        <v>20</v>
      </c>
      <c r="C8" s="7">
        <v>440</v>
      </c>
      <c r="D8" s="7">
        <f>IF($C$4&lt;25,D13,0)</f>
        <v>0</v>
      </c>
      <c r="E8" s="7">
        <f t="shared" ref="E8:E10" si="0">IF($C$4&gt;=25,E13,0)</f>
        <v>25</v>
      </c>
      <c r="F8" s="7">
        <f t="shared" ref="F8:F10" si="1">IF($C$4&gt;=32,F13,0)</f>
        <v>36</v>
      </c>
      <c r="G8" s="7">
        <f t="shared" ref="G8:G10" si="2">IF($C$4&gt;=50,G13,0)</f>
        <v>0</v>
      </c>
      <c r="I8" s="7">
        <v>440</v>
      </c>
      <c r="M8" s="7">
        <v>12</v>
      </c>
      <c r="N8" s="181"/>
      <c r="O8" s="177"/>
      <c r="P8" s="7">
        <v>240</v>
      </c>
      <c r="Q8" s="7">
        <f>IF(AND(AND($K$7&gt;=240,$K$7&lt;=440),AND($J$7&lt;=20)),"12",0)</f>
        <v>0</v>
      </c>
      <c r="R8" s="48">
        <f t="shared" ref="R8:R42" si="3">VALUE(Q8)</f>
        <v>0</v>
      </c>
    </row>
    <row r="9" spans="1:56">
      <c r="B9" s="3">
        <v>25</v>
      </c>
      <c r="C9" s="7">
        <v>240</v>
      </c>
      <c r="D9" s="7">
        <f>IF($C$4&lt;25,D14,0)</f>
        <v>0</v>
      </c>
      <c r="E9" s="7">
        <f t="shared" si="0"/>
        <v>40</v>
      </c>
      <c r="F9" s="7">
        <f t="shared" si="1"/>
        <v>65</v>
      </c>
      <c r="G9" s="7">
        <f t="shared" si="2"/>
        <v>0</v>
      </c>
      <c r="I9" s="7">
        <v>240</v>
      </c>
      <c r="M9" s="7">
        <v>13</v>
      </c>
      <c r="N9" s="181"/>
      <c r="O9" s="178"/>
      <c r="P9" s="49">
        <v>480</v>
      </c>
      <c r="Q9" s="49">
        <f>IF(AND(AND($K$7&gt;440,$K$7&lt;=480),OR($J$7&lt;=20)),"13",0)</f>
        <v>0</v>
      </c>
      <c r="R9" s="50">
        <f t="shared" si="3"/>
        <v>0</v>
      </c>
    </row>
    <row r="10" spans="1:56">
      <c r="B10" s="3">
        <v>32</v>
      </c>
      <c r="C10" s="7">
        <v>480</v>
      </c>
      <c r="D10" s="7">
        <f>IF($C$4&lt;25,D15,0)</f>
        <v>0</v>
      </c>
      <c r="E10" s="7">
        <f t="shared" si="0"/>
        <v>18</v>
      </c>
      <c r="F10" s="7">
        <f t="shared" si="1"/>
        <v>30</v>
      </c>
      <c r="G10" s="7">
        <f t="shared" si="2"/>
        <v>0</v>
      </c>
      <c r="I10" s="7">
        <v>480</v>
      </c>
      <c r="M10" s="7">
        <v>14</v>
      </c>
      <c r="N10" s="181" t="s">
        <v>9</v>
      </c>
      <c r="O10" s="182" t="s">
        <v>127</v>
      </c>
      <c r="P10" s="7">
        <v>220</v>
      </c>
      <c r="Q10" s="7">
        <f>IF(AND($K$7&lt;240,$J$7=25),"14",0)</f>
        <v>0</v>
      </c>
      <c r="R10" s="48">
        <f>VALUE(Q10)</f>
        <v>0</v>
      </c>
    </row>
    <row r="11" spans="1:56">
      <c r="B11" s="3">
        <v>40</v>
      </c>
      <c r="M11" s="7">
        <v>15</v>
      </c>
      <c r="N11" s="181"/>
      <c r="O11" s="183"/>
      <c r="P11" s="7">
        <v>240</v>
      </c>
      <c r="Q11" s="7">
        <f>IF(AND(AND($K$7&gt;=240,$K$7&lt;=440),AND($J$7=25)),"15",0)</f>
        <v>0</v>
      </c>
      <c r="R11" s="48">
        <f t="shared" si="3"/>
        <v>0</v>
      </c>
    </row>
    <row r="12" spans="1:56">
      <c r="B12" s="3">
        <v>50</v>
      </c>
      <c r="C12" s="7">
        <v>220</v>
      </c>
      <c r="D12" s="7">
        <v>25</v>
      </c>
      <c r="E12" s="7">
        <v>40</v>
      </c>
      <c r="F12" s="7">
        <v>65</v>
      </c>
      <c r="G12" s="7">
        <v>100</v>
      </c>
      <c r="M12" s="7">
        <v>16</v>
      </c>
      <c r="N12" s="181"/>
      <c r="O12" s="184"/>
      <c r="P12" s="7">
        <v>480</v>
      </c>
      <c r="Q12" s="7">
        <f>IF(AND(AND($K$7&gt;440,$K$7&lt;=480),OR($J$7=25)),"16",0)</f>
        <v>0</v>
      </c>
      <c r="R12" s="48">
        <f t="shared" si="3"/>
        <v>0</v>
      </c>
    </row>
    <row r="13" spans="1:56">
      <c r="B13" s="3">
        <v>63</v>
      </c>
      <c r="C13" s="7">
        <v>440</v>
      </c>
      <c r="D13" s="7">
        <v>15</v>
      </c>
      <c r="E13" s="7">
        <v>25</v>
      </c>
      <c r="F13" s="7">
        <v>36</v>
      </c>
      <c r="G13" s="7">
        <v>65</v>
      </c>
      <c r="M13" s="7">
        <v>14</v>
      </c>
      <c r="N13" s="181" t="s">
        <v>9</v>
      </c>
      <c r="O13" s="176" t="s">
        <v>115</v>
      </c>
      <c r="P13" s="46">
        <v>220</v>
      </c>
      <c r="Q13" s="46" t="str">
        <f>IF(AND(AND($K$7&gt;=220,$K$7&lt;240),AND($J$7&gt;=32,$J$7&lt;=160)),"14",0)</f>
        <v>14</v>
      </c>
      <c r="R13" s="47">
        <f>VALUE(Q13)</f>
        <v>14</v>
      </c>
    </row>
    <row r="14" spans="1:56">
      <c r="B14" s="3">
        <v>80</v>
      </c>
      <c r="C14" s="7">
        <v>240</v>
      </c>
      <c r="D14" s="7">
        <v>25</v>
      </c>
      <c r="E14" s="7">
        <v>40</v>
      </c>
      <c r="F14" s="7">
        <v>65</v>
      </c>
      <c r="G14" s="7">
        <v>100</v>
      </c>
      <c r="M14" s="7">
        <v>15</v>
      </c>
      <c r="N14" s="181"/>
      <c r="O14" s="177"/>
      <c r="P14" s="7">
        <v>240</v>
      </c>
      <c r="Q14" s="7">
        <f>IF(AND(AND($K$7&gt;=240,$K$7&lt;=440),AND($J$7&gt;=32,$J$7&lt;=160)),"15",0)</f>
        <v>0</v>
      </c>
      <c r="R14" s="48">
        <f t="shared" si="3"/>
        <v>0</v>
      </c>
    </row>
    <row r="15" spans="1:56">
      <c r="B15" s="3">
        <v>100</v>
      </c>
      <c r="C15" s="7">
        <v>480</v>
      </c>
      <c r="D15" s="7">
        <v>8</v>
      </c>
      <c r="E15" s="7">
        <v>18</v>
      </c>
      <c r="F15" s="7">
        <v>30</v>
      </c>
      <c r="G15" s="7">
        <v>65</v>
      </c>
      <c r="M15" s="7">
        <v>16</v>
      </c>
      <c r="N15" s="181"/>
      <c r="O15" s="178"/>
      <c r="P15" s="49">
        <v>480</v>
      </c>
      <c r="Q15" s="49">
        <f>IF(AND(AND($K$7&gt;440,$K$7&lt;=480),AND($J$7&gt;=32,$J$7&lt;=160)),"16",0)</f>
        <v>0</v>
      </c>
      <c r="R15" s="50">
        <f t="shared" si="3"/>
        <v>0</v>
      </c>
    </row>
    <row r="16" spans="1:56">
      <c r="B16" s="3">
        <v>125</v>
      </c>
      <c r="M16" s="7">
        <v>17</v>
      </c>
      <c r="N16" s="181" t="s">
        <v>32</v>
      </c>
      <c r="O16" s="176" t="s">
        <v>115</v>
      </c>
      <c r="P16" s="46">
        <v>220</v>
      </c>
      <c r="Q16" s="46" t="str">
        <f>IF(AND(AND($K$7&gt;=220,$K$7&lt;240),AND($J$7&gt;=32,$J$7&lt;=160)),"17",0)</f>
        <v>17</v>
      </c>
      <c r="R16" s="47">
        <f>VALUE(Q16)</f>
        <v>17</v>
      </c>
    </row>
    <row r="17" spans="1:55">
      <c r="B17" s="3">
        <v>160</v>
      </c>
      <c r="M17" s="7">
        <v>18</v>
      </c>
      <c r="N17" s="181"/>
      <c r="O17" s="177"/>
      <c r="P17" s="7">
        <v>240</v>
      </c>
      <c r="Q17" s="7">
        <f>IF(AND(AND($K$7&gt;=240,$K$7&lt;=440),AND($J$7&gt;=32,$J$7&lt;=160)),"18",0)</f>
        <v>0</v>
      </c>
      <c r="R17" s="48">
        <f t="shared" si="3"/>
        <v>0</v>
      </c>
    </row>
    <row r="18" spans="1:55">
      <c r="B18" s="3">
        <v>200</v>
      </c>
      <c r="M18" s="7">
        <v>19</v>
      </c>
      <c r="N18" s="181"/>
      <c r="O18" s="178"/>
      <c r="P18" s="49">
        <v>480</v>
      </c>
      <c r="Q18" s="49">
        <f>IF(AND(AND($K$7&gt;440,$K$7&lt;=480),AND($J$7&gt;=32,$J$7&lt;=160)),"19",0)</f>
        <v>0</v>
      </c>
      <c r="R18" s="50">
        <f t="shared" si="3"/>
        <v>0</v>
      </c>
    </row>
    <row r="19" spans="1:55">
      <c r="B19" s="3">
        <v>250</v>
      </c>
      <c r="M19" s="7">
        <v>20</v>
      </c>
      <c r="O19" s="149"/>
      <c r="R19" s="48"/>
      <c r="Z19" s="41" t="e">
        <f>'caja moldeada'!#REF!</f>
        <v>#REF!</v>
      </c>
      <c r="AA19" s="8" t="e">
        <f>1-Z19</f>
        <v>#REF!</v>
      </c>
    </row>
    <row r="20" spans="1:55">
      <c r="O20" s="150"/>
      <c r="Z20" s="41"/>
      <c r="AA20" s="8"/>
    </row>
    <row r="21" spans="1:55">
      <c r="C21" s="42">
        <f>'caja moldeada'!B35</f>
        <v>250</v>
      </c>
      <c r="O21" s="150"/>
      <c r="Z21" s="41"/>
      <c r="AA21" s="8"/>
    </row>
    <row r="22" spans="1:55">
      <c r="C22" s="7">
        <f>'caja moldeada'!C35</f>
        <v>220</v>
      </c>
      <c r="D22" s="180" t="s">
        <v>46</v>
      </c>
      <c r="E22" s="180"/>
      <c r="F22" s="180"/>
      <c r="G22" s="180"/>
      <c r="O22" s="150"/>
      <c r="Z22" s="41"/>
      <c r="AA22" s="8"/>
    </row>
    <row r="23" spans="1:55" s="2" customFormat="1">
      <c r="A23" s="72"/>
      <c r="B23" s="6" t="s">
        <v>109</v>
      </c>
      <c r="C23" s="42" t="s">
        <v>110</v>
      </c>
      <c r="D23" s="42"/>
      <c r="E23" s="42"/>
      <c r="F23" s="42" t="s">
        <v>32</v>
      </c>
      <c r="G23" s="42" t="s">
        <v>41</v>
      </c>
      <c r="H23" s="42"/>
      <c r="I23" s="42"/>
      <c r="J23" s="42" t="s">
        <v>111</v>
      </c>
      <c r="K23" s="42" t="s">
        <v>112</v>
      </c>
      <c r="L23" s="42"/>
      <c r="M23" s="42"/>
      <c r="N23" s="42"/>
      <c r="O23" s="42"/>
      <c r="P23" s="42" t="s">
        <v>108</v>
      </c>
      <c r="Q23" s="42" t="s">
        <v>13</v>
      </c>
      <c r="R23" s="42" t="s">
        <v>113</v>
      </c>
      <c r="S23" s="42"/>
      <c r="T23" s="42" t="e">
        <f>VLOOKUP(R25,#REF!,2,0)</f>
        <v>#REF!</v>
      </c>
      <c r="U23" s="42" t="s">
        <v>106</v>
      </c>
      <c r="V23" s="42" t="s">
        <v>13</v>
      </c>
      <c r="W23" s="42" t="s">
        <v>119</v>
      </c>
      <c r="X23" s="42" t="s">
        <v>120</v>
      </c>
      <c r="Y23" s="42" t="s">
        <v>117</v>
      </c>
      <c r="Z23" s="42" t="s">
        <v>22</v>
      </c>
      <c r="AA23" s="42" t="s">
        <v>123</v>
      </c>
      <c r="AB23" s="42" t="s">
        <v>125</v>
      </c>
      <c r="AC23" s="6" t="s">
        <v>121</v>
      </c>
      <c r="AD23" s="6" t="s">
        <v>23</v>
      </c>
      <c r="AE23" s="6" t="s">
        <v>122</v>
      </c>
      <c r="AF23" s="6" t="s">
        <v>124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73"/>
      <c r="AX23" s="73"/>
      <c r="AY23" s="73"/>
      <c r="AZ23" s="73"/>
      <c r="BA23" s="73"/>
      <c r="BB23" s="73"/>
      <c r="BC23" s="72"/>
    </row>
    <row r="24" spans="1:55">
      <c r="D24" s="44"/>
      <c r="E24" s="44"/>
      <c r="F24" s="44">
        <f>IF(AND($C$21&gt;=200,$C$4&lt;=250),VLOOKUP($C$22,$C$25:$G$28,4,0),0)</f>
        <v>50</v>
      </c>
      <c r="G24" s="44">
        <f>IF(AND($C$21&gt;=200,$C$4&lt;=250),VLOOKUP($C$22,$C$25:$G$28,5,0),0)</f>
        <v>85</v>
      </c>
      <c r="R24" s="44"/>
      <c r="S24" s="44"/>
      <c r="U24" s="7" t="str">
        <f>IF(ISERROR(VLOOKUP($X$24,Hoja7!$D$3:$T$256,8,0)),"no existe",VLOOKUP($X$24,Hoja7!$D$3:$T$256,8,0))</f>
        <v>no existe</v>
      </c>
      <c r="V24" s="7">
        <f>IF(ISERROR(VLOOKUP($X$5,Hoja7!$D$3:$T$256,5,0)),"no existe",VLOOKUP($X$5,Hoja7!$D$3:$T$256,5,0))</f>
        <v>40</v>
      </c>
      <c r="W24" s="7" t="str">
        <f>CONCATENATE(J25,K25,L25)</f>
        <v>25022025</v>
      </c>
      <c r="X24" s="7">
        <f>VALUE(W24)</f>
        <v>25022025</v>
      </c>
      <c r="Y24" s="7" t="str">
        <f>IF(ISERROR(VLOOKUP($X$24,Hoja7!$D$3:$T$501,9,0)),"no existe para este valor de corriente",VLOOKUP($X$24,Hoja7!$D$3:$T$501,9,0))</f>
        <v>no existe para este valor de corriente</v>
      </c>
      <c r="Z24" s="7" t="str">
        <f>IF(ISERROR(VLOOKUP($X$24,Hoja7!$D$3:$T$501,10,0)),"",VLOOKUP($X$24,Hoja7!$D$3:$T$501,10,0))</f>
        <v/>
      </c>
      <c r="AA24" s="9">
        <f>IF(ISERROR(VLOOKUP($X$24,Hoja7!$D$3:$T$501,11,0)),0,VLOOKUP($X$24,Hoja7!$D$3:$T$501,11,0))</f>
        <v>0</v>
      </c>
      <c r="AB24" s="45" t="e">
        <f>IF(Z19&lt;8%,"utilidad baja",AA24/AA19)</f>
        <v>#REF!</v>
      </c>
      <c r="AC24" s="7" t="str">
        <f>IF(ISERROR(VLOOKUP($X$24,Hoja7!$D$3:$T$501,14,0)),"",VLOOKUP($X$24,Hoja7!$D$3:$T$501,14,0))</f>
        <v/>
      </c>
      <c r="AD24" s="7" t="str">
        <f>IF(ISERROR(VLOOKUP($X$24,Hoja7!$D$3:$T$501,15,0)),"",VLOOKUP($X$24,Hoja7!$D$3:$T$501,15,0))</f>
        <v/>
      </c>
      <c r="AE24" s="7">
        <f>IF(ISERROR(VLOOKUP($X$24,Hoja7!$D$3:$T$501,16,0)),0,VLOOKUP($X$24,Hoja7!$D$3:$T$501,16,0))</f>
        <v>0</v>
      </c>
      <c r="AF24" s="45" t="e">
        <f>IF(Z19&lt;8%,"utilidad baja",AE24/AA19)</f>
        <v>#REF!</v>
      </c>
      <c r="AG24" s="7" t="str">
        <f>IF(ISERROR(VLOOKUP($X$24,Hoja7!$D$3:$X$335,18,0)),"no existe para los valores seleccionados",VLOOKUP($X$24,Hoja7!$D$3:$X$335,18,0))</f>
        <v>no existe para los valores seleccionados</v>
      </c>
      <c r="AH24" s="7" t="str">
        <f>IF(ISERROR(VLOOKUP($X$24,Hoja7!$D$3:$X$335,19,0)),"no existe para los valores seleccionados",VLOOKUP($X$24,Hoja7!$D$3:$X$335,19,0))</f>
        <v>no existe para los valores seleccionados</v>
      </c>
      <c r="AI24" s="7" t="str">
        <f>IF(ISERROR(VLOOKUP($X$24,Hoja7!$D$3:$X$335,20,0)),"no existe para los valores seleccionados",VLOOKUP($X$24,Hoja7!$D$3:$X$335,20,0))</f>
        <v>no existe para los valores seleccionados</v>
      </c>
      <c r="AJ24" s="7" t="str">
        <f>IF(ISERROR(VLOOKUP($X$24,Hoja7!$D$3:$X$335,21,0)),"no existe para los valores seleccionados",VLOOKUP($X$24,Hoja7!$D$3:$X$335,21,0))</f>
        <v>no existe para los valores seleccionados</v>
      </c>
      <c r="AK24" s="7"/>
      <c r="AL24" s="3" t="str">
        <f>IF(ISERROR(VLOOKUP(X24,Hoja7!$D$3:$AF$335,23,0)),"no existe para los valores seleccionados",VLOOKUP(X24,Hoja7!$D$3:$AF$335,23,0))</f>
        <v>no existe para los valores seleccionados</v>
      </c>
      <c r="AM24" s="3" t="str">
        <f>IF(ISERROR(VLOOKUP(X24,Hoja7!$D$3:$AF$335,24,0)),"no existe para los valores seleccionados",VLOOKUP(X24,Hoja7!$D$3:$AF$335,24,0))</f>
        <v>no existe para los valores seleccionados</v>
      </c>
      <c r="AN24" s="3" t="str">
        <f>IF(ISERROR(VLOOKUP(X24,Hoja7!$D$3:$AF$335,25,0)),"no existe para los valores seleccionados",VLOOKUP(X24,Hoja7!$D$3:$AF$335,25,0))</f>
        <v>no existe para los valores seleccionados</v>
      </c>
      <c r="AO24" s="3" t="str">
        <f>IF(ISERROR(VLOOKUP(X24,Hoja7!$D$3:$AF$335,26,0)),"no existe para los valores seleccionados",VLOOKUP(X24,Hoja7!$D$3:$AF$335,26,0))</f>
        <v>no existe para los valores seleccionados</v>
      </c>
      <c r="AP24" s="3" t="str">
        <f>IF(ISERROR(VLOOKUP(X24,Hoja7!$D$3:$AF$335,27,0)),"no existe para los valores seleccionados",VLOOKUP(X24,Hoja7!$D$3:$AF$335,27,0))</f>
        <v>no existe para los valores seleccionados</v>
      </c>
      <c r="AQ24" s="3" t="str">
        <f>IF(ISERROR(VLOOKUP(X24,Hoja7!$D$3:$AF$335,28,0)),"no existe para los valores seleccionados",VLOOKUP(X24,Hoja7!$D$3:$AF$335,28,0))</f>
        <v>no existe para los valores seleccionados</v>
      </c>
      <c r="AR24" s="3" t="str">
        <f>IF(ISERROR(VLOOKUP(X24,Hoja7!$D$3:$AF$335,29,0)),"no existe para los valores seleccionados",VLOOKUP(X24,Hoja7!$D$3:$AF$335,29,0))</f>
        <v>no existe para los valores seleccionados</v>
      </c>
      <c r="AS24" s="3" t="str">
        <f>IF(ISERROR(VLOOKUP(X24,Hoja7!$D$3:$AF$335,29,0)),"no existe para los valores seleccionados",VLOOKUP(X24,Hoja7!$D$3:$AF$335,29,0))</f>
        <v>no existe para los valores seleccionados</v>
      </c>
    </row>
    <row r="25" spans="1:55">
      <c r="B25" s="3">
        <v>200</v>
      </c>
      <c r="C25" s="7">
        <v>220</v>
      </c>
      <c r="F25" s="7">
        <f>IF(AND($C$21&gt;=200,$C$21&lt;=250),F30,0)</f>
        <v>50</v>
      </c>
      <c r="G25" s="7">
        <f>IF(AND($C$21&gt;=200,$C$21&lt;=250),G30,0)</f>
        <v>85</v>
      </c>
      <c r="I25" s="7">
        <v>220</v>
      </c>
      <c r="J25" s="7">
        <f>'caja moldeada'!B35</f>
        <v>250</v>
      </c>
      <c r="K25" s="7">
        <f>'caja moldeada'!C35</f>
        <v>220</v>
      </c>
      <c r="L25" s="7">
        <f>'caja moldeada'!D35</f>
        <v>25</v>
      </c>
      <c r="M25" s="7">
        <v>11</v>
      </c>
      <c r="N25" s="181" t="s">
        <v>8</v>
      </c>
      <c r="O25" s="176" t="s">
        <v>114</v>
      </c>
      <c r="P25" s="46">
        <v>220</v>
      </c>
      <c r="Q25" s="46">
        <f>IF(AND($K$7&lt;240,$J$7&lt;=20),"11",0)</f>
        <v>0</v>
      </c>
      <c r="R25" s="47">
        <f>VALUE(Q25)</f>
        <v>0</v>
      </c>
      <c r="AC25" s="7"/>
      <c r="AD25" s="7"/>
      <c r="AE25" s="7"/>
      <c r="AF25" s="7"/>
    </row>
    <row r="26" spans="1:55">
      <c r="B26" s="3">
        <v>250</v>
      </c>
      <c r="C26" s="7">
        <v>440</v>
      </c>
      <c r="F26" s="7">
        <f t="shared" ref="F26:G26" si="4">IF(AND($C$21&gt;=200,$C$21&lt;=250),F31,0)</f>
        <v>25</v>
      </c>
      <c r="G26" s="7">
        <f t="shared" si="4"/>
        <v>40</v>
      </c>
      <c r="I26" s="7">
        <v>440</v>
      </c>
      <c r="M26" s="7">
        <v>12</v>
      </c>
      <c r="N26" s="181"/>
      <c r="O26" s="177"/>
      <c r="P26" s="7">
        <v>240</v>
      </c>
      <c r="Q26" s="7">
        <f>IF(AND(AND($K$7&gt;=240,$K$7&lt;=440),AND($J$7&lt;=20)),"12",0)</f>
        <v>0</v>
      </c>
      <c r="R26" s="48">
        <f t="shared" ref="R26:R27" si="5">VALUE(Q26)</f>
        <v>0</v>
      </c>
    </row>
    <row r="27" spans="1:55">
      <c r="C27" s="7">
        <v>240</v>
      </c>
      <c r="F27" s="7">
        <f t="shared" ref="F27:G27" si="6">IF(AND($C$21&gt;=200,$C$21&lt;=250),F32,0)</f>
        <v>50</v>
      </c>
      <c r="G27" s="7">
        <f t="shared" si="6"/>
        <v>85</v>
      </c>
      <c r="I27" s="7">
        <v>240</v>
      </c>
      <c r="M27" s="7">
        <v>13</v>
      </c>
      <c r="N27" s="181"/>
      <c r="O27" s="178"/>
      <c r="P27" s="49">
        <v>480</v>
      </c>
      <c r="Q27" s="49">
        <f>IF(AND(AND($K$7&gt;440,$K$7&lt;=480),OR($J$7&lt;=20)),"13",0)</f>
        <v>0</v>
      </c>
      <c r="R27" s="50">
        <f t="shared" si="5"/>
        <v>0</v>
      </c>
    </row>
    <row r="28" spans="1:55">
      <c r="C28" s="7">
        <v>480</v>
      </c>
      <c r="F28" s="7">
        <f t="shared" ref="F28:G28" si="7">IF(AND($C$21&gt;=200,$C$21&lt;=250),F33,0)</f>
        <v>25</v>
      </c>
      <c r="G28" s="7">
        <f t="shared" si="7"/>
        <v>35</v>
      </c>
      <c r="I28" s="7">
        <v>480</v>
      </c>
      <c r="M28" s="7">
        <v>14</v>
      </c>
      <c r="N28" s="181" t="s">
        <v>9</v>
      </c>
      <c r="O28" s="182" t="s">
        <v>127</v>
      </c>
      <c r="P28" s="7">
        <v>220</v>
      </c>
      <c r="Q28" s="7">
        <f>IF(AND($K$7&lt;240,$J$7=25),"14",0)</f>
        <v>0</v>
      </c>
      <c r="R28" s="48">
        <f>VALUE(Q28)</f>
        <v>0</v>
      </c>
    </row>
    <row r="29" spans="1:55">
      <c r="M29" s="7">
        <v>15</v>
      </c>
      <c r="N29" s="181"/>
      <c r="O29" s="183"/>
      <c r="P29" s="7">
        <v>240</v>
      </c>
      <c r="Q29" s="7">
        <f>IF(AND(AND($K$7&gt;=240,$K$7&lt;=440),AND($J$7=25)),"15",0)</f>
        <v>0</v>
      </c>
      <c r="R29" s="48">
        <f t="shared" ref="R29:R30" si="8">VALUE(Q29)</f>
        <v>0</v>
      </c>
    </row>
    <row r="30" spans="1:55">
      <c r="C30" s="7">
        <v>220</v>
      </c>
      <c r="F30" s="7">
        <v>50</v>
      </c>
      <c r="G30" s="7">
        <v>85</v>
      </c>
      <c r="M30" s="7">
        <v>16</v>
      </c>
      <c r="N30" s="181"/>
      <c r="O30" s="184"/>
      <c r="P30" s="7">
        <v>480</v>
      </c>
      <c r="Q30" s="7">
        <f>IF(AND(AND($K$7&gt;440,$K$7&lt;=480),OR($J$7=25)),"16",0)</f>
        <v>0</v>
      </c>
      <c r="R30" s="48">
        <f t="shared" si="8"/>
        <v>0</v>
      </c>
    </row>
    <row r="31" spans="1:55">
      <c r="C31" s="7">
        <v>440</v>
      </c>
      <c r="F31" s="7">
        <v>25</v>
      </c>
      <c r="G31" s="7">
        <v>40</v>
      </c>
      <c r="M31" s="7">
        <v>14</v>
      </c>
      <c r="N31" s="181" t="s">
        <v>9</v>
      </c>
      <c r="O31" s="176" t="s">
        <v>115</v>
      </c>
      <c r="P31" s="46">
        <v>220</v>
      </c>
      <c r="Q31" s="46" t="str">
        <f>IF(AND(AND($K$7&gt;=220,$K$7&lt;240),AND($J$7&gt;=32,$J$7&lt;=160)),"14",0)</f>
        <v>14</v>
      </c>
      <c r="R31" s="47">
        <f>VALUE(Q31)</f>
        <v>14</v>
      </c>
    </row>
    <row r="32" spans="1:55">
      <c r="C32" s="7">
        <v>240</v>
      </c>
      <c r="F32" s="7">
        <v>50</v>
      </c>
      <c r="G32" s="7">
        <v>85</v>
      </c>
      <c r="M32" s="7">
        <v>15</v>
      </c>
      <c r="N32" s="181"/>
      <c r="O32" s="177"/>
      <c r="P32" s="7">
        <v>240</v>
      </c>
      <c r="Q32" s="7">
        <f>IF(AND(AND($K$7&gt;=240,$K$7&lt;=440),AND($J$7&gt;=32,$J$7&lt;=160)),"15",0)</f>
        <v>0</v>
      </c>
      <c r="R32" s="48">
        <f t="shared" ref="R32:R33" si="9">VALUE(Q32)</f>
        <v>0</v>
      </c>
    </row>
    <row r="33" spans="2:45">
      <c r="C33" s="7">
        <v>480</v>
      </c>
      <c r="F33" s="7">
        <v>25</v>
      </c>
      <c r="G33" s="7">
        <v>35</v>
      </c>
      <c r="M33" s="7">
        <v>16</v>
      </c>
      <c r="N33" s="181"/>
      <c r="O33" s="178"/>
      <c r="P33" s="49">
        <v>480</v>
      </c>
      <c r="Q33" s="49">
        <f>IF(AND(AND($K$7&gt;440,$K$7&lt;=480),AND($J$7&gt;=32,$J$7&lt;=160)),"16",0)</f>
        <v>0</v>
      </c>
      <c r="R33" s="50">
        <f t="shared" si="9"/>
        <v>0</v>
      </c>
    </row>
    <row r="34" spans="2:45">
      <c r="M34" s="7">
        <v>17</v>
      </c>
      <c r="N34" s="181" t="s">
        <v>32</v>
      </c>
      <c r="O34" s="176" t="s">
        <v>115</v>
      </c>
      <c r="P34" s="46">
        <v>220</v>
      </c>
      <c r="Q34" s="46" t="str">
        <f>IF(AND(AND($K$7&gt;=220,$K$7&lt;240),AND($J$7&gt;=32,$J$7&lt;=160)),"17",0)</f>
        <v>17</v>
      </c>
      <c r="R34" s="47">
        <f>VALUE(Q34)</f>
        <v>17</v>
      </c>
    </row>
    <row r="35" spans="2:45">
      <c r="M35" s="7">
        <v>18</v>
      </c>
      <c r="N35" s="181"/>
      <c r="O35" s="177"/>
      <c r="P35" s="7">
        <v>240</v>
      </c>
      <c r="Q35" s="7">
        <f>IF(AND(AND($K$7&gt;=240,$K$7&lt;=440),AND($J$7&gt;=32,$J$7&lt;=160)),"18",0)</f>
        <v>0</v>
      </c>
      <c r="R35" s="48">
        <f t="shared" ref="R35:R36" si="10">VALUE(Q35)</f>
        <v>0</v>
      </c>
    </row>
    <row r="36" spans="2:45">
      <c r="M36" s="7">
        <v>19</v>
      </c>
      <c r="N36" s="181"/>
      <c r="O36" s="178"/>
      <c r="P36" s="49">
        <v>480</v>
      </c>
      <c r="Q36" s="49">
        <f>IF(AND(AND($K$7&gt;440,$K$7&lt;=480),AND($J$7&gt;=32,$J$7&lt;=160)),"19",0)</f>
        <v>0</v>
      </c>
      <c r="R36" s="50">
        <f t="shared" si="10"/>
        <v>0</v>
      </c>
    </row>
    <row r="37" spans="2:45">
      <c r="C37" s="42">
        <f>'caja moldeada'!B53</f>
        <v>320</v>
      </c>
      <c r="D37" s="180" t="s">
        <v>54</v>
      </c>
      <c r="E37" s="180"/>
      <c r="F37" s="180"/>
      <c r="G37" s="180"/>
      <c r="M37" s="7">
        <v>20</v>
      </c>
      <c r="O37" s="149"/>
      <c r="R37" s="48"/>
      <c r="Z37" s="41" t="e">
        <f>'caja moldeada'!#REF!</f>
        <v>#REF!</v>
      </c>
      <c r="AA37" s="8" t="e">
        <f>1-Z37</f>
        <v>#REF!</v>
      </c>
    </row>
    <row r="38" spans="2:45">
      <c r="C38" s="7">
        <f>'caja moldeada'!C53</f>
        <v>220</v>
      </c>
      <c r="D38" s="7" t="s">
        <v>32</v>
      </c>
      <c r="E38" s="7" t="s">
        <v>41</v>
      </c>
      <c r="O38" s="149"/>
      <c r="R38" s="48"/>
      <c r="Z38" s="41"/>
      <c r="AA38" s="8"/>
    </row>
    <row r="39" spans="2:45">
      <c r="D39" s="44">
        <f>IF(AND($C$37&gt;=200,$C$4&lt;=250),VLOOKUP($C$38,$C$40:$G$43,2,0),0)</f>
        <v>70</v>
      </c>
      <c r="E39" s="44">
        <f>IF(AND($C$37&gt;=200,$C$4&lt;=250),VLOOKUP($C$38,$C$40:$G$43,3,0),0)</f>
        <v>100</v>
      </c>
      <c r="F39" s="44"/>
      <c r="G39" s="44"/>
      <c r="M39" s="7">
        <f>'caja moldeada'!D53</f>
        <v>70</v>
      </c>
      <c r="O39" s="149"/>
      <c r="R39" s="48"/>
      <c r="U39" s="42" t="s">
        <v>106</v>
      </c>
      <c r="V39" s="42" t="s">
        <v>13</v>
      </c>
      <c r="W39" s="42" t="s">
        <v>116</v>
      </c>
      <c r="X39" s="42" t="s">
        <v>119</v>
      </c>
      <c r="Y39" s="42" t="s">
        <v>120</v>
      </c>
      <c r="Z39" s="42" t="s">
        <v>117</v>
      </c>
      <c r="AA39" s="42" t="s">
        <v>22</v>
      </c>
      <c r="AB39" s="42" t="s">
        <v>123</v>
      </c>
      <c r="AC39" s="42" t="s">
        <v>125</v>
      </c>
      <c r="AD39" s="6" t="s">
        <v>121</v>
      </c>
      <c r="AE39" s="6" t="s">
        <v>23</v>
      </c>
      <c r="AF39" s="6" t="s">
        <v>122</v>
      </c>
      <c r="AG39" s="6" t="s">
        <v>124</v>
      </c>
    </row>
    <row r="40" spans="2:45">
      <c r="B40" s="3">
        <v>320</v>
      </c>
      <c r="C40" s="7">
        <v>220</v>
      </c>
      <c r="D40" s="7">
        <f>IF(AND($C$37&gt;=320,$C$21&lt;=630),D45,0)</f>
        <v>70</v>
      </c>
      <c r="E40" s="7">
        <f t="shared" ref="E40" si="11">IF(AND($C$37&gt;=320,$C$21&lt;=630),E45,0)</f>
        <v>100</v>
      </c>
      <c r="I40" s="7" t="s">
        <v>32</v>
      </c>
      <c r="J40" s="7">
        <f>'caja moldeada'!B53</f>
        <v>320</v>
      </c>
      <c r="K40" s="7">
        <f>'caja moldeada'!C53</f>
        <v>220</v>
      </c>
      <c r="L40" s="7" t="str">
        <f>'caja moldeada'!E53</f>
        <v>TMA</v>
      </c>
      <c r="M40" s="7">
        <f>VLOOKUP(L40,L41:M45,2,0)</f>
        <v>1</v>
      </c>
      <c r="O40" s="149"/>
      <c r="R40" s="48"/>
      <c r="T40" s="7" t="s">
        <v>129</v>
      </c>
      <c r="U40" s="7" t="str">
        <f>IF(ISERROR(VLOOKUP($Y$40,Hoja7!$D$3:$T$501,8,0)),"no existe para este valor de corriente",VLOOKUP($Y$40,Hoja7!$D$3:$T$501,8,0))</f>
        <v>TMA</v>
      </c>
      <c r="V40" s="7">
        <f>IF(ISERROR(VLOOKUP($Y$40,Hoja7!$D$3:$T$501,5,0)),"no existe para este valor de corriente",VLOOKUP($Y$40,Hoja7!$D$3:$T$501,5,0))</f>
        <v>70</v>
      </c>
      <c r="W40" s="7" t="str">
        <f>IF(ISERROR(VLOOKUP($Y$40,Hoja7!$D$3:$T$501,6,0)),"no existe",VLOOKUP($Y$40,Hoja7!$D$3:$T$501,6,0))</f>
        <v>N</v>
      </c>
      <c r="X40" s="7" t="str">
        <f>CONCATENATE(J40,K40,M39,M40)</f>
        <v>320220701</v>
      </c>
      <c r="Y40" s="7">
        <f>VALUE(X40)</f>
        <v>320220701</v>
      </c>
      <c r="Z40" s="7" t="str">
        <f>IF(ISERROR(VLOOKUP($Y$40,Hoja7!$D$3:$T$501,9,0)),"no existe para los valores seleccionados",VLOOKUP($Y$40,Hoja7!$D$3:$T$501,9,0))</f>
        <v>T5N 320 amp, Icc= 70 Kamp a 220 volts Relé TMA</v>
      </c>
      <c r="AA40" s="7" t="str">
        <f>IF(ISERROR(VLOOKUP($Y$40,Hoja7!$D$3:$T$501,10,0)),"no existe para los valores seleccionados",VLOOKUP($Y$40,Hoja7!$D$3:$T$501,10,0))</f>
        <v>1SDA054436R1</v>
      </c>
      <c r="AB40" s="9">
        <f>IF(ISERROR(VLOOKUP($Y$40,Hoja7!$D$3:$T$501,11,0)),0,VLOOKUP($Y$40,Hoja7!$D$3:$T$501,11,0))</f>
        <v>0</v>
      </c>
      <c r="AC40" s="45" t="e">
        <f>IF(Z37&lt;8%,"utilidad baja",AB40/AA37)</f>
        <v>#REF!</v>
      </c>
      <c r="AD40" s="7" t="str">
        <f>IF(ISERROR(VLOOKUP($Y$40,Hoja7!$D$3:$T$501,14,0)),"no existe para los valores seleccionados",VLOOKUP($Y$40,Hoja7!$D$3:$T$501,14,0))</f>
        <v>1SDA055022R1</v>
      </c>
      <c r="AE40" s="7" t="str">
        <f>IF(ISERROR(VLOOKUP($Y$40,Hoja7!$D$3:$T$501,15,0)),"no existe para los valores seleccionados",VLOOKUP($Y$40,Hoja7!$D$3:$T$501,15,0))</f>
        <v xml:space="preserve">Juego de Terminales frontales FC CuAl para alojar 1 cable de 95...300 mm2 (3/0...500 Kcmil) para interruptor T5 hasta 400 A, 6 Pzs </v>
      </c>
      <c r="AF40" s="9">
        <f>IF(ISERROR(VLOOKUP($Y$40,Hoja7!$D$3:$T$501,16,0)),0,VLOOKUP($Y$40,Hoja7!$D$3:$T$255501,16,0))</f>
        <v>0</v>
      </c>
      <c r="AG40" s="45" t="e">
        <f>IF(Z37&lt;8%,"utilidad baja",AF40/AA37)</f>
        <v>#REF!</v>
      </c>
      <c r="AH40" s="7" t="str">
        <f>IF(ISERROR(VLOOKUP($Y$40,Hoja7!$D$3:$X$335,18,0)),"no existe para los valores seleccionados",VLOOKUP($Y$40,Hoja7!$D$3:$X$335,18,0))</f>
        <v>SRN5320K</v>
      </c>
      <c r="AI40" s="7" t="str">
        <f>IF(ISERROR(VLOOKUP($Y$40,Hoja7!$D$3:$X$335,19,0)),"no existe para los valores seleccionados",VLOOKUP($Y$40,Hoja7!$D$3:$X$335,19,0))</f>
        <v>Gabinete Metálico Vacío SR IP 65, IK 10, color gris 500x300x200</v>
      </c>
      <c r="AJ40" s="7" t="str">
        <f>IF(ISERROR(VLOOKUP($Y$40,Hoja7!$D$3:$X$335,20,0)),"no existe para los valores seleccionados",VLOOKUP($Y$40,Hoja7!$D$3:$X$335,20,0))</f>
        <v>SRN5320054437K</v>
      </c>
      <c r="AK40" s="7" t="str">
        <f>IF(ISERROR(VLOOKUP($Y$40,Hoja7!$D$3:$X$335,21,0)),"no existe para los valores seleccionados",VLOOKUP($Y$40,Hoja7!$D$3:$X$335,21,0))</f>
        <v>Interruptor 3 polos de 400A con gabinete métálico SRN de 500 x 300 x 200 mm</v>
      </c>
      <c r="AL40" s="3" t="str">
        <f>IF(ISERROR(VLOOKUP($Y$40,Hoja7!$D$3:$AF$335,22,0)),"no existe para los valores seleccionados",VLOOKUP($Y$40,Hoja7!$D$3:$AF$335,22,0))</f>
        <v>SRN5420X</v>
      </c>
      <c r="AM40" s="3" t="str">
        <f>IF(ISERROR(VLOOKUP($Y$40,Hoja7!$D$3:$AF$335,23,0)),"no existe para los valores seleccionados",VLOOKUP($Y$40,Hoja7!$D$3:$AF$335,23,0))</f>
        <v>Gabinete Metálico INOX Vacío SR IP 65, IK 10,  500x400x200</v>
      </c>
      <c r="AN40" s="3" t="str">
        <f>IF(ISERROR(VLOOKUP($Y$40,Hoja7!$D$3:$AF$335,24,0)),"no existe para los valores seleccionados",VLOOKUP($Y$40,Hoja7!$D$3:$AF$335,24,0))</f>
        <v>1SL0223A00</v>
      </c>
      <c r="AO40" s="3" t="str">
        <f>IF(ISERROR(VLOOKUP($Y$40,Hoja7!$D$3:$AF$335,25,0)),"no existe para los valores seleccionados",VLOOKUP($Y$40,Hoja7!$D$3:$AF$335,25,0))</f>
        <v>Gabinete GEMINI Tamaño 3, 18 Módulos,
4 Filas (Total 72)</v>
      </c>
      <c r="AP40" s="3" t="str">
        <f>IF(ISERROR(VLOOKUP($Y$40,Hoja7!$D$3:$AF$335,26,0)),"no existe para los valores seleccionados",VLOOKUP($Y$40,Hoja7!$D$3:$AF$335,26,0))</f>
        <v>1SL0261A00</v>
      </c>
      <c r="AQ40" s="3" t="str">
        <f>IF(ISERROR(VLOOKUP($Y$40,Hoja7!$D$3:$AF$335,27,0)),"no existe para los valores seleccionados",VLOOKUP($Y$40,Hoja7!$D$3:$AF$335,27,0))</f>
        <v>Platina Metálica Completa Lisa para Gabinete Tamaño 3</v>
      </c>
      <c r="AR40" s="3" t="str">
        <f>IF(ISERROR(VLOOKUP($Y$40,Hoja7!$D$3:$AF$335,28,0)),"no existe para los valores seleccionados",VLOOKUP($Y$40,Hoja7!$D$3:$AF$335,28,0))</f>
        <v>1SL0233A00</v>
      </c>
      <c r="AS40" s="3" t="str">
        <f>IF(ISERROR(VLOOKUP($Y$40,Hoja7!$D$3:$AF$335,29,0)),"no existe para los valores seleccionados",VLOOKUP($Y$40,Hoja7!$D$3:$AF$335,29,0))</f>
        <v>Puerta Opaca para Gabinete Tamaño 3</v>
      </c>
    </row>
    <row r="41" spans="2:45">
      <c r="B41" s="3">
        <v>400</v>
      </c>
      <c r="C41" s="7">
        <v>440</v>
      </c>
      <c r="D41" s="7">
        <f>IF(AND($C$37&gt;=320,$C$21&lt;=630),D46,0)</f>
        <v>30</v>
      </c>
      <c r="E41" s="7">
        <f t="shared" ref="D41:E43" si="12">IF(AND($C$37&gt;=320,$C$21&lt;=630),E46,0)</f>
        <v>65</v>
      </c>
      <c r="I41" s="7" t="s">
        <v>50</v>
      </c>
      <c r="K41" s="7" t="s">
        <v>79</v>
      </c>
      <c r="L41" s="7" t="s">
        <v>79</v>
      </c>
      <c r="M41" s="7">
        <v>1</v>
      </c>
      <c r="O41" s="176" t="s">
        <v>126</v>
      </c>
      <c r="P41" s="46">
        <v>220</v>
      </c>
      <c r="Q41" s="46">
        <f>IF(AND(AND($K$7&gt;=220,$K$7&lt;240),AND($J$7&gt;160,$J$7&lt;=250)),"17",0)</f>
        <v>0</v>
      </c>
      <c r="R41" s="47">
        <f>VALUE(Q41)</f>
        <v>0</v>
      </c>
    </row>
    <row r="42" spans="2:45">
      <c r="B42" s="3">
        <v>500</v>
      </c>
      <c r="C42" s="7">
        <v>500</v>
      </c>
      <c r="D42" s="7">
        <f t="shared" si="12"/>
        <v>25</v>
      </c>
      <c r="E42" s="7">
        <f t="shared" si="12"/>
        <v>50</v>
      </c>
      <c r="I42" s="7" t="s">
        <v>41</v>
      </c>
      <c r="K42" s="7" t="s">
        <v>80</v>
      </c>
      <c r="L42" s="7" t="s">
        <v>80</v>
      </c>
      <c r="M42" s="7">
        <v>2</v>
      </c>
      <c r="O42" s="177"/>
      <c r="P42" s="7">
        <v>240</v>
      </c>
      <c r="Q42" s="7">
        <f>IF(AND(AND($K$7&gt;=240,$K$7&lt;=440),AND($J$7&gt;=160,$J$7&lt;=250)),"17",0)</f>
        <v>0</v>
      </c>
      <c r="R42" s="48">
        <f t="shared" si="3"/>
        <v>0</v>
      </c>
    </row>
    <row r="43" spans="2:45">
      <c r="B43" s="3">
        <v>630</v>
      </c>
      <c r="C43" s="7">
        <v>690</v>
      </c>
      <c r="D43" s="7">
        <f t="shared" si="12"/>
        <v>20</v>
      </c>
      <c r="E43" s="7">
        <f t="shared" si="12"/>
        <v>40</v>
      </c>
      <c r="I43" s="7" t="s">
        <v>140</v>
      </c>
      <c r="K43" s="7" t="s">
        <v>130</v>
      </c>
      <c r="L43" s="7" t="s">
        <v>130</v>
      </c>
      <c r="M43" s="7">
        <v>3</v>
      </c>
      <c r="O43" s="178"/>
      <c r="P43" s="49">
        <v>480</v>
      </c>
      <c r="Q43" s="49">
        <f>IF(AND(AND($K$7&gt;440,$K$7&lt;=480),AND($J$7&gt;=160,$J$7&lt;=250)),"16",0)</f>
        <v>0</v>
      </c>
      <c r="R43" s="50">
        <f t="shared" ref="R43" si="13">VALUE(Q43)</f>
        <v>0</v>
      </c>
    </row>
    <row r="44" spans="2:45">
      <c r="O44" s="176" t="s">
        <v>126</v>
      </c>
      <c r="P44" s="46">
        <v>220</v>
      </c>
      <c r="Q44" s="46"/>
      <c r="R44" s="47"/>
    </row>
    <row r="45" spans="2:45">
      <c r="C45" s="7">
        <v>220</v>
      </c>
      <c r="D45" s="7">
        <v>70</v>
      </c>
      <c r="E45" s="7">
        <v>100</v>
      </c>
      <c r="O45" s="177"/>
      <c r="P45" s="7">
        <v>240</v>
      </c>
      <c r="R45" s="48"/>
    </row>
    <row r="46" spans="2:45">
      <c r="C46" s="7">
        <v>440</v>
      </c>
      <c r="D46" s="7">
        <v>30</v>
      </c>
      <c r="E46" s="7">
        <v>65</v>
      </c>
      <c r="O46" s="178"/>
      <c r="P46" s="49">
        <v>480</v>
      </c>
      <c r="Q46" s="49"/>
      <c r="R46" s="50"/>
      <c r="Z46" s="41" t="e">
        <f>'caja moldeada'!#REF!</f>
        <v>#REF!</v>
      </c>
      <c r="AA46" s="8" t="e">
        <f>1-Z46</f>
        <v>#REF!</v>
      </c>
    </row>
    <row r="47" spans="2:45">
      <c r="C47" s="7">
        <v>500</v>
      </c>
      <c r="D47" s="7">
        <v>25</v>
      </c>
      <c r="E47" s="7">
        <v>50</v>
      </c>
      <c r="O47" s="150"/>
      <c r="Z47" s="41"/>
      <c r="AA47" s="8"/>
    </row>
    <row r="48" spans="2:45">
      <c r="C48" s="7">
        <v>690</v>
      </c>
      <c r="D48" s="7">
        <v>20</v>
      </c>
      <c r="E48" s="7">
        <v>40</v>
      </c>
      <c r="O48" s="150"/>
      <c r="Z48" s="41"/>
      <c r="AA48" s="8"/>
    </row>
    <row r="49" spans="2:45">
      <c r="O49" s="150"/>
      <c r="Z49" s="41"/>
      <c r="AA49" s="8"/>
    </row>
    <row r="50" spans="2:45">
      <c r="O50" s="150"/>
      <c r="Z50" s="41"/>
      <c r="AA50" s="8"/>
    </row>
    <row r="51" spans="2:45">
      <c r="C51" s="42">
        <f>'caja moldeada'!B72</f>
        <v>1000</v>
      </c>
      <c r="D51" s="179" t="s">
        <v>75</v>
      </c>
      <c r="E51" s="179"/>
      <c r="F51" s="179"/>
      <c r="G51" s="179"/>
      <c r="O51" s="150"/>
      <c r="Z51" s="41"/>
      <c r="AA51" s="8"/>
    </row>
    <row r="52" spans="2:45">
      <c r="C52" s="7">
        <f>'caja moldeada'!C72</f>
        <v>690</v>
      </c>
      <c r="D52" s="7" t="s">
        <v>32</v>
      </c>
      <c r="E52" s="7" t="s">
        <v>41</v>
      </c>
    </row>
    <row r="53" spans="2:45">
      <c r="D53" s="44">
        <f>IF(AND($C$51&gt;=800,$C$4&lt;=1000),VLOOKUP($C$52,$C$54:$G$57,2,0),0)</f>
        <v>20</v>
      </c>
      <c r="E53" s="44">
        <f>IF(AND($C$51&gt;=800,$C$4&lt;=1000),VLOOKUP($C$52,$C$54:$G$57,3,0),0)</f>
        <v>25</v>
      </c>
      <c r="F53" s="44"/>
      <c r="G53" s="44"/>
      <c r="M53" s="7">
        <f>'caja moldeada'!D72</f>
        <v>25</v>
      </c>
      <c r="O53" s="149"/>
      <c r="R53" s="48"/>
      <c r="U53" s="42" t="s">
        <v>106</v>
      </c>
      <c r="V53" s="42" t="s">
        <v>13</v>
      </c>
      <c r="W53" s="42" t="s">
        <v>116</v>
      </c>
      <c r="X53" s="42" t="s">
        <v>119</v>
      </c>
      <c r="Y53" s="42" t="s">
        <v>120</v>
      </c>
      <c r="Z53" s="42" t="s">
        <v>117</v>
      </c>
      <c r="AA53" s="42" t="s">
        <v>22</v>
      </c>
      <c r="AB53" s="42" t="s">
        <v>123</v>
      </c>
      <c r="AC53" s="42" t="s">
        <v>125</v>
      </c>
      <c r="AD53" s="6" t="s">
        <v>121</v>
      </c>
      <c r="AE53" s="6" t="s">
        <v>23</v>
      </c>
      <c r="AF53" s="6" t="s">
        <v>122</v>
      </c>
      <c r="AG53" s="6" t="s">
        <v>124</v>
      </c>
    </row>
    <row r="54" spans="2:45">
      <c r="B54" s="3">
        <v>800</v>
      </c>
      <c r="C54" s="7">
        <v>220</v>
      </c>
      <c r="D54" s="7">
        <f>IF(AND($C$51&gt;=800,$C$21&lt;=1000),D61,0)</f>
        <v>70</v>
      </c>
      <c r="E54" s="7">
        <f>IF(AND($C$51&gt;=800,$C$21&lt;=1000),E61,0)</f>
        <v>100</v>
      </c>
      <c r="I54" s="7" t="s">
        <v>50</v>
      </c>
      <c r="J54" s="7">
        <f>'caja moldeada'!B72</f>
        <v>1000</v>
      </c>
      <c r="K54" s="7">
        <f>'caja moldeada'!C72</f>
        <v>690</v>
      </c>
      <c r="L54" s="7" t="str">
        <f>'caja moldeada'!E72</f>
        <v>PR221DS-LS/I.</v>
      </c>
      <c r="M54" s="7">
        <f>VLOOKUP(L54,L55:M59,2,0)</f>
        <v>2</v>
      </c>
      <c r="O54" s="149"/>
      <c r="R54" s="48"/>
      <c r="T54" s="7" t="s">
        <v>129</v>
      </c>
      <c r="U54" s="7" t="str">
        <f>IF(ISERROR(VLOOKUP($Y$40,Hoja7!$D$3:$T$501,8,0)),"no existe para los valores seleccionados",VLOOKUP($Y$40,Hoja7!$D$3:$T$501,8,0))</f>
        <v>TMA</v>
      </c>
      <c r="V54" s="7">
        <f>IF(ISERROR(VLOOKUP($Y$40,Hoja7!$D$3:$T$501,5,0)),"no existe para los valores seleccionados",VLOOKUP($Y$40,Hoja7!$D$3:$T$501,5,0))</f>
        <v>70</v>
      </c>
      <c r="W54" s="7" t="str">
        <f>IF(ISERROR(VLOOKUP($Y$40,Hoja7!$D$3:$T$501,6,0)),"no existe para los valores seleccionados",VLOOKUP($Y$40,Hoja7!$D$3:$T$501,6,0))</f>
        <v>N</v>
      </c>
      <c r="X54" s="7" t="str">
        <f>CONCATENATE(J54,K54,M53,M54)</f>
        <v>1000690252</v>
      </c>
      <c r="Y54" s="7">
        <f>VALUE(X54)</f>
        <v>1000690252</v>
      </c>
      <c r="Z54" s="7" t="str">
        <f>IF(ISERROR(VLOOKUP($Y$54,Hoja7!$D$3:$T$501,9,0)),"no existe para los valores seleccionados",VLOOKUP($Y$54,Hoja7!$D$3:$T$501,9,0))</f>
        <v>T6H 1000 amp, Icc= 25 Kamp a 690 volts Relé PR221DS-LS/I.</v>
      </c>
      <c r="AA54" s="7" t="str">
        <f>IF(ISERROR(VLOOKUP($Y$54,Hoja7!$D$3:$T$501,10,0)),"no existe para los valores seleccionados",VLOOKUP($Y$54,Hoja7!$D$3:$T$501,10,0))</f>
        <v>1SDA060561R1</v>
      </c>
      <c r="AB54" s="9">
        <f>IF(ISERROR(VLOOKUP($Y$54,Hoja7!$D$3:$T$501,11,0)),0,VLOOKUP($Y$54,Hoja7!$D$3:$T$501,11,0))</f>
        <v>0</v>
      </c>
      <c r="AC54" s="45" t="e">
        <f>IF(Z46&lt;8%,"utilidad baja",AB54/AA46)</f>
        <v>#REF!</v>
      </c>
      <c r="AD54" s="7" t="str">
        <f>IF(ISERROR(VLOOKUP($Y$54,Hoja7!$D$3:$T$501,14,0)),"no existe para los valores seleccionados",VLOOKUP($Y$54,Hoja7!$D$3:$T$501,14,0))</f>
        <v>1SDA013956R1</v>
      </c>
      <c r="AE54" s="7" t="str">
        <f>IF(ISERROR(VLOOKUP($Y$54,Hoja7!$D$3:$T$501,15,0)),"no existe para los valores seleccionados",VLOOKUP($Y$54,Hoja7!$D$3:$T$501,15,0))</f>
        <v>Juego de Terminales para Cable, Tipo Borne Externo, FC CuAl, T6, para alojar cables 3 x 70...185 mm2 (3/0...350 Kcmil), hasta 800 A, 6 Pzs</v>
      </c>
      <c r="AF54" s="9">
        <f>IF(ISERROR(VLOOKUP($Y$54,Hoja7!$D$3:$T$501,16,0)),0,VLOOKUP($Y$54,Hoja7!$D$3:$T$501,16,0))</f>
        <v>0</v>
      </c>
      <c r="AG54" s="45" t="e">
        <f>IF(Z46&lt;8%,"utilidad baja",AF54/AA46)</f>
        <v>#REF!</v>
      </c>
      <c r="AH54" s="7" t="str">
        <f>IF(ISERROR(VLOOKUP($Y$54,Hoja7!$D$3:$AF$335,18,0)),"no existe para los valores seleccionados",VLOOKUP($Y$54,Hoja7!$D$3:$X$335,18,0))</f>
        <v>SRN7525K</v>
      </c>
      <c r="AI54" s="7" t="str">
        <f>IF(ISERROR(VLOOKUP($Y$54,Hoja7!$D$3:$AF$335,19,0)),"no existe para los valores seleccionados",VLOOKUP($Y$54,Hoja7!$D$3:$X$335,19,0))</f>
        <v>Gabinete Metálico Vacío SR IP 65, IK 10, color gris 700x500x250</v>
      </c>
      <c r="AJ54" s="7" t="str">
        <f>IF(ISERROR(VLOOKUP($Y$54,Hoja7!$D$3:$AF$335,20,0)),"no existe para los valores seleccionados",VLOOKUP($Y$54,Hoja7!$D$3:$X$335,20,0))</f>
        <v>no aplica</v>
      </c>
      <c r="AK54" s="7" t="str">
        <f>IF(ISERROR(VLOOKUP($Y$54,Hoja7!$D$3:$AF$335,21,0)),"no existe para los valores seleccionados",VLOOKUP($Y$54,Hoja7!$D$3:$X$335,21,0))</f>
        <v>no aplica</v>
      </c>
      <c r="AL54" s="7" t="str">
        <f>IF(ISERROR(VLOOKUP($Y$54,Hoja7!$D$3:$AF$335,22,0)),"no existe para los valores seleccionados",VLOOKUP($Y$54,Hoja7!$D$3:$AF$335,22,0))</f>
        <v>SRN7525X</v>
      </c>
      <c r="AM54" s="3" t="str">
        <f>IF(ISERROR(VLOOKUP($Y$54,Hoja7!$D$3:$AF$335,23,0)),"no existe para los valores seleccionados",VLOOKUP($Y$54,Hoja7!$D$3:$AF$335,23,0))</f>
        <v>Gabinete Metálico inox Vacío IP 65, IK 10, 700x500x250</v>
      </c>
      <c r="AN54" s="3" t="str">
        <f>IF(ISERROR(VLOOKUP($Y$54,Hoja7!$D$3:$AF$335,24,0)),"no existe para los valores seleccionados",VLOOKUP($Y$54,Hoja7!$D$3:$AF$335,24,0))</f>
        <v>no aplica</v>
      </c>
      <c r="AO54" s="3" t="str">
        <f>IF(ISERROR(VLOOKUP($Y$54,Hoja7!$D$3:$AF$335,25,0)),"no existe para los valores seleccionados",VLOOKUP($Y$54,Hoja7!$D$3:$AF$335,25,0))</f>
        <v>no aplica</v>
      </c>
      <c r="AP54" s="3" t="str">
        <f>IF(ISERROR(VLOOKUP($Y$54,Hoja7!$D$3:$AF$335,26,0)),"no existe para los valores seleccionados",VLOOKUP($Y$54,Hoja7!$D$3:$AF$335,26,0))</f>
        <v>no aplica</v>
      </c>
      <c r="AQ54" s="3" t="str">
        <f>IF(ISERROR(VLOOKUP($Y$54,Hoja7!$D$3:$AF$335,27,0)),"no existe para los valores seleccionados",VLOOKUP($Y$54,Hoja7!$D$3:$AF$335,27,0))</f>
        <v>no aplica</v>
      </c>
      <c r="AR54" s="3" t="str">
        <f>IF(ISERROR(VLOOKUP($Y$54,Hoja7!$D$3:$AF$335,28,0)),"no existe para los valores seleccionados",VLOOKUP($Y$54,Hoja7!$D$3:$AF$335,28,0))</f>
        <v>no aplica</v>
      </c>
      <c r="AS54" s="3" t="str">
        <f>IF(ISERROR(VLOOKUP($Y$54,Hoja7!$D$3:$AF$335,29,0)),"no existe para los valores seleccionados",VLOOKUP($Y$54,Hoja7!$D$3:$AF$335,29,0))</f>
        <v>no aplica</v>
      </c>
    </row>
    <row r="55" spans="2:45">
      <c r="B55" s="3">
        <v>1000</v>
      </c>
      <c r="C55" s="7">
        <v>440</v>
      </c>
      <c r="D55" s="7">
        <f t="shared" ref="D55" si="14">IF(AND($C$51&gt;=800,$C$21&lt;=1000),D62,0)</f>
        <v>30</v>
      </c>
      <c r="E55" s="7">
        <f>IF(AND($C$51&gt;=800,$C$21&lt;=1000),E62,0)</f>
        <v>50</v>
      </c>
      <c r="I55" s="7" t="s">
        <v>41</v>
      </c>
      <c r="K55" s="7" t="s">
        <v>79</v>
      </c>
      <c r="L55" s="7" t="s">
        <v>79</v>
      </c>
      <c r="M55" s="7">
        <v>1</v>
      </c>
      <c r="O55" s="176" t="s">
        <v>126</v>
      </c>
      <c r="P55" s="46">
        <v>220</v>
      </c>
      <c r="Q55" s="46">
        <f>IF(AND(AND($K$7&gt;=220,$K$7&lt;240),AND($J$7&gt;160,$J$7&lt;=250)),"17",0)</f>
        <v>0</v>
      </c>
      <c r="R55" s="47">
        <f>VALUE(Q55)</f>
        <v>0</v>
      </c>
    </row>
    <row r="56" spans="2:45">
      <c r="B56" s="3">
        <v>1250</v>
      </c>
      <c r="C56" s="7">
        <v>500</v>
      </c>
      <c r="D56" s="7">
        <f t="shared" ref="D56" si="15">IF(AND($C$51&gt;=800,$C$21&lt;=1000),D63,0)</f>
        <v>25</v>
      </c>
      <c r="E56" s="7">
        <f>IF(AND($C$51&gt;=800,$C$21&lt;=1000),E63,0)</f>
        <v>50</v>
      </c>
      <c r="I56" s="7" t="s">
        <v>140</v>
      </c>
      <c r="K56" s="7" t="s">
        <v>80</v>
      </c>
      <c r="L56" s="7" t="s">
        <v>80</v>
      </c>
      <c r="M56" s="7">
        <v>2</v>
      </c>
      <c r="O56" s="177"/>
      <c r="P56" s="7">
        <v>240</v>
      </c>
      <c r="Q56" s="7">
        <f>IF(AND(AND($K$7&gt;=240,$K$7&lt;=440),AND($J$7&gt;=160,$J$7&lt;=250)),"17",0)</f>
        <v>0</v>
      </c>
      <c r="R56" s="48">
        <f t="shared" ref="R56:R57" si="16">VALUE(Q56)</f>
        <v>0</v>
      </c>
    </row>
    <row r="57" spans="2:45">
      <c r="B57" s="3">
        <v>1600</v>
      </c>
      <c r="C57" s="7">
        <v>690</v>
      </c>
      <c r="D57" s="7">
        <f t="shared" ref="D57" si="17">IF(AND($C$51&gt;=800,$C$21&lt;=1000),D64,0)</f>
        <v>20</v>
      </c>
      <c r="E57" s="7">
        <f>IF(AND($C$51&gt;=800,$C$21&lt;=1000),E64,0)</f>
        <v>25</v>
      </c>
      <c r="K57" s="7" t="s">
        <v>130</v>
      </c>
      <c r="L57" s="7" t="s">
        <v>130</v>
      </c>
      <c r="M57" s="7">
        <v>3</v>
      </c>
      <c r="O57" s="178"/>
      <c r="P57" s="49">
        <v>480</v>
      </c>
      <c r="Q57" s="49">
        <f>IF(AND(AND($K$7&gt;440,$K$7&lt;=480),AND($J$7&gt;=160,$J$7&lt;=250)),"16",0)</f>
        <v>0</v>
      </c>
      <c r="R57" s="50">
        <f t="shared" si="16"/>
        <v>0</v>
      </c>
    </row>
    <row r="58" spans="2:45">
      <c r="K58" s="7" t="s">
        <v>131</v>
      </c>
      <c r="L58" s="7" t="s">
        <v>131</v>
      </c>
      <c r="M58" s="7">
        <v>4</v>
      </c>
      <c r="O58" s="176" t="s">
        <v>126</v>
      </c>
      <c r="P58" s="46">
        <v>220</v>
      </c>
      <c r="Q58" s="46"/>
      <c r="R58" s="47"/>
    </row>
    <row r="59" spans="2:45">
      <c r="K59" s="7" t="s">
        <v>132</v>
      </c>
      <c r="L59" s="7" t="s">
        <v>132</v>
      </c>
      <c r="M59" s="7">
        <v>5</v>
      </c>
      <c r="O59" s="177"/>
      <c r="P59" s="7">
        <v>240</v>
      </c>
      <c r="R59" s="48"/>
    </row>
    <row r="60" spans="2:45">
      <c r="C60" s="7" t="str">
        <f>'caja moldeada'!H90</f>
        <v>DESCRIPCION</v>
      </c>
      <c r="D60" s="7" t="s">
        <v>32</v>
      </c>
      <c r="E60" s="7" t="s">
        <v>41</v>
      </c>
      <c r="O60" s="178"/>
      <c r="P60" s="49">
        <v>480</v>
      </c>
      <c r="Q60" s="49"/>
      <c r="R60" s="50"/>
    </row>
    <row r="61" spans="2:45">
      <c r="C61" s="7">
        <v>220</v>
      </c>
      <c r="D61" s="7">
        <v>70</v>
      </c>
      <c r="E61" s="7">
        <v>100</v>
      </c>
    </row>
    <row r="62" spans="2:45">
      <c r="C62" s="7">
        <v>440</v>
      </c>
      <c r="D62" s="7">
        <v>30</v>
      </c>
      <c r="E62" s="7">
        <v>50</v>
      </c>
      <c r="K62" s="44">
        <f>IF(AND($C$51&gt;=800,$C$4&lt;=1600),VLOOKUP($C$52,$C$54:$G$57,2,0),0)</f>
        <v>20</v>
      </c>
      <c r="L62" s="7">
        <f>IF($C$51&lt;1000,L55,0)</f>
        <v>0</v>
      </c>
    </row>
    <row r="63" spans="2:45">
      <c r="C63" s="7">
        <v>500</v>
      </c>
      <c r="D63" s="7">
        <v>25</v>
      </c>
      <c r="E63" s="7">
        <v>50</v>
      </c>
      <c r="L63" s="7" t="str">
        <f>IF($C$51&lt;1000,L55,"")</f>
        <v/>
      </c>
    </row>
    <row r="64" spans="2:45">
      <c r="C64" s="7">
        <v>690</v>
      </c>
      <c r="D64" s="7">
        <v>20</v>
      </c>
      <c r="E64" s="7">
        <v>25</v>
      </c>
      <c r="L64" s="7" t="str">
        <f>IF($C$51&lt;=1000,L56,"")</f>
        <v>PR221DS-LS/I.</v>
      </c>
      <c r="Z64" s="41" t="e">
        <f>'caja moldeada'!#REF!</f>
        <v>#REF!</v>
      </c>
      <c r="AA64" s="8" t="e">
        <f>1-Z64</f>
        <v>#REF!</v>
      </c>
    </row>
    <row r="65" spans="2:45">
      <c r="L65" s="7" t="str">
        <f>IF($C$51&lt;=1000,L57,"")</f>
        <v>PR222DS/P-LSIG.</v>
      </c>
    </row>
    <row r="69" spans="2:45">
      <c r="C69" s="42">
        <f>'caja moldeada'!B89</f>
        <v>1000</v>
      </c>
      <c r="D69" s="179" t="s">
        <v>92</v>
      </c>
      <c r="E69" s="179"/>
      <c r="F69" s="179"/>
      <c r="G69" s="179"/>
      <c r="O69" s="150"/>
      <c r="Z69" s="41"/>
      <c r="AA69" s="8"/>
    </row>
    <row r="70" spans="2:45">
      <c r="C70" s="7">
        <f>'caja moldeada'!C89</f>
        <v>220</v>
      </c>
      <c r="D70" s="7" t="s">
        <v>50</v>
      </c>
      <c r="E70" s="7" t="s">
        <v>41</v>
      </c>
      <c r="F70" s="7" t="s">
        <v>140</v>
      </c>
    </row>
    <row r="71" spans="2:45">
      <c r="D71" s="44">
        <f>IF(AND($C$69&gt;=1000,$C$4&lt;=1600),VLOOKUP($C$70,$C$72:$F$75,2,0),0)</f>
        <v>85</v>
      </c>
      <c r="E71" s="44">
        <f>IF(AND($C$69&gt;=1000,$C$4&lt;=1600),VLOOKUP($C$70,$C$72:$F$75,3,0),0)</f>
        <v>100</v>
      </c>
      <c r="F71" s="44">
        <f>IF(AND($C$69&gt;=1000,$C$4&lt;=1600),VLOOKUP($C$70,$C$72:$F$75,4,0),0)</f>
        <v>0</v>
      </c>
      <c r="G71" s="44"/>
      <c r="M71" s="7">
        <f>'caja moldeada'!D89</f>
        <v>85</v>
      </c>
      <c r="O71" s="149"/>
      <c r="R71" s="48"/>
      <c r="U71" s="42" t="s">
        <v>106</v>
      </c>
      <c r="V71" s="42" t="s">
        <v>13</v>
      </c>
      <c r="W71" s="42" t="s">
        <v>116</v>
      </c>
      <c r="X71" s="42" t="s">
        <v>119</v>
      </c>
      <c r="Y71" s="42" t="s">
        <v>120</v>
      </c>
      <c r="Z71" s="42" t="s">
        <v>117</v>
      </c>
      <c r="AA71" s="42" t="s">
        <v>22</v>
      </c>
      <c r="AB71" s="42" t="s">
        <v>123</v>
      </c>
      <c r="AC71" s="42" t="s">
        <v>125</v>
      </c>
      <c r="AD71" s="6" t="s">
        <v>121</v>
      </c>
      <c r="AE71" s="6" t="s">
        <v>23</v>
      </c>
      <c r="AF71" s="6" t="s">
        <v>122</v>
      </c>
      <c r="AG71" s="6" t="s">
        <v>124</v>
      </c>
    </row>
    <row r="72" spans="2:45">
      <c r="B72" s="3">
        <v>800</v>
      </c>
      <c r="C72" s="7">
        <v>220</v>
      </c>
      <c r="D72" s="7">
        <f>IF(AND($C$51&gt;=800,$C$21&lt;=1600),D79,0)</f>
        <v>85</v>
      </c>
      <c r="E72" s="7">
        <f t="shared" ref="E72:F72" si="18">IF(AND($C$51&gt;=800,$C$21&lt;=1600),E79,0)</f>
        <v>100</v>
      </c>
      <c r="F72" s="7">
        <f t="shared" si="18"/>
        <v>0</v>
      </c>
      <c r="I72" s="7" t="s">
        <v>50</v>
      </c>
      <c r="J72" s="7">
        <f>'caja moldeada'!B89</f>
        <v>1000</v>
      </c>
      <c r="K72" s="7">
        <f>'caja moldeada'!C89</f>
        <v>220</v>
      </c>
      <c r="L72" s="7" t="str">
        <f>'caja moldeada'!E89</f>
        <v>PR231 LS/I,</v>
      </c>
      <c r="M72" s="7">
        <f>VLOOKUP(L72,L76:M77,2,0)</f>
        <v>4</v>
      </c>
      <c r="O72" s="149"/>
      <c r="R72" s="48"/>
      <c r="T72" s="7" t="s">
        <v>129</v>
      </c>
      <c r="U72" s="7" t="str">
        <f>IF(ISERROR(VLOOKUP($Y$40,Hoja7!$D$3:$T$501,8,0)),"no existe para los valores seleccionados",VLOOKUP($Y$40,Hoja7!$D$3:$T$501,8,0))</f>
        <v>TMA</v>
      </c>
      <c r="V72" s="7">
        <f>IF(ISERROR(VLOOKUP($Y$40,Hoja7!$D$3:$T$501,5,0)),"no existe para los valores seleccionados",VLOOKUP($Y$40,Hoja7!$D$3:$T$501,5,0))</f>
        <v>70</v>
      </c>
      <c r="W72" s="7" t="str">
        <f>IF(ISERROR(VLOOKUP($Y$40,Hoja7!$D$3:$T$501,6,0)),"no existe para los valores seleccionados",VLOOKUP($Y$40,Hoja7!$D$3:$T$501,6,0))</f>
        <v>N</v>
      </c>
      <c r="X72" s="7" t="str">
        <f>CONCATENATE(J72,K72,M71,M72)</f>
        <v>1000220854</v>
      </c>
      <c r="Y72" s="7">
        <f>VALUE(X72)</f>
        <v>1000220854</v>
      </c>
      <c r="Z72" s="7" t="str">
        <f>IF(ISERROR(VLOOKUP($Y$72,Hoja7!$D$3:$T$501,9,0)),"no existe para los valores seleccionados",VLOOKUP($Y$72,Hoja7!$D$3:$T$501,9,0))</f>
        <v>T7S 1000 amp, Icc= 85 Kamp a 220 volts Relé PR231 LS/I,</v>
      </c>
      <c r="AA72" s="7" t="str">
        <f>IF(ISERROR(VLOOKUP($Y$72,Hoja7!$D$3:$T$501,10,0)),"no existe para los valores seleccionados",VLOOKUP($Y$72,Hoja7!$D$3:$T$501,10,0))</f>
        <v>1SDA062738R1</v>
      </c>
      <c r="AB72" s="9">
        <f>IF(ISERROR(VLOOKUP($Y$72,Hoja7!$D$3:$T$501,11,0)),0,VLOOKUP($Y$72,Hoja7!$D$3:$T$501,11,0))</f>
        <v>0</v>
      </c>
      <c r="AC72" s="45" t="e">
        <f>IF(Z64&lt;8%,"utilidad baja",AB72/AA64)</f>
        <v>#REF!</v>
      </c>
      <c r="AD72" s="7" t="str">
        <f>IF(ISERROR(VLOOKUP($Y$72,Hoja7!$D$3:$T$501,14,0)),"no existe para los valores seleccionados",VLOOKUP($Y$72,Hoja7!$D$3:$T$501,14,0))</f>
        <v>1SDA063114R1</v>
      </c>
      <c r="AE72" s="7" t="str">
        <f>IF(ISERROR(VLOOKUP($Y$72,Hoja7!$D$3:$T$501,15,0)),"no existe para los valores seleccionados",VLOOKUP($Y$72,Hoja7!$D$3:$T$501,15,0))</f>
        <v xml:space="preserve">Juego de Terminales FC CuAl para alojar hasta 4 cables de 120...240 mm2 (250...500 Kcmil) para interruptor T7 hasta 1,600 A, 6 Pzs </v>
      </c>
      <c r="AF72" s="9">
        <f>IF(ISERROR(VLOOKUP($Y$72,Hoja7!$D$3:$T$501,16,0)),0,VLOOKUP($Y$72,Hoja7!$D$3:$T$501,16,0))</f>
        <v>0</v>
      </c>
      <c r="AG72" s="45" t="e">
        <f>IF(Z64&lt;8%,"utilidad baja",AF72/AA64)</f>
        <v>#REF!</v>
      </c>
      <c r="AH72" s="7" t="str">
        <f>IF(ISERROR(VLOOKUP($Y$72,Hoja7!$D$3:$X$335,18,0)),"no existe para los valores seleccionados",VLOOKUP($Y$72,Hoja7!$D$3:$X$335,18,0))</f>
        <v>SRN7525K</v>
      </c>
      <c r="AI72" s="7" t="str">
        <f>IF(ISERROR(VLOOKUP($Y$72,Hoja7!$D$3:$X$335,19,0)),"no existe para los valores seleccionados",VLOOKUP($Y$72,Hoja7!$D$3:$X$335,19,0))</f>
        <v>Gabinete Metálico Vacío SR IP 65, IK 10, color gris 700x500x250</v>
      </c>
      <c r="AJ72" s="7" t="str">
        <f>IF(ISERROR(VLOOKUP($Y$72,Hoja7!$D$3:$X$335,20,0)),"no existe para los valores seleccionados",VLOOKUP($Y$72,Hoja7!$D$3:$X$335,20,0))</f>
        <v>SRN7525062738K</v>
      </c>
      <c r="AK72" s="7" t="str">
        <f>IF(ISERROR(VLOOKUP($Y$72,Hoja7!$D$3:$X$335,21,0)),"no existe para los valores seleccionados",VLOOKUP($Y$72,Hoja7!$D$3:$X$335,21,0))</f>
        <v>Interruptor 3 polos de 1000A  con gabinete métálico SRN de 700 x 500 x250 mm</v>
      </c>
      <c r="AL72" s="3" t="str">
        <f>IF(ISERROR(VLOOKUP($Y$54,Hoja7!$D$3:$AF$335,22,0)),"no existe para los valores seleccionados",VLOOKUP($Y$54,Hoja7!$D$3:$AF$335,22,0))</f>
        <v>SRN7525X</v>
      </c>
      <c r="AM72" s="3" t="str">
        <f>IF(ISERROR(VLOOKUP($Y$54,Hoja7!$D$3:$AF$335,23,0)),"no existe para los valores seleccionados",VLOOKUP($Y$54,Hoja7!$D$3:$AF$335,23,0))</f>
        <v>Gabinete Metálico inox Vacío IP 65, IK 10, 700x500x250</v>
      </c>
      <c r="AN72" s="3" t="str">
        <f>IF(ISERROR(VLOOKUP($Y$54,Hoja7!$D$3:$AF$335,24,0)),"no existe para los valores seleccionados",VLOOKUP($Y$54,Hoja7!$D$3:$AF$335,24,0))</f>
        <v>no aplica</v>
      </c>
      <c r="AO72" s="3" t="str">
        <f>IF(ISERROR(VLOOKUP($Y$54,Hoja7!$D$3:$AF$335,25,0)),"no existe para los valores seleccionados",VLOOKUP($Y$54,Hoja7!$D$3:$AF$335,25,0))</f>
        <v>no aplica</v>
      </c>
      <c r="AP72" s="3" t="str">
        <f>IF(ISERROR(VLOOKUP($Y$54,Hoja7!$D$3:$AF$335,26,0)),"no existe para los valores seleccionados",VLOOKUP($Y$54,Hoja7!$D$3:$AF$335,26,0))</f>
        <v>no aplica</v>
      </c>
      <c r="AQ72" s="3" t="str">
        <f>IF(ISERROR(VLOOKUP($Y$54,Hoja7!$D$3:$AF$335,27,0)),"no existe para los valores seleccionados",VLOOKUP($Y$54,Hoja7!$D$3:$AF$335,27,0))</f>
        <v>no aplica</v>
      </c>
      <c r="AR72" s="3" t="str">
        <f>IF(ISERROR(VLOOKUP($Y$54,Hoja7!$D$3:$AF$335,28,0)),"no existe para los valores seleccionados",VLOOKUP($Y$54,Hoja7!$D$3:$AF$335,28,0))</f>
        <v>no aplica</v>
      </c>
      <c r="AS72" s="3" t="str">
        <f>IF(ISERROR(VLOOKUP($Y$54,Hoja7!$D$3:$AF$335,29,0)),"no existe para los valores seleccionados",VLOOKUP($Y$54,Hoja7!$D$3:$AF$335,29,0))</f>
        <v>no aplica</v>
      </c>
    </row>
    <row r="73" spans="2:45">
      <c r="B73" s="3">
        <v>1000</v>
      </c>
      <c r="C73" s="7">
        <v>440</v>
      </c>
      <c r="D73" s="7">
        <f t="shared" ref="D73:F73" si="19">IF(AND($C$51&gt;=800,$C$21&lt;=1600),D80,0)</f>
        <v>50</v>
      </c>
      <c r="E73" s="7">
        <f t="shared" si="19"/>
        <v>65</v>
      </c>
      <c r="F73" s="7">
        <f t="shared" si="19"/>
        <v>0</v>
      </c>
      <c r="I73" s="7" t="s">
        <v>41</v>
      </c>
      <c r="O73" s="176" t="s">
        <v>126</v>
      </c>
      <c r="P73" s="46">
        <v>220</v>
      </c>
      <c r="Q73" s="46">
        <f>IF(AND(AND($K$7&gt;=220,$K$7&lt;240),AND($J$7&gt;160,$J$7&lt;=250)),"17",0)</f>
        <v>0</v>
      </c>
      <c r="R73" s="47">
        <f>VALUE(Q73)</f>
        <v>0</v>
      </c>
    </row>
    <row r="74" spans="2:45">
      <c r="B74" s="3">
        <v>1250</v>
      </c>
      <c r="C74" s="7">
        <v>500</v>
      </c>
      <c r="D74" s="7">
        <f t="shared" ref="D74:F74" si="20">IF(AND($C$51&gt;=800,$C$21&lt;=1600),D81,0)</f>
        <v>40</v>
      </c>
      <c r="E74" s="7">
        <f t="shared" si="20"/>
        <v>50</v>
      </c>
      <c r="F74" s="7">
        <f t="shared" si="20"/>
        <v>0</v>
      </c>
      <c r="I74" s="7" t="s">
        <v>140</v>
      </c>
      <c r="O74" s="177"/>
      <c r="P74" s="7">
        <v>240</v>
      </c>
      <c r="Q74" s="7">
        <f>IF(AND(AND($K$7&gt;=240,$K$7&lt;=440),AND($J$7&gt;=160,$J$7&lt;=250)),"17",0)</f>
        <v>0</v>
      </c>
      <c r="R74" s="48">
        <f t="shared" ref="R74:R75" si="21">VALUE(Q74)</f>
        <v>0</v>
      </c>
    </row>
    <row r="75" spans="2:45">
      <c r="B75" s="3">
        <v>1600</v>
      </c>
      <c r="C75" s="7">
        <v>690</v>
      </c>
      <c r="D75" s="7">
        <f t="shared" ref="D75:F75" si="22">IF(AND($C$51&gt;=800,$C$21&lt;=1600),D82,0)</f>
        <v>30</v>
      </c>
      <c r="E75" s="7">
        <f t="shared" si="22"/>
        <v>42</v>
      </c>
      <c r="F75" s="7">
        <f t="shared" si="22"/>
        <v>0</v>
      </c>
      <c r="O75" s="178"/>
      <c r="P75" s="49">
        <v>480</v>
      </c>
      <c r="Q75" s="49">
        <f>IF(AND(AND($K$7&gt;440,$K$7&lt;=480),AND($J$7&gt;=160,$J$7&lt;=250)),"16",0)</f>
        <v>0</v>
      </c>
      <c r="R75" s="50">
        <f t="shared" si="21"/>
        <v>0</v>
      </c>
    </row>
    <row r="76" spans="2:45">
      <c r="K76" s="7" t="s">
        <v>131</v>
      </c>
      <c r="L76" s="7" t="s">
        <v>131</v>
      </c>
      <c r="M76" s="7">
        <v>4</v>
      </c>
      <c r="O76" s="176" t="s">
        <v>126</v>
      </c>
      <c r="P76" s="46">
        <v>220</v>
      </c>
      <c r="Q76" s="46"/>
      <c r="R76" s="47"/>
    </row>
    <row r="77" spans="2:45">
      <c r="K77" s="7" t="s">
        <v>132</v>
      </c>
      <c r="L77" s="7" t="s">
        <v>132</v>
      </c>
      <c r="M77" s="7">
        <v>5</v>
      </c>
      <c r="O77" s="177"/>
      <c r="P77" s="7">
        <v>240</v>
      </c>
      <c r="R77" s="48"/>
    </row>
    <row r="78" spans="2:45">
      <c r="C78" s="7">
        <f>'caja moldeada'!C118</f>
        <v>0</v>
      </c>
      <c r="O78" s="178"/>
      <c r="P78" s="49">
        <v>480</v>
      </c>
      <c r="Q78" s="49"/>
      <c r="R78" s="50"/>
    </row>
    <row r="79" spans="2:45">
      <c r="C79" s="7">
        <v>220</v>
      </c>
      <c r="D79" s="7">
        <v>85</v>
      </c>
      <c r="E79" s="7">
        <v>100</v>
      </c>
    </row>
    <row r="80" spans="2:45">
      <c r="C80" s="7">
        <v>440</v>
      </c>
      <c r="D80" s="7">
        <v>50</v>
      </c>
      <c r="E80" s="7">
        <v>65</v>
      </c>
      <c r="K80" s="44">
        <f>IF(AND($C$51&gt;=800,$C$4&lt;=1600),VLOOKUP($C$52,$C$54:$G$57,2,0),0)</f>
        <v>20</v>
      </c>
      <c r="L80" s="7">
        <f>IF($C$51&lt;1000,L73,0)</f>
        <v>0</v>
      </c>
    </row>
    <row r="81" spans="3:12">
      <c r="C81" s="7">
        <v>500</v>
      </c>
      <c r="D81" s="7">
        <v>40</v>
      </c>
      <c r="E81" s="7">
        <v>50</v>
      </c>
      <c r="L81" s="7" t="str">
        <f>IF($C$51&lt;1000,L74,"")</f>
        <v/>
      </c>
    </row>
    <row r="82" spans="3:12">
      <c r="C82" s="7">
        <v>690</v>
      </c>
      <c r="D82" s="7">
        <v>30</v>
      </c>
      <c r="E82" s="7">
        <v>42</v>
      </c>
      <c r="L82" s="7" t="str">
        <f>IF($C$51&lt;1000,L75,"")</f>
        <v/>
      </c>
    </row>
    <row r="83" spans="3:12">
      <c r="L83" s="7" t="str">
        <f>IF($C$51&gt;=1000,L76,"")</f>
        <v>PR231 LS/I,</v>
      </c>
    </row>
    <row r="84" spans="3:12">
      <c r="L84" s="7" t="str">
        <f>IF($C$51&gt;=1000,L77,"")</f>
        <v>PR331 LSIG</v>
      </c>
    </row>
  </sheetData>
  <sheetProtection password="B068" sheet="1" objects="1" scenarios="1"/>
  <mergeCells count="31">
    <mergeCell ref="AH2:AI2"/>
    <mergeCell ref="AJ2:AK2"/>
    <mergeCell ref="AL2:AM2"/>
    <mergeCell ref="AN2:AS2"/>
    <mergeCell ref="D4:G4"/>
    <mergeCell ref="N7:N9"/>
    <mergeCell ref="N10:N12"/>
    <mergeCell ref="N13:N15"/>
    <mergeCell ref="N16:N18"/>
    <mergeCell ref="O7:O9"/>
    <mergeCell ref="O13:O15"/>
    <mergeCell ref="O10:O12"/>
    <mergeCell ref="O16:O18"/>
    <mergeCell ref="N31:N33"/>
    <mergeCell ref="O31:O33"/>
    <mergeCell ref="N34:N36"/>
    <mergeCell ref="O34:O36"/>
    <mergeCell ref="D22:G22"/>
    <mergeCell ref="N25:N27"/>
    <mergeCell ref="O25:O27"/>
    <mergeCell ref="N28:N30"/>
    <mergeCell ref="O28:O30"/>
    <mergeCell ref="O73:O75"/>
    <mergeCell ref="O76:O78"/>
    <mergeCell ref="D51:G51"/>
    <mergeCell ref="D37:G37"/>
    <mergeCell ref="D69:G69"/>
    <mergeCell ref="O58:O60"/>
    <mergeCell ref="O55:O57"/>
    <mergeCell ref="O41:O43"/>
    <mergeCell ref="O44:O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4"/>
  <sheetViews>
    <sheetView zoomScale="90" zoomScaleNormal="90" workbookViewId="0">
      <pane ySplit="3" topLeftCell="A146" activePane="bottomLeft" state="frozenSplit"/>
      <selection activeCell="O1" sqref="O1"/>
      <selection pane="bottomLeft" activeCell="C1" sqref="C1:AF1048576"/>
    </sheetView>
  </sheetViews>
  <sheetFormatPr baseColWidth="10" defaultRowHeight="15"/>
  <cols>
    <col min="1" max="1" width="4.28515625" style="11" customWidth="1"/>
    <col min="2" max="2" width="3.5703125" style="3" customWidth="1"/>
    <col min="3" max="3" width="11.140625" style="7" hidden="1" customWidth="1"/>
    <col min="4" max="4" width="10.7109375" style="7" hidden="1" customWidth="1"/>
    <col min="5" max="5" width="6.7109375" style="7" hidden="1" customWidth="1"/>
    <col min="6" max="6" width="9.85546875" style="7" hidden="1" customWidth="1"/>
    <col min="7" max="7" width="8.85546875" style="7" hidden="1" customWidth="1"/>
    <col min="8" max="8" width="7.42578125" style="7" hidden="1" customWidth="1"/>
    <col min="9" max="9" width="5.85546875" style="7" hidden="1" customWidth="1"/>
    <col min="10" max="10" width="9" style="7" hidden="1" customWidth="1"/>
    <col min="11" max="11" width="16" style="7" hidden="1" customWidth="1"/>
    <col min="12" max="12" width="38" style="7" hidden="1" customWidth="1"/>
    <col min="13" max="13" width="14.28515625" style="7" hidden="1" customWidth="1"/>
    <col min="14" max="14" width="6.85546875" style="7" hidden="1" customWidth="1"/>
    <col min="15" max="15" width="6.7109375" style="7" hidden="1" customWidth="1"/>
    <col min="16" max="16" width="8.42578125" style="7" hidden="1" customWidth="1"/>
    <col min="17" max="17" width="15.28515625" style="7" hidden="1" customWidth="1"/>
    <col min="18" max="20" width="11.42578125" style="7" hidden="1" customWidth="1"/>
    <col min="21" max="21" width="12" style="3" hidden="1" customWidth="1"/>
    <col min="22" max="22" width="28.7109375" style="3" hidden="1" customWidth="1"/>
    <col min="23" max="26" width="11.42578125" style="3" hidden="1" customWidth="1"/>
    <col min="27" max="27" width="18" style="3" hidden="1" customWidth="1"/>
    <col min="28" max="28" width="26.5703125" style="3" hidden="1" customWidth="1"/>
    <col min="29" max="29" width="11.42578125" style="3" hidden="1" customWidth="1"/>
    <col min="30" max="30" width="22.5703125" style="3" hidden="1" customWidth="1"/>
    <col min="31" max="32" width="11.42578125" style="3" hidden="1" customWidth="1"/>
    <col min="33" max="34" width="11.42578125" style="11" customWidth="1"/>
    <col min="35" max="36" width="11.42578125" style="1" customWidth="1"/>
    <col min="37" max="38" width="11.42578125" style="1"/>
  </cols>
  <sheetData>
    <row r="1" spans="1:32"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  <c r="P1" s="7">
        <v>13</v>
      </c>
      <c r="Q1" s="7">
        <v>14</v>
      </c>
      <c r="R1" s="7">
        <v>15</v>
      </c>
      <c r="S1" s="7">
        <v>16</v>
      </c>
      <c r="T1" s="7">
        <v>17</v>
      </c>
      <c r="U1" s="7">
        <v>18</v>
      </c>
      <c r="V1" s="7">
        <v>19</v>
      </c>
      <c r="W1" s="7">
        <v>20</v>
      </c>
      <c r="X1" s="7">
        <v>21</v>
      </c>
      <c r="Y1" s="7">
        <v>22</v>
      </c>
      <c r="Z1" s="7">
        <v>23</v>
      </c>
      <c r="AA1" s="7">
        <v>24</v>
      </c>
      <c r="AB1" s="7">
        <v>25</v>
      </c>
      <c r="AC1" s="7">
        <v>26</v>
      </c>
      <c r="AD1" s="7">
        <v>27</v>
      </c>
      <c r="AE1" s="7">
        <v>28</v>
      </c>
      <c r="AF1" s="3">
        <v>29</v>
      </c>
    </row>
    <row r="2" spans="1:32">
      <c r="M2" s="7" t="s">
        <v>16</v>
      </c>
      <c r="N2" s="8" t="e">
        <f>'caja moldeada'!#REF!</f>
        <v>#REF!</v>
      </c>
      <c r="O2" s="74" t="e">
        <f>1-N2</f>
        <v>#REF!</v>
      </c>
      <c r="U2" s="185" t="s">
        <v>41160</v>
      </c>
      <c r="V2" s="185"/>
      <c r="W2" s="185" t="s">
        <v>41161</v>
      </c>
      <c r="X2" s="185"/>
      <c r="Y2" s="185" t="s">
        <v>41162</v>
      </c>
      <c r="Z2" s="185"/>
      <c r="AA2" s="185" t="s">
        <v>41167</v>
      </c>
      <c r="AB2" s="185"/>
      <c r="AC2" s="185"/>
      <c r="AD2" s="185"/>
      <c r="AE2" s="185"/>
      <c r="AF2" s="185"/>
    </row>
    <row r="3" spans="1:32">
      <c r="C3" s="7" t="s">
        <v>18</v>
      </c>
      <c r="D3" s="7" t="s">
        <v>19</v>
      </c>
      <c r="E3" s="7" t="s">
        <v>53</v>
      </c>
      <c r="F3" s="7" t="s">
        <v>11</v>
      </c>
      <c r="G3" s="7" t="s">
        <v>12</v>
      </c>
      <c r="H3" s="7" t="s">
        <v>13</v>
      </c>
      <c r="I3" s="7" t="s">
        <v>20</v>
      </c>
      <c r="J3" s="7" t="s">
        <v>2</v>
      </c>
      <c r="K3" s="7" t="s">
        <v>77</v>
      </c>
      <c r="L3" s="7" t="s">
        <v>21</v>
      </c>
      <c r="M3" s="7" t="s">
        <v>118</v>
      </c>
      <c r="N3" s="7" t="s">
        <v>14</v>
      </c>
      <c r="O3" s="7" t="s">
        <v>15</v>
      </c>
      <c r="P3" s="7" t="s">
        <v>107</v>
      </c>
      <c r="Q3" s="7" t="s">
        <v>17</v>
      </c>
      <c r="R3" s="7" t="s">
        <v>23</v>
      </c>
      <c r="S3" s="7" t="s">
        <v>24</v>
      </c>
      <c r="T3" s="7" t="s">
        <v>25</v>
      </c>
      <c r="U3" s="3" t="s">
        <v>22</v>
      </c>
      <c r="V3" s="3" t="s">
        <v>117</v>
      </c>
      <c r="W3" s="3" t="s">
        <v>22</v>
      </c>
      <c r="X3" s="3" t="s">
        <v>117</v>
      </c>
      <c r="Y3" s="3" t="s">
        <v>22</v>
      </c>
      <c r="Z3" s="3" t="s">
        <v>117</v>
      </c>
      <c r="AA3" s="3" t="s">
        <v>22</v>
      </c>
      <c r="AB3" s="3" t="s">
        <v>117</v>
      </c>
      <c r="AC3" s="3" t="s">
        <v>41164</v>
      </c>
      <c r="AD3" s="3" t="s">
        <v>117</v>
      </c>
      <c r="AE3" s="3" t="s">
        <v>41168</v>
      </c>
      <c r="AF3" s="3" t="s">
        <v>117</v>
      </c>
    </row>
    <row r="4" spans="1:32" ht="45">
      <c r="A4" s="31"/>
      <c r="B4" s="3">
        <v>1</v>
      </c>
      <c r="C4" s="7" t="str">
        <f>CONCATENATE(F4,G4,H4)</f>
        <v>1622025</v>
      </c>
      <c r="D4" s="7">
        <f>VALUE(C4)</f>
        <v>1622025</v>
      </c>
      <c r="E4" s="7">
        <v>0</v>
      </c>
      <c r="F4" s="75">
        <v>16</v>
      </c>
      <c r="G4" s="7">
        <v>220</v>
      </c>
      <c r="H4" s="7">
        <v>25</v>
      </c>
      <c r="I4" s="7" t="s">
        <v>8</v>
      </c>
      <c r="J4" s="7" t="s">
        <v>10</v>
      </c>
      <c r="K4" s="7" t="s">
        <v>78</v>
      </c>
      <c r="L4" s="7" t="str">
        <f>CONCATENATE(J4,I4," ",F4," amp, Icc= ",H4," Kamp a ",G4," volts"," ","Relé ",K4)</f>
        <v>XT1B 16 amp, Icc= 25 Kamp a 220 volts Relé TMD</v>
      </c>
      <c r="M4" s="7" t="s">
        <v>3</v>
      </c>
      <c r="N4" s="9"/>
      <c r="O4" s="10"/>
      <c r="P4" s="7">
        <v>1</v>
      </c>
      <c r="Q4" s="7" t="s">
        <v>4</v>
      </c>
      <c r="R4" s="9" t="str">
        <f>VLOOKUP(Q4,MXP!$B$3:$L$90000,2,0)</f>
        <v>Juego de Terminales para cables de Cobre/Aluminio FC CuAl   50 mm2 (14...1 AWG) para interruptor XT1 hasta 160 A , 6 Pzs</v>
      </c>
      <c r="S4" s="9"/>
      <c r="T4" s="10"/>
      <c r="U4" s="3" t="s">
        <v>35907</v>
      </c>
      <c r="V4" s="3" t="s">
        <v>41140</v>
      </c>
      <c r="W4" s="3" t="s">
        <v>41139</v>
      </c>
      <c r="X4" s="3" t="s">
        <v>41139</v>
      </c>
      <c r="Y4" s="3" t="s">
        <v>35908</v>
      </c>
      <c r="Z4" s="3" t="s">
        <v>41163</v>
      </c>
      <c r="AA4" s="3" t="s">
        <v>28390</v>
      </c>
      <c r="AB4" s="6" t="s">
        <v>41181</v>
      </c>
      <c r="AC4" s="3" t="s">
        <v>28404</v>
      </c>
      <c r="AD4" s="3" t="s">
        <v>41165</v>
      </c>
      <c r="AE4" s="3" t="s">
        <v>41139</v>
      </c>
      <c r="AF4" s="3" t="s">
        <v>41139</v>
      </c>
    </row>
    <row r="5" spans="1:32" ht="45">
      <c r="B5" s="3">
        <v>1</v>
      </c>
      <c r="C5" s="7" t="str">
        <f t="shared" ref="C5:C68" si="0">CONCATENATE(F5,G5,H5)</f>
        <v>1644015</v>
      </c>
      <c r="D5" s="7">
        <f t="shared" ref="D5:D68" si="1">VALUE(C5)</f>
        <v>1644015</v>
      </c>
      <c r="F5" s="76">
        <v>16</v>
      </c>
      <c r="G5" s="7">
        <v>440</v>
      </c>
      <c r="H5" s="7">
        <v>15</v>
      </c>
      <c r="I5" s="7" t="s">
        <v>8</v>
      </c>
      <c r="J5" s="7" t="s">
        <v>10</v>
      </c>
      <c r="K5" s="7" t="s">
        <v>78</v>
      </c>
      <c r="L5" s="7" t="str">
        <f t="shared" ref="L5:L68" si="2">CONCATENATE(J5,I5," ",F5," amp, Icc= ",H5," Kamp a ",G5," volts"," ","Relé ",K5)</f>
        <v>XT1B 16 amp, Icc= 15 Kamp a 440 volts Relé TMD</v>
      </c>
      <c r="M5" s="7" t="s">
        <v>3</v>
      </c>
      <c r="N5" s="9"/>
      <c r="O5" s="10"/>
      <c r="P5" s="7">
        <v>1</v>
      </c>
      <c r="Q5" s="7" t="s">
        <v>4</v>
      </c>
      <c r="R5" s="9" t="str">
        <f>VLOOKUP(Q5,MXP!$B$3:$L$90000,2,0)</f>
        <v>Juego de Terminales para cables de Cobre/Aluminio FC CuAl   50 mm2 (14...1 AWG) para interruptor XT1 hasta 160 A , 6 Pzs</v>
      </c>
      <c r="S5" s="9"/>
      <c r="T5" s="10"/>
      <c r="U5" s="3" t="s">
        <v>35907</v>
      </c>
      <c r="V5" s="3" t="s">
        <v>41140</v>
      </c>
      <c r="W5" s="3" t="s">
        <v>41139</v>
      </c>
      <c r="X5" s="3" t="s">
        <v>41139</v>
      </c>
      <c r="Y5" s="3" t="s">
        <v>35908</v>
      </c>
      <c r="Z5" s="3" t="s">
        <v>41163</v>
      </c>
      <c r="AA5" s="3" t="s">
        <v>28390</v>
      </c>
      <c r="AB5" s="6" t="s">
        <v>41181</v>
      </c>
      <c r="AC5" s="3" t="s">
        <v>28404</v>
      </c>
      <c r="AD5" s="3" t="s">
        <v>41165</v>
      </c>
      <c r="AE5" s="3" t="s">
        <v>41139</v>
      </c>
      <c r="AF5" s="3" t="s">
        <v>41139</v>
      </c>
    </row>
    <row r="6" spans="1:32" ht="45">
      <c r="B6" s="3">
        <v>1</v>
      </c>
      <c r="C6" s="7" t="str">
        <f t="shared" si="0"/>
        <v>1624025</v>
      </c>
      <c r="D6" s="7">
        <f t="shared" si="1"/>
        <v>1624025</v>
      </c>
      <c r="F6" s="76">
        <v>16</v>
      </c>
      <c r="G6" s="7">
        <v>240</v>
      </c>
      <c r="H6" s="7">
        <v>25</v>
      </c>
      <c r="I6" s="7" t="s">
        <v>8</v>
      </c>
      <c r="J6" s="7" t="s">
        <v>10</v>
      </c>
      <c r="K6" s="7" t="s">
        <v>78</v>
      </c>
      <c r="L6" s="7" t="str">
        <f t="shared" si="2"/>
        <v>XT1B 16 amp, Icc= 25 Kamp a 240 volts Relé TMD</v>
      </c>
      <c r="M6" s="7" t="s">
        <v>3</v>
      </c>
      <c r="N6" s="9"/>
      <c r="O6" s="10"/>
      <c r="P6" s="7">
        <v>1</v>
      </c>
      <c r="Q6" s="7" t="s">
        <v>4</v>
      </c>
      <c r="R6" s="9" t="str">
        <f>VLOOKUP(Q6,MXP!$B$3:$L$90000,2,0)</f>
        <v>Juego de Terminales para cables de Cobre/Aluminio FC CuAl   50 mm2 (14...1 AWG) para interruptor XT1 hasta 160 A , 6 Pzs</v>
      </c>
      <c r="S6" s="9"/>
      <c r="T6" s="10"/>
      <c r="U6" s="3" t="s">
        <v>35907</v>
      </c>
      <c r="V6" s="3" t="s">
        <v>41140</v>
      </c>
      <c r="W6" s="3" t="s">
        <v>41139</v>
      </c>
      <c r="X6" s="3" t="s">
        <v>41139</v>
      </c>
      <c r="Y6" s="3" t="s">
        <v>35908</v>
      </c>
      <c r="Z6" s="3" t="s">
        <v>41163</v>
      </c>
      <c r="AA6" s="3" t="s">
        <v>28390</v>
      </c>
      <c r="AB6" s="6" t="s">
        <v>41181</v>
      </c>
      <c r="AC6" s="3" t="s">
        <v>28404</v>
      </c>
      <c r="AD6" s="3" t="s">
        <v>41165</v>
      </c>
      <c r="AE6" s="3" t="s">
        <v>41139</v>
      </c>
      <c r="AF6" s="3" t="s">
        <v>41139</v>
      </c>
    </row>
    <row r="7" spans="1:32" ht="45">
      <c r="B7" s="3">
        <v>1</v>
      </c>
      <c r="C7" s="7" t="str">
        <f t="shared" si="0"/>
        <v>164808</v>
      </c>
      <c r="D7" s="7">
        <f t="shared" si="1"/>
        <v>164808</v>
      </c>
      <c r="F7" s="77">
        <v>16</v>
      </c>
      <c r="G7" s="7">
        <v>480</v>
      </c>
      <c r="H7" s="7">
        <v>8</v>
      </c>
      <c r="I7" s="7" t="s">
        <v>8</v>
      </c>
      <c r="J7" s="7" t="s">
        <v>10</v>
      </c>
      <c r="K7" s="7" t="s">
        <v>78</v>
      </c>
      <c r="L7" s="7" t="str">
        <f t="shared" si="2"/>
        <v>XT1B 16 amp, Icc= 8 Kamp a 480 volts Relé TMD</v>
      </c>
      <c r="M7" s="7" t="s">
        <v>3</v>
      </c>
      <c r="N7" s="9"/>
      <c r="O7" s="10"/>
      <c r="P7" s="7">
        <v>1</v>
      </c>
      <c r="Q7" s="7" t="s">
        <v>4</v>
      </c>
      <c r="R7" s="9" t="str">
        <f>VLOOKUP(Q7,MXP!$B$3:$L$90000,2,0)</f>
        <v>Juego de Terminales para cables de Cobre/Aluminio FC CuAl   50 mm2 (14...1 AWG) para interruptor XT1 hasta 160 A , 6 Pzs</v>
      </c>
      <c r="S7" s="9"/>
      <c r="T7" s="10"/>
      <c r="U7" s="3" t="s">
        <v>35907</v>
      </c>
      <c r="V7" s="3" t="s">
        <v>41140</v>
      </c>
      <c r="W7" s="3" t="s">
        <v>41139</v>
      </c>
      <c r="X7" s="3" t="s">
        <v>41139</v>
      </c>
      <c r="Y7" s="3" t="s">
        <v>35908</v>
      </c>
      <c r="Z7" s="3" t="s">
        <v>41163</v>
      </c>
      <c r="AA7" s="3" t="s">
        <v>28390</v>
      </c>
      <c r="AB7" s="6" t="s">
        <v>41181</v>
      </c>
      <c r="AC7" s="3" t="s">
        <v>28404</v>
      </c>
      <c r="AD7" s="3" t="s">
        <v>41165</v>
      </c>
      <c r="AE7" s="3" t="s">
        <v>41139</v>
      </c>
      <c r="AF7" s="3" t="s">
        <v>41139</v>
      </c>
    </row>
    <row r="8" spans="1:32" ht="45">
      <c r="C8" s="7" t="str">
        <f t="shared" si="0"/>
        <v>2022025</v>
      </c>
      <c r="D8" s="7">
        <f t="shared" si="1"/>
        <v>2022025</v>
      </c>
      <c r="F8" s="75">
        <v>20</v>
      </c>
      <c r="G8" s="7">
        <v>220</v>
      </c>
      <c r="H8" s="7">
        <v>25</v>
      </c>
      <c r="I8" s="7" t="s">
        <v>8</v>
      </c>
      <c r="J8" s="7" t="s">
        <v>10</v>
      </c>
      <c r="K8" s="7" t="s">
        <v>78</v>
      </c>
      <c r="L8" s="7" t="str">
        <f t="shared" si="2"/>
        <v>XT1B 20 amp, Icc= 25 Kamp a 220 volts Relé TMD</v>
      </c>
      <c r="M8" s="7" t="s">
        <v>5</v>
      </c>
      <c r="N8" s="9"/>
      <c r="O8" s="10"/>
      <c r="P8" s="7">
        <v>1</v>
      </c>
      <c r="Q8" s="7" t="s">
        <v>4</v>
      </c>
      <c r="R8" s="9" t="str">
        <f>VLOOKUP(Q8,MXP!$B$3:$L$90000,2,0)</f>
        <v>Juego de Terminales para cables de Cobre/Aluminio FC CuAl   50 mm2 (14...1 AWG) para interruptor XT1 hasta 160 A , 6 Pzs</v>
      </c>
      <c r="S8" s="9"/>
      <c r="T8" s="10"/>
      <c r="U8" s="3" t="s">
        <v>35907</v>
      </c>
      <c r="V8" s="3" t="s">
        <v>41140</v>
      </c>
      <c r="W8" s="3" t="s">
        <v>35885</v>
      </c>
      <c r="X8" s="3" t="s">
        <v>41141</v>
      </c>
      <c r="Y8" s="3" t="s">
        <v>35908</v>
      </c>
      <c r="Z8" s="3" t="s">
        <v>41163</v>
      </c>
      <c r="AA8" s="3" t="s">
        <v>28390</v>
      </c>
      <c r="AB8" s="6" t="s">
        <v>41181</v>
      </c>
      <c r="AC8" s="3" t="s">
        <v>28404</v>
      </c>
      <c r="AD8" s="3" t="s">
        <v>41165</v>
      </c>
      <c r="AE8" s="3" t="s">
        <v>41139</v>
      </c>
      <c r="AF8" s="3" t="s">
        <v>41139</v>
      </c>
    </row>
    <row r="9" spans="1:32" ht="45">
      <c r="B9" s="3">
        <v>1</v>
      </c>
      <c r="C9" s="7" t="str">
        <f t="shared" si="0"/>
        <v>2044015</v>
      </c>
      <c r="D9" s="7">
        <f t="shared" si="1"/>
        <v>2044015</v>
      </c>
      <c r="F9" s="76">
        <v>20</v>
      </c>
      <c r="G9" s="7">
        <v>440</v>
      </c>
      <c r="H9" s="7">
        <v>15</v>
      </c>
      <c r="I9" s="7" t="s">
        <v>8</v>
      </c>
      <c r="J9" s="7" t="s">
        <v>10</v>
      </c>
      <c r="K9" s="7" t="s">
        <v>78</v>
      </c>
      <c r="L9" s="7" t="str">
        <f t="shared" si="2"/>
        <v>XT1B 20 amp, Icc= 15 Kamp a 440 volts Relé TMD</v>
      </c>
      <c r="M9" s="7" t="s">
        <v>5</v>
      </c>
      <c r="N9" s="9"/>
      <c r="O9" s="10"/>
      <c r="P9" s="7">
        <v>1</v>
      </c>
      <c r="Q9" s="7" t="s">
        <v>4</v>
      </c>
      <c r="R9" s="9" t="str">
        <f>VLOOKUP(Q9,MXP!$B$3:$L$90000,2,0)</f>
        <v>Juego de Terminales para cables de Cobre/Aluminio FC CuAl   50 mm2 (14...1 AWG) para interruptor XT1 hasta 160 A , 6 Pzs</v>
      </c>
      <c r="S9" s="9"/>
      <c r="T9" s="10"/>
      <c r="U9" s="3" t="s">
        <v>35907</v>
      </c>
      <c r="V9" s="3" t="s">
        <v>41140</v>
      </c>
      <c r="W9" s="3" t="s">
        <v>35885</v>
      </c>
      <c r="X9" s="3" t="s">
        <v>41141</v>
      </c>
      <c r="Y9" s="3" t="s">
        <v>35908</v>
      </c>
      <c r="Z9" s="3" t="s">
        <v>41163</v>
      </c>
      <c r="AA9" s="3" t="s">
        <v>28390</v>
      </c>
      <c r="AB9" s="6" t="s">
        <v>41181</v>
      </c>
      <c r="AC9" s="3" t="s">
        <v>28404</v>
      </c>
      <c r="AD9" s="3" t="s">
        <v>41165</v>
      </c>
      <c r="AE9" s="3" t="s">
        <v>41139</v>
      </c>
      <c r="AF9" s="3" t="s">
        <v>41139</v>
      </c>
    </row>
    <row r="10" spans="1:32" ht="45">
      <c r="B10" s="3">
        <v>1</v>
      </c>
      <c r="C10" s="7" t="str">
        <f t="shared" si="0"/>
        <v>2024025</v>
      </c>
      <c r="D10" s="7">
        <f t="shared" si="1"/>
        <v>2024025</v>
      </c>
      <c r="F10" s="76">
        <v>20</v>
      </c>
      <c r="G10" s="7">
        <v>240</v>
      </c>
      <c r="H10" s="7">
        <v>25</v>
      </c>
      <c r="I10" s="7" t="s">
        <v>8</v>
      </c>
      <c r="J10" s="7" t="s">
        <v>10</v>
      </c>
      <c r="K10" s="7" t="s">
        <v>78</v>
      </c>
      <c r="L10" s="7" t="str">
        <f t="shared" si="2"/>
        <v>XT1B 20 amp, Icc= 25 Kamp a 240 volts Relé TMD</v>
      </c>
      <c r="M10" s="7" t="s">
        <v>5</v>
      </c>
      <c r="N10" s="9"/>
      <c r="O10" s="10"/>
      <c r="P10" s="7">
        <v>1</v>
      </c>
      <c r="Q10" s="7" t="s">
        <v>4</v>
      </c>
      <c r="R10" s="9" t="str">
        <f>VLOOKUP(Q10,MXP!$B$3:$L$90000,2,0)</f>
        <v>Juego de Terminales para cables de Cobre/Aluminio FC CuAl   50 mm2 (14...1 AWG) para interruptor XT1 hasta 160 A , 6 Pzs</v>
      </c>
      <c r="S10" s="9"/>
      <c r="T10" s="10"/>
      <c r="U10" s="3" t="s">
        <v>35907</v>
      </c>
      <c r="V10" s="3" t="s">
        <v>41140</v>
      </c>
      <c r="W10" s="3" t="s">
        <v>35885</v>
      </c>
      <c r="X10" s="3" t="s">
        <v>41141</v>
      </c>
      <c r="Y10" s="3" t="s">
        <v>35908</v>
      </c>
      <c r="Z10" s="3" t="s">
        <v>41163</v>
      </c>
      <c r="AA10" s="3" t="s">
        <v>28390</v>
      </c>
      <c r="AB10" s="6" t="s">
        <v>41181</v>
      </c>
      <c r="AC10" s="3" t="s">
        <v>28404</v>
      </c>
      <c r="AD10" s="3" t="s">
        <v>41165</v>
      </c>
      <c r="AE10" s="3" t="s">
        <v>41139</v>
      </c>
      <c r="AF10" s="3" t="s">
        <v>41139</v>
      </c>
    </row>
    <row r="11" spans="1:32" ht="45">
      <c r="B11" s="3">
        <v>1</v>
      </c>
      <c r="C11" s="7" t="str">
        <f t="shared" si="0"/>
        <v>204808</v>
      </c>
      <c r="D11" s="7">
        <f t="shared" si="1"/>
        <v>204808</v>
      </c>
      <c r="F11" s="77">
        <v>20</v>
      </c>
      <c r="G11" s="7">
        <v>480</v>
      </c>
      <c r="H11" s="7">
        <v>8</v>
      </c>
      <c r="I11" s="7" t="s">
        <v>8</v>
      </c>
      <c r="J11" s="7" t="s">
        <v>10</v>
      </c>
      <c r="K11" s="7" t="s">
        <v>78</v>
      </c>
      <c r="L11" s="7" t="str">
        <f t="shared" si="2"/>
        <v>XT1B 20 amp, Icc= 8 Kamp a 480 volts Relé TMD</v>
      </c>
      <c r="M11" s="7" t="s">
        <v>5</v>
      </c>
      <c r="N11" s="9"/>
      <c r="O11" s="10"/>
      <c r="P11" s="7">
        <v>1</v>
      </c>
      <c r="Q11" s="7" t="s">
        <v>4</v>
      </c>
      <c r="R11" s="9" t="str">
        <f>VLOOKUP(Q11,MXP!$B$3:$L$90000,2,0)</f>
        <v>Juego de Terminales para cables de Cobre/Aluminio FC CuAl   50 mm2 (14...1 AWG) para interruptor XT1 hasta 160 A , 6 Pzs</v>
      </c>
      <c r="S11" s="9"/>
      <c r="T11" s="10"/>
      <c r="U11" s="3" t="s">
        <v>35907</v>
      </c>
      <c r="V11" s="3" t="s">
        <v>41140</v>
      </c>
      <c r="W11" s="3" t="s">
        <v>35885</v>
      </c>
      <c r="X11" s="3" t="s">
        <v>41141</v>
      </c>
      <c r="Y11" s="3" t="s">
        <v>35908</v>
      </c>
      <c r="Z11" s="3" t="s">
        <v>41163</v>
      </c>
      <c r="AA11" s="3" t="s">
        <v>28390</v>
      </c>
      <c r="AB11" s="6" t="s">
        <v>41181</v>
      </c>
      <c r="AC11" s="3" t="s">
        <v>28404</v>
      </c>
      <c r="AD11" s="3" t="s">
        <v>41165</v>
      </c>
      <c r="AE11" s="3" t="s">
        <v>41139</v>
      </c>
      <c r="AF11" s="3" t="s">
        <v>41139</v>
      </c>
    </row>
    <row r="12" spans="1:32" ht="45">
      <c r="B12" s="3">
        <v>1</v>
      </c>
      <c r="C12" s="7" t="str">
        <f t="shared" si="0"/>
        <v>2522040</v>
      </c>
      <c r="D12" s="7">
        <f t="shared" si="1"/>
        <v>2522040</v>
      </c>
      <c r="F12" s="75">
        <v>25</v>
      </c>
      <c r="G12" s="7">
        <v>220</v>
      </c>
      <c r="H12" s="7">
        <v>40</v>
      </c>
      <c r="I12" s="7" t="s">
        <v>9</v>
      </c>
      <c r="J12" s="7" t="s">
        <v>10</v>
      </c>
      <c r="K12" s="7" t="s">
        <v>78</v>
      </c>
      <c r="L12" s="7" t="str">
        <f t="shared" si="2"/>
        <v>XT1C 25 amp, Icc= 40 Kamp a 220 volts Relé TMD</v>
      </c>
      <c r="M12" s="7" t="s">
        <v>6</v>
      </c>
      <c r="N12" s="9"/>
      <c r="O12" s="10"/>
      <c r="P12" s="7">
        <v>1</v>
      </c>
      <c r="Q12" s="7" t="s">
        <v>4</v>
      </c>
      <c r="R12" s="9" t="str">
        <f>VLOOKUP(Q12,MXP!$B$3:$L$90000,2,0)</f>
        <v>Juego de Terminales para cables de Cobre/Aluminio FC CuAl   50 mm2 (14...1 AWG) para interruptor XT1 hasta 160 A , 6 Pzs</v>
      </c>
      <c r="S12" s="9"/>
      <c r="T12" s="10"/>
      <c r="U12" s="3" t="s">
        <v>35907</v>
      </c>
      <c r="V12" s="3" t="s">
        <v>41140</v>
      </c>
      <c r="W12" s="3" t="s">
        <v>35885</v>
      </c>
      <c r="X12" s="3" t="s">
        <v>41141</v>
      </c>
      <c r="Y12" s="3" t="s">
        <v>35908</v>
      </c>
      <c r="Z12" s="3" t="s">
        <v>41163</v>
      </c>
      <c r="AA12" s="3" t="s">
        <v>28390</v>
      </c>
      <c r="AB12" s="6" t="s">
        <v>41181</v>
      </c>
      <c r="AC12" s="3" t="s">
        <v>28404</v>
      </c>
      <c r="AD12" s="3" t="s">
        <v>41165</v>
      </c>
      <c r="AE12" s="3" t="s">
        <v>41139</v>
      </c>
      <c r="AF12" s="3" t="s">
        <v>41139</v>
      </c>
    </row>
    <row r="13" spans="1:32" ht="45">
      <c r="B13" s="3">
        <v>3</v>
      </c>
      <c r="C13" s="7" t="str">
        <f t="shared" si="0"/>
        <v>2544025</v>
      </c>
      <c r="D13" s="7">
        <f t="shared" si="1"/>
        <v>2544025</v>
      </c>
      <c r="F13" s="76">
        <v>25</v>
      </c>
      <c r="G13" s="7">
        <v>440</v>
      </c>
      <c r="H13" s="7">
        <v>25</v>
      </c>
      <c r="I13" s="7" t="s">
        <v>9</v>
      </c>
      <c r="J13" s="7" t="s">
        <v>10</v>
      </c>
      <c r="K13" s="7" t="s">
        <v>78</v>
      </c>
      <c r="L13" s="7" t="str">
        <f t="shared" si="2"/>
        <v>XT1C 25 amp, Icc= 25 Kamp a 440 volts Relé TMD</v>
      </c>
      <c r="M13" s="7" t="s">
        <v>6</v>
      </c>
      <c r="N13" s="9"/>
      <c r="O13" s="10"/>
      <c r="P13" s="7">
        <v>1</v>
      </c>
      <c r="Q13" s="7" t="s">
        <v>4</v>
      </c>
      <c r="R13" s="9" t="str">
        <f>VLOOKUP(Q13,MXP!$B$3:$L$90000,2,0)</f>
        <v>Juego de Terminales para cables de Cobre/Aluminio FC CuAl   50 mm2 (14...1 AWG) para interruptor XT1 hasta 160 A , 6 Pzs</v>
      </c>
      <c r="S13" s="9"/>
      <c r="T13" s="10"/>
      <c r="U13" s="3" t="s">
        <v>35907</v>
      </c>
      <c r="V13" s="3" t="s">
        <v>41140</v>
      </c>
      <c r="W13" s="3" t="s">
        <v>35885</v>
      </c>
      <c r="X13" s="3" t="s">
        <v>41141</v>
      </c>
      <c r="Y13" s="3" t="s">
        <v>35908</v>
      </c>
      <c r="Z13" s="3" t="s">
        <v>41163</v>
      </c>
      <c r="AA13" s="3" t="s">
        <v>28390</v>
      </c>
      <c r="AB13" s="6" t="s">
        <v>41181</v>
      </c>
      <c r="AC13" s="3" t="s">
        <v>28404</v>
      </c>
      <c r="AD13" s="3" t="s">
        <v>41165</v>
      </c>
      <c r="AE13" s="3" t="s">
        <v>41139</v>
      </c>
      <c r="AF13" s="3" t="s">
        <v>41139</v>
      </c>
    </row>
    <row r="14" spans="1:32" ht="45">
      <c r="B14" s="3">
        <v>3</v>
      </c>
      <c r="C14" s="7" t="str">
        <f t="shared" si="0"/>
        <v>2524040</v>
      </c>
      <c r="D14" s="7">
        <f t="shared" si="1"/>
        <v>2524040</v>
      </c>
      <c r="F14" s="76">
        <v>25</v>
      </c>
      <c r="G14" s="7">
        <v>240</v>
      </c>
      <c r="H14" s="7">
        <v>40</v>
      </c>
      <c r="I14" s="7" t="s">
        <v>9</v>
      </c>
      <c r="J14" s="7" t="s">
        <v>10</v>
      </c>
      <c r="K14" s="7" t="s">
        <v>78</v>
      </c>
      <c r="L14" s="7" t="str">
        <f t="shared" si="2"/>
        <v>XT1C 25 amp, Icc= 40 Kamp a 240 volts Relé TMD</v>
      </c>
      <c r="M14" s="7" t="s">
        <v>6</v>
      </c>
      <c r="N14" s="9"/>
      <c r="O14" s="10"/>
      <c r="P14" s="7">
        <v>1</v>
      </c>
      <c r="Q14" s="7" t="s">
        <v>4</v>
      </c>
      <c r="R14" s="9" t="str">
        <f>VLOOKUP(Q14,MXP!$B$3:$L$90000,2,0)</f>
        <v>Juego de Terminales para cables de Cobre/Aluminio FC CuAl   50 mm2 (14...1 AWG) para interruptor XT1 hasta 160 A , 6 Pzs</v>
      </c>
      <c r="S14" s="9"/>
      <c r="T14" s="10"/>
      <c r="U14" s="3" t="s">
        <v>35907</v>
      </c>
      <c r="V14" s="3" t="s">
        <v>41140</v>
      </c>
      <c r="W14" s="3" t="s">
        <v>35885</v>
      </c>
      <c r="X14" s="3" t="s">
        <v>41141</v>
      </c>
      <c r="Y14" s="3" t="s">
        <v>35908</v>
      </c>
      <c r="Z14" s="3" t="s">
        <v>41163</v>
      </c>
      <c r="AA14" s="3" t="s">
        <v>28390</v>
      </c>
      <c r="AB14" s="6" t="s">
        <v>41181</v>
      </c>
      <c r="AC14" s="3" t="s">
        <v>28404</v>
      </c>
      <c r="AD14" s="3" t="s">
        <v>41165</v>
      </c>
      <c r="AE14" s="3" t="s">
        <v>41139</v>
      </c>
      <c r="AF14" s="3" t="s">
        <v>41139</v>
      </c>
    </row>
    <row r="15" spans="1:32" ht="45">
      <c r="B15" s="3">
        <v>3</v>
      </c>
      <c r="C15" s="7" t="str">
        <f t="shared" si="0"/>
        <v>2548018</v>
      </c>
      <c r="D15" s="7">
        <f t="shared" si="1"/>
        <v>2548018</v>
      </c>
      <c r="F15" s="77">
        <v>25</v>
      </c>
      <c r="G15" s="7">
        <v>480</v>
      </c>
      <c r="H15" s="7">
        <v>18</v>
      </c>
      <c r="I15" s="7" t="s">
        <v>9</v>
      </c>
      <c r="J15" s="7" t="s">
        <v>10</v>
      </c>
      <c r="K15" s="7" t="s">
        <v>78</v>
      </c>
      <c r="L15" s="7" t="str">
        <f t="shared" si="2"/>
        <v>XT1C 25 amp, Icc= 18 Kamp a 480 volts Relé TMD</v>
      </c>
      <c r="M15" s="7" t="s">
        <v>6</v>
      </c>
      <c r="N15" s="9"/>
      <c r="O15" s="10"/>
      <c r="P15" s="7">
        <v>1</v>
      </c>
      <c r="Q15" s="7" t="s">
        <v>4</v>
      </c>
      <c r="R15" s="9" t="str">
        <f>VLOOKUP(Q15,MXP!$B$3:$L$90000,2,0)</f>
        <v>Juego de Terminales para cables de Cobre/Aluminio FC CuAl   50 mm2 (14...1 AWG) para interruptor XT1 hasta 160 A , 6 Pzs</v>
      </c>
      <c r="S15" s="9"/>
      <c r="T15" s="10"/>
      <c r="U15" s="3" t="s">
        <v>35907</v>
      </c>
      <c r="V15" s="3" t="s">
        <v>41140</v>
      </c>
      <c r="W15" s="3" t="s">
        <v>35885</v>
      </c>
      <c r="X15" s="3" t="s">
        <v>41141</v>
      </c>
      <c r="Y15" s="3" t="s">
        <v>35908</v>
      </c>
      <c r="Z15" s="3" t="s">
        <v>41163</v>
      </c>
      <c r="AA15" s="3" t="s">
        <v>28390</v>
      </c>
      <c r="AB15" s="6" t="s">
        <v>41181</v>
      </c>
      <c r="AC15" s="3" t="s">
        <v>28404</v>
      </c>
      <c r="AD15" s="3" t="s">
        <v>41165</v>
      </c>
      <c r="AE15" s="3" t="s">
        <v>41139</v>
      </c>
      <c r="AF15" s="3" t="s">
        <v>41139</v>
      </c>
    </row>
    <row r="16" spans="1:32" ht="45">
      <c r="B16" s="3">
        <v>3</v>
      </c>
      <c r="C16" s="7" t="str">
        <f t="shared" si="0"/>
        <v>3222040</v>
      </c>
      <c r="D16" s="7">
        <f t="shared" si="1"/>
        <v>3222040</v>
      </c>
      <c r="F16" s="75">
        <v>32</v>
      </c>
      <c r="G16" s="7">
        <v>220</v>
      </c>
      <c r="H16" s="7">
        <v>40</v>
      </c>
      <c r="I16" s="7" t="s">
        <v>9</v>
      </c>
      <c r="J16" s="7" t="s">
        <v>10</v>
      </c>
      <c r="K16" s="7" t="s">
        <v>78</v>
      </c>
      <c r="L16" s="7" t="str">
        <f t="shared" si="2"/>
        <v>XT1C 32 amp, Icc= 40 Kamp a 220 volts Relé TMD</v>
      </c>
      <c r="M16" s="7" t="s">
        <v>7</v>
      </c>
      <c r="N16" s="9"/>
      <c r="O16" s="10"/>
      <c r="P16" s="7">
        <v>1</v>
      </c>
      <c r="Q16" s="7" t="s">
        <v>4</v>
      </c>
      <c r="R16" s="9" t="str">
        <f>VLOOKUP(Q16,MXP!$B$3:$L$90000,2,0)</f>
        <v>Juego de Terminales para cables de Cobre/Aluminio FC CuAl   50 mm2 (14...1 AWG) para interruptor XT1 hasta 160 A , 6 Pzs</v>
      </c>
      <c r="S16" s="9"/>
      <c r="T16" s="10"/>
      <c r="U16" s="3" t="s">
        <v>35907</v>
      </c>
      <c r="V16" s="3" t="s">
        <v>41140</v>
      </c>
      <c r="W16" s="3" t="s">
        <v>35887</v>
      </c>
      <c r="X16" s="3" t="s">
        <v>41142</v>
      </c>
      <c r="Y16" s="3" t="s">
        <v>35908</v>
      </c>
      <c r="Z16" s="3" t="s">
        <v>41163</v>
      </c>
      <c r="AA16" s="3" t="s">
        <v>28390</v>
      </c>
      <c r="AB16" s="6" t="s">
        <v>41181</v>
      </c>
      <c r="AC16" s="3" t="s">
        <v>28404</v>
      </c>
      <c r="AD16" s="3" t="s">
        <v>41165</v>
      </c>
      <c r="AE16" s="3" t="s">
        <v>41139</v>
      </c>
      <c r="AF16" s="3" t="s">
        <v>41139</v>
      </c>
    </row>
    <row r="17" spans="2:32" ht="45">
      <c r="B17" s="3">
        <v>3</v>
      </c>
      <c r="C17" s="7" t="str">
        <f t="shared" si="0"/>
        <v>3244025</v>
      </c>
      <c r="D17" s="7">
        <f t="shared" si="1"/>
        <v>3244025</v>
      </c>
      <c r="F17" s="76">
        <v>32</v>
      </c>
      <c r="G17" s="7">
        <v>440</v>
      </c>
      <c r="H17" s="7">
        <v>25</v>
      </c>
      <c r="I17" s="7" t="s">
        <v>9</v>
      </c>
      <c r="J17" s="7" t="s">
        <v>10</v>
      </c>
      <c r="K17" s="7" t="s">
        <v>78</v>
      </c>
      <c r="L17" s="7" t="str">
        <f t="shared" si="2"/>
        <v>XT1C 32 amp, Icc= 25 Kamp a 440 volts Relé TMD</v>
      </c>
      <c r="M17" s="7" t="s">
        <v>7</v>
      </c>
      <c r="N17" s="9"/>
      <c r="O17" s="10"/>
      <c r="P17" s="7">
        <v>1</v>
      </c>
      <c r="Q17" s="7" t="s">
        <v>4</v>
      </c>
      <c r="R17" s="9" t="str">
        <f>VLOOKUP(Q17,MXP!$B$3:$L$90000,2,0)</f>
        <v>Juego de Terminales para cables de Cobre/Aluminio FC CuAl   50 mm2 (14...1 AWG) para interruptor XT1 hasta 160 A , 6 Pzs</v>
      </c>
      <c r="S17" s="9"/>
      <c r="T17" s="10"/>
      <c r="U17" s="3" t="s">
        <v>35907</v>
      </c>
      <c r="V17" s="3" t="s">
        <v>41140</v>
      </c>
      <c r="W17" s="3" t="s">
        <v>35887</v>
      </c>
      <c r="X17" s="3" t="s">
        <v>41142</v>
      </c>
      <c r="Y17" s="3" t="s">
        <v>35908</v>
      </c>
      <c r="Z17" s="3" t="s">
        <v>41163</v>
      </c>
      <c r="AA17" s="3" t="s">
        <v>28390</v>
      </c>
      <c r="AB17" s="6" t="s">
        <v>41181</v>
      </c>
      <c r="AC17" s="3" t="s">
        <v>28404</v>
      </c>
      <c r="AD17" s="3" t="s">
        <v>41165</v>
      </c>
      <c r="AE17" s="3" t="s">
        <v>41139</v>
      </c>
      <c r="AF17" s="3" t="s">
        <v>41139</v>
      </c>
    </row>
    <row r="18" spans="2:32" ht="45">
      <c r="B18" s="3">
        <v>3</v>
      </c>
      <c r="C18" s="7" t="str">
        <f t="shared" si="0"/>
        <v>3224040</v>
      </c>
      <c r="D18" s="7">
        <f t="shared" si="1"/>
        <v>3224040</v>
      </c>
      <c r="F18" s="76">
        <v>32</v>
      </c>
      <c r="G18" s="7">
        <v>240</v>
      </c>
      <c r="H18" s="7">
        <v>40</v>
      </c>
      <c r="I18" s="7" t="s">
        <v>9</v>
      </c>
      <c r="J18" s="7" t="s">
        <v>10</v>
      </c>
      <c r="K18" s="7" t="s">
        <v>78</v>
      </c>
      <c r="L18" s="7" t="str">
        <f t="shared" si="2"/>
        <v>XT1C 32 amp, Icc= 40 Kamp a 240 volts Relé TMD</v>
      </c>
      <c r="M18" s="7" t="s">
        <v>7</v>
      </c>
      <c r="N18" s="9"/>
      <c r="O18" s="10"/>
      <c r="P18" s="7">
        <v>1</v>
      </c>
      <c r="Q18" s="7" t="s">
        <v>4</v>
      </c>
      <c r="R18" s="9" t="str">
        <f>VLOOKUP(Q18,MXP!$B$3:$L$90000,2,0)</f>
        <v>Juego de Terminales para cables de Cobre/Aluminio FC CuAl   50 mm2 (14...1 AWG) para interruptor XT1 hasta 160 A , 6 Pzs</v>
      </c>
      <c r="S18" s="9"/>
      <c r="T18" s="10"/>
      <c r="U18" s="3" t="s">
        <v>35907</v>
      </c>
      <c r="V18" s="3" t="s">
        <v>41140</v>
      </c>
      <c r="W18" s="3" t="s">
        <v>35887</v>
      </c>
      <c r="X18" s="3" t="s">
        <v>41142</v>
      </c>
      <c r="Y18" s="3" t="s">
        <v>35908</v>
      </c>
      <c r="Z18" s="3" t="s">
        <v>41163</v>
      </c>
      <c r="AA18" s="3" t="s">
        <v>28390</v>
      </c>
      <c r="AB18" s="6" t="s">
        <v>41181</v>
      </c>
      <c r="AC18" s="3" t="s">
        <v>28404</v>
      </c>
      <c r="AD18" s="3" t="s">
        <v>41165</v>
      </c>
      <c r="AE18" s="3" t="s">
        <v>41139</v>
      </c>
      <c r="AF18" s="3" t="s">
        <v>41139</v>
      </c>
    </row>
    <row r="19" spans="2:32" ht="45">
      <c r="B19" s="3">
        <v>3</v>
      </c>
      <c r="C19" s="7" t="str">
        <f t="shared" si="0"/>
        <v>3248018</v>
      </c>
      <c r="D19" s="7">
        <f t="shared" si="1"/>
        <v>3248018</v>
      </c>
      <c r="F19" s="77">
        <v>32</v>
      </c>
      <c r="G19" s="7">
        <v>480</v>
      </c>
      <c r="H19" s="7">
        <v>18</v>
      </c>
      <c r="I19" s="7" t="s">
        <v>9</v>
      </c>
      <c r="J19" s="7" t="s">
        <v>10</v>
      </c>
      <c r="K19" s="7" t="s">
        <v>78</v>
      </c>
      <c r="L19" s="7" t="str">
        <f t="shared" si="2"/>
        <v>XT1C 32 amp, Icc= 18 Kamp a 480 volts Relé TMD</v>
      </c>
      <c r="M19" s="7" t="s">
        <v>7</v>
      </c>
      <c r="N19" s="9"/>
      <c r="O19" s="10"/>
      <c r="P19" s="7">
        <v>1</v>
      </c>
      <c r="Q19" s="7" t="s">
        <v>4</v>
      </c>
      <c r="R19" s="9" t="str">
        <f>VLOOKUP(Q19,MXP!$B$3:$L$90000,2,0)</f>
        <v>Juego de Terminales para cables de Cobre/Aluminio FC CuAl   50 mm2 (14...1 AWG) para interruptor XT1 hasta 160 A , 6 Pzs</v>
      </c>
      <c r="S19" s="9"/>
      <c r="T19" s="10"/>
      <c r="U19" s="3" t="s">
        <v>35907</v>
      </c>
      <c r="V19" s="3" t="s">
        <v>41140</v>
      </c>
      <c r="W19" s="3" t="s">
        <v>35887</v>
      </c>
      <c r="X19" s="3" t="s">
        <v>41142</v>
      </c>
      <c r="Y19" s="3" t="s">
        <v>35908</v>
      </c>
      <c r="Z19" s="3" t="s">
        <v>41163</v>
      </c>
      <c r="AA19" s="3" t="s">
        <v>28390</v>
      </c>
      <c r="AB19" s="6" t="s">
        <v>41181</v>
      </c>
      <c r="AC19" s="3" t="s">
        <v>28404</v>
      </c>
      <c r="AD19" s="3" t="s">
        <v>41165</v>
      </c>
      <c r="AE19" s="3" t="s">
        <v>41139</v>
      </c>
      <c r="AF19" s="3" t="s">
        <v>41139</v>
      </c>
    </row>
    <row r="20" spans="2:32" ht="45">
      <c r="B20" s="3">
        <v>3</v>
      </c>
      <c r="C20" s="7" t="str">
        <f t="shared" si="0"/>
        <v>4022040</v>
      </c>
      <c r="D20" s="7">
        <f t="shared" si="1"/>
        <v>4022040</v>
      </c>
      <c r="F20" s="75">
        <v>40</v>
      </c>
      <c r="G20" s="7">
        <v>220</v>
      </c>
      <c r="H20" s="7">
        <v>40</v>
      </c>
      <c r="I20" s="7" t="s">
        <v>9</v>
      </c>
      <c r="J20" s="7" t="s">
        <v>10</v>
      </c>
      <c r="K20" s="7" t="s">
        <v>78</v>
      </c>
      <c r="L20" s="7" t="str">
        <f t="shared" si="2"/>
        <v>XT1C 40 amp, Icc= 40 Kamp a 220 volts Relé TMD</v>
      </c>
      <c r="M20" s="7" t="s">
        <v>26</v>
      </c>
      <c r="N20" s="9"/>
      <c r="O20" s="10"/>
      <c r="P20" s="7">
        <v>1</v>
      </c>
      <c r="Q20" s="7" t="s">
        <v>4</v>
      </c>
      <c r="R20" s="9" t="str">
        <f>VLOOKUP(Q20,MXP!$B$3:$L$90000,2,0)</f>
        <v>Juego de Terminales para cables de Cobre/Aluminio FC CuAl   50 mm2 (14...1 AWG) para interruptor XT1 hasta 160 A , 6 Pzs</v>
      </c>
      <c r="S20" s="9"/>
      <c r="T20" s="10"/>
      <c r="U20" s="3" t="s">
        <v>35907</v>
      </c>
      <c r="V20" s="3" t="s">
        <v>41140</v>
      </c>
      <c r="W20" s="3" t="s">
        <v>35889</v>
      </c>
      <c r="X20" s="3" t="s">
        <v>41143</v>
      </c>
      <c r="Y20" s="3" t="s">
        <v>35908</v>
      </c>
      <c r="Z20" s="3" t="s">
        <v>41163</v>
      </c>
      <c r="AA20" s="3" t="s">
        <v>28390</v>
      </c>
      <c r="AB20" s="6" t="s">
        <v>41181</v>
      </c>
      <c r="AC20" s="3" t="s">
        <v>28404</v>
      </c>
      <c r="AD20" s="3" t="s">
        <v>41165</v>
      </c>
      <c r="AE20" s="3" t="s">
        <v>41139</v>
      </c>
      <c r="AF20" s="3" t="s">
        <v>41139</v>
      </c>
    </row>
    <row r="21" spans="2:32" ht="45">
      <c r="B21" s="3">
        <v>3</v>
      </c>
      <c r="C21" s="7" t="str">
        <f t="shared" si="0"/>
        <v>4044025</v>
      </c>
      <c r="D21" s="7">
        <f t="shared" si="1"/>
        <v>4044025</v>
      </c>
      <c r="F21" s="76">
        <v>40</v>
      </c>
      <c r="G21" s="7">
        <v>440</v>
      </c>
      <c r="H21" s="7">
        <v>25</v>
      </c>
      <c r="I21" s="7" t="s">
        <v>9</v>
      </c>
      <c r="J21" s="7" t="s">
        <v>10</v>
      </c>
      <c r="K21" s="7" t="s">
        <v>78</v>
      </c>
      <c r="L21" s="7" t="str">
        <f t="shared" si="2"/>
        <v>XT1C 40 amp, Icc= 25 Kamp a 440 volts Relé TMD</v>
      </c>
      <c r="M21" s="7" t="s">
        <v>26</v>
      </c>
      <c r="N21" s="9"/>
      <c r="O21" s="10"/>
      <c r="P21" s="7">
        <v>1</v>
      </c>
      <c r="Q21" s="7" t="s">
        <v>4</v>
      </c>
      <c r="R21" s="9" t="str">
        <f>VLOOKUP(Q21,MXP!$B$3:$L$90000,2,0)</f>
        <v>Juego de Terminales para cables de Cobre/Aluminio FC CuAl   50 mm2 (14...1 AWG) para interruptor XT1 hasta 160 A , 6 Pzs</v>
      </c>
      <c r="S21" s="9"/>
      <c r="T21" s="10"/>
      <c r="U21" s="3" t="s">
        <v>35907</v>
      </c>
      <c r="V21" s="3" t="s">
        <v>41140</v>
      </c>
      <c r="W21" s="3" t="s">
        <v>35889</v>
      </c>
      <c r="X21" s="3" t="s">
        <v>41143</v>
      </c>
      <c r="Y21" s="3" t="s">
        <v>35908</v>
      </c>
      <c r="Z21" s="3" t="s">
        <v>41163</v>
      </c>
      <c r="AA21" s="3" t="s">
        <v>28390</v>
      </c>
      <c r="AB21" s="6" t="s">
        <v>41181</v>
      </c>
      <c r="AC21" s="3" t="s">
        <v>28404</v>
      </c>
      <c r="AD21" s="3" t="s">
        <v>41165</v>
      </c>
      <c r="AE21" s="3" t="s">
        <v>41139</v>
      </c>
      <c r="AF21" s="3" t="s">
        <v>41139</v>
      </c>
    </row>
    <row r="22" spans="2:32" ht="45">
      <c r="B22" s="3">
        <v>3</v>
      </c>
      <c r="C22" s="7" t="str">
        <f t="shared" si="0"/>
        <v>4024040</v>
      </c>
      <c r="D22" s="7">
        <f t="shared" si="1"/>
        <v>4024040</v>
      </c>
      <c r="F22" s="76">
        <v>40</v>
      </c>
      <c r="G22" s="7">
        <v>240</v>
      </c>
      <c r="H22" s="7">
        <v>40</v>
      </c>
      <c r="I22" s="7" t="s">
        <v>9</v>
      </c>
      <c r="J22" s="7" t="s">
        <v>10</v>
      </c>
      <c r="K22" s="7" t="s">
        <v>78</v>
      </c>
      <c r="L22" s="7" t="str">
        <f t="shared" si="2"/>
        <v>XT1C 40 amp, Icc= 40 Kamp a 240 volts Relé TMD</v>
      </c>
      <c r="M22" s="7" t="s">
        <v>26</v>
      </c>
      <c r="N22" s="9"/>
      <c r="O22" s="10"/>
      <c r="P22" s="7">
        <v>1</v>
      </c>
      <c r="Q22" s="7" t="s">
        <v>4</v>
      </c>
      <c r="R22" s="9" t="str">
        <f>VLOOKUP(Q22,MXP!$B$3:$L$90000,2,0)</f>
        <v>Juego de Terminales para cables de Cobre/Aluminio FC CuAl   50 mm2 (14...1 AWG) para interruptor XT1 hasta 160 A , 6 Pzs</v>
      </c>
      <c r="S22" s="9"/>
      <c r="T22" s="10"/>
      <c r="U22" s="3" t="s">
        <v>35907</v>
      </c>
      <c r="V22" s="3" t="s">
        <v>41140</v>
      </c>
      <c r="W22" s="3" t="s">
        <v>35889</v>
      </c>
      <c r="X22" s="3" t="s">
        <v>41143</v>
      </c>
      <c r="Y22" s="3" t="s">
        <v>35908</v>
      </c>
      <c r="Z22" s="3" t="s">
        <v>41163</v>
      </c>
      <c r="AA22" s="3" t="s">
        <v>28390</v>
      </c>
      <c r="AB22" s="6" t="s">
        <v>41181</v>
      </c>
      <c r="AC22" s="3" t="s">
        <v>28404</v>
      </c>
      <c r="AD22" s="3" t="s">
        <v>41165</v>
      </c>
      <c r="AE22" s="3" t="s">
        <v>41139</v>
      </c>
      <c r="AF22" s="3" t="s">
        <v>41139</v>
      </c>
    </row>
    <row r="23" spans="2:32" ht="45">
      <c r="B23" s="3">
        <v>3</v>
      </c>
      <c r="C23" s="7" t="str">
        <f t="shared" si="0"/>
        <v>4048018</v>
      </c>
      <c r="D23" s="7">
        <f t="shared" si="1"/>
        <v>4048018</v>
      </c>
      <c r="F23" s="77">
        <v>40</v>
      </c>
      <c r="G23" s="7">
        <v>480</v>
      </c>
      <c r="H23" s="7">
        <v>18</v>
      </c>
      <c r="I23" s="7" t="s">
        <v>9</v>
      </c>
      <c r="J23" s="7" t="s">
        <v>10</v>
      </c>
      <c r="K23" s="7" t="s">
        <v>78</v>
      </c>
      <c r="L23" s="7" t="str">
        <f t="shared" si="2"/>
        <v>XT1C 40 amp, Icc= 18 Kamp a 480 volts Relé TMD</v>
      </c>
      <c r="M23" s="7" t="s">
        <v>26</v>
      </c>
      <c r="N23" s="9"/>
      <c r="O23" s="10"/>
      <c r="P23" s="7">
        <v>1</v>
      </c>
      <c r="Q23" s="7" t="s">
        <v>4</v>
      </c>
      <c r="R23" s="9" t="str">
        <f>VLOOKUP(Q23,MXP!$B$3:$L$90000,2,0)</f>
        <v>Juego de Terminales para cables de Cobre/Aluminio FC CuAl   50 mm2 (14...1 AWG) para interruptor XT1 hasta 160 A , 6 Pzs</v>
      </c>
      <c r="S23" s="9"/>
      <c r="T23" s="10"/>
      <c r="U23" s="3" t="s">
        <v>35907</v>
      </c>
      <c r="V23" s="3" t="s">
        <v>41140</v>
      </c>
      <c r="W23" s="3" t="s">
        <v>35889</v>
      </c>
      <c r="X23" s="3" t="s">
        <v>41143</v>
      </c>
      <c r="Y23" s="3" t="s">
        <v>35908</v>
      </c>
      <c r="Z23" s="3" t="s">
        <v>41163</v>
      </c>
      <c r="AA23" s="3" t="s">
        <v>28390</v>
      </c>
      <c r="AB23" s="6" t="s">
        <v>41181</v>
      </c>
      <c r="AC23" s="3" t="s">
        <v>28404</v>
      </c>
      <c r="AD23" s="3" t="s">
        <v>41165</v>
      </c>
      <c r="AE23" s="3" t="s">
        <v>41139</v>
      </c>
      <c r="AF23" s="3" t="s">
        <v>41139</v>
      </c>
    </row>
    <row r="24" spans="2:32" ht="45">
      <c r="B24" s="3">
        <v>3</v>
      </c>
      <c r="C24" s="7" t="str">
        <f t="shared" si="0"/>
        <v>5022040</v>
      </c>
      <c r="D24" s="7">
        <f t="shared" si="1"/>
        <v>5022040</v>
      </c>
      <c r="F24" s="75">
        <v>50</v>
      </c>
      <c r="G24" s="7">
        <v>220</v>
      </c>
      <c r="H24" s="7">
        <v>40</v>
      </c>
      <c r="I24" s="7" t="s">
        <v>9</v>
      </c>
      <c r="J24" s="7" t="s">
        <v>10</v>
      </c>
      <c r="K24" s="7" t="s">
        <v>78</v>
      </c>
      <c r="L24" s="7" t="str">
        <f t="shared" si="2"/>
        <v>XT1C 50 amp, Icc= 40 Kamp a 220 volts Relé TMD</v>
      </c>
      <c r="M24" s="7" t="s">
        <v>27</v>
      </c>
      <c r="N24" s="9"/>
      <c r="O24" s="10"/>
      <c r="P24" s="7">
        <v>1</v>
      </c>
      <c r="Q24" s="7" t="s">
        <v>4</v>
      </c>
      <c r="R24" s="9" t="str">
        <f>VLOOKUP(Q24,MXP!$B$3:$L$90000,2,0)</f>
        <v>Juego de Terminales para cables de Cobre/Aluminio FC CuAl   50 mm2 (14...1 AWG) para interruptor XT1 hasta 160 A , 6 Pzs</v>
      </c>
      <c r="S24" s="9"/>
      <c r="T24" s="10"/>
      <c r="U24" s="3" t="s">
        <v>35907</v>
      </c>
      <c r="V24" s="3" t="s">
        <v>41140</v>
      </c>
      <c r="W24" s="3" t="s">
        <v>35891</v>
      </c>
      <c r="X24" s="3" t="s">
        <v>41144</v>
      </c>
      <c r="Y24" s="3" t="s">
        <v>35908</v>
      </c>
      <c r="Z24" s="3" t="s">
        <v>41163</v>
      </c>
      <c r="AA24" s="3" t="s">
        <v>28390</v>
      </c>
      <c r="AB24" s="6" t="s">
        <v>41181</v>
      </c>
      <c r="AC24" s="3" t="s">
        <v>28404</v>
      </c>
      <c r="AD24" s="3" t="s">
        <v>41165</v>
      </c>
      <c r="AE24" s="3" t="s">
        <v>41139</v>
      </c>
      <c r="AF24" s="3" t="s">
        <v>41139</v>
      </c>
    </row>
    <row r="25" spans="2:32" ht="45">
      <c r="B25" s="3">
        <v>3</v>
      </c>
      <c r="C25" s="7" t="str">
        <f t="shared" si="0"/>
        <v>5044025</v>
      </c>
      <c r="D25" s="7">
        <f t="shared" si="1"/>
        <v>5044025</v>
      </c>
      <c r="F25" s="76">
        <v>50</v>
      </c>
      <c r="G25" s="7">
        <v>440</v>
      </c>
      <c r="H25" s="7">
        <v>25</v>
      </c>
      <c r="I25" s="7" t="s">
        <v>9</v>
      </c>
      <c r="J25" s="7" t="s">
        <v>10</v>
      </c>
      <c r="K25" s="7" t="s">
        <v>78</v>
      </c>
      <c r="L25" s="7" t="str">
        <f t="shared" si="2"/>
        <v>XT1C 50 amp, Icc= 25 Kamp a 440 volts Relé TMD</v>
      </c>
      <c r="M25" s="7" t="s">
        <v>27</v>
      </c>
      <c r="N25" s="9"/>
      <c r="O25" s="10"/>
      <c r="P25" s="7">
        <v>1</v>
      </c>
      <c r="Q25" s="7" t="s">
        <v>4</v>
      </c>
      <c r="R25" s="9" t="str">
        <f>VLOOKUP(Q25,MXP!$B$3:$L$90000,2,0)</f>
        <v>Juego de Terminales para cables de Cobre/Aluminio FC CuAl   50 mm2 (14...1 AWG) para interruptor XT1 hasta 160 A , 6 Pzs</v>
      </c>
      <c r="S25" s="9"/>
      <c r="T25" s="10"/>
      <c r="U25" s="3" t="s">
        <v>35907</v>
      </c>
      <c r="V25" s="3" t="s">
        <v>41140</v>
      </c>
      <c r="W25" s="3" t="s">
        <v>35891</v>
      </c>
      <c r="X25" s="3" t="s">
        <v>41144</v>
      </c>
      <c r="Y25" s="3" t="s">
        <v>35908</v>
      </c>
      <c r="Z25" s="3" t="s">
        <v>41163</v>
      </c>
      <c r="AA25" s="3" t="s">
        <v>28390</v>
      </c>
      <c r="AB25" s="6" t="s">
        <v>41181</v>
      </c>
      <c r="AC25" s="3" t="s">
        <v>28404</v>
      </c>
      <c r="AD25" s="3" t="s">
        <v>41165</v>
      </c>
      <c r="AE25" s="3" t="s">
        <v>41139</v>
      </c>
      <c r="AF25" s="3" t="s">
        <v>41139</v>
      </c>
    </row>
    <row r="26" spans="2:32" ht="45">
      <c r="B26" s="3">
        <v>3</v>
      </c>
      <c r="C26" s="7" t="str">
        <f t="shared" si="0"/>
        <v>5024040</v>
      </c>
      <c r="D26" s="7">
        <f t="shared" si="1"/>
        <v>5024040</v>
      </c>
      <c r="F26" s="76">
        <v>50</v>
      </c>
      <c r="G26" s="7">
        <v>240</v>
      </c>
      <c r="H26" s="7">
        <v>40</v>
      </c>
      <c r="I26" s="7" t="s">
        <v>9</v>
      </c>
      <c r="J26" s="7" t="s">
        <v>10</v>
      </c>
      <c r="K26" s="7" t="s">
        <v>78</v>
      </c>
      <c r="L26" s="7" t="str">
        <f t="shared" si="2"/>
        <v>XT1C 50 amp, Icc= 40 Kamp a 240 volts Relé TMD</v>
      </c>
      <c r="M26" s="7" t="s">
        <v>27</v>
      </c>
      <c r="N26" s="9"/>
      <c r="O26" s="10"/>
      <c r="P26" s="7">
        <v>1</v>
      </c>
      <c r="Q26" s="7" t="s">
        <v>4</v>
      </c>
      <c r="R26" s="9" t="str">
        <f>VLOOKUP(Q26,MXP!$B$3:$L$90000,2,0)</f>
        <v>Juego de Terminales para cables de Cobre/Aluminio FC CuAl   50 mm2 (14...1 AWG) para interruptor XT1 hasta 160 A , 6 Pzs</v>
      </c>
      <c r="S26" s="9"/>
      <c r="T26" s="10"/>
      <c r="U26" s="3" t="s">
        <v>35907</v>
      </c>
      <c r="V26" s="3" t="s">
        <v>41140</v>
      </c>
      <c r="W26" s="3" t="s">
        <v>35891</v>
      </c>
      <c r="X26" s="3" t="s">
        <v>41144</v>
      </c>
      <c r="Y26" s="3" t="s">
        <v>35908</v>
      </c>
      <c r="Z26" s="3" t="s">
        <v>41163</v>
      </c>
      <c r="AA26" s="3" t="s">
        <v>28390</v>
      </c>
      <c r="AB26" s="6" t="s">
        <v>41181</v>
      </c>
      <c r="AC26" s="3" t="s">
        <v>28404</v>
      </c>
      <c r="AD26" s="3" t="s">
        <v>41165</v>
      </c>
      <c r="AE26" s="3" t="s">
        <v>41139</v>
      </c>
      <c r="AF26" s="3" t="s">
        <v>41139</v>
      </c>
    </row>
    <row r="27" spans="2:32" ht="45">
      <c r="B27" s="3">
        <v>3</v>
      </c>
      <c r="C27" s="7" t="str">
        <f t="shared" si="0"/>
        <v>5048018</v>
      </c>
      <c r="D27" s="7">
        <f t="shared" si="1"/>
        <v>5048018</v>
      </c>
      <c r="F27" s="77">
        <v>50</v>
      </c>
      <c r="G27" s="7">
        <v>480</v>
      </c>
      <c r="H27" s="7">
        <v>18</v>
      </c>
      <c r="I27" s="7" t="s">
        <v>9</v>
      </c>
      <c r="J27" s="7" t="s">
        <v>10</v>
      </c>
      <c r="K27" s="7" t="s">
        <v>78</v>
      </c>
      <c r="L27" s="7" t="str">
        <f t="shared" si="2"/>
        <v>XT1C 50 amp, Icc= 18 Kamp a 480 volts Relé TMD</v>
      </c>
      <c r="M27" s="7" t="s">
        <v>27</v>
      </c>
      <c r="N27" s="9"/>
      <c r="O27" s="10"/>
      <c r="P27" s="7">
        <v>1</v>
      </c>
      <c r="Q27" s="7" t="s">
        <v>4</v>
      </c>
      <c r="R27" s="9" t="str">
        <f>VLOOKUP(Q27,MXP!$B$3:$L$90000,2,0)</f>
        <v>Juego de Terminales para cables de Cobre/Aluminio FC CuAl   50 mm2 (14...1 AWG) para interruptor XT1 hasta 160 A , 6 Pzs</v>
      </c>
      <c r="S27" s="9"/>
      <c r="T27" s="10"/>
      <c r="U27" s="3" t="s">
        <v>35907</v>
      </c>
      <c r="V27" s="3" t="s">
        <v>41140</v>
      </c>
      <c r="W27" s="3" t="s">
        <v>35891</v>
      </c>
      <c r="X27" s="3" t="s">
        <v>41144</v>
      </c>
      <c r="Y27" s="3" t="s">
        <v>35908</v>
      </c>
      <c r="Z27" s="3" t="s">
        <v>41163</v>
      </c>
      <c r="AA27" s="3" t="s">
        <v>28390</v>
      </c>
      <c r="AB27" s="6" t="s">
        <v>41181</v>
      </c>
      <c r="AC27" s="3" t="s">
        <v>28404</v>
      </c>
      <c r="AD27" s="3" t="s">
        <v>41165</v>
      </c>
      <c r="AE27" s="3" t="s">
        <v>41139</v>
      </c>
      <c r="AF27" s="3" t="s">
        <v>41139</v>
      </c>
    </row>
    <row r="28" spans="2:32" ht="45">
      <c r="B28" s="3">
        <v>3</v>
      </c>
      <c r="C28" s="7" t="str">
        <f t="shared" si="0"/>
        <v>6322040</v>
      </c>
      <c r="D28" s="7">
        <f t="shared" si="1"/>
        <v>6322040</v>
      </c>
      <c r="F28" s="75">
        <v>63</v>
      </c>
      <c r="G28" s="7">
        <v>220</v>
      </c>
      <c r="H28" s="7">
        <v>40</v>
      </c>
      <c r="I28" s="7" t="s">
        <v>9</v>
      </c>
      <c r="J28" s="7" t="s">
        <v>10</v>
      </c>
      <c r="K28" s="7" t="s">
        <v>78</v>
      </c>
      <c r="L28" s="7" t="str">
        <f t="shared" si="2"/>
        <v>XT1C 63 amp, Icc= 40 Kamp a 220 volts Relé TMD</v>
      </c>
      <c r="M28" s="7" t="s">
        <v>28</v>
      </c>
      <c r="N28" s="9"/>
      <c r="O28" s="10"/>
      <c r="P28" s="7">
        <v>1</v>
      </c>
      <c r="Q28" s="7" t="s">
        <v>4</v>
      </c>
      <c r="R28" s="9" t="str">
        <f>VLOOKUP(Q28,MXP!$B$3:$L$90000,2,0)</f>
        <v>Juego de Terminales para cables de Cobre/Aluminio FC CuAl   50 mm2 (14...1 AWG) para interruptor XT1 hasta 160 A , 6 Pzs</v>
      </c>
      <c r="S28" s="9"/>
      <c r="T28" s="10"/>
      <c r="U28" s="3" t="s">
        <v>35907</v>
      </c>
      <c r="V28" s="3" t="s">
        <v>41140</v>
      </c>
      <c r="W28" s="3" t="s">
        <v>35893</v>
      </c>
      <c r="X28" s="3" t="s">
        <v>41145</v>
      </c>
      <c r="Y28" s="3" t="s">
        <v>35908</v>
      </c>
      <c r="Z28" s="3" t="s">
        <v>41163</v>
      </c>
      <c r="AA28" s="3" t="s">
        <v>28390</v>
      </c>
      <c r="AB28" s="6" t="s">
        <v>41181</v>
      </c>
      <c r="AC28" s="3" t="s">
        <v>28404</v>
      </c>
      <c r="AD28" s="3" t="s">
        <v>41165</v>
      </c>
      <c r="AE28" s="3" t="s">
        <v>41139</v>
      </c>
      <c r="AF28" s="3" t="s">
        <v>41139</v>
      </c>
    </row>
    <row r="29" spans="2:32" ht="45">
      <c r="B29" s="3">
        <v>3</v>
      </c>
      <c r="C29" s="7" t="str">
        <f t="shared" si="0"/>
        <v>6344025</v>
      </c>
      <c r="D29" s="7">
        <f t="shared" si="1"/>
        <v>6344025</v>
      </c>
      <c r="F29" s="76">
        <v>63</v>
      </c>
      <c r="G29" s="7">
        <v>440</v>
      </c>
      <c r="H29" s="7">
        <v>25</v>
      </c>
      <c r="I29" s="7" t="s">
        <v>9</v>
      </c>
      <c r="J29" s="7" t="s">
        <v>10</v>
      </c>
      <c r="K29" s="7" t="s">
        <v>78</v>
      </c>
      <c r="L29" s="7" t="str">
        <f t="shared" si="2"/>
        <v>XT1C 63 amp, Icc= 25 Kamp a 440 volts Relé TMD</v>
      </c>
      <c r="M29" s="7" t="s">
        <v>28</v>
      </c>
      <c r="N29" s="9"/>
      <c r="O29" s="10"/>
      <c r="P29" s="7">
        <v>1</v>
      </c>
      <c r="Q29" s="7" t="s">
        <v>4</v>
      </c>
      <c r="R29" s="9" t="str">
        <f>VLOOKUP(Q29,MXP!$B$3:$L$90000,2,0)</f>
        <v>Juego de Terminales para cables de Cobre/Aluminio FC CuAl   50 mm2 (14...1 AWG) para interruptor XT1 hasta 160 A , 6 Pzs</v>
      </c>
      <c r="S29" s="9"/>
      <c r="T29" s="10"/>
      <c r="U29" s="3" t="s">
        <v>35907</v>
      </c>
      <c r="V29" s="3" t="s">
        <v>41140</v>
      </c>
      <c r="W29" s="3" t="s">
        <v>35893</v>
      </c>
      <c r="X29" s="3" t="s">
        <v>41145</v>
      </c>
      <c r="Y29" s="3" t="s">
        <v>35908</v>
      </c>
      <c r="Z29" s="3" t="s">
        <v>41163</v>
      </c>
      <c r="AA29" s="3" t="s">
        <v>28390</v>
      </c>
      <c r="AB29" s="6" t="s">
        <v>41181</v>
      </c>
      <c r="AC29" s="3" t="s">
        <v>28404</v>
      </c>
      <c r="AD29" s="3" t="s">
        <v>41165</v>
      </c>
      <c r="AE29" s="3" t="s">
        <v>41139</v>
      </c>
      <c r="AF29" s="3" t="s">
        <v>41139</v>
      </c>
    </row>
    <row r="30" spans="2:32" ht="45">
      <c r="B30" s="3">
        <v>3</v>
      </c>
      <c r="C30" s="7" t="str">
        <f t="shared" si="0"/>
        <v>6324040</v>
      </c>
      <c r="D30" s="7">
        <f t="shared" si="1"/>
        <v>6324040</v>
      </c>
      <c r="F30" s="76">
        <v>63</v>
      </c>
      <c r="G30" s="7">
        <v>240</v>
      </c>
      <c r="H30" s="7">
        <v>40</v>
      </c>
      <c r="I30" s="7" t="s">
        <v>9</v>
      </c>
      <c r="J30" s="7" t="s">
        <v>10</v>
      </c>
      <c r="K30" s="7" t="s">
        <v>78</v>
      </c>
      <c r="L30" s="7" t="str">
        <f t="shared" si="2"/>
        <v>XT1C 63 amp, Icc= 40 Kamp a 240 volts Relé TMD</v>
      </c>
      <c r="M30" s="7" t="s">
        <v>28</v>
      </c>
      <c r="N30" s="9"/>
      <c r="O30" s="10"/>
      <c r="P30" s="7">
        <v>1</v>
      </c>
      <c r="Q30" s="7" t="s">
        <v>4</v>
      </c>
      <c r="R30" s="9" t="str">
        <f>VLOOKUP(Q30,MXP!$B$3:$L$90000,2,0)</f>
        <v>Juego de Terminales para cables de Cobre/Aluminio FC CuAl   50 mm2 (14...1 AWG) para interruptor XT1 hasta 160 A , 6 Pzs</v>
      </c>
      <c r="S30" s="9"/>
      <c r="T30" s="10"/>
      <c r="U30" s="3" t="s">
        <v>35907</v>
      </c>
      <c r="V30" s="3" t="s">
        <v>41140</v>
      </c>
      <c r="W30" s="3" t="s">
        <v>35893</v>
      </c>
      <c r="X30" s="3" t="s">
        <v>41145</v>
      </c>
      <c r="Y30" s="3" t="s">
        <v>35908</v>
      </c>
      <c r="Z30" s="3" t="s">
        <v>41163</v>
      </c>
      <c r="AA30" s="3" t="s">
        <v>28390</v>
      </c>
      <c r="AB30" s="6" t="s">
        <v>41181</v>
      </c>
      <c r="AC30" s="3" t="s">
        <v>28404</v>
      </c>
      <c r="AD30" s="3" t="s">
        <v>41165</v>
      </c>
      <c r="AE30" s="3" t="s">
        <v>41139</v>
      </c>
      <c r="AF30" s="3" t="s">
        <v>41139</v>
      </c>
    </row>
    <row r="31" spans="2:32" ht="45">
      <c r="B31" s="3">
        <v>3</v>
      </c>
      <c r="C31" s="7" t="str">
        <f t="shared" si="0"/>
        <v>6348018</v>
      </c>
      <c r="D31" s="7">
        <f t="shared" si="1"/>
        <v>6348018</v>
      </c>
      <c r="F31" s="77">
        <v>63</v>
      </c>
      <c r="G31" s="7">
        <v>480</v>
      </c>
      <c r="H31" s="7">
        <v>18</v>
      </c>
      <c r="I31" s="7" t="s">
        <v>9</v>
      </c>
      <c r="J31" s="7" t="s">
        <v>10</v>
      </c>
      <c r="K31" s="7" t="s">
        <v>78</v>
      </c>
      <c r="L31" s="7" t="str">
        <f t="shared" si="2"/>
        <v>XT1C 63 amp, Icc= 18 Kamp a 480 volts Relé TMD</v>
      </c>
      <c r="M31" s="7" t="s">
        <v>28</v>
      </c>
      <c r="N31" s="9"/>
      <c r="O31" s="10"/>
      <c r="P31" s="7">
        <v>1</v>
      </c>
      <c r="Q31" s="7" t="s">
        <v>4</v>
      </c>
      <c r="R31" s="9" t="str">
        <f>VLOOKUP(Q31,MXP!$B$3:$L$90000,2,0)</f>
        <v>Juego de Terminales para cables de Cobre/Aluminio FC CuAl   50 mm2 (14...1 AWG) para interruptor XT1 hasta 160 A , 6 Pzs</v>
      </c>
      <c r="S31" s="9"/>
      <c r="T31" s="10"/>
      <c r="U31" s="3" t="s">
        <v>35907</v>
      </c>
      <c r="V31" s="3" t="s">
        <v>41140</v>
      </c>
      <c r="W31" s="3" t="s">
        <v>35893</v>
      </c>
      <c r="X31" s="3" t="s">
        <v>41145</v>
      </c>
      <c r="Y31" s="3" t="s">
        <v>35908</v>
      </c>
      <c r="Z31" s="3" t="s">
        <v>41163</v>
      </c>
      <c r="AA31" s="3" t="s">
        <v>28390</v>
      </c>
      <c r="AB31" s="6" t="s">
        <v>41181</v>
      </c>
      <c r="AC31" s="3" t="s">
        <v>28404</v>
      </c>
      <c r="AD31" s="3" t="s">
        <v>41165</v>
      </c>
      <c r="AE31" s="3" t="s">
        <v>41139</v>
      </c>
      <c r="AF31" s="3" t="s">
        <v>41139</v>
      </c>
    </row>
    <row r="32" spans="2:32" ht="45">
      <c r="B32" s="3">
        <v>3</v>
      </c>
      <c r="C32" s="7" t="str">
        <f t="shared" si="0"/>
        <v>8022040</v>
      </c>
      <c r="D32" s="7">
        <f t="shared" si="1"/>
        <v>8022040</v>
      </c>
      <c r="F32" s="75">
        <v>80</v>
      </c>
      <c r="G32" s="7">
        <v>220</v>
      </c>
      <c r="H32" s="7">
        <v>40</v>
      </c>
      <c r="I32" s="7" t="s">
        <v>9</v>
      </c>
      <c r="J32" s="7" t="s">
        <v>10</v>
      </c>
      <c r="K32" s="7" t="s">
        <v>78</v>
      </c>
      <c r="L32" s="7" t="str">
        <f t="shared" si="2"/>
        <v>XT1C 80 amp, Icc= 40 Kamp a 220 volts Relé TMD</v>
      </c>
      <c r="M32" s="7" t="s">
        <v>29</v>
      </c>
      <c r="N32" s="9"/>
      <c r="O32" s="10"/>
      <c r="P32" s="7">
        <v>1</v>
      </c>
      <c r="Q32" s="7" t="s">
        <v>4</v>
      </c>
      <c r="R32" s="9" t="str">
        <f>VLOOKUP(Q32,MXP!$B$3:$L$90000,2,0)</f>
        <v>Juego de Terminales para cables de Cobre/Aluminio FC CuAl   50 mm2 (14...1 AWG) para interruptor XT1 hasta 160 A , 6 Pzs</v>
      </c>
      <c r="S32" s="9"/>
      <c r="T32" s="10"/>
      <c r="U32" s="3" t="s">
        <v>35907</v>
      </c>
      <c r="V32" s="3" t="s">
        <v>41140</v>
      </c>
      <c r="W32" s="3" t="s">
        <v>35895</v>
      </c>
      <c r="X32" s="3" t="s">
        <v>41146</v>
      </c>
      <c r="Y32" s="3" t="s">
        <v>35908</v>
      </c>
      <c r="Z32" s="3" t="s">
        <v>41163</v>
      </c>
      <c r="AA32" s="3" t="s">
        <v>28390</v>
      </c>
      <c r="AB32" s="6" t="s">
        <v>41181</v>
      </c>
      <c r="AC32" s="3" t="s">
        <v>28404</v>
      </c>
      <c r="AD32" s="3" t="s">
        <v>41165</v>
      </c>
      <c r="AE32" s="3" t="s">
        <v>41139</v>
      </c>
      <c r="AF32" s="3" t="s">
        <v>41139</v>
      </c>
    </row>
    <row r="33" spans="2:32" ht="45">
      <c r="B33" s="3">
        <v>3</v>
      </c>
      <c r="C33" s="7" t="str">
        <f t="shared" si="0"/>
        <v>8044025</v>
      </c>
      <c r="D33" s="7">
        <f t="shared" si="1"/>
        <v>8044025</v>
      </c>
      <c r="F33" s="76">
        <v>80</v>
      </c>
      <c r="G33" s="7">
        <v>440</v>
      </c>
      <c r="H33" s="7">
        <v>25</v>
      </c>
      <c r="I33" s="7" t="s">
        <v>9</v>
      </c>
      <c r="J33" s="7" t="s">
        <v>10</v>
      </c>
      <c r="K33" s="7" t="s">
        <v>78</v>
      </c>
      <c r="L33" s="7" t="str">
        <f t="shared" si="2"/>
        <v>XT1C 80 amp, Icc= 25 Kamp a 440 volts Relé TMD</v>
      </c>
      <c r="M33" s="7" t="s">
        <v>29</v>
      </c>
      <c r="N33" s="9"/>
      <c r="O33" s="10"/>
      <c r="P33" s="7">
        <v>1</v>
      </c>
      <c r="Q33" s="7" t="s">
        <v>4</v>
      </c>
      <c r="R33" s="9" t="str">
        <f>VLOOKUP(Q33,MXP!$B$3:$L$90000,2,0)</f>
        <v>Juego de Terminales para cables de Cobre/Aluminio FC CuAl   50 mm2 (14...1 AWG) para interruptor XT1 hasta 160 A , 6 Pzs</v>
      </c>
      <c r="S33" s="9"/>
      <c r="T33" s="10"/>
      <c r="U33" s="3" t="s">
        <v>35907</v>
      </c>
      <c r="V33" s="3" t="s">
        <v>41140</v>
      </c>
      <c r="W33" s="3" t="s">
        <v>35895</v>
      </c>
      <c r="X33" s="3" t="s">
        <v>41146</v>
      </c>
      <c r="Y33" s="3" t="s">
        <v>35908</v>
      </c>
      <c r="Z33" s="3" t="s">
        <v>41163</v>
      </c>
      <c r="AA33" s="3" t="s">
        <v>28390</v>
      </c>
      <c r="AB33" s="6" t="s">
        <v>41181</v>
      </c>
      <c r="AC33" s="3" t="s">
        <v>28404</v>
      </c>
      <c r="AD33" s="3" t="s">
        <v>41165</v>
      </c>
      <c r="AE33" s="3" t="s">
        <v>41139</v>
      </c>
      <c r="AF33" s="3" t="s">
        <v>41139</v>
      </c>
    </row>
    <row r="34" spans="2:32" ht="45">
      <c r="B34" s="3">
        <v>3</v>
      </c>
      <c r="C34" s="7" t="str">
        <f t="shared" si="0"/>
        <v>8024040</v>
      </c>
      <c r="D34" s="7">
        <f t="shared" si="1"/>
        <v>8024040</v>
      </c>
      <c r="F34" s="76">
        <v>80</v>
      </c>
      <c r="G34" s="7">
        <v>240</v>
      </c>
      <c r="H34" s="7">
        <v>40</v>
      </c>
      <c r="I34" s="7" t="s">
        <v>9</v>
      </c>
      <c r="J34" s="7" t="s">
        <v>10</v>
      </c>
      <c r="K34" s="7" t="s">
        <v>78</v>
      </c>
      <c r="L34" s="7" t="str">
        <f t="shared" si="2"/>
        <v>XT1C 80 amp, Icc= 40 Kamp a 240 volts Relé TMD</v>
      </c>
      <c r="M34" s="7" t="s">
        <v>29</v>
      </c>
      <c r="N34" s="9"/>
      <c r="O34" s="10"/>
      <c r="P34" s="7">
        <v>1</v>
      </c>
      <c r="Q34" s="7" t="s">
        <v>4</v>
      </c>
      <c r="R34" s="9" t="str">
        <f>VLOOKUP(Q34,MXP!$B$3:$L$90000,2,0)</f>
        <v>Juego de Terminales para cables de Cobre/Aluminio FC CuAl   50 mm2 (14...1 AWG) para interruptor XT1 hasta 160 A , 6 Pzs</v>
      </c>
      <c r="S34" s="9"/>
      <c r="T34" s="10"/>
      <c r="U34" s="3" t="s">
        <v>35907</v>
      </c>
      <c r="V34" s="3" t="s">
        <v>41140</v>
      </c>
      <c r="W34" s="3" t="s">
        <v>35895</v>
      </c>
      <c r="X34" s="3" t="s">
        <v>41146</v>
      </c>
      <c r="Y34" s="3" t="s">
        <v>35908</v>
      </c>
      <c r="Z34" s="3" t="s">
        <v>41163</v>
      </c>
      <c r="AA34" s="3" t="s">
        <v>28390</v>
      </c>
      <c r="AB34" s="6" t="s">
        <v>41181</v>
      </c>
      <c r="AC34" s="3" t="s">
        <v>28404</v>
      </c>
      <c r="AD34" s="3" t="s">
        <v>41165</v>
      </c>
      <c r="AE34" s="3" t="s">
        <v>41139</v>
      </c>
      <c r="AF34" s="3" t="s">
        <v>41139</v>
      </c>
    </row>
    <row r="35" spans="2:32" ht="45">
      <c r="B35" s="3">
        <v>3</v>
      </c>
      <c r="C35" s="7" t="str">
        <f t="shared" si="0"/>
        <v>8048018</v>
      </c>
      <c r="D35" s="7">
        <f t="shared" si="1"/>
        <v>8048018</v>
      </c>
      <c r="F35" s="77">
        <v>80</v>
      </c>
      <c r="G35" s="7">
        <v>480</v>
      </c>
      <c r="H35" s="7">
        <v>18</v>
      </c>
      <c r="I35" s="7" t="s">
        <v>9</v>
      </c>
      <c r="J35" s="7" t="s">
        <v>10</v>
      </c>
      <c r="K35" s="7" t="s">
        <v>78</v>
      </c>
      <c r="L35" s="7" t="str">
        <f t="shared" si="2"/>
        <v>XT1C 80 amp, Icc= 18 Kamp a 480 volts Relé TMD</v>
      </c>
      <c r="M35" s="7" t="s">
        <v>29</v>
      </c>
      <c r="N35" s="9"/>
      <c r="O35" s="10"/>
      <c r="P35" s="7">
        <v>1</v>
      </c>
      <c r="Q35" s="7" t="s">
        <v>4</v>
      </c>
      <c r="R35" s="9" t="str">
        <f>VLOOKUP(Q35,MXP!$B$3:$L$90000,2,0)</f>
        <v>Juego de Terminales para cables de Cobre/Aluminio FC CuAl   50 mm2 (14...1 AWG) para interruptor XT1 hasta 160 A , 6 Pzs</v>
      </c>
      <c r="S35" s="9"/>
      <c r="T35" s="10"/>
      <c r="U35" s="3" t="s">
        <v>35907</v>
      </c>
      <c r="V35" s="3" t="s">
        <v>41140</v>
      </c>
      <c r="W35" s="3" t="s">
        <v>35895</v>
      </c>
      <c r="X35" s="3" t="s">
        <v>41146</v>
      </c>
      <c r="Y35" s="3" t="s">
        <v>35908</v>
      </c>
      <c r="Z35" s="3" t="s">
        <v>41163</v>
      </c>
      <c r="AA35" s="3" t="s">
        <v>28390</v>
      </c>
      <c r="AB35" s="6" t="s">
        <v>41181</v>
      </c>
      <c r="AC35" s="3" t="s">
        <v>28404</v>
      </c>
      <c r="AD35" s="3" t="s">
        <v>41165</v>
      </c>
      <c r="AE35" s="3" t="s">
        <v>41139</v>
      </c>
      <c r="AF35" s="3" t="s">
        <v>41139</v>
      </c>
    </row>
    <row r="36" spans="2:32" ht="45">
      <c r="B36" s="3">
        <v>3</v>
      </c>
      <c r="C36" s="7" t="str">
        <f t="shared" si="0"/>
        <v>10022040</v>
      </c>
      <c r="D36" s="7">
        <f t="shared" si="1"/>
        <v>10022040</v>
      </c>
      <c r="F36" s="75">
        <v>100</v>
      </c>
      <c r="G36" s="7">
        <v>220</v>
      </c>
      <c r="H36" s="7">
        <v>40</v>
      </c>
      <c r="I36" s="7" t="s">
        <v>9</v>
      </c>
      <c r="J36" s="7" t="s">
        <v>10</v>
      </c>
      <c r="K36" s="7" t="s">
        <v>78</v>
      </c>
      <c r="L36" s="7" t="str">
        <f t="shared" si="2"/>
        <v>XT1C 100 amp, Icc= 40 Kamp a 220 volts Relé TMD</v>
      </c>
      <c r="M36" s="7" t="s">
        <v>30</v>
      </c>
      <c r="N36" s="9"/>
      <c r="O36" s="10"/>
      <c r="P36" s="7">
        <v>1</v>
      </c>
      <c r="Q36" s="7" t="s">
        <v>4</v>
      </c>
      <c r="R36" s="9" t="str">
        <f>VLOOKUP(Q36,MXP!$B$3:$L$90000,2,0)</f>
        <v>Juego de Terminales para cables de Cobre/Aluminio FC CuAl   50 mm2 (14...1 AWG) para interruptor XT1 hasta 160 A , 6 Pzs</v>
      </c>
      <c r="S36" s="9"/>
      <c r="T36" s="10"/>
      <c r="U36" s="3" t="s">
        <v>35907</v>
      </c>
      <c r="V36" s="3" t="s">
        <v>41140</v>
      </c>
      <c r="W36" s="3" t="s">
        <v>35897</v>
      </c>
      <c r="X36" s="3" t="s">
        <v>41147</v>
      </c>
      <c r="Y36" s="3" t="s">
        <v>35908</v>
      </c>
      <c r="Z36" s="3" t="s">
        <v>41163</v>
      </c>
      <c r="AA36" s="3" t="s">
        <v>28390</v>
      </c>
      <c r="AB36" s="6" t="s">
        <v>41181</v>
      </c>
      <c r="AC36" s="3" t="s">
        <v>28404</v>
      </c>
      <c r="AD36" s="3" t="s">
        <v>41165</v>
      </c>
      <c r="AE36" s="3" t="s">
        <v>41139</v>
      </c>
      <c r="AF36" s="3" t="s">
        <v>41139</v>
      </c>
    </row>
    <row r="37" spans="2:32" ht="45">
      <c r="B37" s="3">
        <v>3</v>
      </c>
      <c r="C37" s="7" t="str">
        <f t="shared" si="0"/>
        <v>10044025</v>
      </c>
      <c r="D37" s="7">
        <f t="shared" si="1"/>
        <v>10044025</v>
      </c>
      <c r="F37" s="76">
        <v>100</v>
      </c>
      <c r="G37" s="7">
        <v>440</v>
      </c>
      <c r="H37" s="7">
        <v>25</v>
      </c>
      <c r="I37" s="7" t="s">
        <v>9</v>
      </c>
      <c r="J37" s="7" t="s">
        <v>10</v>
      </c>
      <c r="K37" s="7" t="s">
        <v>78</v>
      </c>
      <c r="L37" s="7" t="str">
        <f t="shared" si="2"/>
        <v>XT1C 100 amp, Icc= 25 Kamp a 440 volts Relé TMD</v>
      </c>
      <c r="M37" s="7" t="s">
        <v>30</v>
      </c>
      <c r="N37" s="9"/>
      <c r="O37" s="10"/>
      <c r="P37" s="7">
        <v>1</v>
      </c>
      <c r="Q37" s="7" t="s">
        <v>4</v>
      </c>
      <c r="R37" s="9" t="str">
        <f>VLOOKUP(Q37,MXP!$B$3:$L$90000,2,0)</f>
        <v>Juego de Terminales para cables de Cobre/Aluminio FC CuAl   50 mm2 (14...1 AWG) para interruptor XT1 hasta 160 A , 6 Pzs</v>
      </c>
      <c r="S37" s="9"/>
      <c r="T37" s="10"/>
      <c r="U37" s="3" t="s">
        <v>35907</v>
      </c>
      <c r="V37" s="3" t="s">
        <v>41140</v>
      </c>
      <c r="W37" s="3" t="s">
        <v>35897</v>
      </c>
      <c r="X37" s="3" t="s">
        <v>41147</v>
      </c>
      <c r="Y37" s="3" t="s">
        <v>35908</v>
      </c>
      <c r="Z37" s="3" t="s">
        <v>41163</v>
      </c>
      <c r="AA37" s="3" t="s">
        <v>28390</v>
      </c>
      <c r="AB37" s="6" t="s">
        <v>41181</v>
      </c>
      <c r="AC37" s="3" t="s">
        <v>28404</v>
      </c>
      <c r="AD37" s="3" t="s">
        <v>41165</v>
      </c>
      <c r="AE37" s="3" t="s">
        <v>41139</v>
      </c>
      <c r="AF37" s="3" t="s">
        <v>41139</v>
      </c>
    </row>
    <row r="38" spans="2:32" ht="45">
      <c r="B38" s="3">
        <v>3</v>
      </c>
      <c r="C38" s="7" t="str">
        <f t="shared" si="0"/>
        <v>10024040</v>
      </c>
      <c r="D38" s="7">
        <f t="shared" si="1"/>
        <v>10024040</v>
      </c>
      <c r="F38" s="76">
        <v>100</v>
      </c>
      <c r="G38" s="7">
        <v>240</v>
      </c>
      <c r="H38" s="7">
        <v>40</v>
      </c>
      <c r="I38" s="7" t="s">
        <v>9</v>
      </c>
      <c r="J38" s="7" t="s">
        <v>10</v>
      </c>
      <c r="K38" s="7" t="s">
        <v>78</v>
      </c>
      <c r="L38" s="7" t="str">
        <f t="shared" si="2"/>
        <v>XT1C 100 amp, Icc= 40 Kamp a 240 volts Relé TMD</v>
      </c>
      <c r="M38" s="7" t="s">
        <v>30</v>
      </c>
      <c r="N38" s="9"/>
      <c r="O38" s="10"/>
      <c r="P38" s="7">
        <v>1</v>
      </c>
      <c r="Q38" s="7" t="s">
        <v>4</v>
      </c>
      <c r="R38" s="9" t="str">
        <f>VLOOKUP(Q38,MXP!$B$3:$L$90000,2,0)</f>
        <v>Juego de Terminales para cables de Cobre/Aluminio FC CuAl   50 mm2 (14...1 AWG) para interruptor XT1 hasta 160 A , 6 Pzs</v>
      </c>
      <c r="S38" s="9"/>
      <c r="T38" s="10"/>
      <c r="U38" s="3" t="s">
        <v>35907</v>
      </c>
      <c r="V38" s="3" t="s">
        <v>41140</v>
      </c>
      <c r="W38" s="3" t="s">
        <v>35897</v>
      </c>
      <c r="X38" s="3" t="s">
        <v>41147</v>
      </c>
      <c r="Y38" s="3" t="s">
        <v>35908</v>
      </c>
      <c r="Z38" s="3" t="s">
        <v>41163</v>
      </c>
      <c r="AA38" s="3" t="s">
        <v>28390</v>
      </c>
      <c r="AB38" s="6" t="s">
        <v>41181</v>
      </c>
      <c r="AC38" s="3" t="s">
        <v>28404</v>
      </c>
      <c r="AD38" s="3" t="s">
        <v>41165</v>
      </c>
      <c r="AE38" s="3" t="s">
        <v>41139</v>
      </c>
      <c r="AF38" s="3" t="s">
        <v>41139</v>
      </c>
    </row>
    <row r="39" spans="2:32" ht="45">
      <c r="B39" s="3">
        <v>3</v>
      </c>
      <c r="C39" s="7" t="str">
        <f t="shared" si="0"/>
        <v>10048018</v>
      </c>
      <c r="D39" s="7">
        <f t="shared" si="1"/>
        <v>10048018</v>
      </c>
      <c r="F39" s="77">
        <v>100</v>
      </c>
      <c r="G39" s="7">
        <v>480</v>
      </c>
      <c r="H39" s="7">
        <v>18</v>
      </c>
      <c r="I39" s="7" t="s">
        <v>9</v>
      </c>
      <c r="J39" s="7" t="s">
        <v>10</v>
      </c>
      <c r="K39" s="7" t="s">
        <v>78</v>
      </c>
      <c r="L39" s="7" t="str">
        <f t="shared" si="2"/>
        <v>XT1C 100 amp, Icc= 18 Kamp a 480 volts Relé TMD</v>
      </c>
      <c r="M39" s="7" t="s">
        <v>30</v>
      </c>
      <c r="N39" s="9"/>
      <c r="O39" s="10"/>
      <c r="P39" s="7">
        <v>1</v>
      </c>
      <c r="Q39" s="7" t="s">
        <v>4</v>
      </c>
      <c r="R39" s="9" t="str">
        <f>VLOOKUP(Q39,MXP!$B$3:$L$90000,2,0)</f>
        <v>Juego de Terminales para cables de Cobre/Aluminio FC CuAl   50 mm2 (14...1 AWG) para interruptor XT1 hasta 160 A , 6 Pzs</v>
      </c>
      <c r="S39" s="9"/>
      <c r="T39" s="10"/>
      <c r="U39" s="3" t="s">
        <v>35907</v>
      </c>
      <c r="V39" s="3" t="s">
        <v>41140</v>
      </c>
      <c r="W39" s="3" t="s">
        <v>35897</v>
      </c>
      <c r="X39" s="3" t="s">
        <v>41147</v>
      </c>
      <c r="Y39" s="3" t="s">
        <v>35908</v>
      </c>
      <c r="Z39" s="3" t="s">
        <v>41163</v>
      </c>
      <c r="AA39" s="3" t="s">
        <v>28390</v>
      </c>
      <c r="AB39" s="6" t="s">
        <v>41181</v>
      </c>
      <c r="AC39" s="3" t="s">
        <v>28404</v>
      </c>
      <c r="AD39" s="3" t="s">
        <v>41165</v>
      </c>
      <c r="AE39" s="3" t="s">
        <v>41139</v>
      </c>
      <c r="AF39" s="3" t="s">
        <v>41139</v>
      </c>
    </row>
    <row r="40" spans="2:32" ht="45">
      <c r="B40" s="3">
        <v>3</v>
      </c>
      <c r="C40" s="7" t="str">
        <f t="shared" si="0"/>
        <v>12522040</v>
      </c>
      <c r="D40" s="7">
        <f t="shared" si="1"/>
        <v>12522040</v>
      </c>
      <c r="F40" s="75">
        <v>125</v>
      </c>
      <c r="G40" s="7">
        <v>220</v>
      </c>
      <c r="H40" s="7">
        <v>40</v>
      </c>
      <c r="I40" s="7" t="s">
        <v>9</v>
      </c>
      <c r="J40" s="7" t="s">
        <v>10</v>
      </c>
      <c r="K40" s="7" t="s">
        <v>78</v>
      </c>
      <c r="L40" s="7" t="str">
        <f t="shared" si="2"/>
        <v>XT1C 125 amp, Icc= 40 Kamp a 220 volts Relé TMD</v>
      </c>
      <c r="M40" s="7" t="s">
        <v>31</v>
      </c>
      <c r="N40" s="9"/>
      <c r="O40" s="10"/>
      <c r="P40" s="7">
        <v>1</v>
      </c>
      <c r="Q40" s="7" t="s">
        <v>4</v>
      </c>
      <c r="R40" s="9" t="str">
        <f>VLOOKUP(Q40,MXP!$B$3:$L$90000,2,0)</f>
        <v>Juego de Terminales para cables de Cobre/Aluminio FC CuAl   50 mm2 (14...1 AWG) para interruptor XT1 hasta 160 A , 6 Pzs</v>
      </c>
      <c r="S40" s="9"/>
      <c r="T40" s="10"/>
      <c r="U40" s="3" t="s">
        <v>35907</v>
      </c>
      <c r="V40" s="3" t="s">
        <v>41140</v>
      </c>
      <c r="W40" s="3" t="s">
        <v>35899</v>
      </c>
      <c r="X40" s="3" t="s">
        <v>41148</v>
      </c>
      <c r="Y40" s="3" t="s">
        <v>35908</v>
      </c>
      <c r="Z40" s="3" t="s">
        <v>41163</v>
      </c>
      <c r="AA40" s="3" t="s">
        <v>28390</v>
      </c>
      <c r="AB40" s="6" t="s">
        <v>41181</v>
      </c>
      <c r="AC40" s="3" t="s">
        <v>28404</v>
      </c>
      <c r="AD40" s="3" t="s">
        <v>41165</v>
      </c>
      <c r="AE40" s="3" t="s">
        <v>41139</v>
      </c>
      <c r="AF40" s="3" t="s">
        <v>41139</v>
      </c>
    </row>
    <row r="41" spans="2:32" ht="45">
      <c r="B41" s="3">
        <v>3</v>
      </c>
      <c r="C41" s="7" t="str">
        <f t="shared" si="0"/>
        <v>12544025</v>
      </c>
      <c r="D41" s="7">
        <f t="shared" si="1"/>
        <v>12544025</v>
      </c>
      <c r="F41" s="76">
        <v>125</v>
      </c>
      <c r="G41" s="7">
        <v>440</v>
      </c>
      <c r="H41" s="7">
        <v>25</v>
      </c>
      <c r="I41" s="7" t="s">
        <v>9</v>
      </c>
      <c r="J41" s="7" t="s">
        <v>10</v>
      </c>
      <c r="K41" s="7" t="s">
        <v>78</v>
      </c>
      <c r="L41" s="7" t="str">
        <f t="shared" si="2"/>
        <v>XT1C 125 amp, Icc= 25 Kamp a 440 volts Relé TMD</v>
      </c>
      <c r="M41" s="7" t="s">
        <v>31</v>
      </c>
      <c r="N41" s="9"/>
      <c r="O41" s="10"/>
      <c r="P41" s="7">
        <v>1</v>
      </c>
      <c r="Q41" s="7" t="s">
        <v>4</v>
      </c>
      <c r="R41" s="9" t="str">
        <f>VLOOKUP(Q41,MXP!$B$3:$L$90000,2,0)</f>
        <v>Juego de Terminales para cables de Cobre/Aluminio FC CuAl   50 mm2 (14...1 AWG) para interruptor XT1 hasta 160 A , 6 Pzs</v>
      </c>
      <c r="S41" s="9"/>
      <c r="T41" s="10"/>
      <c r="U41" s="3" t="s">
        <v>35907</v>
      </c>
      <c r="V41" s="3" t="s">
        <v>41140</v>
      </c>
      <c r="W41" s="3" t="s">
        <v>35899</v>
      </c>
      <c r="X41" s="3" t="s">
        <v>41148</v>
      </c>
      <c r="Y41" s="3" t="s">
        <v>35908</v>
      </c>
      <c r="Z41" s="3" t="s">
        <v>41163</v>
      </c>
      <c r="AA41" s="3" t="s">
        <v>28390</v>
      </c>
      <c r="AB41" s="6" t="s">
        <v>41181</v>
      </c>
      <c r="AC41" s="3" t="s">
        <v>28404</v>
      </c>
      <c r="AD41" s="3" t="s">
        <v>41165</v>
      </c>
      <c r="AE41" s="3" t="s">
        <v>41139</v>
      </c>
      <c r="AF41" s="3" t="s">
        <v>41139</v>
      </c>
    </row>
    <row r="42" spans="2:32" ht="45">
      <c r="B42" s="3">
        <v>3</v>
      </c>
      <c r="C42" s="7" t="str">
        <f t="shared" si="0"/>
        <v>12524040</v>
      </c>
      <c r="D42" s="7">
        <f t="shared" si="1"/>
        <v>12524040</v>
      </c>
      <c r="F42" s="76">
        <v>125</v>
      </c>
      <c r="G42" s="7">
        <v>240</v>
      </c>
      <c r="H42" s="7">
        <v>40</v>
      </c>
      <c r="I42" s="7" t="s">
        <v>9</v>
      </c>
      <c r="J42" s="7" t="s">
        <v>10</v>
      </c>
      <c r="K42" s="7" t="s">
        <v>78</v>
      </c>
      <c r="L42" s="7" t="str">
        <f t="shared" si="2"/>
        <v>XT1C 125 amp, Icc= 40 Kamp a 240 volts Relé TMD</v>
      </c>
      <c r="M42" s="7" t="s">
        <v>31</v>
      </c>
      <c r="N42" s="9"/>
      <c r="O42" s="10"/>
      <c r="P42" s="7">
        <v>1</v>
      </c>
      <c r="Q42" s="7" t="s">
        <v>4</v>
      </c>
      <c r="R42" s="9" t="str">
        <f>VLOOKUP(Q42,MXP!$B$3:$L$90000,2,0)</f>
        <v>Juego de Terminales para cables de Cobre/Aluminio FC CuAl   50 mm2 (14...1 AWG) para interruptor XT1 hasta 160 A , 6 Pzs</v>
      </c>
      <c r="S42" s="9"/>
      <c r="T42" s="10"/>
      <c r="U42" s="3" t="s">
        <v>35907</v>
      </c>
      <c r="V42" s="3" t="s">
        <v>41140</v>
      </c>
      <c r="W42" s="3" t="s">
        <v>35899</v>
      </c>
      <c r="X42" s="3" t="s">
        <v>41148</v>
      </c>
      <c r="Y42" s="3" t="s">
        <v>35908</v>
      </c>
      <c r="Z42" s="3" t="s">
        <v>41163</v>
      </c>
      <c r="AA42" s="3" t="s">
        <v>28390</v>
      </c>
      <c r="AB42" s="6" t="s">
        <v>41181</v>
      </c>
      <c r="AC42" s="3" t="s">
        <v>28404</v>
      </c>
      <c r="AD42" s="3" t="s">
        <v>41165</v>
      </c>
      <c r="AE42" s="3" t="s">
        <v>41139</v>
      </c>
      <c r="AF42" s="3" t="s">
        <v>41139</v>
      </c>
    </row>
    <row r="43" spans="2:32" ht="45">
      <c r="B43" s="3">
        <v>3</v>
      </c>
      <c r="C43" s="7" t="str">
        <f t="shared" si="0"/>
        <v>12548018</v>
      </c>
      <c r="D43" s="7">
        <f t="shared" si="1"/>
        <v>12548018</v>
      </c>
      <c r="F43" s="77">
        <v>125</v>
      </c>
      <c r="G43" s="7">
        <v>480</v>
      </c>
      <c r="H43" s="7">
        <v>18</v>
      </c>
      <c r="I43" s="7" t="s">
        <v>9</v>
      </c>
      <c r="J43" s="7" t="s">
        <v>10</v>
      </c>
      <c r="K43" s="7" t="s">
        <v>78</v>
      </c>
      <c r="L43" s="7" t="str">
        <f t="shared" si="2"/>
        <v>XT1C 125 amp, Icc= 18 Kamp a 480 volts Relé TMD</v>
      </c>
      <c r="M43" s="7" t="s">
        <v>31</v>
      </c>
      <c r="N43" s="9"/>
      <c r="O43" s="10"/>
      <c r="P43" s="7">
        <v>1</v>
      </c>
      <c r="Q43" s="7" t="s">
        <v>4</v>
      </c>
      <c r="R43" s="9" t="str">
        <f>VLOOKUP(Q43,MXP!$B$3:$L$90000,2,0)</f>
        <v>Juego de Terminales para cables de Cobre/Aluminio FC CuAl   50 mm2 (14...1 AWG) para interruptor XT1 hasta 160 A , 6 Pzs</v>
      </c>
      <c r="S43" s="9"/>
      <c r="T43" s="10"/>
      <c r="U43" s="3" t="s">
        <v>35907</v>
      </c>
      <c r="V43" s="3" t="s">
        <v>41140</v>
      </c>
      <c r="W43" s="3" t="s">
        <v>35899</v>
      </c>
      <c r="X43" s="3" t="s">
        <v>41148</v>
      </c>
      <c r="Y43" s="3" t="s">
        <v>35908</v>
      </c>
      <c r="Z43" s="3" t="s">
        <v>41163</v>
      </c>
      <c r="AA43" s="3" t="s">
        <v>28390</v>
      </c>
      <c r="AB43" s="6" t="s">
        <v>41181</v>
      </c>
      <c r="AC43" s="3" t="s">
        <v>28404</v>
      </c>
      <c r="AD43" s="3" t="s">
        <v>41165</v>
      </c>
      <c r="AE43" s="3" t="s">
        <v>41139</v>
      </c>
      <c r="AF43" s="3" t="s">
        <v>41139</v>
      </c>
    </row>
    <row r="44" spans="2:32" ht="45">
      <c r="B44" s="3">
        <v>3</v>
      </c>
      <c r="C44" s="7" t="str">
        <f t="shared" si="0"/>
        <v>16022040</v>
      </c>
      <c r="D44" s="7">
        <f t="shared" si="1"/>
        <v>16022040</v>
      </c>
      <c r="F44" s="75">
        <v>160</v>
      </c>
      <c r="G44" s="7">
        <v>220</v>
      </c>
      <c r="H44" s="7">
        <v>40</v>
      </c>
      <c r="I44" s="7" t="s">
        <v>9</v>
      </c>
      <c r="J44" s="7" t="s">
        <v>10</v>
      </c>
      <c r="K44" s="7" t="s">
        <v>78</v>
      </c>
      <c r="L44" s="7" t="str">
        <f t="shared" si="2"/>
        <v>XT1C 160 amp, Icc= 40 Kamp a 220 volts Relé TMD</v>
      </c>
      <c r="M44" s="7" t="s">
        <v>137</v>
      </c>
      <c r="N44" s="9"/>
      <c r="O44" s="10"/>
      <c r="P44" s="7">
        <v>1</v>
      </c>
      <c r="Q44" s="7" t="s">
        <v>4</v>
      </c>
      <c r="R44" s="9" t="str">
        <f>VLOOKUP(Q44,MXP!$B$3:$L$90000,2,0)</f>
        <v>Juego de Terminales para cables de Cobre/Aluminio FC CuAl   50 mm2 (14...1 AWG) para interruptor XT1 hasta 160 A , 6 Pzs</v>
      </c>
      <c r="S44" s="9"/>
      <c r="T44" s="10"/>
      <c r="U44" s="3" t="s">
        <v>35907</v>
      </c>
      <c r="V44" s="3" t="s">
        <v>41140</v>
      </c>
      <c r="W44" s="3" t="s">
        <v>35901</v>
      </c>
      <c r="X44" s="3" t="s">
        <v>41149</v>
      </c>
      <c r="Y44" s="3" t="s">
        <v>35908</v>
      </c>
      <c r="Z44" s="3" t="s">
        <v>41163</v>
      </c>
      <c r="AA44" s="3" t="s">
        <v>28390</v>
      </c>
      <c r="AB44" s="6" t="s">
        <v>41181</v>
      </c>
      <c r="AC44" s="3" t="s">
        <v>28404</v>
      </c>
      <c r="AD44" s="3" t="s">
        <v>41165</v>
      </c>
      <c r="AE44" s="3" t="s">
        <v>41139</v>
      </c>
      <c r="AF44" s="3" t="s">
        <v>41139</v>
      </c>
    </row>
    <row r="45" spans="2:32" ht="45">
      <c r="B45" s="3">
        <v>3</v>
      </c>
      <c r="C45" s="7" t="str">
        <f t="shared" si="0"/>
        <v>16044025</v>
      </c>
      <c r="D45" s="7">
        <f t="shared" si="1"/>
        <v>16044025</v>
      </c>
      <c r="F45" s="76">
        <v>160</v>
      </c>
      <c r="G45" s="7">
        <v>440</v>
      </c>
      <c r="H45" s="7">
        <v>25</v>
      </c>
      <c r="I45" s="7" t="s">
        <v>9</v>
      </c>
      <c r="J45" s="7" t="s">
        <v>10</v>
      </c>
      <c r="K45" s="7" t="s">
        <v>78</v>
      </c>
      <c r="L45" s="7" t="str">
        <f t="shared" si="2"/>
        <v>XT1C 160 amp, Icc= 25 Kamp a 440 volts Relé TMD</v>
      </c>
      <c r="M45" s="7" t="s">
        <v>137</v>
      </c>
      <c r="N45" s="9"/>
      <c r="O45" s="10"/>
      <c r="P45" s="7">
        <v>1</v>
      </c>
      <c r="Q45" s="7" t="s">
        <v>4</v>
      </c>
      <c r="R45" s="9" t="str">
        <f>VLOOKUP(Q45,MXP!$B$3:$L$90000,2,0)</f>
        <v>Juego de Terminales para cables de Cobre/Aluminio FC CuAl   50 mm2 (14...1 AWG) para interruptor XT1 hasta 160 A , 6 Pzs</v>
      </c>
      <c r="S45" s="9"/>
      <c r="T45" s="10"/>
      <c r="U45" s="3" t="s">
        <v>35907</v>
      </c>
      <c r="V45" s="3" t="s">
        <v>41140</v>
      </c>
      <c r="W45" s="3" t="s">
        <v>35901</v>
      </c>
      <c r="X45" s="3" t="s">
        <v>41149</v>
      </c>
      <c r="Y45" s="3" t="s">
        <v>35908</v>
      </c>
      <c r="Z45" s="3" t="s">
        <v>41163</v>
      </c>
      <c r="AA45" s="3" t="s">
        <v>28390</v>
      </c>
      <c r="AB45" s="6" t="s">
        <v>41181</v>
      </c>
      <c r="AC45" s="3" t="s">
        <v>28404</v>
      </c>
      <c r="AD45" s="3" t="s">
        <v>41165</v>
      </c>
      <c r="AE45" s="3" t="s">
        <v>41139</v>
      </c>
      <c r="AF45" s="3" t="s">
        <v>41139</v>
      </c>
    </row>
    <row r="46" spans="2:32" ht="45">
      <c r="B46" s="3">
        <v>3</v>
      </c>
      <c r="C46" s="7" t="str">
        <f t="shared" si="0"/>
        <v>16024040</v>
      </c>
      <c r="D46" s="7">
        <f t="shared" si="1"/>
        <v>16024040</v>
      </c>
      <c r="F46" s="76">
        <v>160</v>
      </c>
      <c r="G46" s="7">
        <v>240</v>
      </c>
      <c r="H46" s="7">
        <v>40</v>
      </c>
      <c r="I46" s="7" t="s">
        <v>9</v>
      </c>
      <c r="J46" s="7" t="s">
        <v>10</v>
      </c>
      <c r="K46" s="7" t="s">
        <v>78</v>
      </c>
      <c r="L46" s="7" t="str">
        <f t="shared" si="2"/>
        <v>XT1C 160 amp, Icc= 40 Kamp a 240 volts Relé TMD</v>
      </c>
      <c r="M46" s="7" t="s">
        <v>137</v>
      </c>
      <c r="N46" s="9"/>
      <c r="O46" s="10"/>
      <c r="P46" s="7">
        <v>1</v>
      </c>
      <c r="Q46" s="7" t="s">
        <v>4</v>
      </c>
      <c r="R46" s="9" t="str">
        <f>VLOOKUP(Q46,MXP!$B$3:$L$90000,2,0)</f>
        <v>Juego de Terminales para cables de Cobre/Aluminio FC CuAl   50 mm2 (14...1 AWG) para interruptor XT1 hasta 160 A , 6 Pzs</v>
      </c>
      <c r="S46" s="9"/>
      <c r="T46" s="10"/>
      <c r="U46" s="3" t="s">
        <v>35907</v>
      </c>
      <c r="V46" s="3" t="s">
        <v>41140</v>
      </c>
      <c r="W46" s="3" t="s">
        <v>35901</v>
      </c>
      <c r="X46" s="3" t="s">
        <v>41149</v>
      </c>
      <c r="Y46" s="3" t="s">
        <v>35908</v>
      </c>
      <c r="Z46" s="3" t="s">
        <v>41163</v>
      </c>
      <c r="AA46" s="3" t="s">
        <v>28390</v>
      </c>
      <c r="AB46" s="6" t="s">
        <v>41181</v>
      </c>
      <c r="AC46" s="3" t="s">
        <v>28404</v>
      </c>
      <c r="AD46" s="3" t="s">
        <v>41165</v>
      </c>
      <c r="AE46" s="3" t="s">
        <v>41139</v>
      </c>
      <c r="AF46" s="3" t="s">
        <v>41139</v>
      </c>
    </row>
    <row r="47" spans="2:32" ht="45">
      <c r="B47" s="3">
        <v>3</v>
      </c>
      <c r="C47" s="7" t="str">
        <f t="shared" si="0"/>
        <v>16048018</v>
      </c>
      <c r="D47" s="7">
        <f t="shared" si="1"/>
        <v>16048018</v>
      </c>
      <c r="F47" s="77">
        <v>160</v>
      </c>
      <c r="G47" s="7">
        <v>480</v>
      </c>
      <c r="H47" s="7">
        <v>18</v>
      </c>
      <c r="I47" s="7" t="s">
        <v>9</v>
      </c>
      <c r="J47" s="7" t="s">
        <v>10</v>
      </c>
      <c r="K47" s="7" t="s">
        <v>78</v>
      </c>
      <c r="L47" s="7" t="str">
        <f t="shared" si="2"/>
        <v>XT1C 160 amp, Icc= 18 Kamp a 480 volts Relé TMD</v>
      </c>
      <c r="M47" s="7" t="s">
        <v>137</v>
      </c>
      <c r="N47" s="9"/>
      <c r="O47" s="10"/>
      <c r="P47" s="7">
        <v>1</v>
      </c>
      <c r="Q47" s="7" t="s">
        <v>4</v>
      </c>
      <c r="R47" s="9" t="str">
        <f>VLOOKUP(Q47,MXP!$B$3:$L$90000,2,0)</f>
        <v>Juego de Terminales para cables de Cobre/Aluminio FC CuAl   50 mm2 (14...1 AWG) para interruptor XT1 hasta 160 A , 6 Pzs</v>
      </c>
      <c r="S47" s="9"/>
      <c r="T47" s="10"/>
      <c r="U47" s="3" t="s">
        <v>35907</v>
      </c>
      <c r="V47" s="3" t="s">
        <v>41140</v>
      </c>
      <c r="W47" s="3" t="s">
        <v>35901</v>
      </c>
      <c r="X47" s="3" t="s">
        <v>41149</v>
      </c>
      <c r="Y47" s="3" t="s">
        <v>35908</v>
      </c>
      <c r="Z47" s="3" t="s">
        <v>41163</v>
      </c>
      <c r="AA47" s="3" t="s">
        <v>28390</v>
      </c>
      <c r="AB47" s="6" t="s">
        <v>41181</v>
      </c>
      <c r="AC47" s="3" t="s">
        <v>28404</v>
      </c>
      <c r="AD47" s="3" t="s">
        <v>41165</v>
      </c>
      <c r="AE47" s="3" t="s">
        <v>41139</v>
      </c>
      <c r="AF47" s="3" t="s">
        <v>41139</v>
      </c>
    </row>
    <row r="48" spans="2:32" ht="45">
      <c r="B48" s="3">
        <v>3</v>
      </c>
      <c r="C48" s="7" t="str">
        <f t="shared" si="0"/>
        <v>3222065</v>
      </c>
      <c r="D48" s="7">
        <f t="shared" si="1"/>
        <v>3222065</v>
      </c>
      <c r="F48" s="75">
        <v>32</v>
      </c>
      <c r="G48" s="7">
        <v>220</v>
      </c>
      <c r="H48" s="7">
        <v>65</v>
      </c>
      <c r="I48" s="7" t="s">
        <v>32</v>
      </c>
      <c r="J48" s="7" t="s">
        <v>10</v>
      </c>
      <c r="K48" s="7" t="s">
        <v>78</v>
      </c>
      <c r="L48" s="7" t="str">
        <f t="shared" si="2"/>
        <v>XT1N 32 amp, Icc= 65 Kamp a 220 volts Relé TMD</v>
      </c>
      <c r="M48" s="7" t="s">
        <v>33</v>
      </c>
      <c r="N48" s="9"/>
      <c r="O48" s="10"/>
      <c r="P48" s="7">
        <v>1</v>
      </c>
      <c r="Q48" s="7" t="s">
        <v>4</v>
      </c>
      <c r="R48" s="9" t="str">
        <f>VLOOKUP(Q48,MXP!$B$3:$L$90000,2,0)</f>
        <v>Juego de Terminales para cables de Cobre/Aluminio FC CuAl   50 mm2 (14...1 AWG) para interruptor XT1 hasta 160 A , 6 Pzs</v>
      </c>
      <c r="S48" s="9"/>
      <c r="T48" s="10"/>
      <c r="U48" s="3" t="s">
        <v>35907</v>
      </c>
      <c r="V48" s="3" t="s">
        <v>41140</v>
      </c>
      <c r="W48" s="3" t="s">
        <v>41139</v>
      </c>
      <c r="X48" s="3" t="s">
        <v>41139</v>
      </c>
      <c r="Y48" s="3" t="s">
        <v>35908</v>
      </c>
      <c r="Z48" s="3" t="s">
        <v>41163</v>
      </c>
      <c r="AA48" s="3" t="s">
        <v>28390</v>
      </c>
      <c r="AB48" s="6" t="s">
        <v>41181</v>
      </c>
      <c r="AC48" s="3" t="s">
        <v>28404</v>
      </c>
      <c r="AD48" s="3" t="s">
        <v>41165</v>
      </c>
      <c r="AE48" s="3" t="s">
        <v>41139</v>
      </c>
      <c r="AF48" s="3" t="s">
        <v>41139</v>
      </c>
    </row>
    <row r="49" spans="2:32" ht="45">
      <c r="B49" s="3">
        <v>4</v>
      </c>
      <c r="C49" s="7" t="str">
        <f t="shared" si="0"/>
        <v>3244036</v>
      </c>
      <c r="D49" s="7">
        <f t="shared" si="1"/>
        <v>3244036</v>
      </c>
      <c r="F49" s="76">
        <v>32</v>
      </c>
      <c r="G49" s="7">
        <v>440</v>
      </c>
      <c r="H49" s="7">
        <v>36</v>
      </c>
      <c r="I49" s="7" t="s">
        <v>32</v>
      </c>
      <c r="J49" s="7" t="s">
        <v>10</v>
      </c>
      <c r="K49" s="7" t="s">
        <v>78</v>
      </c>
      <c r="L49" s="7" t="str">
        <f t="shared" si="2"/>
        <v>XT1N 32 amp, Icc= 36 Kamp a 440 volts Relé TMD</v>
      </c>
      <c r="M49" s="7" t="s">
        <v>33</v>
      </c>
      <c r="N49" s="9"/>
      <c r="O49" s="10"/>
      <c r="P49" s="7">
        <v>1</v>
      </c>
      <c r="Q49" s="7" t="s">
        <v>4</v>
      </c>
      <c r="R49" s="9" t="str">
        <f>VLOOKUP(Q49,MXP!$B$3:$L$90000,2,0)</f>
        <v>Juego de Terminales para cables de Cobre/Aluminio FC CuAl   50 mm2 (14...1 AWG) para interruptor XT1 hasta 160 A , 6 Pzs</v>
      </c>
      <c r="S49" s="9"/>
      <c r="T49" s="10"/>
      <c r="U49" s="3" t="s">
        <v>35907</v>
      </c>
      <c r="V49" s="3" t="s">
        <v>41140</v>
      </c>
      <c r="W49" s="3" t="s">
        <v>41139</v>
      </c>
      <c r="X49" s="3" t="s">
        <v>41139</v>
      </c>
      <c r="Y49" s="3" t="s">
        <v>35908</v>
      </c>
      <c r="Z49" s="3" t="s">
        <v>41163</v>
      </c>
      <c r="AA49" s="3" t="s">
        <v>28390</v>
      </c>
      <c r="AB49" s="6" t="s">
        <v>41181</v>
      </c>
      <c r="AC49" s="3" t="s">
        <v>28404</v>
      </c>
      <c r="AD49" s="3" t="s">
        <v>41165</v>
      </c>
      <c r="AE49" s="3" t="s">
        <v>41139</v>
      </c>
      <c r="AF49" s="3" t="s">
        <v>41139</v>
      </c>
    </row>
    <row r="50" spans="2:32" ht="45">
      <c r="B50" s="3">
        <v>4</v>
      </c>
      <c r="C50" s="7" t="str">
        <f t="shared" si="0"/>
        <v>3224065</v>
      </c>
      <c r="D50" s="7">
        <f t="shared" si="1"/>
        <v>3224065</v>
      </c>
      <c r="F50" s="76">
        <v>32</v>
      </c>
      <c r="G50" s="7">
        <v>240</v>
      </c>
      <c r="H50" s="7">
        <v>65</v>
      </c>
      <c r="I50" s="7" t="s">
        <v>32</v>
      </c>
      <c r="J50" s="7" t="s">
        <v>10</v>
      </c>
      <c r="K50" s="7" t="s">
        <v>78</v>
      </c>
      <c r="L50" s="7" t="str">
        <f t="shared" si="2"/>
        <v>XT1N 32 amp, Icc= 65 Kamp a 240 volts Relé TMD</v>
      </c>
      <c r="M50" s="7" t="s">
        <v>33</v>
      </c>
      <c r="N50" s="9"/>
      <c r="O50" s="10"/>
      <c r="P50" s="7">
        <v>1</v>
      </c>
      <c r="Q50" s="7" t="s">
        <v>4</v>
      </c>
      <c r="R50" s="9" t="str">
        <f>VLOOKUP(Q50,MXP!$B$3:$L$90000,2,0)</f>
        <v>Juego de Terminales para cables de Cobre/Aluminio FC CuAl   50 mm2 (14...1 AWG) para interruptor XT1 hasta 160 A , 6 Pzs</v>
      </c>
      <c r="S50" s="9"/>
      <c r="T50" s="10"/>
      <c r="U50" s="3" t="s">
        <v>35907</v>
      </c>
      <c r="V50" s="3" t="s">
        <v>41140</v>
      </c>
      <c r="W50" s="3" t="s">
        <v>41139</v>
      </c>
      <c r="X50" s="3" t="s">
        <v>41139</v>
      </c>
      <c r="Y50" s="3" t="s">
        <v>35908</v>
      </c>
      <c r="Z50" s="3" t="s">
        <v>41163</v>
      </c>
      <c r="AA50" s="3" t="s">
        <v>28390</v>
      </c>
      <c r="AB50" s="6" t="s">
        <v>41181</v>
      </c>
      <c r="AC50" s="3" t="s">
        <v>28404</v>
      </c>
      <c r="AD50" s="3" t="s">
        <v>41165</v>
      </c>
      <c r="AE50" s="3" t="s">
        <v>41139</v>
      </c>
      <c r="AF50" s="3" t="s">
        <v>41139</v>
      </c>
    </row>
    <row r="51" spans="2:32" ht="45">
      <c r="B51" s="3">
        <v>4</v>
      </c>
      <c r="C51" s="7" t="str">
        <f t="shared" si="0"/>
        <v>3248030</v>
      </c>
      <c r="D51" s="7">
        <f t="shared" si="1"/>
        <v>3248030</v>
      </c>
      <c r="F51" s="77">
        <v>32</v>
      </c>
      <c r="G51" s="7">
        <v>480</v>
      </c>
      <c r="H51" s="7">
        <v>30</v>
      </c>
      <c r="I51" s="7" t="s">
        <v>32</v>
      </c>
      <c r="J51" s="7" t="s">
        <v>10</v>
      </c>
      <c r="K51" s="7" t="s">
        <v>78</v>
      </c>
      <c r="L51" s="7" t="str">
        <f t="shared" si="2"/>
        <v>XT1N 32 amp, Icc= 30 Kamp a 480 volts Relé TMD</v>
      </c>
      <c r="M51" s="7" t="s">
        <v>33</v>
      </c>
      <c r="N51" s="9"/>
      <c r="O51" s="10"/>
      <c r="P51" s="7">
        <v>1</v>
      </c>
      <c r="Q51" s="7" t="s">
        <v>4</v>
      </c>
      <c r="R51" s="9" t="str">
        <f>VLOOKUP(Q51,MXP!$B$3:$L$90000,2,0)</f>
        <v>Juego de Terminales para cables de Cobre/Aluminio FC CuAl   50 mm2 (14...1 AWG) para interruptor XT1 hasta 160 A , 6 Pzs</v>
      </c>
      <c r="S51" s="9"/>
      <c r="T51" s="10"/>
      <c r="U51" s="3" t="s">
        <v>35907</v>
      </c>
      <c r="V51" s="3" t="s">
        <v>41140</v>
      </c>
      <c r="W51" s="3" t="s">
        <v>41139</v>
      </c>
      <c r="X51" s="3" t="s">
        <v>41139</v>
      </c>
      <c r="Y51" s="3" t="s">
        <v>35908</v>
      </c>
      <c r="Z51" s="3" t="s">
        <v>41163</v>
      </c>
      <c r="AA51" s="3" t="s">
        <v>28390</v>
      </c>
      <c r="AB51" s="6" t="s">
        <v>41181</v>
      </c>
      <c r="AC51" s="3" t="s">
        <v>28404</v>
      </c>
      <c r="AD51" s="3" t="s">
        <v>41165</v>
      </c>
      <c r="AE51" s="3" t="s">
        <v>41139</v>
      </c>
      <c r="AF51" s="3" t="s">
        <v>41139</v>
      </c>
    </row>
    <row r="52" spans="2:32" ht="45">
      <c r="B52" s="3">
        <v>4</v>
      </c>
      <c r="C52" s="7" t="str">
        <f t="shared" si="0"/>
        <v>4022065</v>
      </c>
      <c r="D52" s="7">
        <f t="shared" si="1"/>
        <v>4022065</v>
      </c>
      <c r="F52" s="75">
        <v>40</v>
      </c>
      <c r="G52" s="7">
        <v>220</v>
      </c>
      <c r="H52" s="7">
        <v>65</v>
      </c>
      <c r="I52" s="7" t="s">
        <v>32</v>
      </c>
      <c r="J52" s="7" t="s">
        <v>10</v>
      </c>
      <c r="K52" s="7" t="s">
        <v>78</v>
      </c>
      <c r="L52" s="7" t="str">
        <f t="shared" si="2"/>
        <v>XT1N 40 amp, Icc= 65 Kamp a 220 volts Relé TMD</v>
      </c>
      <c r="M52" s="7" t="s">
        <v>34</v>
      </c>
      <c r="N52" s="9"/>
      <c r="O52" s="10"/>
      <c r="P52" s="7">
        <v>1</v>
      </c>
      <c r="Q52" s="7" t="s">
        <v>4</v>
      </c>
      <c r="R52" s="9" t="str">
        <f>VLOOKUP(Q52,MXP!$B$3:$L$90000,2,0)</f>
        <v>Juego de Terminales para cables de Cobre/Aluminio FC CuAl   50 mm2 (14...1 AWG) para interruptor XT1 hasta 160 A , 6 Pzs</v>
      </c>
      <c r="S52" s="9"/>
      <c r="T52" s="10"/>
      <c r="U52" s="3" t="s">
        <v>35907</v>
      </c>
      <c r="V52" s="3" t="s">
        <v>41140</v>
      </c>
      <c r="W52" s="3" t="s">
        <v>41139</v>
      </c>
      <c r="X52" s="3" t="s">
        <v>41139</v>
      </c>
      <c r="Y52" s="3" t="s">
        <v>35908</v>
      </c>
      <c r="Z52" s="3" t="s">
        <v>41163</v>
      </c>
      <c r="AA52" s="3" t="s">
        <v>28390</v>
      </c>
      <c r="AB52" s="6" t="s">
        <v>41181</v>
      </c>
      <c r="AC52" s="3" t="s">
        <v>28404</v>
      </c>
      <c r="AD52" s="3" t="s">
        <v>41165</v>
      </c>
      <c r="AE52" s="3" t="s">
        <v>41139</v>
      </c>
      <c r="AF52" s="3" t="s">
        <v>41139</v>
      </c>
    </row>
    <row r="53" spans="2:32" ht="45">
      <c r="B53" s="3">
        <v>4</v>
      </c>
      <c r="C53" s="7" t="str">
        <f t="shared" si="0"/>
        <v>4044036</v>
      </c>
      <c r="D53" s="7">
        <f t="shared" si="1"/>
        <v>4044036</v>
      </c>
      <c r="F53" s="76">
        <v>40</v>
      </c>
      <c r="G53" s="7">
        <v>440</v>
      </c>
      <c r="H53" s="7">
        <v>36</v>
      </c>
      <c r="I53" s="7" t="s">
        <v>32</v>
      </c>
      <c r="J53" s="7" t="s">
        <v>10</v>
      </c>
      <c r="K53" s="7" t="s">
        <v>78</v>
      </c>
      <c r="L53" s="7" t="str">
        <f t="shared" si="2"/>
        <v>XT1N 40 amp, Icc= 36 Kamp a 440 volts Relé TMD</v>
      </c>
      <c r="M53" s="7" t="s">
        <v>34</v>
      </c>
      <c r="N53" s="9"/>
      <c r="O53" s="10"/>
      <c r="P53" s="7">
        <v>1</v>
      </c>
      <c r="Q53" s="7" t="s">
        <v>4</v>
      </c>
      <c r="R53" s="9" t="str">
        <f>VLOOKUP(Q53,MXP!$B$3:$L$90000,2,0)</f>
        <v>Juego de Terminales para cables de Cobre/Aluminio FC CuAl   50 mm2 (14...1 AWG) para interruptor XT1 hasta 160 A , 6 Pzs</v>
      </c>
      <c r="S53" s="9"/>
      <c r="T53" s="10"/>
      <c r="U53" s="3" t="s">
        <v>35907</v>
      </c>
      <c r="V53" s="3" t="s">
        <v>41140</v>
      </c>
      <c r="W53" s="3" t="s">
        <v>41139</v>
      </c>
      <c r="X53" s="3" t="s">
        <v>41139</v>
      </c>
      <c r="Y53" s="3" t="s">
        <v>35908</v>
      </c>
      <c r="Z53" s="3" t="s">
        <v>41163</v>
      </c>
      <c r="AA53" s="3" t="s">
        <v>28390</v>
      </c>
      <c r="AB53" s="6" t="s">
        <v>41181</v>
      </c>
      <c r="AC53" s="3" t="s">
        <v>28404</v>
      </c>
      <c r="AD53" s="3" t="s">
        <v>41165</v>
      </c>
      <c r="AE53" s="3" t="s">
        <v>41139</v>
      </c>
      <c r="AF53" s="3" t="s">
        <v>41139</v>
      </c>
    </row>
    <row r="54" spans="2:32" ht="45">
      <c r="B54" s="3">
        <v>4</v>
      </c>
      <c r="C54" s="7" t="str">
        <f t="shared" si="0"/>
        <v>4024065</v>
      </c>
      <c r="D54" s="7">
        <f t="shared" si="1"/>
        <v>4024065</v>
      </c>
      <c r="F54" s="76">
        <v>40</v>
      </c>
      <c r="G54" s="7">
        <v>240</v>
      </c>
      <c r="H54" s="7">
        <v>65</v>
      </c>
      <c r="I54" s="7" t="s">
        <v>32</v>
      </c>
      <c r="J54" s="7" t="s">
        <v>10</v>
      </c>
      <c r="K54" s="7" t="s">
        <v>78</v>
      </c>
      <c r="L54" s="7" t="str">
        <f t="shared" si="2"/>
        <v>XT1N 40 amp, Icc= 65 Kamp a 240 volts Relé TMD</v>
      </c>
      <c r="M54" s="7" t="s">
        <v>34</v>
      </c>
      <c r="N54" s="9"/>
      <c r="O54" s="10"/>
      <c r="P54" s="7">
        <v>1</v>
      </c>
      <c r="Q54" s="7" t="s">
        <v>4</v>
      </c>
      <c r="R54" s="9" t="str">
        <f>VLOOKUP(Q54,MXP!$B$3:$L$90000,2,0)</f>
        <v>Juego de Terminales para cables de Cobre/Aluminio FC CuAl   50 mm2 (14...1 AWG) para interruptor XT1 hasta 160 A , 6 Pzs</v>
      </c>
      <c r="S54" s="9"/>
      <c r="T54" s="10"/>
      <c r="U54" s="3" t="s">
        <v>35907</v>
      </c>
      <c r="V54" s="3" t="s">
        <v>41140</v>
      </c>
      <c r="W54" s="3" t="s">
        <v>41139</v>
      </c>
      <c r="X54" s="3" t="s">
        <v>41139</v>
      </c>
      <c r="Y54" s="3" t="s">
        <v>35908</v>
      </c>
      <c r="Z54" s="3" t="s">
        <v>41163</v>
      </c>
      <c r="AA54" s="3" t="s">
        <v>28390</v>
      </c>
      <c r="AB54" s="6" t="s">
        <v>41181</v>
      </c>
      <c r="AC54" s="3" t="s">
        <v>28404</v>
      </c>
      <c r="AD54" s="3" t="s">
        <v>41165</v>
      </c>
      <c r="AE54" s="3" t="s">
        <v>41139</v>
      </c>
      <c r="AF54" s="3" t="s">
        <v>41139</v>
      </c>
    </row>
    <row r="55" spans="2:32" ht="45">
      <c r="B55" s="3">
        <v>4</v>
      </c>
      <c r="C55" s="7" t="str">
        <f t="shared" si="0"/>
        <v>4048030</v>
      </c>
      <c r="D55" s="7">
        <f t="shared" si="1"/>
        <v>4048030</v>
      </c>
      <c r="F55" s="77">
        <v>40</v>
      </c>
      <c r="G55" s="7">
        <v>480</v>
      </c>
      <c r="H55" s="7">
        <v>30</v>
      </c>
      <c r="I55" s="7" t="s">
        <v>32</v>
      </c>
      <c r="J55" s="7" t="s">
        <v>10</v>
      </c>
      <c r="K55" s="7" t="s">
        <v>78</v>
      </c>
      <c r="L55" s="7" t="str">
        <f t="shared" si="2"/>
        <v>XT1N 40 amp, Icc= 30 Kamp a 480 volts Relé TMD</v>
      </c>
      <c r="M55" s="7" t="s">
        <v>34</v>
      </c>
      <c r="N55" s="9"/>
      <c r="O55" s="10"/>
      <c r="P55" s="7">
        <v>1</v>
      </c>
      <c r="Q55" s="7" t="s">
        <v>4</v>
      </c>
      <c r="R55" s="9" t="str">
        <f>VLOOKUP(Q55,MXP!$B$3:$L$90000,2,0)</f>
        <v>Juego de Terminales para cables de Cobre/Aluminio FC CuAl   50 mm2 (14...1 AWG) para interruptor XT1 hasta 160 A , 6 Pzs</v>
      </c>
      <c r="S55" s="9"/>
      <c r="T55" s="10"/>
      <c r="U55" s="3" t="s">
        <v>35907</v>
      </c>
      <c r="V55" s="3" t="s">
        <v>41140</v>
      </c>
      <c r="W55" s="3" t="s">
        <v>41139</v>
      </c>
      <c r="X55" s="3" t="s">
        <v>41139</v>
      </c>
      <c r="Y55" s="3" t="s">
        <v>35908</v>
      </c>
      <c r="Z55" s="3" t="s">
        <v>41163</v>
      </c>
      <c r="AA55" s="3" t="s">
        <v>28390</v>
      </c>
      <c r="AB55" s="6" t="s">
        <v>41181</v>
      </c>
      <c r="AC55" s="3" t="s">
        <v>28404</v>
      </c>
      <c r="AD55" s="3" t="s">
        <v>41165</v>
      </c>
      <c r="AE55" s="3" t="s">
        <v>41139</v>
      </c>
      <c r="AF55" s="3" t="s">
        <v>41139</v>
      </c>
    </row>
    <row r="56" spans="2:32" ht="45">
      <c r="B56" s="3">
        <v>4</v>
      </c>
      <c r="C56" s="7" t="str">
        <f t="shared" si="0"/>
        <v>5022065</v>
      </c>
      <c r="D56" s="7">
        <f t="shared" si="1"/>
        <v>5022065</v>
      </c>
      <c r="F56" s="75">
        <v>50</v>
      </c>
      <c r="G56" s="7">
        <v>220</v>
      </c>
      <c r="H56" s="7">
        <v>65</v>
      </c>
      <c r="I56" s="7" t="s">
        <v>32</v>
      </c>
      <c r="J56" s="7" t="s">
        <v>10</v>
      </c>
      <c r="K56" s="7" t="s">
        <v>78</v>
      </c>
      <c r="L56" s="7" t="str">
        <f t="shared" si="2"/>
        <v>XT1N 50 amp, Icc= 65 Kamp a 220 volts Relé TMD</v>
      </c>
      <c r="M56" s="7" t="s">
        <v>35</v>
      </c>
      <c r="N56" s="9"/>
      <c r="O56" s="10"/>
      <c r="P56" s="7">
        <v>1</v>
      </c>
      <c r="Q56" s="7" t="s">
        <v>4</v>
      </c>
      <c r="R56" s="9" t="str">
        <f>VLOOKUP(Q56,MXP!$B$3:$L$90000,2,0)</f>
        <v>Juego de Terminales para cables de Cobre/Aluminio FC CuAl   50 mm2 (14...1 AWG) para interruptor XT1 hasta 160 A , 6 Pzs</v>
      </c>
      <c r="S56" s="9"/>
      <c r="T56" s="10"/>
      <c r="U56" s="3" t="s">
        <v>35907</v>
      </c>
      <c r="V56" s="3" t="s">
        <v>41140</v>
      </c>
      <c r="W56" s="3" t="s">
        <v>41139</v>
      </c>
      <c r="X56" s="3" t="s">
        <v>41139</v>
      </c>
      <c r="Y56" s="3" t="s">
        <v>35908</v>
      </c>
      <c r="Z56" s="3" t="s">
        <v>41163</v>
      </c>
      <c r="AA56" s="3" t="s">
        <v>28390</v>
      </c>
      <c r="AB56" s="6" t="s">
        <v>41181</v>
      </c>
      <c r="AC56" s="3" t="s">
        <v>28404</v>
      </c>
      <c r="AD56" s="3" t="s">
        <v>41165</v>
      </c>
      <c r="AE56" s="3" t="s">
        <v>41139</v>
      </c>
      <c r="AF56" s="3" t="s">
        <v>41139</v>
      </c>
    </row>
    <row r="57" spans="2:32" ht="45">
      <c r="B57" s="3">
        <v>4</v>
      </c>
      <c r="C57" s="7" t="str">
        <f t="shared" si="0"/>
        <v>5044036</v>
      </c>
      <c r="D57" s="7">
        <f t="shared" si="1"/>
        <v>5044036</v>
      </c>
      <c r="F57" s="76">
        <v>50</v>
      </c>
      <c r="G57" s="7">
        <v>440</v>
      </c>
      <c r="H57" s="7">
        <v>36</v>
      </c>
      <c r="I57" s="7" t="s">
        <v>32</v>
      </c>
      <c r="J57" s="7" t="s">
        <v>10</v>
      </c>
      <c r="K57" s="7" t="s">
        <v>78</v>
      </c>
      <c r="L57" s="7" t="str">
        <f t="shared" si="2"/>
        <v>XT1N 50 amp, Icc= 36 Kamp a 440 volts Relé TMD</v>
      </c>
      <c r="M57" s="7" t="s">
        <v>35</v>
      </c>
      <c r="N57" s="9"/>
      <c r="O57" s="10"/>
      <c r="P57" s="7">
        <v>1</v>
      </c>
      <c r="Q57" s="7" t="s">
        <v>4</v>
      </c>
      <c r="R57" s="9" t="str">
        <f>VLOOKUP(Q57,MXP!$B$3:$L$90000,2,0)</f>
        <v>Juego de Terminales para cables de Cobre/Aluminio FC CuAl   50 mm2 (14...1 AWG) para interruptor XT1 hasta 160 A , 6 Pzs</v>
      </c>
      <c r="S57" s="9"/>
      <c r="T57" s="10"/>
      <c r="U57" s="3" t="s">
        <v>35907</v>
      </c>
      <c r="V57" s="3" t="s">
        <v>41140</v>
      </c>
      <c r="W57" s="3" t="s">
        <v>41139</v>
      </c>
      <c r="X57" s="3" t="s">
        <v>41139</v>
      </c>
      <c r="Y57" s="3" t="s">
        <v>35908</v>
      </c>
      <c r="Z57" s="3" t="s">
        <v>41163</v>
      </c>
      <c r="AA57" s="3" t="s">
        <v>28390</v>
      </c>
      <c r="AB57" s="6" t="s">
        <v>41181</v>
      </c>
      <c r="AC57" s="3" t="s">
        <v>28404</v>
      </c>
      <c r="AD57" s="3" t="s">
        <v>41165</v>
      </c>
      <c r="AE57" s="3" t="s">
        <v>41139</v>
      </c>
      <c r="AF57" s="3" t="s">
        <v>41139</v>
      </c>
    </row>
    <row r="58" spans="2:32" ht="45">
      <c r="B58" s="3">
        <v>4</v>
      </c>
      <c r="C58" s="7" t="str">
        <f t="shared" si="0"/>
        <v>5024065</v>
      </c>
      <c r="D58" s="7">
        <f t="shared" si="1"/>
        <v>5024065</v>
      </c>
      <c r="F58" s="76">
        <v>50</v>
      </c>
      <c r="G58" s="7">
        <v>240</v>
      </c>
      <c r="H58" s="7">
        <v>65</v>
      </c>
      <c r="I58" s="7" t="s">
        <v>32</v>
      </c>
      <c r="J58" s="7" t="s">
        <v>10</v>
      </c>
      <c r="K58" s="7" t="s">
        <v>78</v>
      </c>
      <c r="L58" s="7" t="str">
        <f t="shared" si="2"/>
        <v>XT1N 50 amp, Icc= 65 Kamp a 240 volts Relé TMD</v>
      </c>
      <c r="M58" s="7" t="s">
        <v>35</v>
      </c>
      <c r="N58" s="9"/>
      <c r="O58" s="10"/>
      <c r="P58" s="7">
        <v>1</v>
      </c>
      <c r="Q58" s="7" t="s">
        <v>4</v>
      </c>
      <c r="R58" s="9" t="str">
        <f>VLOOKUP(Q58,MXP!$B$3:$L$90000,2,0)</f>
        <v>Juego de Terminales para cables de Cobre/Aluminio FC CuAl   50 mm2 (14...1 AWG) para interruptor XT1 hasta 160 A , 6 Pzs</v>
      </c>
      <c r="S58" s="9"/>
      <c r="T58" s="10"/>
      <c r="U58" s="3" t="s">
        <v>35907</v>
      </c>
      <c r="V58" s="3" t="s">
        <v>41140</v>
      </c>
      <c r="W58" s="3" t="s">
        <v>41139</v>
      </c>
      <c r="X58" s="3" t="s">
        <v>41139</v>
      </c>
      <c r="Y58" s="3" t="s">
        <v>35908</v>
      </c>
      <c r="Z58" s="3" t="s">
        <v>41163</v>
      </c>
      <c r="AA58" s="3" t="s">
        <v>28390</v>
      </c>
      <c r="AB58" s="6" t="s">
        <v>41181</v>
      </c>
      <c r="AC58" s="3" t="s">
        <v>28404</v>
      </c>
      <c r="AD58" s="3" t="s">
        <v>41165</v>
      </c>
      <c r="AE58" s="3" t="s">
        <v>41139</v>
      </c>
      <c r="AF58" s="3" t="s">
        <v>41139</v>
      </c>
    </row>
    <row r="59" spans="2:32" ht="45">
      <c r="B59" s="3">
        <v>4</v>
      </c>
      <c r="C59" s="7" t="str">
        <f t="shared" si="0"/>
        <v>5048030</v>
      </c>
      <c r="D59" s="7">
        <f t="shared" si="1"/>
        <v>5048030</v>
      </c>
      <c r="F59" s="77">
        <v>50</v>
      </c>
      <c r="G59" s="7">
        <v>480</v>
      </c>
      <c r="H59" s="7">
        <v>30</v>
      </c>
      <c r="I59" s="7" t="s">
        <v>32</v>
      </c>
      <c r="J59" s="7" t="s">
        <v>10</v>
      </c>
      <c r="K59" s="7" t="s">
        <v>78</v>
      </c>
      <c r="L59" s="7" t="str">
        <f t="shared" si="2"/>
        <v>XT1N 50 amp, Icc= 30 Kamp a 480 volts Relé TMD</v>
      </c>
      <c r="M59" s="7" t="s">
        <v>35</v>
      </c>
      <c r="N59" s="9"/>
      <c r="O59" s="10"/>
      <c r="P59" s="7">
        <v>1</v>
      </c>
      <c r="Q59" s="7" t="s">
        <v>4</v>
      </c>
      <c r="R59" s="9" t="str">
        <f>VLOOKUP(Q59,MXP!$B$3:$L$90000,2,0)</f>
        <v>Juego de Terminales para cables de Cobre/Aluminio FC CuAl   50 mm2 (14...1 AWG) para interruptor XT1 hasta 160 A , 6 Pzs</v>
      </c>
      <c r="S59" s="9"/>
      <c r="T59" s="10"/>
      <c r="U59" s="3" t="s">
        <v>35907</v>
      </c>
      <c r="V59" s="3" t="s">
        <v>41140</v>
      </c>
      <c r="W59" s="3" t="s">
        <v>41139</v>
      </c>
      <c r="X59" s="3" t="s">
        <v>41139</v>
      </c>
      <c r="Y59" s="3" t="s">
        <v>35908</v>
      </c>
      <c r="Z59" s="3" t="s">
        <v>41163</v>
      </c>
      <c r="AA59" s="3" t="s">
        <v>28390</v>
      </c>
      <c r="AB59" s="6" t="s">
        <v>41181</v>
      </c>
      <c r="AC59" s="3" t="s">
        <v>28404</v>
      </c>
      <c r="AD59" s="3" t="s">
        <v>41165</v>
      </c>
      <c r="AE59" s="3" t="s">
        <v>41139</v>
      </c>
      <c r="AF59" s="3" t="s">
        <v>41139</v>
      </c>
    </row>
    <row r="60" spans="2:32" ht="45">
      <c r="B60" s="3">
        <v>4</v>
      </c>
      <c r="C60" s="7" t="str">
        <f t="shared" si="0"/>
        <v>6322065</v>
      </c>
      <c r="D60" s="7">
        <f t="shared" si="1"/>
        <v>6322065</v>
      </c>
      <c r="F60" s="75">
        <v>63</v>
      </c>
      <c r="G60" s="7">
        <v>220</v>
      </c>
      <c r="H60" s="7">
        <v>65</v>
      </c>
      <c r="I60" s="7" t="s">
        <v>32</v>
      </c>
      <c r="J60" s="7" t="s">
        <v>10</v>
      </c>
      <c r="K60" s="7" t="s">
        <v>78</v>
      </c>
      <c r="L60" s="7" t="str">
        <f t="shared" si="2"/>
        <v>XT1N 63 amp, Icc= 65 Kamp a 220 volts Relé TMD</v>
      </c>
      <c r="M60" s="7" t="s">
        <v>36</v>
      </c>
      <c r="N60" s="9"/>
      <c r="O60" s="10"/>
      <c r="P60" s="7">
        <v>1</v>
      </c>
      <c r="Q60" s="7" t="s">
        <v>4</v>
      </c>
      <c r="R60" s="9" t="str">
        <f>VLOOKUP(Q60,MXP!$B$3:$L$90000,2,0)</f>
        <v>Juego de Terminales para cables de Cobre/Aluminio FC CuAl   50 mm2 (14...1 AWG) para interruptor XT1 hasta 160 A , 6 Pzs</v>
      </c>
      <c r="S60" s="9"/>
      <c r="T60" s="10"/>
      <c r="U60" s="3" t="s">
        <v>35907</v>
      </c>
      <c r="V60" s="3" t="s">
        <v>41140</v>
      </c>
      <c r="W60" s="3" t="s">
        <v>41139</v>
      </c>
      <c r="X60" s="3" t="s">
        <v>41139</v>
      </c>
      <c r="Y60" s="3" t="s">
        <v>35908</v>
      </c>
      <c r="Z60" s="3" t="s">
        <v>41163</v>
      </c>
      <c r="AA60" s="3" t="s">
        <v>28390</v>
      </c>
      <c r="AB60" s="6" t="s">
        <v>41181</v>
      </c>
      <c r="AC60" s="3" t="s">
        <v>28404</v>
      </c>
      <c r="AD60" s="3" t="s">
        <v>41165</v>
      </c>
      <c r="AE60" s="3" t="s">
        <v>41139</v>
      </c>
      <c r="AF60" s="3" t="s">
        <v>41139</v>
      </c>
    </row>
    <row r="61" spans="2:32" ht="45">
      <c r="B61" s="3">
        <v>4</v>
      </c>
      <c r="C61" s="7" t="str">
        <f t="shared" si="0"/>
        <v>6344036</v>
      </c>
      <c r="D61" s="7">
        <f t="shared" si="1"/>
        <v>6344036</v>
      </c>
      <c r="F61" s="76">
        <v>63</v>
      </c>
      <c r="G61" s="7">
        <v>440</v>
      </c>
      <c r="H61" s="7">
        <v>36</v>
      </c>
      <c r="I61" s="7" t="s">
        <v>32</v>
      </c>
      <c r="J61" s="7" t="s">
        <v>10</v>
      </c>
      <c r="K61" s="7" t="s">
        <v>78</v>
      </c>
      <c r="L61" s="7" t="str">
        <f t="shared" si="2"/>
        <v>XT1N 63 amp, Icc= 36 Kamp a 440 volts Relé TMD</v>
      </c>
      <c r="M61" s="7" t="s">
        <v>36</v>
      </c>
      <c r="N61" s="9"/>
      <c r="O61" s="10"/>
      <c r="P61" s="7">
        <v>1</v>
      </c>
      <c r="Q61" s="7" t="s">
        <v>4</v>
      </c>
      <c r="R61" s="9" t="str">
        <f>VLOOKUP(Q61,MXP!$B$3:$L$90000,2,0)</f>
        <v>Juego de Terminales para cables de Cobre/Aluminio FC CuAl   50 mm2 (14...1 AWG) para interruptor XT1 hasta 160 A , 6 Pzs</v>
      </c>
      <c r="S61" s="9"/>
      <c r="T61" s="10"/>
      <c r="U61" s="3" t="s">
        <v>35907</v>
      </c>
      <c r="V61" s="3" t="s">
        <v>41140</v>
      </c>
      <c r="W61" s="3" t="s">
        <v>41139</v>
      </c>
      <c r="X61" s="3" t="s">
        <v>41139</v>
      </c>
      <c r="Y61" s="3" t="s">
        <v>35908</v>
      </c>
      <c r="Z61" s="3" t="s">
        <v>41163</v>
      </c>
      <c r="AA61" s="3" t="s">
        <v>28390</v>
      </c>
      <c r="AB61" s="6" t="s">
        <v>41181</v>
      </c>
      <c r="AC61" s="3" t="s">
        <v>28404</v>
      </c>
      <c r="AD61" s="3" t="s">
        <v>41165</v>
      </c>
      <c r="AE61" s="3" t="s">
        <v>41139</v>
      </c>
      <c r="AF61" s="3" t="s">
        <v>41139</v>
      </c>
    </row>
    <row r="62" spans="2:32" ht="45">
      <c r="B62" s="3">
        <v>4</v>
      </c>
      <c r="C62" s="7" t="str">
        <f t="shared" si="0"/>
        <v>6324065</v>
      </c>
      <c r="D62" s="7">
        <f t="shared" si="1"/>
        <v>6324065</v>
      </c>
      <c r="F62" s="76">
        <v>63</v>
      </c>
      <c r="G62" s="7">
        <v>240</v>
      </c>
      <c r="H62" s="7">
        <v>65</v>
      </c>
      <c r="I62" s="7" t="s">
        <v>32</v>
      </c>
      <c r="J62" s="7" t="s">
        <v>10</v>
      </c>
      <c r="K62" s="7" t="s">
        <v>78</v>
      </c>
      <c r="L62" s="7" t="str">
        <f t="shared" si="2"/>
        <v>XT1N 63 amp, Icc= 65 Kamp a 240 volts Relé TMD</v>
      </c>
      <c r="M62" s="7" t="s">
        <v>36</v>
      </c>
      <c r="N62" s="9"/>
      <c r="O62" s="10"/>
      <c r="P62" s="7">
        <v>1</v>
      </c>
      <c r="Q62" s="7" t="s">
        <v>4</v>
      </c>
      <c r="R62" s="9" t="str">
        <f>VLOOKUP(Q62,MXP!$B$3:$L$90000,2,0)</f>
        <v>Juego de Terminales para cables de Cobre/Aluminio FC CuAl   50 mm2 (14...1 AWG) para interruptor XT1 hasta 160 A , 6 Pzs</v>
      </c>
      <c r="S62" s="9"/>
      <c r="T62" s="10"/>
      <c r="U62" s="3" t="s">
        <v>35907</v>
      </c>
      <c r="V62" s="3" t="s">
        <v>41140</v>
      </c>
      <c r="W62" s="3" t="s">
        <v>41139</v>
      </c>
      <c r="X62" s="3" t="s">
        <v>41139</v>
      </c>
      <c r="Y62" s="3" t="s">
        <v>35908</v>
      </c>
      <c r="Z62" s="3" t="s">
        <v>41163</v>
      </c>
      <c r="AA62" s="3" t="s">
        <v>28390</v>
      </c>
      <c r="AB62" s="6" t="s">
        <v>41181</v>
      </c>
      <c r="AC62" s="3" t="s">
        <v>28404</v>
      </c>
      <c r="AD62" s="3" t="s">
        <v>41165</v>
      </c>
      <c r="AE62" s="3" t="s">
        <v>41139</v>
      </c>
      <c r="AF62" s="3" t="s">
        <v>41139</v>
      </c>
    </row>
    <row r="63" spans="2:32" ht="45">
      <c r="B63" s="3">
        <v>4</v>
      </c>
      <c r="C63" s="7" t="str">
        <f t="shared" si="0"/>
        <v>6348030</v>
      </c>
      <c r="D63" s="7">
        <f t="shared" si="1"/>
        <v>6348030</v>
      </c>
      <c r="F63" s="77">
        <v>63</v>
      </c>
      <c r="G63" s="7">
        <v>480</v>
      </c>
      <c r="H63" s="7">
        <v>30</v>
      </c>
      <c r="I63" s="7" t="s">
        <v>32</v>
      </c>
      <c r="J63" s="7" t="s">
        <v>10</v>
      </c>
      <c r="K63" s="7" t="s">
        <v>78</v>
      </c>
      <c r="L63" s="7" t="str">
        <f t="shared" si="2"/>
        <v>XT1N 63 amp, Icc= 30 Kamp a 480 volts Relé TMD</v>
      </c>
      <c r="M63" s="7" t="s">
        <v>36</v>
      </c>
      <c r="N63" s="9"/>
      <c r="O63" s="10"/>
      <c r="P63" s="7">
        <v>1</v>
      </c>
      <c r="Q63" s="7" t="s">
        <v>4</v>
      </c>
      <c r="R63" s="9" t="str">
        <f>VLOOKUP(Q63,MXP!$B$3:$L$90000,2,0)</f>
        <v>Juego de Terminales para cables de Cobre/Aluminio FC CuAl   50 mm2 (14...1 AWG) para interruptor XT1 hasta 160 A , 6 Pzs</v>
      </c>
      <c r="S63" s="9"/>
      <c r="T63" s="10"/>
      <c r="U63" s="3" t="s">
        <v>35907</v>
      </c>
      <c r="V63" s="3" t="s">
        <v>41140</v>
      </c>
      <c r="W63" s="3" t="s">
        <v>41139</v>
      </c>
      <c r="X63" s="3" t="s">
        <v>41139</v>
      </c>
      <c r="Y63" s="3" t="s">
        <v>35908</v>
      </c>
      <c r="Z63" s="3" t="s">
        <v>41163</v>
      </c>
      <c r="AA63" s="3" t="s">
        <v>28390</v>
      </c>
      <c r="AB63" s="6" t="s">
        <v>41181</v>
      </c>
      <c r="AC63" s="3" t="s">
        <v>28404</v>
      </c>
      <c r="AD63" s="3" t="s">
        <v>41165</v>
      </c>
      <c r="AE63" s="3" t="s">
        <v>41139</v>
      </c>
      <c r="AF63" s="3" t="s">
        <v>41139</v>
      </c>
    </row>
    <row r="64" spans="2:32" ht="45">
      <c r="B64" s="3">
        <v>4</v>
      </c>
      <c r="C64" s="7" t="str">
        <f t="shared" si="0"/>
        <v>8022065</v>
      </c>
      <c r="D64" s="7">
        <f t="shared" si="1"/>
        <v>8022065</v>
      </c>
      <c r="F64" s="75">
        <v>80</v>
      </c>
      <c r="G64" s="7">
        <v>220</v>
      </c>
      <c r="H64" s="7">
        <v>65</v>
      </c>
      <c r="I64" s="7" t="s">
        <v>32</v>
      </c>
      <c r="J64" s="7" t="s">
        <v>10</v>
      </c>
      <c r="K64" s="7" t="s">
        <v>78</v>
      </c>
      <c r="L64" s="7" t="str">
        <f t="shared" si="2"/>
        <v>XT1N 80 amp, Icc= 65 Kamp a 220 volts Relé TMD</v>
      </c>
      <c r="M64" s="7" t="s">
        <v>37</v>
      </c>
      <c r="N64" s="9"/>
      <c r="O64" s="10"/>
      <c r="P64" s="7">
        <v>1</v>
      </c>
      <c r="Q64" s="7" t="s">
        <v>4</v>
      </c>
      <c r="R64" s="9" t="str">
        <f>VLOOKUP(Q64,MXP!$B$3:$L$90000,2,0)</f>
        <v>Juego de Terminales para cables de Cobre/Aluminio FC CuAl   50 mm2 (14...1 AWG) para interruptor XT1 hasta 160 A , 6 Pzs</v>
      </c>
      <c r="S64" s="9"/>
      <c r="T64" s="10"/>
      <c r="U64" s="3" t="s">
        <v>35907</v>
      </c>
      <c r="V64" s="3" t="s">
        <v>41140</v>
      </c>
      <c r="W64" s="3" t="s">
        <v>41139</v>
      </c>
      <c r="X64" s="3" t="s">
        <v>41139</v>
      </c>
      <c r="Y64" s="3" t="s">
        <v>35908</v>
      </c>
      <c r="Z64" s="3" t="s">
        <v>41163</v>
      </c>
      <c r="AA64" s="3" t="s">
        <v>28390</v>
      </c>
      <c r="AB64" s="6" t="s">
        <v>41181</v>
      </c>
      <c r="AC64" s="3" t="s">
        <v>28404</v>
      </c>
      <c r="AD64" s="3" t="s">
        <v>41165</v>
      </c>
      <c r="AE64" s="3" t="s">
        <v>41139</v>
      </c>
      <c r="AF64" s="3" t="s">
        <v>41139</v>
      </c>
    </row>
    <row r="65" spans="2:32" ht="45">
      <c r="B65" s="3">
        <v>4</v>
      </c>
      <c r="C65" s="7" t="str">
        <f t="shared" si="0"/>
        <v>8044036</v>
      </c>
      <c r="D65" s="7">
        <f t="shared" si="1"/>
        <v>8044036</v>
      </c>
      <c r="F65" s="76">
        <v>80</v>
      </c>
      <c r="G65" s="7">
        <v>440</v>
      </c>
      <c r="H65" s="7">
        <v>36</v>
      </c>
      <c r="I65" s="7" t="s">
        <v>32</v>
      </c>
      <c r="J65" s="7" t="s">
        <v>10</v>
      </c>
      <c r="K65" s="7" t="s">
        <v>78</v>
      </c>
      <c r="L65" s="7" t="str">
        <f t="shared" si="2"/>
        <v>XT1N 80 amp, Icc= 36 Kamp a 440 volts Relé TMD</v>
      </c>
      <c r="M65" s="7" t="s">
        <v>37</v>
      </c>
      <c r="N65" s="9"/>
      <c r="O65" s="10"/>
      <c r="P65" s="7">
        <v>1</v>
      </c>
      <c r="Q65" s="7" t="s">
        <v>4</v>
      </c>
      <c r="R65" s="9" t="str">
        <f>VLOOKUP(Q65,MXP!$B$3:$L$90000,2,0)</f>
        <v>Juego de Terminales para cables de Cobre/Aluminio FC CuAl   50 mm2 (14...1 AWG) para interruptor XT1 hasta 160 A , 6 Pzs</v>
      </c>
      <c r="S65" s="9"/>
      <c r="T65" s="10"/>
      <c r="U65" s="3" t="s">
        <v>35907</v>
      </c>
      <c r="V65" s="3" t="s">
        <v>41140</v>
      </c>
      <c r="W65" s="3" t="s">
        <v>41139</v>
      </c>
      <c r="X65" s="3" t="s">
        <v>41139</v>
      </c>
      <c r="Y65" s="3" t="s">
        <v>35908</v>
      </c>
      <c r="Z65" s="3" t="s">
        <v>41163</v>
      </c>
      <c r="AA65" s="3" t="s">
        <v>28390</v>
      </c>
      <c r="AB65" s="6" t="s">
        <v>41181</v>
      </c>
      <c r="AC65" s="3" t="s">
        <v>28404</v>
      </c>
      <c r="AD65" s="3" t="s">
        <v>41165</v>
      </c>
      <c r="AE65" s="3" t="s">
        <v>41139</v>
      </c>
      <c r="AF65" s="3" t="s">
        <v>41139</v>
      </c>
    </row>
    <row r="66" spans="2:32" ht="45">
      <c r="B66" s="3">
        <v>4</v>
      </c>
      <c r="C66" s="7" t="str">
        <f t="shared" si="0"/>
        <v>8024065</v>
      </c>
      <c r="D66" s="7">
        <f t="shared" si="1"/>
        <v>8024065</v>
      </c>
      <c r="F66" s="76">
        <v>80</v>
      </c>
      <c r="G66" s="7">
        <v>240</v>
      </c>
      <c r="H66" s="7">
        <v>65</v>
      </c>
      <c r="I66" s="7" t="s">
        <v>32</v>
      </c>
      <c r="J66" s="7" t="s">
        <v>10</v>
      </c>
      <c r="K66" s="7" t="s">
        <v>78</v>
      </c>
      <c r="L66" s="7" t="str">
        <f t="shared" si="2"/>
        <v>XT1N 80 amp, Icc= 65 Kamp a 240 volts Relé TMD</v>
      </c>
      <c r="M66" s="7" t="s">
        <v>37</v>
      </c>
      <c r="N66" s="9"/>
      <c r="O66" s="10"/>
      <c r="P66" s="7">
        <v>1</v>
      </c>
      <c r="Q66" s="7" t="s">
        <v>4</v>
      </c>
      <c r="R66" s="9" t="str">
        <f>VLOOKUP(Q66,MXP!$B$3:$L$90000,2,0)</f>
        <v>Juego de Terminales para cables de Cobre/Aluminio FC CuAl   50 mm2 (14...1 AWG) para interruptor XT1 hasta 160 A , 6 Pzs</v>
      </c>
      <c r="S66" s="9"/>
      <c r="T66" s="10"/>
      <c r="U66" s="3" t="s">
        <v>35907</v>
      </c>
      <c r="V66" s="3" t="s">
        <v>41140</v>
      </c>
      <c r="W66" s="3" t="s">
        <v>41139</v>
      </c>
      <c r="X66" s="3" t="s">
        <v>41139</v>
      </c>
      <c r="Y66" s="3" t="s">
        <v>35908</v>
      </c>
      <c r="Z66" s="3" t="s">
        <v>41163</v>
      </c>
      <c r="AA66" s="3" t="s">
        <v>28390</v>
      </c>
      <c r="AB66" s="6" t="s">
        <v>41181</v>
      </c>
      <c r="AC66" s="3" t="s">
        <v>28404</v>
      </c>
      <c r="AD66" s="3" t="s">
        <v>41165</v>
      </c>
      <c r="AE66" s="3" t="s">
        <v>41139</v>
      </c>
      <c r="AF66" s="3" t="s">
        <v>41139</v>
      </c>
    </row>
    <row r="67" spans="2:32" ht="45">
      <c r="B67" s="3">
        <v>4</v>
      </c>
      <c r="C67" s="7" t="str">
        <f t="shared" si="0"/>
        <v>8048030</v>
      </c>
      <c r="D67" s="7">
        <f t="shared" si="1"/>
        <v>8048030</v>
      </c>
      <c r="F67" s="77">
        <v>80</v>
      </c>
      <c r="G67" s="7">
        <v>480</v>
      </c>
      <c r="H67" s="7">
        <v>30</v>
      </c>
      <c r="I67" s="7" t="s">
        <v>32</v>
      </c>
      <c r="J67" s="7" t="s">
        <v>10</v>
      </c>
      <c r="K67" s="7" t="s">
        <v>78</v>
      </c>
      <c r="L67" s="7" t="str">
        <f t="shared" si="2"/>
        <v>XT1N 80 amp, Icc= 30 Kamp a 480 volts Relé TMD</v>
      </c>
      <c r="M67" s="7" t="s">
        <v>37</v>
      </c>
      <c r="N67" s="9"/>
      <c r="O67" s="10"/>
      <c r="P67" s="7">
        <v>1</v>
      </c>
      <c r="Q67" s="7" t="s">
        <v>4</v>
      </c>
      <c r="R67" s="9" t="str">
        <f>VLOOKUP(Q67,MXP!$B$3:$L$90000,2,0)</f>
        <v>Juego de Terminales para cables de Cobre/Aluminio FC CuAl   50 mm2 (14...1 AWG) para interruptor XT1 hasta 160 A , 6 Pzs</v>
      </c>
      <c r="S67" s="9"/>
      <c r="T67" s="10"/>
      <c r="U67" s="3" t="s">
        <v>35907</v>
      </c>
      <c r="V67" s="3" t="s">
        <v>41140</v>
      </c>
      <c r="W67" s="3" t="s">
        <v>41139</v>
      </c>
      <c r="X67" s="3" t="s">
        <v>41139</v>
      </c>
      <c r="Y67" s="3" t="s">
        <v>35908</v>
      </c>
      <c r="Z67" s="3" t="s">
        <v>41163</v>
      </c>
      <c r="AA67" s="3" t="s">
        <v>28390</v>
      </c>
      <c r="AB67" s="6" t="s">
        <v>41181</v>
      </c>
      <c r="AC67" s="3" t="s">
        <v>28404</v>
      </c>
      <c r="AD67" s="3" t="s">
        <v>41165</v>
      </c>
      <c r="AE67" s="3" t="s">
        <v>41139</v>
      </c>
      <c r="AF67" s="3" t="s">
        <v>41139</v>
      </c>
    </row>
    <row r="68" spans="2:32" ht="45">
      <c r="B68" s="3">
        <v>4</v>
      </c>
      <c r="C68" s="7" t="str">
        <f t="shared" si="0"/>
        <v>10022065</v>
      </c>
      <c r="D68" s="7">
        <f t="shared" si="1"/>
        <v>10022065</v>
      </c>
      <c r="F68" s="75">
        <v>100</v>
      </c>
      <c r="G68" s="7">
        <v>220</v>
      </c>
      <c r="H68" s="7">
        <v>65</v>
      </c>
      <c r="I68" s="7" t="s">
        <v>32</v>
      </c>
      <c r="J68" s="7" t="s">
        <v>10</v>
      </c>
      <c r="K68" s="7" t="s">
        <v>78</v>
      </c>
      <c r="L68" s="7" t="str">
        <f t="shared" si="2"/>
        <v>XT1N 100 amp, Icc= 65 Kamp a 220 volts Relé TMD</v>
      </c>
      <c r="M68" s="7" t="s">
        <v>38</v>
      </c>
      <c r="N68" s="9"/>
      <c r="O68" s="10"/>
      <c r="P68" s="7">
        <v>1</v>
      </c>
      <c r="Q68" s="7" t="s">
        <v>4</v>
      </c>
      <c r="R68" s="9" t="str">
        <f>VLOOKUP(Q68,MXP!$B$3:$L$90000,2,0)</f>
        <v>Juego de Terminales para cables de Cobre/Aluminio FC CuAl   50 mm2 (14...1 AWG) para interruptor XT1 hasta 160 A , 6 Pzs</v>
      </c>
      <c r="S68" s="9"/>
      <c r="T68" s="10"/>
      <c r="U68" s="3" t="s">
        <v>35907</v>
      </c>
      <c r="V68" s="3" t="s">
        <v>41140</v>
      </c>
      <c r="W68" s="3" t="s">
        <v>41139</v>
      </c>
      <c r="X68" s="3" t="s">
        <v>41139</v>
      </c>
      <c r="Y68" s="3" t="s">
        <v>35908</v>
      </c>
      <c r="Z68" s="3" t="s">
        <v>41163</v>
      </c>
      <c r="AA68" s="3" t="s">
        <v>28390</v>
      </c>
      <c r="AB68" s="6" t="s">
        <v>41181</v>
      </c>
      <c r="AC68" s="3" t="s">
        <v>28404</v>
      </c>
      <c r="AD68" s="3" t="s">
        <v>41165</v>
      </c>
      <c r="AE68" s="3" t="s">
        <v>41139</v>
      </c>
      <c r="AF68" s="3" t="s">
        <v>41139</v>
      </c>
    </row>
    <row r="69" spans="2:32" ht="45">
      <c r="B69" s="3">
        <v>4</v>
      </c>
      <c r="C69" s="7" t="str">
        <f t="shared" ref="C69:C132" si="3">CONCATENATE(F69,G69,H69)</f>
        <v>10044036</v>
      </c>
      <c r="D69" s="7">
        <f t="shared" ref="D69:D132" si="4">VALUE(C69)</f>
        <v>10044036</v>
      </c>
      <c r="F69" s="76">
        <v>100</v>
      </c>
      <c r="G69" s="7">
        <v>440</v>
      </c>
      <c r="H69" s="7">
        <v>36</v>
      </c>
      <c r="I69" s="7" t="s">
        <v>32</v>
      </c>
      <c r="J69" s="7" t="s">
        <v>10</v>
      </c>
      <c r="K69" s="7" t="s">
        <v>78</v>
      </c>
      <c r="L69" s="7" t="str">
        <f t="shared" ref="L69:L132" si="5">CONCATENATE(J69,I69," ",F69," amp, Icc= ",H69," Kamp a ",G69," volts"," ","Relé ",K69)</f>
        <v>XT1N 100 amp, Icc= 36 Kamp a 440 volts Relé TMD</v>
      </c>
      <c r="M69" s="7" t="s">
        <v>38</v>
      </c>
      <c r="N69" s="9"/>
      <c r="O69" s="10"/>
      <c r="P69" s="7">
        <v>1</v>
      </c>
      <c r="Q69" s="7" t="s">
        <v>4</v>
      </c>
      <c r="R69" s="9" t="str">
        <f>VLOOKUP(Q69,MXP!$B$3:$L$90000,2,0)</f>
        <v>Juego de Terminales para cables de Cobre/Aluminio FC CuAl   50 mm2 (14...1 AWG) para interruptor XT1 hasta 160 A , 6 Pzs</v>
      </c>
      <c r="S69" s="9"/>
      <c r="T69" s="10"/>
      <c r="U69" s="3" t="s">
        <v>35907</v>
      </c>
      <c r="V69" s="3" t="s">
        <v>41140</v>
      </c>
      <c r="W69" s="3" t="s">
        <v>41139</v>
      </c>
      <c r="X69" s="3" t="s">
        <v>41139</v>
      </c>
      <c r="Y69" s="3" t="s">
        <v>35908</v>
      </c>
      <c r="Z69" s="3" t="s">
        <v>41163</v>
      </c>
      <c r="AA69" s="3" t="s">
        <v>28390</v>
      </c>
      <c r="AB69" s="6" t="s">
        <v>41181</v>
      </c>
      <c r="AC69" s="3" t="s">
        <v>28404</v>
      </c>
      <c r="AD69" s="3" t="s">
        <v>41165</v>
      </c>
      <c r="AE69" s="3" t="s">
        <v>41139</v>
      </c>
      <c r="AF69" s="3" t="s">
        <v>41139</v>
      </c>
    </row>
    <row r="70" spans="2:32" ht="45">
      <c r="B70" s="3">
        <v>4</v>
      </c>
      <c r="C70" s="7" t="str">
        <f t="shared" si="3"/>
        <v>10024065</v>
      </c>
      <c r="D70" s="7">
        <f t="shared" si="4"/>
        <v>10024065</v>
      </c>
      <c r="F70" s="76">
        <v>100</v>
      </c>
      <c r="G70" s="7">
        <v>240</v>
      </c>
      <c r="H70" s="7">
        <v>65</v>
      </c>
      <c r="I70" s="7" t="s">
        <v>32</v>
      </c>
      <c r="J70" s="7" t="s">
        <v>10</v>
      </c>
      <c r="K70" s="7" t="s">
        <v>78</v>
      </c>
      <c r="L70" s="7" t="str">
        <f t="shared" si="5"/>
        <v>XT1N 100 amp, Icc= 65 Kamp a 240 volts Relé TMD</v>
      </c>
      <c r="M70" s="7" t="s">
        <v>38</v>
      </c>
      <c r="N70" s="9"/>
      <c r="O70" s="10"/>
      <c r="P70" s="7">
        <v>1</v>
      </c>
      <c r="Q70" s="7" t="s">
        <v>4</v>
      </c>
      <c r="R70" s="9" t="str">
        <f>VLOOKUP(Q70,MXP!$B$3:$L$90000,2,0)</f>
        <v>Juego de Terminales para cables de Cobre/Aluminio FC CuAl   50 mm2 (14...1 AWG) para interruptor XT1 hasta 160 A , 6 Pzs</v>
      </c>
      <c r="S70" s="9"/>
      <c r="T70" s="10"/>
      <c r="U70" s="3" t="s">
        <v>35907</v>
      </c>
      <c r="V70" s="3" t="s">
        <v>41140</v>
      </c>
      <c r="W70" s="3" t="s">
        <v>41139</v>
      </c>
      <c r="X70" s="3" t="s">
        <v>41139</v>
      </c>
      <c r="Y70" s="3" t="s">
        <v>35908</v>
      </c>
      <c r="Z70" s="3" t="s">
        <v>41163</v>
      </c>
      <c r="AA70" s="3" t="s">
        <v>28390</v>
      </c>
      <c r="AB70" s="6" t="s">
        <v>41181</v>
      </c>
      <c r="AC70" s="3" t="s">
        <v>28404</v>
      </c>
      <c r="AD70" s="3" t="s">
        <v>41165</v>
      </c>
      <c r="AE70" s="3" t="s">
        <v>41139</v>
      </c>
      <c r="AF70" s="3" t="s">
        <v>41139</v>
      </c>
    </row>
    <row r="71" spans="2:32" ht="45">
      <c r="B71" s="3">
        <v>4</v>
      </c>
      <c r="C71" s="7" t="str">
        <f t="shared" si="3"/>
        <v>10048030</v>
      </c>
      <c r="D71" s="7">
        <f t="shared" si="4"/>
        <v>10048030</v>
      </c>
      <c r="F71" s="77">
        <v>100</v>
      </c>
      <c r="G71" s="7">
        <v>480</v>
      </c>
      <c r="H71" s="7">
        <v>30</v>
      </c>
      <c r="I71" s="7" t="s">
        <v>32</v>
      </c>
      <c r="J71" s="7" t="s">
        <v>10</v>
      </c>
      <c r="K71" s="7" t="s">
        <v>78</v>
      </c>
      <c r="L71" s="7" t="str">
        <f t="shared" si="5"/>
        <v>XT1N 100 amp, Icc= 30 Kamp a 480 volts Relé TMD</v>
      </c>
      <c r="M71" s="7" t="s">
        <v>38</v>
      </c>
      <c r="N71" s="9"/>
      <c r="O71" s="10"/>
      <c r="P71" s="7">
        <v>1</v>
      </c>
      <c r="Q71" s="7" t="s">
        <v>4</v>
      </c>
      <c r="R71" s="9" t="str">
        <f>VLOOKUP(Q71,MXP!$B$3:$L$90000,2,0)</f>
        <v>Juego de Terminales para cables de Cobre/Aluminio FC CuAl   50 mm2 (14...1 AWG) para interruptor XT1 hasta 160 A , 6 Pzs</v>
      </c>
      <c r="S71" s="9"/>
      <c r="T71" s="10"/>
      <c r="U71" s="3" t="s">
        <v>35907</v>
      </c>
      <c r="V71" s="3" t="s">
        <v>41140</v>
      </c>
      <c r="W71" s="3" t="s">
        <v>41139</v>
      </c>
      <c r="X71" s="3" t="s">
        <v>41139</v>
      </c>
      <c r="Y71" s="3" t="s">
        <v>35908</v>
      </c>
      <c r="Z71" s="3" t="s">
        <v>41163</v>
      </c>
      <c r="AA71" s="3" t="s">
        <v>28390</v>
      </c>
      <c r="AB71" s="6" t="s">
        <v>41181</v>
      </c>
      <c r="AC71" s="3" t="s">
        <v>28404</v>
      </c>
      <c r="AD71" s="3" t="s">
        <v>41165</v>
      </c>
      <c r="AE71" s="3" t="s">
        <v>41139</v>
      </c>
      <c r="AF71" s="3" t="s">
        <v>41139</v>
      </c>
    </row>
    <row r="72" spans="2:32" ht="45">
      <c r="B72" s="3">
        <v>4</v>
      </c>
      <c r="C72" s="7" t="str">
        <f t="shared" si="3"/>
        <v>12522065</v>
      </c>
      <c r="D72" s="7">
        <f t="shared" si="4"/>
        <v>12522065</v>
      </c>
      <c r="F72" s="75">
        <v>125</v>
      </c>
      <c r="G72" s="7">
        <v>220</v>
      </c>
      <c r="H72" s="7">
        <v>65</v>
      </c>
      <c r="I72" s="7" t="s">
        <v>32</v>
      </c>
      <c r="J72" s="7" t="s">
        <v>10</v>
      </c>
      <c r="K72" s="7" t="s">
        <v>78</v>
      </c>
      <c r="L72" s="7" t="str">
        <f t="shared" si="5"/>
        <v>XT1N 125 amp, Icc= 65 Kamp a 220 volts Relé TMD</v>
      </c>
      <c r="M72" s="7" t="s">
        <v>39</v>
      </c>
      <c r="N72" s="9"/>
      <c r="O72" s="10"/>
      <c r="P72" s="7">
        <v>1</v>
      </c>
      <c r="Q72" s="7" t="s">
        <v>4</v>
      </c>
      <c r="R72" s="9" t="str">
        <f>VLOOKUP(Q72,MXP!$B$3:$L$90000,2,0)</f>
        <v>Juego de Terminales para cables de Cobre/Aluminio FC CuAl   50 mm2 (14...1 AWG) para interruptor XT1 hasta 160 A , 6 Pzs</v>
      </c>
      <c r="S72" s="9"/>
      <c r="T72" s="10"/>
      <c r="U72" s="3" t="s">
        <v>35907</v>
      </c>
      <c r="V72" s="3" t="s">
        <v>41140</v>
      </c>
      <c r="W72" s="3" t="s">
        <v>41139</v>
      </c>
      <c r="X72" s="3" t="s">
        <v>41139</v>
      </c>
      <c r="Y72" s="3" t="s">
        <v>35908</v>
      </c>
      <c r="Z72" s="3" t="s">
        <v>41163</v>
      </c>
      <c r="AA72" s="3" t="s">
        <v>28390</v>
      </c>
      <c r="AB72" s="6" t="s">
        <v>41181</v>
      </c>
      <c r="AC72" s="3" t="s">
        <v>28404</v>
      </c>
      <c r="AD72" s="3" t="s">
        <v>41165</v>
      </c>
      <c r="AE72" s="3" t="s">
        <v>41139</v>
      </c>
      <c r="AF72" s="3" t="s">
        <v>41139</v>
      </c>
    </row>
    <row r="73" spans="2:32" ht="45">
      <c r="B73" s="3">
        <v>4</v>
      </c>
      <c r="C73" s="7" t="str">
        <f t="shared" si="3"/>
        <v>12544036</v>
      </c>
      <c r="D73" s="7">
        <f t="shared" si="4"/>
        <v>12544036</v>
      </c>
      <c r="F73" s="76">
        <v>125</v>
      </c>
      <c r="G73" s="7">
        <v>440</v>
      </c>
      <c r="H73" s="7">
        <v>36</v>
      </c>
      <c r="I73" s="7" t="s">
        <v>32</v>
      </c>
      <c r="J73" s="7" t="s">
        <v>10</v>
      </c>
      <c r="K73" s="7" t="s">
        <v>78</v>
      </c>
      <c r="L73" s="7" t="str">
        <f t="shared" si="5"/>
        <v>XT1N 125 amp, Icc= 36 Kamp a 440 volts Relé TMD</v>
      </c>
      <c r="M73" s="7" t="s">
        <v>39</v>
      </c>
      <c r="N73" s="9"/>
      <c r="O73" s="10"/>
      <c r="P73" s="7">
        <v>1</v>
      </c>
      <c r="Q73" s="7" t="s">
        <v>4</v>
      </c>
      <c r="R73" s="9" t="str">
        <f>VLOOKUP(Q73,MXP!$B$3:$L$90000,2,0)</f>
        <v>Juego de Terminales para cables de Cobre/Aluminio FC CuAl   50 mm2 (14...1 AWG) para interruptor XT1 hasta 160 A , 6 Pzs</v>
      </c>
      <c r="S73" s="9"/>
      <c r="T73" s="10"/>
      <c r="U73" s="3" t="s">
        <v>35907</v>
      </c>
      <c r="V73" s="3" t="s">
        <v>41140</v>
      </c>
      <c r="W73" s="3" t="s">
        <v>41139</v>
      </c>
      <c r="X73" s="3" t="s">
        <v>41139</v>
      </c>
      <c r="Y73" s="3" t="s">
        <v>35908</v>
      </c>
      <c r="Z73" s="3" t="s">
        <v>41163</v>
      </c>
      <c r="AA73" s="3" t="s">
        <v>28390</v>
      </c>
      <c r="AB73" s="6" t="s">
        <v>41181</v>
      </c>
      <c r="AC73" s="3" t="s">
        <v>28404</v>
      </c>
      <c r="AD73" s="3" t="s">
        <v>41165</v>
      </c>
      <c r="AE73" s="3" t="s">
        <v>41139</v>
      </c>
      <c r="AF73" s="3" t="s">
        <v>41139</v>
      </c>
    </row>
    <row r="74" spans="2:32" ht="45">
      <c r="B74" s="3">
        <v>4</v>
      </c>
      <c r="C74" s="7" t="str">
        <f t="shared" si="3"/>
        <v>12524065</v>
      </c>
      <c r="D74" s="7">
        <f t="shared" si="4"/>
        <v>12524065</v>
      </c>
      <c r="F74" s="76">
        <v>125</v>
      </c>
      <c r="G74" s="7">
        <v>240</v>
      </c>
      <c r="H74" s="7">
        <v>65</v>
      </c>
      <c r="I74" s="7" t="s">
        <v>32</v>
      </c>
      <c r="J74" s="7" t="s">
        <v>10</v>
      </c>
      <c r="K74" s="7" t="s">
        <v>78</v>
      </c>
      <c r="L74" s="7" t="str">
        <f t="shared" si="5"/>
        <v>XT1N 125 amp, Icc= 65 Kamp a 240 volts Relé TMD</v>
      </c>
      <c r="M74" s="7" t="s">
        <v>39</v>
      </c>
      <c r="N74" s="9"/>
      <c r="O74" s="10"/>
      <c r="P74" s="7">
        <v>1</v>
      </c>
      <c r="Q74" s="7" t="s">
        <v>4</v>
      </c>
      <c r="R74" s="9" t="str">
        <f>VLOOKUP(Q74,MXP!$B$3:$L$90000,2,0)</f>
        <v>Juego de Terminales para cables de Cobre/Aluminio FC CuAl   50 mm2 (14...1 AWG) para interruptor XT1 hasta 160 A , 6 Pzs</v>
      </c>
      <c r="S74" s="9"/>
      <c r="T74" s="10"/>
      <c r="U74" s="3" t="s">
        <v>35907</v>
      </c>
      <c r="V74" s="3" t="s">
        <v>41140</v>
      </c>
      <c r="W74" s="3" t="s">
        <v>41139</v>
      </c>
      <c r="X74" s="3" t="s">
        <v>41139</v>
      </c>
      <c r="Y74" s="3" t="s">
        <v>35908</v>
      </c>
      <c r="Z74" s="3" t="s">
        <v>41163</v>
      </c>
      <c r="AA74" s="3" t="s">
        <v>28390</v>
      </c>
      <c r="AB74" s="6" t="s">
        <v>41181</v>
      </c>
      <c r="AC74" s="3" t="s">
        <v>28404</v>
      </c>
      <c r="AD74" s="3" t="s">
        <v>41165</v>
      </c>
      <c r="AE74" s="3" t="s">
        <v>41139</v>
      </c>
      <c r="AF74" s="3" t="s">
        <v>41139</v>
      </c>
    </row>
    <row r="75" spans="2:32" ht="45">
      <c r="B75" s="3">
        <v>4</v>
      </c>
      <c r="C75" s="7" t="str">
        <f t="shared" si="3"/>
        <v>12548030</v>
      </c>
      <c r="D75" s="7">
        <f t="shared" si="4"/>
        <v>12548030</v>
      </c>
      <c r="F75" s="77">
        <v>125</v>
      </c>
      <c r="G75" s="7">
        <v>480</v>
      </c>
      <c r="H75" s="7">
        <v>30</v>
      </c>
      <c r="I75" s="7" t="s">
        <v>32</v>
      </c>
      <c r="J75" s="7" t="s">
        <v>10</v>
      </c>
      <c r="K75" s="7" t="s">
        <v>78</v>
      </c>
      <c r="L75" s="7" t="str">
        <f t="shared" si="5"/>
        <v>XT1N 125 amp, Icc= 30 Kamp a 480 volts Relé TMD</v>
      </c>
      <c r="M75" s="7" t="s">
        <v>39</v>
      </c>
      <c r="N75" s="9"/>
      <c r="O75" s="10"/>
      <c r="P75" s="7">
        <v>1</v>
      </c>
      <c r="Q75" s="7" t="s">
        <v>4</v>
      </c>
      <c r="R75" s="9" t="str">
        <f>VLOOKUP(Q75,MXP!$B$3:$L$90000,2,0)</f>
        <v>Juego de Terminales para cables de Cobre/Aluminio FC CuAl   50 mm2 (14...1 AWG) para interruptor XT1 hasta 160 A , 6 Pzs</v>
      </c>
      <c r="S75" s="9"/>
      <c r="T75" s="10"/>
      <c r="U75" s="3" t="s">
        <v>35907</v>
      </c>
      <c r="V75" s="3" t="s">
        <v>41140</v>
      </c>
      <c r="W75" s="3" t="s">
        <v>41139</v>
      </c>
      <c r="X75" s="3" t="s">
        <v>41139</v>
      </c>
      <c r="Y75" s="3" t="s">
        <v>35908</v>
      </c>
      <c r="Z75" s="3" t="s">
        <v>41163</v>
      </c>
      <c r="AA75" s="3" t="s">
        <v>28390</v>
      </c>
      <c r="AB75" s="6" t="s">
        <v>41181</v>
      </c>
      <c r="AC75" s="3" t="s">
        <v>28404</v>
      </c>
      <c r="AD75" s="3" t="s">
        <v>41165</v>
      </c>
      <c r="AE75" s="3" t="s">
        <v>41139</v>
      </c>
      <c r="AF75" s="3" t="s">
        <v>41139</v>
      </c>
    </row>
    <row r="76" spans="2:32" ht="45">
      <c r="B76" s="3">
        <v>4</v>
      </c>
      <c r="C76" s="7" t="str">
        <f t="shared" si="3"/>
        <v>16022065</v>
      </c>
      <c r="D76" s="7">
        <f t="shared" si="4"/>
        <v>16022065</v>
      </c>
      <c r="F76" s="75">
        <v>160</v>
      </c>
      <c r="G76" s="7">
        <v>220</v>
      </c>
      <c r="H76" s="7">
        <v>65</v>
      </c>
      <c r="I76" s="7" t="s">
        <v>32</v>
      </c>
      <c r="J76" s="7" t="s">
        <v>10</v>
      </c>
      <c r="K76" s="7" t="s">
        <v>78</v>
      </c>
      <c r="L76" s="7" t="str">
        <f t="shared" si="5"/>
        <v>XT1N 160 amp, Icc= 65 Kamp a 220 volts Relé TMD</v>
      </c>
      <c r="M76" s="7" t="s">
        <v>40</v>
      </c>
      <c r="N76" s="9"/>
      <c r="O76" s="10"/>
      <c r="P76" s="7">
        <v>1</v>
      </c>
      <c r="Q76" s="7" t="s">
        <v>4</v>
      </c>
      <c r="R76" s="9" t="str">
        <f>VLOOKUP(Q76,MXP!$B$3:$L$90000,2,0)</f>
        <v>Juego de Terminales para cables de Cobre/Aluminio FC CuAl   50 mm2 (14...1 AWG) para interruptor XT1 hasta 160 A , 6 Pzs</v>
      </c>
      <c r="S76" s="9"/>
      <c r="T76" s="10"/>
      <c r="U76" s="3" t="s">
        <v>35907</v>
      </c>
      <c r="V76" s="3" t="s">
        <v>41140</v>
      </c>
      <c r="W76" s="3" t="s">
        <v>41139</v>
      </c>
      <c r="X76" s="3" t="s">
        <v>41139</v>
      </c>
      <c r="Y76" s="3" t="s">
        <v>35908</v>
      </c>
      <c r="Z76" s="3" t="s">
        <v>41163</v>
      </c>
      <c r="AA76" s="3" t="s">
        <v>28390</v>
      </c>
      <c r="AB76" s="6" t="s">
        <v>41181</v>
      </c>
      <c r="AC76" s="3" t="s">
        <v>28404</v>
      </c>
      <c r="AD76" s="3" t="s">
        <v>41165</v>
      </c>
      <c r="AE76" s="3" t="s">
        <v>41139</v>
      </c>
      <c r="AF76" s="3" t="s">
        <v>41139</v>
      </c>
    </row>
    <row r="77" spans="2:32" ht="45">
      <c r="B77" s="3">
        <v>4</v>
      </c>
      <c r="C77" s="7" t="str">
        <f t="shared" si="3"/>
        <v>16044036</v>
      </c>
      <c r="D77" s="7">
        <f t="shared" si="4"/>
        <v>16044036</v>
      </c>
      <c r="F77" s="76">
        <v>160</v>
      </c>
      <c r="G77" s="7">
        <v>440</v>
      </c>
      <c r="H77" s="7">
        <v>36</v>
      </c>
      <c r="I77" s="7" t="s">
        <v>32</v>
      </c>
      <c r="J77" s="7" t="s">
        <v>10</v>
      </c>
      <c r="K77" s="7" t="s">
        <v>78</v>
      </c>
      <c r="L77" s="7" t="str">
        <f t="shared" si="5"/>
        <v>XT1N 160 amp, Icc= 36 Kamp a 440 volts Relé TMD</v>
      </c>
      <c r="M77" s="7" t="s">
        <v>40</v>
      </c>
      <c r="N77" s="9"/>
      <c r="O77" s="10"/>
      <c r="P77" s="7">
        <v>1</v>
      </c>
      <c r="Q77" s="7" t="s">
        <v>4</v>
      </c>
      <c r="R77" s="9" t="str">
        <f>VLOOKUP(Q77,MXP!$B$3:$L$90000,2,0)</f>
        <v>Juego de Terminales para cables de Cobre/Aluminio FC CuAl   50 mm2 (14...1 AWG) para interruptor XT1 hasta 160 A , 6 Pzs</v>
      </c>
      <c r="S77" s="9"/>
      <c r="T77" s="10"/>
      <c r="U77" s="3" t="s">
        <v>35907</v>
      </c>
      <c r="V77" s="3" t="s">
        <v>41140</v>
      </c>
      <c r="W77" s="3" t="s">
        <v>41139</v>
      </c>
      <c r="X77" s="3" t="s">
        <v>41139</v>
      </c>
      <c r="Y77" s="3" t="s">
        <v>35908</v>
      </c>
      <c r="Z77" s="3" t="s">
        <v>41163</v>
      </c>
      <c r="AA77" s="3" t="s">
        <v>28390</v>
      </c>
      <c r="AB77" s="6" t="s">
        <v>41181</v>
      </c>
      <c r="AC77" s="3" t="s">
        <v>28404</v>
      </c>
      <c r="AD77" s="3" t="s">
        <v>41165</v>
      </c>
      <c r="AE77" s="3" t="s">
        <v>41139</v>
      </c>
      <c r="AF77" s="3" t="s">
        <v>41139</v>
      </c>
    </row>
    <row r="78" spans="2:32" ht="45">
      <c r="B78" s="3">
        <v>4</v>
      </c>
      <c r="C78" s="7" t="str">
        <f t="shared" si="3"/>
        <v>16024065</v>
      </c>
      <c r="D78" s="7">
        <f t="shared" si="4"/>
        <v>16024065</v>
      </c>
      <c r="F78" s="76">
        <v>160</v>
      </c>
      <c r="G78" s="7">
        <v>240</v>
      </c>
      <c r="H78" s="7">
        <v>65</v>
      </c>
      <c r="I78" s="7" t="s">
        <v>32</v>
      </c>
      <c r="J78" s="7" t="s">
        <v>10</v>
      </c>
      <c r="K78" s="7" t="s">
        <v>78</v>
      </c>
      <c r="L78" s="7" t="str">
        <f t="shared" si="5"/>
        <v>XT1N 160 amp, Icc= 65 Kamp a 240 volts Relé TMD</v>
      </c>
      <c r="M78" s="7" t="s">
        <v>40</v>
      </c>
      <c r="N78" s="9"/>
      <c r="O78" s="10"/>
      <c r="P78" s="7">
        <v>1</v>
      </c>
      <c r="Q78" s="7" t="s">
        <v>4</v>
      </c>
      <c r="R78" s="9" t="str">
        <f>VLOOKUP(Q78,MXP!$B$3:$L$90000,2,0)</f>
        <v>Juego de Terminales para cables de Cobre/Aluminio FC CuAl   50 mm2 (14...1 AWG) para interruptor XT1 hasta 160 A , 6 Pzs</v>
      </c>
      <c r="S78" s="9"/>
      <c r="T78" s="10"/>
      <c r="U78" s="3" t="s">
        <v>35907</v>
      </c>
      <c r="V78" s="3" t="s">
        <v>41140</v>
      </c>
      <c r="W78" s="3" t="s">
        <v>41139</v>
      </c>
      <c r="X78" s="3" t="s">
        <v>41139</v>
      </c>
      <c r="Y78" s="3" t="s">
        <v>35908</v>
      </c>
      <c r="Z78" s="3" t="s">
        <v>41163</v>
      </c>
      <c r="AA78" s="3" t="s">
        <v>28390</v>
      </c>
      <c r="AB78" s="6" t="s">
        <v>41181</v>
      </c>
      <c r="AC78" s="3" t="s">
        <v>28404</v>
      </c>
      <c r="AD78" s="3" t="s">
        <v>41165</v>
      </c>
      <c r="AE78" s="3" t="s">
        <v>41139</v>
      </c>
      <c r="AF78" s="3" t="s">
        <v>41139</v>
      </c>
    </row>
    <row r="79" spans="2:32" ht="45">
      <c r="B79" s="3">
        <v>4</v>
      </c>
      <c r="C79" s="7" t="str">
        <f t="shared" si="3"/>
        <v>16048030</v>
      </c>
      <c r="D79" s="7">
        <f t="shared" si="4"/>
        <v>16048030</v>
      </c>
      <c r="F79" s="77">
        <v>160</v>
      </c>
      <c r="G79" s="7">
        <v>480</v>
      </c>
      <c r="H79" s="7">
        <v>30</v>
      </c>
      <c r="I79" s="7" t="s">
        <v>32</v>
      </c>
      <c r="J79" s="7" t="s">
        <v>10</v>
      </c>
      <c r="K79" s="7" t="s">
        <v>78</v>
      </c>
      <c r="L79" s="7" t="str">
        <f t="shared" si="5"/>
        <v>XT1N 160 amp, Icc= 30 Kamp a 480 volts Relé TMD</v>
      </c>
      <c r="M79" s="7" t="s">
        <v>40</v>
      </c>
      <c r="N79" s="9"/>
      <c r="O79" s="10"/>
      <c r="P79" s="7">
        <v>1</v>
      </c>
      <c r="Q79" s="7" t="s">
        <v>4</v>
      </c>
      <c r="R79" s="9" t="str">
        <f>VLOOKUP(Q79,MXP!$B$3:$L$90000,2,0)</f>
        <v>Juego de Terminales para cables de Cobre/Aluminio FC CuAl   50 mm2 (14...1 AWG) para interruptor XT1 hasta 160 A , 6 Pzs</v>
      </c>
      <c r="S79" s="9"/>
      <c r="T79" s="10"/>
      <c r="U79" s="3" t="s">
        <v>35907</v>
      </c>
      <c r="V79" s="3" t="s">
        <v>41140</v>
      </c>
      <c r="W79" s="3" t="s">
        <v>41139</v>
      </c>
      <c r="X79" s="3" t="s">
        <v>41139</v>
      </c>
      <c r="Y79" s="3" t="s">
        <v>35908</v>
      </c>
      <c r="Z79" s="3" t="s">
        <v>41163</v>
      </c>
      <c r="AA79" s="3" t="s">
        <v>28390</v>
      </c>
      <c r="AB79" s="6" t="s">
        <v>41181</v>
      </c>
      <c r="AC79" s="3" t="s">
        <v>28404</v>
      </c>
      <c r="AD79" s="3" t="s">
        <v>41165</v>
      </c>
      <c r="AE79" s="3" t="s">
        <v>41139</v>
      </c>
      <c r="AF79" s="3" t="s">
        <v>41139</v>
      </c>
    </row>
    <row r="80" spans="2:32" ht="45">
      <c r="B80" s="3">
        <v>4</v>
      </c>
      <c r="C80" s="7" t="str">
        <f t="shared" si="3"/>
        <v>50220100</v>
      </c>
      <c r="D80" s="7">
        <f t="shared" si="4"/>
        <v>50220100</v>
      </c>
      <c r="F80" s="75">
        <v>50</v>
      </c>
      <c r="G80" s="7">
        <v>220</v>
      </c>
      <c r="H80" s="7">
        <v>100</v>
      </c>
      <c r="I80" s="7" t="s">
        <v>41</v>
      </c>
      <c r="J80" s="7" t="s">
        <v>10</v>
      </c>
      <c r="K80" s="7" t="s">
        <v>78</v>
      </c>
      <c r="L80" s="7" t="str">
        <f t="shared" si="5"/>
        <v>XT1H 50 amp, Icc= 100 Kamp a 220 volts Relé TMD</v>
      </c>
      <c r="M80" s="7" t="s">
        <v>42</v>
      </c>
      <c r="N80" s="9"/>
      <c r="O80" s="10"/>
      <c r="P80" s="7">
        <v>1</v>
      </c>
      <c r="Q80" s="7" t="s">
        <v>4</v>
      </c>
      <c r="R80" s="9" t="str">
        <f>VLOOKUP(Q80,MXP!$B$3:$L$90000,2,0)</f>
        <v>Juego de Terminales para cables de Cobre/Aluminio FC CuAl   50 mm2 (14...1 AWG) para interruptor XT1 hasta 160 A , 6 Pzs</v>
      </c>
      <c r="S80" s="9"/>
      <c r="T80" s="10"/>
      <c r="U80" s="3" t="s">
        <v>35907</v>
      </c>
      <c r="V80" s="3" t="s">
        <v>41140</v>
      </c>
      <c r="W80" s="3" t="s">
        <v>41139</v>
      </c>
      <c r="X80" s="3" t="s">
        <v>41139</v>
      </c>
      <c r="Y80" s="3" t="s">
        <v>35908</v>
      </c>
      <c r="Z80" s="3" t="s">
        <v>41163</v>
      </c>
      <c r="AA80" s="3" t="s">
        <v>28390</v>
      </c>
      <c r="AB80" s="6" t="s">
        <v>41181</v>
      </c>
      <c r="AC80" s="3" t="s">
        <v>28404</v>
      </c>
      <c r="AD80" s="3" t="s">
        <v>41165</v>
      </c>
      <c r="AE80" s="3" t="s">
        <v>41139</v>
      </c>
      <c r="AF80" s="3" t="s">
        <v>41139</v>
      </c>
    </row>
    <row r="81" spans="3:32" ht="45">
      <c r="C81" s="7" t="str">
        <f t="shared" si="3"/>
        <v>5044065</v>
      </c>
      <c r="D81" s="7">
        <f t="shared" si="4"/>
        <v>5044065</v>
      </c>
      <c r="F81" s="76">
        <v>50</v>
      </c>
      <c r="G81" s="7">
        <v>440</v>
      </c>
      <c r="H81" s="7">
        <v>65</v>
      </c>
      <c r="I81" s="7" t="s">
        <v>41</v>
      </c>
      <c r="J81" s="7" t="s">
        <v>10</v>
      </c>
      <c r="K81" s="7" t="s">
        <v>78</v>
      </c>
      <c r="L81" s="7" t="str">
        <f t="shared" si="5"/>
        <v>XT1H 50 amp, Icc= 65 Kamp a 440 volts Relé TMD</v>
      </c>
      <c r="M81" s="7" t="s">
        <v>42</v>
      </c>
      <c r="N81" s="9"/>
      <c r="O81" s="10"/>
      <c r="P81" s="7">
        <v>1</v>
      </c>
      <c r="Q81" s="7" t="s">
        <v>4</v>
      </c>
      <c r="R81" s="9" t="str">
        <f>VLOOKUP(Q81,MXP!$B$3:$L$90000,2,0)</f>
        <v>Juego de Terminales para cables de Cobre/Aluminio FC CuAl   50 mm2 (14...1 AWG) para interruptor XT1 hasta 160 A , 6 Pzs</v>
      </c>
      <c r="S81" s="9"/>
      <c r="T81" s="10"/>
      <c r="U81" s="3" t="s">
        <v>35907</v>
      </c>
      <c r="V81" s="3" t="s">
        <v>41140</v>
      </c>
      <c r="W81" s="3" t="s">
        <v>41139</v>
      </c>
      <c r="X81" s="3" t="s">
        <v>41139</v>
      </c>
      <c r="Y81" s="3" t="s">
        <v>35908</v>
      </c>
      <c r="Z81" s="3" t="s">
        <v>41163</v>
      </c>
      <c r="AA81" s="3" t="s">
        <v>28390</v>
      </c>
      <c r="AB81" s="6" t="s">
        <v>41181</v>
      </c>
      <c r="AC81" s="3" t="s">
        <v>28404</v>
      </c>
      <c r="AD81" s="3" t="s">
        <v>41165</v>
      </c>
      <c r="AE81" s="3" t="s">
        <v>41139</v>
      </c>
      <c r="AF81" s="3" t="s">
        <v>41139</v>
      </c>
    </row>
    <row r="82" spans="3:32" ht="45">
      <c r="C82" s="7" t="str">
        <f t="shared" si="3"/>
        <v>50240100</v>
      </c>
      <c r="D82" s="7">
        <f t="shared" si="4"/>
        <v>50240100</v>
      </c>
      <c r="F82" s="76">
        <v>50</v>
      </c>
      <c r="G82" s="7">
        <v>240</v>
      </c>
      <c r="H82" s="7">
        <v>100</v>
      </c>
      <c r="I82" s="7" t="s">
        <v>41</v>
      </c>
      <c r="J82" s="7" t="s">
        <v>10</v>
      </c>
      <c r="K82" s="7" t="s">
        <v>78</v>
      </c>
      <c r="L82" s="7" t="str">
        <f t="shared" si="5"/>
        <v>XT1H 50 amp, Icc= 100 Kamp a 240 volts Relé TMD</v>
      </c>
      <c r="M82" s="7" t="s">
        <v>42</v>
      </c>
      <c r="N82" s="9"/>
      <c r="O82" s="10"/>
      <c r="P82" s="7">
        <v>1</v>
      </c>
      <c r="Q82" s="7" t="s">
        <v>4</v>
      </c>
      <c r="R82" s="9" t="str">
        <f>VLOOKUP(Q82,MXP!$B$3:$L$90000,2,0)</f>
        <v>Juego de Terminales para cables de Cobre/Aluminio FC CuAl   50 mm2 (14...1 AWG) para interruptor XT1 hasta 160 A , 6 Pzs</v>
      </c>
      <c r="S82" s="9"/>
      <c r="T82" s="10"/>
      <c r="U82" s="3" t="s">
        <v>35907</v>
      </c>
      <c r="V82" s="3" t="s">
        <v>41140</v>
      </c>
      <c r="W82" s="3" t="s">
        <v>41139</v>
      </c>
      <c r="X82" s="3" t="s">
        <v>41139</v>
      </c>
      <c r="Y82" s="3" t="s">
        <v>35908</v>
      </c>
      <c r="Z82" s="3" t="s">
        <v>41163</v>
      </c>
      <c r="AA82" s="3" t="s">
        <v>28390</v>
      </c>
      <c r="AB82" s="6" t="s">
        <v>41181</v>
      </c>
      <c r="AC82" s="3" t="s">
        <v>28404</v>
      </c>
      <c r="AD82" s="3" t="s">
        <v>41165</v>
      </c>
      <c r="AE82" s="3" t="s">
        <v>41139</v>
      </c>
      <c r="AF82" s="3" t="s">
        <v>41139</v>
      </c>
    </row>
    <row r="83" spans="3:32" ht="45">
      <c r="C83" s="7" t="str">
        <f t="shared" si="3"/>
        <v>5048065</v>
      </c>
      <c r="D83" s="7">
        <f t="shared" si="4"/>
        <v>5048065</v>
      </c>
      <c r="F83" s="77">
        <v>50</v>
      </c>
      <c r="G83" s="7">
        <v>480</v>
      </c>
      <c r="H83" s="7">
        <v>65</v>
      </c>
      <c r="I83" s="7" t="s">
        <v>41</v>
      </c>
      <c r="J83" s="7" t="s">
        <v>10</v>
      </c>
      <c r="K83" s="7" t="s">
        <v>78</v>
      </c>
      <c r="L83" s="7" t="str">
        <f t="shared" si="5"/>
        <v>XT1H 50 amp, Icc= 65 Kamp a 480 volts Relé TMD</v>
      </c>
      <c r="M83" s="7" t="s">
        <v>42</v>
      </c>
      <c r="N83" s="9"/>
      <c r="O83" s="10"/>
      <c r="P83" s="7">
        <v>1</v>
      </c>
      <c r="Q83" s="7" t="s">
        <v>4</v>
      </c>
      <c r="R83" s="9" t="str">
        <f>VLOOKUP(Q83,MXP!$B$3:$L$90000,2,0)</f>
        <v>Juego de Terminales para cables de Cobre/Aluminio FC CuAl   50 mm2 (14...1 AWG) para interruptor XT1 hasta 160 A , 6 Pzs</v>
      </c>
      <c r="S83" s="9"/>
      <c r="T83" s="10"/>
      <c r="U83" s="3" t="s">
        <v>35907</v>
      </c>
      <c r="V83" s="3" t="s">
        <v>41140</v>
      </c>
      <c r="W83" s="3" t="s">
        <v>41139</v>
      </c>
      <c r="X83" s="3" t="s">
        <v>41139</v>
      </c>
      <c r="Y83" s="3" t="s">
        <v>35908</v>
      </c>
      <c r="Z83" s="3" t="s">
        <v>41163</v>
      </c>
      <c r="AA83" s="3" t="s">
        <v>28390</v>
      </c>
      <c r="AB83" s="6" t="s">
        <v>41181</v>
      </c>
      <c r="AC83" s="3" t="s">
        <v>28404</v>
      </c>
      <c r="AD83" s="3" t="s">
        <v>41165</v>
      </c>
      <c r="AE83" s="3" t="s">
        <v>41139</v>
      </c>
      <c r="AF83" s="3" t="s">
        <v>41139</v>
      </c>
    </row>
    <row r="84" spans="3:32" ht="45">
      <c r="C84" s="7" t="str">
        <f t="shared" si="3"/>
        <v>63220100</v>
      </c>
      <c r="D84" s="7">
        <f t="shared" si="4"/>
        <v>63220100</v>
      </c>
      <c r="F84" s="75">
        <v>63</v>
      </c>
      <c r="G84" s="7">
        <v>220</v>
      </c>
      <c r="H84" s="7">
        <v>100</v>
      </c>
      <c r="I84" s="7" t="s">
        <v>41</v>
      </c>
      <c r="J84" s="7" t="s">
        <v>10</v>
      </c>
      <c r="K84" s="7" t="s">
        <v>78</v>
      </c>
      <c r="L84" s="7" t="str">
        <f t="shared" si="5"/>
        <v>XT1H 63 amp, Icc= 100 Kamp a 220 volts Relé TMD</v>
      </c>
      <c r="M84" s="7" t="s">
        <v>43</v>
      </c>
      <c r="N84" s="9"/>
      <c r="O84" s="10"/>
      <c r="P84" s="7">
        <v>1</v>
      </c>
      <c r="Q84" s="7" t="s">
        <v>4</v>
      </c>
      <c r="R84" s="9" t="str">
        <f>VLOOKUP(Q84,MXP!$B$3:$L$90000,2,0)</f>
        <v>Juego de Terminales para cables de Cobre/Aluminio FC CuAl   50 mm2 (14...1 AWG) para interruptor XT1 hasta 160 A , 6 Pzs</v>
      </c>
      <c r="S84" s="9"/>
      <c r="T84" s="10"/>
      <c r="U84" s="3" t="s">
        <v>35907</v>
      </c>
      <c r="V84" s="3" t="s">
        <v>41140</v>
      </c>
      <c r="W84" s="3" t="s">
        <v>41139</v>
      </c>
      <c r="X84" s="3" t="s">
        <v>41139</v>
      </c>
      <c r="Y84" s="3" t="s">
        <v>35908</v>
      </c>
      <c r="Z84" s="3" t="s">
        <v>41163</v>
      </c>
      <c r="AA84" s="3" t="s">
        <v>28390</v>
      </c>
      <c r="AB84" s="6" t="s">
        <v>41181</v>
      </c>
      <c r="AC84" s="3" t="s">
        <v>28404</v>
      </c>
      <c r="AD84" s="3" t="s">
        <v>41165</v>
      </c>
      <c r="AE84" s="3" t="s">
        <v>41139</v>
      </c>
      <c r="AF84" s="3" t="s">
        <v>41139</v>
      </c>
    </row>
    <row r="85" spans="3:32" ht="45">
      <c r="C85" s="7" t="str">
        <f t="shared" si="3"/>
        <v>6344065</v>
      </c>
      <c r="D85" s="7">
        <f t="shared" si="4"/>
        <v>6344065</v>
      </c>
      <c r="F85" s="76">
        <v>63</v>
      </c>
      <c r="G85" s="7">
        <v>440</v>
      </c>
      <c r="H85" s="7">
        <v>65</v>
      </c>
      <c r="I85" s="7" t="s">
        <v>41</v>
      </c>
      <c r="J85" s="7" t="s">
        <v>10</v>
      </c>
      <c r="K85" s="7" t="s">
        <v>78</v>
      </c>
      <c r="L85" s="7" t="str">
        <f t="shared" si="5"/>
        <v>XT1H 63 amp, Icc= 65 Kamp a 440 volts Relé TMD</v>
      </c>
      <c r="M85" s="7" t="s">
        <v>43</v>
      </c>
      <c r="N85" s="9"/>
      <c r="O85" s="10"/>
      <c r="P85" s="7">
        <v>1</v>
      </c>
      <c r="Q85" s="7" t="s">
        <v>4</v>
      </c>
      <c r="R85" s="9" t="str">
        <f>VLOOKUP(Q85,MXP!$B$3:$L$90000,2,0)</f>
        <v>Juego de Terminales para cables de Cobre/Aluminio FC CuAl   50 mm2 (14...1 AWG) para interruptor XT1 hasta 160 A , 6 Pzs</v>
      </c>
      <c r="S85" s="9"/>
      <c r="T85" s="10"/>
      <c r="U85" s="3" t="s">
        <v>35907</v>
      </c>
      <c r="V85" s="3" t="s">
        <v>41140</v>
      </c>
      <c r="W85" s="3" t="s">
        <v>41139</v>
      </c>
      <c r="X85" s="3" t="s">
        <v>41139</v>
      </c>
      <c r="Y85" s="3" t="s">
        <v>35908</v>
      </c>
      <c r="Z85" s="3" t="s">
        <v>41163</v>
      </c>
      <c r="AA85" s="3" t="s">
        <v>28390</v>
      </c>
      <c r="AB85" s="6" t="s">
        <v>41181</v>
      </c>
      <c r="AC85" s="3" t="s">
        <v>28404</v>
      </c>
      <c r="AD85" s="3" t="s">
        <v>41165</v>
      </c>
      <c r="AE85" s="3" t="s">
        <v>41139</v>
      </c>
      <c r="AF85" s="3" t="s">
        <v>41139</v>
      </c>
    </row>
    <row r="86" spans="3:32" ht="45">
      <c r="C86" s="7" t="str">
        <f t="shared" si="3"/>
        <v>63240100</v>
      </c>
      <c r="D86" s="7">
        <f t="shared" si="4"/>
        <v>63240100</v>
      </c>
      <c r="F86" s="76">
        <v>63</v>
      </c>
      <c r="G86" s="7">
        <v>240</v>
      </c>
      <c r="H86" s="7">
        <v>100</v>
      </c>
      <c r="I86" s="7" t="s">
        <v>41</v>
      </c>
      <c r="J86" s="7" t="s">
        <v>10</v>
      </c>
      <c r="K86" s="7" t="s">
        <v>78</v>
      </c>
      <c r="L86" s="7" t="str">
        <f t="shared" si="5"/>
        <v>XT1H 63 amp, Icc= 100 Kamp a 240 volts Relé TMD</v>
      </c>
      <c r="M86" s="7" t="s">
        <v>43</v>
      </c>
      <c r="N86" s="9"/>
      <c r="O86" s="10"/>
      <c r="P86" s="7">
        <v>1</v>
      </c>
      <c r="Q86" s="7" t="s">
        <v>4</v>
      </c>
      <c r="R86" s="9" t="str">
        <f>VLOOKUP(Q86,MXP!$B$3:$L$90000,2,0)</f>
        <v>Juego de Terminales para cables de Cobre/Aluminio FC CuAl   50 mm2 (14...1 AWG) para interruptor XT1 hasta 160 A , 6 Pzs</v>
      </c>
      <c r="S86" s="9"/>
      <c r="T86" s="10"/>
      <c r="U86" s="3" t="s">
        <v>35907</v>
      </c>
      <c r="V86" s="3" t="s">
        <v>41140</v>
      </c>
      <c r="W86" s="3" t="s">
        <v>41139</v>
      </c>
      <c r="X86" s="3" t="s">
        <v>41139</v>
      </c>
      <c r="Y86" s="3" t="s">
        <v>35908</v>
      </c>
      <c r="Z86" s="3" t="s">
        <v>41163</v>
      </c>
      <c r="AA86" s="3" t="s">
        <v>28390</v>
      </c>
      <c r="AB86" s="6" t="s">
        <v>41181</v>
      </c>
      <c r="AC86" s="3" t="s">
        <v>28404</v>
      </c>
      <c r="AD86" s="3" t="s">
        <v>41165</v>
      </c>
      <c r="AE86" s="3" t="s">
        <v>41139</v>
      </c>
      <c r="AF86" s="3" t="s">
        <v>41139</v>
      </c>
    </row>
    <row r="87" spans="3:32" ht="45">
      <c r="C87" s="7" t="str">
        <f t="shared" si="3"/>
        <v>6348065</v>
      </c>
      <c r="D87" s="7">
        <f t="shared" si="4"/>
        <v>6348065</v>
      </c>
      <c r="F87" s="77">
        <v>63</v>
      </c>
      <c r="G87" s="7">
        <v>480</v>
      </c>
      <c r="H87" s="7">
        <v>65</v>
      </c>
      <c r="I87" s="7" t="s">
        <v>41</v>
      </c>
      <c r="J87" s="7" t="s">
        <v>10</v>
      </c>
      <c r="K87" s="7" t="s">
        <v>78</v>
      </c>
      <c r="L87" s="7" t="str">
        <f t="shared" si="5"/>
        <v>XT1H 63 amp, Icc= 65 Kamp a 480 volts Relé TMD</v>
      </c>
      <c r="M87" s="7" t="s">
        <v>43</v>
      </c>
      <c r="N87" s="9"/>
      <c r="O87" s="10"/>
      <c r="P87" s="7">
        <v>1</v>
      </c>
      <c r="Q87" s="7" t="s">
        <v>4</v>
      </c>
      <c r="R87" s="9" t="str">
        <f>VLOOKUP(Q87,MXP!$B$3:$L$90000,2,0)</f>
        <v>Juego de Terminales para cables de Cobre/Aluminio FC CuAl   50 mm2 (14...1 AWG) para interruptor XT1 hasta 160 A , 6 Pzs</v>
      </c>
      <c r="S87" s="9"/>
      <c r="T87" s="10"/>
      <c r="U87" s="3" t="s">
        <v>35907</v>
      </c>
      <c r="V87" s="3" t="s">
        <v>41140</v>
      </c>
      <c r="W87" s="3" t="s">
        <v>41139</v>
      </c>
      <c r="X87" s="3" t="s">
        <v>41139</v>
      </c>
      <c r="Y87" s="3" t="s">
        <v>35908</v>
      </c>
      <c r="Z87" s="3" t="s">
        <v>41163</v>
      </c>
      <c r="AA87" s="3" t="s">
        <v>28390</v>
      </c>
      <c r="AB87" s="6" t="s">
        <v>41181</v>
      </c>
      <c r="AC87" s="3" t="s">
        <v>28404</v>
      </c>
      <c r="AD87" s="3" t="s">
        <v>41165</v>
      </c>
      <c r="AE87" s="3" t="s">
        <v>41139</v>
      </c>
      <c r="AF87" s="3" t="s">
        <v>41139</v>
      </c>
    </row>
    <row r="88" spans="3:32" ht="45">
      <c r="C88" s="7" t="str">
        <f t="shared" si="3"/>
        <v>80220100</v>
      </c>
      <c r="D88" s="7">
        <f t="shared" si="4"/>
        <v>80220100</v>
      </c>
      <c r="F88" s="75">
        <v>80</v>
      </c>
      <c r="G88" s="7">
        <v>220</v>
      </c>
      <c r="H88" s="7">
        <v>100</v>
      </c>
      <c r="I88" s="7" t="s">
        <v>41</v>
      </c>
      <c r="J88" s="7" t="s">
        <v>10</v>
      </c>
      <c r="K88" s="7" t="s">
        <v>78</v>
      </c>
      <c r="L88" s="7" t="str">
        <f t="shared" si="5"/>
        <v>XT1H 80 amp, Icc= 100 Kamp a 220 volts Relé TMD</v>
      </c>
      <c r="M88" s="7" t="s">
        <v>44</v>
      </c>
      <c r="N88" s="9"/>
      <c r="O88" s="10"/>
      <c r="P88" s="7">
        <v>1</v>
      </c>
      <c r="Q88" s="7" t="s">
        <v>4</v>
      </c>
      <c r="R88" s="9" t="str">
        <f>VLOOKUP(Q88,MXP!$B$3:$L$90000,2,0)</f>
        <v>Juego de Terminales para cables de Cobre/Aluminio FC CuAl   50 mm2 (14...1 AWG) para interruptor XT1 hasta 160 A , 6 Pzs</v>
      </c>
      <c r="S88" s="9"/>
      <c r="T88" s="10"/>
      <c r="U88" s="3" t="s">
        <v>35907</v>
      </c>
      <c r="V88" s="3" t="s">
        <v>41140</v>
      </c>
      <c r="W88" s="3" t="s">
        <v>41139</v>
      </c>
      <c r="X88" s="3" t="s">
        <v>41139</v>
      </c>
      <c r="Y88" s="3" t="s">
        <v>35908</v>
      </c>
      <c r="Z88" s="3" t="s">
        <v>41163</v>
      </c>
      <c r="AA88" s="3" t="s">
        <v>28390</v>
      </c>
      <c r="AB88" s="6" t="s">
        <v>41181</v>
      </c>
      <c r="AC88" s="3" t="s">
        <v>28404</v>
      </c>
      <c r="AD88" s="3" t="s">
        <v>41165</v>
      </c>
      <c r="AE88" s="3" t="s">
        <v>41139</v>
      </c>
      <c r="AF88" s="3" t="s">
        <v>41139</v>
      </c>
    </row>
    <row r="89" spans="3:32" ht="45">
      <c r="C89" s="7" t="str">
        <f t="shared" si="3"/>
        <v>8044065</v>
      </c>
      <c r="D89" s="7">
        <f t="shared" si="4"/>
        <v>8044065</v>
      </c>
      <c r="F89" s="76">
        <v>80</v>
      </c>
      <c r="G89" s="7">
        <v>440</v>
      </c>
      <c r="H89" s="7">
        <v>65</v>
      </c>
      <c r="I89" s="7" t="s">
        <v>41</v>
      </c>
      <c r="J89" s="7" t="s">
        <v>10</v>
      </c>
      <c r="K89" s="7" t="s">
        <v>78</v>
      </c>
      <c r="L89" s="7" t="str">
        <f t="shared" si="5"/>
        <v>XT1H 80 amp, Icc= 65 Kamp a 440 volts Relé TMD</v>
      </c>
      <c r="M89" s="7" t="s">
        <v>44</v>
      </c>
      <c r="N89" s="9"/>
      <c r="O89" s="10"/>
      <c r="P89" s="7">
        <v>1</v>
      </c>
      <c r="Q89" s="7" t="s">
        <v>4</v>
      </c>
      <c r="R89" s="9" t="str">
        <f>VLOOKUP(Q89,MXP!$B$3:$L$90000,2,0)</f>
        <v>Juego de Terminales para cables de Cobre/Aluminio FC CuAl   50 mm2 (14...1 AWG) para interruptor XT1 hasta 160 A , 6 Pzs</v>
      </c>
      <c r="S89" s="9"/>
      <c r="T89" s="10"/>
      <c r="U89" s="3" t="s">
        <v>35907</v>
      </c>
      <c r="V89" s="3" t="s">
        <v>41140</v>
      </c>
      <c r="W89" s="3" t="s">
        <v>41139</v>
      </c>
      <c r="X89" s="3" t="s">
        <v>41139</v>
      </c>
      <c r="Y89" s="3" t="s">
        <v>35908</v>
      </c>
      <c r="Z89" s="3" t="s">
        <v>41163</v>
      </c>
      <c r="AA89" s="3" t="s">
        <v>28390</v>
      </c>
      <c r="AB89" s="6" t="s">
        <v>41181</v>
      </c>
      <c r="AC89" s="3" t="s">
        <v>28404</v>
      </c>
      <c r="AD89" s="3" t="s">
        <v>41165</v>
      </c>
      <c r="AE89" s="3" t="s">
        <v>41139</v>
      </c>
      <c r="AF89" s="3" t="s">
        <v>41139</v>
      </c>
    </row>
    <row r="90" spans="3:32" ht="45">
      <c r="C90" s="7" t="str">
        <f t="shared" si="3"/>
        <v>80240100</v>
      </c>
      <c r="D90" s="7">
        <f t="shared" si="4"/>
        <v>80240100</v>
      </c>
      <c r="F90" s="76">
        <v>80</v>
      </c>
      <c r="G90" s="7">
        <v>240</v>
      </c>
      <c r="H90" s="7">
        <v>100</v>
      </c>
      <c r="I90" s="7" t="s">
        <v>41</v>
      </c>
      <c r="J90" s="7" t="s">
        <v>10</v>
      </c>
      <c r="K90" s="7" t="s">
        <v>78</v>
      </c>
      <c r="L90" s="7" t="str">
        <f t="shared" si="5"/>
        <v>XT1H 80 amp, Icc= 100 Kamp a 240 volts Relé TMD</v>
      </c>
      <c r="M90" s="7" t="s">
        <v>44</v>
      </c>
      <c r="N90" s="9"/>
      <c r="O90" s="10"/>
      <c r="P90" s="7">
        <v>1</v>
      </c>
      <c r="Q90" s="7" t="s">
        <v>4</v>
      </c>
      <c r="R90" s="9" t="str">
        <f>VLOOKUP(Q90,MXP!$B$3:$L$90000,2,0)</f>
        <v>Juego de Terminales para cables de Cobre/Aluminio FC CuAl   50 mm2 (14...1 AWG) para interruptor XT1 hasta 160 A , 6 Pzs</v>
      </c>
      <c r="S90" s="9"/>
      <c r="T90" s="10"/>
      <c r="U90" s="3" t="s">
        <v>35907</v>
      </c>
      <c r="V90" s="3" t="s">
        <v>41140</v>
      </c>
      <c r="W90" s="3" t="s">
        <v>41139</v>
      </c>
      <c r="X90" s="3" t="s">
        <v>41139</v>
      </c>
      <c r="Y90" s="3" t="s">
        <v>35908</v>
      </c>
      <c r="Z90" s="3" t="s">
        <v>41163</v>
      </c>
      <c r="AA90" s="3" t="s">
        <v>28390</v>
      </c>
      <c r="AB90" s="6" t="s">
        <v>41181</v>
      </c>
      <c r="AC90" s="3" t="s">
        <v>28404</v>
      </c>
      <c r="AD90" s="3" t="s">
        <v>41165</v>
      </c>
      <c r="AE90" s="3" t="s">
        <v>41139</v>
      </c>
      <c r="AF90" s="3" t="s">
        <v>41139</v>
      </c>
    </row>
    <row r="91" spans="3:32" ht="45">
      <c r="C91" s="7" t="str">
        <f t="shared" si="3"/>
        <v>8048065</v>
      </c>
      <c r="D91" s="7">
        <f t="shared" si="4"/>
        <v>8048065</v>
      </c>
      <c r="F91" s="77">
        <v>80</v>
      </c>
      <c r="G91" s="7">
        <v>480</v>
      </c>
      <c r="H91" s="7">
        <v>65</v>
      </c>
      <c r="I91" s="7" t="s">
        <v>41</v>
      </c>
      <c r="J91" s="7" t="s">
        <v>10</v>
      </c>
      <c r="K91" s="7" t="s">
        <v>78</v>
      </c>
      <c r="L91" s="7" t="str">
        <f t="shared" si="5"/>
        <v>XT1H 80 amp, Icc= 65 Kamp a 480 volts Relé TMD</v>
      </c>
      <c r="M91" s="7" t="s">
        <v>44</v>
      </c>
      <c r="N91" s="9"/>
      <c r="O91" s="10"/>
      <c r="P91" s="7">
        <v>1</v>
      </c>
      <c r="Q91" s="7" t="s">
        <v>4</v>
      </c>
      <c r="R91" s="9" t="str">
        <f>VLOOKUP(Q91,MXP!$B$3:$L$90000,2,0)</f>
        <v>Juego de Terminales para cables de Cobre/Aluminio FC CuAl   50 mm2 (14...1 AWG) para interruptor XT1 hasta 160 A , 6 Pzs</v>
      </c>
      <c r="S91" s="9"/>
      <c r="T91" s="10"/>
      <c r="U91" s="3" t="s">
        <v>35907</v>
      </c>
      <c r="V91" s="3" t="s">
        <v>41140</v>
      </c>
      <c r="W91" s="3" t="s">
        <v>41139</v>
      </c>
      <c r="X91" s="3" t="s">
        <v>41139</v>
      </c>
      <c r="Y91" s="3" t="s">
        <v>35908</v>
      </c>
      <c r="Z91" s="3" t="s">
        <v>41163</v>
      </c>
      <c r="AA91" s="3" t="s">
        <v>28390</v>
      </c>
      <c r="AB91" s="6" t="s">
        <v>41181</v>
      </c>
      <c r="AC91" s="3" t="s">
        <v>28404</v>
      </c>
      <c r="AD91" s="3" t="s">
        <v>41165</v>
      </c>
      <c r="AE91" s="3" t="s">
        <v>41139</v>
      </c>
      <c r="AF91" s="3" t="s">
        <v>41139</v>
      </c>
    </row>
    <row r="92" spans="3:32" ht="45">
      <c r="C92" s="7" t="str">
        <f t="shared" si="3"/>
        <v>100220100</v>
      </c>
      <c r="D92" s="7">
        <f t="shared" si="4"/>
        <v>100220100</v>
      </c>
      <c r="F92" s="75">
        <v>100</v>
      </c>
      <c r="G92" s="7">
        <v>220</v>
      </c>
      <c r="H92" s="7">
        <v>100</v>
      </c>
      <c r="I92" s="7" t="s">
        <v>41</v>
      </c>
      <c r="J92" s="7" t="s">
        <v>10</v>
      </c>
      <c r="K92" s="7" t="s">
        <v>78</v>
      </c>
      <c r="L92" s="7" t="str">
        <f t="shared" si="5"/>
        <v>XT1H 100 amp, Icc= 100 Kamp a 220 volts Relé TMD</v>
      </c>
      <c r="M92" s="7" t="s">
        <v>45</v>
      </c>
      <c r="N92" s="9"/>
      <c r="O92" s="10"/>
      <c r="P92" s="7">
        <v>1</v>
      </c>
      <c r="Q92" s="7" t="s">
        <v>4</v>
      </c>
      <c r="R92" s="9" t="str">
        <f>VLOOKUP(Q92,MXP!$B$3:$L$90000,2,0)</f>
        <v>Juego de Terminales para cables de Cobre/Aluminio FC CuAl   50 mm2 (14...1 AWG) para interruptor XT1 hasta 160 A , 6 Pzs</v>
      </c>
      <c r="S92" s="9"/>
      <c r="T92" s="10"/>
      <c r="U92" s="3" t="s">
        <v>35907</v>
      </c>
      <c r="V92" s="3" t="s">
        <v>41140</v>
      </c>
      <c r="W92" s="3" t="s">
        <v>41139</v>
      </c>
      <c r="X92" s="3" t="s">
        <v>41139</v>
      </c>
      <c r="Y92" s="3" t="s">
        <v>35908</v>
      </c>
      <c r="Z92" s="3" t="s">
        <v>41163</v>
      </c>
      <c r="AA92" s="3" t="s">
        <v>28390</v>
      </c>
      <c r="AB92" s="6" t="s">
        <v>41181</v>
      </c>
      <c r="AC92" s="3" t="s">
        <v>28404</v>
      </c>
      <c r="AD92" s="3" t="s">
        <v>41165</v>
      </c>
      <c r="AE92" s="3" t="s">
        <v>41139</v>
      </c>
      <c r="AF92" s="3" t="s">
        <v>41139</v>
      </c>
    </row>
    <row r="93" spans="3:32" ht="45">
      <c r="C93" s="7" t="str">
        <f t="shared" si="3"/>
        <v>10044065</v>
      </c>
      <c r="D93" s="7">
        <f t="shared" si="4"/>
        <v>10044065</v>
      </c>
      <c r="F93" s="76">
        <v>100</v>
      </c>
      <c r="G93" s="7">
        <v>440</v>
      </c>
      <c r="H93" s="7">
        <v>65</v>
      </c>
      <c r="I93" s="7" t="s">
        <v>41</v>
      </c>
      <c r="J93" s="7" t="s">
        <v>10</v>
      </c>
      <c r="K93" s="7" t="s">
        <v>78</v>
      </c>
      <c r="L93" s="7" t="str">
        <f t="shared" si="5"/>
        <v>XT1H 100 amp, Icc= 65 Kamp a 440 volts Relé TMD</v>
      </c>
      <c r="M93" s="7" t="s">
        <v>45</v>
      </c>
      <c r="N93" s="9"/>
      <c r="O93" s="10"/>
      <c r="P93" s="7">
        <v>1</v>
      </c>
      <c r="Q93" s="7" t="s">
        <v>4</v>
      </c>
      <c r="R93" s="9" t="str">
        <f>VLOOKUP(Q93,MXP!$B$3:$L$90000,2,0)</f>
        <v>Juego de Terminales para cables de Cobre/Aluminio FC CuAl   50 mm2 (14...1 AWG) para interruptor XT1 hasta 160 A , 6 Pzs</v>
      </c>
      <c r="S93" s="9"/>
      <c r="T93" s="10"/>
      <c r="U93" s="3" t="s">
        <v>35907</v>
      </c>
      <c r="V93" s="3" t="s">
        <v>41140</v>
      </c>
      <c r="W93" s="3" t="s">
        <v>41139</v>
      </c>
      <c r="X93" s="3" t="s">
        <v>41139</v>
      </c>
      <c r="Y93" s="3" t="s">
        <v>35908</v>
      </c>
      <c r="Z93" s="3" t="s">
        <v>41163</v>
      </c>
      <c r="AA93" s="3" t="s">
        <v>28390</v>
      </c>
      <c r="AB93" s="6" t="s">
        <v>41181</v>
      </c>
      <c r="AC93" s="3" t="s">
        <v>28404</v>
      </c>
      <c r="AD93" s="3" t="s">
        <v>41165</v>
      </c>
      <c r="AE93" s="3" t="s">
        <v>41139</v>
      </c>
      <c r="AF93" s="3" t="s">
        <v>41139</v>
      </c>
    </row>
    <row r="94" spans="3:32" ht="45">
      <c r="C94" s="7" t="str">
        <f t="shared" si="3"/>
        <v>100240100</v>
      </c>
      <c r="D94" s="7">
        <f t="shared" si="4"/>
        <v>100240100</v>
      </c>
      <c r="F94" s="76">
        <v>100</v>
      </c>
      <c r="G94" s="7">
        <v>240</v>
      </c>
      <c r="H94" s="7">
        <v>100</v>
      </c>
      <c r="I94" s="7" t="s">
        <v>41</v>
      </c>
      <c r="J94" s="7" t="s">
        <v>10</v>
      </c>
      <c r="K94" s="7" t="s">
        <v>78</v>
      </c>
      <c r="L94" s="7" t="str">
        <f t="shared" si="5"/>
        <v>XT1H 100 amp, Icc= 100 Kamp a 240 volts Relé TMD</v>
      </c>
      <c r="M94" s="7" t="s">
        <v>45</v>
      </c>
      <c r="N94" s="9"/>
      <c r="O94" s="10"/>
      <c r="P94" s="7">
        <v>1</v>
      </c>
      <c r="Q94" s="7" t="s">
        <v>4</v>
      </c>
      <c r="R94" s="9" t="str">
        <f>VLOOKUP(Q94,MXP!$B$3:$L$90000,2,0)</f>
        <v>Juego de Terminales para cables de Cobre/Aluminio FC CuAl   50 mm2 (14...1 AWG) para interruptor XT1 hasta 160 A , 6 Pzs</v>
      </c>
      <c r="S94" s="9"/>
      <c r="T94" s="10"/>
      <c r="U94" s="3" t="s">
        <v>35907</v>
      </c>
      <c r="V94" s="3" t="s">
        <v>41140</v>
      </c>
      <c r="W94" s="3" t="s">
        <v>41139</v>
      </c>
      <c r="X94" s="3" t="s">
        <v>41139</v>
      </c>
      <c r="Y94" s="3" t="s">
        <v>35908</v>
      </c>
      <c r="Z94" s="3" t="s">
        <v>41163</v>
      </c>
      <c r="AA94" s="3" t="s">
        <v>28390</v>
      </c>
      <c r="AB94" s="6" t="s">
        <v>41181</v>
      </c>
      <c r="AC94" s="3" t="s">
        <v>28404</v>
      </c>
      <c r="AD94" s="3" t="s">
        <v>41165</v>
      </c>
      <c r="AE94" s="3" t="s">
        <v>41139</v>
      </c>
      <c r="AF94" s="3" t="s">
        <v>41139</v>
      </c>
    </row>
    <row r="95" spans="3:32" ht="45">
      <c r="C95" s="7" t="str">
        <f t="shared" si="3"/>
        <v>10048065</v>
      </c>
      <c r="D95" s="7">
        <f t="shared" si="4"/>
        <v>10048065</v>
      </c>
      <c r="F95" s="77">
        <v>100</v>
      </c>
      <c r="G95" s="7">
        <v>480</v>
      </c>
      <c r="H95" s="7">
        <v>65</v>
      </c>
      <c r="I95" s="7" t="s">
        <v>41</v>
      </c>
      <c r="J95" s="7" t="s">
        <v>10</v>
      </c>
      <c r="K95" s="7" t="s">
        <v>78</v>
      </c>
      <c r="L95" s="7" t="str">
        <f t="shared" si="5"/>
        <v>XT1H 100 amp, Icc= 65 Kamp a 480 volts Relé TMD</v>
      </c>
      <c r="M95" s="7" t="s">
        <v>45</v>
      </c>
      <c r="N95" s="9"/>
      <c r="O95" s="10"/>
      <c r="P95" s="7">
        <v>1</v>
      </c>
      <c r="Q95" s="7" t="s">
        <v>4</v>
      </c>
      <c r="R95" s="9" t="str">
        <f>VLOOKUP(Q95,MXP!$B$3:$L$90000,2,0)</f>
        <v>Juego de Terminales para cables de Cobre/Aluminio FC CuAl   50 mm2 (14...1 AWG) para interruptor XT1 hasta 160 A , 6 Pzs</v>
      </c>
      <c r="S95" s="9"/>
      <c r="T95" s="10"/>
      <c r="U95" s="3" t="s">
        <v>35907</v>
      </c>
      <c r="V95" s="3" t="s">
        <v>41140</v>
      </c>
      <c r="W95" s="3" t="s">
        <v>41139</v>
      </c>
      <c r="X95" s="3" t="s">
        <v>41139</v>
      </c>
      <c r="Y95" s="3" t="s">
        <v>35908</v>
      </c>
      <c r="Z95" s="3" t="s">
        <v>41163</v>
      </c>
      <c r="AA95" s="3" t="s">
        <v>28390</v>
      </c>
      <c r="AB95" s="6" t="s">
        <v>41181</v>
      </c>
      <c r="AC95" s="3" t="s">
        <v>28404</v>
      </c>
      <c r="AD95" s="3" t="s">
        <v>41165</v>
      </c>
      <c r="AE95" s="3" t="s">
        <v>41139</v>
      </c>
      <c r="AF95" s="3" t="s">
        <v>41139</v>
      </c>
    </row>
    <row r="96" spans="3:32" ht="45">
      <c r="C96" s="7" t="str">
        <f t="shared" si="3"/>
        <v>125220100</v>
      </c>
      <c r="D96" s="7">
        <f t="shared" si="4"/>
        <v>125220100</v>
      </c>
      <c r="F96" s="75">
        <v>125</v>
      </c>
      <c r="G96" s="7">
        <v>220</v>
      </c>
      <c r="H96" s="7">
        <v>100</v>
      </c>
      <c r="I96" s="7" t="s">
        <v>41</v>
      </c>
      <c r="J96" s="7" t="s">
        <v>10</v>
      </c>
      <c r="K96" s="7" t="s">
        <v>78</v>
      </c>
      <c r="L96" s="7" t="str">
        <f t="shared" si="5"/>
        <v>XT1H 125 amp, Icc= 100 Kamp a 220 volts Relé TMD</v>
      </c>
      <c r="M96" s="7" t="s">
        <v>138</v>
      </c>
      <c r="N96" s="9"/>
      <c r="O96" s="10"/>
      <c r="P96" s="7">
        <v>1</v>
      </c>
      <c r="Q96" s="7" t="s">
        <v>4</v>
      </c>
      <c r="R96" s="9" t="str">
        <f>VLOOKUP(Q96,MXP!$B$3:$L$90000,2,0)</f>
        <v>Juego de Terminales para cables de Cobre/Aluminio FC CuAl   50 mm2 (14...1 AWG) para interruptor XT1 hasta 160 A , 6 Pzs</v>
      </c>
      <c r="S96" s="9"/>
      <c r="T96" s="10"/>
      <c r="U96" s="3" t="s">
        <v>35907</v>
      </c>
      <c r="V96" s="3" t="s">
        <v>41140</v>
      </c>
      <c r="W96" s="3" t="s">
        <v>41139</v>
      </c>
      <c r="X96" s="3" t="s">
        <v>41139</v>
      </c>
      <c r="Y96" s="3" t="s">
        <v>35908</v>
      </c>
      <c r="Z96" s="3" t="s">
        <v>41163</v>
      </c>
      <c r="AA96" s="3" t="s">
        <v>28390</v>
      </c>
      <c r="AB96" s="6" t="s">
        <v>41181</v>
      </c>
      <c r="AC96" s="3" t="s">
        <v>28404</v>
      </c>
      <c r="AD96" s="3" t="s">
        <v>41165</v>
      </c>
      <c r="AE96" s="3" t="s">
        <v>41139</v>
      </c>
      <c r="AF96" s="3" t="s">
        <v>41139</v>
      </c>
    </row>
    <row r="97" spans="2:32" ht="45">
      <c r="B97" s="3">
        <v>4</v>
      </c>
      <c r="C97" s="7" t="str">
        <f t="shared" si="3"/>
        <v>12544065</v>
      </c>
      <c r="D97" s="7">
        <f t="shared" si="4"/>
        <v>12544065</v>
      </c>
      <c r="F97" s="76">
        <v>125</v>
      </c>
      <c r="G97" s="7">
        <v>440</v>
      </c>
      <c r="H97" s="7">
        <v>65</v>
      </c>
      <c r="I97" s="7" t="s">
        <v>41</v>
      </c>
      <c r="J97" s="7" t="s">
        <v>10</v>
      </c>
      <c r="K97" s="7" t="s">
        <v>78</v>
      </c>
      <c r="L97" s="7" t="str">
        <f t="shared" si="5"/>
        <v>XT1H 125 amp, Icc= 65 Kamp a 440 volts Relé TMD</v>
      </c>
      <c r="M97" s="7" t="s">
        <v>138</v>
      </c>
      <c r="N97" s="9"/>
      <c r="O97" s="10"/>
      <c r="P97" s="7">
        <v>2</v>
      </c>
      <c r="Q97" s="7" t="s">
        <v>4</v>
      </c>
      <c r="R97" s="9" t="str">
        <f>VLOOKUP(Q97,MXP!$B$3:$L$90000,2,0)</f>
        <v>Juego de Terminales para cables de Cobre/Aluminio FC CuAl   50 mm2 (14...1 AWG) para interruptor XT1 hasta 160 A , 6 Pzs</v>
      </c>
      <c r="S97" s="9"/>
      <c r="T97" s="10"/>
      <c r="U97" s="3" t="s">
        <v>35907</v>
      </c>
      <c r="V97" s="3" t="s">
        <v>41140</v>
      </c>
      <c r="W97" s="3" t="s">
        <v>41139</v>
      </c>
      <c r="X97" s="3" t="s">
        <v>41139</v>
      </c>
      <c r="Y97" s="3" t="s">
        <v>35908</v>
      </c>
      <c r="Z97" s="3" t="s">
        <v>41163</v>
      </c>
      <c r="AA97" s="3" t="s">
        <v>28390</v>
      </c>
      <c r="AB97" s="6" t="s">
        <v>41181</v>
      </c>
      <c r="AC97" s="3" t="s">
        <v>28404</v>
      </c>
      <c r="AD97" s="3" t="s">
        <v>41165</v>
      </c>
      <c r="AE97" s="3" t="s">
        <v>41139</v>
      </c>
      <c r="AF97" s="3" t="s">
        <v>41139</v>
      </c>
    </row>
    <row r="98" spans="2:32" ht="45">
      <c r="B98" s="3">
        <v>4</v>
      </c>
      <c r="C98" s="7" t="str">
        <f t="shared" si="3"/>
        <v>125240100</v>
      </c>
      <c r="D98" s="7">
        <f t="shared" si="4"/>
        <v>125240100</v>
      </c>
      <c r="F98" s="76">
        <v>125</v>
      </c>
      <c r="G98" s="7">
        <v>240</v>
      </c>
      <c r="H98" s="7">
        <v>100</v>
      </c>
      <c r="I98" s="7" t="s">
        <v>41</v>
      </c>
      <c r="J98" s="7" t="s">
        <v>10</v>
      </c>
      <c r="K98" s="7" t="s">
        <v>78</v>
      </c>
      <c r="L98" s="7" t="str">
        <f t="shared" si="5"/>
        <v>XT1H 125 amp, Icc= 100 Kamp a 240 volts Relé TMD</v>
      </c>
      <c r="M98" s="7" t="s">
        <v>138</v>
      </c>
      <c r="N98" s="9"/>
      <c r="O98" s="10"/>
      <c r="P98" s="7">
        <v>2</v>
      </c>
      <c r="Q98" s="7" t="s">
        <v>4</v>
      </c>
      <c r="R98" s="9" t="str">
        <f>VLOOKUP(Q98,MXP!$B$3:$L$90000,2,0)</f>
        <v>Juego de Terminales para cables de Cobre/Aluminio FC CuAl   50 mm2 (14...1 AWG) para interruptor XT1 hasta 160 A , 6 Pzs</v>
      </c>
      <c r="S98" s="9"/>
      <c r="T98" s="10"/>
      <c r="U98" s="3" t="s">
        <v>35907</v>
      </c>
      <c r="V98" s="3" t="s">
        <v>41140</v>
      </c>
      <c r="W98" s="3" t="s">
        <v>41139</v>
      </c>
      <c r="X98" s="3" t="s">
        <v>41139</v>
      </c>
      <c r="Y98" s="3" t="s">
        <v>35908</v>
      </c>
      <c r="Z98" s="3" t="s">
        <v>41163</v>
      </c>
      <c r="AA98" s="3" t="s">
        <v>28390</v>
      </c>
      <c r="AB98" s="6" t="s">
        <v>41181</v>
      </c>
      <c r="AC98" s="3" t="s">
        <v>28404</v>
      </c>
      <c r="AD98" s="3" t="s">
        <v>41165</v>
      </c>
      <c r="AE98" s="3" t="s">
        <v>41139</v>
      </c>
      <c r="AF98" s="3" t="s">
        <v>41139</v>
      </c>
    </row>
    <row r="99" spans="2:32" ht="45">
      <c r="B99" s="3">
        <v>4</v>
      </c>
      <c r="C99" s="7" t="str">
        <f t="shared" si="3"/>
        <v>12548065</v>
      </c>
      <c r="D99" s="7">
        <f t="shared" si="4"/>
        <v>12548065</v>
      </c>
      <c r="F99" s="77">
        <v>125</v>
      </c>
      <c r="G99" s="7">
        <v>480</v>
      </c>
      <c r="H99" s="7">
        <v>65</v>
      </c>
      <c r="I99" s="7" t="s">
        <v>41</v>
      </c>
      <c r="J99" s="7" t="s">
        <v>10</v>
      </c>
      <c r="K99" s="7" t="s">
        <v>78</v>
      </c>
      <c r="L99" s="7" t="str">
        <f t="shared" si="5"/>
        <v>XT1H 125 amp, Icc= 65 Kamp a 480 volts Relé TMD</v>
      </c>
      <c r="M99" s="7" t="s">
        <v>138</v>
      </c>
      <c r="N99" s="9"/>
      <c r="O99" s="10"/>
      <c r="P99" s="7">
        <v>2</v>
      </c>
      <c r="Q99" s="7" t="s">
        <v>4</v>
      </c>
      <c r="R99" s="9" t="str">
        <f>VLOOKUP(Q99,MXP!$B$3:$L$90000,2,0)</f>
        <v>Juego de Terminales para cables de Cobre/Aluminio FC CuAl   50 mm2 (14...1 AWG) para interruptor XT1 hasta 160 A , 6 Pzs</v>
      </c>
      <c r="S99" s="9"/>
      <c r="T99" s="10"/>
      <c r="U99" s="3" t="s">
        <v>35907</v>
      </c>
      <c r="V99" s="3" t="s">
        <v>41140</v>
      </c>
      <c r="W99" s="3" t="s">
        <v>41139</v>
      </c>
      <c r="X99" s="3" t="s">
        <v>41139</v>
      </c>
      <c r="Y99" s="3" t="s">
        <v>35908</v>
      </c>
      <c r="Z99" s="3" t="s">
        <v>41163</v>
      </c>
      <c r="AA99" s="3" t="s">
        <v>28390</v>
      </c>
      <c r="AB99" s="6" t="s">
        <v>41181</v>
      </c>
      <c r="AC99" s="3" t="s">
        <v>28404</v>
      </c>
      <c r="AD99" s="3" t="s">
        <v>41165</v>
      </c>
      <c r="AE99" s="3" t="s">
        <v>41139</v>
      </c>
      <c r="AF99" s="3" t="s">
        <v>41139</v>
      </c>
    </row>
    <row r="100" spans="2:32" ht="45">
      <c r="B100" s="3">
        <v>4</v>
      </c>
      <c r="C100" s="7" t="str">
        <f t="shared" si="3"/>
        <v>160220100</v>
      </c>
      <c r="D100" s="7">
        <f t="shared" si="4"/>
        <v>160220100</v>
      </c>
      <c r="F100" s="75">
        <v>160</v>
      </c>
      <c r="G100" s="7">
        <v>220</v>
      </c>
      <c r="H100" s="7">
        <v>100</v>
      </c>
      <c r="I100" s="7" t="s">
        <v>41</v>
      </c>
      <c r="J100" s="7" t="s">
        <v>10</v>
      </c>
      <c r="K100" s="7" t="s">
        <v>78</v>
      </c>
      <c r="L100" s="7" t="str">
        <f t="shared" si="5"/>
        <v>XT1H 160 amp, Icc= 100 Kamp a 220 volts Relé TMD</v>
      </c>
      <c r="M100" s="7" t="s">
        <v>139</v>
      </c>
      <c r="N100" s="9"/>
      <c r="O100" s="10"/>
      <c r="P100" s="7">
        <v>2</v>
      </c>
      <c r="Q100" s="7" t="s">
        <v>4</v>
      </c>
      <c r="R100" s="9" t="str">
        <f>VLOOKUP(Q100,MXP!$B$3:$L$90000,2,0)</f>
        <v>Juego de Terminales para cables de Cobre/Aluminio FC CuAl   50 mm2 (14...1 AWG) para interruptor XT1 hasta 160 A , 6 Pzs</v>
      </c>
      <c r="S100" s="9"/>
      <c r="T100" s="10"/>
      <c r="U100" s="3" t="s">
        <v>35907</v>
      </c>
      <c r="V100" s="3" t="s">
        <v>41140</v>
      </c>
      <c r="W100" s="3" t="s">
        <v>41139</v>
      </c>
      <c r="X100" s="3" t="s">
        <v>41139</v>
      </c>
      <c r="Y100" s="3" t="s">
        <v>35908</v>
      </c>
      <c r="Z100" s="3" t="s">
        <v>41163</v>
      </c>
      <c r="AA100" s="3" t="s">
        <v>28390</v>
      </c>
      <c r="AB100" s="6" t="s">
        <v>41181</v>
      </c>
      <c r="AC100" s="3" t="s">
        <v>28404</v>
      </c>
      <c r="AD100" s="3" t="s">
        <v>41165</v>
      </c>
      <c r="AE100" s="3" t="s">
        <v>41139</v>
      </c>
      <c r="AF100" s="3" t="s">
        <v>41139</v>
      </c>
    </row>
    <row r="101" spans="2:32" ht="45">
      <c r="B101" s="3">
        <v>4</v>
      </c>
      <c r="C101" s="7" t="str">
        <f t="shared" si="3"/>
        <v>16044065</v>
      </c>
      <c r="D101" s="7">
        <f t="shared" si="4"/>
        <v>16044065</v>
      </c>
      <c r="F101" s="76">
        <v>160</v>
      </c>
      <c r="G101" s="7">
        <v>440</v>
      </c>
      <c r="H101" s="7">
        <v>65</v>
      </c>
      <c r="I101" s="7" t="s">
        <v>41</v>
      </c>
      <c r="J101" s="7" t="s">
        <v>10</v>
      </c>
      <c r="K101" s="7" t="s">
        <v>78</v>
      </c>
      <c r="L101" s="7" t="str">
        <f t="shared" si="5"/>
        <v>XT1H 160 amp, Icc= 65 Kamp a 440 volts Relé TMD</v>
      </c>
      <c r="M101" s="7" t="s">
        <v>139</v>
      </c>
      <c r="N101" s="9"/>
      <c r="O101" s="10"/>
      <c r="P101" s="7">
        <v>2</v>
      </c>
      <c r="Q101" s="7" t="s">
        <v>4</v>
      </c>
      <c r="R101" s="9" t="str">
        <f>VLOOKUP(Q101,MXP!$B$3:$L$90000,2,0)</f>
        <v>Juego de Terminales para cables de Cobre/Aluminio FC CuAl   50 mm2 (14...1 AWG) para interruptor XT1 hasta 160 A , 6 Pzs</v>
      </c>
      <c r="S101" s="9"/>
      <c r="T101" s="10"/>
      <c r="U101" s="3" t="s">
        <v>35907</v>
      </c>
      <c r="V101" s="3" t="s">
        <v>41140</v>
      </c>
      <c r="W101" s="3" t="s">
        <v>41139</v>
      </c>
      <c r="X101" s="3" t="s">
        <v>41139</v>
      </c>
      <c r="Y101" s="3" t="s">
        <v>35908</v>
      </c>
      <c r="Z101" s="3" t="s">
        <v>41163</v>
      </c>
      <c r="AA101" s="3" t="s">
        <v>28390</v>
      </c>
      <c r="AB101" s="6" t="s">
        <v>41181</v>
      </c>
      <c r="AC101" s="3" t="s">
        <v>28404</v>
      </c>
      <c r="AD101" s="3" t="s">
        <v>41165</v>
      </c>
      <c r="AE101" s="3" t="s">
        <v>41139</v>
      </c>
      <c r="AF101" s="3" t="s">
        <v>41139</v>
      </c>
    </row>
    <row r="102" spans="2:32" ht="45">
      <c r="B102" s="3">
        <v>4</v>
      </c>
      <c r="C102" s="7" t="str">
        <f t="shared" si="3"/>
        <v>160240100</v>
      </c>
      <c r="D102" s="7">
        <f t="shared" si="4"/>
        <v>160240100</v>
      </c>
      <c r="F102" s="76">
        <v>160</v>
      </c>
      <c r="G102" s="7">
        <v>240</v>
      </c>
      <c r="H102" s="7">
        <v>100</v>
      </c>
      <c r="I102" s="7" t="s">
        <v>41</v>
      </c>
      <c r="J102" s="7" t="s">
        <v>10</v>
      </c>
      <c r="K102" s="7" t="s">
        <v>78</v>
      </c>
      <c r="L102" s="7" t="str">
        <f t="shared" si="5"/>
        <v>XT1H 160 amp, Icc= 100 Kamp a 240 volts Relé TMD</v>
      </c>
      <c r="M102" s="7" t="s">
        <v>139</v>
      </c>
      <c r="N102" s="9"/>
      <c r="O102" s="10"/>
      <c r="P102" s="7">
        <v>2</v>
      </c>
      <c r="Q102" s="7" t="s">
        <v>4</v>
      </c>
      <c r="R102" s="9" t="str">
        <f>VLOOKUP(Q102,MXP!$B$3:$L$90000,2,0)</f>
        <v>Juego de Terminales para cables de Cobre/Aluminio FC CuAl   50 mm2 (14...1 AWG) para interruptor XT1 hasta 160 A , 6 Pzs</v>
      </c>
      <c r="S102" s="9"/>
      <c r="T102" s="10"/>
      <c r="U102" s="3" t="s">
        <v>35907</v>
      </c>
      <c r="V102" s="3" t="s">
        <v>41140</v>
      </c>
      <c r="W102" s="3" t="s">
        <v>41139</v>
      </c>
      <c r="X102" s="3" t="s">
        <v>41139</v>
      </c>
      <c r="Y102" s="3" t="s">
        <v>35908</v>
      </c>
      <c r="Z102" s="3" t="s">
        <v>41163</v>
      </c>
      <c r="AA102" s="3" t="s">
        <v>28390</v>
      </c>
      <c r="AB102" s="6" t="s">
        <v>41181</v>
      </c>
      <c r="AC102" s="3" t="s">
        <v>28404</v>
      </c>
      <c r="AD102" s="3" t="s">
        <v>41165</v>
      </c>
      <c r="AE102" s="3" t="s">
        <v>41139</v>
      </c>
      <c r="AF102" s="3" t="s">
        <v>41139</v>
      </c>
    </row>
    <row r="103" spans="2:32" ht="45">
      <c r="B103" s="3">
        <v>4</v>
      </c>
      <c r="C103" s="7" t="str">
        <f t="shared" si="3"/>
        <v>16048065</v>
      </c>
      <c r="D103" s="7">
        <f t="shared" si="4"/>
        <v>16048065</v>
      </c>
      <c r="F103" s="77">
        <v>160</v>
      </c>
      <c r="G103" s="7">
        <v>480</v>
      </c>
      <c r="H103" s="7">
        <v>65</v>
      </c>
      <c r="I103" s="7" t="s">
        <v>41</v>
      </c>
      <c r="J103" s="7" t="s">
        <v>10</v>
      </c>
      <c r="K103" s="7" t="s">
        <v>78</v>
      </c>
      <c r="L103" s="7" t="str">
        <f t="shared" si="5"/>
        <v>XT1H 160 amp, Icc= 65 Kamp a 480 volts Relé TMD</v>
      </c>
      <c r="M103" s="7" t="s">
        <v>139</v>
      </c>
      <c r="N103" s="9"/>
      <c r="O103" s="10"/>
      <c r="P103" s="7">
        <v>2</v>
      </c>
      <c r="Q103" s="7" t="s">
        <v>4</v>
      </c>
      <c r="R103" s="9" t="str">
        <f>VLOOKUP(Q103,MXP!$B$3:$L$90000,2,0)</f>
        <v>Juego de Terminales para cables de Cobre/Aluminio FC CuAl   50 mm2 (14...1 AWG) para interruptor XT1 hasta 160 A , 6 Pzs</v>
      </c>
      <c r="S103" s="9"/>
      <c r="T103" s="10"/>
      <c r="U103" s="3" t="s">
        <v>35907</v>
      </c>
      <c r="V103" s="3" t="s">
        <v>41140</v>
      </c>
      <c r="W103" s="3" t="s">
        <v>41139</v>
      </c>
      <c r="X103" s="3" t="s">
        <v>41139</v>
      </c>
      <c r="Y103" s="3" t="s">
        <v>35908</v>
      </c>
      <c r="Z103" s="3" t="s">
        <v>41163</v>
      </c>
      <c r="AA103" s="3" t="s">
        <v>28390</v>
      </c>
      <c r="AB103" s="6" t="s">
        <v>41181</v>
      </c>
      <c r="AC103" s="3" t="s">
        <v>28404</v>
      </c>
      <c r="AD103" s="3" t="s">
        <v>41165</v>
      </c>
      <c r="AE103" s="3" t="s">
        <v>41139</v>
      </c>
      <c r="AF103" s="3" t="s">
        <v>41139</v>
      </c>
    </row>
    <row r="104" spans="2:32">
      <c r="B104" s="3">
        <v>4</v>
      </c>
      <c r="C104" s="7" t="str">
        <f t="shared" si="3"/>
        <v>12522050</v>
      </c>
      <c r="D104" s="7">
        <f t="shared" si="4"/>
        <v>12522050</v>
      </c>
      <c r="F104" s="75">
        <v>125</v>
      </c>
      <c r="G104" s="7">
        <v>220</v>
      </c>
      <c r="H104" s="7">
        <v>50</v>
      </c>
      <c r="I104" s="7" t="s">
        <v>32</v>
      </c>
      <c r="J104" s="7" t="s">
        <v>46</v>
      </c>
      <c r="K104" s="7" t="s">
        <v>78</v>
      </c>
      <c r="L104" s="7" t="str">
        <f t="shared" si="5"/>
        <v>XT3N 125 amp, Icc= 50 Kamp a 220 volts Relé TMD</v>
      </c>
      <c r="M104" s="7" t="s">
        <v>141</v>
      </c>
      <c r="N104" s="9"/>
      <c r="O104" s="10"/>
      <c r="P104" s="7">
        <v>2</v>
      </c>
      <c r="Q104" s="7" t="s">
        <v>49</v>
      </c>
      <c r="R104" s="9" t="str">
        <f>VLOOKUP(Q104,MXP!$B$3:$L$90000,2,0)</f>
        <v>Juego de Terminales FC CuAl XT1,  para alojar cable 1x90...185 mm2  (4/0...350 kCM) para interruptor XT3 hasta 250 A, 6 Pzs</v>
      </c>
      <c r="S104" s="9"/>
      <c r="T104" s="10"/>
      <c r="U104" s="3" t="s">
        <v>35910</v>
      </c>
      <c r="V104" s="3" t="s">
        <v>41150</v>
      </c>
      <c r="W104" s="3" t="s">
        <v>41139</v>
      </c>
      <c r="X104" s="3" t="s">
        <v>41139</v>
      </c>
      <c r="Y104" s="3" t="s">
        <v>35912</v>
      </c>
      <c r="Z104" s="3" t="s">
        <v>41166</v>
      </c>
      <c r="AA104" s="3" t="s">
        <v>28390</v>
      </c>
      <c r="AB104" s="3" t="s">
        <v>41181</v>
      </c>
      <c r="AC104" s="3" t="s">
        <v>28404</v>
      </c>
      <c r="AD104" s="3" t="s">
        <v>41165</v>
      </c>
      <c r="AE104" s="3" t="s">
        <v>41139</v>
      </c>
      <c r="AF104" s="3" t="s">
        <v>41139</v>
      </c>
    </row>
    <row r="105" spans="2:32">
      <c r="B105" s="3">
        <v>4</v>
      </c>
      <c r="C105" s="7" t="str">
        <f t="shared" si="3"/>
        <v>12544025</v>
      </c>
      <c r="D105" s="7">
        <f t="shared" si="4"/>
        <v>12544025</v>
      </c>
      <c r="F105" s="76">
        <v>125</v>
      </c>
      <c r="G105" s="7">
        <v>440</v>
      </c>
      <c r="H105" s="7">
        <v>25</v>
      </c>
      <c r="I105" s="7" t="s">
        <v>32</v>
      </c>
      <c r="J105" s="7" t="s">
        <v>46</v>
      </c>
      <c r="K105" s="7" t="s">
        <v>78</v>
      </c>
      <c r="L105" s="7" t="str">
        <f t="shared" si="5"/>
        <v>XT3N 125 amp, Icc= 25 Kamp a 440 volts Relé TMD</v>
      </c>
      <c r="M105" s="7" t="s">
        <v>141</v>
      </c>
      <c r="N105" s="9"/>
      <c r="O105" s="10"/>
      <c r="P105" s="7">
        <v>2</v>
      </c>
      <c r="Q105" s="7" t="s">
        <v>49</v>
      </c>
      <c r="R105" s="9" t="str">
        <f>VLOOKUP(Q105,MXP!$B$3:$L$90000,2,0)</f>
        <v>Juego de Terminales FC CuAl XT1,  para alojar cable 1x90...185 mm2  (4/0...350 kCM) para interruptor XT3 hasta 250 A, 6 Pzs</v>
      </c>
      <c r="S105" s="9"/>
      <c r="T105" s="10"/>
      <c r="U105" s="3" t="s">
        <v>35910</v>
      </c>
      <c r="V105" s="3" t="s">
        <v>41150</v>
      </c>
      <c r="W105" s="3" t="s">
        <v>41139</v>
      </c>
      <c r="X105" s="3" t="s">
        <v>41139</v>
      </c>
      <c r="Y105" s="3" t="s">
        <v>35912</v>
      </c>
      <c r="Z105" s="3" t="s">
        <v>41166</v>
      </c>
      <c r="AA105" s="3" t="s">
        <v>28390</v>
      </c>
      <c r="AB105" s="3" t="s">
        <v>41181</v>
      </c>
      <c r="AC105" s="3" t="s">
        <v>28404</v>
      </c>
      <c r="AD105" s="3" t="s">
        <v>41165</v>
      </c>
      <c r="AE105" s="3" t="s">
        <v>41139</v>
      </c>
      <c r="AF105" s="3" t="s">
        <v>41139</v>
      </c>
    </row>
    <row r="106" spans="2:32">
      <c r="B106" s="3">
        <v>4</v>
      </c>
      <c r="C106" s="7" t="str">
        <f t="shared" si="3"/>
        <v>12524050</v>
      </c>
      <c r="D106" s="7">
        <f t="shared" si="4"/>
        <v>12524050</v>
      </c>
      <c r="F106" s="76">
        <v>125</v>
      </c>
      <c r="G106" s="7">
        <v>240</v>
      </c>
      <c r="H106" s="7">
        <v>50</v>
      </c>
      <c r="I106" s="7" t="s">
        <v>32</v>
      </c>
      <c r="J106" s="7" t="s">
        <v>46</v>
      </c>
      <c r="K106" s="7" t="s">
        <v>78</v>
      </c>
      <c r="L106" s="7" t="str">
        <f t="shared" si="5"/>
        <v>XT3N 125 amp, Icc= 50 Kamp a 240 volts Relé TMD</v>
      </c>
      <c r="M106" s="7" t="s">
        <v>141</v>
      </c>
      <c r="N106" s="9"/>
      <c r="O106" s="10"/>
      <c r="P106" s="7">
        <v>2</v>
      </c>
      <c r="Q106" s="7" t="s">
        <v>49</v>
      </c>
      <c r="R106" s="9" t="str">
        <f>VLOOKUP(Q106,MXP!$B$3:$L$90000,2,0)</f>
        <v>Juego de Terminales FC CuAl XT1,  para alojar cable 1x90...185 mm2  (4/0...350 kCM) para interruptor XT3 hasta 250 A, 6 Pzs</v>
      </c>
      <c r="S106" s="9"/>
      <c r="T106" s="10"/>
      <c r="U106" s="3" t="s">
        <v>35910</v>
      </c>
      <c r="V106" s="3" t="s">
        <v>41150</v>
      </c>
      <c r="W106" s="3" t="s">
        <v>41139</v>
      </c>
      <c r="X106" s="3" t="s">
        <v>41139</v>
      </c>
      <c r="Y106" s="3" t="s">
        <v>35912</v>
      </c>
      <c r="Z106" s="3" t="s">
        <v>41166</v>
      </c>
      <c r="AA106" s="3" t="s">
        <v>28390</v>
      </c>
      <c r="AB106" s="3" t="s">
        <v>41181</v>
      </c>
      <c r="AC106" s="3" t="s">
        <v>28404</v>
      </c>
      <c r="AD106" s="3" t="s">
        <v>41165</v>
      </c>
      <c r="AE106" s="3" t="s">
        <v>41139</v>
      </c>
      <c r="AF106" s="3" t="s">
        <v>41139</v>
      </c>
    </row>
    <row r="107" spans="2:32">
      <c r="B107" s="3">
        <v>4</v>
      </c>
      <c r="C107" s="7" t="str">
        <f t="shared" si="3"/>
        <v>12548025</v>
      </c>
      <c r="D107" s="7">
        <f t="shared" si="4"/>
        <v>12548025</v>
      </c>
      <c r="F107" s="77">
        <v>125</v>
      </c>
      <c r="G107" s="7">
        <v>480</v>
      </c>
      <c r="H107" s="7">
        <v>25</v>
      </c>
      <c r="I107" s="7" t="s">
        <v>32</v>
      </c>
      <c r="J107" s="7" t="s">
        <v>46</v>
      </c>
      <c r="K107" s="7" t="s">
        <v>78</v>
      </c>
      <c r="L107" s="7" t="str">
        <f t="shared" si="5"/>
        <v>XT3N 125 amp, Icc= 25 Kamp a 480 volts Relé TMD</v>
      </c>
      <c r="M107" s="7" t="s">
        <v>141</v>
      </c>
      <c r="N107" s="9"/>
      <c r="O107" s="10"/>
      <c r="P107" s="7">
        <v>2</v>
      </c>
      <c r="Q107" s="7" t="s">
        <v>49</v>
      </c>
      <c r="R107" s="9" t="str">
        <f>VLOOKUP(Q107,MXP!$B$3:$L$90000,2,0)</f>
        <v>Juego de Terminales FC CuAl XT1,  para alojar cable 1x90...185 mm2  (4/0...350 kCM) para interruptor XT3 hasta 250 A, 6 Pzs</v>
      </c>
      <c r="S107" s="9"/>
      <c r="T107" s="10"/>
      <c r="U107" s="3" t="s">
        <v>35910</v>
      </c>
      <c r="V107" s="3" t="s">
        <v>41150</v>
      </c>
      <c r="W107" s="3" t="s">
        <v>41139</v>
      </c>
      <c r="X107" s="3" t="s">
        <v>41139</v>
      </c>
      <c r="Y107" s="3" t="s">
        <v>35912</v>
      </c>
      <c r="Z107" s="3" t="s">
        <v>41166</v>
      </c>
      <c r="AA107" s="3" t="s">
        <v>28390</v>
      </c>
      <c r="AB107" s="3" t="s">
        <v>41181</v>
      </c>
      <c r="AC107" s="3" t="s">
        <v>28404</v>
      </c>
      <c r="AD107" s="3" t="s">
        <v>41165</v>
      </c>
      <c r="AE107" s="3" t="s">
        <v>41139</v>
      </c>
      <c r="AF107" s="3" t="s">
        <v>41139</v>
      </c>
    </row>
    <row r="108" spans="2:32">
      <c r="B108" s="3">
        <v>4</v>
      </c>
      <c r="C108" s="7" t="str">
        <f t="shared" si="3"/>
        <v>16022050</v>
      </c>
      <c r="D108" s="7">
        <f t="shared" si="4"/>
        <v>16022050</v>
      </c>
      <c r="F108" s="75">
        <v>160</v>
      </c>
      <c r="G108" s="7">
        <v>220</v>
      </c>
      <c r="H108" s="7">
        <v>50</v>
      </c>
      <c r="I108" s="7" t="s">
        <v>32</v>
      </c>
      <c r="J108" s="7" t="s">
        <v>46</v>
      </c>
      <c r="K108" s="7" t="s">
        <v>78</v>
      </c>
      <c r="L108" s="7" t="str">
        <f t="shared" si="5"/>
        <v>XT3N 160 amp, Icc= 50 Kamp a 220 volts Relé TMD</v>
      </c>
      <c r="M108" s="7" t="s">
        <v>142</v>
      </c>
      <c r="N108" s="9"/>
      <c r="O108" s="10"/>
      <c r="P108" s="7">
        <v>2</v>
      </c>
      <c r="Q108" s="7" t="s">
        <v>49</v>
      </c>
      <c r="R108" s="9" t="str">
        <f>VLOOKUP(Q108,MXP!$B$3:$L$90000,2,0)</f>
        <v>Juego de Terminales FC CuAl XT1,  para alojar cable 1x90...185 mm2  (4/0...350 kCM) para interruptor XT3 hasta 250 A, 6 Pzs</v>
      </c>
      <c r="S108" s="9"/>
      <c r="T108" s="10"/>
      <c r="U108" s="3" t="s">
        <v>35910</v>
      </c>
      <c r="V108" s="3" t="s">
        <v>41150</v>
      </c>
      <c r="W108" s="3" t="s">
        <v>35903</v>
      </c>
      <c r="X108" s="3" t="s">
        <v>41151</v>
      </c>
      <c r="Y108" s="3" t="s">
        <v>35912</v>
      </c>
      <c r="Z108" s="3" t="s">
        <v>41166</v>
      </c>
      <c r="AA108" s="3" t="s">
        <v>28390</v>
      </c>
      <c r="AB108" s="3" t="s">
        <v>41181</v>
      </c>
      <c r="AC108" s="3" t="s">
        <v>28404</v>
      </c>
      <c r="AD108" s="3" t="s">
        <v>41165</v>
      </c>
      <c r="AE108" s="3" t="s">
        <v>41139</v>
      </c>
      <c r="AF108" s="3" t="s">
        <v>41139</v>
      </c>
    </row>
    <row r="109" spans="2:32">
      <c r="B109" s="3">
        <v>4</v>
      </c>
      <c r="C109" s="7" t="str">
        <f t="shared" si="3"/>
        <v>16044025</v>
      </c>
      <c r="D109" s="7">
        <f t="shared" si="4"/>
        <v>16044025</v>
      </c>
      <c r="F109" s="76">
        <v>160</v>
      </c>
      <c r="G109" s="7">
        <v>440</v>
      </c>
      <c r="H109" s="7">
        <v>25</v>
      </c>
      <c r="I109" s="7" t="s">
        <v>32</v>
      </c>
      <c r="J109" s="7" t="s">
        <v>46</v>
      </c>
      <c r="K109" s="7" t="s">
        <v>78</v>
      </c>
      <c r="L109" s="7" t="str">
        <f t="shared" si="5"/>
        <v>XT3N 160 amp, Icc= 25 Kamp a 440 volts Relé TMD</v>
      </c>
      <c r="M109" s="7" t="s">
        <v>142</v>
      </c>
      <c r="N109" s="9"/>
      <c r="O109" s="10"/>
      <c r="P109" s="7">
        <v>2</v>
      </c>
      <c r="Q109" s="7" t="s">
        <v>49</v>
      </c>
      <c r="R109" s="9" t="str">
        <f>VLOOKUP(Q109,MXP!$B$3:$L$90000,2,0)</f>
        <v>Juego de Terminales FC CuAl XT1,  para alojar cable 1x90...185 mm2  (4/0...350 kCM) para interruptor XT3 hasta 250 A, 6 Pzs</v>
      </c>
      <c r="S109" s="9"/>
      <c r="T109" s="10"/>
      <c r="U109" s="3" t="s">
        <v>35910</v>
      </c>
      <c r="V109" s="3" t="s">
        <v>41150</v>
      </c>
      <c r="W109" s="3" t="s">
        <v>35903</v>
      </c>
      <c r="X109" s="3" t="s">
        <v>41151</v>
      </c>
      <c r="Y109" s="3" t="s">
        <v>35912</v>
      </c>
      <c r="Z109" s="3" t="s">
        <v>41166</v>
      </c>
      <c r="AA109" s="3" t="s">
        <v>28390</v>
      </c>
      <c r="AB109" s="3" t="s">
        <v>41181</v>
      </c>
      <c r="AC109" s="3" t="s">
        <v>28404</v>
      </c>
      <c r="AD109" s="3" t="s">
        <v>41165</v>
      </c>
      <c r="AE109" s="3" t="s">
        <v>41139</v>
      </c>
      <c r="AF109" s="3" t="s">
        <v>41139</v>
      </c>
    </row>
    <row r="110" spans="2:32">
      <c r="B110" s="3">
        <v>4</v>
      </c>
      <c r="C110" s="7" t="str">
        <f t="shared" si="3"/>
        <v>16024050</v>
      </c>
      <c r="D110" s="7">
        <f t="shared" si="4"/>
        <v>16024050</v>
      </c>
      <c r="F110" s="76">
        <v>160</v>
      </c>
      <c r="G110" s="7">
        <v>240</v>
      </c>
      <c r="H110" s="7">
        <v>50</v>
      </c>
      <c r="I110" s="7" t="s">
        <v>32</v>
      </c>
      <c r="J110" s="7" t="s">
        <v>46</v>
      </c>
      <c r="K110" s="7" t="s">
        <v>78</v>
      </c>
      <c r="L110" s="7" t="str">
        <f t="shared" si="5"/>
        <v>XT3N 160 amp, Icc= 50 Kamp a 240 volts Relé TMD</v>
      </c>
      <c r="M110" s="7" t="s">
        <v>142</v>
      </c>
      <c r="N110" s="9"/>
      <c r="O110" s="10"/>
      <c r="P110" s="7">
        <v>2</v>
      </c>
      <c r="Q110" s="7" t="s">
        <v>49</v>
      </c>
      <c r="R110" s="9" t="str">
        <f>VLOOKUP(Q110,MXP!$B$3:$L$90000,2,0)</f>
        <v>Juego de Terminales FC CuAl XT1,  para alojar cable 1x90...185 mm2  (4/0...350 kCM) para interruptor XT3 hasta 250 A, 6 Pzs</v>
      </c>
      <c r="S110" s="9"/>
      <c r="T110" s="10"/>
      <c r="U110" s="3" t="s">
        <v>35910</v>
      </c>
      <c r="V110" s="3" t="s">
        <v>41150</v>
      </c>
      <c r="W110" s="3" t="s">
        <v>35903</v>
      </c>
      <c r="X110" s="3" t="s">
        <v>41151</v>
      </c>
      <c r="Y110" s="3" t="s">
        <v>35912</v>
      </c>
      <c r="Z110" s="3" t="s">
        <v>41166</v>
      </c>
      <c r="AA110" s="3" t="s">
        <v>28390</v>
      </c>
      <c r="AB110" s="3" t="s">
        <v>41181</v>
      </c>
      <c r="AC110" s="3" t="s">
        <v>28404</v>
      </c>
      <c r="AD110" s="3" t="s">
        <v>41165</v>
      </c>
      <c r="AE110" s="3" t="s">
        <v>41139</v>
      </c>
      <c r="AF110" s="3" t="s">
        <v>41139</v>
      </c>
    </row>
    <row r="111" spans="2:32">
      <c r="B111" s="3">
        <v>4</v>
      </c>
      <c r="C111" s="7" t="str">
        <f t="shared" si="3"/>
        <v>16048025</v>
      </c>
      <c r="D111" s="7">
        <f t="shared" si="4"/>
        <v>16048025</v>
      </c>
      <c r="F111" s="77">
        <v>160</v>
      </c>
      <c r="G111" s="7">
        <v>480</v>
      </c>
      <c r="H111" s="7">
        <v>25</v>
      </c>
      <c r="I111" s="7" t="s">
        <v>32</v>
      </c>
      <c r="J111" s="7" t="s">
        <v>46</v>
      </c>
      <c r="K111" s="7" t="s">
        <v>78</v>
      </c>
      <c r="L111" s="7" t="str">
        <f t="shared" si="5"/>
        <v>XT3N 160 amp, Icc= 25 Kamp a 480 volts Relé TMD</v>
      </c>
      <c r="M111" s="7" t="s">
        <v>142</v>
      </c>
      <c r="N111" s="9"/>
      <c r="O111" s="10"/>
      <c r="P111" s="7">
        <v>2</v>
      </c>
      <c r="Q111" s="7" t="s">
        <v>49</v>
      </c>
      <c r="R111" s="9" t="str">
        <f>VLOOKUP(Q111,MXP!$B$3:$L$90000,2,0)</f>
        <v>Juego de Terminales FC CuAl XT1,  para alojar cable 1x90...185 mm2  (4/0...350 kCM) para interruptor XT3 hasta 250 A, 6 Pzs</v>
      </c>
      <c r="S111" s="9"/>
      <c r="T111" s="10"/>
      <c r="U111" s="3" t="s">
        <v>35910</v>
      </c>
      <c r="V111" s="3" t="s">
        <v>41150</v>
      </c>
      <c r="W111" s="3" t="s">
        <v>35903</v>
      </c>
      <c r="X111" s="3" t="s">
        <v>41151</v>
      </c>
      <c r="Y111" s="3" t="s">
        <v>35912</v>
      </c>
      <c r="Z111" s="3" t="s">
        <v>41166</v>
      </c>
      <c r="AA111" s="3" t="s">
        <v>28390</v>
      </c>
      <c r="AB111" s="3" t="s">
        <v>41181</v>
      </c>
      <c r="AC111" s="3" t="s">
        <v>28404</v>
      </c>
      <c r="AD111" s="3" t="s">
        <v>41165</v>
      </c>
      <c r="AE111" s="3" t="s">
        <v>41139</v>
      </c>
      <c r="AF111" s="3" t="s">
        <v>41139</v>
      </c>
    </row>
    <row r="112" spans="2:32">
      <c r="B112" s="3">
        <v>4</v>
      </c>
      <c r="C112" s="7" t="str">
        <f t="shared" si="3"/>
        <v>20022050</v>
      </c>
      <c r="D112" s="7">
        <f t="shared" si="4"/>
        <v>20022050</v>
      </c>
      <c r="F112" s="75">
        <v>200</v>
      </c>
      <c r="G112" s="7">
        <v>220</v>
      </c>
      <c r="H112" s="7">
        <v>50</v>
      </c>
      <c r="I112" s="7" t="s">
        <v>32</v>
      </c>
      <c r="J112" s="7" t="s">
        <v>46</v>
      </c>
      <c r="K112" s="7" t="s">
        <v>78</v>
      </c>
      <c r="L112" s="7" t="str">
        <f t="shared" si="5"/>
        <v>XT3N 200 amp, Icc= 50 Kamp a 220 volts Relé TMD</v>
      </c>
      <c r="M112" s="7" t="s">
        <v>47</v>
      </c>
      <c r="N112" s="9"/>
      <c r="O112" s="10"/>
      <c r="P112" s="7">
        <v>2</v>
      </c>
      <c r="Q112" s="7" t="s">
        <v>49</v>
      </c>
      <c r="R112" s="9" t="str">
        <f>VLOOKUP(Q112,MXP!$B$3:$L$90000,2,0)</f>
        <v>Juego de Terminales FC CuAl XT1,  para alojar cable 1x90...185 mm2  (4/0...350 kCM) para interruptor XT3 hasta 250 A, 6 Pzs</v>
      </c>
      <c r="S112" s="9"/>
      <c r="T112" s="10"/>
      <c r="U112" s="3" t="s">
        <v>35910</v>
      </c>
      <c r="V112" s="3" t="s">
        <v>41150</v>
      </c>
      <c r="W112" s="3" t="s">
        <v>35903</v>
      </c>
      <c r="X112" s="3" t="s">
        <v>41151</v>
      </c>
      <c r="Y112" s="3" t="s">
        <v>35912</v>
      </c>
      <c r="Z112" s="3" t="s">
        <v>41166</v>
      </c>
      <c r="AA112" s="3" t="s">
        <v>28390</v>
      </c>
      <c r="AB112" s="3" t="s">
        <v>41181</v>
      </c>
      <c r="AC112" s="3" t="s">
        <v>28404</v>
      </c>
      <c r="AD112" s="3" t="s">
        <v>41165</v>
      </c>
      <c r="AE112" s="3" t="s">
        <v>41139</v>
      </c>
      <c r="AF112" s="3" t="s">
        <v>41139</v>
      </c>
    </row>
    <row r="113" spans="2:32">
      <c r="B113" s="3">
        <v>5</v>
      </c>
      <c r="C113" s="7" t="str">
        <f t="shared" si="3"/>
        <v>20044025</v>
      </c>
      <c r="D113" s="7">
        <f t="shared" si="4"/>
        <v>20044025</v>
      </c>
      <c r="F113" s="76">
        <v>200</v>
      </c>
      <c r="G113" s="7">
        <v>440</v>
      </c>
      <c r="H113" s="7">
        <v>25</v>
      </c>
      <c r="I113" s="7" t="s">
        <v>32</v>
      </c>
      <c r="J113" s="7" t="s">
        <v>46</v>
      </c>
      <c r="K113" s="7" t="s">
        <v>78</v>
      </c>
      <c r="L113" s="7" t="str">
        <f t="shared" si="5"/>
        <v>XT3N 200 amp, Icc= 25 Kamp a 440 volts Relé TMD</v>
      </c>
      <c r="M113" s="7" t="s">
        <v>47</v>
      </c>
      <c r="N113" s="9"/>
      <c r="O113" s="10"/>
      <c r="P113" s="7">
        <v>2</v>
      </c>
      <c r="Q113" s="7" t="s">
        <v>49</v>
      </c>
      <c r="R113" s="9" t="str">
        <f>VLOOKUP(Q113,MXP!$B$3:$L$90000,2,0)</f>
        <v>Juego de Terminales FC CuAl XT1,  para alojar cable 1x90...185 mm2  (4/0...350 kCM) para interruptor XT3 hasta 250 A, 6 Pzs</v>
      </c>
      <c r="S113" s="9"/>
      <c r="T113" s="10"/>
      <c r="U113" s="3" t="s">
        <v>35910</v>
      </c>
      <c r="V113" s="3" t="s">
        <v>41150</v>
      </c>
      <c r="W113" s="3" t="s">
        <v>35903</v>
      </c>
      <c r="X113" s="3" t="s">
        <v>41151</v>
      </c>
      <c r="Y113" s="3" t="s">
        <v>35912</v>
      </c>
      <c r="Z113" s="3" t="s">
        <v>41166</v>
      </c>
      <c r="AA113" s="3" t="s">
        <v>28390</v>
      </c>
      <c r="AB113" s="3" t="s">
        <v>41181</v>
      </c>
      <c r="AC113" s="3" t="s">
        <v>28404</v>
      </c>
      <c r="AD113" s="3" t="s">
        <v>41165</v>
      </c>
      <c r="AE113" s="3" t="s">
        <v>41139</v>
      </c>
      <c r="AF113" s="3" t="s">
        <v>41139</v>
      </c>
    </row>
    <row r="114" spans="2:32">
      <c r="B114" s="3">
        <v>5</v>
      </c>
      <c r="C114" s="7" t="str">
        <f t="shared" si="3"/>
        <v>20024050</v>
      </c>
      <c r="D114" s="7">
        <f t="shared" si="4"/>
        <v>20024050</v>
      </c>
      <c r="F114" s="76">
        <v>200</v>
      </c>
      <c r="G114" s="7">
        <v>240</v>
      </c>
      <c r="H114" s="7">
        <v>50</v>
      </c>
      <c r="I114" s="7" t="s">
        <v>32</v>
      </c>
      <c r="J114" s="7" t="s">
        <v>46</v>
      </c>
      <c r="K114" s="7" t="s">
        <v>78</v>
      </c>
      <c r="L114" s="7" t="str">
        <f t="shared" si="5"/>
        <v>XT3N 200 amp, Icc= 50 Kamp a 240 volts Relé TMD</v>
      </c>
      <c r="M114" s="7" t="s">
        <v>47</v>
      </c>
      <c r="N114" s="9"/>
      <c r="O114" s="10"/>
      <c r="P114" s="7">
        <v>2</v>
      </c>
      <c r="Q114" s="7" t="s">
        <v>49</v>
      </c>
      <c r="R114" s="9" t="str">
        <f>VLOOKUP(Q114,MXP!$B$3:$L$90000,2,0)</f>
        <v>Juego de Terminales FC CuAl XT1,  para alojar cable 1x90...185 mm2  (4/0...350 kCM) para interruptor XT3 hasta 250 A, 6 Pzs</v>
      </c>
      <c r="S114" s="9"/>
      <c r="T114" s="10"/>
      <c r="U114" s="3" t="s">
        <v>35910</v>
      </c>
      <c r="V114" s="3" t="s">
        <v>41150</v>
      </c>
      <c r="W114" s="3" t="s">
        <v>35903</v>
      </c>
      <c r="X114" s="3" t="s">
        <v>41151</v>
      </c>
      <c r="Y114" s="3" t="s">
        <v>35912</v>
      </c>
      <c r="Z114" s="3" t="s">
        <v>41166</v>
      </c>
      <c r="AA114" s="3" t="s">
        <v>28390</v>
      </c>
      <c r="AB114" s="3" t="s">
        <v>41181</v>
      </c>
      <c r="AC114" s="3" t="s">
        <v>28404</v>
      </c>
      <c r="AD114" s="3" t="s">
        <v>41165</v>
      </c>
      <c r="AE114" s="3" t="s">
        <v>41139</v>
      </c>
      <c r="AF114" s="3" t="s">
        <v>41139</v>
      </c>
    </row>
    <row r="115" spans="2:32">
      <c r="B115" s="3">
        <v>5</v>
      </c>
      <c r="C115" s="7" t="str">
        <f t="shared" si="3"/>
        <v>20048025</v>
      </c>
      <c r="D115" s="7">
        <f t="shared" si="4"/>
        <v>20048025</v>
      </c>
      <c r="F115" s="77">
        <v>200</v>
      </c>
      <c r="G115" s="7">
        <v>480</v>
      </c>
      <c r="H115" s="7">
        <v>25</v>
      </c>
      <c r="I115" s="7" t="s">
        <v>32</v>
      </c>
      <c r="J115" s="7" t="s">
        <v>46</v>
      </c>
      <c r="K115" s="7" t="s">
        <v>78</v>
      </c>
      <c r="L115" s="7" t="str">
        <f t="shared" si="5"/>
        <v>XT3N 200 amp, Icc= 25 Kamp a 480 volts Relé TMD</v>
      </c>
      <c r="M115" s="7" t="s">
        <v>47</v>
      </c>
      <c r="N115" s="9"/>
      <c r="O115" s="10"/>
      <c r="P115" s="7">
        <v>2</v>
      </c>
      <c r="Q115" s="7" t="s">
        <v>49</v>
      </c>
      <c r="R115" s="9" t="str">
        <f>VLOOKUP(Q115,MXP!$B$3:$L$90000,2,0)</f>
        <v>Juego de Terminales FC CuAl XT1,  para alojar cable 1x90...185 mm2  (4/0...350 kCM) para interruptor XT3 hasta 250 A, 6 Pzs</v>
      </c>
      <c r="S115" s="9"/>
      <c r="T115" s="10"/>
      <c r="U115" s="3" t="s">
        <v>35910</v>
      </c>
      <c r="V115" s="3" t="s">
        <v>41150</v>
      </c>
      <c r="W115" s="3" t="s">
        <v>35903</v>
      </c>
      <c r="X115" s="3" t="s">
        <v>41151</v>
      </c>
      <c r="Y115" s="3" t="s">
        <v>35912</v>
      </c>
      <c r="Z115" s="3" t="s">
        <v>41166</v>
      </c>
      <c r="AA115" s="3" t="s">
        <v>28390</v>
      </c>
      <c r="AB115" s="3" t="s">
        <v>41181</v>
      </c>
      <c r="AC115" s="3" t="s">
        <v>28404</v>
      </c>
      <c r="AD115" s="3" t="s">
        <v>41165</v>
      </c>
      <c r="AE115" s="3" t="s">
        <v>41139</v>
      </c>
      <c r="AF115" s="3" t="s">
        <v>41139</v>
      </c>
    </row>
    <row r="116" spans="2:32">
      <c r="B116" s="3">
        <v>5</v>
      </c>
      <c r="C116" s="7" t="str">
        <f t="shared" si="3"/>
        <v>25022050</v>
      </c>
      <c r="D116" s="7">
        <f t="shared" si="4"/>
        <v>25022050</v>
      </c>
      <c r="F116" s="75">
        <v>250</v>
      </c>
      <c r="G116" s="7">
        <v>220</v>
      </c>
      <c r="H116" s="7">
        <v>50</v>
      </c>
      <c r="I116" s="7" t="s">
        <v>32</v>
      </c>
      <c r="J116" s="7" t="s">
        <v>46</v>
      </c>
      <c r="K116" s="7" t="s">
        <v>78</v>
      </c>
      <c r="L116" s="7" t="str">
        <f t="shared" si="5"/>
        <v>XT3N 250 amp, Icc= 50 Kamp a 220 volts Relé TMD</v>
      </c>
      <c r="M116" s="7" t="s">
        <v>48</v>
      </c>
      <c r="N116" s="9"/>
      <c r="O116" s="10"/>
      <c r="P116" s="7">
        <v>2</v>
      </c>
      <c r="Q116" s="7" t="s">
        <v>49</v>
      </c>
      <c r="R116" s="9" t="str">
        <f>VLOOKUP(Q116,MXP!$B$3:$L$90000,2,0)</f>
        <v>Juego de Terminales FC CuAl XT1,  para alojar cable 1x90...185 mm2  (4/0...350 kCM) para interruptor XT3 hasta 250 A, 6 Pzs</v>
      </c>
      <c r="S116" s="9"/>
      <c r="T116" s="10"/>
      <c r="U116" s="3" t="s">
        <v>35910</v>
      </c>
      <c r="V116" s="3" t="s">
        <v>41150</v>
      </c>
      <c r="W116" s="3" t="s">
        <v>35905</v>
      </c>
      <c r="X116" s="3" t="s">
        <v>41152</v>
      </c>
      <c r="Y116" s="3" t="s">
        <v>35912</v>
      </c>
      <c r="Z116" s="3" t="s">
        <v>41166</v>
      </c>
      <c r="AA116" s="3" t="s">
        <v>28390</v>
      </c>
      <c r="AB116" s="3" t="s">
        <v>41181</v>
      </c>
      <c r="AC116" s="3" t="s">
        <v>28404</v>
      </c>
      <c r="AD116" s="3" t="s">
        <v>41165</v>
      </c>
      <c r="AE116" s="3" t="s">
        <v>41139</v>
      </c>
      <c r="AF116" s="3" t="s">
        <v>41139</v>
      </c>
    </row>
    <row r="117" spans="2:32">
      <c r="B117" s="3">
        <v>5</v>
      </c>
      <c r="C117" s="7" t="str">
        <f t="shared" si="3"/>
        <v>25044025</v>
      </c>
      <c r="D117" s="7">
        <f t="shared" si="4"/>
        <v>25044025</v>
      </c>
      <c r="F117" s="76">
        <v>250</v>
      </c>
      <c r="G117" s="7">
        <v>440</v>
      </c>
      <c r="H117" s="7">
        <v>25</v>
      </c>
      <c r="I117" s="7" t="s">
        <v>32</v>
      </c>
      <c r="J117" s="7" t="s">
        <v>46</v>
      </c>
      <c r="K117" s="7" t="s">
        <v>78</v>
      </c>
      <c r="L117" s="7" t="str">
        <f t="shared" si="5"/>
        <v>XT3N 250 amp, Icc= 25 Kamp a 440 volts Relé TMD</v>
      </c>
      <c r="M117" s="7" t="s">
        <v>48</v>
      </c>
      <c r="N117" s="9"/>
      <c r="O117" s="10"/>
      <c r="P117" s="7">
        <v>2</v>
      </c>
      <c r="Q117" s="7" t="s">
        <v>49</v>
      </c>
      <c r="R117" s="9" t="str">
        <f>VLOOKUP(Q117,MXP!$B$3:$L$90000,2,0)</f>
        <v>Juego de Terminales FC CuAl XT1,  para alojar cable 1x90...185 mm2  (4/0...350 kCM) para interruptor XT3 hasta 250 A, 6 Pzs</v>
      </c>
      <c r="S117" s="9"/>
      <c r="T117" s="10"/>
      <c r="U117" s="3" t="s">
        <v>35910</v>
      </c>
      <c r="V117" s="3" t="s">
        <v>41150</v>
      </c>
      <c r="W117" s="3" t="s">
        <v>35905</v>
      </c>
      <c r="X117" s="3" t="s">
        <v>41152</v>
      </c>
      <c r="Y117" s="3" t="s">
        <v>35912</v>
      </c>
      <c r="Z117" s="3" t="s">
        <v>41166</v>
      </c>
      <c r="AA117" s="3" t="s">
        <v>28390</v>
      </c>
      <c r="AB117" s="3" t="s">
        <v>41181</v>
      </c>
      <c r="AC117" s="3" t="s">
        <v>28404</v>
      </c>
      <c r="AD117" s="3" t="s">
        <v>41165</v>
      </c>
      <c r="AE117" s="3" t="s">
        <v>41139</v>
      </c>
      <c r="AF117" s="3" t="s">
        <v>41139</v>
      </c>
    </row>
    <row r="118" spans="2:32">
      <c r="B118" s="3">
        <v>5</v>
      </c>
      <c r="C118" s="7" t="str">
        <f t="shared" si="3"/>
        <v>25024050</v>
      </c>
      <c r="D118" s="7">
        <f t="shared" si="4"/>
        <v>25024050</v>
      </c>
      <c r="F118" s="76">
        <v>250</v>
      </c>
      <c r="G118" s="7">
        <v>240</v>
      </c>
      <c r="H118" s="7">
        <v>50</v>
      </c>
      <c r="I118" s="7" t="s">
        <v>32</v>
      </c>
      <c r="J118" s="7" t="s">
        <v>46</v>
      </c>
      <c r="K118" s="7" t="s">
        <v>78</v>
      </c>
      <c r="L118" s="7" t="str">
        <f t="shared" si="5"/>
        <v>XT3N 250 amp, Icc= 50 Kamp a 240 volts Relé TMD</v>
      </c>
      <c r="M118" s="7" t="s">
        <v>48</v>
      </c>
      <c r="N118" s="9"/>
      <c r="O118" s="10"/>
      <c r="P118" s="7">
        <v>2</v>
      </c>
      <c r="Q118" s="7" t="s">
        <v>49</v>
      </c>
      <c r="R118" s="9" t="str">
        <f>VLOOKUP(Q118,MXP!$B$3:$L$90000,2,0)</f>
        <v>Juego de Terminales FC CuAl XT1,  para alojar cable 1x90...185 mm2  (4/0...350 kCM) para interruptor XT3 hasta 250 A, 6 Pzs</v>
      </c>
      <c r="S118" s="9"/>
      <c r="T118" s="10"/>
      <c r="U118" s="3" t="s">
        <v>35910</v>
      </c>
      <c r="V118" s="3" t="s">
        <v>41150</v>
      </c>
      <c r="W118" s="3" t="s">
        <v>35905</v>
      </c>
      <c r="X118" s="3" t="s">
        <v>41152</v>
      </c>
      <c r="Y118" s="3" t="s">
        <v>35912</v>
      </c>
      <c r="Z118" s="3" t="s">
        <v>41166</v>
      </c>
      <c r="AA118" s="3" t="s">
        <v>28390</v>
      </c>
      <c r="AB118" s="3" t="s">
        <v>41181</v>
      </c>
      <c r="AC118" s="3" t="s">
        <v>28404</v>
      </c>
      <c r="AD118" s="3" t="s">
        <v>41165</v>
      </c>
      <c r="AE118" s="3" t="s">
        <v>41139</v>
      </c>
      <c r="AF118" s="3" t="s">
        <v>41139</v>
      </c>
    </row>
    <row r="119" spans="2:32">
      <c r="B119" s="3">
        <v>5</v>
      </c>
      <c r="C119" s="7" t="str">
        <f t="shared" si="3"/>
        <v>25048025</v>
      </c>
      <c r="D119" s="7">
        <f t="shared" si="4"/>
        <v>25048025</v>
      </c>
      <c r="F119" s="77">
        <v>250</v>
      </c>
      <c r="G119" s="7">
        <v>480</v>
      </c>
      <c r="H119" s="7">
        <v>25</v>
      </c>
      <c r="I119" s="7" t="s">
        <v>32</v>
      </c>
      <c r="J119" s="7" t="s">
        <v>46</v>
      </c>
      <c r="K119" s="7" t="s">
        <v>78</v>
      </c>
      <c r="L119" s="7" t="str">
        <f t="shared" si="5"/>
        <v>XT3N 250 amp, Icc= 25 Kamp a 480 volts Relé TMD</v>
      </c>
      <c r="M119" s="7" t="s">
        <v>48</v>
      </c>
      <c r="N119" s="9"/>
      <c r="O119" s="10"/>
      <c r="P119" s="7">
        <v>2</v>
      </c>
      <c r="Q119" s="7" t="s">
        <v>49</v>
      </c>
      <c r="R119" s="9" t="str">
        <f>VLOOKUP(Q119,MXP!$B$3:$L$90000,2,0)</f>
        <v>Juego de Terminales FC CuAl XT1,  para alojar cable 1x90...185 mm2  (4/0...350 kCM) para interruptor XT3 hasta 250 A, 6 Pzs</v>
      </c>
      <c r="S119" s="9"/>
      <c r="T119" s="10"/>
      <c r="U119" s="3" t="s">
        <v>35910</v>
      </c>
      <c r="V119" s="3" t="s">
        <v>41150</v>
      </c>
      <c r="W119" s="3" t="s">
        <v>35905</v>
      </c>
      <c r="X119" s="3" t="s">
        <v>41152</v>
      </c>
      <c r="Y119" s="3" t="s">
        <v>35912</v>
      </c>
      <c r="Z119" s="3" t="s">
        <v>41166</v>
      </c>
      <c r="AA119" s="3" t="s">
        <v>28390</v>
      </c>
      <c r="AB119" s="3" t="s">
        <v>41181</v>
      </c>
      <c r="AC119" s="3" t="s">
        <v>28404</v>
      </c>
      <c r="AD119" s="3" t="s">
        <v>41165</v>
      </c>
      <c r="AE119" s="3" t="s">
        <v>41139</v>
      </c>
      <c r="AF119" s="3" t="s">
        <v>41139</v>
      </c>
    </row>
    <row r="120" spans="2:32">
      <c r="B120" s="3">
        <v>5</v>
      </c>
      <c r="C120" s="7" t="str">
        <f t="shared" si="3"/>
        <v>12522085</v>
      </c>
      <c r="D120" s="7">
        <f t="shared" si="4"/>
        <v>12522085</v>
      </c>
      <c r="F120" s="75">
        <v>125</v>
      </c>
      <c r="G120" s="7">
        <v>220</v>
      </c>
      <c r="H120" s="7">
        <v>85</v>
      </c>
      <c r="I120" s="7" t="s">
        <v>50</v>
      </c>
      <c r="J120" s="7" t="s">
        <v>46</v>
      </c>
      <c r="K120" s="7" t="s">
        <v>78</v>
      </c>
      <c r="L120" s="7" t="str">
        <f t="shared" si="5"/>
        <v>XT3S 125 amp, Icc= 85 Kamp a 220 volts Relé TMD</v>
      </c>
      <c r="M120" s="7" t="s">
        <v>143</v>
      </c>
      <c r="N120" s="9"/>
      <c r="O120" s="10"/>
      <c r="P120" s="7">
        <v>2</v>
      </c>
      <c r="Q120" s="7" t="s">
        <v>49</v>
      </c>
      <c r="R120" s="9" t="str">
        <f>VLOOKUP(Q120,MXP!$B$3:$L$90000,2,0)</f>
        <v>Juego de Terminales FC CuAl XT1,  para alojar cable 1x90...185 mm2  (4/0...350 kCM) para interruptor XT3 hasta 250 A, 6 Pzs</v>
      </c>
      <c r="S120" s="9"/>
      <c r="T120" s="10"/>
      <c r="U120" s="3" t="s">
        <v>35910</v>
      </c>
      <c r="V120" s="3" t="s">
        <v>41150</v>
      </c>
      <c r="W120" s="3" t="s">
        <v>41139</v>
      </c>
      <c r="X120" s="3" t="s">
        <v>41139</v>
      </c>
      <c r="Y120" s="3" t="s">
        <v>35912</v>
      </c>
      <c r="Z120" s="3" t="s">
        <v>41166</v>
      </c>
      <c r="AA120" s="3" t="s">
        <v>28390</v>
      </c>
      <c r="AB120" s="3" t="s">
        <v>41181</v>
      </c>
      <c r="AC120" s="3" t="s">
        <v>28404</v>
      </c>
      <c r="AD120" s="3" t="s">
        <v>41165</v>
      </c>
      <c r="AE120" s="3" t="s">
        <v>41139</v>
      </c>
      <c r="AF120" s="3" t="s">
        <v>41139</v>
      </c>
    </row>
    <row r="121" spans="2:32">
      <c r="B121" s="3">
        <v>5</v>
      </c>
      <c r="C121" s="7" t="str">
        <f t="shared" si="3"/>
        <v>12544040</v>
      </c>
      <c r="D121" s="7">
        <f t="shared" si="4"/>
        <v>12544040</v>
      </c>
      <c r="F121" s="76">
        <v>125</v>
      </c>
      <c r="G121" s="7">
        <v>440</v>
      </c>
      <c r="H121" s="7">
        <v>40</v>
      </c>
      <c r="I121" s="7" t="s">
        <v>50</v>
      </c>
      <c r="J121" s="7" t="s">
        <v>46</v>
      </c>
      <c r="K121" s="7" t="s">
        <v>78</v>
      </c>
      <c r="L121" s="7" t="str">
        <f t="shared" si="5"/>
        <v>XT3S 125 amp, Icc= 40 Kamp a 440 volts Relé TMD</v>
      </c>
      <c r="M121" s="7" t="s">
        <v>143</v>
      </c>
      <c r="N121" s="9"/>
      <c r="O121" s="10"/>
      <c r="P121" s="7">
        <v>2</v>
      </c>
      <c r="Q121" s="7" t="s">
        <v>49</v>
      </c>
      <c r="R121" s="9" t="str">
        <f>VLOOKUP(Q121,MXP!$B$3:$L$90000,2,0)</f>
        <v>Juego de Terminales FC CuAl XT1,  para alojar cable 1x90...185 mm2  (4/0...350 kCM) para interruptor XT3 hasta 250 A, 6 Pzs</v>
      </c>
      <c r="S121" s="9"/>
      <c r="T121" s="10"/>
      <c r="U121" s="3" t="s">
        <v>35910</v>
      </c>
      <c r="V121" s="3" t="s">
        <v>41150</v>
      </c>
      <c r="W121" s="3" t="s">
        <v>41139</v>
      </c>
      <c r="X121" s="3" t="s">
        <v>41139</v>
      </c>
      <c r="Y121" s="3" t="s">
        <v>35912</v>
      </c>
      <c r="Z121" s="3" t="s">
        <v>41166</v>
      </c>
      <c r="AA121" s="3" t="s">
        <v>28390</v>
      </c>
      <c r="AB121" s="3" t="s">
        <v>41181</v>
      </c>
      <c r="AC121" s="3" t="s">
        <v>28404</v>
      </c>
      <c r="AD121" s="3" t="s">
        <v>41165</v>
      </c>
      <c r="AE121" s="3" t="s">
        <v>41139</v>
      </c>
      <c r="AF121" s="3" t="s">
        <v>41139</v>
      </c>
    </row>
    <row r="122" spans="2:32">
      <c r="B122" s="3">
        <v>5</v>
      </c>
      <c r="C122" s="7" t="str">
        <f t="shared" si="3"/>
        <v>12524085</v>
      </c>
      <c r="D122" s="7">
        <f t="shared" si="4"/>
        <v>12524085</v>
      </c>
      <c r="F122" s="76">
        <v>125</v>
      </c>
      <c r="G122" s="7">
        <v>240</v>
      </c>
      <c r="H122" s="7">
        <v>85</v>
      </c>
      <c r="I122" s="7" t="s">
        <v>50</v>
      </c>
      <c r="J122" s="7" t="s">
        <v>46</v>
      </c>
      <c r="K122" s="7" t="s">
        <v>78</v>
      </c>
      <c r="L122" s="7" t="str">
        <f t="shared" si="5"/>
        <v>XT3S 125 amp, Icc= 85 Kamp a 240 volts Relé TMD</v>
      </c>
      <c r="M122" s="7" t="s">
        <v>143</v>
      </c>
      <c r="N122" s="9"/>
      <c r="O122" s="10"/>
      <c r="P122" s="7">
        <v>2</v>
      </c>
      <c r="Q122" s="7" t="s">
        <v>49</v>
      </c>
      <c r="R122" s="9" t="str">
        <f>VLOOKUP(Q122,MXP!$B$3:$L$90000,2,0)</f>
        <v>Juego de Terminales FC CuAl XT1,  para alojar cable 1x90...185 mm2  (4/0...350 kCM) para interruptor XT3 hasta 250 A, 6 Pzs</v>
      </c>
      <c r="S122" s="9"/>
      <c r="T122" s="10"/>
      <c r="U122" s="3" t="s">
        <v>35910</v>
      </c>
      <c r="V122" s="3" t="s">
        <v>41150</v>
      </c>
      <c r="W122" s="3" t="s">
        <v>41139</v>
      </c>
      <c r="X122" s="3" t="s">
        <v>41139</v>
      </c>
      <c r="Y122" s="3" t="s">
        <v>35912</v>
      </c>
      <c r="Z122" s="3" t="s">
        <v>41166</v>
      </c>
      <c r="AA122" s="3" t="s">
        <v>28390</v>
      </c>
      <c r="AB122" s="3" t="s">
        <v>41181</v>
      </c>
      <c r="AC122" s="3" t="s">
        <v>28404</v>
      </c>
      <c r="AD122" s="3" t="s">
        <v>41165</v>
      </c>
      <c r="AE122" s="3" t="s">
        <v>41139</v>
      </c>
      <c r="AF122" s="3" t="s">
        <v>41139</v>
      </c>
    </row>
    <row r="123" spans="2:32">
      <c r="B123" s="3">
        <v>5</v>
      </c>
      <c r="C123" s="7" t="str">
        <f t="shared" si="3"/>
        <v>12548035</v>
      </c>
      <c r="D123" s="7">
        <f t="shared" si="4"/>
        <v>12548035</v>
      </c>
      <c r="F123" s="77">
        <v>125</v>
      </c>
      <c r="G123" s="7">
        <v>480</v>
      </c>
      <c r="H123" s="7">
        <v>35</v>
      </c>
      <c r="I123" s="7" t="s">
        <v>50</v>
      </c>
      <c r="J123" s="7" t="s">
        <v>46</v>
      </c>
      <c r="K123" s="7" t="s">
        <v>78</v>
      </c>
      <c r="L123" s="7" t="str">
        <f t="shared" si="5"/>
        <v>XT3S 125 amp, Icc= 35 Kamp a 480 volts Relé TMD</v>
      </c>
      <c r="M123" s="7" t="s">
        <v>143</v>
      </c>
      <c r="N123" s="9"/>
      <c r="O123" s="10"/>
      <c r="P123" s="7">
        <v>2</v>
      </c>
      <c r="Q123" s="7" t="s">
        <v>49</v>
      </c>
      <c r="R123" s="9" t="str">
        <f>VLOOKUP(Q123,MXP!$B$3:$L$90000,2,0)</f>
        <v>Juego de Terminales FC CuAl XT1,  para alojar cable 1x90...185 mm2  (4/0...350 kCM) para interruptor XT3 hasta 250 A, 6 Pzs</v>
      </c>
      <c r="S123" s="9"/>
      <c r="T123" s="10"/>
      <c r="U123" s="3" t="s">
        <v>35910</v>
      </c>
      <c r="V123" s="3" t="s">
        <v>41150</v>
      </c>
      <c r="W123" s="3" t="s">
        <v>41139</v>
      </c>
      <c r="X123" s="3" t="s">
        <v>41139</v>
      </c>
      <c r="Y123" s="3" t="s">
        <v>35912</v>
      </c>
      <c r="Z123" s="3" t="s">
        <v>41166</v>
      </c>
      <c r="AA123" s="3" t="s">
        <v>28390</v>
      </c>
      <c r="AB123" s="3" t="s">
        <v>41181</v>
      </c>
      <c r="AC123" s="3" t="s">
        <v>28404</v>
      </c>
      <c r="AD123" s="3" t="s">
        <v>41165</v>
      </c>
      <c r="AE123" s="3" t="s">
        <v>41139</v>
      </c>
      <c r="AF123" s="3" t="s">
        <v>41139</v>
      </c>
    </row>
    <row r="124" spans="2:32">
      <c r="B124" s="3">
        <v>5</v>
      </c>
      <c r="C124" s="7" t="str">
        <f t="shared" si="3"/>
        <v>16022085</v>
      </c>
      <c r="D124" s="7">
        <f t="shared" si="4"/>
        <v>16022085</v>
      </c>
      <c r="F124" s="75">
        <v>160</v>
      </c>
      <c r="G124" s="7">
        <v>220</v>
      </c>
      <c r="H124" s="7">
        <v>85</v>
      </c>
      <c r="I124" s="7" t="s">
        <v>50</v>
      </c>
      <c r="J124" s="7" t="s">
        <v>46</v>
      </c>
      <c r="K124" s="7" t="s">
        <v>78</v>
      </c>
      <c r="L124" s="7" t="str">
        <f t="shared" si="5"/>
        <v>XT3S 160 amp, Icc= 85 Kamp a 220 volts Relé TMD</v>
      </c>
      <c r="M124" s="7" t="s">
        <v>144</v>
      </c>
      <c r="N124" s="9"/>
      <c r="O124" s="10"/>
      <c r="P124" s="7">
        <v>2</v>
      </c>
      <c r="Q124" s="7" t="s">
        <v>49</v>
      </c>
      <c r="R124" s="9" t="str">
        <f>VLOOKUP(Q124,MXP!$B$3:$L$90000,2,0)</f>
        <v>Juego de Terminales FC CuAl XT1,  para alojar cable 1x90...185 mm2  (4/0...350 kCM) para interruptor XT3 hasta 250 A, 6 Pzs</v>
      </c>
      <c r="S124" s="9"/>
      <c r="T124" s="10"/>
      <c r="U124" s="3" t="s">
        <v>35910</v>
      </c>
      <c r="V124" s="3" t="s">
        <v>41150</v>
      </c>
      <c r="W124" s="3" t="s">
        <v>41139</v>
      </c>
      <c r="X124" s="3" t="s">
        <v>41139</v>
      </c>
      <c r="Y124" s="3" t="s">
        <v>35912</v>
      </c>
      <c r="Z124" s="3" t="s">
        <v>41166</v>
      </c>
      <c r="AA124" s="3" t="s">
        <v>28390</v>
      </c>
      <c r="AB124" s="3" t="s">
        <v>41181</v>
      </c>
      <c r="AC124" s="3" t="s">
        <v>28404</v>
      </c>
      <c r="AD124" s="3" t="s">
        <v>41165</v>
      </c>
      <c r="AE124" s="3" t="s">
        <v>41139</v>
      </c>
      <c r="AF124" s="3" t="s">
        <v>41139</v>
      </c>
    </row>
    <row r="125" spans="2:32">
      <c r="B125" s="3">
        <v>5</v>
      </c>
      <c r="C125" s="7" t="str">
        <f t="shared" si="3"/>
        <v>16044040</v>
      </c>
      <c r="D125" s="7">
        <f t="shared" si="4"/>
        <v>16044040</v>
      </c>
      <c r="F125" s="76">
        <v>160</v>
      </c>
      <c r="G125" s="7">
        <v>440</v>
      </c>
      <c r="H125" s="7">
        <v>40</v>
      </c>
      <c r="I125" s="7" t="s">
        <v>50</v>
      </c>
      <c r="J125" s="7" t="s">
        <v>46</v>
      </c>
      <c r="K125" s="7" t="s">
        <v>78</v>
      </c>
      <c r="L125" s="7" t="str">
        <f t="shared" si="5"/>
        <v>XT3S 160 amp, Icc= 40 Kamp a 440 volts Relé TMD</v>
      </c>
      <c r="M125" s="7" t="s">
        <v>144</v>
      </c>
      <c r="N125" s="9"/>
      <c r="O125" s="10"/>
      <c r="P125" s="7">
        <v>2</v>
      </c>
      <c r="Q125" s="7" t="s">
        <v>49</v>
      </c>
      <c r="R125" s="9" t="str">
        <f>VLOOKUP(Q125,MXP!$B$3:$L$90000,2,0)</f>
        <v>Juego de Terminales FC CuAl XT1,  para alojar cable 1x90...185 mm2  (4/0...350 kCM) para interruptor XT3 hasta 250 A, 6 Pzs</v>
      </c>
      <c r="S125" s="9"/>
      <c r="T125" s="10"/>
      <c r="U125" s="3" t="s">
        <v>35910</v>
      </c>
      <c r="V125" s="3" t="s">
        <v>41150</v>
      </c>
      <c r="W125" s="3" t="s">
        <v>41139</v>
      </c>
      <c r="X125" s="3" t="s">
        <v>41139</v>
      </c>
      <c r="Y125" s="3" t="s">
        <v>35912</v>
      </c>
      <c r="Z125" s="3" t="s">
        <v>41166</v>
      </c>
      <c r="AA125" s="3" t="s">
        <v>28390</v>
      </c>
      <c r="AB125" s="3" t="s">
        <v>41181</v>
      </c>
      <c r="AC125" s="3" t="s">
        <v>28404</v>
      </c>
      <c r="AD125" s="3" t="s">
        <v>41165</v>
      </c>
      <c r="AE125" s="3" t="s">
        <v>41139</v>
      </c>
      <c r="AF125" s="3" t="s">
        <v>41139</v>
      </c>
    </row>
    <row r="126" spans="2:32">
      <c r="B126" s="3">
        <v>5</v>
      </c>
      <c r="C126" s="7" t="str">
        <f t="shared" si="3"/>
        <v>16024085</v>
      </c>
      <c r="D126" s="7">
        <f t="shared" si="4"/>
        <v>16024085</v>
      </c>
      <c r="F126" s="76">
        <v>160</v>
      </c>
      <c r="G126" s="7">
        <v>240</v>
      </c>
      <c r="H126" s="7">
        <v>85</v>
      </c>
      <c r="I126" s="7" t="s">
        <v>50</v>
      </c>
      <c r="J126" s="7" t="s">
        <v>46</v>
      </c>
      <c r="K126" s="7" t="s">
        <v>78</v>
      </c>
      <c r="L126" s="7" t="str">
        <f t="shared" si="5"/>
        <v>XT3S 160 amp, Icc= 85 Kamp a 240 volts Relé TMD</v>
      </c>
      <c r="M126" s="7" t="s">
        <v>144</v>
      </c>
      <c r="N126" s="9"/>
      <c r="O126" s="10"/>
      <c r="P126" s="7">
        <v>2</v>
      </c>
      <c r="Q126" s="7" t="s">
        <v>49</v>
      </c>
      <c r="R126" s="9" t="str">
        <f>VLOOKUP(Q126,MXP!$B$3:$L$90000,2,0)</f>
        <v>Juego de Terminales FC CuAl XT1,  para alojar cable 1x90...185 mm2  (4/0...350 kCM) para interruptor XT3 hasta 250 A, 6 Pzs</v>
      </c>
      <c r="S126" s="9"/>
      <c r="T126" s="10"/>
      <c r="U126" s="3" t="s">
        <v>35910</v>
      </c>
      <c r="V126" s="3" t="s">
        <v>41150</v>
      </c>
      <c r="W126" s="3" t="s">
        <v>41139</v>
      </c>
      <c r="X126" s="3" t="s">
        <v>41139</v>
      </c>
      <c r="Y126" s="3" t="s">
        <v>35912</v>
      </c>
      <c r="Z126" s="3" t="s">
        <v>41166</v>
      </c>
      <c r="AA126" s="3" t="s">
        <v>28390</v>
      </c>
      <c r="AB126" s="3" t="s">
        <v>41181</v>
      </c>
      <c r="AC126" s="3" t="s">
        <v>28404</v>
      </c>
      <c r="AD126" s="3" t="s">
        <v>41165</v>
      </c>
      <c r="AE126" s="3" t="s">
        <v>41139</v>
      </c>
      <c r="AF126" s="3" t="s">
        <v>41139</v>
      </c>
    </row>
    <row r="127" spans="2:32">
      <c r="B127" s="3">
        <v>5</v>
      </c>
      <c r="C127" s="7" t="str">
        <f t="shared" si="3"/>
        <v>16048035</v>
      </c>
      <c r="D127" s="7">
        <f t="shared" si="4"/>
        <v>16048035</v>
      </c>
      <c r="F127" s="77">
        <v>160</v>
      </c>
      <c r="G127" s="7">
        <v>480</v>
      </c>
      <c r="H127" s="7">
        <v>35</v>
      </c>
      <c r="I127" s="7" t="s">
        <v>50</v>
      </c>
      <c r="J127" s="7" t="s">
        <v>46</v>
      </c>
      <c r="K127" s="7" t="s">
        <v>78</v>
      </c>
      <c r="L127" s="7" t="str">
        <f t="shared" si="5"/>
        <v>XT3S 160 amp, Icc= 35 Kamp a 480 volts Relé TMD</v>
      </c>
      <c r="M127" s="7" t="s">
        <v>144</v>
      </c>
      <c r="N127" s="9"/>
      <c r="O127" s="10"/>
      <c r="P127" s="7">
        <v>2</v>
      </c>
      <c r="Q127" s="7" t="s">
        <v>49</v>
      </c>
      <c r="R127" s="9" t="str">
        <f>VLOOKUP(Q127,MXP!$B$3:$L$90000,2,0)</f>
        <v>Juego de Terminales FC CuAl XT1,  para alojar cable 1x90...185 mm2  (4/0...350 kCM) para interruptor XT3 hasta 250 A, 6 Pzs</v>
      </c>
      <c r="S127" s="9"/>
      <c r="T127" s="10"/>
      <c r="U127" s="3" t="s">
        <v>35910</v>
      </c>
      <c r="V127" s="3" t="s">
        <v>41150</v>
      </c>
      <c r="W127" s="3" t="s">
        <v>41139</v>
      </c>
      <c r="X127" s="3" t="s">
        <v>41139</v>
      </c>
      <c r="Y127" s="3" t="s">
        <v>35912</v>
      </c>
      <c r="Z127" s="3" t="s">
        <v>41166</v>
      </c>
      <c r="AA127" s="3" t="s">
        <v>28390</v>
      </c>
      <c r="AB127" s="3" t="s">
        <v>41181</v>
      </c>
      <c r="AC127" s="3" t="s">
        <v>28404</v>
      </c>
      <c r="AD127" s="3" t="s">
        <v>41165</v>
      </c>
      <c r="AE127" s="3" t="s">
        <v>41139</v>
      </c>
      <c r="AF127" s="3" t="s">
        <v>41139</v>
      </c>
    </row>
    <row r="128" spans="2:32">
      <c r="B128" s="3">
        <v>5</v>
      </c>
      <c r="C128" s="7" t="str">
        <f t="shared" si="3"/>
        <v>20022085</v>
      </c>
      <c r="D128" s="7">
        <f t="shared" si="4"/>
        <v>20022085</v>
      </c>
      <c r="F128" s="75">
        <v>200</v>
      </c>
      <c r="G128" s="7">
        <v>220</v>
      </c>
      <c r="H128" s="7">
        <v>85</v>
      </c>
      <c r="I128" s="7" t="s">
        <v>50</v>
      </c>
      <c r="J128" s="7" t="s">
        <v>46</v>
      </c>
      <c r="K128" s="7" t="s">
        <v>78</v>
      </c>
      <c r="L128" s="7" t="str">
        <f t="shared" si="5"/>
        <v>XT3S 200 amp, Icc= 85 Kamp a 220 volts Relé TMD</v>
      </c>
      <c r="M128" s="7" t="s">
        <v>51</v>
      </c>
      <c r="N128" s="9"/>
      <c r="O128" s="10"/>
      <c r="P128" s="7">
        <v>2</v>
      </c>
      <c r="Q128" s="7" t="s">
        <v>49</v>
      </c>
      <c r="R128" s="9" t="str">
        <f>VLOOKUP(Q128,MXP!$B$3:$L$90000,2,0)</f>
        <v>Juego de Terminales FC CuAl XT1,  para alojar cable 1x90...185 mm2  (4/0...350 kCM) para interruptor XT3 hasta 250 A, 6 Pzs</v>
      </c>
      <c r="S128" s="9"/>
      <c r="T128" s="10"/>
      <c r="U128" s="3" t="s">
        <v>35910</v>
      </c>
      <c r="V128" s="3" t="s">
        <v>41150</v>
      </c>
      <c r="W128" s="3" t="s">
        <v>41139</v>
      </c>
      <c r="X128" s="3" t="s">
        <v>41139</v>
      </c>
      <c r="Y128" s="3" t="s">
        <v>35912</v>
      </c>
      <c r="Z128" s="3" t="s">
        <v>41166</v>
      </c>
      <c r="AA128" s="3" t="s">
        <v>28390</v>
      </c>
      <c r="AB128" s="3" t="s">
        <v>41181</v>
      </c>
      <c r="AC128" s="3" t="s">
        <v>28404</v>
      </c>
      <c r="AD128" s="3" t="s">
        <v>41165</v>
      </c>
      <c r="AE128" s="3" t="s">
        <v>41139</v>
      </c>
      <c r="AF128" s="3" t="s">
        <v>41139</v>
      </c>
    </row>
    <row r="129" spans="3:32">
      <c r="C129" s="7" t="str">
        <f t="shared" si="3"/>
        <v>20044040</v>
      </c>
      <c r="D129" s="7">
        <f t="shared" si="4"/>
        <v>20044040</v>
      </c>
      <c r="F129" s="76">
        <v>200</v>
      </c>
      <c r="G129" s="7">
        <v>440</v>
      </c>
      <c r="H129" s="7">
        <v>40</v>
      </c>
      <c r="I129" s="7" t="s">
        <v>50</v>
      </c>
      <c r="J129" s="7" t="s">
        <v>46</v>
      </c>
      <c r="K129" s="7" t="s">
        <v>78</v>
      </c>
      <c r="L129" s="7" t="str">
        <f t="shared" si="5"/>
        <v>XT3S 200 amp, Icc= 40 Kamp a 440 volts Relé TMD</v>
      </c>
      <c r="M129" s="7" t="s">
        <v>51</v>
      </c>
      <c r="N129" s="9"/>
      <c r="O129" s="10"/>
      <c r="P129" s="7">
        <v>3</v>
      </c>
      <c r="Q129" s="7" t="s">
        <v>49</v>
      </c>
      <c r="R129" s="9" t="str">
        <f>VLOOKUP(Q129,MXP!$B$3:$L$90000,2,0)</f>
        <v>Juego de Terminales FC CuAl XT1,  para alojar cable 1x90...185 mm2  (4/0...350 kCM) para interruptor XT3 hasta 250 A, 6 Pzs</v>
      </c>
      <c r="S129" s="9"/>
      <c r="T129" s="10"/>
      <c r="U129" s="3" t="s">
        <v>35910</v>
      </c>
      <c r="V129" s="3" t="s">
        <v>41150</v>
      </c>
      <c r="W129" s="3" t="s">
        <v>41139</v>
      </c>
      <c r="X129" s="3" t="s">
        <v>41139</v>
      </c>
      <c r="Y129" s="3" t="s">
        <v>35912</v>
      </c>
      <c r="Z129" s="3" t="s">
        <v>41166</v>
      </c>
      <c r="AA129" s="3" t="s">
        <v>28390</v>
      </c>
      <c r="AB129" s="3" t="s">
        <v>41181</v>
      </c>
      <c r="AC129" s="3" t="s">
        <v>28404</v>
      </c>
      <c r="AD129" s="3" t="s">
        <v>41165</v>
      </c>
      <c r="AE129" s="3" t="s">
        <v>41139</v>
      </c>
      <c r="AF129" s="3" t="s">
        <v>41139</v>
      </c>
    </row>
    <row r="130" spans="3:32">
      <c r="C130" s="7" t="str">
        <f t="shared" si="3"/>
        <v>20024085</v>
      </c>
      <c r="D130" s="7">
        <f t="shared" si="4"/>
        <v>20024085</v>
      </c>
      <c r="F130" s="76">
        <v>200</v>
      </c>
      <c r="G130" s="7">
        <v>240</v>
      </c>
      <c r="H130" s="7">
        <v>85</v>
      </c>
      <c r="I130" s="7" t="s">
        <v>50</v>
      </c>
      <c r="J130" s="7" t="s">
        <v>46</v>
      </c>
      <c r="K130" s="7" t="s">
        <v>78</v>
      </c>
      <c r="L130" s="7" t="str">
        <f t="shared" si="5"/>
        <v>XT3S 200 amp, Icc= 85 Kamp a 240 volts Relé TMD</v>
      </c>
      <c r="M130" s="7" t="s">
        <v>51</v>
      </c>
      <c r="N130" s="9"/>
      <c r="O130" s="10"/>
      <c r="P130" s="7">
        <v>3</v>
      </c>
      <c r="Q130" s="7" t="s">
        <v>49</v>
      </c>
      <c r="R130" s="9" t="str">
        <f>VLOOKUP(Q130,MXP!$B$3:$L$90000,2,0)</f>
        <v>Juego de Terminales FC CuAl XT1,  para alojar cable 1x90...185 mm2  (4/0...350 kCM) para interruptor XT3 hasta 250 A, 6 Pzs</v>
      </c>
      <c r="S130" s="9"/>
      <c r="T130" s="10"/>
      <c r="U130" s="3" t="s">
        <v>35910</v>
      </c>
      <c r="V130" s="3" t="s">
        <v>41150</v>
      </c>
      <c r="W130" s="3" t="s">
        <v>41139</v>
      </c>
      <c r="X130" s="3" t="s">
        <v>41139</v>
      </c>
      <c r="Y130" s="3" t="s">
        <v>35912</v>
      </c>
      <c r="Z130" s="3" t="s">
        <v>41166</v>
      </c>
      <c r="AA130" s="3" t="s">
        <v>28390</v>
      </c>
      <c r="AB130" s="3" t="s">
        <v>41181</v>
      </c>
      <c r="AC130" s="3" t="s">
        <v>28404</v>
      </c>
      <c r="AD130" s="3" t="s">
        <v>41165</v>
      </c>
      <c r="AE130" s="3" t="s">
        <v>41139</v>
      </c>
      <c r="AF130" s="3" t="s">
        <v>41139</v>
      </c>
    </row>
    <row r="131" spans="3:32">
      <c r="C131" s="7" t="str">
        <f t="shared" si="3"/>
        <v>20048035</v>
      </c>
      <c r="D131" s="7">
        <f t="shared" si="4"/>
        <v>20048035</v>
      </c>
      <c r="F131" s="77">
        <v>200</v>
      </c>
      <c r="G131" s="7">
        <v>480</v>
      </c>
      <c r="H131" s="7">
        <v>35</v>
      </c>
      <c r="I131" s="7" t="s">
        <v>50</v>
      </c>
      <c r="J131" s="7" t="s">
        <v>46</v>
      </c>
      <c r="K131" s="7" t="s">
        <v>78</v>
      </c>
      <c r="L131" s="7" t="str">
        <f t="shared" si="5"/>
        <v>XT3S 200 amp, Icc= 35 Kamp a 480 volts Relé TMD</v>
      </c>
      <c r="M131" s="7" t="s">
        <v>51</v>
      </c>
      <c r="N131" s="9"/>
      <c r="O131" s="10"/>
      <c r="P131" s="7">
        <v>3</v>
      </c>
      <c r="Q131" s="7" t="s">
        <v>49</v>
      </c>
      <c r="R131" s="9" t="str">
        <f>VLOOKUP(Q131,MXP!$B$3:$L$90000,2,0)</f>
        <v>Juego de Terminales FC CuAl XT1,  para alojar cable 1x90...185 mm2  (4/0...350 kCM) para interruptor XT3 hasta 250 A, 6 Pzs</v>
      </c>
      <c r="S131" s="9"/>
      <c r="T131" s="10"/>
      <c r="U131" s="3" t="s">
        <v>35910</v>
      </c>
      <c r="V131" s="3" t="s">
        <v>41150</v>
      </c>
      <c r="W131" s="3" t="s">
        <v>41139</v>
      </c>
      <c r="X131" s="3" t="s">
        <v>41139</v>
      </c>
      <c r="Y131" s="3" t="s">
        <v>35912</v>
      </c>
      <c r="Z131" s="3" t="s">
        <v>41166</v>
      </c>
      <c r="AA131" s="3" t="s">
        <v>28390</v>
      </c>
      <c r="AB131" s="3" t="s">
        <v>41181</v>
      </c>
      <c r="AC131" s="3" t="s">
        <v>28404</v>
      </c>
      <c r="AD131" s="3" t="s">
        <v>41165</v>
      </c>
      <c r="AE131" s="3" t="s">
        <v>41139</v>
      </c>
      <c r="AF131" s="3" t="s">
        <v>41139</v>
      </c>
    </row>
    <row r="132" spans="3:32">
      <c r="C132" s="7" t="str">
        <f t="shared" si="3"/>
        <v>25022085</v>
      </c>
      <c r="D132" s="7">
        <f t="shared" si="4"/>
        <v>25022085</v>
      </c>
      <c r="F132" s="75">
        <v>250</v>
      </c>
      <c r="G132" s="7">
        <v>220</v>
      </c>
      <c r="H132" s="7">
        <v>85</v>
      </c>
      <c r="I132" s="7" t="s">
        <v>50</v>
      </c>
      <c r="J132" s="7" t="s">
        <v>46</v>
      </c>
      <c r="K132" s="7" t="s">
        <v>78</v>
      </c>
      <c r="L132" s="7" t="str">
        <f t="shared" si="5"/>
        <v>XT3S 250 amp, Icc= 85 Kamp a 220 volts Relé TMD</v>
      </c>
      <c r="M132" s="7" t="s">
        <v>52</v>
      </c>
      <c r="N132" s="9"/>
      <c r="O132" s="10"/>
      <c r="P132" s="7">
        <v>3</v>
      </c>
      <c r="Q132" s="7" t="s">
        <v>49</v>
      </c>
      <c r="R132" s="9" t="str">
        <f>VLOOKUP(Q132,MXP!$B$3:$L$90000,2,0)</f>
        <v>Juego de Terminales FC CuAl XT1,  para alojar cable 1x90...185 mm2  (4/0...350 kCM) para interruptor XT3 hasta 250 A, 6 Pzs</v>
      </c>
      <c r="S132" s="9"/>
      <c r="T132" s="10"/>
      <c r="U132" s="3" t="s">
        <v>35910</v>
      </c>
      <c r="V132" s="3" t="s">
        <v>41150</v>
      </c>
      <c r="W132" s="3" t="s">
        <v>41139</v>
      </c>
      <c r="X132" s="3" t="s">
        <v>41139</v>
      </c>
      <c r="Y132" s="3" t="s">
        <v>35912</v>
      </c>
      <c r="Z132" s="3" t="s">
        <v>41166</v>
      </c>
      <c r="AA132" s="3" t="s">
        <v>28390</v>
      </c>
      <c r="AB132" s="3" t="s">
        <v>41181</v>
      </c>
      <c r="AC132" s="3" t="s">
        <v>28404</v>
      </c>
      <c r="AD132" s="3" t="s">
        <v>41165</v>
      </c>
      <c r="AE132" s="3" t="s">
        <v>41139</v>
      </c>
      <c r="AF132" s="3" t="s">
        <v>41139</v>
      </c>
    </row>
    <row r="133" spans="3:32">
      <c r="C133" s="7" t="str">
        <f t="shared" ref="C133:C135" si="6">CONCATENATE(F133,G133,H133)</f>
        <v>25044040</v>
      </c>
      <c r="D133" s="7">
        <f t="shared" ref="D133:D196" si="7">VALUE(C133)</f>
        <v>25044040</v>
      </c>
      <c r="F133" s="76">
        <v>250</v>
      </c>
      <c r="G133" s="7">
        <v>440</v>
      </c>
      <c r="H133" s="7">
        <v>40</v>
      </c>
      <c r="I133" s="7" t="s">
        <v>50</v>
      </c>
      <c r="J133" s="7" t="s">
        <v>46</v>
      </c>
      <c r="K133" s="7" t="s">
        <v>78</v>
      </c>
      <c r="L133" s="7" t="str">
        <f t="shared" ref="L133:L196" si="8">CONCATENATE(J133,I133," ",F133," amp, Icc= ",H133," Kamp a ",G133," volts"," ","Relé ",K133)</f>
        <v>XT3S 250 amp, Icc= 40 Kamp a 440 volts Relé TMD</v>
      </c>
      <c r="M133" s="7" t="s">
        <v>52</v>
      </c>
      <c r="N133" s="9"/>
      <c r="O133" s="10"/>
      <c r="P133" s="7">
        <v>3</v>
      </c>
      <c r="Q133" s="7" t="s">
        <v>49</v>
      </c>
      <c r="R133" s="9" t="str">
        <f>VLOOKUP(Q133,MXP!$B$3:$L$90000,2,0)</f>
        <v>Juego de Terminales FC CuAl XT1,  para alojar cable 1x90...185 mm2  (4/0...350 kCM) para interruptor XT3 hasta 250 A, 6 Pzs</v>
      </c>
      <c r="S133" s="9"/>
      <c r="T133" s="10"/>
      <c r="U133" s="3" t="s">
        <v>35910</v>
      </c>
      <c r="V133" s="3" t="s">
        <v>41150</v>
      </c>
      <c r="W133" s="3" t="s">
        <v>41139</v>
      </c>
      <c r="X133" s="3" t="s">
        <v>41139</v>
      </c>
      <c r="Y133" s="3" t="s">
        <v>35912</v>
      </c>
      <c r="Z133" s="3" t="s">
        <v>41166</v>
      </c>
      <c r="AA133" s="3" t="s">
        <v>28390</v>
      </c>
      <c r="AB133" s="3" t="s">
        <v>41181</v>
      </c>
      <c r="AC133" s="3" t="s">
        <v>28404</v>
      </c>
      <c r="AD133" s="3" t="s">
        <v>41165</v>
      </c>
      <c r="AE133" s="3" t="s">
        <v>41139</v>
      </c>
      <c r="AF133" s="3" t="s">
        <v>41139</v>
      </c>
    </row>
    <row r="134" spans="3:32">
      <c r="C134" s="7" t="str">
        <f t="shared" si="6"/>
        <v>25024085</v>
      </c>
      <c r="D134" s="7">
        <f t="shared" si="7"/>
        <v>25024085</v>
      </c>
      <c r="F134" s="76">
        <v>250</v>
      </c>
      <c r="G134" s="7">
        <v>240</v>
      </c>
      <c r="H134" s="7">
        <v>85</v>
      </c>
      <c r="I134" s="7" t="s">
        <v>50</v>
      </c>
      <c r="J134" s="7" t="s">
        <v>46</v>
      </c>
      <c r="K134" s="7" t="s">
        <v>78</v>
      </c>
      <c r="L134" s="7" t="str">
        <f t="shared" si="8"/>
        <v>XT3S 250 amp, Icc= 85 Kamp a 240 volts Relé TMD</v>
      </c>
      <c r="M134" s="7" t="s">
        <v>52</v>
      </c>
      <c r="N134" s="9"/>
      <c r="O134" s="10"/>
      <c r="P134" s="7">
        <v>3</v>
      </c>
      <c r="Q134" s="7" t="s">
        <v>49</v>
      </c>
      <c r="R134" s="9" t="str">
        <f>VLOOKUP(Q134,MXP!$B$3:$L$90000,2,0)</f>
        <v>Juego de Terminales FC CuAl XT1,  para alojar cable 1x90...185 mm2  (4/0...350 kCM) para interruptor XT3 hasta 250 A, 6 Pzs</v>
      </c>
      <c r="S134" s="9"/>
      <c r="T134" s="10"/>
      <c r="U134" s="3" t="s">
        <v>35910</v>
      </c>
      <c r="V134" s="3" t="s">
        <v>41150</v>
      </c>
      <c r="W134" s="3" t="s">
        <v>41139</v>
      </c>
      <c r="X134" s="3" t="s">
        <v>41139</v>
      </c>
      <c r="Y134" s="3" t="s">
        <v>35912</v>
      </c>
      <c r="Z134" s="3" t="s">
        <v>41166</v>
      </c>
      <c r="AA134" s="3" t="s">
        <v>28390</v>
      </c>
      <c r="AB134" s="3" t="s">
        <v>41181</v>
      </c>
      <c r="AC134" s="3" t="s">
        <v>28404</v>
      </c>
      <c r="AD134" s="3" t="s">
        <v>41165</v>
      </c>
      <c r="AE134" s="3" t="s">
        <v>41139</v>
      </c>
      <c r="AF134" s="3" t="s">
        <v>41139</v>
      </c>
    </row>
    <row r="135" spans="3:32">
      <c r="C135" s="7" t="str">
        <f t="shared" si="6"/>
        <v>25048035</v>
      </c>
      <c r="D135" s="7">
        <f t="shared" si="7"/>
        <v>25048035</v>
      </c>
      <c r="F135" s="77">
        <v>250</v>
      </c>
      <c r="G135" s="7">
        <v>480</v>
      </c>
      <c r="H135" s="7">
        <v>35</v>
      </c>
      <c r="I135" s="7" t="s">
        <v>50</v>
      </c>
      <c r="J135" s="7" t="s">
        <v>46</v>
      </c>
      <c r="K135" s="7" t="s">
        <v>78</v>
      </c>
      <c r="L135" s="7" t="str">
        <f t="shared" si="8"/>
        <v>XT3S 250 amp, Icc= 35 Kamp a 480 volts Relé TMD</v>
      </c>
      <c r="M135" s="7" t="s">
        <v>52</v>
      </c>
      <c r="N135" s="9"/>
      <c r="O135" s="10"/>
      <c r="P135" s="7">
        <v>3</v>
      </c>
      <c r="Q135" s="7" t="s">
        <v>49</v>
      </c>
      <c r="R135" s="9" t="str">
        <f>VLOOKUP(Q135,MXP!$B$3:$L$90000,2,0)</f>
        <v>Juego de Terminales FC CuAl XT1,  para alojar cable 1x90...185 mm2  (4/0...350 kCM) para interruptor XT3 hasta 250 A, 6 Pzs</v>
      </c>
      <c r="S135" s="9"/>
      <c r="T135" s="10"/>
      <c r="U135" s="3" t="s">
        <v>35910</v>
      </c>
      <c r="V135" s="3" t="s">
        <v>41150</v>
      </c>
      <c r="W135" s="3" t="s">
        <v>41139</v>
      </c>
      <c r="X135" s="3" t="s">
        <v>41139</v>
      </c>
      <c r="Y135" s="3" t="s">
        <v>35912</v>
      </c>
      <c r="Z135" s="3" t="s">
        <v>41166</v>
      </c>
      <c r="AA135" s="3" t="s">
        <v>28390</v>
      </c>
      <c r="AB135" s="3" t="s">
        <v>41181</v>
      </c>
      <c r="AC135" s="3" t="s">
        <v>28404</v>
      </c>
      <c r="AD135" s="3" t="s">
        <v>41165</v>
      </c>
      <c r="AE135" s="3" t="s">
        <v>41139</v>
      </c>
      <c r="AF135" s="3" t="s">
        <v>41139</v>
      </c>
    </row>
    <row r="136" spans="3:32">
      <c r="C136" s="7" t="str">
        <f>CONCATENATE(F136,G136,H136,E136)</f>
        <v>1252201001</v>
      </c>
      <c r="D136" s="7">
        <f t="shared" si="7"/>
        <v>1252201001</v>
      </c>
      <c r="E136" s="7">
        <v>1</v>
      </c>
      <c r="F136" s="75">
        <v>125</v>
      </c>
      <c r="G136" s="7">
        <v>220</v>
      </c>
      <c r="H136" s="7">
        <v>100</v>
      </c>
      <c r="I136" s="7" t="s">
        <v>41</v>
      </c>
      <c r="J136" s="7" t="s">
        <v>145</v>
      </c>
      <c r="K136" s="7" t="s">
        <v>79</v>
      </c>
      <c r="L136" s="7" t="str">
        <f t="shared" si="8"/>
        <v>XT4H 125 amp, Icc= 100 Kamp a 220 volts Relé TMA</v>
      </c>
      <c r="M136" s="7" t="s">
        <v>146</v>
      </c>
      <c r="N136" s="9"/>
      <c r="O136" s="10"/>
      <c r="P136" s="7">
        <v>3</v>
      </c>
      <c r="Q136" s="7" t="s">
        <v>156</v>
      </c>
      <c r="R136" s="9" t="str">
        <f>VLOOKUP(Q136,MXP!$B$3:$L$90000,2,0)</f>
        <v>Juego de Terminales para Cable, Tipo Borne Estándar, FC CuAl, XT4, para alojar cable 1 x 1.0...150  mm2 (4...300 AWG), hasta 225A, 6 Pzs</v>
      </c>
      <c r="S136" s="9"/>
      <c r="T136" s="10"/>
      <c r="U136" s="3" t="s">
        <v>35910</v>
      </c>
      <c r="V136" s="3" t="s">
        <v>41150</v>
      </c>
      <c r="W136" s="3" t="s">
        <v>41139</v>
      </c>
      <c r="X136" s="3" t="s">
        <v>41139</v>
      </c>
      <c r="Y136" s="3" t="s">
        <v>35912</v>
      </c>
      <c r="Z136" s="3" t="s">
        <v>41166</v>
      </c>
      <c r="AA136" s="3" t="s">
        <v>28390</v>
      </c>
      <c r="AB136" s="3" t="s">
        <v>41181</v>
      </c>
      <c r="AC136" s="3" t="s">
        <v>28404</v>
      </c>
      <c r="AD136" s="3" t="s">
        <v>41165</v>
      </c>
      <c r="AE136" s="3" t="s">
        <v>41139</v>
      </c>
      <c r="AF136" s="3" t="s">
        <v>41139</v>
      </c>
    </row>
    <row r="137" spans="3:32">
      <c r="C137" s="7" t="str">
        <f t="shared" ref="C137:C200" si="9">CONCATENATE(F137,G137,H137,E137)</f>
        <v>125440651</v>
      </c>
      <c r="D137" s="7">
        <f t="shared" si="7"/>
        <v>125440651</v>
      </c>
      <c r="E137" s="7">
        <v>1</v>
      </c>
      <c r="F137" s="76">
        <v>125</v>
      </c>
      <c r="G137" s="7">
        <v>440</v>
      </c>
      <c r="H137" s="7">
        <v>65</v>
      </c>
      <c r="I137" s="7" t="s">
        <v>41</v>
      </c>
      <c r="J137" s="7" t="s">
        <v>145</v>
      </c>
      <c r="K137" s="7" t="s">
        <v>79</v>
      </c>
      <c r="L137" s="7" t="str">
        <f t="shared" si="8"/>
        <v>XT4H 125 amp, Icc= 65 Kamp a 440 volts Relé TMA</v>
      </c>
      <c r="M137" s="7" t="s">
        <v>146</v>
      </c>
      <c r="N137" s="9"/>
      <c r="O137" s="10"/>
      <c r="P137" s="7">
        <v>3</v>
      </c>
      <c r="Q137" s="7" t="s">
        <v>156</v>
      </c>
      <c r="R137" s="9" t="str">
        <f>VLOOKUP(Q137,MXP!$B$3:$L$90000,2,0)</f>
        <v>Juego de Terminales para Cable, Tipo Borne Estándar, FC CuAl, XT4, para alojar cable 1 x 1.0...150  mm2 (4...300 AWG), hasta 225A, 6 Pzs</v>
      </c>
      <c r="S137" s="9"/>
      <c r="T137" s="10"/>
      <c r="U137" s="3" t="s">
        <v>35910</v>
      </c>
      <c r="V137" s="3" t="s">
        <v>41150</v>
      </c>
      <c r="W137" s="3" t="s">
        <v>41139</v>
      </c>
      <c r="X137" s="3" t="s">
        <v>41139</v>
      </c>
      <c r="Y137" s="3" t="s">
        <v>35912</v>
      </c>
      <c r="Z137" s="3" t="s">
        <v>41166</v>
      </c>
      <c r="AA137" s="3" t="s">
        <v>28390</v>
      </c>
      <c r="AB137" s="3" t="s">
        <v>41181</v>
      </c>
      <c r="AC137" s="3" t="s">
        <v>28404</v>
      </c>
      <c r="AD137" s="3" t="s">
        <v>41165</v>
      </c>
      <c r="AE137" s="3" t="s">
        <v>41139</v>
      </c>
      <c r="AF137" s="3" t="s">
        <v>41139</v>
      </c>
    </row>
    <row r="138" spans="3:32">
      <c r="C138" s="7" t="str">
        <f t="shared" si="9"/>
        <v>1252401001</v>
      </c>
      <c r="D138" s="7">
        <f t="shared" si="7"/>
        <v>1252401001</v>
      </c>
      <c r="E138" s="7">
        <v>1</v>
      </c>
      <c r="F138" s="76">
        <v>125</v>
      </c>
      <c r="G138" s="7">
        <v>240</v>
      </c>
      <c r="H138" s="7">
        <v>100</v>
      </c>
      <c r="I138" s="7" t="s">
        <v>41</v>
      </c>
      <c r="J138" s="7" t="s">
        <v>145</v>
      </c>
      <c r="K138" s="7" t="s">
        <v>79</v>
      </c>
      <c r="L138" s="7" t="str">
        <f t="shared" si="8"/>
        <v>XT4H 125 amp, Icc= 100 Kamp a 240 volts Relé TMA</v>
      </c>
      <c r="M138" s="7" t="s">
        <v>146</v>
      </c>
      <c r="N138" s="9"/>
      <c r="O138" s="10"/>
      <c r="P138" s="7">
        <v>3</v>
      </c>
      <c r="Q138" s="7" t="s">
        <v>156</v>
      </c>
      <c r="R138" s="9" t="str">
        <f>VLOOKUP(Q138,MXP!$B$3:$L$90000,2,0)</f>
        <v>Juego de Terminales para Cable, Tipo Borne Estándar, FC CuAl, XT4, para alojar cable 1 x 1.0...150  mm2 (4...300 AWG), hasta 225A, 6 Pzs</v>
      </c>
      <c r="S138" s="9"/>
      <c r="T138" s="10"/>
      <c r="U138" s="3" t="s">
        <v>35910</v>
      </c>
      <c r="V138" s="3" t="s">
        <v>41150</v>
      </c>
      <c r="W138" s="3" t="s">
        <v>41139</v>
      </c>
      <c r="X138" s="3" t="s">
        <v>41139</v>
      </c>
      <c r="Y138" s="3" t="s">
        <v>35912</v>
      </c>
      <c r="Z138" s="3" t="s">
        <v>41166</v>
      </c>
      <c r="AA138" s="3" t="s">
        <v>28390</v>
      </c>
      <c r="AB138" s="3" t="s">
        <v>41181</v>
      </c>
      <c r="AC138" s="3" t="s">
        <v>28404</v>
      </c>
      <c r="AD138" s="3" t="s">
        <v>41165</v>
      </c>
      <c r="AE138" s="3" t="s">
        <v>41139</v>
      </c>
      <c r="AF138" s="3" t="s">
        <v>41139</v>
      </c>
    </row>
    <row r="139" spans="3:32">
      <c r="C139" s="7" t="str">
        <f t="shared" si="9"/>
        <v>125480651</v>
      </c>
      <c r="D139" s="7">
        <f t="shared" si="7"/>
        <v>125480651</v>
      </c>
      <c r="E139" s="7">
        <v>1</v>
      </c>
      <c r="F139" s="77">
        <v>125</v>
      </c>
      <c r="G139" s="7">
        <v>480</v>
      </c>
      <c r="H139" s="7">
        <v>65</v>
      </c>
      <c r="I139" s="7" t="s">
        <v>41</v>
      </c>
      <c r="J139" s="7" t="s">
        <v>145</v>
      </c>
      <c r="K139" s="7" t="s">
        <v>79</v>
      </c>
      <c r="L139" s="7" t="str">
        <f t="shared" si="8"/>
        <v>XT4H 125 amp, Icc= 65 Kamp a 480 volts Relé TMA</v>
      </c>
      <c r="M139" s="7" t="s">
        <v>146</v>
      </c>
      <c r="N139" s="9"/>
      <c r="O139" s="10"/>
      <c r="P139" s="7">
        <v>3</v>
      </c>
      <c r="Q139" s="7" t="s">
        <v>156</v>
      </c>
      <c r="R139" s="9" t="str">
        <f>VLOOKUP(Q139,MXP!$B$3:$L$90000,2,0)</f>
        <v>Juego de Terminales para Cable, Tipo Borne Estándar, FC CuAl, XT4, para alojar cable 1 x 1.0...150  mm2 (4...300 AWG), hasta 225A, 6 Pzs</v>
      </c>
      <c r="S139" s="9"/>
      <c r="T139" s="10"/>
      <c r="U139" s="3" t="s">
        <v>35910</v>
      </c>
      <c r="V139" s="3" t="s">
        <v>41150</v>
      </c>
      <c r="W139" s="3" t="s">
        <v>41139</v>
      </c>
      <c r="X139" s="3" t="s">
        <v>41139</v>
      </c>
      <c r="Y139" s="3" t="s">
        <v>35912</v>
      </c>
      <c r="Z139" s="3" t="s">
        <v>41166</v>
      </c>
      <c r="AA139" s="3" t="s">
        <v>28390</v>
      </c>
      <c r="AB139" s="3" t="s">
        <v>41181</v>
      </c>
      <c r="AC139" s="3" t="s">
        <v>28404</v>
      </c>
      <c r="AD139" s="3" t="s">
        <v>41165</v>
      </c>
      <c r="AE139" s="3" t="s">
        <v>41139</v>
      </c>
      <c r="AF139" s="3" t="s">
        <v>41139</v>
      </c>
    </row>
    <row r="140" spans="3:32">
      <c r="C140" s="7" t="str">
        <f t="shared" si="9"/>
        <v>1602201001</v>
      </c>
      <c r="D140" s="7">
        <f t="shared" si="7"/>
        <v>1602201001</v>
      </c>
      <c r="E140" s="7">
        <v>1</v>
      </c>
      <c r="F140" s="75">
        <v>160</v>
      </c>
      <c r="G140" s="7">
        <v>220</v>
      </c>
      <c r="H140" s="7">
        <v>100</v>
      </c>
      <c r="I140" s="7" t="s">
        <v>41</v>
      </c>
      <c r="J140" s="7" t="s">
        <v>145</v>
      </c>
      <c r="K140" s="7" t="s">
        <v>79</v>
      </c>
      <c r="L140" s="7" t="str">
        <f t="shared" si="8"/>
        <v>XT4H 160 amp, Icc= 100 Kamp a 220 volts Relé TMA</v>
      </c>
      <c r="M140" s="7" t="s">
        <v>147</v>
      </c>
      <c r="N140" s="9"/>
      <c r="O140" s="10"/>
      <c r="P140" s="7">
        <v>3</v>
      </c>
      <c r="Q140" s="7" t="s">
        <v>156</v>
      </c>
      <c r="R140" s="9" t="str">
        <f>VLOOKUP(Q140,MXP!$B$3:$L$90000,2,0)</f>
        <v>Juego de Terminales para Cable, Tipo Borne Estándar, FC CuAl, XT4, para alojar cable 1 x 1.0...150  mm2 (4...300 AWG), hasta 225A, 6 Pzs</v>
      </c>
      <c r="S140" s="9"/>
      <c r="T140" s="10"/>
      <c r="U140" s="3" t="s">
        <v>35910</v>
      </c>
      <c r="V140" s="3" t="s">
        <v>41150</v>
      </c>
      <c r="W140" s="3" t="s">
        <v>41139</v>
      </c>
      <c r="X140" s="3" t="s">
        <v>41139</v>
      </c>
      <c r="Y140" s="3" t="s">
        <v>35912</v>
      </c>
      <c r="Z140" s="3" t="s">
        <v>41166</v>
      </c>
      <c r="AA140" s="3" t="s">
        <v>28390</v>
      </c>
      <c r="AB140" s="3" t="s">
        <v>41181</v>
      </c>
      <c r="AC140" s="3" t="s">
        <v>28404</v>
      </c>
      <c r="AD140" s="3" t="s">
        <v>41165</v>
      </c>
      <c r="AE140" s="3" t="s">
        <v>41139</v>
      </c>
      <c r="AF140" s="3" t="s">
        <v>41139</v>
      </c>
    </row>
    <row r="141" spans="3:32">
      <c r="C141" s="7" t="str">
        <f t="shared" si="9"/>
        <v>160440651</v>
      </c>
      <c r="D141" s="7">
        <f t="shared" si="7"/>
        <v>160440651</v>
      </c>
      <c r="E141" s="7">
        <v>1</v>
      </c>
      <c r="F141" s="76">
        <v>160</v>
      </c>
      <c r="G141" s="7">
        <v>440</v>
      </c>
      <c r="H141" s="7">
        <v>65</v>
      </c>
      <c r="I141" s="7" t="s">
        <v>41</v>
      </c>
      <c r="J141" s="7" t="s">
        <v>145</v>
      </c>
      <c r="K141" s="7" t="s">
        <v>79</v>
      </c>
      <c r="L141" s="7" t="str">
        <f t="shared" si="8"/>
        <v>XT4H 160 amp, Icc= 65 Kamp a 440 volts Relé TMA</v>
      </c>
      <c r="M141" s="7" t="s">
        <v>147</v>
      </c>
      <c r="N141" s="9"/>
      <c r="O141" s="10"/>
      <c r="P141" s="7">
        <v>3</v>
      </c>
      <c r="Q141" s="7" t="s">
        <v>156</v>
      </c>
      <c r="R141" s="9" t="str">
        <f>VLOOKUP(Q141,MXP!$B$3:$L$90000,2,0)</f>
        <v>Juego de Terminales para Cable, Tipo Borne Estándar, FC CuAl, XT4, para alojar cable 1 x 1.0...150  mm2 (4...300 AWG), hasta 225A, 6 Pzs</v>
      </c>
      <c r="S141" s="9"/>
      <c r="T141" s="10"/>
      <c r="U141" s="3" t="s">
        <v>35910</v>
      </c>
      <c r="V141" s="3" t="s">
        <v>41150</v>
      </c>
      <c r="W141" s="3" t="s">
        <v>41139</v>
      </c>
      <c r="X141" s="3" t="s">
        <v>41139</v>
      </c>
      <c r="Y141" s="3" t="s">
        <v>35912</v>
      </c>
      <c r="Z141" s="3" t="s">
        <v>41166</v>
      </c>
      <c r="AA141" s="3" t="s">
        <v>28390</v>
      </c>
      <c r="AB141" s="3" t="s">
        <v>41181</v>
      </c>
      <c r="AC141" s="3" t="s">
        <v>28404</v>
      </c>
      <c r="AD141" s="3" t="s">
        <v>41165</v>
      </c>
      <c r="AE141" s="3" t="s">
        <v>41139</v>
      </c>
      <c r="AF141" s="3" t="s">
        <v>41139</v>
      </c>
    </row>
    <row r="142" spans="3:32">
      <c r="C142" s="7" t="str">
        <f t="shared" si="9"/>
        <v>1602401001</v>
      </c>
      <c r="D142" s="7">
        <f t="shared" si="7"/>
        <v>1602401001</v>
      </c>
      <c r="E142" s="7">
        <v>1</v>
      </c>
      <c r="F142" s="76">
        <v>160</v>
      </c>
      <c r="G142" s="7">
        <v>240</v>
      </c>
      <c r="H142" s="7">
        <v>100</v>
      </c>
      <c r="I142" s="7" t="s">
        <v>41</v>
      </c>
      <c r="J142" s="7" t="s">
        <v>145</v>
      </c>
      <c r="K142" s="7" t="s">
        <v>79</v>
      </c>
      <c r="L142" s="7" t="str">
        <f t="shared" si="8"/>
        <v>XT4H 160 amp, Icc= 100 Kamp a 240 volts Relé TMA</v>
      </c>
      <c r="M142" s="7" t="s">
        <v>147</v>
      </c>
      <c r="N142" s="9"/>
      <c r="O142" s="10"/>
      <c r="P142" s="7">
        <v>3</v>
      </c>
      <c r="Q142" s="7" t="s">
        <v>156</v>
      </c>
      <c r="R142" s="9" t="str">
        <f>VLOOKUP(Q142,MXP!$B$3:$L$90000,2,0)</f>
        <v>Juego de Terminales para Cable, Tipo Borne Estándar, FC CuAl, XT4, para alojar cable 1 x 1.0...150  mm2 (4...300 AWG), hasta 225A, 6 Pzs</v>
      </c>
      <c r="S142" s="9"/>
      <c r="T142" s="10"/>
      <c r="U142" s="3" t="s">
        <v>35910</v>
      </c>
      <c r="V142" s="3" t="s">
        <v>41150</v>
      </c>
      <c r="W142" s="3" t="s">
        <v>41139</v>
      </c>
      <c r="X142" s="3" t="s">
        <v>41139</v>
      </c>
      <c r="Y142" s="3" t="s">
        <v>35912</v>
      </c>
      <c r="Z142" s="3" t="s">
        <v>41166</v>
      </c>
      <c r="AA142" s="3" t="s">
        <v>28390</v>
      </c>
      <c r="AB142" s="3" t="s">
        <v>41181</v>
      </c>
      <c r="AC142" s="3" t="s">
        <v>28404</v>
      </c>
      <c r="AD142" s="3" t="s">
        <v>41165</v>
      </c>
      <c r="AE142" s="3" t="s">
        <v>41139</v>
      </c>
      <c r="AF142" s="3" t="s">
        <v>41139</v>
      </c>
    </row>
    <row r="143" spans="3:32">
      <c r="C143" s="7" t="str">
        <f t="shared" si="9"/>
        <v>160480651</v>
      </c>
      <c r="D143" s="7">
        <f t="shared" si="7"/>
        <v>160480651</v>
      </c>
      <c r="E143" s="7">
        <v>1</v>
      </c>
      <c r="F143" s="77">
        <v>160</v>
      </c>
      <c r="G143" s="7">
        <v>480</v>
      </c>
      <c r="H143" s="7">
        <v>65</v>
      </c>
      <c r="I143" s="7" t="s">
        <v>41</v>
      </c>
      <c r="J143" s="7" t="s">
        <v>145</v>
      </c>
      <c r="K143" s="7" t="s">
        <v>79</v>
      </c>
      <c r="L143" s="7" t="str">
        <f t="shared" si="8"/>
        <v>XT4H 160 amp, Icc= 65 Kamp a 480 volts Relé TMA</v>
      </c>
      <c r="M143" s="7" t="s">
        <v>147</v>
      </c>
      <c r="N143" s="9"/>
      <c r="O143" s="10"/>
      <c r="P143" s="7">
        <v>3</v>
      </c>
      <c r="Q143" s="7" t="s">
        <v>156</v>
      </c>
      <c r="R143" s="9" t="str">
        <f>VLOOKUP(Q143,MXP!$B$3:$L$90000,2,0)</f>
        <v>Juego de Terminales para Cable, Tipo Borne Estándar, FC CuAl, XT4, para alojar cable 1 x 1.0...150  mm2 (4...300 AWG), hasta 225A, 6 Pzs</v>
      </c>
      <c r="S143" s="9"/>
      <c r="T143" s="10"/>
      <c r="U143" s="3" t="s">
        <v>35910</v>
      </c>
      <c r="V143" s="3" t="s">
        <v>41150</v>
      </c>
      <c r="W143" s="3" t="s">
        <v>41139</v>
      </c>
      <c r="X143" s="3" t="s">
        <v>41139</v>
      </c>
      <c r="Y143" s="3" t="s">
        <v>35912</v>
      </c>
      <c r="Z143" s="3" t="s">
        <v>41166</v>
      </c>
      <c r="AA143" s="3" t="s">
        <v>28390</v>
      </c>
      <c r="AB143" s="3" t="s">
        <v>41181</v>
      </c>
      <c r="AC143" s="3" t="s">
        <v>28404</v>
      </c>
      <c r="AD143" s="3" t="s">
        <v>41165</v>
      </c>
      <c r="AE143" s="3" t="s">
        <v>41139</v>
      </c>
      <c r="AF143" s="3" t="s">
        <v>41139</v>
      </c>
    </row>
    <row r="144" spans="3:32">
      <c r="C144" s="7" t="str">
        <f t="shared" si="9"/>
        <v>2002201001</v>
      </c>
      <c r="D144" s="7">
        <f t="shared" si="7"/>
        <v>2002201001</v>
      </c>
      <c r="E144" s="7">
        <v>1</v>
      </c>
      <c r="F144" s="75">
        <v>200</v>
      </c>
      <c r="G144" s="7">
        <v>220</v>
      </c>
      <c r="H144" s="7">
        <v>100</v>
      </c>
      <c r="I144" s="7" t="s">
        <v>41</v>
      </c>
      <c r="J144" s="7" t="s">
        <v>145</v>
      </c>
      <c r="K144" s="7" t="s">
        <v>79</v>
      </c>
      <c r="L144" s="7" t="str">
        <f t="shared" si="8"/>
        <v>XT4H 200 amp, Icc= 100 Kamp a 220 volts Relé TMA</v>
      </c>
      <c r="M144" s="7" t="s">
        <v>148</v>
      </c>
      <c r="N144" s="9"/>
      <c r="O144" s="10"/>
      <c r="P144" s="7">
        <v>3</v>
      </c>
      <c r="Q144" s="7" t="s">
        <v>156</v>
      </c>
      <c r="R144" s="9" t="str">
        <f>VLOOKUP(Q144,MXP!$B$3:$L$90000,2,0)</f>
        <v>Juego de Terminales para Cable, Tipo Borne Estándar, FC CuAl, XT4, para alojar cable 1 x 1.0...150  mm2 (4...300 AWG), hasta 225A, 6 Pzs</v>
      </c>
      <c r="S144" s="9"/>
      <c r="T144" s="10"/>
      <c r="U144" s="3" t="s">
        <v>35910</v>
      </c>
      <c r="V144" s="3" t="s">
        <v>41150</v>
      </c>
      <c r="W144" s="3" t="s">
        <v>41139</v>
      </c>
      <c r="X144" s="3" t="s">
        <v>41139</v>
      </c>
      <c r="Y144" s="3" t="s">
        <v>35912</v>
      </c>
      <c r="Z144" s="3" t="s">
        <v>41166</v>
      </c>
      <c r="AA144" s="3" t="s">
        <v>28390</v>
      </c>
      <c r="AB144" s="3" t="s">
        <v>41181</v>
      </c>
      <c r="AC144" s="3" t="s">
        <v>28404</v>
      </c>
      <c r="AD144" s="3" t="s">
        <v>41165</v>
      </c>
      <c r="AE144" s="3" t="s">
        <v>41139</v>
      </c>
      <c r="AF144" s="3" t="s">
        <v>41139</v>
      </c>
    </row>
    <row r="145" spans="2:32">
      <c r="B145" s="3">
        <v>4</v>
      </c>
      <c r="C145" s="7" t="str">
        <f t="shared" si="9"/>
        <v>200440651</v>
      </c>
      <c r="D145" s="7">
        <f t="shared" si="7"/>
        <v>200440651</v>
      </c>
      <c r="E145" s="7">
        <v>1</v>
      </c>
      <c r="F145" s="76">
        <v>200</v>
      </c>
      <c r="G145" s="7">
        <v>440</v>
      </c>
      <c r="H145" s="7">
        <v>65</v>
      </c>
      <c r="I145" s="7" t="s">
        <v>41</v>
      </c>
      <c r="J145" s="7" t="s">
        <v>145</v>
      </c>
      <c r="K145" s="7" t="s">
        <v>79</v>
      </c>
      <c r="L145" s="7" t="str">
        <f t="shared" si="8"/>
        <v>XT4H 200 amp, Icc= 65 Kamp a 440 volts Relé TMA</v>
      </c>
      <c r="M145" s="7" t="s">
        <v>148</v>
      </c>
      <c r="N145" s="9"/>
      <c r="O145" s="10"/>
      <c r="P145" s="7">
        <v>3</v>
      </c>
      <c r="Q145" s="7" t="s">
        <v>156</v>
      </c>
      <c r="R145" s="9" t="str">
        <f>VLOOKUP(Q145,MXP!$B$3:$L$90000,2,0)</f>
        <v>Juego de Terminales para Cable, Tipo Borne Estándar, FC CuAl, XT4, para alojar cable 1 x 1.0...150  mm2 (4...300 AWG), hasta 225A, 6 Pzs</v>
      </c>
      <c r="S145" s="9"/>
      <c r="T145" s="10"/>
      <c r="U145" s="3" t="s">
        <v>35910</v>
      </c>
      <c r="V145" s="3" t="s">
        <v>41150</v>
      </c>
      <c r="W145" s="3" t="s">
        <v>41139</v>
      </c>
      <c r="X145" s="3" t="s">
        <v>41139</v>
      </c>
      <c r="Y145" s="3" t="s">
        <v>35912</v>
      </c>
      <c r="Z145" s="3" t="s">
        <v>41166</v>
      </c>
      <c r="AA145" s="3" t="s">
        <v>28390</v>
      </c>
      <c r="AB145" s="3" t="s">
        <v>41181</v>
      </c>
      <c r="AC145" s="3" t="s">
        <v>28404</v>
      </c>
      <c r="AD145" s="3" t="s">
        <v>41165</v>
      </c>
      <c r="AE145" s="3" t="s">
        <v>41139</v>
      </c>
      <c r="AF145" s="3" t="s">
        <v>41139</v>
      </c>
    </row>
    <row r="146" spans="2:32">
      <c r="B146" s="3">
        <v>4</v>
      </c>
      <c r="C146" s="7" t="str">
        <f t="shared" si="9"/>
        <v>2002401001</v>
      </c>
      <c r="D146" s="7">
        <f t="shared" si="7"/>
        <v>2002401001</v>
      </c>
      <c r="E146" s="7">
        <v>1</v>
      </c>
      <c r="F146" s="76">
        <v>200</v>
      </c>
      <c r="G146" s="7">
        <v>240</v>
      </c>
      <c r="H146" s="7">
        <v>100</v>
      </c>
      <c r="I146" s="7" t="s">
        <v>41</v>
      </c>
      <c r="J146" s="7" t="s">
        <v>145</v>
      </c>
      <c r="K146" s="7" t="s">
        <v>79</v>
      </c>
      <c r="L146" s="7" t="str">
        <f t="shared" si="8"/>
        <v>XT4H 200 amp, Icc= 100 Kamp a 240 volts Relé TMA</v>
      </c>
      <c r="M146" s="7" t="s">
        <v>148</v>
      </c>
      <c r="N146" s="9"/>
      <c r="O146" s="10"/>
      <c r="P146" s="7">
        <v>3</v>
      </c>
      <c r="Q146" s="7" t="s">
        <v>156</v>
      </c>
      <c r="R146" s="9" t="str">
        <f>VLOOKUP(Q146,MXP!$B$3:$L$90000,2,0)</f>
        <v>Juego de Terminales para Cable, Tipo Borne Estándar, FC CuAl, XT4, para alojar cable 1 x 1.0...150  mm2 (4...300 AWG), hasta 225A, 6 Pzs</v>
      </c>
      <c r="S146" s="9"/>
      <c r="T146" s="10"/>
      <c r="U146" s="3" t="s">
        <v>35910</v>
      </c>
      <c r="V146" s="3" t="s">
        <v>41150</v>
      </c>
      <c r="W146" s="3" t="s">
        <v>41139</v>
      </c>
      <c r="X146" s="3" t="s">
        <v>41139</v>
      </c>
      <c r="Y146" s="3" t="s">
        <v>35912</v>
      </c>
      <c r="Z146" s="3" t="s">
        <v>41166</v>
      </c>
      <c r="AA146" s="3" t="s">
        <v>28390</v>
      </c>
      <c r="AB146" s="3" t="s">
        <v>41181</v>
      </c>
      <c r="AC146" s="3" t="s">
        <v>28404</v>
      </c>
      <c r="AD146" s="3" t="s">
        <v>41165</v>
      </c>
      <c r="AE146" s="3" t="s">
        <v>41139</v>
      </c>
      <c r="AF146" s="3" t="s">
        <v>41139</v>
      </c>
    </row>
    <row r="147" spans="2:32">
      <c r="B147" s="3">
        <v>4</v>
      </c>
      <c r="C147" s="7" t="str">
        <f t="shared" si="9"/>
        <v>200480651</v>
      </c>
      <c r="D147" s="7">
        <f t="shared" si="7"/>
        <v>200480651</v>
      </c>
      <c r="E147" s="7">
        <v>1</v>
      </c>
      <c r="F147" s="77">
        <v>200</v>
      </c>
      <c r="G147" s="7">
        <v>480</v>
      </c>
      <c r="H147" s="7">
        <v>65</v>
      </c>
      <c r="I147" s="7" t="s">
        <v>41</v>
      </c>
      <c r="J147" s="7" t="s">
        <v>145</v>
      </c>
      <c r="K147" s="7" t="s">
        <v>79</v>
      </c>
      <c r="L147" s="7" t="str">
        <f t="shared" si="8"/>
        <v>XT4H 200 amp, Icc= 65 Kamp a 480 volts Relé TMA</v>
      </c>
      <c r="M147" s="7" t="s">
        <v>148</v>
      </c>
      <c r="N147" s="9"/>
      <c r="O147" s="10"/>
      <c r="P147" s="7">
        <v>3</v>
      </c>
      <c r="Q147" s="7" t="s">
        <v>156</v>
      </c>
      <c r="R147" s="9" t="str">
        <f>VLOOKUP(Q147,MXP!$B$3:$L$90000,2,0)</f>
        <v>Juego de Terminales para Cable, Tipo Borne Estándar, FC CuAl, XT4, para alojar cable 1 x 1.0...150  mm2 (4...300 AWG), hasta 225A, 6 Pzs</v>
      </c>
      <c r="S147" s="9"/>
      <c r="T147" s="10"/>
      <c r="U147" s="3" t="s">
        <v>35910</v>
      </c>
      <c r="V147" s="3" t="s">
        <v>41150</v>
      </c>
      <c r="W147" s="3" t="s">
        <v>41139</v>
      </c>
      <c r="X147" s="3" t="s">
        <v>41139</v>
      </c>
      <c r="Y147" s="3" t="s">
        <v>35912</v>
      </c>
      <c r="Z147" s="3" t="s">
        <v>41166</v>
      </c>
      <c r="AA147" s="3" t="s">
        <v>28390</v>
      </c>
      <c r="AB147" s="3" t="s">
        <v>41181</v>
      </c>
      <c r="AC147" s="3" t="s">
        <v>28404</v>
      </c>
      <c r="AD147" s="3" t="s">
        <v>41165</v>
      </c>
      <c r="AE147" s="3" t="s">
        <v>41139</v>
      </c>
      <c r="AF147" s="3" t="s">
        <v>41139</v>
      </c>
    </row>
    <row r="148" spans="2:32">
      <c r="B148" s="3">
        <v>4</v>
      </c>
      <c r="C148" s="7" t="str">
        <f t="shared" si="9"/>
        <v>2502201001</v>
      </c>
      <c r="D148" s="7">
        <f t="shared" si="7"/>
        <v>2502201001</v>
      </c>
      <c r="E148" s="7">
        <v>1</v>
      </c>
      <c r="F148" s="75">
        <v>250</v>
      </c>
      <c r="G148" s="7">
        <v>220</v>
      </c>
      <c r="H148" s="7">
        <v>100</v>
      </c>
      <c r="I148" s="7" t="s">
        <v>41</v>
      </c>
      <c r="J148" s="7" t="s">
        <v>145</v>
      </c>
      <c r="K148" s="7" t="s">
        <v>79</v>
      </c>
      <c r="L148" s="7" t="str">
        <f t="shared" si="8"/>
        <v>XT4H 250 amp, Icc= 100 Kamp a 220 volts Relé TMA</v>
      </c>
      <c r="M148" s="7" t="s">
        <v>149</v>
      </c>
      <c r="N148" s="9"/>
      <c r="O148" s="10"/>
      <c r="P148" s="7">
        <v>3</v>
      </c>
      <c r="Q148" s="7" t="s">
        <v>156</v>
      </c>
      <c r="R148" s="9" t="str">
        <f>VLOOKUP(Q148,MXP!$B$3:$L$90000,2,0)</f>
        <v>Juego de Terminales para Cable, Tipo Borne Estándar, FC CuAl, XT4, para alojar cable 1 x 1.0...150  mm2 (4...300 AWG), hasta 225A, 6 Pzs</v>
      </c>
      <c r="S148" s="9"/>
      <c r="T148" s="10"/>
      <c r="U148" s="3" t="s">
        <v>35910</v>
      </c>
      <c r="V148" s="3" t="s">
        <v>41150</v>
      </c>
      <c r="W148" s="3" t="s">
        <v>41139</v>
      </c>
      <c r="X148" s="3" t="s">
        <v>41139</v>
      </c>
      <c r="Y148" s="3" t="s">
        <v>35912</v>
      </c>
      <c r="Z148" s="3" t="s">
        <v>41166</v>
      </c>
      <c r="AA148" s="3" t="s">
        <v>28390</v>
      </c>
      <c r="AB148" s="3" t="s">
        <v>41181</v>
      </c>
      <c r="AC148" s="3" t="s">
        <v>28404</v>
      </c>
      <c r="AD148" s="3" t="s">
        <v>41165</v>
      </c>
      <c r="AE148" s="3" t="s">
        <v>41139</v>
      </c>
      <c r="AF148" s="3" t="s">
        <v>41139</v>
      </c>
    </row>
    <row r="149" spans="2:32">
      <c r="B149" s="3">
        <v>5</v>
      </c>
      <c r="C149" s="7" t="str">
        <f t="shared" si="9"/>
        <v>250440651</v>
      </c>
      <c r="D149" s="7">
        <f t="shared" si="7"/>
        <v>250440651</v>
      </c>
      <c r="E149" s="7">
        <v>1</v>
      </c>
      <c r="F149" s="76">
        <v>250</v>
      </c>
      <c r="G149" s="7">
        <v>440</v>
      </c>
      <c r="H149" s="7">
        <v>65</v>
      </c>
      <c r="I149" s="7" t="s">
        <v>41</v>
      </c>
      <c r="J149" s="7" t="s">
        <v>145</v>
      </c>
      <c r="K149" s="7" t="s">
        <v>79</v>
      </c>
      <c r="L149" s="7" t="str">
        <f t="shared" si="8"/>
        <v>XT4H 250 amp, Icc= 65 Kamp a 440 volts Relé TMA</v>
      </c>
      <c r="M149" s="7" t="s">
        <v>149</v>
      </c>
      <c r="N149" s="9"/>
      <c r="O149" s="10"/>
      <c r="P149" s="7">
        <v>3</v>
      </c>
      <c r="Q149" s="7" t="s">
        <v>156</v>
      </c>
      <c r="R149" s="9" t="str">
        <f>VLOOKUP(Q149,MXP!$B$3:$L$90000,2,0)</f>
        <v>Juego de Terminales para Cable, Tipo Borne Estándar, FC CuAl, XT4, para alojar cable 1 x 1.0...150  mm2 (4...300 AWG), hasta 225A, 6 Pzs</v>
      </c>
      <c r="S149" s="9"/>
      <c r="T149" s="10"/>
      <c r="U149" s="3" t="s">
        <v>35910</v>
      </c>
      <c r="V149" s="3" t="s">
        <v>41150</v>
      </c>
      <c r="W149" s="3" t="s">
        <v>41139</v>
      </c>
      <c r="X149" s="3" t="s">
        <v>41139</v>
      </c>
      <c r="Y149" s="3" t="s">
        <v>35912</v>
      </c>
      <c r="Z149" s="3" t="s">
        <v>41166</v>
      </c>
      <c r="AA149" s="3" t="s">
        <v>28390</v>
      </c>
      <c r="AB149" s="3" t="s">
        <v>41181</v>
      </c>
      <c r="AC149" s="3" t="s">
        <v>28404</v>
      </c>
      <c r="AD149" s="3" t="s">
        <v>41165</v>
      </c>
      <c r="AE149" s="3" t="s">
        <v>41139</v>
      </c>
      <c r="AF149" s="3" t="s">
        <v>41139</v>
      </c>
    </row>
    <row r="150" spans="2:32">
      <c r="B150" s="3">
        <v>5</v>
      </c>
      <c r="C150" s="7" t="str">
        <f t="shared" si="9"/>
        <v>2502401001</v>
      </c>
      <c r="D150" s="7">
        <f t="shared" si="7"/>
        <v>2502401001</v>
      </c>
      <c r="E150" s="7">
        <v>1</v>
      </c>
      <c r="F150" s="76">
        <v>250</v>
      </c>
      <c r="G150" s="7">
        <v>240</v>
      </c>
      <c r="H150" s="7">
        <v>100</v>
      </c>
      <c r="I150" s="7" t="s">
        <v>41</v>
      </c>
      <c r="J150" s="7" t="s">
        <v>145</v>
      </c>
      <c r="K150" s="7" t="s">
        <v>79</v>
      </c>
      <c r="L150" s="7" t="str">
        <f t="shared" si="8"/>
        <v>XT4H 250 amp, Icc= 100 Kamp a 240 volts Relé TMA</v>
      </c>
      <c r="M150" s="7" t="s">
        <v>149</v>
      </c>
      <c r="N150" s="9"/>
      <c r="O150" s="10"/>
      <c r="P150" s="7">
        <v>3</v>
      </c>
      <c r="Q150" s="7" t="s">
        <v>156</v>
      </c>
      <c r="R150" s="9" t="str">
        <f>VLOOKUP(Q150,MXP!$B$3:$L$90000,2,0)</f>
        <v>Juego de Terminales para Cable, Tipo Borne Estándar, FC CuAl, XT4, para alojar cable 1 x 1.0...150  mm2 (4...300 AWG), hasta 225A, 6 Pzs</v>
      </c>
      <c r="S150" s="9"/>
      <c r="T150" s="10"/>
      <c r="U150" s="3" t="s">
        <v>35910</v>
      </c>
      <c r="V150" s="3" t="s">
        <v>41150</v>
      </c>
      <c r="W150" s="3" t="s">
        <v>41139</v>
      </c>
      <c r="X150" s="3" t="s">
        <v>41139</v>
      </c>
      <c r="Y150" s="3" t="s">
        <v>35912</v>
      </c>
      <c r="Z150" s="3" t="s">
        <v>41166</v>
      </c>
      <c r="AA150" s="3" t="s">
        <v>28390</v>
      </c>
      <c r="AB150" s="3" t="s">
        <v>41181</v>
      </c>
      <c r="AC150" s="3" t="s">
        <v>28404</v>
      </c>
      <c r="AD150" s="3" t="s">
        <v>41165</v>
      </c>
      <c r="AE150" s="3" t="s">
        <v>41139</v>
      </c>
      <c r="AF150" s="3" t="s">
        <v>41139</v>
      </c>
    </row>
    <row r="151" spans="2:32">
      <c r="B151" s="3">
        <v>5</v>
      </c>
      <c r="C151" s="7" t="str">
        <f t="shared" si="9"/>
        <v>250480651</v>
      </c>
      <c r="D151" s="7">
        <f t="shared" si="7"/>
        <v>250480651</v>
      </c>
      <c r="E151" s="7">
        <v>1</v>
      </c>
      <c r="F151" s="77">
        <v>250</v>
      </c>
      <c r="G151" s="7">
        <v>480</v>
      </c>
      <c r="H151" s="7">
        <v>65</v>
      </c>
      <c r="I151" s="7" t="s">
        <v>41</v>
      </c>
      <c r="J151" s="7" t="s">
        <v>145</v>
      </c>
      <c r="K151" s="7" t="s">
        <v>79</v>
      </c>
      <c r="L151" s="7" t="str">
        <f t="shared" si="8"/>
        <v>XT4H 250 amp, Icc= 65 Kamp a 480 volts Relé TMA</v>
      </c>
      <c r="M151" s="7" t="s">
        <v>149</v>
      </c>
      <c r="N151" s="9"/>
      <c r="O151" s="10"/>
      <c r="P151" s="7">
        <v>3</v>
      </c>
      <c r="Q151" s="7" t="s">
        <v>156</v>
      </c>
      <c r="R151" s="9" t="str">
        <f>VLOOKUP(Q151,MXP!$B$3:$L$90000,2,0)</f>
        <v>Juego de Terminales para Cable, Tipo Borne Estándar, FC CuAl, XT4, para alojar cable 1 x 1.0...150  mm2 (4...300 AWG), hasta 225A, 6 Pzs</v>
      </c>
      <c r="S151" s="9"/>
      <c r="T151" s="10"/>
      <c r="U151" s="3" t="s">
        <v>35910</v>
      </c>
      <c r="V151" s="3" t="s">
        <v>41150</v>
      </c>
      <c r="W151" s="3" t="s">
        <v>41139</v>
      </c>
      <c r="X151" s="3" t="s">
        <v>41139</v>
      </c>
      <c r="Y151" s="3" t="s">
        <v>35912</v>
      </c>
      <c r="Z151" s="3" t="s">
        <v>41166</v>
      </c>
      <c r="AA151" s="3" t="s">
        <v>28390</v>
      </c>
      <c r="AB151" s="3" t="s">
        <v>41181</v>
      </c>
      <c r="AC151" s="3" t="s">
        <v>28404</v>
      </c>
      <c r="AD151" s="3" t="s">
        <v>41165</v>
      </c>
      <c r="AE151" s="3" t="s">
        <v>41139</v>
      </c>
      <c r="AF151" s="3" t="s">
        <v>41139</v>
      </c>
    </row>
    <row r="152" spans="2:32">
      <c r="B152" s="3">
        <v>5</v>
      </c>
      <c r="E152" s="7">
        <v>2</v>
      </c>
      <c r="F152" s="75">
        <v>320</v>
      </c>
      <c r="G152" s="7">
        <v>220</v>
      </c>
      <c r="H152" s="7">
        <v>70</v>
      </c>
      <c r="I152" s="7" t="s">
        <v>32</v>
      </c>
      <c r="J152" s="7" t="s">
        <v>150</v>
      </c>
      <c r="K152" s="7" t="s">
        <v>80</v>
      </c>
      <c r="L152" s="7" t="str">
        <f t="shared" si="8"/>
        <v>T4N 320 amp, Icc= 70 Kamp a 220 volts Relé PR221DS-LS/I.</v>
      </c>
      <c r="M152" s="7" t="s">
        <v>151</v>
      </c>
      <c r="N152" s="9"/>
      <c r="O152" s="10"/>
      <c r="P152" s="7">
        <v>3</v>
      </c>
      <c r="Q152" s="7" t="s">
        <v>157</v>
      </c>
      <c r="R152" s="9" t="str">
        <f>VLOOKUP(Q152,MXP!$B$3:$L$90000,2,0)</f>
        <v>Juego de Terminales frontales FC CuAl para alojar cables de 6…185 mm2 (10…350 Kcmil) para interruptor T4 hasta 320 A, 6 Pzs</v>
      </c>
      <c r="S152" s="9"/>
      <c r="T152" s="10"/>
      <c r="U152" s="3" t="s">
        <v>35910</v>
      </c>
      <c r="V152" s="3" t="s">
        <v>41150</v>
      </c>
      <c r="W152" s="3" t="s">
        <v>41139</v>
      </c>
      <c r="X152" s="3" t="s">
        <v>41139</v>
      </c>
      <c r="Y152" s="3" t="s">
        <v>35912</v>
      </c>
      <c r="Z152" s="3" t="s">
        <v>41166</v>
      </c>
      <c r="AA152" s="3" t="s">
        <v>28390</v>
      </c>
      <c r="AB152" s="3" t="s">
        <v>41181</v>
      </c>
      <c r="AC152" s="3" t="s">
        <v>28404</v>
      </c>
      <c r="AD152" s="3" t="s">
        <v>41165</v>
      </c>
      <c r="AE152" s="3" t="s">
        <v>41139</v>
      </c>
      <c r="AF152" s="3" t="s">
        <v>41139</v>
      </c>
    </row>
    <row r="153" spans="2:32">
      <c r="E153" s="7">
        <v>2</v>
      </c>
      <c r="F153" s="76">
        <v>320</v>
      </c>
      <c r="G153" s="7">
        <v>440</v>
      </c>
      <c r="H153" s="7">
        <v>30</v>
      </c>
      <c r="I153" s="7" t="s">
        <v>32</v>
      </c>
      <c r="J153" s="7" t="s">
        <v>150</v>
      </c>
      <c r="K153" s="7" t="s">
        <v>80</v>
      </c>
      <c r="L153" s="7" t="str">
        <f t="shared" si="8"/>
        <v>T4N 320 amp, Icc= 30 Kamp a 440 volts Relé PR221DS-LS/I.</v>
      </c>
      <c r="M153" s="7" t="s">
        <v>151</v>
      </c>
      <c r="N153" s="9"/>
      <c r="O153" s="10"/>
      <c r="P153" s="7">
        <v>3</v>
      </c>
      <c r="Q153" s="7" t="s">
        <v>157</v>
      </c>
      <c r="R153" s="9" t="str">
        <f>VLOOKUP(Q153,MXP!$B$3:$L$90000,2,0)</f>
        <v>Juego de Terminales frontales FC CuAl para alojar cables de 6…185 mm2 (10…350 Kcmil) para interruptor T4 hasta 320 A, 6 Pzs</v>
      </c>
      <c r="S153" s="9"/>
      <c r="T153" s="10"/>
      <c r="U153" s="3" t="s">
        <v>35910</v>
      </c>
      <c r="V153" s="3" t="s">
        <v>41150</v>
      </c>
      <c r="W153" s="3" t="s">
        <v>41139</v>
      </c>
      <c r="X153" s="3" t="s">
        <v>41139</v>
      </c>
      <c r="Y153" s="3" t="s">
        <v>35912</v>
      </c>
      <c r="Z153" s="3" t="s">
        <v>41166</v>
      </c>
      <c r="AA153" s="3" t="s">
        <v>28390</v>
      </c>
      <c r="AB153" s="3" t="s">
        <v>41181</v>
      </c>
      <c r="AC153" s="3" t="s">
        <v>28404</v>
      </c>
      <c r="AD153" s="3" t="s">
        <v>41165</v>
      </c>
      <c r="AE153" s="3" t="s">
        <v>41139</v>
      </c>
      <c r="AF153" s="3" t="s">
        <v>41139</v>
      </c>
    </row>
    <row r="154" spans="2:32">
      <c r="E154" s="7">
        <v>2</v>
      </c>
      <c r="F154" s="76">
        <v>320</v>
      </c>
      <c r="G154" s="7">
        <v>500</v>
      </c>
      <c r="H154" s="7">
        <v>25</v>
      </c>
      <c r="I154" s="7" t="s">
        <v>32</v>
      </c>
      <c r="J154" s="7" t="s">
        <v>150</v>
      </c>
      <c r="K154" s="7" t="s">
        <v>80</v>
      </c>
      <c r="L154" s="7" t="str">
        <f t="shared" si="8"/>
        <v>T4N 320 amp, Icc= 25 Kamp a 500 volts Relé PR221DS-LS/I.</v>
      </c>
      <c r="M154" s="7" t="s">
        <v>151</v>
      </c>
      <c r="N154" s="9"/>
      <c r="O154" s="10"/>
      <c r="P154" s="7">
        <v>3</v>
      </c>
      <c r="Q154" s="7" t="s">
        <v>157</v>
      </c>
      <c r="R154" s="9" t="str">
        <f>VLOOKUP(Q154,MXP!$B$3:$L$90000,2,0)</f>
        <v>Juego de Terminales frontales FC CuAl para alojar cables de 6…185 mm2 (10…350 Kcmil) para interruptor T4 hasta 320 A, 6 Pzs</v>
      </c>
      <c r="S154" s="9"/>
      <c r="T154" s="10"/>
      <c r="U154" s="3" t="s">
        <v>35910</v>
      </c>
      <c r="V154" s="3" t="s">
        <v>41150</v>
      </c>
      <c r="W154" s="3" t="s">
        <v>41139</v>
      </c>
      <c r="X154" s="3" t="s">
        <v>41139</v>
      </c>
      <c r="Y154" s="3" t="s">
        <v>35912</v>
      </c>
      <c r="Z154" s="3" t="s">
        <v>41166</v>
      </c>
      <c r="AA154" s="3" t="s">
        <v>28390</v>
      </c>
      <c r="AB154" s="3" t="s">
        <v>41181</v>
      </c>
      <c r="AC154" s="3" t="s">
        <v>28404</v>
      </c>
      <c r="AD154" s="3" t="s">
        <v>41165</v>
      </c>
      <c r="AE154" s="3" t="s">
        <v>41139</v>
      </c>
      <c r="AF154" s="3" t="s">
        <v>41139</v>
      </c>
    </row>
    <row r="155" spans="2:32">
      <c r="E155" s="7">
        <v>2</v>
      </c>
      <c r="F155" s="77">
        <v>320</v>
      </c>
      <c r="G155" s="7">
        <v>690</v>
      </c>
      <c r="H155" s="7">
        <v>20</v>
      </c>
      <c r="I155" s="7" t="s">
        <v>32</v>
      </c>
      <c r="J155" s="7" t="s">
        <v>150</v>
      </c>
      <c r="K155" s="7" t="s">
        <v>80</v>
      </c>
      <c r="L155" s="7" t="str">
        <f t="shared" si="8"/>
        <v>T4N 320 amp, Icc= 20 Kamp a 690 volts Relé PR221DS-LS/I.</v>
      </c>
      <c r="M155" s="7" t="s">
        <v>151</v>
      </c>
      <c r="N155" s="9"/>
      <c r="O155" s="10"/>
      <c r="P155" s="7">
        <v>3</v>
      </c>
      <c r="Q155" s="7" t="s">
        <v>157</v>
      </c>
      <c r="R155" s="9" t="str">
        <f>VLOOKUP(Q155,MXP!$B$3:$L$90000,2,0)</f>
        <v>Juego de Terminales frontales FC CuAl para alojar cables de 6…185 mm2 (10…350 Kcmil) para interruptor T4 hasta 320 A, 6 Pzs</v>
      </c>
      <c r="S155" s="9"/>
      <c r="T155" s="10"/>
      <c r="U155" s="3" t="s">
        <v>35910</v>
      </c>
      <c r="V155" s="3" t="s">
        <v>41150</v>
      </c>
      <c r="W155" s="3" t="s">
        <v>41139</v>
      </c>
      <c r="X155" s="3" t="s">
        <v>41139</v>
      </c>
      <c r="Y155" s="3" t="s">
        <v>35912</v>
      </c>
      <c r="Z155" s="3" t="s">
        <v>41166</v>
      </c>
      <c r="AA155" s="3" t="s">
        <v>28390</v>
      </c>
      <c r="AB155" s="3" t="s">
        <v>41181</v>
      </c>
      <c r="AC155" s="3" t="s">
        <v>28404</v>
      </c>
      <c r="AD155" s="3" t="s">
        <v>41165</v>
      </c>
      <c r="AE155" s="3" t="s">
        <v>41139</v>
      </c>
      <c r="AF155" s="3" t="s">
        <v>41139</v>
      </c>
    </row>
    <row r="156" spans="2:32">
      <c r="E156" s="7">
        <v>2</v>
      </c>
      <c r="F156" s="75">
        <v>320</v>
      </c>
      <c r="G156" s="7">
        <v>220</v>
      </c>
      <c r="H156" s="7">
        <v>70</v>
      </c>
      <c r="I156" s="7" t="s">
        <v>32</v>
      </c>
      <c r="J156" s="7" t="s">
        <v>150</v>
      </c>
      <c r="K156" s="7" t="s">
        <v>152</v>
      </c>
      <c r="L156" s="7" t="str">
        <f t="shared" si="8"/>
        <v>T4N 320 amp, Icc= 70 Kamp a 220 volts Relé PR222DS/P-LSIG</v>
      </c>
      <c r="M156" s="7" t="s">
        <v>153</v>
      </c>
      <c r="N156" s="9"/>
      <c r="O156" s="10"/>
      <c r="P156" s="7">
        <v>3</v>
      </c>
      <c r="Q156" s="7" t="s">
        <v>157</v>
      </c>
      <c r="R156" s="9" t="str">
        <f>VLOOKUP(Q156,MXP!$B$3:$L$90000,2,0)</f>
        <v>Juego de Terminales frontales FC CuAl para alojar cables de 6…185 mm2 (10…350 Kcmil) para interruptor T4 hasta 320 A, 6 Pzs</v>
      </c>
      <c r="S156" s="9"/>
      <c r="T156" s="10"/>
      <c r="U156" s="3" t="s">
        <v>35910</v>
      </c>
      <c r="V156" s="3" t="s">
        <v>41150</v>
      </c>
      <c r="W156" s="3" t="s">
        <v>41139</v>
      </c>
      <c r="X156" s="3" t="s">
        <v>41139</v>
      </c>
      <c r="Y156" s="3" t="s">
        <v>35912</v>
      </c>
      <c r="Z156" s="3" t="s">
        <v>41166</v>
      </c>
      <c r="AA156" s="3" t="s">
        <v>28390</v>
      </c>
      <c r="AB156" s="3" t="s">
        <v>41181</v>
      </c>
      <c r="AC156" s="3" t="s">
        <v>28404</v>
      </c>
      <c r="AD156" s="3" t="s">
        <v>41165</v>
      </c>
      <c r="AE156" s="3" t="s">
        <v>41139</v>
      </c>
      <c r="AF156" s="3" t="s">
        <v>41139</v>
      </c>
    </row>
    <row r="157" spans="2:32">
      <c r="E157" s="7">
        <v>2</v>
      </c>
      <c r="F157" s="76">
        <v>320</v>
      </c>
      <c r="G157" s="7">
        <v>440</v>
      </c>
      <c r="H157" s="7">
        <v>30</v>
      </c>
      <c r="I157" s="7" t="s">
        <v>32</v>
      </c>
      <c r="J157" s="7" t="s">
        <v>150</v>
      </c>
      <c r="K157" s="7" t="s">
        <v>152</v>
      </c>
      <c r="L157" s="7" t="str">
        <f t="shared" si="8"/>
        <v>T4N 320 amp, Icc= 30 Kamp a 440 volts Relé PR222DS/P-LSIG</v>
      </c>
      <c r="M157" s="7" t="s">
        <v>153</v>
      </c>
      <c r="N157" s="9"/>
      <c r="O157" s="10"/>
      <c r="P157" s="7">
        <v>3</v>
      </c>
      <c r="Q157" s="7" t="s">
        <v>157</v>
      </c>
      <c r="R157" s="9" t="str">
        <f>VLOOKUP(Q157,MXP!$B$3:$L$90000,2,0)</f>
        <v>Juego de Terminales frontales FC CuAl para alojar cables de 6…185 mm2 (10…350 Kcmil) para interruptor T4 hasta 320 A, 6 Pzs</v>
      </c>
      <c r="S157" s="9"/>
      <c r="T157" s="10"/>
      <c r="U157" s="3" t="s">
        <v>35910</v>
      </c>
      <c r="V157" s="3" t="s">
        <v>41150</v>
      </c>
      <c r="W157" s="3" t="s">
        <v>41139</v>
      </c>
      <c r="X157" s="3" t="s">
        <v>41139</v>
      </c>
      <c r="Y157" s="3" t="s">
        <v>35912</v>
      </c>
      <c r="Z157" s="3" t="s">
        <v>41166</v>
      </c>
      <c r="AA157" s="3" t="s">
        <v>28390</v>
      </c>
      <c r="AB157" s="3" t="s">
        <v>41181</v>
      </c>
      <c r="AC157" s="3" t="s">
        <v>28404</v>
      </c>
      <c r="AD157" s="3" t="s">
        <v>41165</v>
      </c>
      <c r="AE157" s="3" t="s">
        <v>41139</v>
      </c>
      <c r="AF157" s="3" t="s">
        <v>41139</v>
      </c>
    </row>
    <row r="158" spans="2:32">
      <c r="E158" s="7">
        <v>2</v>
      </c>
      <c r="F158" s="76">
        <v>320</v>
      </c>
      <c r="G158" s="7">
        <v>500</v>
      </c>
      <c r="H158" s="7">
        <v>25</v>
      </c>
      <c r="I158" s="7" t="s">
        <v>32</v>
      </c>
      <c r="J158" s="7" t="s">
        <v>150</v>
      </c>
      <c r="K158" s="7" t="s">
        <v>152</v>
      </c>
      <c r="L158" s="7" t="str">
        <f t="shared" si="8"/>
        <v>T4N 320 amp, Icc= 25 Kamp a 500 volts Relé PR222DS/P-LSIG</v>
      </c>
      <c r="M158" s="7" t="s">
        <v>153</v>
      </c>
      <c r="N158" s="9"/>
      <c r="O158" s="10"/>
      <c r="P158" s="7">
        <v>3</v>
      </c>
      <c r="Q158" s="7" t="s">
        <v>157</v>
      </c>
      <c r="R158" s="9" t="str">
        <f>VLOOKUP(Q158,MXP!$B$3:$L$90000,2,0)</f>
        <v>Juego de Terminales frontales FC CuAl para alojar cables de 6…185 mm2 (10…350 Kcmil) para interruptor T4 hasta 320 A, 6 Pzs</v>
      </c>
      <c r="S158" s="9"/>
      <c r="T158" s="10"/>
      <c r="U158" s="3" t="s">
        <v>35910</v>
      </c>
      <c r="V158" s="3" t="s">
        <v>41150</v>
      </c>
      <c r="W158" s="3" t="s">
        <v>41139</v>
      </c>
      <c r="X158" s="3" t="s">
        <v>41139</v>
      </c>
      <c r="Y158" s="3" t="s">
        <v>35912</v>
      </c>
      <c r="Z158" s="3" t="s">
        <v>41166</v>
      </c>
      <c r="AA158" s="3" t="s">
        <v>28390</v>
      </c>
      <c r="AB158" s="3" t="s">
        <v>41181</v>
      </c>
      <c r="AC158" s="3" t="s">
        <v>28404</v>
      </c>
      <c r="AD158" s="3" t="s">
        <v>41165</v>
      </c>
      <c r="AE158" s="3" t="s">
        <v>41139</v>
      </c>
      <c r="AF158" s="3" t="s">
        <v>41139</v>
      </c>
    </row>
    <row r="159" spans="2:32">
      <c r="E159" s="7">
        <v>2</v>
      </c>
      <c r="F159" s="77">
        <v>320</v>
      </c>
      <c r="G159" s="7">
        <v>690</v>
      </c>
      <c r="H159" s="7">
        <v>20</v>
      </c>
      <c r="I159" s="7" t="s">
        <v>32</v>
      </c>
      <c r="J159" s="7" t="s">
        <v>150</v>
      </c>
      <c r="K159" s="7" t="s">
        <v>152</v>
      </c>
      <c r="L159" s="7" t="str">
        <f t="shared" si="8"/>
        <v>T4N 320 amp, Icc= 20 Kamp a 690 volts Relé PR222DS/P-LSIG</v>
      </c>
      <c r="M159" s="7" t="s">
        <v>153</v>
      </c>
      <c r="N159" s="9"/>
      <c r="O159" s="10"/>
      <c r="P159" s="7">
        <v>3</v>
      </c>
      <c r="Q159" s="7" t="s">
        <v>157</v>
      </c>
      <c r="R159" s="9" t="str">
        <f>VLOOKUP(Q159,MXP!$B$3:$L$90000,2,0)</f>
        <v>Juego de Terminales frontales FC CuAl para alojar cables de 6…185 mm2 (10…350 Kcmil) para interruptor T4 hasta 320 A, 6 Pzs</v>
      </c>
      <c r="S159" s="9"/>
      <c r="T159" s="10"/>
      <c r="U159" s="3" t="s">
        <v>35910</v>
      </c>
      <c r="V159" s="3" t="s">
        <v>41150</v>
      </c>
      <c r="W159" s="3" t="s">
        <v>41139</v>
      </c>
      <c r="X159" s="3" t="s">
        <v>41139</v>
      </c>
      <c r="Y159" s="3" t="s">
        <v>35912</v>
      </c>
      <c r="Z159" s="3" t="s">
        <v>41166</v>
      </c>
      <c r="AA159" s="3" t="s">
        <v>28390</v>
      </c>
      <c r="AB159" s="3" t="s">
        <v>41181</v>
      </c>
      <c r="AC159" s="3" t="s">
        <v>28404</v>
      </c>
      <c r="AD159" s="3" t="s">
        <v>41165</v>
      </c>
      <c r="AE159" s="3" t="s">
        <v>41139</v>
      </c>
      <c r="AF159" s="3" t="s">
        <v>41139</v>
      </c>
    </row>
    <row r="160" spans="2:32">
      <c r="E160" s="7">
        <v>2</v>
      </c>
      <c r="F160" s="75">
        <v>320</v>
      </c>
      <c r="G160" s="7">
        <v>220</v>
      </c>
      <c r="H160" s="7">
        <v>100</v>
      </c>
      <c r="I160" s="7" t="s">
        <v>41</v>
      </c>
      <c r="J160" s="7" t="s">
        <v>150</v>
      </c>
      <c r="K160" s="7" t="s">
        <v>80</v>
      </c>
      <c r="L160" s="7" t="str">
        <f t="shared" si="8"/>
        <v>T4H 320 amp, Icc= 100 Kamp a 220 volts Relé PR221DS-LS/I.</v>
      </c>
      <c r="M160" s="7" t="s">
        <v>154</v>
      </c>
      <c r="N160" s="9"/>
      <c r="O160" s="10"/>
      <c r="P160" s="7">
        <v>3</v>
      </c>
      <c r="Q160" s="7" t="s">
        <v>157</v>
      </c>
      <c r="R160" s="9" t="str">
        <f>VLOOKUP(Q160,MXP!$B$3:$L$90000,2,0)</f>
        <v>Juego de Terminales frontales FC CuAl para alojar cables de 6…185 mm2 (10…350 Kcmil) para interruptor T4 hasta 320 A, 6 Pzs</v>
      </c>
      <c r="S160" s="9"/>
      <c r="T160" s="10"/>
      <c r="U160" s="3" t="s">
        <v>35910</v>
      </c>
      <c r="V160" s="3" t="s">
        <v>41150</v>
      </c>
      <c r="W160" s="3" t="s">
        <v>41139</v>
      </c>
      <c r="X160" s="3" t="s">
        <v>41139</v>
      </c>
      <c r="Y160" s="3" t="s">
        <v>35912</v>
      </c>
      <c r="Z160" s="3" t="s">
        <v>41166</v>
      </c>
      <c r="AA160" s="3" t="s">
        <v>28390</v>
      </c>
      <c r="AB160" s="3" t="s">
        <v>41181</v>
      </c>
      <c r="AC160" s="3" t="s">
        <v>28404</v>
      </c>
      <c r="AD160" s="3" t="s">
        <v>41165</v>
      </c>
      <c r="AE160" s="3" t="s">
        <v>41139</v>
      </c>
      <c r="AF160" s="3" t="s">
        <v>41139</v>
      </c>
    </row>
    <row r="161" spans="2:32">
      <c r="B161" s="3">
        <v>4</v>
      </c>
      <c r="E161" s="7">
        <v>2</v>
      </c>
      <c r="F161" s="76">
        <v>320</v>
      </c>
      <c r="G161" s="7">
        <v>440</v>
      </c>
      <c r="H161" s="7">
        <v>65</v>
      </c>
      <c r="I161" s="7" t="s">
        <v>41</v>
      </c>
      <c r="J161" s="7" t="s">
        <v>150</v>
      </c>
      <c r="K161" s="7" t="s">
        <v>80</v>
      </c>
      <c r="L161" s="7" t="str">
        <f t="shared" si="8"/>
        <v>T4H 320 amp, Icc= 65 Kamp a 440 volts Relé PR221DS-LS/I.</v>
      </c>
      <c r="M161" s="7" t="s">
        <v>154</v>
      </c>
      <c r="N161" s="9"/>
      <c r="O161" s="10"/>
      <c r="P161" s="7">
        <v>4</v>
      </c>
      <c r="Q161" s="7" t="s">
        <v>157</v>
      </c>
      <c r="R161" s="9" t="str">
        <f>VLOOKUP(Q161,MXP!$B$3:$L$90000,2,0)</f>
        <v>Juego de Terminales frontales FC CuAl para alojar cables de 6…185 mm2 (10…350 Kcmil) para interruptor T4 hasta 320 A, 6 Pzs</v>
      </c>
      <c r="S161" s="9"/>
      <c r="T161" s="10"/>
      <c r="U161" s="3" t="s">
        <v>35910</v>
      </c>
      <c r="V161" s="3" t="s">
        <v>41150</v>
      </c>
      <c r="W161" s="3" t="s">
        <v>41139</v>
      </c>
      <c r="X161" s="3" t="s">
        <v>41139</v>
      </c>
      <c r="Y161" s="3" t="s">
        <v>35912</v>
      </c>
      <c r="Z161" s="3" t="s">
        <v>41166</v>
      </c>
      <c r="AA161" s="3" t="s">
        <v>28390</v>
      </c>
      <c r="AB161" s="3" t="s">
        <v>41181</v>
      </c>
      <c r="AC161" s="3" t="s">
        <v>28404</v>
      </c>
      <c r="AD161" s="3" t="s">
        <v>41165</v>
      </c>
      <c r="AE161" s="3" t="s">
        <v>41139</v>
      </c>
      <c r="AF161" s="3" t="s">
        <v>41139</v>
      </c>
    </row>
    <row r="162" spans="2:32">
      <c r="B162" s="3">
        <v>4</v>
      </c>
      <c r="E162" s="7">
        <v>2</v>
      </c>
      <c r="F162" s="76">
        <v>320</v>
      </c>
      <c r="G162" s="7">
        <v>500</v>
      </c>
      <c r="H162" s="7">
        <v>50</v>
      </c>
      <c r="I162" s="7" t="s">
        <v>41</v>
      </c>
      <c r="J162" s="7" t="s">
        <v>150</v>
      </c>
      <c r="K162" s="7" t="s">
        <v>80</v>
      </c>
      <c r="L162" s="7" t="str">
        <f t="shared" si="8"/>
        <v>T4H 320 amp, Icc= 50 Kamp a 500 volts Relé PR221DS-LS/I.</v>
      </c>
      <c r="M162" s="7" t="s">
        <v>154</v>
      </c>
      <c r="N162" s="9"/>
      <c r="O162" s="10"/>
      <c r="P162" s="7">
        <v>4</v>
      </c>
      <c r="Q162" s="7" t="s">
        <v>157</v>
      </c>
      <c r="R162" s="9" t="str">
        <f>VLOOKUP(Q162,MXP!$B$3:$L$90000,2,0)</f>
        <v>Juego de Terminales frontales FC CuAl para alojar cables de 6…185 mm2 (10…350 Kcmil) para interruptor T4 hasta 320 A, 6 Pzs</v>
      </c>
      <c r="S162" s="9"/>
      <c r="T162" s="10"/>
      <c r="U162" s="3" t="s">
        <v>35910</v>
      </c>
      <c r="V162" s="3" t="s">
        <v>41150</v>
      </c>
      <c r="W162" s="3" t="s">
        <v>41139</v>
      </c>
      <c r="X162" s="3" t="s">
        <v>41139</v>
      </c>
      <c r="Y162" s="3" t="s">
        <v>35912</v>
      </c>
      <c r="Z162" s="3" t="s">
        <v>41166</v>
      </c>
      <c r="AA162" s="3" t="s">
        <v>28390</v>
      </c>
      <c r="AB162" s="3" t="s">
        <v>41181</v>
      </c>
      <c r="AC162" s="3" t="s">
        <v>28404</v>
      </c>
      <c r="AD162" s="3" t="s">
        <v>41165</v>
      </c>
      <c r="AE162" s="3" t="s">
        <v>41139</v>
      </c>
      <c r="AF162" s="3" t="s">
        <v>41139</v>
      </c>
    </row>
    <row r="163" spans="2:32">
      <c r="B163" s="3">
        <v>4</v>
      </c>
      <c r="E163" s="7">
        <v>2</v>
      </c>
      <c r="F163" s="77">
        <v>320</v>
      </c>
      <c r="G163" s="7">
        <v>690</v>
      </c>
      <c r="H163" s="7">
        <v>40</v>
      </c>
      <c r="I163" s="7" t="s">
        <v>41</v>
      </c>
      <c r="J163" s="7" t="s">
        <v>150</v>
      </c>
      <c r="K163" s="7" t="s">
        <v>80</v>
      </c>
      <c r="L163" s="7" t="str">
        <f t="shared" si="8"/>
        <v>T4H 320 amp, Icc= 40 Kamp a 690 volts Relé PR221DS-LS/I.</v>
      </c>
      <c r="M163" s="7" t="s">
        <v>154</v>
      </c>
      <c r="N163" s="9"/>
      <c r="O163" s="10"/>
      <c r="P163" s="7">
        <v>4</v>
      </c>
      <c r="Q163" s="7" t="s">
        <v>157</v>
      </c>
      <c r="R163" s="9" t="str">
        <f>VLOOKUP(Q163,MXP!$B$3:$L$90000,2,0)</f>
        <v>Juego de Terminales frontales FC CuAl para alojar cables de 6…185 mm2 (10…350 Kcmil) para interruptor T4 hasta 320 A, 6 Pzs</v>
      </c>
      <c r="S163" s="9"/>
      <c r="T163" s="10"/>
      <c r="U163" s="3" t="s">
        <v>35910</v>
      </c>
      <c r="V163" s="3" t="s">
        <v>41150</v>
      </c>
      <c r="W163" s="3" t="s">
        <v>41139</v>
      </c>
      <c r="X163" s="3" t="s">
        <v>41139</v>
      </c>
      <c r="Y163" s="3" t="s">
        <v>35912</v>
      </c>
      <c r="Z163" s="3" t="s">
        <v>41166</v>
      </c>
      <c r="AA163" s="3" t="s">
        <v>28390</v>
      </c>
      <c r="AB163" s="3" t="s">
        <v>41181</v>
      </c>
      <c r="AC163" s="3" t="s">
        <v>28404</v>
      </c>
      <c r="AD163" s="3" t="s">
        <v>41165</v>
      </c>
      <c r="AE163" s="3" t="s">
        <v>41139</v>
      </c>
      <c r="AF163" s="3" t="s">
        <v>41139</v>
      </c>
    </row>
    <row r="164" spans="2:32">
      <c r="B164" s="3">
        <v>4</v>
      </c>
      <c r="E164" s="7">
        <v>3</v>
      </c>
      <c r="F164" s="75">
        <v>320</v>
      </c>
      <c r="G164" s="7">
        <v>220</v>
      </c>
      <c r="H164" s="7">
        <v>100</v>
      </c>
      <c r="I164" s="7" t="s">
        <v>41</v>
      </c>
      <c r="J164" s="7" t="s">
        <v>150</v>
      </c>
      <c r="K164" s="7" t="s">
        <v>152</v>
      </c>
      <c r="L164" s="7" t="str">
        <f t="shared" si="8"/>
        <v>T4H 320 amp, Icc= 100 Kamp a 220 volts Relé PR222DS/P-LSIG</v>
      </c>
      <c r="M164" s="7" t="s">
        <v>155</v>
      </c>
      <c r="N164" s="9"/>
      <c r="O164" s="10"/>
      <c r="P164" s="7">
        <v>4</v>
      </c>
      <c r="Q164" s="7" t="s">
        <v>157</v>
      </c>
      <c r="R164" s="9" t="str">
        <f>VLOOKUP(Q164,MXP!$B$3:$L$90000,2,0)</f>
        <v>Juego de Terminales frontales FC CuAl para alojar cables de 6…185 mm2 (10…350 Kcmil) para interruptor T4 hasta 320 A, 6 Pzs</v>
      </c>
      <c r="S164" s="9"/>
      <c r="T164" s="10"/>
      <c r="U164" s="3" t="s">
        <v>35910</v>
      </c>
      <c r="V164" s="3" t="s">
        <v>41150</v>
      </c>
      <c r="W164" s="3" t="s">
        <v>41139</v>
      </c>
      <c r="X164" s="3" t="s">
        <v>41139</v>
      </c>
      <c r="Y164" s="3" t="s">
        <v>35912</v>
      </c>
      <c r="Z164" s="3" t="s">
        <v>41166</v>
      </c>
      <c r="AA164" s="3" t="s">
        <v>28390</v>
      </c>
      <c r="AB164" s="3" t="s">
        <v>41181</v>
      </c>
      <c r="AC164" s="3" t="s">
        <v>28404</v>
      </c>
      <c r="AD164" s="3" t="s">
        <v>41165</v>
      </c>
      <c r="AE164" s="3" t="s">
        <v>41139</v>
      </c>
      <c r="AF164" s="3" t="s">
        <v>41139</v>
      </c>
    </row>
    <row r="165" spans="2:32">
      <c r="B165" s="3">
        <v>4</v>
      </c>
      <c r="E165" s="7">
        <v>3</v>
      </c>
      <c r="F165" s="76">
        <v>320</v>
      </c>
      <c r="G165" s="7">
        <v>440</v>
      </c>
      <c r="H165" s="7">
        <v>65</v>
      </c>
      <c r="I165" s="7" t="s">
        <v>41</v>
      </c>
      <c r="J165" s="7" t="s">
        <v>150</v>
      </c>
      <c r="K165" s="7" t="s">
        <v>152</v>
      </c>
      <c r="L165" s="7" t="str">
        <f t="shared" si="8"/>
        <v>T4H 320 amp, Icc= 65 Kamp a 440 volts Relé PR222DS/P-LSIG</v>
      </c>
      <c r="M165" s="7" t="s">
        <v>155</v>
      </c>
      <c r="N165" s="9"/>
      <c r="O165" s="10"/>
      <c r="P165" s="7">
        <v>4</v>
      </c>
      <c r="Q165" s="7" t="s">
        <v>157</v>
      </c>
      <c r="R165" s="9" t="str">
        <f>VLOOKUP(Q165,MXP!$B$3:$L$90000,2,0)</f>
        <v>Juego de Terminales frontales FC CuAl para alojar cables de 6…185 mm2 (10…350 Kcmil) para interruptor T4 hasta 320 A, 6 Pzs</v>
      </c>
      <c r="S165" s="9"/>
      <c r="T165" s="10"/>
      <c r="U165" s="3" t="s">
        <v>35910</v>
      </c>
      <c r="V165" s="3" t="s">
        <v>41150</v>
      </c>
      <c r="W165" s="3" t="s">
        <v>41139</v>
      </c>
      <c r="X165" s="3" t="s">
        <v>41139</v>
      </c>
      <c r="Y165" s="3" t="s">
        <v>35912</v>
      </c>
      <c r="Z165" s="3" t="s">
        <v>41166</v>
      </c>
      <c r="AA165" s="3" t="s">
        <v>28390</v>
      </c>
      <c r="AB165" s="3" t="s">
        <v>41181</v>
      </c>
      <c r="AC165" s="3" t="s">
        <v>28404</v>
      </c>
      <c r="AD165" s="3" t="s">
        <v>41165</v>
      </c>
      <c r="AE165" s="3" t="s">
        <v>41139</v>
      </c>
      <c r="AF165" s="3" t="s">
        <v>41139</v>
      </c>
    </row>
    <row r="166" spans="2:32">
      <c r="B166" s="3">
        <v>4</v>
      </c>
      <c r="E166" s="7">
        <v>3</v>
      </c>
      <c r="F166" s="76">
        <v>320</v>
      </c>
      <c r="G166" s="7">
        <v>500</v>
      </c>
      <c r="H166" s="7">
        <v>50</v>
      </c>
      <c r="I166" s="7" t="s">
        <v>41</v>
      </c>
      <c r="J166" s="7" t="s">
        <v>150</v>
      </c>
      <c r="K166" s="7" t="s">
        <v>152</v>
      </c>
      <c r="L166" s="7" t="str">
        <f t="shared" si="8"/>
        <v>T4H 320 amp, Icc= 50 Kamp a 500 volts Relé PR222DS/P-LSIG</v>
      </c>
      <c r="M166" s="7" t="s">
        <v>155</v>
      </c>
      <c r="N166" s="9"/>
      <c r="O166" s="10"/>
      <c r="P166" s="7">
        <v>4</v>
      </c>
      <c r="Q166" s="7" t="s">
        <v>157</v>
      </c>
      <c r="R166" s="9" t="str">
        <f>VLOOKUP(Q166,MXP!$B$3:$L$90000,2,0)</f>
        <v>Juego de Terminales frontales FC CuAl para alojar cables de 6…185 mm2 (10…350 Kcmil) para interruptor T4 hasta 320 A, 6 Pzs</v>
      </c>
      <c r="S166" s="9"/>
      <c r="T166" s="10"/>
      <c r="U166" s="3" t="s">
        <v>35910</v>
      </c>
      <c r="V166" s="3" t="s">
        <v>41150</v>
      </c>
      <c r="W166" s="3" t="s">
        <v>41139</v>
      </c>
      <c r="X166" s="3" t="s">
        <v>41139</v>
      </c>
      <c r="Y166" s="3" t="s">
        <v>35912</v>
      </c>
      <c r="Z166" s="3" t="s">
        <v>41166</v>
      </c>
      <c r="AA166" s="3" t="s">
        <v>28390</v>
      </c>
      <c r="AB166" s="3" t="s">
        <v>41181</v>
      </c>
      <c r="AC166" s="3" t="s">
        <v>28404</v>
      </c>
      <c r="AD166" s="3" t="s">
        <v>41165</v>
      </c>
      <c r="AE166" s="3" t="s">
        <v>41139</v>
      </c>
      <c r="AF166" s="3" t="s">
        <v>41139</v>
      </c>
    </row>
    <row r="167" spans="2:32">
      <c r="B167" s="3">
        <v>4</v>
      </c>
      <c r="E167" s="7">
        <v>3</v>
      </c>
      <c r="F167" s="77">
        <v>320</v>
      </c>
      <c r="G167" s="7">
        <v>690</v>
      </c>
      <c r="H167" s="7">
        <v>40</v>
      </c>
      <c r="I167" s="7" t="s">
        <v>41</v>
      </c>
      <c r="J167" s="7" t="s">
        <v>150</v>
      </c>
      <c r="K167" s="7" t="s">
        <v>152</v>
      </c>
      <c r="L167" s="7" t="str">
        <f t="shared" si="8"/>
        <v>T4H 320 amp, Icc= 40 Kamp a 690 volts Relé PR222DS/P-LSIG</v>
      </c>
      <c r="M167" s="7" t="s">
        <v>155</v>
      </c>
      <c r="N167" s="9"/>
      <c r="O167" s="10"/>
      <c r="P167" s="7">
        <v>4</v>
      </c>
      <c r="Q167" s="7" t="s">
        <v>157</v>
      </c>
      <c r="R167" s="9" t="str">
        <f>VLOOKUP(Q167,MXP!$B$3:$L$90000,2,0)</f>
        <v>Juego de Terminales frontales FC CuAl para alojar cables de 6…185 mm2 (10…350 Kcmil) para interruptor T4 hasta 320 A, 6 Pzs</v>
      </c>
      <c r="S167" s="9"/>
      <c r="T167" s="10"/>
      <c r="U167" s="3" t="s">
        <v>35910</v>
      </c>
      <c r="V167" s="3" t="s">
        <v>41150</v>
      </c>
      <c r="W167" s="3" t="s">
        <v>41139</v>
      </c>
      <c r="X167" s="3" t="s">
        <v>41139</v>
      </c>
      <c r="Y167" s="3" t="s">
        <v>35912</v>
      </c>
      <c r="Z167" s="3" t="s">
        <v>41166</v>
      </c>
      <c r="AA167" s="3" t="s">
        <v>28390</v>
      </c>
      <c r="AB167" s="3" t="s">
        <v>41181</v>
      </c>
      <c r="AC167" s="3" t="s">
        <v>28404</v>
      </c>
      <c r="AD167" s="3" t="s">
        <v>41165</v>
      </c>
      <c r="AE167" s="3" t="s">
        <v>41139</v>
      </c>
      <c r="AF167" s="3" t="s">
        <v>41139</v>
      </c>
    </row>
    <row r="168" spans="2:32" ht="45">
      <c r="B168" s="3">
        <v>4</v>
      </c>
      <c r="C168" s="7" t="str">
        <f t="shared" si="9"/>
        <v>320220701</v>
      </c>
      <c r="D168" s="7">
        <f t="shared" si="7"/>
        <v>320220701</v>
      </c>
      <c r="E168" s="7">
        <v>1</v>
      </c>
      <c r="F168" s="75">
        <v>320</v>
      </c>
      <c r="G168" s="7">
        <v>220</v>
      </c>
      <c r="H168" s="7">
        <v>70</v>
      </c>
      <c r="I168" s="7" t="s">
        <v>32</v>
      </c>
      <c r="J168" s="7" t="s">
        <v>54</v>
      </c>
      <c r="K168" s="7" t="s">
        <v>79</v>
      </c>
      <c r="L168" s="7" t="str">
        <f t="shared" si="8"/>
        <v>T5N 320 amp, Icc= 70 Kamp a 220 volts Relé TMA</v>
      </c>
      <c r="M168" s="7" t="s">
        <v>55</v>
      </c>
      <c r="N168" s="9"/>
      <c r="O168" s="10"/>
      <c r="P168" s="7">
        <v>4</v>
      </c>
      <c r="Q168" s="7" t="s">
        <v>64</v>
      </c>
      <c r="R168" s="9" t="str">
        <f>VLOOKUP(Q168,MXP!$B$3:$L$90000,2,0)</f>
        <v xml:space="preserve">Juego de Terminales frontales FC CuAl para alojar 1 cable de 95...300 mm2 (3/0...500 Kcmil) para interruptor T5 hasta 400 A, 6 Pzs </v>
      </c>
      <c r="S168" s="9"/>
      <c r="T168" s="10"/>
      <c r="U168" s="3" t="s">
        <v>35926</v>
      </c>
      <c r="V168" s="3" t="s">
        <v>41153</v>
      </c>
      <c r="W168" s="3" t="s">
        <v>35924</v>
      </c>
      <c r="X168" s="3" t="s">
        <v>41154</v>
      </c>
      <c r="Y168" s="3" t="s">
        <v>35930</v>
      </c>
      <c r="Z168" s="3" t="s">
        <v>41172</v>
      </c>
      <c r="AA168" s="3" t="s">
        <v>24434</v>
      </c>
      <c r="AB168" s="6" t="s">
        <v>41171</v>
      </c>
      <c r="AC168" s="3" t="s">
        <v>24482</v>
      </c>
      <c r="AD168" s="3" t="s">
        <v>41170</v>
      </c>
      <c r="AE168" s="3" t="s">
        <v>24446</v>
      </c>
      <c r="AF168" s="3" t="s">
        <v>41169</v>
      </c>
    </row>
    <row r="169" spans="2:32">
      <c r="B169" s="3">
        <v>4</v>
      </c>
      <c r="C169" s="7" t="str">
        <f t="shared" si="9"/>
        <v>320440301</v>
      </c>
      <c r="D169" s="7">
        <f t="shared" si="7"/>
        <v>320440301</v>
      </c>
      <c r="E169" s="7">
        <v>1</v>
      </c>
      <c r="F169" s="76">
        <v>320</v>
      </c>
      <c r="G169" s="7">
        <v>440</v>
      </c>
      <c r="H169" s="7">
        <v>30</v>
      </c>
      <c r="I169" s="7" t="s">
        <v>32</v>
      </c>
      <c r="J169" s="7" t="s">
        <v>54</v>
      </c>
      <c r="K169" s="7" t="s">
        <v>79</v>
      </c>
      <c r="L169" s="7" t="str">
        <f t="shared" si="8"/>
        <v>T5N 320 amp, Icc= 30 Kamp a 440 volts Relé TMA</v>
      </c>
      <c r="M169" s="7" t="s">
        <v>55</v>
      </c>
      <c r="N169" s="9"/>
      <c r="O169" s="10"/>
      <c r="P169" s="7">
        <v>4</v>
      </c>
      <c r="Q169" s="7" t="s">
        <v>64</v>
      </c>
      <c r="R169" s="9" t="str">
        <f>VLOOKUP(Q169,MXP!$B$3:$L$90000,2,0)</f>
        <v xml:space="preserve">Juego de Terminales frontales FC CuAl para alojar 1 cable de 95...300 mm2 (3/0...500 Kcmil) para interruptor T5 hasta 400 A, 6 Pzs </v>
      </c>
      <c r="S169" s="9"/>
      <c r="T169" s="10"/>
      <c r="U169" s="3" t="s">
        <v>35926</v>
      </c>
      <c r="V169" s="3" t="s">
        <v>41153</v>
      </c>
      <c r="W169" s="3" t="s">
        <v>35924</v>
      </c>
      <c r="X169" s="3" t="s">
        <v>41154</v>
      </c>
      <c r="Y169" s="3" t="s">
        <v>35930</v>
      </c>
      <c r="Z169" s="3" t="s">
        <v>41172</v>
      </c>
      <c r="AA169" s="3" t="s">
        <v>24434</v>
      </c>
      <c r="AB169" s="3" t="s">
        <v>41171</v>
      </c>
      <c r="AC169" s="3" t="s">
        <v>24482</v>
      </c>
      <c r="AD169" s="3" t="s">
        <v>41170</v>
      </c>
      <c r="AE169" s="3" t="s">
        <v>24446</v>
      </c>
      <c r="AF169" s="3" t="s">
        <v>41169</v>
      </c>
    </row>
    <row r="170" spans="2:32">
      <c r="B170" s="3">
        <v>4</v>
      </c>
      <c r="C170" s="7" t="str">
        <f t="shared" si="9"/>
        <v>320500251</v>
      </c>
      <c r="D170" s="7">
        <f t="shared" si="7"/>
        <v>320500251</v>
      </c>
      <c r="E170" s="7">
        <v>1</v>
      </c>
      <c r="F170" s="76">
        <v>320</v>
      </c>
      <c r="G170" s="7">
        <v>500</v>
      </c>
      <c r="H170" s="7">
        <v>25</v>
      </c>
      <c r="I170" s="7" t="s">
        <v>32</v>
      </c>
      <c r="J170" s="7" t="s">
        <v>54</v>
      </c>
      <c r="K170" s="7" t="s">
        <v>79</v>
      </c>
      <c r="L170" s="7" t="str">
        <f t="shared" si="8"/>
        <v>T5N 320 amp, Icc= 25 Kamp a 500 volts Relé TMA</v>
      </c>
      <c r="M170" s="7" t="s">
        <v>55</v>
      </c>
      <c r="N170" s="9"/>
      <c r="O170" s="10"/>
      <c r="P170" s="7">
        <v>4</v>
      </c>
      <c r="Q170" s="7" t="s">
        <v>64</v>
      </c>
      <c r="R170" s="9" t="str">
        <f>VLOOKUP(Q170,MXP!$B$3:$L$90000,2,0)</f>
        <v xml:space="preserve">Juego de Terminales frontales FC CuAl para alojar 1 cable de 95...300 mm2 (3/0...500 Kcmil) para interruptor T5 hasta 400 A, 6 Pzs </v>
      </c>
      <c r="S170" s="9"/>
      <c r="T170" s="10"/>
      <c r="U170" s="3" t="s">
        <v>35926</v>
      </c>
      <c r="V170" s="3" t="s">
        <v>41153</v>
      </c>
      <c r="W170" s="3" t="s">
        <v>35924</v>
      </c>
      <c r="X170" s="3" t="s">
        <v>41154</v>
      </c>
      <c r="Y170" s="3" t="s">
        <v>35930</v>
      </c>
      <c r="Z170" s="3" t="s">
        <v>41172</v>
      </c>
      <c r="AA170" s="3" t="s">
        <v>24434</v>
      </c>
      <c r="AB170" s="3" t="s">
        <v>41171</v>
      </c>
      <c r="AC170" s="3" t="s">
        <v>24482</v>
      </c>
      <c r="AD170" s="3" t="s">
        <v>41170</v>
      </c>
      <c r="AE170" s="3" t="s">
        <v>24446</v>
      </c>
      <c r="AF170" s="3" t="s">
        <v>41169</v>
      </c>
    </row>
    <row r="171" spans="2:32">
      <c r="B171" s="3">
        <v>4</v>
      </c>
      <c r="C171" s="7" t="str">
        <f t="shared" si="9"/>
        <v>320690201</v>
      </c>
      <c r="D171" s="7">
        <f t="shared" si="7"/>
        <v>320690201</v>
      </c>
      <c r="E171" s="7">
        <v>1</v>
      </c>
      <c r="F171" s="77">
        <v>320</v>
      </c>
      <c r="G171" s="7">
        <v>690</v>
      </c>
      <c r="H171" s="7">
        <v>20</v>
      </c>
      <c r="I171" s="7" t="s">
        <v>32</v>
      </c>
      <c r="J171" s="7" t="s">
        <v>54</v>
      </c>
      <c r="K171" s="7" t="s">
        <v>79</v>
      </c>
      <c r="L171" s="7" t="str">
        <f t="shared" si="8"/>
        <v>T5N 320 amp, Icc= 20 Kamp a 690 volts Relé TMA</v>
      </c>
      <c r="M171" s="7" t="s">
        <v>55</v>
      </c>
      <c r="N171" s="9"/>
      <c r="O171" s="10"/>
      <c r="P171" s="7">
        <v>4</v>
      </c>
      <c r="Q171" s="7" t="s">
        <v>64</v>
      </c>
      <c r="R171" s="9" t="str">
        <f>VLOOKUP(Q171,MXP!$B$3:$L$90000,2,0)</f>
        <v xml:space="preserve">Juego de Terminales frontales FC CuAl para alojar 1 cable de 95...300 mm2 (3/0...500 Kcmil) para interruptor T5 hasta 400 A, 6 Pzs </v>
      </c>
      <c r="S171" s="9"/>
      <c r="T171" s="10"/>
      <c r="U171" s="3" t="s">
        <v>35926</v>
      </c>
      <c r="V171" s="3" t="s">
        <v>41153</v>
      </c>
      <c r="W171" s="3" t="s">
        <v>35924</v>
      </c>
      <c r="X171" s="3" t="s">
        <v>41154</v>
      </c>
      <c r="Y171" s="3" t="s">
        <v>35930</v>
      </c>
      <c r="Z171" s="3" t="s">
        <v>41172</v>
      </c>
      <c r="AA171" s="3" t="s">
        <v>24434</v>
      </c>
      <c r="AB171" s="3" t="s">
        <v>41171</v>
      </c>
      <c r="AC171" s="3" t="s">
        <v>24482</v>
      </c>
      <c r="AD171" s="3" t="s">
        <v>41170</v>
      </c>
      <c r="AE171" s="3" t="s">
        <v>24446</v>
      </c>
      <c r="AF171" s="3" t="s">
        <v>41169</v>
      </c>
    </row>
    <row r="172" spans="2:32">
      <c r="B172" s="3">
        <v>4</v>
      </c>
      <c r="C172" s="7" t="str">
        <f t="shared" si="9"/>
        <v>320220702</v>
      </c>
      <c r="D172" s="7">
        <f t="shared" si="7"/>
        <v>320220702</v>
      </c>
      <c r="E172" s="7">
        <v>2</v>
      </c>
      <c r="F172" s="75">
        <v>320</v>
      </c>
      <c r="G172" s="7">
        <v>220</v>
      </c>
      <c r="H172" s="7">
        <v>70</v>
      </c>
      <c r="I172" s="7" t="s">
        <v>32</v>
      </c>
      <c r="J172" s="7" t="s">
        <v>54</v>
      </c>
      <c r="K172" s="7" t="s">
        <v>80</v>
      </c>
      <c r="L172" s="7" t="str">
        <f t="shared" si="8"/>
        <v>T5N 320 amp, Icc= 70 Kamp a 220 volts Relé PR221DS-LS/I.</v>
      </c>
      <c r="M172" s="7" t="s">
        <v>56</v>
      </c>
      <c r="N172" s="9"/>
      <c r="O172" s="10"/>
      <c r="P172" s="7">
        <v>4</v>
      </c>
      <c r="Q172" s="7" t="s">
        <v>64</v>
      </c>
      <c r="R172" s="9" t="str">
        <f>VLOOKUP(Q172,MXP!$B$3:$L$90000,2,0)</f>
        <v xml:space="preserve">Juego de Terminales frontales FC CuAl para alojar 1 cable de 95...300 mm2 (3/0...500 Kcmil) para interruptor T5 hasta 400 A, 6 Pzs </v>
      </c>
      <c r="S172" s="9"/>
      <c r="T172" s="10"/>
      <c r="U172" s="3" t="s">
        <v>35926</v>
      </c>
      <c r="V172" s="3" t="s">
        <v>41153</v>
      </c>
      <c r="W172" s="3" t="s">
        <v>35924</v>
      </c>
      <c r="X172" s="3" t="s">
        <v>41154</v>
      </c>
      <c r="Y172" s="3" t="s">
        <v>35930</v>
      </c>
      <c r="Z172" s="3" t="s">
        <v>41172</v>
      </c>
      <c r="AA172" s="3" t="s">
        <v>24434</v>
      </c>
      <c r="AB172" s="3" t="s">
        <v>41171</v>
      </c>
      <c r="AC172" s="3" t="s">
        <v>24482</v>
      </c>
      <c r="AD172" s="3" t="s">
        <v>41170</v>
      </c>
      <c r="AE172" s="3" t="s">
        <v>24446</v>
      </c>
      <c r="AF172" s="3" t="s">
        <v>41169</v>
      </c>
    </row>
    <row r="173" spans="2:32">
      <c r="B173" s="3">
        <v>4</v>
      </c>
      <c r="C173" s="7" t="str">
        <f t="shared" si="9"/>
        <v>320440302</v>
      </c>
      <c r="D173" s="7">
        <f t="shared" si="7"/>
        <v>320440302</v>
      </c>
      <c r="E173" s="7">
        <v>2</v>
      </c>
      <c r="F173" s="76">
        <v>320</v>
      </c>
      <c r="G173" s="7">
        <v>440</v>
      </c>
      <c r="H173" s="7">
        <v>30</v>
      </c>
      <c r="I173" s="7" t="s">
        <v>32</v>
      </c>
      <c r="J173" s="7" t="s">
        <v>54</v>
      </c>
      <c r="K173" s="7" t="s">
        <v>80</v>
      </c>
      <c r="L173" s="7" t="str">
        <f t="shared" si="8"/>
        <v>T5N 320 amp, Icc= 30 Kamp a 440 volts Relé PR221DS-LS/I.</v>
      </c>
      <c r="M173" s="7" t="s">
        <v>56</v>
      </c>
      <c r="N173" s="9"/>
      <c r="O173" s="10"/>
      <c r="P173" s="7">
        <v>4</v>
      </c>
      <c r="Q173" s="7" t="s">
        <v>64</v>
      </c>
      <c r="R173" s="9" t="str">
        <f>VLOOKUP(Q173,MXP!$B$3:$L$90000,2,0)</f>
        <v xml:space="preserve">Juego de Terminales frontales FC CuAl para alojar 1 cable de 95...300 mm2 (3/0...500 Kcmil) para interruptor T5 hasta 400 A, 6 Pzs </v>
      </c>
      <c r="S173" s="9"/>
      <c r="T173" s="10"/>
      <c r="U173" s="3" t="s">
        <v>35926</v>
      </c>
      <c r="V173" s="3" t="s">
        <v>41153</v>
      </c>
      <c r="W173" s="3" t="s">
        <v>35924</v>
      </c>
      <c r="X173" s="3" t="s">
        <v>41154</v>
      </c>
      <c r="Y173" s="3" t="s">
        <v>35930</v>
      </c>
      <c r="Z173" s="3" t="s">
        <v>41172</v>
      </c>
      <c r="AA173" s="3" t="s">
        <v>24434</v>
      </c>
      <c r="AB173" s="3" t="s">
        <v>41171</v>
      </c>
      <c r="AC173" s="3" t="s">
        <v>24482</v>
      </c>
      <c r="AD173" s="3" t="s">
        <v>41170</v>
      </c>
      <c r="AE173" s="3" t="s">
        <v>24446</v>
      </c>
      <c r="AF173" s="3" t="s">
        <v>41169</v>
      </c>
    </row>
    <row r="174" spans="2:32">
      <c r="B174" s="3">
        <v>4</v>
      </c>
      <c r="C174" s="7" t="str">
        <f t="shared" si="9"/>
        <v>320500252</v>
      </c>
      <c r="D174" s="7">
        <f t="shared" si="7"/>
        <v>320500252</v>
      </c>
      <c r="E174" s="7">
        <v>2</v>
      </c>
      <c r="F174" s="76">
        <v>320</v>
      </c>
      <c r="G174" s="7">
        <v>500</v>
      </c>
      <c r="H174" s="7">
        <v>25</v>
      </c>
      <c r="I174" s="7" t="s">
        <v>32</v>
      </c>
      <c r="J174" s="7" t="s">
        <v>54</v>
      </c>
      <c r="K174" s="7" t="s">
        <v>80</v>
      </c>
      <c r="L174" s="7" t="str">
        <f t="shared" si="8"/>
        <v>T5N 320 amp, Icc= 25 Kamp a 500 volts Relé PR221DS-LS/I.</v>
      </c>
      <c r="M174" s="7" t="s">
        <v>56</v>
      </c>
      <c r="N174" s="9"/>
      <c r="O174" s="10"/>
      <c r="P174" s="7">
        <v>4</v>
      </c>
      <c r="Q174" s="7" t="s">
        <v>64</v>
      </c>
      <c r="R174" s="9" t="str">
        <f>VLOOKUP(Q174,MXP!$B$3:$L$90000,2,0)</f>
        <v xml:space="preserve">Juego de Terminales frontales FC CuAl para alojar 1 cable de 95...300 mm2 (3/0...500 Kcmil) para interruptor T5 hasta 400 A, 6 Pzs </v>
      </c>
      <c r="S174" s="9"/>
      <c r="T174" s="10"/>
      <c r="U174" s="3" t="s">
        <v>35926</v>
      </c>
      <c r="V174" s="3" t="s">
        <v>41153</v>
      </c>
      <c r="W174" s="3" t="s">
        <v>35924</v>
      </c>
      <c r="X174" s="3" t="s">
        <v>41154</v>
      </c>
      <c r="Y174" s="3" t="s">
        <v>35930</v>
      </c>
      <c r="Z174" s="3" t="s">
        <v>41172</v>
      </c>
      <c r="AA174" s="3" t="s">
        <v>24434</v>
      </c>
      <c r="AB174" s="3" t="s">
        <v>41171</v>
      </c>
      <c r="AC174" s="3" t="s">
        <v>24482</v>
      </c>
      <c r="AD174" s="3" t="s">
        <v>41170</v>
      </c>
      <c r="AE174" s="3" t="s">
        <v>24446</v>
      </c>
      <c r="AF174" s="3" t="s">
        <v>41169</v>
      </c>
    </row>
    <row r="175" spans="2:32">
      <c r="B175" s="3">
        <v>4</v>
      </c>
      <c r="C175" s="7" t="str">
        <f t="shared" si="9"/>
        <v>320690202</v>
      </c>
      <c r="D175" s="7">
        <f t="shared" si="7"/>
        <v>320690202</v>
      </c>
      <c r="E175" s="7">
        <v>2</v>
      </c>
      <c r="F175" s="77">
        <v>320</v>
      </c>
      <c r="G175" s="7">
        <v>690</v>
      </c>
      <c r="H175" s="7">
        <v>20</v>
      </c>
      <c r="I175" s="7" t="s">
        <v>32</v>
      </c>
      <c r="J175" s="7" t="s">
        <v>54</v>
      </c>
      <c r="K175" s="7" t="s">
        <v>80</v>
      </c>
      <c r="L175" s="7" t="str">
        <f t="shared" si="8"/>
        <v>T5N 320 amp, Icc= 20 Kamp a 690 volts Relé PR221DS-LS/I.</v>
      </c>
      <c r="M175" s="7" t="s">
        <v>56</v>
      </c>
      <c r="N175" s="9"/>
      <c r="O175" s="10"/>
      <c r="P175" s="7">
        <v>4</v>
      </c>
      <c r="Q175" s="7" t="s">
        <v>64</v>
      </c>
      <c r="R175" s="9" t="str">
        <f>VLOOKUP(Q175,MXP!$B$3:$L$90000,2,0)</f>
        <v xml:space="preserve">Juego de Terminales frontales FC CuAl para alojar 1 cable de 95...300 mm2 (3/0...500 Kcmil) para interruptor T5 hasta 400 A, 6 Pzs </v>
      </c>
      <c r="S175" s="9"/>
      <c r="T175" s="10"/>
      <c r="U175" s="3" t="s">
        <v>35926</v>
      </c>
      <c r="V175" s="3" t="s">
        <v>41153</v>
      </c>
      <c r="W175" s="3" t="s">
        <v>35924</v>
      </c>
      <c r="X175" s="3" t="s">
        <v>41154</v>
      </c>
      <c r="Y175" s="3" t="s">
        <v>35930</v>
      </c>
      <c r="Z175" s="3" t="s">
        <v>41172</v>
      </c>
      <c r="AA175" s="3" t="s">
        <v>24434</v>
      </c>
      <c r="AB175" s="3" t="s">
        <v>41171</v>
      </c>
      <c r="AC175" s="3" t="s">
        <v>24482</v>
      </c>
      <c r="AD175" s="3" t="s">
        <v>41170</v>
      </c>
      <c r="AE175" s="3" t="s">
        <v>24446</v>
      </c>
      <c r="AF175" s="3" t="s">
        <v>41169</v>
      </c>
    </row>
    <row r="176" spans="2:32">
      <c r="B176" s="3">
        <v>4</v>
      </c>
      <c r="C176" s="7" t="str">
        <f t="shared" si="9"/>
        <v>320220703</v>
      </c>
      <c r="D176" s="7">
        <f t="shared" si="7"/>
        <v>320220703</v>
      </c>
      <c r="E176" s="7">
        <v>3</v>
      </c>
      <c r="F176" s="75">
        <v>320</v>
      </c>
      <c r="G176" s="7">
        <v>220</v>
      </c>
      <c r="H176" s="7">
        <v>70</v>
      </c>
      <c r="I176" s="7" t="s">
        <v>32</v>
      </c>
      <c r="J176" s="7" t="s">
        <v>54</v>
      </c>
      <c r="K176" s="7" t="s">
        <v>130</v>
      </c>
      <c r="L176" s="7" t="str">
        <f t="shared" si="8"/>
        <v>T5N 320 amp, Icc= 70 Kamp a 220 volts Relé PR222DS/P-LSIG.</v>
      </c>
      <c r="M176" s="7" t="s">
        <v>57</v>
      </c>
      <c r="N176" s="9"/>
      <c r="O176" s="10"/>
      <c r="P176" s="7">
        <v>4</v>
      </c>
      <c r="Q176" s="7" t="s">
        <v>64</v>
      </c>
      <c r="R176" s="9" t="str">
        <f>VLOOKUP(Q176,MXP!$B$3:$L$90000,2,0)</f>
        <v xml:space="preserve">Juego de Terminales frontales FC CuAl para alojar 1 cable de 95...300 mm2 (3/0...500 Kcmil) para interruptor T5 hasta 400 A, 6 Pzs </v>
      </c>
      <c r="S176" s="9"/>
      <c r="T176" s="10"/>
      <c r="U176" s="3" t="s">
        <v>35926</v>
      </c>
      <c r="V176" s="3" t="s">
        <v>41153</v>
      </c>
      <c r="W176" s="3" t="s">
        <v>35924</v>
      </c>
      <c r="X176" s="3" t="s">
        <v>41154</v>
      </c>
      <c r="Y176" s="3" t="s">
        <v>35930</v>
      </c>
      <c r="Z176" s="3" t="s">
        <v>41172</v>
      </c>
      <c r="AA176" s="3" t="s">
        <v>24434</v>
      </c>
      <c r="AB176" s="3" t="s">
        <v>41171</v>
      </c>
      <c r="AC176" s="3" t="s">
        <v>24482</v>
      </c>
      <c r="AD176" s="3" t="s">
        <v>41170</v>
      </c>
      <c r="AE176" s="3" t="s">
        <v>24446</v>
      </c>
      <c r="AF176" s="3" t="s">
        <v>41169</v>
      </c>
    </row>
    <row r="177" spans="2:32">
      <c r="B177" s="3">
        <v>4</v>
      </c>
      <c r="C177" s="7" t="str">
        <f t="shared" si="9"/>
        <v>320440303</v>
      </c>
      <c r="D177" s="7">
        <f t="shared" si="7"/>
        <v>320440303</v>
      </c>
      <c r="E177" s="7">
        <v>3</v>
      </c>
      <c r="F177" s="76">
        <v>320</v>
      </c>
      <c r="G177" s="7">
        <v>440</v>
      </c>
      <c r="H177" s="7">
        <v>30</v>
      </c>
      <c r="I177" s="7" t="s">
        <v>32</v>
      </c>
      <c r="J177" s="7" t="s">
        <v>54</v>
      </c>
      <c r="K177" s="7" t="s">
        <v>130</v>
      </c>
      <c r="L177" s="7" t="str">
        <f t="shared" si="8"/>
        <v>T5N 320 amp, Icc= 30 Kamp a 440 volts Relé PR222DS/P-LSIG.</v>
      </c>
      <c r="M177" s="7" t="s">
        <v>57</v>
      </c>
      <c r="N177" s="9"/>
      <c r="O177" s="10"/>
      <c r="P177" s="7">
        <v>4</v>
      </c>
      <c r="Q177" s="7" t="s">
        <v>64</v>
      </c>
      <c r="R177" s="9" t="str">
        <f>VLOOKUP(Q177,MXP!$B$3:$L$90000,2,0)</f>
        <v xml:space="preserve">Juego de Terminales frontales FC CuAl para alojar 1 cable de 95...300 mm2 (3/0...500 Kcmil) para interruptor T5 hasta 400 A, 6 Pzs </v>
      </c>
      <c r="S177" s="9"/>
      <c r="T177" s="10"/>
      <c r="U177" s="3" t="s">
        <v>35926</v>
      </c>
      <c r="V177" s="3" t="s">
        <v>41153</v>
      </c>
      <c r="W177" s="3" t="s">
        <v>35924</v>
      </c>
      <c r="X177" s="3" t="s">
        <v>41154</v>
      </c>
      <c r="Y177" s="3" t="s">
        <v>35930</v>
      </c>
      <c r="Z177" s="3" t="s">
        <v>41172</v>
      </c>
      <c r="AA177" s="3" t="s">
        <v>24434</v>
      </c>
      <c r="AB177" s="3" t="s">
        <v>41171</v>
      </c>
      <c r="AC177" s="3" t="s">
        <v>24482</v>
      </c>
      <c r="AD177" s="3" t="s">
        <v>41170</v>
      </c>
      <c r="AE177" s="3" t="s">
        <v>24446</v>
      </c>
      <c r="AF177" s="3" t="s">
        <v>41169</v>
      </c>
    </row>
    <row r="178" spans="2:32">
      <c r="B178" s="3">
        <v>4</v>
      </c>
      <c r="C178" s="7" t="str">
        <f t="shared" si="9"/>
        <v>320500253</v>
      </c>
      <c r="D178" s="7">
        <f t="shared" si="7"/>
        <v>320500253</v>
      </c>
      <c r="E178" s="7">
        <v>3</v>
      </c>
      <c r="F178" s="76">
        <v>320</v>
      </c>
      <c r="G178" s="7">
        <v>500</v>
      </c>
      <c r="H178" s="7">
        <v>25</v>
      </c>
      <c r="I178" s="7" t="s">
        <v>32</v>
      </c>
      <c r="J178" s="7" t="s">
        <v>54</v>
      </c>
      <c r="K178" s="7" t="s">
        <v>130</v>
      </c>
      <c r="L178" s="7" t="str">
        <f t="shared" si="8"/>
        <v>T5N 320 amp, Icc= 25 Kamp a 500 volts Relé PR222DS/P-LSIG.</v>
      </c>
      <c r="M178" s="7" t="s">
        <v>57</v>
      </c>
      <c r="N178" s="9"/>
      <c r="O178" s="10"/>
      <c r="P178" s="7">
        <v>4</v>
      </c>
      <c r="Q178" s="7" t="s">
        <v>64</v>
      </c>
      <c r="R178" s="9" t="str">
        <f>VLOOKUP(Q178,MXP!$B$3:$L$90000,2,0)</f>
        <v xml:space="preserve">Juego de Terminales frontales FC CuAl para alojar 1 cable de 95...300 mm2 (3/0...500 Kcmil) para interruptor T5 hasta 400 A, 6 Pzs </v>
      </c>
      <c r="S178" s="9"/>
      <c r="T178" s="10"/>
      <c r="U178" s="3" t="s">
        <v>35926</v>
      </c>
      <c r="V178" s="3" t="s">
        <v>41153</v>
      </c>
      <c r="W178" s="3" t="s">
        <v>35924</v>
      </c>
      <c r="X178" s="3" t="s">
        <v>41154</v>
      </c>
      <c r="Y178" s="3" t="s">
        <v>35930</v>
      </c>
      <c r="Z178" s="3" t="s">
        <v>41172</v>
      </c>
      <c r="AA178" s="3" t="s">
        <v>24434</v>
      </c>
      <c r="AB178" s="3" t="s">
        <v>41171</v>
      </c>
      <c r="AC178" s="3" t="s">
        <v>24482</v>
      </c>
      <c r="AD178" s="3" t="s">
        <v>41170</v>
      </c>
      <c r="AE178" s="3" t="s">
        <v>24446</v>
      </c>
      <c r="AF178" s="3" t="s">
        <v>41169</v>
      </c>
    </row>
    <row r="179" spans="2:32">
      <c r="B179" s="3">
        <v>4</v>
      </c>
      <c r="C179" s="7" t="str">
        <f t="shared" si="9"/>
        <v>320690203</v>
      </c>
      <c r="D179" s="7">
        <f t="shared" si="7"/>
        <v>320690203</v>
      </c>
      <c r="E179" s="7">
        <v>3</v>
      </c>
      <c r="F179" s="77">
        <v>320</v>
      </c>
      <c r="G179" s="7">
        <v>690</v>
      </c>
      <c r="H179" s="7">
        <v>20</v>
      </c>
      <c r="I179" s="7" t="s">
        <v>32</v>
      </c>
      <c r="J179" s="7" t="s">
        <v>54</v>
      </c>
      <c r="K179" s="7" t="s">
        <v>130</v>
      </c>
      <c r="L179" s="7" t="str">
        <f t="shared" si="8"/>
        <v>T5N 320 amp, Icc= 20 Kamp a 690 volts Relé PR222DS/P-LSIG.</v>
      </c>
      <c r="M179" s="7" t="s">
        <v>57</v>
      </c>
      <c r="N179" s="9"/>
      <c r="O179" s="10"/>
      <c r="P179" s="7">
        <v>4</v>
      </c>
      <c r="Q179" s="7" t="s">
        <v>64</v>
      </c>
      <c r="R179" s="9" t="str">
        <f>VLOOKUP(Q179,MXP!$B$3:$L$90000,2,0)</f>
        <v xml:space="preserve">Juego de Terminales frontales FC CuAl para alojar 1 cable de 95...300 mm2 (3/0...500 Kcmil) para interruptor T5 hasta 400 A, 6 Pzs </v>
      </c>
      <c r="S179" s="9"/>
      <c r="T179" s="10"/>
      <c r="U179" s="3" t="s">
        <v>35926</v>
      </c>
      <c r="V179" s="3" t="s">
        <v>41153</v>
      </c>
      <c r="W179" s="3" t="s">
        <v>35924</v>
      </c>
      <c r="X179" s="3" t="s">
        <v>41154</v>
      </c>
      <c r="Y179" s="3" t="s">
        <v>35930</v>
      </c>
      <c r="Z179" s="3" t="s">
        <v>41172</v>
      </c>
      <c r="AA179" s="3" t="s">
        <v>24434</v>
      </c>
      <c r="AB179" s="3" t="s">
        <v>41171</v>
      </c>
      <c r="AC179" s="3" t="s">
        <v>24482</v>
      </c>
      <c r="AD179" s="3" t="s">
        <v>41170</v>
      </c>
      <c r="AE179" s="3" t="s">
        <v>24446</v>
      </c>
      <c r="AF179" s="3" t="s">
        <v>41169</v>
      </c>
    </row>
    <row r="180" spans="2:32">
      <c r="B180" s="3">
        <v>4</v>
      </c>
      <c r="C180" s="7" t="str">
        <f t="shared" si="9"/>
        <v>400220701</v>
      </c>
      <c r="D180" s="7">
        <f t="shared" si="7"/>
        <v>400220701</v>
      </c>
      <c r="E180" s="7">
        <v>1</v>
      </c>
      <c r="F180" s="75">
        <v>400</v>
      </c>
      <c r="G180" s="7">
        <v>220</v>
      </c>
      <c r="H180" s="7">
        <v>70</v>
      </c>
      <c r="I180" s="7" t="s">
        <v>32</v>
      </c>
      <c r="J180" s="7" t="s">
        <v>54</v>
      </c>
      <c r="K180" s="7" t="s">
        <v>79</v>
      </c>
      <c r="L180" s="7" t="str">
        <f t="shared" si="8"/>
        <v>T5N 400 amp, Icc= 70 Kamp a 220 volts Relé TMA</v>
      </c>
      <c r="M180" s="7" t="s">
        <v>58</v>
      </c>
      <c r="N180" s="9"/>
      <c r="O180" s="10"/>
      <c r="P180" s="7">
        <v>4</v>
      </c>
      <c r="Q180" s="7" t="s">
        <v>64</v>
      </c>
      <c r="R180" s="9" t="str">
        <f>VLOOKUP(Q180,MXP!$B$3:$L$90000,2,0)</f>
        <v xml:space="preserve">Juego de Terminales frontales FC CuAl para alojar 1 cable de 95...300 mm2 (3/0...500 Kcmil) para interruptor T5 hasta 400 A, 6 Pzs </v>
      </c>
      <c r="S180" s="9"/>
      <c r="T180" s="10"/>
      <c r="U180" s="3" t="s">
        <v>35926</v>
      </c>
      <c r="V180" s="3" t="s">
        <v>41153</v>
      </c>
      <c r="W180" s="3" t="s">
        <v>35924</v>
      </c>
      <c r="X180" s="3" t="s">
        <v>41154</v>
      </c>
      <c r="Y180" s="3" t="s">
        <v>35930</v>
      </c>
      <c r="Z180" s="3" t="s">
        <v>41172</v>
      </c>
      <c r="AA180" s="3" t="s">
        <v>24434</v>
      </c>
      <c r="AB180" s="3" t="s">
        <v>41171</v>
      </c>
      <c r="AC180" s="3" t="s">
        <v>24482</v>
      </c>
      <c r="AD180" s="3" t="s">
        <v>41170</v>
      </c>
      <c r="AE180" s="3" t="s">
        <v>24446</v>
      </c>
      <c r="AF180" s="3" t="s">
        <v>41169</v>
      </c>
    </row>
    <row r="181" spans="2:32">
      <c r="B181" s="3">
        <v>4</v>
      </c>
      <c r="C181" s="7" t="str">
        <f t="shared" si="9"/>
        <v>400440301</v>
      </c>
      <c r="D181" s="7">
        <f t="shared" si="7"/>
        <v>400440301</v>
      </c>
      <c r="E181" s="7">
        <v>1</v>
      </c>
      <c r="F181" s="76">
        <v>400</v>
      </c>
      <c r="G181" s="7">
        <v>440</v>
      </c>
      <c r="H181" s="7">
        <v>30</v>
      </c>
      <c r="I181" s="7" t="s">
        <v>32</v>
      </c>
      <c r="J181" s="7" t="s">
        <v>54</v>
      </c>
      <c r="K181" s="7" t="s">
        <v>79</v>
      </c>
      <c r="L181" s="7" t="str">
        <f t="shared" si="8"/>
        <v>T5N 400 amp, Icc= 30 Kamp a 440 volts Relé TMA</v>
      </c>
      <c r="M181" s="7" t="s">
        <v>58</v>
      </c>
      <c r="N181" s="9"/>
      <c r="O181" s="10"/>
      <c r="P181" s="7">
        <v>4</v>
      </c>
      <c r="Q181" s="7" t="s">
        <v>64</v>
      </c>
      <c r="R181" s="9" t="str">
        <f>VLOOKUP(Q181,MXP!$B$3:$L$90000,2,0)</f>
        <v xml:space="preserve">Juego de Terminales frontales FC CuAl para alojar 1 cable de 95...300 mm2 (3/0...500 Kcmil) para interruptor T5 hasta 400 A, 6 Pzs </v>
      </c>
      <c r="S181" s="9"/>
      <c r="T181" s="10"/>
      <c r="U181" s="3" t="s">
        <v>35926</v>
      </c>
      <c r="V181" s="3" t="s">
        <v>41153</v>
      </c>
      <c r="W181" s="3" t="s">
        <v>35924</v>
      </c>
      <c r="X181" s="3" t="s">
        <v>41154</v>
      </c>
      <c r="Y181" s="3" t="s">
        <v>35930</v>
      </c>
      <c r="Z181" s="3" t="s">
        <v>41172</v>
      </c>
      <c r="AA181" s="3" t="s">
        <v>24434</v>
      </c>
      <c r="AB181" s="3" t="s">
        <v>41171</v>
      </c>
      <c r="AC181" s="3" t="s">
        <v>24482</v>
      </c>
      <c r="AD181" s="3" t="s">
        <v>41170</v>
      </c>
      <c r="AE181" s="3" t="s">
        <v>24446</v>
      </c>
      <c r="AF181" s="3" t="s">
        <v>41169</v>
      </c>
    </row>
    <row r="182" spans="2:32">
      <c r="B182" s="3">
        <v>4</v>
      </c>
      <c r="C182" s="7" t="str">
        <f t="shared" si="9"/>
        <v>400500251</v>
      </c>
      <c r="D182" s="7">
        <f t="shared" si="7"/>
        <v>400500251</v>
      </c>
      <c r="E182" s="7">
        <v>1</v>
      </c>
      <c r="F182" s="76">
        <v>400</v>
      </c>
      <c r="G182" s="7">
        <v>500</v>
      </c>
      <c r="H182" s="7">
        <v>25</v>
      </c>
      <c r="I182" s="7" t="s">
        <v>32</v>
      </c>
      <c r="J182" s="7" t="s">
        <v>54</v>
      </c>
      <c r="K182" s="7" t="s">
        <v>79</v>
      </c>
      <c r="L182" s="7" t="str">
        <f t="shared" si="8"/>
        <v>T5N 400 amp, Icc= 25 Kamp a 500 volts Relé TMA</v>
      </c>
      <c r="M182" s="7" t="s">
        <v>58</v>
      </c>
      <c r="N182" s="9"/>
      <c r="O182" s="10"/>
      <c r="P182" s="7">
        <v>4</v>
      </c>
      <c r="Q182" s="7" t="s">
        <v>64</v>
      </c>
      <c r="R182" s="9" t="str">
        <f>VLOOKUP(Q182,MXP!$B$3:$L$90000,2,0)</f>
        <v xml:space="preserve">Juego de Terminales frontales FC CuAl para alojar 1 cable de 95...300 mm2 (3/0...500 Kcmil) para interruptor T5 hasta 400 A, 6 Pzs </v>
      </c>
      <c r="S182" s="9"/>
      <c r="T182" s="10"/>
      <c r="U182" s="3" t="s">
        <v>35926</v>
      </c>
      <c r="V182" s="3" t="s">
        <v>41153</v>
      </c>
      <c r="W182" s="3" t="s">
        <v>35924</v>
      </c>
      <c r="X182" s="3" t="s">
        <v>41154</v>
      </c>
      <c r="Y182" s="3" t="s">
        <v>35930</v>
      </c>
      <c r="Z182" s="3" t="s">
        <v>41172</v>
      </c>
      <c r="AA182" s="3" t="s">
        <v>24434</v>
      </c>
      <c r="AB182" s="3" t="s">
        <v>41171</v>
      </c>
      <c r="AC182" s="3" t="s">
        <v>24482</v>
      </c>
      <c r="AD182" s="3" t="s">
        <v>41170</v>
      </c>
      <c r="AE182" s="3" t="s">
        <v>24446</v>
      </c>
      <c r="AF182" s="3" t="s">
        <v>41169</v>
      </c>
    </row>
    <row r="183" spans="2:32">
      <c r="B183" s="3">
        <v>4</v>
      </c>
      <c r="C183" s="7" t="str">
        <f t="shared" si="9"/>
        <v>400690201</v>
      </c>
      <c r="D183" s="7">
        <f t="shared" si="7"/>
        <v>400690201</v>
      </c>
      <c r="E183" s="7">
        <v>1</v>
      </c>
      <c r="F183" s="77">
        <v>400</v>
      </c>
      <c r="G183" s="7">
        <v>690</v>
      </c>
      <c r="H183" s="7">
        <v>20</v>
      </c>
      <c r="I183" s="7" t="s">
        <v>32</v>
      </c>
      <c r="J183" s="7" t="s">
        <v>54</v>
      </c>
      <c r="K183" s="7" t="s">
        <v>79</v>
      </c>
      <c r="L183" s="7" t="str">
        <f t="shared" si="8"/>
        <v>T5N 400 amp, Icc= 20 Kamp a 690 volts Relé TMA</v>
      </c>
      <c r="M183" s="7" t="s">
        <v>58</v>
      </c>
      <c r="N183" s="9"/>
      <c r="O183" s="10"/>
      <c r="P183" s="7">
        <v>4</v>
      </c>
      <c r="Q183" s="7" t="s">
        <v>64</v>
      </c>
      <c r="R183" s="9" t="str">
        <f>VLOOKUP(Q183,MXP!$B$3:$L$90000,2,0)</f>
        <v xml:space="preserve">Juego de Terminales frontales FC CuAl para alojar 1 cable de 95...300 mm2 (3/0...500 Kcmil) para interruptor T5 hasta 400 A, 6 Pzs </v>
      </c>
      <c r="S183" s="9"/>
      <c r="T183" s="10"/>
      <c r="U183" s="3" t="s">
        <v>35926</v>
      </c>
      <c r="V183" s="3" t="s">
        <v>41153</v>
      </c>
      <c r="W183" s="3" t="s">
        <v>35924</v>
      </c>
      <c r="X183" s="3" t="s">
        <v>41154</v>
      </c>
      <c r="Y183" s="3" t="s">
        <v>35930</v>
      </c>
      <c r="Z183" s="3" t="s">
        <v>41172</v>
      </c>
      <c r="AA183" s="3" t="s">
        <v>24434</v>
      </c>
      <c r="AB183" s="3" t="s">
        <v>41171</v>
      </c>
      <c r="AC183" s="3" t="s">
        <v>24482</v>
      </c>
      <c r="AD183" s="3" t="s">
        <v>41170</v>
      </c>
      <c r="AE183" s="3" t="s">
        <v>24446</v>
      </c>
      <c r="AF183" s="3" t="s">
        <v>41169</v>
      </c>
    </row>
    <row r="184" spans="2:32">
      <c r="B184" s="3">
        <v>4</v>
      </c>
      <c r="C184" s="7" t="str">
        <f t="shared" si="9"/>
        <v>400220702</v>
      </c>
      <c r="D184" s="7">
        <f t="shared" si="7"/>
        <v>400220702</v>
      </c>
      <c r="E184" s="7">
        <v>2</v>
      </c>
      <c r="F184" s="75">
        <v>400</v>
      </c>
      <c r="G184" s="7">
        <v>220</v>
      </c>
      <c r="H184" s="7">
        <v>70</v>
      </c>
      <c r="I184" s="7" t="s">
        <v>32</v>
      </c>
      <c r="J184" s="7" t="s">
        <v>54</v>
      </c>
      <c r="K184" s="7" t="s">
        <v>80</v>
      </c>
      <c r="L184" s="7" t="str">
        <f t="shared" si="8"/>
        <v>T5N 400 amp, Icc= 70 Kamp a 220 volts Relé PR221DS-LS/I.</v>
      </c>
      <c r="M184" s="7" t="s">
        <v>59</v>
      </c>
      <c r="N184" s="9"/>
      <c r="O184" s="10"/>
      <c r="P184" s="7">
        <v>4</v>
      </c>
      <c r="Q184" s="7" t="s">
        <v>64</v>
      </c>
      <c r="R184" s="9" t="str">
        <f>VLOOKUP(Q184,MXP!$B$3:$L$90000,2,0)</f>
        <v xml:space="preserve">Juego de Terminales frontales FC CuAl para alojar 1 cable de 95...300 mm2 (3/0...500 Kcmil) para interruptor T5 hasta 400 A, 6 Pzs </v>
      </c>
      <c r="S184" s="9"/>
      <c r="T184" s="10"/>
      <c r="U184" s="3" t="s">
        <v>35926</v>
      </c>
      <c r="V184" s="3" t="s">
        <v>41153</v>
      </c>
      <c r="W184" s="3" t="s">
        <v>35924</v>
      </c>
      <c r="X184" s="3" t="s">
        <v>41154</v>
      </c>
      <c r="Y184" s="3" t="s">
        <v>35930</v>
      </c>
      <c r="Z184" s="3" t="s">
        <v>41172</v>
      </c>
      <c r="AA184" s="3" t="s">
        <v>24434</v>
      </c>
      <c r="AB184" s="3" t="s">
        <v>41171</v>
      </c>
      <c r="AC184" s="3" t="s">
        <v>24482</v>
      </c>
      <c r="AD184" s="3" t="s">
        <v>41170</v>
      </c>
      <c r="AE184" s="3" t="s">
        <v>24446</v>
      </c>
      <c r="AF184" s="3" t="s">
        <v>41169</v>
      </c>
    </row>
    <row r="185" spans="2:32">
      <c r="B185" s="3">
        <v>4</v>
      </c>
      <c r="C185" s="7" t="str">
        <f t="shared" si="9"/>
        <v>400440302</v>
      </c>
      <c r="D185" s="7">
        <f t="shared" si="7"/>
        <v>400440302</v>
      </c>
      <c r="E185" s="7">
        <v>2</v>
      </c>
      <c r="F185" s="76">
        <v>400</v>
      </c>
      <c r="G185" s="7">
        <v>440</v>
      </c>
      <c r="H185" s="7">
        <v>30</v>
      </c>
      <c r="I185" s="7" t="s">
        <v>32</v>
      </c>
      <c r="J185" s="7" t="s">
        <v>54</v>
      </c>
      <c r="K185" s="7" t="s">
        <v>80</v>
      </c>
      <c r="L185" s="7" t="str">
        <f t="shared" si="8"/>
        <v>T5N 400 amp, Icc= 30 Kamp a 440 volts Relé PR221DS-LS/I.</v>
      </c>
      <c r="M185" s="7" t="s">
        <v>59</v>
      </c>
      <c r="N185" s="9"/>
      <c r="O185" s="10"/>
      <c r="P185" s="7">
        <v>4</v>
      </c>
      <c r="Q185" s="7" t="s">
        <v>64</v>
      </c>
      <c r="R185" s="9" t="str">
        <f>VLOOKUP(Q185,MXP!$B$3:$L$90000,2,0)</f>
        <v xml:space="preserve">Juego de Terminales frontales FC CuAl para alojar 1 cable de 95...300 mm2 (3/0...500 Kcmil) para interruptor T5 hasta 400 A, 6 Pzs </v>
      </c>
      <c r="S185" s="9"/>
      <c r="T185" s="10"/>
      <c r="U185" s="3" t="s">
        <v>35926</v>
      </c>
      <c r="V185" s="3" t="s">
        <v>41153</v>
      </c>
      <c r="W185" s="3" t="s">
        <v>35924</v>
      </c>
      <c r="X185" s="3" t="s">
        <v>41154</v>
      </c>
      <c r="Y185" s="3" t="s">
        <v>35930</v>
      </c>
      <c r="Z185" s="3" t="s">
        <v>41172</v>
      </c>
      <c r="AA185" s="3" t="s">
        <v>24434</v>
      </c>
      <c r="AB185" s="3" t="s">
        <v>41171</v>
      </c>
      <c r="AC185" s="3" t="s">
        <v>24482</v>
      </c>
      <c r="AD185" s="3" t="s">
        <v>41170</v>
      </c>
      <c r="AE185" s="3" t="s">
        <v>24446</v>
      </c>
      <c r="AF185" s="3" t="s">
        <v>41169</v>
      </c>
    </row>
    <row r="186" spans="2:32">
      <c r="B186" s="3">
        <v>4</v>
      </c>
      <c r="C186" s="7" t="str">
        <f t="shared" si="9"/>
        <v>400500252</v>
      </c>
      <c r="D186" s="7">
        <f t="shared" si="7"/>
        <v>400500252</v>
      </c>
      <c r="E186" s="7">
        <v>2</v>
      </c>
      <c r="F186" s="76">
        <v>400</v>
      </c>
      <c r="G186" s="7">
        <v>500</v>
      </c>
      <c r="H186" s="7">
        <v>25</v>
      </c>
      <c r="I186" s="7" t="s">
        <v>32</v>
      </c>
      <c r="J186" s="7" t="s">
        <v>54</v>
      </c>
      <c r="K186" s="7" t="s">
        <v>80</v>
      </c>
      <c r="L186" s="7" t="str">
        <f t="shared" si="8"/>
        <v>T5N 400 amp, Icc= 25 Kamp a 500 volts Relé PR221DS-LS/I.</v>
      </c>
      <c r="M186" s="7" t="s">
        <v>59</v>
      </c>
      <c r="N186" s="9"/>
      <c r="O186" s="10"/>
      <c r="P186" s="7">
        <v>4</v>
      </c>
      <c r="Q186" s="7" t="s">
        <v>64</v>
      </c>
      <c r="R186" s="9" t="str">
        <f>VLOOKUP(Q186,MXP!$B$3:$L$90000,2,0)</f>
        <v xml:space="preserve">Juego de Terminales frontales FC CuAl para alojar 1 cable de 95...300 mm2 (3/0...500 Kcmil) para interruptor T5 hasta 400 A, 6 Pzs </v>
      </c>
      <c r="S186" s="9"/>
      <c r="T186" s="10"/>
      <c r="U186" s="3" t="s">
        <v>35926</v>
      </c>
      <c r="V186" s="3" t="s">
        <v>41153</v>
      </c>
      <c r="W186" s="3" t="s">
        <v>35924</v>
      </c>
      <c r="X186" s="3" t="s">
        <v>41154</v>
      </c>
      <c r="Y186" s="3" t="s">
        <v>35930</v>
      </c>
      <c r="Z186" s="3" t="s">
        <v>41172</v>
      </c>
      <c r="AA186" s="3" t="s">
        <v>24434</v>
      </c>
      <c r="AB186" s="3" t="s">
        <v>41171</v>
      </c>
      <c r="AC186" s="3" t="s">
        <v>24482</v>
      </c>
      <c r="AD186" s="3" t="s">
        <v>41170</v>
      </c>
      <c r="AE186" s="3" t="s">
        <v>24446</v>
      </c>
      <c r="AF186" s="3" t="s">
        <v>41169</v>
      </c>
    </row>
    <row r="187" spans="2:32">
      <c r="B187" s="3">
        <v>4</v>
      </c>
      <c r="C187" s="7" t="str">
        <f t="shared" si="9"/>
        <v>400690202</v>
      </c>
      <c r="D187" s="7">
        <f t="shared" si="7"/>
        <v>400690202</v>
      </c>
      <c r="E187" s="7">
        <v>2</v>
      </c>
      <c r="F187" s="77">
        <v>400</v>
      </c>
      <c r="G187" s="7">
        <v>690</v>
      </c>
      <c r="H187" s="7">
        <v>20</v>
      </c>
      <c r="I187" s="7" t="s">
        <v>32</v>
      </c>
      <c r="J187" s="7" t="s">
        <v>54</v>
      </c>
      <c r="K187" s="7" t="s">
        <v>80</v>
      </c>
      <c r="L187" s="7" t="str">
        <f t="shared" si="8"/>
        <v>T5N 400 amp, Icc= 20 Kamp a 690 volts Relé PR221DS-LS/I.</v>
      </c>
      <c r="M187" s="7" t="s">
        <v>59</v>
      </c>
      <c r="N187" s="9"/>
      <c r="O187" s="10"/>
      <c r="P187" s="7">
        <v>4</v>
      </c>
      <c r="Q187" s="7" t="s">
        <v>64</v>
      </c>
      <c r="R187" s="9" t="str">
        <f>VLOOKUP(Q187,MXP!$B$3:$L$90000,2,0)</f>
        <v xml:space="preserve">Juego de Terminales frontales FC CuAl para alojar 1 cable de 95...300 mm2 (3/0...500 Kcmil) para interruptor T5 hasta 400 A, 6 Pzs </v>
      </c>
      <c r="S187" s="9"/>
      <c r="T187" s="10"/>
      <c r="U187" s="3" t="s">
        <v>35926</v>
      </c>
      <c r="V187" s="3" t="s">
        <v>41153</v>
      </c>
      <c r="W187" s="3" t="s">
        <v>35924</v>
      </c>
      <c r="X187" s="3" t="s">
        <v>41154</v>
      </c>
      <c r="Y187" s="3" t="s">
        <v>35930</v>
      </c>
      <c r="Z187" s="3" t="s">
        <v>41172</v>
      </c>
      <c r="AA187" s="3" t="s">
        <v>24434</v>
      </c>
      <c r="AB187" s="3" t="s">
        <v>41171</v>
      </c>
      <c r="AC187" s="3" t="s">
        <v>24482</v>
      </c>
      <c r="AD187" s="3" t="s">
        <v>41170</v>
      </c>
      <c r="AE187" s="3" t="s">
        <v>24446</v>
      </c>
      <c r="AF187" s="3" t="s">
        <v>41169</v>
      </c>
    </row>
    <row r="188" spans="2:32">
      <c r="B188" s="3">
        <v>4</v>
      </c>
      <c r="C188" s="7" t="str">
        <f t="shared" si="9"/>
        <v>400220703</v>
      </c>
      <c r="D188" s="7">
        <f t="shared" si="7"/>
        <v>400220703</v>
      </c>
      <c r="E188" s="7">
        <v>3</v>
      </c>
      <c r="F188" s="75">
        <v>400</v>
      </c>
      <c r="G188" s="7">
        <v>220</v>
      </c>
      <c r="H188" s="7">
        <v>70</v>
      </c>
      <c r="I188" s="7" t="s">
        <v>32</v>
      </c>
      <c r="J188" s="7" t="s">
        <v>54</v>
      </c>
      <c r="K188" s="7" t="s">
        <v>130</v>
      </c>
      <c r="L188" s="7" t="str">
        <f t="shared" si="8"/>
        <v>T5N 400 amp, Icc= 70 Kamp a 220 volts Relé PR222DS/P-LSIG.</v>
      </c>
      <c r="M188" s="7" t="s">
        <v>60</v>
      </c>
      <c r="N188" s="9"/>
      <c r="O188" s="10"/>
      <c r="P188" s="7">
        <v>4</v>
      </c>
      <c r="Q188" s="7" t="s">
        <v>64</v>
      </c>
      <c r="R188" s="9" t="str">
        <f>VLOOKUP(Q188,MXP!$B$3:$L$90000,2,0)</f>
        <v xml:space="preserve">Juego de Terminales frontales FC CuAl para alojar 1 cable de 95...300 mm2 (3/0...500 Kcmil) para interruptor T5 hasta 400 A, 6 Pzs </v>
      </c>
      <c r="S188" s="9"/>
      <c r="T188" s="10"/>
      <c r="U188" s="3" t="s">
        <v>35926</v>
      </c>
      <c r="V188" s="3" t="s">
        <v>41153</v>
      </c>
      <c r="W188" s="3" t="s">
        <v>35924</v>
      </c>
      <c r="X188" s="3" t="s">
        <v>41154</v>
      </c>
      <c r="Y188" s="3" t="s">
        <v>35930</v>
      </c>
      <c r="Z188" s="3" t="s">
        <v>41172</v>
      </c>
      <c r="AA188" s="3" t="s">
        <v>24434</v>
      </c>
      <c r="AB188" s="3" t="s">
        <v>41171</v>
      </c>
      <c r="AC188" s="3" t="s">
        <v>24482</v>
      </c>
      <c r="AD188" s="3" t="s">
        <v>41170</v>
      </c>
      <c r="AE188" s="3" t="s">
        <v>24446</v>
      </c>
      <c r="AF188" s="3" t="s">
        <v>41169</v>
      </c>
    </row>
    <row r="189" spans="2:32">
      <c r="B189" s="3">
        <v>4</v>
      </c>
      <c r="C189" s="7" t="str">
        <f t="shared" si="9"/>
        <v>400440303</v>
      </c>
      <c r="D189" s="7">
        <f t="shared" si="7"/>
        <v>400440303</v>
      </c>
      <c r="E189" s="7">
        <v>3</v>
      </c>
      <c r="F189" s="76">
        <v>400</v>
      </c>
      <c r="G189" s="7">
        <v>440</v>
      </c>
      <c r="H189" s="7">
        <v>30</v>
      </c>
      <c r="I189" s="7" t="s">
        <v>32</v>
      </c>
      <c r="J189" s="7" t="s">
        <v>54</v>
      </c>
      <c r="K189" s="7" t="s">
        <v>130</v>
      </c>
      <c r="L189" s="7" t="str">
        <f t="shared" si="8"/>
        <v>T5N 400 amp, Icc= 30 Kamp a 440 volts Relé PR222DS/P-LSIG.</v>
      </c>
      <c r="M189" s="7" t="s">
        <v>60</v>
      </c>
      <c r="N189" s="9"/>
      <c r="O189" s="10"/>
      <c r="P189" s="7">
        <v>4</v>
      </c>
      <c r="Q189" s="7" t="s">
        <v>64</v>
      </c>
      <c r="R189" s="9" t="str">
        <f>VLOOKUP(Q189,MXP!$B$3:$L$90000,2,0)</f>
        <v xml:space="preserve">Juego de Terminales frontales FC CuAl para alojar 1 cable de 95...300 mm2 (3/0...500 Kcmil) para interruptor T5 hasta 400 A, 6 Pzs </v>
      </c>
      <c r="S189" s="9"/>
      <c r="T189" s="10"/>
      <c r="U189" s="3" t="s">
        <v>35926</v>
      </c>
      <c r="V189" s="3" t="s">
        <v>41153</v>
      </c>
      <c r="W189" s="3" t="s">
        <v>35924</v>
      </c>
      <c r="X189" s="3" t="s">
        <v>41154</v>
      </c>
      <c r="Y189" s="3" t="s">
        <v>35930</v>
      </c>
      <c r="Z189" s="3" t="s">
        <v>41172</v>
      </c>
      <c r="AA189" s="3" t="s">
        <v>24434</v>
      </c>
      <c r="AB189" s="3" t="s">
        <v>41171</v>
      </c>
      <c r="AC189" s="3" t="s">
        <v>24482</v>
      </c>
      <c r="AD189" s="3" t="s">
        <v>41170</v>
      </c>
      <c r="AE189" s="3" t="s">
        <v>24446</v>
      </c>
      <c r="AF189" s="3" t="s">
        <v>41169</v>
      </c>
    </row>
    <row r="190" spans="2:32">
      <c r="B190" s="3">
        <v>4</v>
      </c>
      <c r="C190" s="7" t="str">
        <f t="shared" si="9"/>
        <v>400500253</v>
      </c>
      <c r="D190" s="7">
        <f t="shared" si="7"/>
        <v>400500253</v>
      </c>
      <c r="E190" s="7">
        <v>3</v>
      </c>
      <c r="F190" s="76">
        <v>400</v>
      </c>
      <c r="G190" s="7">
        <v>500</v>
      </c>
      <c r="H190" s="7">
        <v>25</v>
      </c>
      <c r="I190" s="7" t="s">
        <v>32</v>
      </c>
      <c r="J190" s="7" t="s">
        <v>54</v>
      </c>
      <c r="K190" s="7" t="s">
        <v>130</v>
      </c>
      <c r="L190" s="7" t="str">
        <f t="shared" si="8"/>
        <v>T5N 400 amp, Icc= 25 Kamp a 500 volts Relé PR222DS/P-LSIG.</v>
      </c>
      <c r="M190" s="7" t="s">
        <v>60</v>
      </c>
      <c r="N190" s="9"/>
      <c r="O190" s="10"/>
      <c r="P190" s="7">
        <v>4</v>
      </c>
      <c r="Q190" s="7" t="s">
        <v>64</v>
      </c>
      <c r="R190" s="9" t="str">
        <f>VLOOKUP(Q190,MXP!$B$3:$L$90000,2,0)</f>
        <v xml:space="preserve">Juego de Terminales frontales FC CuAl para alojar 1 cable de 95...300 mm2 (3/0...500 Kcmil) para interruptor T5 hasta 400 A, 6 Pzs </v>
      </c>
      <c r="S190" s="9"/>
      <c r="T190" s="10"/>
      <c r="U190" s="3" t="s">
        <v>35926</v>
      </c>
      <c r="V190" s="3" t="s">
        <v>41153</v>
      </c>
      <c r="W190" s="3" t="s">
        <v>35924</v>
      </c>
      <c r="X190" s="3" t="s">
        <v>41154</v>
      </c>
      <c r="Y190" s="3" t="s">
        <v>35930</v>
      </c>
      <c r="Z190" s="3" t="s">
        <v>41172</v>
      </c>
      <c r="AA190" s="3" t="s">
        <v>24434</v>
      </c>
      <c r="AB190" s="3" t="s">
        <v>41171</v>
      </c>
      <c r="AC190" s="3" t="s">
        <v>24482</v>
      </c>
      <c r="AD190" s="3" t="s">
        <v>41170</v>
      </c>
      <c r="AE190" s="3" t="s">
        <v>24446</v>
      </c>
      <c r="AF190" s="3" t="s">
        <v>41169</v>
      </c>
    </row>
    <row r="191" spans="2:32">
      <c r="B191" s="3">
        <v>4</v>
      </c>
      <c r="C191" s="7" t="str">
        <f t="shared" si="9"/>
        <v>400690203</v>
      </c>
      <c r="D191" s="7">
        <f t="shared" si="7"/>
        <v>400690203</v>
      </c>
      <c r="E191" s="7">
        <v>3</v>
      </c>
      <c r="F191" s="77">
        <v>400</v>
      </c>
      <c r="G191" s="7">
        <v>690</v>
      </c>
      <c r="H191" s="7">
        <v>20</v>
      </c>
      <c r="I191" s="7" t="s">
        <v>32</v>
      </c>
      <c r="J191" s="7" t="s">
        <v>54</v>
      </c>
      <c r="K191" s="7" t="s">
        <v>130</v>
      </c>
      <c r="L191" s="7" t="str">
        <f t="shared" si="8"/>
        <v>T5N 400 amp, Icc= 20 Kamp a 690 volts Relé PR222DS/P-LSIG.</v>
      </c>
      <c r="M191" s="7" t="s">
        <v>60</v>
      </c>
      <c r="N191" s="9"/>
      <c r="O191" s="10"/>
      <c r="P191" s="7">
        <v>4</v>
      </c>
      <c r="Q191" s="7" t="s">
        <v>64</v>
      </c>
      <c r="R191" s="9" t="str">
        <f>VLOOKUP(Q191,MXP!$B$3:$L$90000,2,0)</f>
        <v xml:space="preserve">Juego de Terminales frontales FC CuAl para alojar 1 cable de 95...300 mm2 (3/0...500 Kcmil) para interruptor T5 hasta 400 A, 6 Pzs </v>
      </c>
      <c r="S191" s="9"/>
      <c r="T191" s="10"/>
      <c r="U191" s="3" t="s">
        <v>35926</v>
      </c>
      <c r="V191" s="3" t="s">
        <v>41153</v>
      </c>
      <c r="W191" s="3" t="s">
        <v>35924</v>
      </c>
      <c r="X191" s="3" t="s">
        <v>41154</v>
      </c>
      <c r="Y191" s="3" t="s">
        <v>35930</v>
      </c>
      <c r="Z191" s="3" t="s">
        <v>41172</v>
      </c>
      <c r="AA191" s="3" t="s">
        <v>24434</v>
      </c>
      <c r="AB191" s="3" t="s">
        <v>41139</v>
      </c>
      <c r="AC191" s="3" t="s">
        <v>41139</v>
      </c>
      <c r="AD191" s="3" t="s">
        <v>41139</v>
      </c>
      <c r="AE191" s="3" t="s">
        <v>41139</v>
      </c>
      <c r="AF191" s="3" t="s">
        <v>41139</v>
      </c>
    </row>
    <row r="192" spans="2:32">
      <c r="B192" s="3">
        <v>4</v>
      </c>
      <c r="C192" s="7" t="str">
        <f t="shared" si="9"/>
        <v>500220701</v>
      </c>
      <c r="D192" s="7">
        <f t="shared" si="7"/>
        <v>500220701</v>
      </c>
      <c r="E192" s="7">
        <v>1</v>
      </c>
      <c r="F192" s="75">
        <v>500</v>
      </c>
      <c r="G192" s="7">
        <v>220</v>
      </c>
      <c r="H192" s="7">
        <v>70</v>
      </c>
      <c r="I192" s="7" t="s">
        <v>32</v>
      </c>
      <c r="J192" s="7" t="s">
        <v>54</v>
      </c>
      <c r="K192" s="7" t="s">
        <v>79</v>
      </c>
      <c r="L192" s="7" t="str">
        <f t="shared" si="8"/>
        <v>T5N 500 amp, Icc= 70 Kamp a 220 volts Relé TMA</v>
      </c>
      <c r="M192" s="7" t="s">
        <v>61</v>
      </c>
      <c r="N192" s="9"/>
      <c r="O192" s="10"/>
      <c r="P192" s="7">
        <v>4</v>
      </c>
      <c r="Q192" s="7" t="s">
        <v>74</v>
      </c>
      <c r="R192" s="9" t="str">
        <f>VLOOKUP(Q192,MXP!$B$3:$L$90000,2,0)</f>
        <v>Juego de Terminales frontales borne externo FC CuAl para alojar 2 cables  de 95...240 mm2 (3/0...500 Kcmil) para interruptor T5 hasta 630 A, 6 Pzs</v>
      </c>
      <c r="S192" s="9"/>
      <c r="T192" s="10"/>
      <c r="U192" s="3" t="s">
        <v>35926</v>
      </c>
      <c r="V192" s="3" t="s">
        <v>41153</v>
      </c>
      <c r="W192" s="3" t="s">
        <v>35922</v>
      </c>
      <c r="X192" s="3" t="s">
        <v>41155</v>
      </c>
      <c r="Y192" s="3" t="s">
        <v>35930</v>
      </c>
      <c r="Z192" s="3" t="s">
        <v>41172</v>
      </c>
      <c r="AA192" s="3" t="s">
        <v>24434</v>
      </c>
      <c r="AB192" s="3" t="s">
        <v>41139</v>
      </c>
      <c r="AC192" s="3" t="s">
        <v>41139</v>
      </c>
      <c r="AD192" s="3" t="s">
        <v>41139</v>
      </c>
      <c r="AE192" s="3" t="s">
        <v>41139</v>
      </c>
      <c r="AF192" s="3" t="s">
        <v>41139</v>
      </c>
    </row>
    <row r="193" spans="2:32">
      <c r="B193" s="3">
        <v>4</v>
      </c>
      <c r="C193" s="7" t="str">
        <f t="shared" si="9"/>
        <v>500440301</v>
      </c>
      <c r="D193" s="7">
        <f t="shared" si="7"/>
        <v>500440301</v>
      </c>
      <c r="E193" s="7">
        <v>1</v>
      </c>
      <c r="F193" s="76">
        <v>500</v>
      </c>
      <c r="G193" s="7">
        <v>440</v>
      </c>
      <c r="H193" s="7">
        <v>30</v>
      </c>
      <c r="I193" s="7" t="s">
        <v>32</v>
      </c>
      <c r="J193" s="7" t="s">
        <v>54</v>
      </c>
      <c r="K193" s="7" t="s">
        <v>79</v>
      </c>
      <c r="L193" s="7" t="str">
        <f t="shared" si="8"/>
        <v>T5N 500 amp, Icc= 30 Kamp a 440 volts Relé TMA</v>
      </c>
      <c r="M193" s="7" t="s">
        <v>61</v>
      </c>
      <c r="N193" s="9"/>
      <c r="O193" s="10"/>
      <c r="P193" s="7">
        <v>4</v>
      </c>
      <c r="Q193" s="7" t="s">
        <v>74</v>
      </c>
      <c r="R193" s="9" t="str">
        <f>VLOOKUP(Q193,MXP!$B$3:$L$90000,2,0)</f>
        <v>Juego de Terminales frontales borne externo FC CuAl para alojar 2 cables  de 95...240 mm2 (3/0...500 Kcmil) para interruptor T5 hasta 630 A, 6 Pzs</v>
      </c>
      <c r="S193" s="9"/>
      <c r="T193" s="10"/>
      <c r="U193" s="3" t="s">
        <v>35926</v>
      </c>
      <c r="V193" s="3" t="s">
        <v>41153</v>
      </c>
      <c r="W193" s="3" t="s">
        <v>35922</v>
      </c>
      <c r="X193" s="3" t="s">
        <v>41155</v>
      </c>
      <c r="Y193" s="3" t="s">
        <v>35930</v>
      </c>
      <c r="Z193" s="3" t="s">
        <v>41172</v>
      </c>
      <c r="AA193" s="3" t="s">
        <v>24434</v>
      </c>
      <c r="AB193" s="3" t="s">
        <v>41139</v>
      </c>
      <c r="AC193" s="3" t="s">
        <v>41139</v>
      </c>
      <c r="AD193" s="3" t="s">
        <v>41139</v>
      </c>
      <c r="AE193" s="3" t="s">
        <v>41139</v>
      </c>
      <c r="AF193" s="3" t="s">
        <v>41139</v>
      </c>
    </row>
    <row r="194" spans="2:32">
      <c r="B194" s="3">
        <v>4</v>
      </c>
      <c r="C194" s="7" t="str">
        <f t="shared" si="9"/>
        <v>500500251</v>
      </c>
      <c r="D194" s="7">
        <f t="shared" si="7"/>
        <v>500500251</v>
      </c>
      <c r="E194" s="7">
        <v>1</v>
      </c>
      <c r="F194" s="76">
        <v>500</v>
      </c>
      <c r="G194" s="7">
        <v>500</v>
      </c>
      <c r="H194" s="7">
        <v>25</v>
      </c>
      <c r="I194" s="7" t="s">
        <v>32</v>
      </c>
      <c r="J194" s="7" t="s">
        <v>54</v>
      </c>
      <c r="K194" s="7" t="s">
        <v>79</v>
      </c>
      <c r="L194" s="7" t="str">
        <f t="shared" si="8"/>
        <v>T5N 500 amp, Icc= 25 Kamp a 500 volts Relé TMA</v>
      </c>
      <c r="M194" s="7" t="s">
        <v>61</v>
      </c>
      <c r="N194" s="9"/>
      <c r="O194" s="10"/>
      <c r="P194" s="7">
        <v>4</v>
      </c>
      <c r="Q194" s="7" t="s">
        <v>74</v>
      </c>
      <c r="R194" s="9" t="str">
        <f>VLOOKUP(Q194,MXP!$B$3:$L$90000,2,0)</f>
        <v>Juego de Terminales frontales borne externo FC CuAl para alojar 2 cables  de 95...240 mm2 (3/0...500 Kcmil) para interruptor T5 hasta 630 A, 6 Pzs</v>
      </c>
      <c r="S194" s="9"/>
      <c r="T194" s="10"/>
      <c r="U194" s="3" t="s">
        <v>35926</v>
      </c>
      <c r="V194" s="3" t="s">
        <v>41153</v>
      </c>
      <c r="W194" s="3" t="s">
        <v>35922</v>
      </c>
      <c r="X194" s="3" t="s">
        <v>41155</v>
      </c>
      <c r="Y194" s="3" t="s">
        <v>35930</v>
      </c>
      <c r="Z194" s="3" t="s">
        <v>41172</v>
      </c>
      <c r="AA194" s="3" t="s">
        <v>24434</v>
      </c>
      <c r="AB194" s="3" t="s">
        <v>41139</v>
      </c>
      <c r="AC194" s="3" t="s">
        <v>41139</v>
      </c>
      <c r="AD194" s="3" t="s">
        <v>41139</v>
      </c>
      <c r="AE194" s="3" t="s">
        <v>41139</v>
      </c>
      <c r="AF194" s="3" t="s">
        <v>41139</v>
      </c>
    </row>
    <row r="195" spans="2:32">
      <c r="B195" s="3">
        <v>4</v>
      </c>
      <c r="C195" s="7" t="str">
        <f t="shared" si="9"/>
        <v>500690201</v>
      </c>
      <c r="D195" s="7">
        <f t="shared" si="7"/>
        <v>500690201</v>
      </c>
      <c r="E195" s="7">
        <v>1</v>
      </c>
      <c r="F195" s="77">
        <v>500</v>
      </c>
      <c r="G195" s="7">
        <v>690</v>
      </c>
      <c r="H195" s="7">
        <v>20</v>
      </c>
      <c r="I195" s="7" t="s">
        <v>32</v>
      </c>
      <c r="J195" s="7" t="s">
        <v>54</v>
      </c>
      <c r="K195" s="7" t="s">
        <v>79</v>
      </c>
      <c r="L195" s="7" t="str">
        <f t="shared" si="8"/>
        <v>T5N 500 amp, Icc= 20 Kamp a 690 volts Relé TMA</v>
      </c>
      <c r="M195" s="7" t="s">
        <v>61</v>
      </c>
      <c r="N195" s="9"/>
      <c r="O195" s="10"/>
      <c r="P195" s="7">
        <v>4</v>
      </c>
      <c r="Q195" s="7" t="s">
        <v>74</v>
      </c>
      <c r="R195" s="9" t="str">
        <f>VLOOKUP(Q195,MXP!$B$3:$L$90000,2,0)</f>
        <v>Juego de Terminales frontales borne externo FC CuAl para alojar 2 cables  de 95...240 mm2 (3/0...500 Kcmil) para interruptor T5 hasta 630 A, 6 Pzs</v>
      </c>
      <c r="S195" s="9"/>
      <c r="T195" s="10"/>
      <c r="U195" s="3" t="s">
        <v>35926</v>
      </c>
      <c r="V195" s="3" t="s">
        <v>41153</v>
      </c>
      <c r="W195" s="3" t="s">
        <v>35922</v>
      </c>
      <c r="X195" s="3" t="s">
        <v>41155</v>
      </c>
      <c r="Y195" s="3" t="s">
        <v>35930</v>
      </c>
      <c r="Z195" s="3" t="s">
        <v>41172</v>
      </c>
      <c r="AA195" s="3" t="s">
        <v>24434</v>
      </c>
      <c r="AB195" s="3" t="s">
        <v>41139</v>
      </c>
      <c r="AC195" s="3" t="s">
        <v>41139</v>
      </c>
      <c r="AD195" s="3" t="s">
        <v>41139</v>
      </c>
      <c r="AE195" s="3" t="s">
        <v>41139</v>
      </c>
      <c r="AF195" s="3" t="s">
        <v>41139</v>
      </c>
    </row>
    <row r="196" spans="2:32">
      <c r="B196" s="3">
        <v>4</v>
      </c>
      <c r="C196" s="7" t="str">
        <f t="shared" si="9"/>
        <v>500220702</v>
      </c>
      <c r="D196" s="7">
        <f t="shared" si="7"/>
        <v>500220702</v>
      </c>
      <c r="E196" s="7">
        <v>2</v>
      </c>
      <c r="F196" s="75">
        <v>500</v>
      </c>
      <c r="G196" s="7">
        <v>220</v>
      </c>
      <c r="H196" s="7">
        <v>70</v>
      </c>
      <c r="I196" s="7" t="s">
        <v>32</v>
      </c>
      <c r="J196" s="7" t="s">
        <v>54</v>
      </c>
      <c r="K196" s="7" t="s">
        <v>80</v>
      </c>
      <c r="L196" s="7" t="str">
        <f t="shared" si="8"/>
        <v>T5N 500 amp, Icc= 70 Kamp a 220 volts Relé PR221DS-LS/I.</v>
      </c>
      <c r="M196" s="7" t="s">
        <v>62</v>
      </c>
      <c r="N196" s="9"/>
      <c r="O196" s="10"/>
      <c r="P196" s="7">
        <v>4</v>
      </c>
      <c r="Q196" s="7" t="s">
        <v>74</v>
      </c>
      <c r="R196" s="9" t="str">
        <f>VLOOKUP(Q196,MXP!$B$3:$L$90000,2,0)</f>
        <v>Juego de Terminales frontales borne externo FC CuAl para alojar 2 cables  de 95...240 mm2 (3/0...500 Kcmil) para interruptor T5 hasta 630 A, 6 Pzs</v>
      </c>
      <c r="S196" s="9"/>
      <c r="T196" s="10"/>
      <c r="U196" s="3" t="s">
        <v>35926</v>
      </c>
      <c r="V196" s="3" t="s">
        <v>41153</v>
      </c>
      <c r="W196" s="3" t="s">
        <v>35922</v>
      </c>
      <c r="X196" s="3" t="s">
        <v>41155</v>
      </c>
      <c r="Y196" s="3" t="s">
        <v>35930</v>
      </c>
      <c r="Z196" s="3" t="s">
        <v>41172</v>
      </c>
      <c r="AA196" s="3" t="s">
        <v>24434</v>
      </c>
      <c r="AB196" s="3" t="s">
        <v>41139</v>
      </c>
      <c r="AC196" s="3" t="s">
        <v>41139</v>
      </c>
      <c r="AD196" s="3" t="s">
        <v>41139</v>
      </c>
      <c r="AE196" s="3" t="s">
        <v>41139</v>
      </c>
      <c r="AF196" s="3" t="s">
        <v>41139</v>
      </c>
    </row>
    <row r="197" spans="2:32">
      <c r="C197" s="7" t="str">
        <f t="shared" si="9"/>
        <v>500440302</v>
      </c>
      <c r="D197" s="7">
        <f t="shared" ref="D197:D260" si="10">VALUE(C197)</f>
        <v>500440302</v>
      </c>
      <c r="E197" s="7">
        <v>2</v>
      </c>
      <c r="F197" s="76">
        <v>500</v>
      </c>
      <c r="G197" s="7">
        <v>440</v>
      </c>
      <c r="H197" s="7">
        <v>30</v>
      </c>
      <c r="I197" s="7" t="s">
        <v>32</v>
      </c>
      <c r="J197" s="7" t="s">
        <v>54</v>
      </c>
      <c r="K197" s="7" t="s">
        <v>80</v>
      </c>
      <c r="L197" s="7" t="str">
        <f t="shared" ref="L197:L260" si="11">CONCATENATE(J197,I197," ",F197," amp, Icc= ",H197," Kamp a ",G197," volts"," ","Relé ",K197)</f>
        <v>T5N 500 amp, Icc= 30 Kamp a 440 volts Relé PR221DS-LS/I.</v>
      </c>
      <c r="M197" s="7" t="s">
        <v>62</v>
      </c>
      <c r="N197" s="9"/>
      <c r="O197" s="10"/>
      <c r="P197" s="7">
        <v>4</v>
      </c>
      <c r="Q197" s="7" t="s">
        <v>74</v>
      </c>
      <c r="R197" s="9" t="str">
        <f>VLOOKUP(Q197,MXP!$B$3:$L$90000,2,0)</f>
        <v>Juego de Terminales frontales borne externo FC CuAl para alojar 2 cables  de 95...240 mm2 (3/0...500 Kcmil) para interruptor T5 hasta 630 A, 6 Pzs</v>
      </c>
      <c r="S197" s="9"/>
      <c r="T197" s="10"/>
      <c r="U197" s="3" t="s">
        <v>35926</v>
      </c>
      <c r="V197" s="3" t="s">
        <v>41153</v>
      </c>
      <c r="W197" s="3" t="s">
        <v>35922</v>
      </c>
      <c r="X197" s="3" t="s">
        <v>41155</v>
      </c>
      <c r="Y197" s="3" t="s">
        <v>35930</v>
      </c>
      <c r="Z197" s="3" t="s">
        <v>41172</v>
      </c>
      <c r="AA197" s="3" t="s">
        <v>24434</v>
      </c>
      <c r="AB197" s="3" t="s">
        <v>41139</v>
      </c>
      <c r="AC197" s="3" t="s">
        <v>41139</v>
      </c>
      <c r="AD197" s="3" t="s">
        <v>41139</v>
      </c>
      <c r="AE197" s="3" t="s">
        <v>41139</v>
      </c>
      <c r="AF197" s="3" t="s">
        <v>41139</v>
      </c>
    </row>
    <row r="198" spans="2:32">
      <c r="C198" s="7" t="str">
        <f t="shared" si="9"/>
        <v>500500252</v>
      </c>
      <c r="D198" s="7">
        <f t="shared" si="10"/>
        <v>500500252</v>
      </c>
      <c r="E198" s="7">
        <v>2</v>
      </c>
      <c r="F198" s="76">
        <v>500</v>
      </c>
      <c r="G198" s="7">
        <v>500</v>
      </c>
      <c r="H198" s="7">
        <v>25</v>
      </c>
      <c r="I198" s="7" t="s">
        <v>32</v>
      </c>
      <c r="J198" s="7" t="s">
        <v>54</v>
      </c>
      <c r="K198" s="7" t="s">
        <v>80</v>
      </c>
      <c r="L198" s="7" t="str">
        <f t="shared" si="11"/>
        <v>T5N 500 amp, Icc= 25 Kamp a 500 volts Relé PR221DS-LS/I.</v>
      </c>
      <c r="M198" s="7" t="s">
        <v>62</v>
      </c>
      <c r="N198" s="9"/>
      <c r="O198" s="10"/>
      <c r="P198" s="7">
        <v>4</v>
      </c>
      <c r="Q198" s="7" t="s">
        <v>74</v>
      </c>
      <c r="R198" s="9" t="str">
        <f>VLOOKUP(Q198,MXP!$B$3:$L$90000,2,0)</f>
        <v>Juego de Terminales frontales borne externo FC CuAl para alojar 2 cables  de 95...240 mm2 (3/0...500 Kcmil) para interruptor T5 hasta 630 A, 6 Pzs</v>
      </c>
      <c r="S198" s="9"/>
      <c r="T198" s="10"/>
      <c r="U198" s="3" t="s">
        <v>35926</v>
      </c>
      <c r="V198" s="3" t="s">
        <v>41153</v>
      </c>
      <c r="W198" s="3" t="s">
        <v>35922</v>
      </c>
      <c r="X198" s="3" t="s">
        <v>41155</v>
      </c>
      <c r="Y198" s="3" t="s">
        <v>35930</v>
      </c>
      <c r="Z198" s="3" t="s">
        <v>41172</v>
      </c>
      <c r="AA198" s="3" t="s">
        <v>24434</v>
      </c>
      <c r="AB198" s="3" t="s">
        <v>41139</v>
      </c>
      <c r="AC198" s="3" t="s">
        <v>41139</v>
      </c>
      <c r="AD198" s="3" t="s">
        <v>41139</v>
      </c>
      <c r="AE198" s="3" t="s">
        <v>41139</v>
      </c>
      <c r="AF198" s="3" t="s">
        <v>41139</v>
      </c>
    </row>
    <row r="199" spans="2:32">
      <c r="C199" s="7" t="str">
        <f t="shared" si="9"/>
        <v>500690202</v>
      </c>
      <c r="D199" s="7">
        <f t="shared" si="10"/>
        <v>500690202</v>
      </c>
      <c r="E199" s="7">
        <v>2</v>
      </c>
      <c r="F199" s="77">
        <v>500</v>
      </c>
      <c r="G199" s="7">
        <v>690</v>
      </c>
      <c r="H199" s="7">
        <v>20</v>
      </c>
      <c r="I199" s="7" t="s">
        <v>32</v>
      </c>
      <c r="J199" s="7" t="s">
        <v>54</v>
      </c>
      <c r="K199" s="7" t="s">
        <v>80</v>
      </c>
      <c r="L199" s="7" t="str">
        <f t="shared" si="11"/>
        <v>T5N 500 amp, Icc= 20 Kamp a 690 volts Relé PR221DS-LS/I.</v>
      </c>
      <c r="M199" s="7" t="s">
        <v>62</v>
      </c>
      <c r="N199" s="9"/>
      <c r="O199" s="10"/>
      <c r="P199" s="7">
        <v>4</v>
      </c>
      <c r="Q199" s="7" t="s">
        <v>74</v>
      </c>
      <c r="R199" s="9" t="str">
        <f>VLOOKUP(Q199,MXP!$B$3:$L$90000,2,0)</f>
        <v>Juego de Terminales frontales borne externo FC CuAl para alojar 2 cables  de 95...240 mm2 (3/0...500 Kcmil) para interruptor T5 hasta 630 A, 6 Pzs</v>
      </c>
      <c r="S199" s="9"/>
      <c r="T199" s="10"/>
      <c r="U199" s="3" t="s">
        <v>35926</v>
      </c>
      <c r="V199" s="3" t="s">
        <v>41153</v>
      </c>
      <c r="W199" s="3" t="s">
        <v>35922</v>
      </c>
      <c r="X199" s="3" t="s">
        <v>41155</v>
      </c>
      <c r="Y199" s="3" t="s">
        <v>35930</v>
      </c>
      <c r="Z199" s="3" t="s">
        <v>41172</v>
      </c>
      <c r="AA199" s="3" t="s">
        <v>24434</v>
      </c>
      <c r="AB199" s="3" t="s">
        <v>41139</v>
      </c>
      <c r="AC199" s="3" t="s">
        <v>41139</v>
      </c>
      <c r="AD199" s="3" t="s">
        <v>41139</v>
      </c>
      <c r="AE199" s="3" t="s">
        <v>41139</v>
      </c>
      <c r="AF199" s="3" t="s">
        <v>41139</v>
      </c>
    </row>
    <row r="200" spans="2:32">
      <c r="C200" s="7" t="str">
        <f t="shared" si="9"/>
        <v>500220703</v>
      </c>
      <c r="D200" s="7">
        <f t="shared" si="10"/>
        <v>500220703</v>
      </c>
      <c r="E200" s="7">
        <v>3</v>
      </c>
      <c r="F200" s="75">
        <v>500</v>
      </c>
      <c r="G200" s="7">
        <v>220</v>
      </c>
      <c r="H200" s="7">
        <v>70</v>
      </c>
      <c r="I200" s="7" t="s">
        <v>32</v>
      </c>
      <c r="J200" s="7" t="s">
        <v>54</v>
      </c>
      <c r="K200" s="7" t="s">
        <v>130</v>
      </c>
      <c r="L200" s="7" t="str">
        <f t="shared" si="11"/>
        <v>T5N 500 amp, Icc= 70 Kamp a 220 volts Relé PR222DS/P-LSIG.</v>
      </c>
      <c r="M200" s="7" t="s">
        <v>63</v>
      </c>
      <c r="N200" s="9"/>
      <c r="O200" s="10"/>
      <c r="P200" s="7">
        <v>4</v>
      </c>
      <c r="Q200" s="7" t="s">
        <v>74</v>
      </c>
      <c r="R200" s="9" t="str">
        <f>VLOOKUP(Q200,MXP!$B$3:$L$90000,2,0)</f>
        <v>Juego de Terminales frontales borne externo FC CuAl para alojar 2 cables  de 95...240 mm2 (3/0...500 Kcmil) para interruptor T5 hasta 630 A, 6 Pzs</v>
      </c>
      <c r="S200" s="9"/>
      <c r="T200" s="10"/>
      <c r="U200" s="3" t="s">
        <v>35926</v>
      </c>
      <c r="V200" s="3" t="s">
        <v>41153</v>
      </c>
      <c r="W200" s="3" t="s">
        <v>35922</v>
      </c>
      <c r="X200" s="3" t="s">
        <v>41155</v>
      </c>
      <c r="Y200" s="3" t="s">
        <v>35930</v>
      </c>
      <c r="Z200" s="3" t="s">
        <v>41172</v>
      </c>
      <c r="AA200" s="3" t="s">
        <v>24434</v>
      </c>
      <c r="AB200" s="3" t="s">
        <v>41139</v>
      </c>
      <c r="AC200" s="3" t="s">
        <v>41139</v>
      </c>
      <c r="AD200" s="3" t="s">
        <v>41139</v>
      </c>
      <c r="AE200" s="3" t="s">
        <v>41139</v>
      </c>
      <c r="AF200" s="3" t="s">
        <v>41139</v>
      </c>
    </row>
    <row r="201" spans="2:32">
      <c r="C201" s="7" t="str">
        <f t="shared" ref="C201:C264" si="12">CONCATENATE(F201,G201,H201,E201)</f>
        <v>500440303</v>
      </c>
      <c r="D201" s="7">
        <f t="shared" si="10"/>
        <v>500440303</v>
      </c>
      <c r="E201" s="7">
        <v>3</v>
      </c>
      <c r="F201" s="76">
        <v>500</v>
      </c>
      <c r="G201" s="7">
        <v>440</v>
      </c>
      <c r="H201" s="7">
        <v>30</v>
      </c>
      <c r="I201" s="7" t="s">
        <v>32</v>
      </c>
      <c r="J201" s="7" t="s">
        <v>54</v>
      </c>
      <c r="K201" s="7" t="s">
        <v>130</v>
      </c>
      <c r="L201" s="7" t="str">
        <f t="shared" si="11"/>
        <v>T5N 500 amp, Icc= 30 Kamp a 440 volts Relé PR222DS/P-LSIG.</v>
      </c>
      <c r="M201" s="7" t="s">
        <v>63</v>
      </c>
      <c r="N201" s="9"/>
      <c r="O201" s="10"/>
      <c r="P201" s="7">
        <v>4</v>
      </c>
      <c r="Q201" s="7" t="s">
        <v>74</v>
      </c>
      <c r="R201" s="9" t="str">
        <f>VLOOKUP(Q201,MXP!$B$3:$L$90000,2,0)</f>
        <v>Juego de Terminales frontales borne externo FC CuAl para alojar 2 cables  de 95...240 mm2 (3/0...500 Kcmil) para interruptor T5 hasta 630 A, 6 Pzs</v>
      </c>
      <c r="S201" s="9"/>
      <c r="T201" s="10"/>
      <c r="U201" s="3" t="s">
        <v>35926</v>
      </c>
      <c r="V201" s="3" t="s">
        <v>41153</v>
      </c>
      <c r="W201" s="3" t="s">
        <v>35922</v>
      </c>
      <c r="X201" s="3" t="s">
        <v>41155</v>
      </c>
      <c r="Y201" s="3" t="s">
        <v>35930</v>
      </c>
      <c r="Z201" s="3" t="s">
        <v>41172</v>
      </c>
      <c r="AA201" s="3" t="s">
        <v>24434</v>
      </c>
      <c r="AB201" s="3" t="s">
        <v>41139</v>
      </c>
      <c r="AC201" s="3" t="s">
        <v>41139</v>
      </c>
      <c r="AD201" s="3" t="s">
        <v>41139</v>
      </c>
      <c r="AE201" s="3" t="s">
        <v>41139</v>
      </c>
      <c r="AF201" s="3" t="s">
        <v>41139</v>
      </c>
    </row>
    <row r="202" spans="2:32">
      <c r="C202" s="7" t="str">
        <f t="shared" si="12"/>
        <v>500500253</v>
      </c>
      <c r="D202" s="7">
        <f t="shared" si="10"/>
        <v>500500253</v>
      </c>
      <c r="E202" s="7">
        <v>3</v>
      </c>
      <c r="F202" s="76">
        <v>500</v>
      </c>
      <c r="G202" s="7">
        <v>500</v>
      </c>
      <c r="H202" s="7">
        <v>25</v>
      </c>
      <c r="I202" s="7" t="s">
        <v>32</v>
      </c>
      <c r="J202" s="7" t="s">
        <v>54</v>
      </c>
      <c r="K202" s="7" t="s">
        <v>130</v>
      </c>
      <c r="L202" s="7" t="str">
        <f t="shared" si="11"/>
        <v>T5N 500 amp, Icc= 25 Kamp a 500 volts Relé PR222DS/P-LSIG.</v>
      </c>
      <c r="M202" s="7" t="s">
        <v>63</v>
      </c>
      <c r="N202" s="9"/>
      <c r="O202" s="10"/>
      <c r="P202" s="7">
        <v>4</v>
      </c>
      <c r="Q202" s="7" t="s">
        <v>74</v>
      </c>
      <c r="R202" s="9" t="str">
        <f>VLOOKUP(Q202,MXP!$B$3:$L$90000,2,0)</f>
        <v>Juego de Terminales frontales borne externo FC CuAl para alojar 2 cables  de 95...240 mm2 (3/0...500 Kcmil) para interruptor T5 hasta 630 A, 6 Pzs</v>
      </c>
      <c r="S202" s="9"/>
      <c r="T202" s="10"/>
      <c r="U202" s="3" t="s">
        <v>35926</v>
      </c>
      <c r="V202" s="3" t="s">
        <v>41153</v>
      </c>
      <c r="W202" s="3" t="s">
        <v>35922</v>
      </c>
      <c r="X202" s="3" t="s">
        <v>41155</v>
      </c>
      <c r="Y202" s="3" t="s">
        <v>35930</v>
      </c>
      <c r="Z202" s="3" t="s">
        <v>41172</v>
      </c>
      <c r="AA202" s="3" t="s">
        <v>24434</v>
      </c>
      <c r="AB202" s="3" t="s">
        <v>41139</v>
      </c>
      <c r="AC202" s="3" t="s">
        <v>41139</v>
      </c>
      <c r="AD202" s="3" t="s">
        <v>41139</v>
      </c>
      <c r="AE202" s="3" t="s">
        <v>41139</v>
      </c>
      <c r="AF202" s="3" t="s">
        <v>41139</v>
      </c>
    </row>
    <row r="203" spans="2:32">
      <c r="C203" s="7" t="str">
        <f t="shared" si="12"/>
        <v>500690203</v>
      </c>
      <c r="D203" s="7">
        <f t="shared" si="10"/>
        <v>500690203</v>
      </c>
      <c r="E203" s="7">
        <v>3</v>
      </c>
      <c r="F203" s="77">
        <v>500</v>
      </c>
      <c r="G203" s="7">
        <v>690</v>
      </c>
      <c r="H203" s="7">
        <v>20</v>
      </c>
      <c r="I203" s="7" t="s">
        <v>32</v>
      </c>
      <c r="J203" s="7" t="s">
        <v>54</v>
      </c>
      <c r="K203" s="7" t="s">
        <v>130</v>
      </c>
      <c r="L203" s="7" t="str">
        <f t="shared" si="11"/>
        <v>T5N 500 amp, Icc= 20 Kamp a 690 volts Relé PR222DS/P-LSIG.</v>
      </c>
      <c r="M203" s="7" t="s">
        <v>63</v>
      </c>
      <c r="N203" s="9"/>
      <c r="O203" s="10"/>
      <c r="P203" s="7">
        <v>4</v>
      </c>
      <c r="Q203" s="7" t="s">
        <v>74</v>
      </c>
      <c r="R203" s="9" t="str">
        <f>VLOOKUP(Q203,MXP!$B$3:$L$90000,2,0)</f>
        <v>Juego de Terminales frontales borne externo FC CuAl para alojar 2 cables  de 95...240 mm2 (3/0...500 Kcmil) para interruptor T5 hasta 630 A, 6 Pzs</v>
      </c>
      <c r="S203" s="9"/>
      <c r="T203" s="10"/>
      <c r="U203" s="3" t="s">
        <v>35926</v>
      </c>
      <c r="V203" s="3" t="s">
        <v>41153</v>
      </c>
      <c r="W203" s="3" t="s">
        <v>35922</v>
      </c>
      <c r="X203" s="3" t="s">
        <v>41155</v>
      </c>
      <c r="Y203" s="3" t="s">
        <v>35930</v>
      </c>
      <c r="Z203" s="3" t="s">
        <v>41172</v>
      </c>
      <c r="AA203" s="3" t="s">
        <v>24434</v>
      </c>
      <c r="AB203" s="3" t="s">
        <v>41139</v>
      </c>
      <c r="AC203" s="3" t="s">
        <v>41139</v>
      </c>
      <c r="AD203" s="3" t="s">
        <v>41139</v>
      </c>
      <c r="AE203" s="3" t="s">
        <v>41139</v>
      </c>
      <c r="AF203" s="3" t="s">
        <v>41139</v>
      </c>
    </row>
    <row r="204" spans="2:32">
      <c r="C204" s="7" t="str">
        <f t="shared" si="12"/>
        <v>600220702</v>
      </c>
      <c r="D204" s="7">
        <f t="shared" si="10"/>
        <v>600220702</v>
      </c>
      <c r="E204" s="7">
        <v>2</v>
      </c>
      <c r="F204" s="75">
        <v>600</v>
      </c>
      <c r="G204" s="7">
        <v>220</v>
      </c>
      <c r="H204" s="7">
        <v>70</v>
      </c>
      <c r="I204" s="7" t="s">
        <v>32</v>
      </c>
      <c r="J204" s="7" t="s">
        <v>54</v>
      </c>
      <c r="K204" s="7" t="s">
        <v>80</v>
      </c>
      <c r="L204" s="7" t="str">
        <f t="shared" si="11"/>
        <v>T5N 600 amp, Icc= 70 Kamp a 220 volts Relé PR221DS-LS/I.</v>
      </c>
      <c r="M204" s="7" t="s">
        <v>62</v>
      </c>
      <c r="N204" s="9"/>
      <c r="O204" s="10"/>
      <c r="P204" s="7">
        <v>4</v>
      </c>
      <c r="Q204" s="7" t="s">
        <v>74</v>
      </c>
      <c r="R204" s="9" t="str">
        <f>VLOOKUP(Q204,MXP!$B$3:$L$90000,2,0)</f>
        <v>Juego de Terminales frontales borne externo FC CuAl para alojar 2 cables  de 95...240 mm2 (3/0...500 Kcmil) para interruptor T5 hasta 630 A, 6 Pzs</v>
      </c>
      <c r="S204" s="9"/>
      <c r="T204" s="10"/>
      <c r="U204" s="3" t="s">
        <v>35926</v>
      </c>
      <c r="V204" s="3" t="s">
        <v>41153</v>
      </c>
      <c r="W204" s="3" t="s">
        <v>35922</v>
      </c>
      <c r="X204" s="3" t="s">
        <v>41155</v>
      </c>
      <c r="Y204" s="3" t="s">
        <v>35930</v>
      </c>
      <c r="Z204" s="3" t="s">
        <v>41172</v>
      </c>
      <c r="AA204" s="3" t="s">
        <v>24434</v>
      </c>
      <c r="AB204" s="3" t="s">
        <v>41139</v>
      </c>
      <c r="AC204" s="3" t="s">
        <v>41139</v>
      </c>
      <c r="AD204" s="3" t="s">
        <v>41139</v>
      </c>
      <c r="AE204" s="3" t="s">
        <v>41139</v>
      </c>
      <c r="AF204" s="3" t="s">
        <v>41139</v>
      </c>
    </row>
    <row r="205" spans="2:32">
      <c r="C205" s="7" t="str">
        <f t="shared" si="12"/>
        <v>600440302</v>
      </c>
      <c r="D205" s="7">
        <f t="shared" si="10"/>
        <v>600440302</v>
      </c>
      <c r="E205" s="7">
        <v>2</v>
      </c>
      <c r="F205" s="76">
        <v>600</v>
      </c>
      <c r="G205" s="7">
        <v>440</v>
      </c>
      <c r="H205" s="7">
        <v>30</v>
      </c>
      <c r="I205" s="7" t="s">
        <v>32</v>
      </c>
      <c r="J205" s="7" t="s">
        <v>54</v>
      </c>
      <c r="K205" s="7" t="s">
        <v>80</v>
      </c>
      <c r="L205" s="7" t="str">
        <f t="shared" si="11"/>
        <v>T5N 600 amp, Icc= 30 Kamp a 440 volts Relé PR221DS-LS/I.</v>
      </c>
      <c r="M205" s="7" t="s">
        <v>62</v>
      </c>
      <c r="N205" s="9"/>
      <c r="O205" s="10"/>
      <c r="P205" s="7">
        <v>4</v>
      </c>
      <c r="Q205" s="7" t="s">
        <v>74</v>
      </c>
      <c r="R205" s="9" t="str">
        <f>VLOOKUP(Q205,MXP!$B$3:$L$90000,2,0)</f>
        <v>Juego de Terminales frontales borne externo FC CuAl para alojar 2 cables  de 95...240 mm2 (3/0...500 Kcmil) para interruptor T5 hasta 630 A, 6 Pzs</v>
      </c>
      <c r="S205" s="9"/>
      <c r="T205" s="10"/>
      <c r="U205" s="3" t="s">
        <v>35926</v>
      </c>
      <c r="V205" s="3" t="s">
        <v>41153</v>
      </c>
      <c r="W205" s="3" t="s">
        <v>35922</v>
      </c>
      <c r="X205" s="3" t="s">
        <v>41155</v>
      </c>
      <c r="Y205" s="3" t="s">
        <v>35930</v>
      </c>
      <c r="Z205" s="3" t="s">
        <v>41172</v>
      </c>
      <c r="AA205" s="3" t="s">
        <v>24434</v>
      </c>
      <c r="AB205" s="3" t="s">
        <v>41139</v>
      </c>
      <c r="AC205" s="3" t="s">
        <v>41139</v>
      </c>
      <c r="AD205" s="3" t="s">
        <v>41139</v>
      </c>
      <c r="AE205" s="3" t="s">
        <v>41139</v>
      </c>
      <c r="AF205" s="3" t="s">
        <v>41139</v>
      </c>
    </row>
    <row r="206" spans="2:32">
      <c r="C206" s="7" t="str">
        <f t="shared" si="12"/>
        <v>600500252</v>
      </c>
      <c r="D206" s="7">
        <f t="shared" si="10"/>
        <v>600500252</v>
      </c>
      <c r="E206" s="7">
        <v>2</v>
      </c>
      <c r="F206" s="76">
        <v>600</v>
      </c>
      <c r="G206" s="7">
        <v>500</v>
      </c>
      <c r="H206" s="7">
        <v>25</v>
      </c>
      <c r="I206" s="7" t="s">
        <v>32</v>
      </c>
      <c r="J206" s="7" t="s">
        <v>54</v>
      </c>
      <c r="K206" s="7" t="s">
        <v>80</v>
      </c>
      <c r="L206" s="7" t="str">
        <f t="shared" si="11"/>
        <v>T5N 600 amp, Icc= 25 Kamp a 500 volts Relé PR221DS-LS/I.</v>
      </c>
      <c r="M206" s="7" t="s">
        <v>62</v>
      </c>
      <c r="N206" s="9"/>
      <c r="O206" s="10"/>
      <c r="P206" s="7">
        <v>4</v>
      </c>
      <c r="Q206" s="7" t="s">
        <v>74</v>
      </c>
      <c r="R206" s="9" t="str">
        <f>VLOOKUP(Q206,MXP!$B$3:$L$90000,2,0)</f>
        <v>Juego de Terminales frontales borne externo FC CuAl para alojar 2 cables  de 95...240 mm2 (3/0...500 Kcmil) para interruptor T5 hasta 630 A, 6 Pzs</v>
      </c>
      <c r="S206" s="9"/>
      <c r="T206" s="10"/>
      <c r="U206" s="3" t="s">
        <v>35926</v>
      </c>
      <c r="V206" s="3" t="s">
        <v>41153</v>
      </c>
      <c r="W206" s="3" t="s">
        <v>35922</v>
      </c>
      <c r="X206" s="3" t="s">
        <v>41155</v>
      </c>
      <c r="Y206" s="3" t="s">
        <v>35930</v>
      </c>
      <c r="Z206" s="3" t="s">
        <v>41172</v>
      </c>
      <c r="AA206" s="3" t="s">
        <v>24434</v>
      </c>
      <c r="AB206" s="3" t="s">
        <v>41139</v>
      </c>
      <c r="AC206" s="3" t="s">
        <v>41139</v>
      </c>
      <c r="AD206" s="3" t="s">
        <v>41139</v>
      </c>
      <c r="AE206" s="3" t="s">
        <v>41139</v>
      </c>
      <c r="AF206" s="3" t="s">
        <v>41139</v>
      </c>
    </row>
    <row r="207" spans="2:32">
      <c r="C207" s="7" t="str">
        <f t="shared" si="12"/>
        <v>600690202</v>
      </c>
      <c r="D207" s="7">
        <f t="shared" si="10"/>
        <v>600690202</v>
      </c>
      <c r="E207" s="7">
        <v>2</v>
      </c>
      <c r="F207" s="77">
        <v>600</v>
      </c>
      <c r="G207" s="7">
        <v>690</v>
      </c>
      <c r="H207" s="7">
        <v>20</v>
      </c>
      <c r="I207" s="7" t="s">
        <v>32</v>
      </c>
      <c r="J207" s="7" t="s">
        <v>54</v>
      </c>
      <c r="K207" s="7" t="s">
        <v>80</v>
      </c>
      <c r="L207" s="7" t="str">
        <f t="shared" si="11"/>
        <v>T5N 600 amp, Icc= 20 Kamp a 690 volts Relé PR221DS-LS/I.</v>
      </c>
      <c r="M207" s="7" t="s">
        <v>62</v>
      </c>
      <c r="N207" s="9"/>
      <c r="O207" s="10"/>
      <c r="P207" s="7">
        <v>4</v>
      </c>
      <c r="Q207" s="7" t="s">
        <v>74</v>
      </c>
      <c r="R207" s="9" t="str">
        <f>VLOOKUP(Q207,MXP!$B$3:$L$90000,2,0)</f>
        <v>Juego de Terminales frontales borne externo FC CuAl para alojar 2 cables  de 95...240 mm2 (3/0...500 Kcmil) para interruptor T5 hasta 630 A, 6 Pzs</v>
      </c>
      <c r="S207" s="9"/>
      <c r="T207" s="10"/>
      <c r="U207" s="3" t="s">
        <v>35926</v>
      </c>
      <c r="V207" s="3" t="s">
        <v>41153</v>
      </c>
      <c r="W207" s="3" t="s">
        <v>35922</v>
      </c>
      <c r="X207" s="3" t="s">
        <v>41155</v>
      </c>
      <c r="Y207" s="3" t="s">
        <v>35930</v>
      </c>
      <c r="Z207" s="3" t="s">
        <v>41172</v>
      </c>
      <c r="AA207" s="3" t="s">
        <v>24434</v>
      </c>
      <c r="AB207" s="3" t="s">
        <v>41139</v>
      </c>
      <c r="AC207" s="3" t="s">
        <v>41139</v>
      </c>
      <c r="AD207" s="3" t="s">
        <v>41139</v>
      </c>
      <c r="AE207" s="3" t="s">
        <v>41139</v>
      </c>
      <c r="AF207" s="3" t="s">
        <v>41139</v>
      </c>
    </row>
    <row r="208" spans="2:32">
      <c r="C208" s="7" t="str">
        <f t="shared" si="12"/>
        <v>600220703</v>
      </c>
      <c r="D208" s="7">
        <f t="shared" si="10"/>
        <v>600220703</v>
      </c>
      <c r="E208" s="7">
        <v>3</v>
      </c>
      <c r="F208" s="75">
        <v>600</v>
      </c>
      <c r="G208" s="7">
        <v>220</v>
      </c>
      <c r="H208" s="7">
        <v>70</v>
      </c>
      <c r="I208" s="7" t="s">
        <v>32</v>
      </c>
      <c r="J208" s="7" t="s">
        <v>54</v>
      </c>
      <c r="K208" s="7" t="s">
        <v>130</v>
      </c>
      <c r="L208" s="7" t="str">
        <f t="shared" si="11"/>
        <v>T5N 600 amp, Icc= 70 Kamp a 220 volts Relé PR222DS/P-LSIG.</v>
      </c>
      <c r="M208" s="7" t="s">
        <v>63</v>
      </c>
      <c r="N208" s="9"/>
      <c r="O208" s="10"/>
      <c r="P208" s="7">
        <v>4</v>
      </c>
      <c r="Q208" s="7" t="s">
        <v>74</v>
      </c>
      <c r="R208" s="9" t="str">
        <f>VLOOKUP(Q208,MXP!$B$3:$L$90000,2,0)</f>
        <v>Juego de Terminales frontales borne externo FC CuAl para alojar 2 cables  de 95...240 mm2 (3/0...500 Kcmil) para interruptor T5 hasta 630 A, 6 Pzs</v>
      </c>
      <c r="S208" s="9"/>
      <c r="T208" s="10"/>
      <c r="U208" s="3" t="s">
        <v>35926</v>
      </c>
      <c r="V208" s="3" t="s">
        <v>41153</v>
      </c>
      <c r="W208" s="3" t="s">
        <v>35922</v>
      </c>
      <c r="X208" s="3" t="s">
        <v>41155</v>
      </c>
      <c r="Y208" s="3" t="s">
        <v>35930</v>
      </c>
      <c r="Z208" s="3" t="s">
        <v>41172</v>
      </c>
      <c r="AA208" s="3" t="s">
        <v>24434</v>
      </c>
      <c r="AB208" s="3" t="s">
        <v>41139</v>
      </c>
      <c r="AC208" s="3" t="s">
        <v>41139</v>
      </c>
      <c r="AD208" s="3" t="s">
        <v>41139</v>
      </c>
      <c r="AE208" s="3" t="s">
        <v>41139</v>
      </c>
      <c r="AF208" s="3" t="s">
        <v>41139</v>
      </c>
    </row>
    <row r="209" spans="3:32">
      <c r="C209" s="7" t="str">
        <f t="shared" si="12"/>
        <v>600440303</v>
      </c>
      <c r="D209" s="7">
        <f t="shared" si="10"/>
        <v>600440303</v>
      </c>
      <c r="E209" s="7">
        <v>3</v>
      </c>
      <c r="F209" s="76">
        <v>600</v>
      </c>
      <c r="G209" s="7">
        <v>440</v>
      </c>
      <c r="H209" s="7">
        <v>30</v>
      </c>
      <c r="I209" s="7" t="s">
        <v>32</v>
      </c>
      <c r="J209" s="7" t="s">
        <v>54</v>
      </c>
      <c r="K209" s="7" t="s">
        <v>130</v>
      </c>
      <c r="L209" s="7" t="str">
        <f t="shared" si="11"/>
        <v>T5N 600 amp, Icc= 30 Kamp a 440 volts Relé PR222DS/P-LSIG.</v>
      </c>
      <c r="M209" s="7" t="s">
        <v>63</v>
      </c>
      <c r="N209" s="9"/>
      <c r="O209" s="10"/>
      <c r="P209" s="7">
        <v>4</v>
      </c>
      <c r="Q209" s="7" t="s">
        <v>74</v>
      </c>
      <c r="R209" s="9" t="str">
        <f>VLOOKUP(Q209,MXP!$B$3:$L$90000,2,0)</f>
        <v>Juego de Terminales frontales borne externo FC CuAl para alojar 2 cables  de 95...240 mm2 (3/0...500 Kcmil) para interruptor T5 hasta 630 A, 6 Pzs</v>
      </c>
      <c r="S209" s="9"/>
      <c r="T209" s="10"/>
      <c r="U209" s="3" t="s">
        <v>35926</v>
      </c>
      <c r="V209" s="3" t="s">
        <v>41153</v>
      </c>
      <c r="W209" s="3" t="s">
        <v>35922</v>
      </c>
      <c r="X209" s="3" t="s">
        <v>41155</v>
      </c>
      <c r="Y209" s="3" t="s">
        <v>35930</v>
      </c>
      <c r="Z209" s="3" t="s">
        <v>41172</v>
      </c>
      <c r="AA209" s="3" t="s">
        <v>24434</v>
      </c>
      <c r="AB209" s="3" t="s">
        <v>41139</v>
      </c>
      <c r="AC209" s="3" t="s">
        <v>41139</v>
      </c>
      <c r="AD209" s="3" t="s">
        <v>41139</v>
      </c>
      <c r="AE209" s="3" t="s">
        <v>41139</v>
      </c>
      <c r="AF209" s="3" t="s">
        <v>41139</v>
      </c>
    </row>
    <row r="210" spans="3:32">
      <c r="C210" s="7" t="str">
        <f t="shared" si="12"/>
        <v>600500253</v>
      </c>
      <c r="D210" s="7">
        <f t="shared" si="10"/>
        <v>600500253</v>
      </c>
      <c r="E210" s="7">
        <v>3</v>
      </c>
      <c r="F210" s="76">
        <v>600</v>
      </c>
      <c r="G210" s="7">
        <v>500</v>
      </c>
      <c r="H210" s="7">
        <v>25</v>
      </c>
      <c r="I210" s="7" t="s">
        <v>32</v>
      </c>
      <c r="J210" s="7" t="s">
        <v>54</v>
      </c>
      <c r="K210" s="7" t="s">
        <v>130</v>
      </c>
      <c r="L210" s="7" t="str">
        <f t="shared" si="11"/>
        <v>T5N 600 amp, Icc= 25 Kamp a 500 volts Relé PR222DS/P-LSIG.</v>
      </c>
      <c r="M210" s="7" t="s">
        <v>63</v>
      </c>
      <c r="N210" s="9"/>
      <c r="O210" s="10"/>
      <c r="P210" s="7">
        <v>4</v>
      </c>
      <c r="Q210" s="7" t="s">
        <v>74</v>
      </c>
      <c r="R210" s="9" t="str">
        <f>VLOOKUP(Q210,MXP!$B$3:$L$90000,2,0)</f>
        <v>Juego de Terminales frontales borne externo FC CuAl para alojar 2 cables  de 95...240 mm2 (3/0...500 Kcmil) para interruptor T5 hasta 630 A, 6 Pzs</v>
      </c>
      <c r="S210" s="9"/>
      <c r="T210" s="10"/>
      <c r="U210" s="3" t="s">
        <v>35926</v>
      </c>
      <c r="V210" s="3" t="s">
        <v>41153</v>
      </c>
      <c r="W210" s="3" t="s">
        <v>35922</v>
      </c>
      <c r="X210" s="3" t="s">
        <v>41155</v>
      </c>
      <c r="Y210" s="3" t="s">
        <v>35930</v>
      </c>
      <c r="Z210" s="3" t="s">
        <v>41172</v>
      </c>
      <c r="AA210" s="3" t="s">
        <v>24434</v>
      </c>
      <c r="AB210" s="3" t="s">
        <v>41139</v>
      </c>
      <c r="AC210" s="3" t="s">
        <v>41139</v>
      </c>
      <c r="AD210" s="3" t="s">
        <v>41139</v>
      </c>
      <c r="AE210" s="3" t="s">
        <v>41139</v>
      </c>
      <c r="AF210" s="3" t="s">
        <v>41139</v>
      </c>
    </row>
    <row r="211" spans="3:32">
      <c r="C211" s="7" t="str">
        <f t="shared" si="12"/>
        <v>600690203</v>
      </c>
      <c r="D211" s="7">
        <f t="shared" si="10"/>
        <v>600690203</v>
      </c>
      <c r="E211" s="7">
        <v>3</v>
      </c>
      <c r="F211" s="77">
        <v>600</v>
      </c>
      <c r="G211" s="7">
        <v>690</v>
      </c>
      <c r="H211" s="7">
        <v>20</v>
      </c>
      <c r="I211" s="7" t="s">
        <v>32</v>
      </c>
      <c r="J211" s="7" t="s">
        <v>54</v>
      </c>
      <c r="K211" s="7" t="s">
        <v>130</v>
      </c>
      <c r="L211" s="7" t="str">
        <f t="shared" si="11"/>
        <v>T5N 600 amp, Icc= 20 Kamp a 690 volts Relé PR222DS/P-LSIG.</v>
      </c>
      <c r="M211" s="7" t="s">
        <v>63</v>
      </c>
      <c r="N211" s="9"/>
      <c r="O211" s="10"/>
      <c r="P211" s="7">
        <v>4</v>
      </c>
      <c r="Q211" s="7" t="s">
        <v>74</v>
      </c>
      <c r="R211" s="9" t="str">
        <f>VLOOKUP(Q211,MXP!$B$3:$L$90000,2,0)</f>
        <v>Juego de Terminales frontales borne externo FC CuAl para alojar 2 cables  de 95...240 mm2 (3/0...500 Kcmil) para interruptor T5 hasta 630 A, 6 Pzs</v>
      </c>
      <c r="S211" s="9"/>
      <c r="T211" s="10"/>
      <c r="U211" s="3" t="s">
        <v>35926</v>
      </c>
      <c r="V211" s="3" t="s">
        <v>41153</v>
      </c>
      <c r="W211" s="3" t="s">
        <v>35922</v>
      </c>
      <c r="X211" s="3" t="s">
        <v>41155</v>
      </c>
      <c r="Y211" s="3" t="s">
        <v>35930</v>
      </c>
      <c r="Z211" s="3" t="s">
        <v>41172</v>
      </c>
      <c r="AA211" s="3" t="s">
        <v>24434</v>
      </c>
      <c r="AB211" s="3" t="s">
        <v>41139</v>
      </c>
      <c r="AC211" s="3" t="s">
        <v>41139</v>
      </c>
      <c r="AD211" s="3" t="s">
        <v>41139</v>
      </c>
      <c r="AE211" s="3" t="s">
        <v>41139</v>
      </c>
      <c r="AF211" s="3" t="s">
        <v>41139</v>
      </c>
    </row>
    <row r="212" spans="3:32">
      <c r="C212" s="7" t="str">
        <f t="shared" si="12"/>
        <v>3202201001</v>
      </c>
      <c r="D212" s="7">
        <f t="shared" si="10"/>
        <v>3202201001</v>
      </c>
      <c r="E212" s="7">
        <v>1</v>
      </c>
      <c r="F212" s="75">
        <v>320</v>
      </c>
      <c r="G212" s="7">
        <v>220</v>
      </c>
      <c r="H212" s="7">
        <v>100</v>
      </c>
      <c r="I212" s="7" t="s">
        <v>41</v>
      </c>
      <c r="J212" s="7" t="s">
        <v>54</v>
      </c>
      <c r="K212" s="7" t="s">
        <v>79</v>
      </c>
      <c r="L212" s="7" t="str">
        <f t="shared" si="11"/>
        <v>T5H 320 amp, Icc= 100 Kamp a 220 volts Relé TMA</v>
      </c>
      <c r="M212" s="7" t="s">
        <v>65</v>
      </c>
      <c r="N212" s="9"/>
      <c r="O212" s="10"/>
      <c r="P212" s="7">
        <v>4</v>
      </c>
      <c r="Q212" s="7" t="s">
        <v>64</v>
      </c>
      <c r="R212" s="9" t="str">
        <f>VLOOKUP(Q212,MXP!$B$3:$L$90000,2,0)</f>
        <v xml:space="preserve">Juego de Terminales frontales FC CuAl para alojar 1 cable de 95...300 mm2 (3/0...500 Kcmil) para interruptor T5 hasta 400 A, 6 Pzs </v>
      </c>
      <c r="S212" s="9"/>
      <c r="T212" s="10"/>
      <c r="U212" s="3" t="s">
        <v>35926</v>
      </c>
      <c r="V212" s="3" t="s">
        <v>41153</v>
      </c>
      <c r="W212" s="3" t="s">
        <v>41139</v>
      </c>
      <c r="X212" s="3" t="s">
        <v>41139</v>
      </c>
      <c r="Y212" s="3" t="s">
        <v>35930</v>
      </c>
      <c r="Z212" s="3" t="s">
        <v>41172</v>
      </c>
      <c r="AA212" s="3" t="s">
        <v>24434</v>
      </c>
      <c r="AB212" s="3" t="s">
        <v>41139</v>
      </c>
      <c r="AC212" s="3" t="s">
        <v>41139</v>
      </c>
      <c r="AD212" s="3" t="s">
        <v>41139</v>
      </c>
      <c r="AE212" s="3" t="s">
        <v>41139</v>
      </c>
      <c r="AF212" s="3" t="s">
        <v>41139</v>
      </c>
    </row>
    <row r="213" spans="3:32">
      <c r="C213" s="7" t="str">
        <f t="shared" si="12"/>
        <v>320440651</v>
      </c>
      <c r="D213" s="7">
        <f t="shared" si="10"/>
        <v>320440651</v>
      </c>
      <c r="E213" s="7">
        <v>1</v>
      </c>
      <c r="F213" s="76">
        <v>320</v>
      </c>
      <c r="G213" s="7">
        <v>440</v>
      </c>
      <c r="H213" s="7">
        <v>65</v>
      </c>
      <c r="I213" s="7" t="s">
        <v>41</v>
      </c>
      <c r="J213" s="7" t="s">
        <v>54</v>
      </c>
      <c r="K213" s="7" t="s">
        <v>79</v>
      </c>
      <c r="L213" s="7" t="str">
        <f t="shared" si="11"/>
        <v>T5H 320 amp, Icc= 65 Kamp a 440 volts Relé TMA</v>
      </c>
      <c r="M213" s="7" t="s">
        <v>65</v>
      </c>
      <c r="N213" s="9"/>
      <c r="O213" s="10"/>
      <c r="P213" s="7">
        <v>4</v>
      </c>
      <c r="Q213" s="7" t="s">
        <v>64</v>
      </c>
      <c r="R213" s="9" t="str">
        <f>VLOOKUP(Q213,MXP!$B$3:$L$90000,2,0)</f>
        <v xml:space="preserve">Juego de Terminales frontales FC CuAl para alojar 1 cable de 95...300 mm2 (3/0...500 Kcmil) para interruptor T5 hasta 400 A, 6 Pzs </v>
      </c>
      <c r="S213" s="9"/>
      <c r="T213" s="10"/>
      <c r="U213" s="3" t="s">
        <v>35926</v>
      </c>
      <c r="V213" s="3" t="s">
        <v>41153</v>
      </c>
      <c r="W213" s="3" t="s">
        <v>41139</v>
      </c>
      <c r="X213" s="3" t="s">
        <v>41139</v>
      </c>
      <c r="Y213" s="3" t="s">
        <v>35930</v>
      </c>
      <c r="Z213" s="3" t="s">
        <v>41172</v>
      </c>
      <c r="AA213" s="3" t="s">
        <v>24434</v>
      </c>
      <c r="AB213" s="3" t="s">
        <v>41139</v>
      </c>
      <c r="AC213" s="3" t="s">
        <v>41139</v>
      </c>
      <c r="AD213" s="3" t="s">
        <v>41139</v>
      </c>
      <c r="AE213" s="3" t="s">
        <v>41139</v>
      </c>
      <c r="AF213" s="3" t="s">
        <v>41139</v>
      </c>
    </row>
    <row r="214" spans="3:32">
      <c r="C214" s="7" t="str">
        <f t="shared" si="12"/>
        <v>320500501</v>
      </c>
      <c r="D214" s="7">
        <f t="shared" si="10"/>
        <v>320500501</v>
      </c>
      <c r="E214" s="7">
        <v>1</v>
      </c>
      <c r="F214" s="76">
        <v>320</v>
      </c>
      <c r="G214" s="7">
        <v>500</v>
      </c>
      <c r="H214" s="7">
        <v>50</v>
      </c>
      <c r="I214" s="7" t="s">
        <v>41</v>
      </c>
      <c r="J214" s="7" t="s">
        <v>54</v>
      </c>
      <c r="K214" s="7" t="s">
        <v>79</v>
      </c>
      <c r="L214" s="7" t="str">
        <f t="shared" si="11"/>
        <v>T5H 320 amp, Icc= 50 Kamp a 500 volts Relé TMA</v>
      </c>
      <c r="M214" s="7" t="s">
        <v>65</v>
      </c>
      <c r="N214" s="9"/>
      <c r="O214" s="10"/>
      <c r="P214" s="7">
        <v>4</v>
      </c>
      <c r="Q214" s="7" t="s">
        <v>64</v>
      </c>
      <c r="R214" s="9" t="str">
        <f>VLOOKUP(Q214,MXP!$B$3:$L$90000,2,0)</f>
        <v xml:space="preserve">Juego de Terminales frontales FC CuAl para alojar 1 cable de 95...300 mm2 (3/0...500 Kcmil) para interruptor T5 hasta 400 A, 6 Pzs </v>
      </c>
      <c r="S214" s="9"/>
      <c r="T214" s="10"/>
      <c r="U214" s="3" t="s">
        <v>35926</v>
      </c>
      <c r="V214" s="3" t="s">
        <v>41153</v>
      </c>
      <c r="W214" s="3" t="s">
        <v>41139</v>
      </c>
      <c r="X214" s="3" t="s">
        <v>41139</v>
      </c>
      <c r="Y214" s="3" t="s">
        <v>35930</v>
      </c>
      <c r="Z214" s="3" t="s">
        <v>41172</v>
      </c>
      <c r="AA214" s="3" t="s">
        <v>24434</v>
      </c>
      <c r="AB214" s="3" t="s">
        <v>41139</v>
      </c>
      <c r="AC214" s="3" t="s">
        <v>41139</v>
      </c>
      <c r="AD214" s="3" t="s">
        <v>41139</v>
      </c>
      <c r="AE214" s="3" t="s">
        <v>41139</v>
      </c>
      <c r="AF214" s="3" t="s">
        <v>41139</v>
      </c>
    </row>
    <row r="215" spans="3:32">
      <c r="C215" s="7" t="str">
        <f t="shared" si="12"/>
        <v>320690401</v>
      </c>
      <c r="D215" s="7">
        <f t="shared" si="10"/>
        <v>320690401</v>
      </c>
      <c r="E215" s="7">
        <v>1</v>
      </c>
      <c r="F215" s="77">
        <v>320</v>
      </c>
      <c r="G215" s="7">
        <v>690</v>
      </c>
      <c r="H215" s="7">
        <v>40</v>
      </c>
      <c r="I215" s="7" t="s">
        <v>41</v>
      </c>
      <c r="J215" s="7" t="s">
        <v>54</v>
      </c>
      <c r="K215" s="7" t="s">
        <v>79</v>
      </c>
      <c r="L215" s="7" t="str">
        <f t="shared" si="11"/>
        <v>T5H 320 amp, Icc= 40 Kamp a 690 volts Relé TMA</v>
      </c>
      <c r="M215" s="7" t="s">
        <v>65</v>
      </c>
      <c r="N215" s="9"/>
      <c r="O215" s="10"/>
      <c r="P215" s="7">
        <v>4</v>
      </c>
      <c r="Q215" s="7" t="s">
        <v>64</v>
      </c>
      <c r="R215" s="9" t="str">
        <f>VLOOKUP(Q215,MXP!$B$3:$L$90000,2,0)</f>
        <v xml:space="preserve">Juego de Terminales frontales FC CuAl para alojar 1 cable de 95...300 mm2 (3/0...500 Kcmil) para interruptor T5 hasta 400 A, 6 Pzs </v>
      </c>
      <c r="S215" s="9"/>
      <c r="T215" s="10"/>
      <c r="U215" s="3" t="s">
        <v>35926</v>
      </c>
      <c r="V215" s="3" t="s">
        <v>41153</v>
      </c>
      <c r="W215" s="3" t="s">
        <v>41139</v>
      </c>
      <c r="X215" s="3" t="s">
        <v>41139</v>
      </c>
      <c r="Y215" s="3" t="s">
        <v>35930</v>
      </c>
      <c r="Z215" s="3" t="s">
        <v>41172</v>
      </c>
      <c r="AA215" s="3" t="s">
        <v>24434</v>
      </c>
      <c r="AB215" s="3" t="s">
        <v>41139</v>
      </c>
      <c r="AC215" s="3" t="s">
        <v>41139</v>
      </c>
      <c r="AD215" s="3" t="s">
        <v>41139</v>
      </c>
      <c r="AE215" s="3" t="s">
        <v>41139</v>
      </c>
      <c r="AF215" s="3" t="s">
        <v>41139</v>
      </c>
    </row>
    <row r="216" spans="3:32">
      <c r="C216" s="7" t="str">
        <f t="shared" si="12"/>
        <v>3202201002</v>
      </c>
      <c r="D216" s="7">
        <f t="shared" si="10"/>
        <v>3202201002</v>
      </c>
      <c r="E216" s="7">
        <v>2</v>
      </c>
      <c r="F216" s="75">
        <v>320</v>
      </c>
      <c r="G216" s="7">
        <v>220</v>
      </c>
      <c r="H216" s="7">
        <v>100</v>
      </c>
      <c r="I216" s="7" t="s">
        <v>41</v>
      </c>
      <c r="J216" s="7" t="s">
        <v>54</v>
      </c>
      <c r="K216" s="7" t="s">
        <v>80</v>
      </c>
      <c r="L216" s="7" t="str">
        <f t="shared" si="11"/>
        <v>T5H 320 amp, Icc= 100 Kamp a 220 volts Relé PR221DS-LS/I.</v>
      </c>
      <c r="M216" s="7" t="s">
        <v>66</v>
      </c>
      <c r="N216" s="9"/>
      <c r="O216" s="10"/>
      <c r="P216" s="7">
        <v>4</v>
      </c>
      <c r="Q216" s="7" t="s">
        <v>64</v>
      </c>
      <c r="R216" s="9" t="str">
        <f>VLOOKUP(Q216,MXP!$B$3:$L$90000,2,0)</f>
        <v xml:space="preserve">Juego de Terminales frontales FC CuAl para alojar 1 cable de 95...300 mm2 (3/0...500 Kcmil) para interruptor T5 hasta 400 A, 6 Pzs </v>
      </c>
      <c r="S216" s="9"/>
      <c r="T216" s="10"/>
      <c r="U216" s="3" t="s">
        <v>35926</v>
      </c>
      <c r="V216" s="3" t="s">
        <v>41153</v>
      </c>
      <c r="W216" s="3" t="s">
        <v>41139</v>
      </c>
      <c r="X216" s="3" t="s">
        <v>41139</v>
      </c>
      <c r="Y216" s="3" t="s">
        <v>35930</v>
      </c>
      <c r="Z216" s="3" t="s">
        <v>41172</v>
      </c>
      <c r="AA216" s="3" t="s">
        <v>24434</v>
      </c>
      <c r="AB216" s="3" t="s">
        <v>41139</v>
      </c>
      <c r="AC216" s="3" t="s">
        <v>41139</v>
      </c>
      <c r="AD216" s="3" t="s">
        <v>41139</v>
      </c>
      <c r="AE216" s="3" t="s">
        <v>41139</v>
      </c>
      <c r="AF216" s="3" t="s">
        <v>41139</v>
      </c>
    </row>
    <row r="217" spans="3:32">
      <c r="C217" s="7" t="str">
        <f t="shared" si="12"/>
        <v>320440652</v>
      </c>
      <c r="D217" s="7">
        <f t="shared" si="10"/>
        <v>320440652</v>
      </c>
      <c r="E217" s="7">
        <v>2</v>
      </c>
      <c r="F217" s="76">
        <v>320</v>
      </c>
      <c r="G217" s="7">
        <v>440</v>
      </c>
      <c r="H217" s="7">
        <v>65</v>
      </c>
      <c r="I217" s="7" t="s">
        <v>41</v>
      </c>
      <c r="J217" s="7" t="s">
        <v>54</v>
      </c>
      <c r="K217" s="7" t="s">
        <v>80</v>
      </c>
      <c r="L217" s="7" t="str">
        <f t="shared" si="11"/>
        <v>T5H 320 amp, Icc= 65 Kamp a 440 volts Relé PR221DS-LS/I.</v>
      </c>
      <c r="M217" s="7" t="s">
        <v>66</v>
      </c>
      <c r="N217" s="9"/>
      <c r="O217" s="10"/>
      <c r="P217" s="7">
        <v>4</v>
      </c>
      <c r="Q217" s="7" t="s">
        <v>64</v>
      </c>
      <c r="R217" s="9" t="str">
        <f>VLOOKUP(Q217,MXP!$B$3:$L$90000,2,0)</f>
        <v xml:space="preserve">Juego de Terminales frontales FC CuAl para alojar 1 cable de 95...300 mm2 (3/0...500 Kcmil) para interruptor T5 hasta 400 A, 6 Pzs </v>
      </c>
      <c r="S217" s="9"/>
      <c r="T217" s="10"/>
      <c r="U217" s="3" t="s">
        <v>35926</v>
      </c>
      <c r="V217" s="3" t="s">
        <v>41153</v>
      </c>
      <c r="W217" s="3" t="s">
        <v>41139</v>
      </c>
      <c r="X217" s="3" t="s">
        <v>41139</v>
      </c>
      <c r="Y217" s="3" t="s">
        <v>35930</v>
      </c>
      <c r="Z217" s="3" t="s">
        <v>41172</v>
      </c>
      <c r="AA217" s="3" t="s">
        <v>24434</v>
      </c>
      <c r="AB217" s="3" t="s">
        <v>41139</v>
      </c>
      <c r="AC217" s="3" t="s">
        <v>41139</v>
      </c>
      <c r="AD217" s="3" t="s">
        <v>41139</v>
      </c>
      <c r="AE217" s="3" t="s">
        <v>41139</v>
      </c>
      <c r="AF217" s="3" t="s">
        <v>41139</v>
      </c>
    </row>
    <row r="218" spans="3:32">
      <c r="C218" s="7" t="str">
        <f t="shared" si="12"/>
        <v>320500502</v>
      </c>
      <c r="D218" s="7">
        <f t="shared" si="10"/>
        <v>320500502</v>
      </c>
      <c r="E218" s="7">
        <v>2</v>
      </c>
      <c r="F218" s="76">
        <v>320</v>
      </c>
      <c r="G218" s="7">
        <v>500</v>
      </c>
      <c r="H218" s="7">
        <v>50</v>
      </c>
      <c r="I218" s="7" t="s">
        <v>41</v>
      </c>
      <c r="J218" s="7" t="s">
        <v>54</v>
      </c>
      <c r="K218" s="7" t="s">
        <v>80</v>
      </c>
      <c r="L218" s="7" t="str">
        <f t="shared" si="11"/>
        <v>T5H 320 amp, Icc= 50 Kamp a 500 volts Relé PR221DS-LS/I.</v>
      </c>
      <c r="M218" s="7" t="s">
        <v>66</v>
      </c>
      <c r="N218" s="9"/>
      <c r="O218" s="10"/>
      <c r="P218" s="7">
        <v>4</v>
      </c>
      <c r="Q218" s="7" t="s">
        <v>64</v>
      </c>
      <c r="R218" s="9" t="str">
        <f>VLOOKUP(Q218,MXP!$B$3:$L$90000,2,0)</f>
        <v xml:space="preserve">Juego de Terminales frontales FC CuAl para alojar 1 cable de 95...300 mm2 (3/0...500 Kcmil) para interruptor T5 hasta 400 A, 6 Pzs </v>
      </c>
      <c r="S218" s="9"/>
      <c r="T218" s="10"/>
      <c r="U218" s="3" t="s">
        <v>35926</v>
      </c>
      <c r="V218" s="3" t="s">
        <v>41153</v>
      </c>
      <c r="W218" s="3" t="s">
        <v>41139</v>
      </c>
      <c r="X218" s="3" t="s">
        <v>41139</v>
      </c>
      <c r="Y218" s="3" t="s">
        <v>35930</v>
      </c>
      <c r="Z218" s="3" t="s">
        <v>41172</v>
      </c>
      <c r="AA218" s="3" t="s">
        <v>24434</v>
      </c>
      <c r="AB218" s="3" t="s">
        <v>41139</v>
      </c>
      <c r="AC218" s="3" t="s">
        <v>41139</v>
      </c>
      <c r="AD218" s="3" t="s">
        <v>41139</v>
      </c>
      <c r="AE218" s="3" t="s">
        <v>41139</v>
      </c>
      <c r="AF218" s="3" t="s">
        <v>41139</v>
      </c>
    </row>
    <row r="219" spans="3:32">
      <c r="C219" s="7" t="str">
        <f t="shared" si="12"/>
        <v>320690402</v>
      </c>
      <c r="D219" s="7">
        <f t="shared" si="10"/>
        <v>320690402</v>
      </c>
      <c r="E219" s="7">
        <v>2</v>
      </c>
      <c r="F219" s="77">
        <v>320</v>
      </c>
      <c r="G219" s="7">
        <v>690</v>
      </c>
      <c r="H219" s="7">
        <v>40</v>
      </c>
      <c r="I219" s="7" t="s">
        <v>41</v>
      </c>
      <c r="J219" s="7" t="s">
        <v>54</v>
      </c>
      <c r="K219" s="7" t="s">
        <v>80</v>
      </c>
      <c r="L219" s="7" t="str">
        <f t="shared" si="11"/>
        <v>T5H 320 amp, Icc= 40 Kamp a 690 volts Relé PR221DS-LS/I.</v>
      </c>
      <c r="M219" s="7" t="s">
        <v>66</v>
      </c>
      <c r="N219" s="9"/>
      <c r="O219" s="10"/>
      <c r="P219" s="7">
        <v>4</v>
      </c>
      <c r="Q219" s="7" t="s">
        <v>64</v>
      </c>
      <c r="R219" s="9" t="str">
        <f>VLOOKUP(Q219,MXP!$B$3:$L$90000,2,0)</f>
        <v xml:space="preserve">Juego de Terminales frontales FC CuAl para alojar 1 cable de 95...300 mm2 (3/0...500 Kcmil) para interruptor T5 hasta 400 A, 6 Pzs </v>
      </c>
      <c r="S219" s="9"/>
      <c r="T219" s="10"/>
      <c r="U219" s="3" t="s">
        <v>35926</v>
      </c>
      <c r="V219" s="3" t="s">
        <v>41153</v>
      </c>
      <c r="W219" s="3" t="s">
        <v>41139</v>
      </c>
      <c r="X219" s="3" t="s">
        <v>41139</v>
      </c>
      <c r="Y219" s="3" t="s">
        <v>35930</v>
      </c>
      <c r="Z219" s="3" t="s">
        <v>41172</v>
      </c>
      <c r="AA219" s="3" t="s">
        <v>24434</v>
      </c>
      <c r="AB219" s="3" t="s">
        <v>41139</v>
      </c>
      <c r="AC219" s="3" t="s">
        <v>41139</v>
      </c>
      <c r="AD219" s="3" t="s">
        <v>41139</v>
      </c>
      <c r="AE219" s="3" t="s">
        <v>41139</v>
      </c>
      <c r="AF219" s="3" t="s">
        <v>41139</v>
      </c>
    </row>
    <row r="220" spans="3:32">
      <c r="C220" s="7" t="str">
        <f t="shared" si="12"/>
        <v>3202201003</v>
      </c>
      <c r="D220" s="7">
        <f t="shared" si="10"/>
        <v>3202201003</v>
      </c>
      <c r="E220" s="7">
        <v>3</v>
      </c>
      <c r="F220" s="75">
        <v>320</v>
      </c>
      <c r="G220" s="7">
        <v>220</v>
      </c>
      <c r="H220" s="7">
        <v>100</v>
      </c>
      <c r="I220" s="7" t="s">
        <v>41</v>
      </c>
      <c r="J220" s="7" t="s">
        <v>54</v>
      </c>
      <c r="K220" s="7" t="s">
        <v>130</v>
      </c>
      <c r="L220" s="7" t="str">
        <f t="shared" si="11"/>
        <v>T5H 320 amp, Icc= 100 Kamp a 220 volts Relé PR222DS/P-LSIG.</v>
      </c>
      <c r="M220" s="7" t="s">
        <v>67</v>
      </c>
      <c r="N220" s="9"/>
      <c r="O220" s="10"/>
      <c r="P220" s="7">
        <v>4</v>
      </c>
      <c r="Q220" s="7" t="s">
        <v>64</v>
      </c>
      <c r="R220" s="9" t="str">
        <f>VLOOKUP(Q220,MXP!$B$3:$L$90000,2,0)</f>
        <v xml:space="preserve">Juego de Terminales frontales FC CuAl para alojar 1 cable de 95...300 mm2 (3/0...500 Kcmil) para interruptor T5 hasta 400 A, 6 Pzs </v>
      </c>
      <c r="S220" s="9"/>
      <c r="T220" s="10"/>
      <c r="U220" s="3" t="s">
        <v>35926</v>
      </c>
      <c r="V220" s="3" t="s">
        <v>41153</v>
      </c>
      <c r="W220" s="3" t="s">
        <v>41139</v>
      </c>
      <c r="X220" s="3" t="s">
        <v>41139</v>
      </c>
      <c r="Y220" s="3" t="s">
        <v>35930</v>
      </c>
      <c r="Z220" s="3" t="s">
        <v>41172</v>
      </c>
      <c r="AA220" s="3" t="s">
        <v>24434</v>
      </c>
      <c r="AB220" s="3" t="s">
        <v>41139</v>
      </c>
      <c r="AC220" s="3" t="s">
        <v>41139</v>
      </c>
      <c r="AD220" s="3" t="s">
        <v>41139</v>
      </c>
      <c r="AE220" s="3" t="s">
        <v>41139</v>
      </c>
      <c r="AF220" s="3" t="s">
        <v>41139</v>
      </c>
    </row>
    <row r="221" spans="3:32">
      <c r="C221" s="7" t="str">
        <f t="shared" si="12"/>
        <v>320440653</v>
      </c>
      <c r="D221" s="7">
        <f t="shared" si="10"/>
        <v>320440653</v>
      </c>
      <c r="E221" s="7">
        <v>3</v>
      </c>
      <c r="F221" s="76">
        <v>320</v>
      </c>
      <c r="G221" s="7">
        <v>440</v>
      </c>
      <c r="H221" s="7">
        <v>65</v>
      </c>
      <c r="I221" s="7" t="s">
        <v>41</v>
      </c>
      <c r="J221" s="7" t="s">
        <v>54</v>
      </c>
      <c r="K221" s="7" t="s">
        <v>130</v>
      </c>
      <c r="L221" s="7" t="str">
        <f t="shared" si="11"/>
        <v>T5H 320 amp, Icc= 65 Kamp a 440 volts Relé PR222DS/P-LSIG.</v>
      </c>
      <c r="M221" s="7" t="s">
        <v>67</v>
      </c>
      <c r="N221" s="9"/>
      <c r="O221" s="10"/>
      <c r="P221" s="7">
        <v>4</v>
      </c>
      <c r="Q221" s="7" t="s">
        <v>64</v>
      </c>
      <c r="R221" s="9" t="str">
        <f>VLOOKUP(Q221,MXP!$B$3:$L$90000,2,0)</f>
        <v xml:space="preserve">Juego de Terminales frontales FC CuAl para alojar 1 cable de 95...300 mm2 (3/0...500 Kcmil) para interruptor T5 hasta 400 A, 6 Pzs </v>
      </c>
      <c r="S221" s="9"/>
      <c r="T221" s="10"/>
      <c r="U221" s="3" t="s">
        <v>35926</v>
      </c>
      <c r="V221" s="3" t="s">
        <v>41153</v>
      </c>
      <c r="W221" s="3" t="s">
        <v>41139</v>
      </c>
      <c r="X221" s="3" t="s">
        <v>41139</v>
      </c>
      <c r="Y221" s="3" t="s">
        <v>35930</v>
      </c>
      <c r="Z221" s="3" t="s">
        <v>41172</v>
      </c>
      <c r="AA221" s="3" t="s">
        <v>24434</v>
      </c>
      <c r="AB221" s="3" t="s">
        <v>41139</v>
      </c>
      <c r="AC221" s="3" t="s">
        <v>41139</v>
      </c>
      <c r="AD221" s="3" t="s">
        <v>41139</v>
      </c>
      <c r="AE221" s="3" t="s">
        <v>41139</v>
      </c>
      <c r="AF221" s="3" t="s">
        <v>41139</v>
      </c>
    </row>
    <row r="222" spans="3:32">
      <c r="C222" s="7" t="str">
        <f t="shared" si="12"/>
        <v>320500503</v>
      </c>
      <c r="D222" s="7">
        <f t="shared" si="10"/>
        <v>320500503</v>
      </c>
      <c r="E222" s="7">
        <v>3</v>
      </c>
      <c r="F222" s="76">
        <v>320</v>
      </c>
      <c r="G222" s="7">
        <v>500</v>
      </c>
      <c r="H222" s="7">
        <v>50</v>
      </c>
      <c r="I222" s="7" t="s">
        <v>41</v>
      </c>
      <c r="J222" s="7" t="s">
        <v>54</v>
      </c>
      <c r="K222" s="7" t="s">
        <v>130</v>
      </c>
      <c r="L222" s="7" t="str">
        <f t="shared" si="11"/>
        <v>T5H 320 amp, Icc= 50 Kamp a 500 volts Relé PR222DS/P-LSIG.</v>
      </c>
      <c r="M222" s="7" t="s">
        <v>67</v>
      </c>
      <c r="N222" s="9"/>
      <c r="O222" s="10"/>
      <c r="P222" s="7">
        <v>4</v>
      </c>
      <c r="Q222" s="7" t="s">
        <v>64</v>
      </c>
      <c r="R222" s="9" t="str">
        <f>VLOOKUP(Q222,MXP!$B$3:$L$90000,2,0)</f>
        <v xml:space="preserve">Juego de Terminales frontales FC CuAl para alojar 1 cable de 95...300 mm2 (3/0...500 Kcmil) para interruptor T5 hasta 400 A, 6 Pzs </v>
      </c>
      <c r="S222" s="9"/>
      <c r="T222" s="10"/>
      <c r="U222" s="3" t="s">
        <v>35926</v>
      </c>
      <c r="V222" s="3" t="s">
        <v>41153</v>
      </c>
      <c r="W222" s="3" t="s">
        <v>41139</v>
      </c>
      <c r="X222" s="3" t="s">
        <v>41139</v>
      </c>
      <c r="Y222" s="3" t="s">
        <v>35930</v>
      </c>
      <c r="Z222" s="3" t="s">
        <v>41172</v>
      </c>
      <c r="AA222" s="3" t="s">
        <v>24434</v>
      </c>
      <c r="AB222" s="3" t="s">
        <v>41139</v>
      </c>
      <c r="AC222" s="3" t="s">
        <v>41139</v>
      </c>
      <c r="AD222" s="3" t="s">
        <v>41139</v>
      </c>
      <c r="AE222" s="3" t="s">
        <v>41139</v>
      </c>
      <c r="AF222" s="3" t="s">
        <v>41139</v>
      </c>
    </row>
    <row r="223" spans="3:32">
      <c r="C223" s="7" t="str">
        <f t="shared" si="12"/>
        <v>320690403</v>
      </c>
      <c r="D223" s="7">
        <f t="shared" si="10"/>
        <v>320690403</v>
      </c>
      <c r="E223" s="7">
        <v>3</v>
      </c>
      <c r="F223" s="77">
        <v>320</v>
      </c>
      <c r="G223" s="7">
        <v>690</v>
      </c>
      <c r="H223" s="7">
        <v>40</v>
      </c>
      <c r="I223" s="7" t="s">
        <v>41</v>
      </c>
      <c r="J223" s="7" t="s">
        <v>54</v>
      </c>
      <c r="K223" s="7" t="s">
        <v>130</v>
      </c>
      <c r="L223" s="7" t="str">
        <f t="shared" si="11"/>
        <v>T5H 320 amp, Icc= 40 Kamp a 690 volts Relé PR222DS/P-LSIG.</v>
      </c>
      <c r="M223" s="7" t="s">
        <v>67</v>
      </c>
      <c r="N223" s="9"/>
      <c r="O223" s="10"/>
      <c r="P223" s="7">
        <v>4</v>
      </c>
      <c r="Q223" s="7" t="s">
        <v>64</v>
      </c>
      <c r="R223" s="9" t="str">
        <f>VLOOKUP(Q223,MXP!$B$3:$L$90000,2,0)</f>
        <v xml:space="preserve">Juego de Terminales frontales FC CuAl para alojar 1 cable de 95...300 mm2 (3/0...500 Kcmil) para interruptor T5 hasta 400 A, 6 Pzs </v>
      </c>
      <c r="S223" s="9"/>
      <c r="T223" s="10"/>
      <c r="U223" s="3" t="s">
        <v>35926</v>
      </c>
      <c r="V223" s="3" t="s">
        <v>41153</v>
      </c>
      <c r="W223" s="3" t="s">
        <v>41139</v>
      </c>
      <c r="X223" s="3" t="s">
        <v>41139</v>
      </c>
      <c r="Y223" s="3" t="s">
        <v>35930</v>
      </c>
      <c r="Z223" s="3" t="s">
        <v>41172</v>
      </c>
      <c r="AA223" s="3" t="s">
        <v>24434</v>
      </c>
      <c r="AB223" s="3" t="s">
        <v>41139</v>
      </c>
      <c r="AC223" s="3" t="s">
        <v>41139</v>
      </c>
      <c r="AD223" s="3" t="s">
        <v>41139</v>
      </c>
      <c r="AE223" s="3" t="s">
        <v>41139</v>
      </c>
      <c r="AF223" s="3" t="s">
        <v>41139</v>
      </c>
    </row>
    <row r="224" spans="3:32">
      <c r="C224" s="7" t="str">
        <f t="shared" si="12"/>
        <v>4002201001</v>
      </c>
      <c r="D224" s="7">
        <f t="shared" si="10"/>
        <v>4002201001</v>
      </c>
      <c r="E224" s="7">
        <v>1</v>
      </c>
      <c r="F224" s="75">
        <v>400</v>
      </c>
      <c r="G224" s="7">
        <v>220</v>
      </c>
      <c r="H224" s="7">
        <v>100</v>
      </c>
      <c r="I224" s="7" t="s">
        <v>41</v>
      </c>
      <c r="J224" s="7" t="s">
        <v>54</v>
      </c>
      <c r="K224" s="7" t="s">
        <v>79</v>
      </c>
      <c r="L224" s="7" t="str">
        <f t="shared" si="11"/>
        <v>T5H 400 amp, Icc= 100 Kamp a 220 volts Relé TMA</v>
      </c>
      <c r="M224" s="7" t="s">
        <v>68</v>
      </c>
      <c r="N224" s="9"/>
      <c r="O224" s="10"/>
      <c r="P224" s="7">
        <v>4</v>
      </c>
      <c r="Q224" s="7" t="s">
        <v>64</v>
      </c>
      <c r="R224" s="9" t="str">
        <f>VLOOKUP(Q224,MXP!$B$3:$L$90000,2,0)</f>
        <v xml:space="preserve">Juego de Terminales frontales FC CuAl para alojar 1 cable de 95...300 mm2 (3/0...500 Kcmil) para interruptor T5 hasta 400 A, 6 Pzs </v>
      </c>
      <c r="S224" s="9"/>
      <c r="T224" s="10"/>
      <c r="U224" s="3" t="s">
        <v>35926</v>
      </c>
      <c r="V224" s="3" t="s">
        <v>41153</v>
      </c>
      <c r="W224" s="3" t="s">
        <v>41139</v>
      </c>
      <c r="X224" s="3" t="s">
        <v>41139</v>
      </c>
      <c r="Y224" s="3" t="s">
        <v>35930</v>
      </c>
      <c r="Z224" s="3" t="s">
        <v>41172</v>
      </c>
      <c r="AA224" s="3" t="s">
        <v>24434</v>
      </c>
      <c r="AB224" s="3" t="s">
        <v>41139</v>
      </c>
      <c r="AC224" s="3" t="s">
        <v>41139</v>
      </c>
      <c r="AD224" s="3" t="s">
        <v>41139</v>
      </c>
      <c r="AE224" s="3" t="s">
        <v>41139</v>
      </c>
      <c r="AF224" s="3" t="s">
        <v>41139</v>
      </c>
    </row>
    <row r="225" spans="2:32">
      <c r="C225" s="7" t="str">
        <f t="shared" si="12"/>
        <v>400440651</v>
      </c>
      <c r="D225" s="7">
        <f t="shared" si="10"/>
        <v>400440651</v>
      </c>
      <c r="E225" s="7">
        <v>1</v>
      </c>
      <c r="F225" s="76">
        <v>400</v>
      </c>
      <c r="G225" s="7">
        <v>440</v>
      </c>
      <c r="H225" s="7">
        <v>65</v>
      </c>
      <c r="I225" s="7" t="s">
        <v>41</v>
      </c>
      <c r="J225" s="7" t="s">
        <v>54</v>
      </c>
      <c r="K225" s="7" t="s">
        <v>79</v>
      </c>
      <c r="L225" s="7" t="str">
        <f t="shared" si="11"/>
        <v>T5H 400 amp, Icc= 65 Kamp a 440 volts Relé TMA</v>
      </c>
      <c r="M225" s="7" t="s">
        <v>68</v>
      </c>
      <c r="N225" s="9"/>
      <c r="O225" s="10"/>
      <c r="P225" s="7">
        <v>5</v>
      </c>
      <c r="Q225" s="7" t="s">
        <v>64</v>
      </c>
      <c r="R225" s="9" t="str">
        <f>VLOOKUP(Q225,MXP!$B$3:$L$90000,2,0)</f>
        <v xml:space="preserve">Juego de Terminales frontales FC CuAl para alojar 1 cable de 95...300 mm2 (3/0...500 Kcmil) para interruptor T5 hasta 400 A, 6 Pzs </v>
      </c>
      <c r="S225" s="9"/>
      <c r="T225" s="10"/>
      <c r="U225" s="3" t="s">
        <v>35926</v>
      </c>
      <c r="V225" s="3" t="s">
        <v>41153</v>
      </c>
      <c r="W225" s="3" t="s">
        <v>41139</v>
      </c>
      <c r="X225" s="3" t="s">
        <v>41139</v>
      </c>
      <c r="Y225" s="3" t="s">
        <v>35930</v>
      </c>
      <c r="Z225" s="3" t="s">
        <v>41172</v>
      </c>
      <c r="AA225" s="3" t="s">
        <v>24434</v>
      </c>
      <c r="AB225" s="3" t="s">
        <v>41139</v>
      </c>
      <c r="AC225" s="3" t="s">
        <v>41139</v>
      </c>
      <c r="AD225" s="3" t="s">
        <v>41139</v>
      </c>
      <c r="AE225" s="3" t="s">
        <v>41139</v>
      </c>
      <c r="AF225" s="3" t="s">
        <v>41139</v>
      </c>
    </row>
    <row r="226" spans="2:32">
      <c r="C226" s="7" t="str">
        <f t="shared" si="12"/>
        <v>400500501</v>
      </c>
      <c r="D226" s="7">
        <f t="shared" si="10"/>
        <v>400500501</v>
      </c>
      <c r="E226" s="7">
        <v>1</v>
      </c>
      <c r="F226" s="76">
        <v>400</v>
      </c>
      <c r="G226" s="7">
        <v>500</v>
      </c>
      <c r="H226" s="7">
        <v>50</v>
      </c>
      <c r="I226" s="7" t="s">
        <v>41</v>
      </c>
      <c r="J226" s="7" t="s">
        <v>54</v>
      </c>
      <c r="K226" s="7" t="s">
        <v>79</v>
      </c>
      <c r="L226" s="7" t="str">
        <f t="shared" si="11"/>
        <v>T5H 400 amp, Icc= 50 Kamp a 500 volts Relé TMA</v>
      </c>
      <c r="M226" s="7" t="s">
        <v>68</v>
      </c>
      <c r="N226" s="9"/>
      <c r="O226" s="10"/>
      <c r="P226" s="7">
        <v>5</v>
      </c>
      <c r="Q226" s="7" t="s">
        <v>64</v>
      </c>
      <c r="R226" s="9" t="str">
        <f>VLOOKUP(Q226,MXP!$B$3:$L$90000,2,0)</f>
        <v xml:space="preserve">Juego de Terminales frontales FC CuAl para alojar 1 cable de 95...300 mm2 (3/0...500 Kcmil) para interruptor T5 hasta 400 A, 6 Pzs </v>
      </c>
      <c r="S226" s="9"/>
      <c r="T226" s="10"/>
      <c r="U226" s="3" t="s">
        <v>35926</v>
      </c>
      <c r="V226" s="3" t="s">
        <v>41153</v>
      </c>
      <c r="W226" s="3" t="s">
        <v>41139</v>
      </c>
      <c r="X226" s="3" t="s">
        <v>41139</v>
      </c>
      <c r="Y226" s="3" t="s">
        <v>35930</v>
      </c>
      <c r="Z226" s="3" t="s">
        <v>41172</v>
      </c>
      <c r="AA226" s="3" t="s">
        <v>24434</v>
      </c>
      <c r="AB226" s="3" t="s">
        <v>41139</v>
      </c>
      <c r="AC226" s="3" t="s">
        <v>41139</v>
      </c>
      <c r="AD226" s="3" t="s">
        <v>41139</v>
      </c>
      <c r="AE226" s="3" t="s">
        <v>41139</v>
      </c>
      <c r="AF226" s="3" t="s">
        <v>41139</v>
      </c>
    </row>
    <row r="227" spans="2:32">
      <c r="C227" s="7" t="str">
        <f t="shared" si="12"/>
        <v>400690401</v>
      </c>
      <c r="D227" s="7">
        <f t="shared" si="10"/>
        <v>400690401</v>
      </c>
      <c r="E227" s="7">
        <v>1</v>
      </c>
      <c r="F227" s="77">
        <v>400</v>
      </c>
      <c r="G227" s="7">
        <v>690</v>
      </c>
      <c r="H227" s="7">
        <v>40</v>
      </c>
      <c r="I227" s="7" t="s">
        <v>41</v>
      </c>
      <c r="J227" s="7" t="s">
        <v>54</v>
      </c>
      <c r="K227" s="7" t="s">
        <v>79</v>
      </c>
      <c r="L227" s="7" t="str">
        <f t="shared" si="11"/>
        <v>T5H 400 amp, Icc= 40 Kamp a 690 volts Relé TMA</v>
      </c>
      <c r="M227" s="7" t="s">
        <v>68</v>
      </c>
      <c r="N227" s="9"/>
      <c r="O227" s="10"/>
      <c r="P227" s="7">
        <v>5</v>
      </c>
      <c r="Q227" s="7" t="s">
        <v>64</v>
      </c>
      <c r="R227" s="9" t="str">
        <f>VLOOKUP(Q227,MXP!$B$3:$L$90000,2,0)</f>
        <v xml:space="preserve">Juego de Terminales frontales FC CuAl para alojar 1 cable de 95...300 mm2 (3/0...500 Kcmil) para interruptor T5 hasta 400 A, 6 Pzs </v>
      </c>
      <c r="S227" s="9"/>
      <c r="T227" s="10"/>
      <c r="U227" s="3" t="s">
        <v>35926</v>
      </c>
      <c r="V227" s="3" t="s">
        <v>41153</v>
      </c>
      <c r="W227" s="3" t="s">
        <v>41139</v>
      </c>
      <c r="X227" s="3" t="s">
        <v>41139</v>
      </c>
      <c r="Y227" s="3" t="s">
        <v>35930</v>
      </c>
      <c r="Z227" s="3" t="s">
        <v>41172</v>
      </c>
      <c r="AA227" s="3" t="s">
        <v>24434</v>
      </c>
      <c r="AB227" s="3" t="s">
        <v>41139</v>
      </c>
      <c r="AC227" s="3" t="s">
        <v>41139</v>
      </c>
      <c r="AD227" s="3" t="s">
        <v>41139</v>
      </c>
      <c r="AE227" s="3" t="s">
        <v>41139</v>
      </c>
      <c r="AF227" s="3" t="s">
        <v>41139</v>
      </c>
    </row>
    <row r="228" spans="2:32">
      <c r="C228" s="7" t="str">
        <f t="shared" si="12"/>
        <v>4002201002</v>
      </c>
      <c r="D228" s="7">
        <f t="shared" si="10"/>
        <v>4002201002</v>
      </c>
      <c r="E228" s="7">
        <v>2</v>
      </c>
      <c r="F228" s="75">
        <v>400</v>
      </c>
      <c r="G228" s="7">
        <v>220</v>
      </c>
      <c r="H228" s="7">
        <v>100</v>
      </c>
      <c r="I228" s="7" t="s">
        <v>41</v>
      </c>
      <c r="J228" s="7" t="s">
        <v>54</v>
      </c>
      <c r="K228" s="7" t="s">
        <v>80</v>
      </c>
      <c r="L228" s="7" t="str">
        <f t="shared" si="11"/>
        <v>T5H 400 amp, Icc= 100 Kamp a 220 volts Relé PR221DS-LS/I.</v>
      </c>
      <c r="M228" s="7" t="s">
        <v>69</v>
      </c>
      <c r="N228" s="9"/>
      <c r="O228" s="10"/>
      <c r="P228" s="7">
        <v>5</v>
      </c>
      <c r="Q228" s="7" t="s">
        <v>64</v>
      </c>
      <c r="R228" s="9" t="str">
        <f>VLOOKUP(Q228,MXP!$B$3:$L$90000,2,0)</f>
        <v xml:space="preserve">Juego de Terminales frontales FC CuAl para alojar 1 cable de 95...300 mm2 (3/0...500 Kcmil) para interruptor T5 hasta 400 A, 6 Pzs </v>
      </c>
      <c r="S228" s="9"/>
      <c r="T228" s="10"/>
      <c r="U228" s="3" t="s">
        <v>35926</v>
      </c>
      <c r="V228" s="3" t="s">
        <v>41153</v>
      </c>
      <c r="W228" s="3" t="s">
        <v>41139</v>
      </c>
      <c r="X228" s="3" t="s">
        <v>41139</v>
      </c>
      <c r="Y228" s="3" t="s">
        <v>35930</v>
      </c>
      <c r="Z228" s="3" t="s">
        <v>41172</v>
      </c>
      <c r="AA228" s="3" t="s">
        <v>24434</v>
      </c>
      <c r="AB228" s="3" t="s">
        <v>41139</v>
      </c>
      <c r="AC228" s="3" t="s">
        <v>41139</v>
      </c>
      <c r="AD228" s="3" t="s">
        <v>41139</v>
      </c>
      <c r="AE228" s="3" t="s">
        <v>41139</v>
      </c>
      <c r="AF228" s="3" t="s">
        <v>41139</v>
      </c>
    </row>
    <row r="229" spans="2:32">
      <c r="C229" s="7" t="str">
        <f t="shared" si="12"/>
        <v>400440652</v>
      </c>
      <c r="D229" s="7">
        <f t="shared" si="10"/>
        <v>400440652</v>
      </c>
      <c r="E229" s="7">
        <v>2</v>
      </c>
      <c r="F229" s="76">
        <v>400</v>
      </c>
      <c r="G229" s="7">
        <v>440</v>
      </c>
      <c r="H229" s="7">
        <v>65</v>
      </c>
      <c r="I229" s="7" t="s">
        <v>41</v>
      </c>
      <c r="J229" s="7" t="s">
        <v>54</v>
      </c>
      <c r="K229" s="7" t="s">
        <v>80</v>
      </c>
      <c r="L229" s="7" t="str">
        <f t="shared" si="11"/>
        <v>T5H 400 amp, Icc= 65 Kamp a 440 volts Relé PR221DS-LS/I.</v>
      </c>
      <c r="M229" s="7" t="s">
        <v>69</v>
      </c>
      <c r="N229" s="9"/>
      <c r="O229" s="10"/>
      <c r="P229" s="7">
        <v>5</v>
      </c>
      <c r="Q229" s="7" t="s">
        <v>64</v>
      </c>
      <c r="R229" s="9" t="str">
        <f>VLOOKUP(Q229,MXP!$B$3:$L$90000,2,0)</f>
        <v xml:space="preserve">Juego de Terminales frontales FC CuAl para alojar 1 cable de 95...300 mm2 (3/0...500 Kcmil) para interruptor T5 hasta 400 A, 6 Pzs </v>
      </c>
      <c r="S229" s="9"/>
      <c r="T229" s="10"/>
      <c r="U229" s="3" t="s">
        <v>35926</v>
      </c>
      <c r="V229" s="3" t="s">
        <v>41153</v>
      </c>
      <c r="W229" s="3" t="s">
        <v>41139</v>
      </c>
      <c r="X229" s="3" t="s">
        <v>41139</v>
      </c>
      <c r="Y229" s="3" t="s">
        <v>35930</v>
      </c>
      <c r="Z229" s="3" t="s">
        <v>41172</v>
      </c>
      <c r="AA229" s="3" t="s">
        <v>24434</v>
      </c>
      <c r="AB229" s="3" t="s">
        <v>41139</v>
      </c>
      <c r="AC229" s="3" t="s">
        <v>41139</v>
      </c>
      <c r="AD229" s="3" t="s">
        <v>41139</v>
      </c>
      <c r="AE229" s="3" t="s">
        <v>41139</v>
      </c>
      <c r="AF229" s="3" t="s">
        <v>41139</v>
      </c>
    </row>
    <row r="230" spans="2:32">
      <c r="C230" s="7" t="str">
        <f t="shared" si="12"/>
        <v>400500502</v>
      </c>
      <c r="D230" s="7">
        <f t="shared" si="10"/>
        <v>400500502</v>
      </c>
      <c r="E230" s="7">
        <v>2</v>
      </c>
      <c r="F230" s="76">
        <v>400</v>
      </c>
      <c r="G230" s="7">
        <v>500</v>
      </c>
      <c r="H230" s="7">
        <v>50</v>
      </c>
      <c r="I230" s="7" t="s">
        <v>41</v>
      </c>
      <c r="J230" s="7" t="s">
        <v>54</v>
      </c>
      <c r="K230" s="7" t="s">
        <v>80</v>
      </c>
      <c r="L230" s="7" t="str">
        <f t="shared" si="11"/>
        <v>T5H 400 amp, Icc= 50 Kamp a 500 volts Relé PR221DS-LS/I.</v>
      </c>
      <c r="M230" s="7" t="s">
        <v>69</v>
      </c>
      <c r="N230" s="9"/>
      <c r="O230" s="10"/>
      <c r="P230" s="7">
        <v>5</v>
      </c>
      <c r="Q230" s="7" t="s">
        <v>64</v>
      </c>
      <c r="R230" s="9" t="str">
        <f>VLOOKUP(Q230,MXP!$B$3:$L$90000,2,0)</f>
        <v xml:space="preserve">Juego de Terminales frontales FC CuAl para alojar 1 cable de 95...300 mm2 (3/0...500 Kcmil) para interruptor T5 hasta 400 A, 6 Pzs </v>
      </c>
      <c r="S230" s="9"/>
      <c r="T230" s="10"/>
      <c r="U230" s="3" t="s">
        <v>35926</v>
      </c>
      <c r="V230" s="3" t="s">
        <v>41153</v>
      </c>
      <c r="W230" s="3" t="s">
        <v>41139</v>
      </c>
      <c r="X230" s="3" t="s">
        <v>41139</v>
      </c>
      <c r="Y230" s="3" t="s">
        <v>35930</v>
      </c>
      <c r="Z230" s="3" t="s">
        <v>41172</v>
      </c>
      <c r="AA230" s="3" t="s">
        <v>24434</v>
      </c>
      <c r="AB230" s="3" t="s">
        <v>41139</v>
      </c>
      <c r="AC230" s="3" t="s">
        <v>41139</v>
      </c>
      <c r="AD230" s="3" t="s">
        <v>41139</v>
      </c>
      <c r="AE230" s="3" t="s">
        <v>41139</v>
      </c>
      <c r="AF230" s="3" t="s">
        <v>41139</v>
      </c>
    </row>
    <row r="231" spans="2:32">
      <c r="C231" s="7" t="str">
        <f t="shared" si="12"/>
        <v>400690402</v>
      </c>
      <c r="D231" s="7">
        <f t="shared" si="10"/>
        <v>400690402</v>
      </c>
      <c r="E231" s="7">
        <v>2</v>
      </c>
      <c r="F231" s="77">
        <v>400</v>
      </c>
      <c r="G231" s="7">
        <v>690</v>
      </c>
      <c r="H231" s="7">
        <v>40</v>
      </c>
      <c r="I231" s="7" t="s">
        <v>41</v>
      </c>
      <c r="J231" s="7" t="s">
        <v>54</v>
      </c>
      <c r="K231" s="7" t="s">
        <v>80</v>
      </c>
      <c r="L231" s="7" t="str">
        <f t="shared" si="11"/>
        <v>T5H 400 amp, Icc= 40 Kamp a 690 volts Relé PR221DS-LS/I.</v>
      </c>
      <c r="M231" s="7" t="s">
        <v>69</v>
      </c>
      <c r="N231" s="9"/>
      <c r="O231" s="10"/>
      <c r="P231" s="7">
        <v>5</v>
      </c>
      <c r="Q231" s="7" t="s">
        <v>64</v>
      </c>
      <c r="R231" s="9" t="str">
        <f>VLOOKUP(Q231,MXP!$B$3:$L$90000,2,0)</f>
        <v xml:space="preserve">Juego de Terminales frontales FC CuAl para alojar 1 cable de 95...300 mm2 (3/0...500 Kcmil) para interruptor T5 hasta 400 A, 6 Pzs </v>
      </c>
      <c r="S231" s="9"/>
      <c r="T231" s="10"/>
      <c r="U231" s="3" t="s">
        <v>35926</v>
      </c>
      <c r="V231" s="3" t="s">
        <v>41153</v>
      </c>
      <c r="W231" s="3" t="s">
        <v>41139</v>
      </c>
      <c r="X231" s="3" t="s">
        <v>41139</v>
      </c>
      <c r="Y231" s="3" t="s">
        <v>35930</v>
      </c>
      <c r="Z231" s="3" t="s">
        <v>41172</v>
      </c>
      <c r="AA231" s="3" t="s">
        <v>24434</v>
      </c>
      <c r="AB231" s="3" t="s">
        <v>41139</v>
      </c>
      <c r="AC231" s="3" t="s">
        <v>41139</v>
      </c>
      <c r="AD231" s="3" t="s">
        <v>41139</v>
      </c>
      <c r="AE231" s="3" t="s">
        <v>41139</v>
      </c>
      <c r="AF231" s="3" t="s">
        <v>41139</v>
      </c>
    </row>
    <row r="232" spans="2:32">
      <c r="C232" s="7" t="str">
        <f t="shared" si="12"/>
        <v>4002201003</v>
      </c>
      <c r="D232" s="7">
        <f t="shared" si="10"/>
        <v>4002201003</v>
      </c>
      <c r="E232" s="7">
        <v>3</v>
      </c>
      <c r="F232" s="75">
        <v>400</v>
      </c>
      <c r="G232" s="7">
        <v>220</v>
      </c>
      <c r="H232" s="7">
        <v>100</v>
      </c>
      <c r="I232" s="7" t="s">
        <v>41</v>
      </c>
      <c r="J232" s="7" t="s">
        <v>54</v>
      </c>
      <c r="K232" s="7" t="s">
        <v>130</v>
      </c>
      <c r="L232" s="7" t="str">
        <f t="shared" si="11"/>
        <v>T5H 400 amp, Icc= 100 Kamp a 220 volts Relé PR222DS/P-LSIG.</v>
      </c>
      <c r="M232" s="7" t="s">
        <v>70</v>
      </c>
      <c r="N232" s="9"/>
      <c r="O232" s="10"/>
      <c r="P232" s="7">
        <v>5</v>
      </c>
      <c r="Q232" s="7" t="s">
        <v>64</v>
      </c>
      <c r="R232" s="9" t="str">
        <f>VLOOKUP(Q232,MXP!$B$3:$L$90000,2,0)</f>
        <v xml:space="preserve">Juego de Terminales frontales FC CuAl para alojar 1 cable de 95...300 mm2 (3/0...500 Kcmil) para interruptor T5 hasta 400 A, 6 Pzs </v>
      </c>
      <c r="S232" s="9"/>
      <c r="T232" s="10"/>
      <c r="U232" s="3" t="s">
        <v>35926</v>
      </c>
      <c r="V232" s="3" t="s">
        <v>41153</v>
      </c>
      <c r="W232" s="3" t="s">
        <v>41139</v>
      </c>
      <c r="X232" s="3" t="s">
        <v>41139</v>
      </c>
      <c r="Y232" s="3" t="s">
        <v>35930</v>
      </c>
      <c r="Z232" s="3" t="s">
        <v>41172</v>
      </c>
      <c r="AA232" s="3" t="s">
        <v>24434</v>
      </c>
      <c r="AB232" s="3" t="s">
        <v>41139</v>
      </c>
      <c r="AC232" s="3" t="s">
        <v>41139</v>
      </c>
      <c r="AD232" s="3" t="s">
        <v>41139</v>
      </c>
      <c r="AE232" s="3" t="s">
        <v>41139</v>
      </c>
      <c r="AF232" s="3" t="s">
        <v>41139</v>
      </c>
    </row>
    <row r="233" spans="2:32">
      <c r="B233" s="3">
        <v>4</v>
      </c>
      <c r="C233" s="7" t="str">
        <f t="shared" si="12"/>
        <v>400440653</v>
      </c>
      <c r="D233" s="7">
        <f t="shared" si="10"/>
        <v>400440653</v>
      </c>
      <c r="E233" s="7">
        <v>3</v>
      </c>
      <c r="F233" s="76">
        <v>400</v>
      </c>
      <c r="G233" s="7">
        <v>440</v>
      </c>
      <c r="H233" s="7">
        <v>65</v>
      </c>
      <c r="I233" s="7" t="s">
        <v>41</v>
      </c>
      <c r="J233" s="7" t="s">
        <v>54</v>
      </c>
      <c r="K233" s="7" t="s">
        <v>130</v>
      </c>
      <c r="L233" s="7" t="str">
        <f t="shared" si="11"/>
        <v>T5H 400 amp, Icc= 65 Kamp a 440 volts Relé PR222DS/P-LSIG.</v>
      </c>
      <c r="M233" s="7" t="s">
        <v>70</v>
      </c>
      <c r="N233" s="9"/>
      <c r="O233" s="10"/>
      <c r="P233" s="7">
        <v>6</v>
      </c>
      <c r="Q233" s="7" t="s">
        <v>64</v>
      </c>
      <c r="R233" s="9" t="str">
        <f>VLOOKUP(Q233,MXP!$B$3:$L$90000,2,0)</f>
        <v xml:space="preserve">Juego de Terminales frontales FC CuAl para alojar 1 cable de 95...300 mm2 (3/0...500 Kcmil) para interruptor T5 hasta 400 A, 6 Pzs </v>
      </c>
      <c r="S233" s="9"/>
      <c r="T233" s="10"/>
      <c r="U233" s="3" t="s">
        <v>35926</v>
      </c>
      <c r="V233" s="3" t="s">
        <v>41153</v>
      </c>
      <c r="W233" s="3" t="s">
        <v>41139</v>
      </c>
      <c r="X233" s="3" t="s">
        <v>41139</v>
      </c>
      <c r="Y233" s="3" t="s">
        <v>35930</v>
      </c>
      <c r="Z233" s="3" t="s">
        <v>41172</v>
      </c>
      <c r="AA233" s="3" t="s">
        <v>24434</v>
      </c>
      <c r="AB233" s="3" t="s">
        <v>41139</v>
      </c>
      <c r="AC233" s="3" t="s">
        <v>41139</v>
      </c>
      <c r="AD233" s="3" t="s">
        <v>41139</v>
      </c>
      <c r="AE233" s="3" t="s">
        <v>41139</v>
      </c>
      <c r="AF233" s="3" t="s">
        <v>41139</v>
      </c>
    </row>
    <row r="234" spans="2:32">
      <c r="B234" s="3">
        <v>4</v>
      </c>
      <c r="C234" s="7" t="str">
        <f t="shared" si="12"/>
        <v>400500503</v>
      </c>
      <c r="D234" s="7">
        <f t="shared" si="10"/>
        <v>400500503</v>
      </c>
      <c r="E234" s="7">
        <v>3</v>
      </c>
      <c r="F234" s="76">
        <v>400</v>
      </c>
      <c r="G234" s="7">
        <v>500</v>
      </c>
      <c r="H234" s="7">
        <v>50</v>
      </c>
      <c r="I234" s="7" t="s">
        <v>41</v>
      </c>
      <c r="J234" s="7" t="s">
        <v>54</v>
      </c>
      <c r="K234" s="7" t="s">
        <v>130</v>
      </c>
      <c r="L234" s="7" t="str">
        <f t="shared" si="11"/>
        <v>T5H 400 amp, Icc= 50 Kamp a 500 volts Relé PR222DS/P-LSIG.</v>
      </c>
      <c r="M234" s="7" t="s">
        <v>70</v>
      </c>
      <c r="N234" s="9"/>
      <c r="O234" s="10"/>
      <c r="P234" s="7">
        <v>6</v>
      </c>
      <c r="Q234" s="7" t="s">
        <v>64</v>
      </c>
      <c r="R234" s="9" t="str">
        <f>VLOOKUP(Q234,MXP!$B$3:$L$90000,2,0)</f>
        <v xml:space="preserve">Juego de Terminales frontales FC CuAl para alojar 1 cable de 95...300 mm2 (3/0...500 Kcmil) para interruptor T5 hasta 400 A, 6 Pzs </v>
      </c>
      <c r="S234" s="9"/>
      <c r="T234" s="10"/>
      <c r="U234" s="3" t="s">
        <v>35926</v>
      </c>
      <c r="V234" s="3" t="s">
        <v>41153</v>
      </c>
      <c r="W234" s="3" t="s">
        <v>41139</v>
      </c>
      <c r="X234" s="3" t="s">
        <v>41139</v>
      </c>
      <c r="Y234" s="3" t="s">
        <v>35930</v>
      </c>
      <c r="Z234" s="3" t="s">
        <v>41172</v>
      </c>
      <c r="AA234" s="3" t="s">
        <v>24434</v>
      </c>
      <c r="AB234" s="3" t="s">
        <v>41139</v>
      </c>
      <c r="AC234" s="3" t="s">
        <v>41139</v>
      </c>
      <c r="AD234" s="3" t="s">
        <v>41139</v>
      </c>
      <c r="AE234" s="3" t="s">
        <v>41139</v>
      </c>
      <c r="AF234" s="3" t="s">
        <v>41139</v>
      </c>
    </row>
    <row r="235" spans="2:32">
      <c r="B235" s="3">
        <v>4</v>
      </c>
      <c r="C235" s="7" t="str">
        <f t="shared" si="12"/>
        <v>400690403</v>
      </c>
      <c r="D235" s="7">
        <f t="shared" si="10"/>
        <v>400690403</v>
      </c>
      <c r="E235" s="7">
        <v>3</v>
      </c>
      <c r="F235" s="77">
        <v>400</v>
      </c>
      <c r="G235" s="7">
        <v>690</v>
      </c>
      <c r="H235" s="7">
        <v>40</v>
      </c>
      <c r="I235" s="7" t="s">
        <v>41</v>
      </c>
      <c r="J235" s="7" t="s">
        <v>54</v>
      </c>
      <c r="K235" s="7" t="s">
        <v>130</v>
      </c>
      <c r="L235" s="7" t="str">
        <f t="shared" si="11"/>
        <v>T5H 400 amp, Icc= 40 Kamp a 690 volts Relé PR222DS/P-LSIG.</v>
      </c>
      <c r="M235" s="7" t="s">
        <v>70</v>
      </c>
      <c r="N235" s="9"/>
      <c r="O235" s="10"/>
      <c r="P235" s="7">
        <v>6</v>
      </c>
      <c r="Q235" s="7" t="s">
        <v>64</v>
      </c>
      <c r="R235" s="9" t="str">
        <f>VLOOKUP(Q235,MXP!$B$3:$L$90000,2,0)</f>
        <v xml:space="preserve">Juego de Terminales frontales FC CuAl para alojar 1 cable de 95...300 mm2 (3/0...500 Kcmil) para interruptor T5 hasta 400 A, 6 Pzs </v>
      </c>
      <c r="S235" s="9"/>
      <c r="T235" s="10"/>
      <c r="U235" s="3" t="s">
        <v>35926</v>
      </c>
      <c r="V235" s="3" t="s">
        <v>41153</v>
      </c>
      <c r="W235" s="3" t="s">
        <v>41139</v>
      </c>
      <c r="X235" s="3" t="s">
        <v>41139</v>
      </c>
      <c r="Y235" s="3" t="s">
        <v>35930</v>
      </c>
      <c r="Z235" s="3" t="s">
        <v>41172</v>
      </c>
      <c r="AA235" s="3" t="s">
        <v>24434</v>
      </c>
      <c r="AB235" s="3" t="s">
        <v>41139</v>
      </c>
      <c r="AC235" s="3" t="s">
        <v>41139</v>
      </c>
      <c r="AD235" s="3" t="s">
        <v>41139</v>
      </c>
      <c r="AE235" s="3" t="s">
        <v>41139</v>
      </c>
      <c r="AF235" s="3" t="s">
        <v>41139</v>
      </c>
    </row>
    <row r="236" spans="2:32">
      <c r="B236" s="3">
        <v>4</v>
      </c>
      <c r="C236" s="7" t="str">
        <f t="shared" si="12"/>
        <v>5002201001</v>
      </c>
      <c r="D236" s="7">
        <f t="shared" si="10"/>
        <v>5002201001</v>
      </c>
      <c r="E236" s="7">
        <v>1</v>
      </c>
      <c r="F236" s="75">
        <v>500</v>
      </c>
      <c r="G236" s="7">
        <v>220</v>
      </c>
      <c r="H236" s="7">
        <v>100</v>
      </c>
      <c r="I236" s="7" t="s">
        <v>41</v>
      </c>
      <c r="J236" s="7" t="s">
        <v>54</v>
      </c>
      <c r="K236" s="7" t="s">
        <v>79</v>
      </c>
      <c r="L236" s="7" t="str">
        <f t="shared" si="11"/>
        <v>T5H 500 amp, Icc= 100 Kamp a 220 volts Relé TMA</v>
      </c>
      <c r="M236" s="7" t="s">
        <v>71</v>
      </c>
      <c r="N236" s="9"/>
      <c r="O236" s="10"/>
      <c r="P236" s="7">
        <v>6</v>
      </c>
      <c r="Q236" s="7" t="s">
        <v>64</v>
      </c>
      <c r="R236" s="9" t="str">
        <f>VLOOKUP(Q236,MXP!$B$3:$L$90000,2,0)</f>
        <v xml:space="preserve">Juego de Terminales frontales FC CuAl para alojar 1 cable de 95...300 mm2 (3/0...500 Kcmil) para interruptor T5 hasta 400 A, 6 Pzs </v>
      </c>
      <c r="S236" s="9"/>
      <c r="T236" s="10"/>
      <c r="U236" s="3" t="s">
        <v>35926</v>
      </c>
      <c r="V236" s="3" t="s">
        <v>41153</v>
      </c>
      <c r="W236" s="3" t="s">
        <v>41139</v>
      </c>
      <c r="X236" s="3" t="s">
        <v>41139</v>
      </c>
      <c r="Y236" s="3" t="s">
        <v>35930</v>
      </c>
      <c r="Z236" s="3" t="s">
        <v>41172</v>
      </c>
      <c r="AA236" s="3" t="s">
        <v>24434</v>
      </c>
      <c r="AB236" s="3" t="s">
        <v>41139</v>
      </c>
      <c r="AC236" s="3" t="s">
        <v>41139</v>
      </c>
      <c r="AD236" s="3" t="s">
        <v>41139</v>
      </c>
      <c r="AE236" s="3" t="s">
        <v>41139</v>
      </c>
      <c r="AF236" s="3" t="s">
        <v>41139</v>
      </c>
    </row>
    <row r="237" spans="2:32">
      <c r="B237" s="3">
        <v>4</v>
      </c>
      <c r="C237" s="7" t="str">
        <f t="shared" si="12"/>
        <v>500440651</v>
      </c>
      <c r="D237" s="7">
        <f t="shared" si="10"/>
        <v>500440651</v>
      </c>
      <c r="E237" s="7">
        <v>1</v>
      </c>
      <c r="F237" s="76">
        <v>500</v>
      </c>
      <c r="G237" s="7">
        <v>440</v>
      </c>
      <c r="H237" s="7">
        <v>65</v>
      </c>
      <c r="I237" s="7" t="s">
        <v>41</v>
      </c>
      <c r="J237" s="7" t="s">
        <v>54</v>
      </c>
      <c r="K237" s="7" t="s">
        <v>79</v>
      </c>
      <c r="L237" s="7" t="str">
        <f t="shared" si="11"/>
        <v>T5H 500 amp, Icc= 65 Kamp a 440 volts Relé TMA</v>
      </c>
      <c r="M237" s="7" t="s">
        <v>71</v>
      </c>
      <c r="N237" s="9"/>
      <c r="O237" s="10"/>
      <c r="P237" s="7">
        <v>6</v>
      </c>
      <c r="Q237" s="7" t="s">
        <v>64</v>
      </c>
      <c r="R237" s="9" t="str">
        <f>VLOOKUP(Q237,MXP!$B$3:$L$90000,2,0)</f>
        <v xml:space="preserve">Juego de Terminales frontales FC CuAl para alojar 1 cable de 95...300 mm2 (3/0...500 Kcmil) para interruptor T5 hasta 400 A, 6 Pzs </v>
      </c>
      <c r="S237" s="9"/>
      <c r="T237" s="10"/>
      <c r="U237" s="3" t="s">
        <v>35926</v>
      </c>
      <c r="V237" s="3" t="s">
        <v>41153</v>
      </c>
      <c r="W237" s="3" t="s">
        <v>41139</v>
      </c>
      <c r="X237" s="3" t="s">
        <v>41139</v>
      </c>
      <c r="Y237" s="3" t="s">
        <v>35930</v>
      </c>
      <c r="Z237" s="3" t="s">
        <v>41172</v>
      </c>
      <c r="AA237" s="3" t="s">
        <v>24434</v>
      </c>
      <c r="AB237" s="3" t="s">
        <v>41139</v>
      </c>
      <c r="AC237" s="3" t="s">
        <v>41139</v>
      </c>
      <c r="AD237" s="3" t="s">
        <v>41139</v>
      </c>
      <c r="AE237" s="3" t="s">
        <v>41139</v>
      </c>
      <c r="AF237" s="3" t="s">
        <v>41139</v>
      </c>
    </row>
    <row r="238" spans="2:32">
      <c r="B238" s="3">
        <v>4</v>
      </c>
      <c r="C238" s="7" t="str">
        <f t="shared" si="12"/>
        <v>500500501</v>
      </c>
      <c r="D238" s="7">
        <f t="shared" si="10"/>
        <v>500500501</v>
      </c>
      <c r="E238" s="7">
        <v>1</v>
      </c>
      <c r="F238" s="76">
        <v>500</v>
      </c>
      <c r="G238" s="7">
        <v>500</v>
      </c>
      <c r="H238" s="7">
        <v>50</v>
      </c>
      <c r="I238" s="7" t="s">
        <v>41</v>
      </c>
      <c r="J238" s="7" t="s">
        <v>54</v>
      </c>
      <c r="K238" s="7" t="s">
        <v>79</v>
      </c>
      <c r="L238" s="7" t="str">
        <f t="shared" si="11"/>
        <v>T5H 500 amp, Icc= 50 Kamp a 500 volts Relé TMA</v>
      </c>
      <c r="M238" s="7" t="s">
        <v>71</v>
      </c>
      <c r="N238" s="9"/>
      <c r="O238" s="10"/>
      <c r="P238" s="7">
        <v>6</v>
      </c>
      <c r="Q238" s="7" t="s">
        <v>64</v>
      </c>
      <c r="R238" s="9" t="str">
        <f>VLOOKUP(Q238,MXP!$B$3:$L$90000,2,0)</f>
        <v xml:space="preserve">Juego de Terminales frontales FC CuAl para alojar 1 cable de 95...300 mm2 (3/0...500 Kcmil) para interruptor T5 hasta 400 A, 6 Pzs </v>
      </c>
      <c r="S238" s="9"/>
      <c r="T238" s="10"/>
      <c r="U238" s="3" t="s">
        <v>35926</v>
      </c>
      <c r="V238" s="3" t="s">
        <v>41153</v>
      </c>
      <c r="W238" s="3" t="s">
        <v>41139</v>
      </c>
      <c r="X238" s="3" t="s">
        <v>41139</v>
      </c>
      <c r="Y238" s="3" t="s">
        <v>35930</v>
      </c>
      <c r="Z238" s="3" t="s">
        <v>41172</v>
      </c>
      <c r="AA238" s="3" t="s">
        <v>24434</v>
      </c>
      <c r="AB238" s="3" t="s">
        <v>41139</v>
      </c>
      <c r="AC238" s="3" t="s">
        <v>41139</v>
      </c>
      <c r="AD238" s="3" t="s">
        <v>41139</v>
      </c>
      <c r="AE238" s="3" t="s">
        <v>41139</v>
      </c>
      <c r="AF238" s="3" t="s">
        <v>41139</v>
      </c>
    </row>
    <row r="239" spans="2:32">
      <c r="B239" s="3">
        <v>4</v>
      </c>
      <c r="C239" s="7" t="str">
        <f t="shared" si="12"/>
        <v>500690401</v>
      </c>
      <c r="D239" s="7">
        <f t="shared" si="10"/>
        <v>500690401</v>
      </c>
      <c r="E239" s="7">
        <v>1</v>
      </c>
      <c r="F239" s="77">
        <v>500</v>
      </c>
      <c r="G239" s="7">
        <v>690</v>
      </c>
      <c r="H239" s="7">
        <v>40</v>
      </c>
      <c r="I239" s="7" t="s">
        <v>41</v>
      </c>
      <c r="J239" s="7" t="s">
        <v>54</v>
      </c>
      <c r="K239" s="7" t="s">
        <v>79</v>
      </c>
      <c r="L239" s="7" t="str">
        <f t="shared" si="11"/>
        <v>T5H 500 amp, Icc= 40 Kamp a 690 volts Relé TMA</v>
      </c>
      <c r="M239" s="7" t="s">
        <v>71</v>
      </c>
      <c r="N239" s="9"/>
      <c r="O239" s="10"/>
      <c r="P239" s="7">
        <v>6</v>
      </c>
      <c r="Q239" s="7" t="s">
        <v>64</v>
      </c>
      <c r="R239" s="9" t="str">
        <f>VLOOKUP(Q239,MXP!$B$3:$L$90000,2,0)</f>
        <v xml:space="preserve">Juego de Terminales frontales FC CuAl para alojar 1 cable de 95...300 mm2 (3/0...500 Kcmil) para interruptor T5 hasta 400 A, 6 Pzs </v>
      </c>
      <c r="S239" s="9"/>
      <c r="T239" s="10"/>
      <c r="U239" s="3" t="s">
        <v>35926</v>
      </c>
      <c r="V239" s="3" t="s">
        <v>41153</v>
      </c>
      <c r="W239" s="3" t="s">
        <v>41139</v>
      </c>
      <c r="X239" s="3" t="s">
        <v>41139</v>
      </c>
      <c r="Y239" s="3" t="s">
        <v>35930</v>
      </c>
      <c r="Z239" s="3" t="s">
        <v>41172</v>
      </c>
      <c r="AA239" s="3" t="s">
        <v>24434</v>
      </c>
      <c r="AB239" s="3" t="s">
        <v>41139</v>
      </c>
      <c r="AC239" s="3" t="s">
        <v>41139</v>
      </c>
      <c r="AD239" s="3" t="s">
        <v>41139</v>
      </c>
      <c r="AE239" s="3" t="s">
        <v>41139</v>
      </c>
      <c r="AF239" s="3" t="s">
        <v>41139</v>
      </c>
    </row>
    <row r="240" spans="2:32">
      <c r="B240" s="3">
        <v>4</v>
      </c>
      <c r="C240" s="7" t="str">
        <f t="shared" si="12"/>
        <v>6302201002</v>
      </c>
      <c r="D240" s="7">
        <f t="shared" si="10"/>
        <v>6302201002</v>
      </c>
      <c r="E240" s="7">
        <v>2</v>
      </c>
      <c r="F240" s="75">
        <v>630</v>
      </c>
      <c r="G240" s="7">
        <v>220</v>
      </c>
      <c r="H240" s="7">
        <v>100</v>
      </c>
      <c r="I240" s="7" t="s">
        <v>41</v>
      </c>
      <c r="J240" s="7" t="s">
        <v>54</v>
      </c>
      <c r="K240" s="7" t="s">
        <v>80</v>
      </c>
      <c r="L240" s="7" t="str">
        <f t="shared" si="11"/>
        <v>T5H 630 amp, Icc= 100 Kamp a 220 volts Relé PR221DS-LS/I.</v>
      </c>
      <c r="M240" s="7" t="s">
        <v>72</v>
      </c>
      <c r="N240" s="9"/>
      <c r="O240" s="10"/>
      <c r="P240" s="7">
        <v>6</v>
      </c>
      <c r="Q240" s="7" t="s">
        <v>64</v>
      </c>
      <c r="R240" s="9" t="str">
        <f>VLOOKUP(Q240,MXP!$B$3:$L$90000,2,0)</f>
        <v xml:space="preserve">Juego de Terminales frontales FC CuAl para alojar 1 cable de 95...300 mm2 (3/0...500 Kcmil) para interruptor T5 hasta 400 A, 6 Pzs </v>
      </c>
      <c r="S240" s="9"/>
      <c r="T240" s="10"/>
      <c r="U240" s="3" t="s">
        <v>35926</v>
      </c>
      <c r="V240" s="3" t="s">
        <v>41153</v>
      </c>
      <c r="W240" s="3" t="s">
        <v>41139</v>
      </c>
      <c r="X240" s="3" t="s">
        <v>41139</v>
      </c>
      <c r="Y240" s="3" t="s">
        <v>35930</v>
      </c>
      <c r="Z240" s="3" t="s">
        <v>41172</v>
      </c>
      <c r="AA240" s="3" t="s">
        <v>24434</v>
      </c>
      <c r="AB240" s="3" t="s">
        <v>41139</v>
      </c>
      <c r="AC240" s="3" t="s">
        <v>41139</v>
      </c>
      <c r="AD240" s="3" t="s">
        <v>41139</v>
      </c>
      <c r="AE240" s="3" t="s">
        <v>41139</v>
      </c>
      <c r="AF240" s="3" t="s">
        <v>41139</v>
      </c>
    </row>
    <row r="241" spans="2:32">
      <c r="B241" s="3">
        <v>4</v>
      </c>
      <c r="C241" s="7" t="str">
        <f t="shared" si="12"/>
        <v>630440652</v>
      </c>
      <c r="D241" s="7">
        <f t="shared" si="10"/>
        <v>630440652</v>
      </c>
      <c r="E241" s="7">
        <v>2</v>
      </c>
      <c r="F241" s="76">
        <v>630</v>
      </c>
      <c r="G241" s="7">
        <v>440</v>
      </c>
      <c r="H241" s="7">
        <v>65</v>
      </c>
      <c r="I241" s="7" t="s">
        <v>41</v>
      </c>
      <c r="J241" s="7" t="s">
        <v>54</v>
      </c>
      <c r="K241" s="7" t="s">
        <v>80</v>
      </c>
      <c r="L241" s="7" t="str">
        <f t="shared" si="11"/>
        <v>T5H 630 amp, Icc= 65 Kamp a 440 volts Relé PR221DS-LS/I.</v>
      </c>
      <c r="M241" s="7" t="s">
        <v>72</v>
      </c>
      <c r="N241" s="9"/>
      <c r="O241" s="10"/>
      <c r="P241" s="7">
        <v>6</v>
      </c>
      <c r="Q241" s="7" t="s">
        <v>64</v>
      </c>
      <c r="R241" s="9" t="str">
        <f>VLOOKUP(Q241,MXP!$B$3:$L$90000,2,0)</f>
        <v xml:space="preserve">Juego de Terminales frontales FC CuAl para alojar 1 cable de 95...300 mm2 (3/0...500 Kcmil) para interruptor T5 hasta 400 A, 6 Pzs </v>
      </c>
      <c r="S241" s="9"/>
      <c r="T241" s="10"/>
      <c r="U241" s="3" t="s">
        <v>35926</v>
      </c>
      <c r="V241" s="3" t="s">
        <v>41153</v>
      </c>
      <c r="W241" s="3" t="s">
        <v>41139</v>
      </c>
      <c r="X241" s="3" t="s">
        <v>41139</v>
      </c>
      <c r="Y241" s="3" t="s">
        <v>35930</v>
      </c>
      <c r="Z241" s="3" t="s">
        <v>41172</v>
      </c>
      <c r="AA241" s="3" t="s">
        <v>24434</v>
      </c>
      <c r="AB241" s="3" t="s">
        <v>41139</v>
      </c>
      <c r="AC241" s="3" t="s">
        <v>41139</v>
      </c>
      <c r="AD241" s="3" t="s">
        <v>41139</v>
      </c>
      <c r="AE241" s="3" t="s">
        <v>41139</v>
      </c>
      <c r="AF241" s="3" t="s">
        <v>41139</v>
      </c>
    </row>
    <row r="242" spans="2:32">
      <c r="B242" s="3">
        <v>4</v>
      </c>
      <c r="C242" s="7" t="str">
        <f t="shared" si="12"/>
        <v>630500502</v>
      </c>
      <c r="D242" s="7">
        <f t="shared" si="10"/>
        <v>630500502</v>
      </c>
      <c r="E242" s="7">
        <v>2</v>
      </c>
      <c r="F242" s="76">
        <v>630</v>
      </c>
      <c r="G242" s="7">
        <v>500</v>
      </c>
      <c r="H242" s="7">
        <v>50</v>
      </c>
      <c r="I242" s="7" t="s">
        <v>41</v>
      </c>
      <c r="J242" s="7" t="s">
        <v>54</v>
      </c>
      <c r="K242" s="7" t="s">
        <v>80</v>
      </c>
      <c r="L242" s="7" t="str">
        <f t="shared" si="11"/>
        <v>T5H 630 amp, Icc= 50 Kamp a 500 volts Relé PR221DS-LS/I.</v>
      </c>
      <c r="M242" s="7" t="s">
        <v>72</v>
      </c>
      <c r="N242" s="9"/>
      <c r="O242" s="10"/>
      <c r="P242" s="7">
        <v>6</v>
      </c>
      <c r="Q242" s="7" t="s">
        <v>64</v>
      </c>
      <c r="R242" s="9" t="str">
        <f>VLOOKUP(Q242,MXP!$B$3:$L$90000,2,0)</f>
        <v xml:space="preserve">Juego de Terminales frontales FC CuAl para alojar 1 cable de 95...300 mm2 (3/0...500 Kcmil) para interruptor T5 hasta 400 A, 6 Pzs </v>
      </c>
      <c r="S242" s="9"/>
      <c r="T242" s="10"/>
      <c r="U242" s="3" t="s">
        <v>35926</v>
      </c>
      <c r="V242" s="3" t="s">
        <v>41153</v>
      </c>
      <c r="W242" s="3" t="s">
        <v>41139</v>
      </c>
      <c r="X242" s="3" t="s">
        <v>41139</v>
      </c>
      <c r="Y242" s="3" t="s">
        <v>35930</v>
      </c>
      <c r="Z242" s="3" t="s">
        <v>41172</v>
      </c>
      <c r="AA242" s="3" t="s">
        <v>24434</v>
      </c>
      <c r="AB242" s="3" t="s">
        <v>41139</v>
      </c>
      <c r="AC242" s="3" t="s">
        <v>41139</v>
      </c>
      <c r="AD242" s="3" t="s">
        <v>41139</v>
      </c>
      <c r="AE242" s="3" t="s">
        <v>41139</v>
      </c>
      <c r="AF242" s="3" t="s">
        <v>41139</v>
      </c>
    </row>
    <row r="243" spans="2:32">
      <c r="B243" s="3">
        <v>4</v>
      </c>
      <c r="C243" s="7" t="str">
        <f t="shared" si="12"/>
        <v>630690402</v>
      </c>
      <c r="D243" s="7">
        <f t="shared" si="10"/>
        <v>630690402</v>
      </c>
      <c r="E243" s="7">
        <v>2</v>
      </c>
      <c r="F243" s="77">
        <v>630</v>
      </c>
      <c r="G243" s="7">
        <v>690</v>
      </c>
      <c r="H243" s="7">
        <v>40</v>
      </c>
      <c r="I243" s="7" t="s">
        <v>41</v>
      </c>
      <c r="J243" s="7" t="s">
        <v>54</v>
      </c>
      <c r="K243" s="7" t="s">
        <v>80</v>
      </c>
      <c r="L243" s="7" t="str">
        <f t="shared" si="11"/>
        <v>T5H 630 amp, Icc= 40 Kamp a 690 volts Relé PR221DS-LS/I.</v>
      </c>
      <c r="M243" s="7" t="s">
        <v>72</v>
      </c>
      <c r="N243" s="9"/>
      <c r="O243" s="10"/>
      <c r="P243" s="7">
        <v>6</v>
      </c>
      <c r="Q243" s="7" t="s">
        <v>64</v>
      </c>
      <c r="R243" s="9" t="str">
        <f>VLOOKUP(Q243,MXP!$B$3:$L$90000,2,0)</f>
        <v xml:space="preserve">Juego de Terminales frontales FC CuAl para alojar 1 cable de 95...300 mm2 (3/0...500 Kcmil) para interruptor T5 hasta 400 A, 6 Pzs </v>
      </c>
      <c r="S243" s="9"/>
      <c r="T243" s="10"/>
      <c r="U243" s="3" t="s">
        <v>35926</v>
      </c>
      <c r="V243" s="3" t="s">
        <v>41153</v>
      </c>
      <c r="W243" s="3" t="s">
        <v>41139</v>
      </c>
      <c r="X243" s="3" t="s">
        <v>41139</v>
      </c>
      <c r="Y243" s="3" t="s">
        <v>35930</v>
      </c>
      <c r="Z243" s="3" t="s">
        <v>41172</v>
      </c>
      <c r="AA243" s="3" t="s">
        <v>24434</v>
      </c>
      <c r="AB243" s="3" t="s">
        <v>41139</v>
      </c>
      <c r="AC243" s="3" t="s">
        <v>41139</v>
      </c>
      <c r="AD243" s="3" t="s">
        <v>41139</v>
      </c>
      <c r="AE243" s="3" t="s">
        <v>41139</v>
      </c>
      <c r="AF243" s="3" t="s">
        <v>41139</v>
      </c>
    </row>
    <row r="244" spans="2:32">
      <c r="B244" s="3">
        <v>4</v>
      </c>
      <c r="C244" s="7" t="str">
        <f t="shared" si="12"/>
        <v>6302201003</v>
      </c>
      <c r="D244" s="7">
        <f t="shared" si="10"/>
        <v>6302201003</v>
      </c>
      <c r="E244" s="7">
        <v>3</v>
      </c>
      <c r="F244" s="75">
        <v>630</v>
      </c>
      <c r="G244" s="7">
        <v>220</v>
      </c>
      <c r="H244" s="7">
        <v>100</v>
      </c>
      <c r="I244" s="7" t="s">
        <v>41</v>
      </c>
      <c r="J244" s="7" t="s">
        <v>54</v>
      </c>
      <c r="K244" s="7" t="s">
        <v>130</v>
      </c>
      <c r="L244" s="7" t="str">
        <f t="shared" si="11"/>
        <v>T5H 630 amp, Icc= 100 Kamp a 220 volts Relé PR222DS/P-LSIG.</v>
      </c>
      <c r="M244" s="7" t="s">
        <v>73</v>
      </c>
      <c r="N244" s="9"/>
      <c r="O244" s="10"/>
      <c r="P244" s="7">
        <v>6</v>
      </c>
      <c r="Q244" s="7" t="s">
        <v>64</v>
      </c>
      <c r="R244" s="9" t="str">
        <f>VLOOKUP(Q244,MXP!$B$3:$L$90000,2,0)</f>
        <v xml:space="preserve">Juego de Terminales frontales FC CuAl para alojar 1 cable de 95...300 mm2 (3/0...500 Kcmil) para interruptor T5 hasta 400 A, 6 Pzs </v>
      </c>
      <c r="S244" s="9"/>
      <c r="T244" s="10"/>
      <c r="U244" s="3" t="s">
        <v>35926</v>
      </c>
      <c r="V244" s="3" t="s">
        <v>41153</v>
      </c>
      <c r="W244" s="3" t="s">
        <v>41139</v>
      </c>
      <c r="X244" s="3" t="s">
        <v>41139</v>
      </c>
      <c r="Y244" s="3" t="s">
        <v>35930</v>
      </c>
      <c r="Z244" s="3" t="s">
        <v>41172</v>
      </c>
      <c r="AA244" s="3" t="s">
        <v>24434</v>
      </c>
      <c r="AB244" s="3" t="s">
        <v>41139</v>
      </c>
      <c r="AC244" s="3" t="s">
        <v>41139</v>
      </c>
      <c r="AD244" s="3" t="s">
        <v>41139</v>
      </c>
      <c r="AE244" s="3" t="s">
        <v>41139</v>
      </c>
      <c r="AF244" s="3" t="s">
        <v>41139</v>
      </c>
    </row>
    <row r="245" spans="2:32">
      <c r="B245" s="3">
        <v>4</v>
      </c>
      <c r="C245" s="7" t="str">
        <f t="shared" si="12"/>
        <v>630440653</v>
      </c>
      <c r="D245" s="7">
        <f t="shared" si="10"/>
        <v>630440653</v>
      </c>
      <c r="E245" s="7">
        <v>3</v>
      </c>
      <c r="F245" s="76">
        <v>630</v>
      </c>
      <c r="G245" s="7">
        <v>440</v>
      </c>
      <c r="H245" s="7">
        <v>65</v>
      </c>
      <c r="I245" s="7" t="s">
        <v>41</v>
      </c>
      <c r="J245" s="7" t="s">
        <v>54</v>
      </c>
      <c r="K245" s="7" t="s">
        <v>130</v>
      </c>
      <c r="L245" s="7" t="str">
        <f t="shared" si="11"/>
        <v>T5H 630 amp, Icc= 65 Kamp a 440 volts Relé PR222DS/P-LSIG.</v>
      </c>
      <c r="M245" s="7" t="s">
        <v>73</v>
      </c>
      <c r="N245" s="9"/>
      <c r="O245" s="10"/>
      <c r="P245" s="7">
        <v>7</v>
      </c>
      <c r="Q245" s="7" t="s">
        <v>64</v>
      </c>
      <c r="R245" s="9" t="str">
        <f>VLOOKUP(Q245,MXP!$B$3:$L$90000,2,0)</f>
        <v xml:space="preserve">Juego de Terminales frontales FC CuAl para alojar 1 cable de 95...300 mm2 (3/0...500 Kcmil) para interruptor T5 hasta 400 A, 6 Pzs </v>
      </c>
      <c r="S245" s="9"/>
      <c r="T245" s="10"/>
      <c r="U245" s="3" t="s">
        <v>35926</v>
      </c>
      <c r="V245" s="3" t="s">
        <v>41153</v>
      </c>
      <c r="W245" s="3" t="s">
        <v>41139</v>
      </c>
      <c r="X245" s="3" t="s">
        <v>41139</v>
      </c>
      <c r="Y245" s="3" t="s">
        <v>35930</v>
      </c>
      <c r="Z245" s="3" t="s">
        <v>41172</v>
      </c>
      <c r="AA245" s="3" t="s">
        <v>24434</v>
      </c>
      <c r="AB245" s="3" t="s">
        <v>41139</v>
      </c>
      <c r="AC245" s="3" t="s">
        <v>41139</v>
      </c>
      <c r="AD245" s="3" t="s">
        <v>41139</v>
      </c>
      <c r="AE245" s="3" t="s">
        <v>41139</v>
      </c>
      <c r="AF245" s="3" t="s">
        <v>41139</v>
      </c>
    </row>
    <row r="246" spans="2:32">
      <c r="B246" s="3">
        <v>4</v>
      </c>
      <c r="C246" s="7" t="str">
        <f t="shared" si="12"/>
        <v>630500503</v>
      </c>
      <c r="D246" s="7">
        <f t="shared" si="10"/>
        <v>630500503</v>
      </c>
      <c r="E246" s="7">
        <v>3</v>
      </c>
      <c r="F246" s="76">
        <v>630</v>
      </c>
      <c r="G246" s="7">
        <v>500</v>
      </c>
      <c r="H246" s="7">
        <v>50</v>
      </c>
      <c r="I246" s="7" t="s">
        <v>41</v>
      </c>
      <c r="J246" s="7" t="s">
        <v>54</v>
      </c>
      <c r="K246" s="7" t="s">
        <v>130</v>
      </c>
      <c r="L246" s="7" t="str">
        <f t="shared" si="11"/>
        <v>T5H 630 amp, Icc= 50 Kamp a 500 volts Relé PR222DS/P-LSIG.</v>
      </c>
      <c r="M246" s="7" t="s">
        <v>73</v>
      </c>
      <c r="N246" s="9"/>
      <c r="O246" s="10"/>
      <c r="P246" s="7">
        <v>7</v>
      </c>
      <c r="Q246" s="7" t="s">
        <v>64</v>
      </c>
      <c r="R246" s="9" t="str">
        <f>VLOOKUP(Q246,MXP!$B$3:$L$90000,2,0)</f>
        <v xml:space="preserve">Juego de Terminales frontales FC CuAl para alojar 1 cable de 95...300 mm2 (3/0...500 Kcmil) para interruptor T5 hasta 400 A, 6 Pzs </v>
      </c>
      <c r="S246" s="9"/>
      <c r="T246" s="10"/>
      <c r="U246" s="3" t="s">
        <v>35926</v>
      </c>
      <c r="V246" s="3" t="s">
        <v>41153</v>
      </c>
      <c r="W246" s="3" t="s">
        <v>41139</v>
      </c>
      <c r="X246" s="3" t="s">
        <v>41139</v>
      </c>
      <c r="Y246" s="3" t="s">
        <v>35930</v>
      </c>
      <c r="Z246" s="3" t="s">
        <v>41172</v>
      </c>
      <c r="AA246" s="3" t="s">
        <v>24434</v>
      </c>
      <c r="AB246" s="3" t="s">
        <v>41139</v>
      </c>
      <c r="AC246" s="3" t="s">
        <v>41139</v>
      </c>
      <c r="AD246" s="3" t="s">
        <v>41139</v>
      </c>
      <c r="AE246" s="3" t="s">
        <v>41139</v>
      </c>
      <c r="AF246" s="3" t="s">
        <v>41139</v>
      </c>
    </row>
    <row r="247" spans="2:32">
      <c r="B247" s="3">
        <v>4</v>
      </c>
      <c r="C247" s="7" t="str">
        <f t="shared" si="12"/>
        <v>630690403</v>
      </c>
      <c r="D247" s="7">
        <f t="shared" si="10"/>
        <v>630690403</v>
      </c>
      <c r="E247" s="7">
        <v>3</v>
      </c>
      <c r="F247" s="77">
        <v>630</v>
      </c>
      <c r="G247" s="7">
        <v>690</v>
      </c>
      <c r="H247" s="7">
        <v>40</v>
      </c>
      <c r="I247" s="7" t="s">
        <v>41</v>
      </c>
      <c r="J247" s="7" t="s">
        <v>54</v>
      </c>
      <c r="K247" s="7" t="s">
        <v>130</v>
      </c>
      <c r="L247" s="7" t="str">
        <f t="shared" si="11"/>
        <v>T5H 630 amp, Icc= 40 Kamp a 690 volts Relé PR222DS/P-LSIG.</v>
      </c>
      <c r="M247" s="7" t="s">
        <v>73</v>
      </c>
      <c r="N247" s="9"/>
      <c r="O247" s="10"/>
      <c r="P247" s="7">
        <v>7</v>
      </c>
      <c r="Q247" s="7" t="s">
        <v>64</v>
      </c>
      <c r="R247" s="9" t="str">
        <f>VLOOKUP(Q247,MXP!$B$3:$L$90000,2,0)</f>
        <v xml:space="preserve">Juego de Terminales frontales FC CuAl para alojar 1 cable de 95...300 mm2 (3/0...500 Kcmil) para interruptor T5 hasta 400 A, 6 Pzs </v>
      </c>
      <c r="S247" s="9"/>
      <c r="T247" s="10"/>
      <c r="U247" s="3" t="s">
        <v>35926</v>
      </c>
      <c r="V247" s="3" t="s">
        <v>41153</v>
      </c>
      <c r="W247" s="3" t="s">
        <v>41139</v>
      </c>
      <c r="X247" s="3" t="s">
        <v>41139</v>
      </c>
      <c r="Y247" s="3" t="s">
        <v>35930</v>
      </c>
      <c r="Z247" s="3" t="s">
        <v>41172</v>
      </c>
      <c r="AA247" s="3" t="s">
        <v>24434</v>
      </c>
      <c r="AB247" s="3" t="s">
        <v>41139</v>
      </c>
      <c r="AC247" s="3" t="s">
        <v>41139</v>
      </c>
      <c r="AD247" s="3" t="s">
        <v>41139</v>
      </c>
      <c r="AE247" s="3" t="s">
        <v>41139</v>
      </c>
      <c r="AF247" s="3" t="s">
        <v>41139</v>
      </c>
    </row>
    <row r="248" spans="2:32">
      <c r="B248" s="3">
        <v>4</v>
      </c>
      <c r="C248" s="7" t="str">
        <f t="shared" si="12"/>
        <v>800220701</v>
      </c>
      <c r="D248" s="7">
        <f t="shared" si="10"/>
        <v>800220701</v>
      </c>
      <c r="E248" s="7">
        <v>1</v>
      </c>
      <c r="F248" s="75">
        <v>800</v>
      </c>
      <c r="G248" s="7">
        <v>220</v>
      </c>
      <c r="H248" s="7">
        <v>70</v>
      </c>
      <c r="I248" s="7" t="s">
        <v>32</v>
      </c>
      <c r="J248" s="7" t="s">
        <v>75</v>
      </c>
      <c r="K248" s="7" t="s">
        <v>79</v>
      </c>
      <c r="L248" s="7" t="str">
        <f t="shared" si="11"/>
        <v>T6N 800 amp, Icc= 70 Kamp a 220 volts Relé TMA</v>
      </c>
      <c r="M248" s="7" t="s">
        <v>76</v>
      </c>
      <c r="N248" s="9"/>
      <c r="O248" s="10"/>
      <c r="P248" s="7">
        <v>7</v>
      </c>
      <c r="Q248" s="7" t="s">
        <v>83</v>
      </c>
      <c r="R248" s="9" t="str">
        <f>VLOOKUP(Q248,MXP!$B$3:$L$90000,2,0)</f>
        <v>Juego de Terminales para Cable, Tipo Borne Externo, FC CuAl, T6, para alojar cables 3 x 70...185 mm2 (3/0...350 Kcmil), hasta 800 A, 6 Pzs</v>
      </c>
      <c r="S248" s="9"/>
      <c r="T248" s="10"/>
      <c r="U248" s="3" t="s">
        <v>35950</v>
      </c>
      <c r="V248" s="3" t="s">
        <v>41156</v>
      </c>
      <c r="W248" s="3" t="s">
        <v>35944</v>
      </c>
      <c r="X248" s="3" t="s">
        <v>41159</v>
      </c>
      <c r="Y248" s="3" t="s">
        <v>35952</v>
      </c>
      <c r="Z248" s="3" t="s">
        <v>41173</v>
      </c>
      <c r="AA248" s="3" t="s">
        <v>41139</v>
      </c>
      <c r="AB248" s="3" t="s">
        <v>41139</v>
      </c>
      <c r="AC248" s="3" t="s">
        <v>41139</v>
      </c>
      <c r="AD248" s="3" t="s">
        <v>41139</v>
      </c>
      <c r="AE248" s="3" t="s">
        <v>41139</v>
      </c>
      <c r="AF248" s="3" t="s">
        <v>41139</v>
      </c>
    </row>
    <row r="249" spans="2:32">
      <c r="B249" s="3">
        <v>4</v>
      </c>
      <c r="C249" s="7" t="str">
        <f t="shared" si="12"/>
        <v>800440301</v>
      </c>
      <c r="D249" s="7">
        <f t="shared" si="10"/>
        <v>800440301</v>
      </c>
      <c r="E249" s="7">
        <v>1</v>
      </c>
      <c r="F249" s="76">
        <v>800</v>
      </c>
      <c r="G249" s="7">
        <v>440</v>
      </c>
      <c r="H249" s="7">
        <v>30</v>
      </c>
      <c r="I249" s="7" t="s">
        <v>32</v>
      </c>
      <c r="J249" s="7" t="s">
        <v>75</v>
      </c>
      <c r="K249" s="7" t="s">
        <v>79</v>
      </c>
      <c r="L249" s="7" t="str">
        <f t="shared" si="11"/>
        <v>T6N 800 amp, Icc= 30 Kamp a 440 volts Relé TMA</v>
      </c>
      <c r="M249" s="7" t="s">
        <v>76</v>
      </c>
      <c r="N249" s="9"/>
      <c r="O249" s="10"/>
      <c r="P249" s="7">
        <v>7</v>
      </c>
      <c r="Q249" s="7" t="s">
        <v>83</v>
      </c>
      <c r="R249" s="9" t="str">
        <f>VLOOKUP(Q249,MXP!$B$3:$L$90000,2,0)</f>
        <v>Juego de Terminales para Cable, Tipo Borne Externo, FC CuAl, T6, para alojar cables 3 x 70...185 mm2 (3/0...350 Kcmil), hasta 800 A, 6 Pzs</v>
      </c>
      <c r="S249" s="9"/>
      <c r="T249" s="10"/>
      <c r="U249" s="3" t="s">
        <v>35950</v>
      </c>
      <c r="V249" s="3" t="s">
        <v>41156</v>
      </c>
      <c r="W249" s="3" t="s">
        <v>35944</v>
      </c>
      <c r="X249" s="3" t="s">
        <v>41159</v>
      </c>
      <c r="Y249" s="3" t="s">
        <v>35952</v>
      </c>
      <c r="Z249" s="3" t="s">
        <v>41173</v>
      </c>
      <c r="AA249" s="3" t="s">
        <v>41139</v>
      </c>
      <c r="AB249" s="3" t="s">
        <v>41139</v>
      </c>
      <c r="AC249" s="3" t="s">
        <v>41139</v>
      </c>
      <c r="AD249" s="3" t="s">
        <v>41139</v>
      </c>
      <c r="AE249" s="3" t="s">
        <v>41139</v>
      </c>
      <c r="AF249" s="3" t="s">
        <v>41139</v>
      </c>
    </row>
    <row r="250" spans="2:32">
      <c r="B250" s="3">
        <v>4</v>
      </c>
      <c r="C250" s="7" t="str">
        <f t="shared" si="12"/>
        <v>800500251</v>
      </c>
      <c r="D250" s="7">
        <f t="shared" si="10"/>
        <v>800500251</v>
      </c>
      <c r="E250" s="7">
        <v>1</v>
      </c>
      <c r="F250" s="76">
        <v>800</v>
      </c>
      <c r="G250" s="7">
        <v>500</v>
      </c>
      <c r="H250" s="7">
        <v>25</v>
      </c>
      <c r="I250" s="7" t="s">
        <v>32</v>
      </c>
      <c r="J250" s="7" t="s">
        <v>75</v>
      </c>
      <c r="K250" s="7" t="s">
        <v>79</v>
      </c>
      <c r="L250" s="7" t="str">
        <f t="shared" si="11"/>
        <v>T6N 800 amp, Icc= 25 Kamp a 500 volts Relé TMA</v>
      </c>
      <c r="M250" s="7" t="s">
        <v>76</v>
      </c>
      <c r="N250" s="9"/>
      <c r="O250" s="10"/>
      <c r="P250" s="7">
        <v>7</v>
      </c>
      <c r="Q250" s="7" t="s">
        <v>83</v>
      </c>
      <c r="R250" s="9" t="str">
        <f>VLOOKUP(Q250,MXP!$B$3:$L$90000,2,0)</f>
        <v>Juego de Terminales para Cable, Tipo Borne Externo, FC CuAl, T6, para alojar cables 3 x 70...185 mm2 (3/0...350 Kcmil), hasta 800 A, 6 Pzs</v>
      </c>
      <c r="S250" s="9"/>
      <c r="T250" s="10"/>
      <c r="U250" s="3" t="s">
        <v>35950</v>
      </c>
      <c r="V250" s="3" t="s">
        <v>41156</v>
      </c>
      <c r="W250" s="3" t="s">
        <v>35944</v>
      </c>
      <c r="X250" s="3" t="s">
        <v>41159</v>
      </c>
      <c r="Y250" s="3" t="s">
        <v>35952</v>
      </c>
      <c r="Z250" s="3" t="s">
        <v>41173</v>
      </c>
      <c r="AA250" s="3" t="s">
        <v>41139</v>
      </c>
      <c r="AB250" s="3" t="s">
        <v>41139</v>
      </c>
      <c r="AC250" s="3" t="s">
        <v>41139</v>
      </c>
      <c r="AD250" s="3" t="s">
        <v>41139</v>
      </c>
      <c r="AE250" s="3" t="s">
        <v>41139</v>
      </c>
      <c r="AF250" s="3" t="s">
        <v>41139</v>
      </c>
    </row>
    <row r="251" spans="2:32">
      <c r="B251" s="3">
        <v>4</v>
      </c>
      <c r="C251" s="7" t="str">
        <f t="shared" si="12"/>
        <v>800690201</v>
      </c>
      <c r="D251" s="7">
        <f t="shared" si="10"/>
        <v>800690201</v>
      </c>
      <c r="E251" s="7">
        <v>1</v>
      </c>
      <c r="F251" s="77">
        <v>800</v>
      </c>
      <c r="G251" s="7">
        <v>690</v>
      </c>
      <c r="H251" s="7">
        <v>20</v>
      </c>
      <c r="I251" s="7" t="s">
        <v>32</v>
      </c>
      <c r="J251" s="7" t="s">
        <v>75</v>
      </c>
      <c r="K251" s="7" t="s">
        <v>79</v>
      </c>
      <c r="L251" s="7" t="str">
        <f t="shared" si="11"/>
        <v>T6N 800 amp, Icc= 20 Kamp a 690 volts Relé TMA</v>
      </c>
      <c r="M251" s="7" t="s">
        <v>76</v>
      </c>
      <c r="N251" s="9"/>
      <c r="O251" s="10"/>
      <c r="P251" s="7">
        <v>7</v>
      </c>
      <c r="Q251" s="7" t="s">
        <v>83</v>
      </c>
      <c r="R251" s="9" t="str">
        <f>VLOOKUP(Q251,MXP!$B$3:$L$90000,2,0)</f>
        <v>Juego de Terminales para Cable, Tipo Borne Externo, FC CuAl, T6, para alojar cables 3 x 70...185 mm2 (3/0...350 Kcmil), hasta 800 A, 6 Pzs</v>
      </c>
      <c r="S251" s="9"/>
      <c r="T251" s="10"/>
      <c r="U251" s="3" t="s">
        <v>35950</v>
      </c>
      <c r="V251" s="3" t="s">
        <v>41156</v>
      </c>
      <c r="W251" s="3" t="s">
        <v>35944</v>
      </c>
      <c r="X251" s="3" t="s">
        <v>41159</v>
      </c>
      <c r="Y251" s="3" t="s">
        <v>35952</v>
      </c>
      <c r="Z251" s="3" t="s">
        <v>41173</v>
      </c>
      <c r="AA251" s="3" t="s">
        <v>41139</v>
      </c>
      <c r="AB251" s="3" t="s">
        <v>41139</v>
      </c>
      <c r="AC251" s="3" t="s">
        <v>41139</v>
      </c>
      <c r="AD251" s="3" t="s">
        <v>41139</v>
      </c>
      <c r="AE251" s="3" t="s">
        <v>41139</v>
      </c>
      <c r="AF251" s="3" t="s">
        <v>41139</v>
      </c>
    </row>
    <row r="252" spans="2:32">
      <c r="B252" s="3">
        <v>4</v>
      </c>
      <c r="C252" s="7" t="str">
        <f t="shared" si="12"/>
        <v>800220702</v>
      </c>
      <c r="D252" s="7">
        <f t="shared" si="10"/>
        <v>800220702</v>
      </c>
      <c r="E252" s="7">
        <v>2</v>
      </c>
      <c r="F252" s="75">
        <v>800</v>
      </c>
      <c r="G252" s="7">
        <v>220</v>
      </c>
      <c r="H252" s="7">
        <v>70</v>
      </c>
      <c r="I252" s="7" t="s">
        <v>32</v>
      </c>
      <c r="J252" s="7" t="s">
        <v>75</v>
      </c>
      <c r="K252" s="7" t="s">
        <v>80</v>
      </c>
      <c r="L252" s="7" t="str">
        <f t="shared" si="11"/>
        <v>T6N 800 amp, Icc= 70 Kamp a 220 volts Relé PR221DS-LS/I.</v>
      </c>
      <c r="M252" s="7" t="s">
        <v>81</v>
      </c>
      <c r="N252" s="9"/>
      <c r="O252" s="10"/>
      <c r="P252" s="7">
        <v>7</v>
      </c>
      <c r="Q252" s="7" t="s">
        <v>83</v>
      </c>
      <c r="R252" s="9" t="str">
        <f>VLOOKUP(Q252,MXP!$B$3:$L$90000,2,0)</f>
        <v>Juego de Terminales para Cable, Tipo Borne Externo, FC CuAl, T6, para alojar cables 3 x 70...185 mm2 (3/0...350 Kcmil), hasta 800 A, 6 Pzs</v>
      </c>
      <c r="S252" s="9"/>
      <c r="T252" s="10"/>
      <c r="U252" s="3" t="s">
        <v>35950</v>
      </c>
      <c r="V252" s="3" t="s">
        <v>41156</v>
      </c>
      <c r="W252" s="3" t="s">
        <v>41139</v>
      </c>
      <c r="X252" s="3" t="s">
        <v>41139</v>
      </c>
      <c r="Y252" s="3" t="s">
        <v>35952</v>
      </c>
      <c r="Z252" s="3" t="s">
        <v>41173</v>
      </c>
      <c r="AA252" s="3" t="s">
        <v>41139</v>
      </c>
      <c r="AB252" s="3" t="s">
        <v>41139</v>
      </c>
      <c r="AC252" s="3" t="s">
        <v>41139</v>
      </c>
      <c r="AD252" s="3" t="s">
        <v>41139</v>
      </c>
      <c r="AE252" s="3" t="s">
        <v>41139</v>
      </c>
      <c r="AF252" s="3" t="s">
        <v>41139</v>
      </c>
    </row>
    <row r="253" spans="2:32">
      <c r="C253" s="7" t="str">
        <f t="shared" si="12"/>
        <v>800440302</v>
      </c>
      <c r="D253" s="7">
        <f t="shared" si="10"/>
        <v>800440302</v>
      </c>
      <c r="E253" s="7">
        <v>2</v>
      </c>
      <c r="F253" s="76">
        <v>800</v>
      </c>
      <c r="G253" s="7">
        <v>440</v>
      </c>
      <c r="H253" s="7">
        <v>30</v>
      </c>
      <c r="I253" s="7" t="s">
        <v>32</v>
      </c>
      <c r="J253" s="7" t="s">
        <v>75</v>
      </c>
      <c r="K253" s="7" t="s">
        <v>80</v>
      </c>
      <c r="L253" s="7" t="str">
        <f t="shared" si="11"/>
        <v>T6N 800 amp, Icc= 30 Kamp a 440 volts Relé PR221DS-LS/I.</v>
      </c>
      <c r="M253" s="7" t="s">
        <v>81</v>
      </c>
      <c r="N253" s="9"/>
      <c r="O253" s="10"/>
      <c r="P253" s="7">
        <v>8</v>
      </c>
      <c r="Q253" s="7" t="s">
        <v>83</v>
      </c>
      <c r="R253" s="9" t="str">
        <f>VLOOKUP(Q253,MXP!$B$3:$L$90000,2,0)</f>
        <v>Juego de Terminales para Cable, Tipo Borne Externo, FC CuAl, T6, para alojar cables 3 x 70...185 mm2 (3/0...350 Kcmil), hasta 800 A, 6 Pzs</v>
      </c>
      <c r="S253" s="9"/>
      <c r="T253" s="10"/>
      <c r="U253" s="3" t="s">
        <v>35950</v>
      </c>
      <c r="V253" s="3" t="s">
        <v>41156</v>
      </c>
      <c r="W253" s="3" t="s">
        <v>41139</v>
      </c>
      <c r="X253" s="3" t="s">
        <v>41139</v>
      </c>
      <c r="Y253" s="3" t="s">
        <v>35952</v>
      </c>
      <c r="Z253" s="3" t="s">
        <v>41173</v>
      </c>
      <c r="AA253" s="3" t="s">
        <v>41139</v>
      </c>
      <c r="AB253" s="3" t="s">
        <v>41139</v>
      </c>
      <c r="AC253" s="3" t="s">
        <v>41139</v>
      </c>
      <c r="AD253" s="3" t="s">
        <v>41139</v>
      </c>
      <c r="AE253" s="3" t="s">
        <v>41139</v>
      </c>
      <c r="AF253" s="3" t="s">
        <v>41139</v>
      </c>
    </row>
    <row r="254" spans="2:32">
      <c r="C254" s="7" t="str">
        <f t="shared" si="12"/>
        <v>800500252</v>
      </c>
      <c r="D254" s="7">
        <f t="shared" si="10"/>
        <v>800500252</v>
      </c>
      <c r="E254" s="7">
        <v>2</v>
      </c>
      <c r="F254" s="76">
        <v>800</v>
      </c>
      <c r="G254" s="7">
        <v>500</v>
      </c>
      <c r="H254" s="7">
        <v>25</v>
      </c>
      <c r="I254" s="7" t="s">
        <v>32</v>
      </c>
      <c r="J254" s="7" t="s">
        <v>75</v>
      </c>
      <c r="K254" s="7" t="s">
        <v>80</v>
      </c>
      <c r="L254" s="7" t="str">
        <f t="shared" si="11"/>
        <v>T6N 800 amp, Icc= 25 Kamp a 500 volts Relé PR221DS-LS/I.</v>
      </c>
      <c r="M254" s="7" t="s">
        <v>81</v>
      </c>
      <c r="N254" s="9"/>
      <c r="O254" s="10"/>
      <c r="P254" s="7">
        <v>8</v>
      </c>
      <c r="Q254" s="7" t="s">
        <v>83</v>
      </c>
      <c r="R254" s="9" t="str">
        <f>VLOOKUP(Q254,MXP!$B$3:$L$90000,2,0)</f>
        <v>Juego de Terminales para Cable, Tipo Borne Externo, FC CuAl, T6, para alojar cables 3 x 70...185 mm2 (3/0...350 Kcmil), hasta 800 A, 6 Pzs</v>
      </c>
      <c r="S254" s="9"/>
      <c r="T254" s="10"/>
      <c r="U254" s="3" t="s">
        <v>35950</v>
      </c>
      <c r="V254" s="3" t="s">
        <v>41156</v>
      </c>
      <c r="W254" s="3" t="s">
        <v>41139</v>
      </c>
      <c r="X254" s="3" t="s">
        <v>41139</v>
      </c>
      <c r="Y254" s="3" t="s">
        <v>35952</v>
      </c>
      <c r="Z254" s="3" t="s">
        <v>41173</v>
      </c>
      <c r="AA254" s="3" t="s">
        <v>41139</v>
      </c>
      <c r="AB254" s="3" t="s">
        <v>41139</v>
      </c>
      <c r="AC254" s="3" t="s">
        <v>41139</v>
      </c>
      <c r="AD254" s="3" t="s">
        <v>41139</v>
      </c>
      <c r="AE254" s="3" t="s">
        <v>41139</v>
      </c>
      <c r="AF254" s="3" t="s">
        <v>41139</v>
      </c>
    </row>
    <row r="255" spans="2:32">
      <c r="C255" s="7" t="str">
        <f t="shared" si="12"/>
        <v>800690202</v>
      </c>
      <c r="D255" s="7">
        <f t="shared" si="10"/>
        <v>800690202</v>
      </c>
      <c r="E255" s="7">
        <v>2</v>
      </c>
      <c r="F255" s="77">
        <v>800</v>
      </c>
      <c r="G255" s="7">
        <v>690</v>
      </c>
      <c r="H255" s="7">
        <v>20</v>
      </c>
      <c r="I255" s="7" t="s">
        <v>32</v>
      </c>
      <c r="J255" s="7" t="s">
        <v>75</v>
      </c>
      <c r="K255" s="7" t="s">
        <v>80</v>
      </c>
      <c r="L255" s="7" t="str">
        <f t="shared" si="11"/>
        <v>T6N 800 amp, Icc= 20 Kamp a 690 volts Relé PR221DS-LS/I.</v>
      </c>
      <c r="M255" s="7" t="s">
        <v>81</v>
      </c>
      <c r="N255" s="9"/>
      <c r="O255" s="10"/>
      <c r="P255" s="7">
        <v>8</v>
      </c>
      <c r="Q255" s="7" t="s">
        <v>83</v>
      </c>
      <c r="R255" s="9" t="str">
        <f>VLOOKUP(Q255,MXP!$B$3:$L$90000,2,0)</f>
        <v>Juego de Terminales para Cable, Tipo Borne Externo, FC CuAl, T6, para alojar cables 3 x 70...185 mm2 (3/0...350 Kcmil), hasta 800 A, 6 Pzs</v>
      </c>
      <c r="S255" s="9"/>
      <c r="T255" s="10"/>
      <c r="U255" s="3" t="s">
        <v>35950</v>
      </c>
      <c r="V255" s="3" t="s">
        <v>41156</v>
      </c>
      <c r="W255" s="3" t="s">
        <v>41139</v>
      </c>
      <c r="X255" s="3" t="s">
        <v>41139</v>
      </c>
      <c r="Y255" s="3" t="s">
        <v>35952</v>
      </c>
      <c r="Z255" s="3" t="s">
        <v>41173</v>
      </c>
      <c r="AA255" s="3" t="s">
        <v>41139</v>
      </c>
      <c r="AB255" s="3" t="s">
        <v>41139</v>
      </c>
      <c r="AC255" s="3" t="s">
        <v>41139</v>
      </c>
      <c r="AD255" s="3" t="s">
        <v>41139</v>
      </c>
      <c r="AE255" s="3" t="s">
        <v>41139</v>
      </c>
      <c r="AF255" s="3" t="s">
        <v>41139</v>
      </c>
    </row>
    <row r="256" spans="2:32">
      <c r="C256" s="7" t="str">
        <f t="shared" si="12"/>
        <v>800220703</v>
      </c>
      <c r="D256" s="7">
        <f t="shared" si="10"/>
        <v>800220703</v>
      </c>
      <c r="E256" s="7">
        <v>3</v>
      </c>
      <c r="F256" s="75">
        <v>800</v>
      </c>
      <c r="G256" s="7">
        <v>220</v>
      </c>
      <c r="H256" s="7">
        <v>70</v>
      </c>
      <c r="I256" s="7" t="s">
        <v>32</v>
      </c>
      <c r="J256" s="7" t="s">
        <v>75</v>
      </c>
      <c r="K256" s="7" t="s">
        <v>130</v>
      </c>
      <c r="L256" s="7" t="str">
        <f t="shared" si="11"/>
        <v>T6N 800 amp, Icc= 70 Kamp a 220 volts Relé PR222DS/P-LSIG.</v>
      </c>
      <c r="M256" s="7" t="s">
        <v>82</v>
      </c>
      <c r="N256" s="9"/>
      <c r="O256" s="10"/>
      <c r="P256" s="7">
        <v>8</v>
      </c>
      <c r="Q256" s="7" t="s">
        <v>83</v>
      </c>
      <c r="R256" s="9" t="str">
        <f>VLOOKUP(Q256,MXP!$B$3:$L$90000,2,0)</f>
        <v>Juego de Terminales para Cable, Tipo Borne Externo, FC CuAl, T6, para alojar cables 3 x 70...185 mm2 (3/0...350 Kcmil), hasta 800 A, 6 Pzs</v>
      </c>
      <c r="S256" s="9"/>
      <c r="T256" s="10"/>
      <c r="U256" s="3" t="s">
        <v>35950</v>
      </c>
      <c r="V256" s="3" t="s">
        <v>41156</v>
      </c>
      <c r="W256" s="3" t="s">
        <v>41139</v>
      </c>
      <c r="X256" s="3" t="s">
        <v>41139</v>
      </c>
      <c r="Y256" s="3" t="s">
        <v>35952</v>
      </c>
      <c r="Z256" s="3" t="s">
        <v>41173</v>
      </c>
      <c r="AA256" s="3" t="s">
        <v>41139</v>
      </c>
      <c r="AB256" s="3" t="s">
        <v>41139</v>
      </c>
      <c r="AC256" s="3" t="s">
        <v>41139</v>
      </c>
      <c r="AD256" s="3" t="s">
        <v>41139</v>
      </c>
      <c r="AE256" s="3" t="s">
        <v>41139</v>
      </c>
      <c r="AF256" s="3" t="s">
        <v>41139</v>
      </c>
    </row>
    <row r="257" spans="3:32">
      <c r="C257" s="7" t="str">
        <f t="shared" si="12"/>
        <v>800440303</v>
      </c>
      <c r="D257" s="7">
        <f t="shared" si="10"/>
        <v>800440303</v>
      </c>
      <c r="E257" s="7">
        <v>3</v>
      </c>
      <c r="F257" s="76">
        <v>800</v>
      </c>
      <c r="G257" s="7">
        <v>440</v>
      </c>
      <c r="H257" s="7">
        <v>30</v>
      </c>
      <c r="I257" s="7" t="s">
        <v>32</v>
      </c>
      <c r="J257" s="7" t="s">
        <v>75</v>
      </c>
      <c r="K257" s="7" t="s">
        <v>130</v>
      </c>
      <c r="L257" s="7" t="str">
        <f t="shared" si="11"/>
        <v>T6N 800 amp, Icc= 30 Kamp a 440 volts Relé PR222DS/P-LSIG.</v>
      </c>
      <c r="M257" s="7" t="s">
        <v>82</v>
      </c>
      <c r="N257" s="9"/>
      <c r="O257" s="10"/>
      <c r="P257" s="7">
        <v>8</v>
      </c>
      <c r="Q257" s="7" t="s">
        <v>83</v>
      </c>
      <c r="R257" s="9" t="str">
        <f>VLOOKUP(Q257,MXP!$B$3:$L$90000,2,0)</f>
        <v>Juego de Terminales para Cable, Tipo Borne Externo, FC CuAl, T6, para alojar cables 3 x 70...185 mm2 (3/0...350 Kcmil), hasta 800 A, 6 Pzs</v>
      </c>
      <c r="S257" s="9"/>
      <c r="T257" s="10"/>
      <c r="U257" s="3" t="s">
        <v>35950</v>
      </c>
      <c r="V257" s="3" t="s">
        <v>41156</v>
      </c>
      <c r="W257" s="3" t="s">
        <v>41139</v>
      </c>
      <c r="X257" s="3" t="s">
        <v>41139</v>
      </c>
      <c r="Y257" s="3" t="s">
        <v>35952</v>
      </c>
      <c r="Z257" s="3" t="s">
        <v>41173</v>
      </c>
      <c r="AA257" s="3" t="s">
        <v>41139</v>
      </c>
      <c r="AB257" s="3" t="s">
        <v>41139</v>
      </c>
      <c r="AC257" s="3" t="s">
        <v>41139</v>
      </c>
      <c r="AD257" s="3" t="s">
        <v>41139</v>
      </c>
      <c r="AE257" s="3" t="s">
        <v>41139</v>
      </c>
      <c r="AF257" s="3" t="s">
        <v>41139</v>
      </c>
    </row>
    <row r="258" spans="3:32">
      <c r="C258" s="7" t="str">
        <f t="shared" si="12"/>
        <v>800500253</v>
      </c>
      <c r="D258" s="7">
        <f t="shared" si="10"/>
        <v>800500253</v>
      </c>
      <c r="E258" s="7">
        <v>3</v>
      </c>
      <c r="F258" s="76">
        <v>800</v>
      </c>
      <c r="G258" s="7">
        <v>500</v>
      </c>
      <c r="H258" s="7">
        <v>25</v>
      </c>
      <c r="I258" s="7" t="s">
        <v>32</v>
      </c>
      <c r="J258" s="7" t="s">
        <v>75</v>
      </c>
      <c r="K258" s="7" t="s">
        <v>130</v>
      </c>
      <c r="L258" s="7" t="str">
        <f t="shared" si="11"/>
        <v>T6N 800 amp, Icc= 25 Kamp a 500 volts Relé PR222DS/P-LSIG.</v>
      </c>
      <c r="M258" s="7" t="s">
        <v>82</v>
      </c>
      <c r="N258" s="9"/>
      <c r="O258" s="10"/>
      <c r="P258" s="7">
        <v>8</v>
      </c>
      <c r="Q258" s="7" t="s">
        <v>83</v>
      </c>
      <c r="R258" s="9" t="str">
        <f>VLOOKUP(Q258,MXP!$B$3:$L$90000,2,0)</f>
        <v>Juego de Terminales para Cable, Tipo Borne Externo, FC CuAl, T6, para alojar cables 3 x 70...185 mm2 (3/0...350 Kcmil), hasta 800 A, 6 Pzs</v>
      </c>
      <c r="S258" s="9"/>
      <c r="T258" s="10"/>
      <c r="U258" s="3" t="s">
        <v>35950</v>
      </c>
      <c r="V258" s="3" t="s">
        <v>41156</v>
      </c>
      <c r="W258" s="3" t="s">
        <v>41139</v>
      </c>
      <c r="X258" s="3" t="s">
        <v>41139</v>
      </c>
      <c r="Y258" s="3" t="s">
        <v>35952</v>
      </c>
      <c r="Z258" s="3" t="s">
        <v>41173</v>
      </c>
      <c r="AA258" s="3" t="s">
        <v>41139</v>
      </c>
      <c r="AB258" s="3" t="s">
        <v>41139</v>
      </c>
      <c r="AC258" s="3" t="s">
        <v>41139</v>
      </c>
      <c r="AD258" s="3" t="s">
        <v>41139</v>
      </c>
      <c r="AE258" s="3" t="s">
        <v>41139</v>
      </c>
      <c r="AF258" s="3" t="s">
        <v>41139</v>
      </c>
    </row>
    <row r="259" spans="3:32">
      <c r="C259" s="7" t="str">
        <f t="shared" si="12"/>
        <v>800690203</v>
      </c>
      <c r="D259" s="7">
        <f t="shared" si="10"/>
        <v>800690203</v>
      </c>
      <c r="E259" s="7">
        <v>3</v>
      </c>
      <c r="F259" s="77">
        <v>800</v>
      </c>
      <c r="G259" s="7">
        <v>690</v>
      </c>
      <c r="H259" s="7">
        <v>20</v>
      </c>
      <c r="I259" s="7" t="s">
        <v>32</v>
      </c>
      <c r="J259" s="7" t="s">
        <v>75</v>
      </c>
      <c r="K259" s="7" t="s">
        <v>130</v>
      </c>
      <c r="L259" s="7" t="str">
        <f t="shared" si="11"/>
        <v>T6N 800 amp, Icc= 20 Kamp a 690 volts Relé PR222DS/P-LSIG.</v>
      </c>
      <c r="M259" s="7" t="s">
        <v>82</v>
      </c>
      <c r="N259" s="9"/>
      <c r="O259" s="10"/>
      <c r="P259" s="7">
        <v>8</v>
      </c>
      <c r="Q259" s="7" t="s">
        <v>83</v>
      </c>
      <c r="R259" s="9" t="str">
        <f>VLOOKUP(Q259,MXP!$B$3:$L$90000,2,0)</f>
        <v>Juego de Terminales para Cable, Tipo Borne Externo, FC CuAl, T6, para alojar cables 3 x 70...185 mm2 (3/0...350 Kcmil), hasta 800 A, 6 Pzs</v>
      </c>
      <c r="S259" s="9"/>
      <c r="T259" s="10"/>
      <c r="U259" s="3" t="s">
        <v>35950</v>
      </c>
      <c r="V259" s="3" t="s">
        <v>41156</v>
      </c>
      <c r="W259" s="3" t="s">
        <v>41139</v>
      </c>
      <c r="X259" s="3" t="s">
        <v>41139</v>
      </c>
      <c r="Y259" s="3" t="s">
        <v>35952</v>
      </c>
      <c r="Z259" s="3" t="s">
        <v>41173</v>
      </c>
      <c r="AA259" s="3" t="s">
        <v>41139</v>
      </c>
      <c r="AB259" s="3" t="s">
        <v>41139</v>
      </c>
      <c r="AC259" s="3" t="s">
        <v>41139</v>
      </c>
      <c r="AD259" s="3" t="s">
        <v>41139</v>
      </c>
      <c r="AE259" s="3" t="s">
        <v>41139</v>
      </c>
      <c r="AF259" s="3" t="s">
        <v>41139</v>
      </c>
    </row>
    <row r="260" spans="3:32">
      <c r="C260" s="7" t="str">
        <f t="shared" si="12"/>
        <v>1000220702</v>
      </c>
      <c r="D260" s="7">
        <f t="shared" si="10"/>
        <v>1000220702</v>
      </c>
      <c r="E260" s="7">
        <v>2</v>
      </c>
      <c r="F260" s="75">
        <v>1000</v>
      </c>
      <c r="G260" s="7">
        <v>220</v>
      </c>
      <c r="H260" s="7">
        <v>70</v>
      </c>
      <c r="I260" s="7" t="s">
        <v>32</v>
      </c>
      <c r="J260" s="7" t="s">
        <v>75</v>
      </c>
      <c r="K260" s="7" t="s">
        <v>80</v>
      </c>
      <c r="L260" s="7" t="str">
        <f t="shared" si="11"/>
        <v>T6N 1000 amp, Icc= 70 Kamp a 220 volts Relé PR221DS-LS/I.</v>
      </c>
      <c r="M260" s="7" t="s">
        <v>84</v>
      </c>
      <c r="N260" s="9"/>
      <c r="O260" s="10"/>
      <c r="P260" s="7">
        <v>8</v>
      </c>
      <c r="Q260" s="7" t="s">
        <v>86</v>
      </c>
      <c r="R260" s="9" t="str">
        <f>VLOOKUP(Q260,MXP!$B$3:$L$90000,2,0)</f>
        <v>Juego de Terminales FC CuAl para alojar hasta 4 cables de 70...150 mm2 (3/0…250 Kcmil) para interruptor T6 hasta 1,000 A, 6 Pzs</v>
      </c>
      <c r="S260" s="9"/>
      <c r="T260" s="10"/>
      <c r="U260" s="3" t="s">
        <v>35950</v>
      </c>
      <c r="V260" s="3" t="s">
        <v>41156</v>
      </c>
      <c r="W260" s="3" t="s">
        <v>41139</v>
      </c>
      <c r="X260" s="3" t="s">
        <v>41139</v>
      </c>
      <c r="Y260" s="3" t="s">
        <v>35952</v>
      </c>
      <c r="Z260" s="3" t="s">
        <v>41173</v>
      </c>
      <c r="AA260" s="3" t="s">
        <v>41139</v>
      </c>
      <c r="AB260" s="3" t="s">
        <v>41139</v>
      </c>
      <c r="AC260" s="3" t="s">
        <v>41139</v>
      </c>
      <c r="AD260" s="3" t="s">
        <v>41139</v>
      </c>
      <c r="AE260" s="3" t="s">
        <v>41139</v>
      </c>
      <c r="AF260" s="3" t="s">
        <v>41139</v>
      </c>
    </row>
    <row r="261" spans="3:32">
      <c r="C261" s="7" t="str">
        <f t="shared" si="12"/>
        <v>1000440302</v>
      </c>
      <c r="D261" s="7">
        <f t="shared" ref="D261:D324" si="13">VALUE(C261)</f>
        <v>1000440302</v>
      </c>
      <c r="E261" s="7">
        <v>2</v>
      </c>
      <c r="F261" s="76">
        <v>1000</v>
      </c>
      <c r="G261" s="7">
        <v>440</v>
      </c>
      <c r="H261" s="7">
        <v>30</v>
      </c>
      <c r="I261" s="7" t="s">
        <v>32</v>
      </c>
      <c r="J261" s="7" t="s">
        <v>75</v>
      </c>
      <c r="K261" s="7" t="s">
        <v>80</v>
      </c>
      <c r="L261" s="7" t="str">
        <f t="shared" ref="L261:L324" si="14">CONCATENATE(J261,I261," ",F261," amp, Icc= ",H261," Kamp a ",G261," volts"," ","Relé ",K261)</f>
        <v>T6N 1000 amp, Icc= 30 Kamp a 440 volts Relé PR221DS-LS/I.</v>
      </c>
      <c r="M261" s="7" t="s">
        <v>84</v>
      </c>
      <c r="N261" s="9"/>
      <c r="O261" s="10"/>
      <c r="P261" s="7">
        <v>8</v>
      </c>
      <c r="Q261" s="7" t="s">
        <v>86</v>
      </c>
      <c r="R261" s="9" t="str">
        <f>VLOOKUP(Q261,MXP!$B$3:$L$90000,2,0)</f>
        <v>Juego de Terminales FC CuAl para alojar hasta 4 cables de 70...150 mm2 (3/0…250 Kcmil) para interruptor T6 hasta 1,000 A, 6 Pzs</v>
      </c>
      <c r="S261" s="9"/>
      <c r="T261" s="10"/>
      <c r="U261" s="3" t="s">
        <v>35950</v>
      </c>
      <c r="V261" s="3" t="s">
        <v>41156</v>
      </c>
      <c r="W261" s="3" t="s">
        <v>41139</v>
      </c>
      <c r="X261" s="3" t="s">
        <v>41139</v>
      </c>
      <c r="Y261" s="3" t="s">
        <v>35952</v>
      </c>
      <c r="Z261" s="3" t="s">
        <v>41173</v>
      </c>
      <c r="AA261" s="3" t="s">
        <v>41139</v>
      </c>
      <c r="AB261" s="3" t="s">
        <v>41139</v>
      </c>
      <c r="AC261" s="3" t="s">
        <v>41139</v>
      </c>
      <c r="AD261" s="3" t="s">
        <v>41139</v>
      </c>
      <c r="AE261" s="3" t="s">
        <v>41139</v>
      </c>
      <c r="AF261" s="3" t="s">
        <v>41139</v>
      </c>
    </row>
    <row r="262" spans="3:32">
      <c r="C262" s="7" t="str">
        <f t="shared" si="12"/>
        <v>1000500252</v>
      </c>
      <c r="D262" s="7">
        <f t="shared" si="13"/>
        <v>1000500252</v>
      </c>
      <c r="E262" s="7">
        <v>2</v>
      </c>
      <c r="F262" s="76">
        <v>1000</v>
      </c>
      <c r="G262" s="7">
        <v>500</v>
      </c>
      <c r="H262" s="7">
        <v>25</v>
      </c>
      <c r="I262" s="7" t="s">
        <v>32</v>
      </c>
      <c r="J262" s="7" t="s">
        <v>75</v>
      </c>
      <c r="K262" s="7" t="s">
        <v>80</v>
      </c>
      <c r="L262" s="7" t="str">
        <f t="shared" si="14"/>
        <v>T6N 1000 amp, Icc= 25 Kamp a 500 volts Relé PR221DS-LS/I.</v>
      </c>
      <c r="M262" s="7" t="s">
        <v>84</v>
      </c>
      <c r="N262" s="9"/>
      <c r="O262" s="10"/>
      <c r="P262" s="7">
        <v>8</v>
      </c>
      <c r="Q262" s="7" t="s">
        <v>86</v>
      </c>
      <c r="R262" s="9" t="str">
        <f>VLOOKUP(Q262,MXP!$B$3:$L$90000,2,0)</f>
        <v>Juego de Terminales FC CuAl para alojar hasta 4 cables de 70...150 mm2 (3/0…250 Kcmil) para interruptor T6 hasta 1,000 A, 6 Pzs</v>
      </c>
      <c r="S262" s="9"/>
      <c r="T262" s="10"/>
      <c r="U262" s="3" t="s">
        <v>35950</v>
      </c>
      <c r="V262" s="3" t="s">
        <v>41156</v>
      </c>
      <c r="W262" s="3" t="s">
        <v>41139</v>
      </c>
      <c r="X262" s="3" t="s">
        <v>41139</v>
      </c>
      <c r="Y262" s="3" t="s">
        <v>35952</v>
      </c>
      <c r="Z262" s="3" t="s">
        <v>41173</v>
      </c>
      <c r="AA262" s="3" t="s">
        <v>41139</v>
      </c>
      <c r="AB262" s="3" t="s">
        <v>41139</v>
      </c>
      <c r="AC262" s="3" t="s">
        <v>41139</v>
      </c>
      <c r="AD262" s="3" t="s">
        <v>41139</v>
      </c>
      <c r="AE262" s="3" t="s">
        <v>41139</v>
      </c>
      <c r="AF262" s="3" t="s">
        <v>41139</v>
      </c>
    </row>
    <row r="263" spans="3:32">
      <c r="C263" s="7" t="str">
        <f t="shared" si="12"/>
        <v>1000690202</v>
      </c>
      <c r="D263" s="7">
        <f t="shared" si="13"/>
        <v>1000690202</v>
      </c>
      <c r="E263" s="7">
        <v>2</v>
      </c>
      <c r="F263" s="77">
        <v>1000</v>
      </c>
      <c r="G263" s="7">
        <v>690</v>
      </c>
      <c r="H263" s="7">
        <v>20</v>
      </c>
      <c r="I263" s="7" t="s">
        <v>32</v>
      </c>
      <c r="J263" s="7" t="s">
        <v>75</v>
      </c>
      <c r="K263" s="7" t="s">
        <v>80</v>
      </c>
      <c r="L263" s="7" t="str">
        <f t="shared" si="14"/>
        <v>T6N 1000 amp, Icc= 20 Kamp a 690 volts Relé PR221DS-LS/I.</v>
      </c>
      <c r="M263" s="7" t="s">
        <v>84</v>
      </c>
      <c r="N263" s="9"/>
      <c r="O263" s="10"/>
      <c r="P263" s="7">
        <v>8</v>
      </c>
      <c r="Q263" s="7" t="s">
        <v>86</v>
      </c>
      <c r="R263" s="9" t="str">
        <f>VLOOKUP(Q263,MXP!$B$3:$L$90000,2,0)</f>
        <v>Juego de Terminales FC CuAl para alojar hasta 4 cables de 70...150 mm2 (3/0…250 Kcmil) para interruptor T6 hasta 1,000 A, 6 Pzs</v>
      </c>
      <c r="S263" s="9"/>
      <c r="T263" s="10"/>
      <c r="U263" s="3" t="s">
        <v>35950</v>
      </c>
      <c r="V263" s="3" t="s">
        <v>41156</v>
      </c>
      <c r="W263" s="3" t="s">
        <v>41139</v>
      </c>
      <c r="X263" s="3" t="s">
        <v>41139</v>
      </c>
      <c r="Y263" s="3" t="s">
        <v>35952</v>
      </c>
      <c r="Z263" s="3" t="s">
        <v>41173</v>
      </c>
      <c r="AA263" s="3" t="s">
        <v>41139</v>
      </c>
      <c r="AB263" s="3" t="s">
        <v>41139</v>
      </c>
      <c r="AC263" s="3" t="s">
        <v>41139</v>
      </c>
      <c r="AD263" s="3" t="s">
        <v>41139</v>
      </c>
      <c r="AE263" s="3" t="s">
        <v>41139</v>
      </c>
      <c r="AF263" s="3" t="s">
        <v>41139</v>
      </c>
    </row>
    <row r="264" spans="3:32">
      <c r="C264" s="7" t="str">
        <f t="shared" si="12"/>
        <v>1000220703</v>
      </c>
      <c r="D264" s="7">
        <f t="shared" si="13"/>
        <v>1000220703</v>
      </c>
      <c r="E264" s="7">
        <v>3</v>
      </c>
      <c r="F264" s="75">
        <v>1000</v>
      </c>
      <c r="G264" s="7">
        <v>220</v>
      </c>
      <c r="H264" s="7">
        <v>70</v>
      </c>
      <c r="I264" s="7" t="s">
        <v>32</v>
      </c>
      <c r="J264" s="7" t="s">
        <v>75</v>
      </c>
      <c r="K264" s="7" t="s">
        <v>130</v>
      </c>
      <c r="L264" s="7" t="str">
        <f t="shared" si="14"/>
        <v>T6N 1000 amp, Icc= 70 Kamp a 220 volts Relé PR222DS/P-LSIG.</v>
      </c>
      <c r="M264" s="7" t="s">
        <v>85</v>
      </c>
      <c r="N264" s="9"/>
      <c r="O264" s="10"/>
      <c r="P264" s="7">
        <v>8</v>
      </c>
      <c r="Q264" s="7" t="s">
        <v>86</v>
      </c>
      <c r="R264" s="9" t="str">
        <f>VLOOKUP(Q264,MXP!$B$3:$L$90000,2,0)</f>
        <v>Juego de Terminales FC CuAl para alojar hasta 4 cables de 70...150 mm2 (3/0…250 Kcmil) para interruptor T6 hasta 1,000 A, 6 Pzs</v>
      </c>
      <c r="S264" s="9"/>
      <c r="T264" s="10"/>
      <c r="U264" s="3" t="s">
        <v>35950</v>
      </c>
      <c r="V264" s="3" t="s">
        <v>41156</v>
      </c>
      <c r="W264" s="3" t="s">
        <v>41139</v>
      </c>
      <c r="X264" s="3" t="s">
        <v>41139</v>
      </c>
      <c r="Y264" s="3" t="s">
        <v>35952</v>
      </c>
      <c r="Z264" s="3" t="s">
        <v>41173</v>
      </c>
      <c r="AA264" s="3" t="s">
        <v>41139</v>
      </c>
      <c r="AB264" s="3" t="s">
        <v>41139</v>
      </c>
      <c r="AC264" s="3" t="s">
        <v>41139</v>
      </c>
      <c r="AD264" s="3" t="s">
        <v>41139</v>
      </c>
      <c r="AE264" s="3" t="s">
        <v>41139</v>
      </c>
      <c r="AF264" s="3" t="s">
        <v>41139</v>
      </c>
    </row>
    <row r="265" spans="3:32">
      <c r="C265" s="7" t="str">
        <f t="shared" ref="C265:C328" si="15">CONCATENATE(F265,G265,H265,E265)</f>
        <v>1000440303</v>
      </c>
      <c r="D265" s="7">
        <f t="shared" si="13"/>
        <v>1000440303</v>
      </c>
      <c r="E265" s="7">
        <v>3</v>
      </c>
      <c r="F265" s="76">
        <v>1000</v>
      </c>
      <c r="G265" s="7">
        <v>440</v>
      </c>
      <c r="H265" s="7">
        <v>30</v>
      </c>
      <c r="I265" s="7" t="s">
        <v>32</v>
      </c>
      <c r="J265" s="7" t="s">
        <v>75</v>
      </c>
      <c r="K265" s="7" t="s">
        <v>130</v>
      </c>
      <c r="L265" s="7" t="str">
        <f t="shared" si="14"/>
        <v>T6N 1000 amp, Icc= 30 Kamp a 440 volts Relé PR222DS/P-LSIG.</v>
      </c>
      <c r="M265" s="7" t="s">
        <v>85</v>
      </c>
      <c r="N265" s="9"/>
      <c r="O265" s="10"/>
      <c r="P265" s="7">
        <v>8</v>
      </c>
      <c r="Q265" s="7" t="s">
        <v>86</v>
      </c>
      <c r="R265" s="9" t="str">
        <f>VLOOKUP(Q265,MXP!$B$3:$L$90000,2,0)</f>
        <v>Juego de Terminales FC CuAl para alojar hasta 4 cables de 70...150 mm2 (3/0…250 Kcmil) para interruptor T6 hasta 1,000 A, 6 Pzs</v>
      </c>
      <c r="S265" s="9"/>
      <c r="T265" s="10"/>
      <c r="U265" s="3" t="s">
        <v>35950</v>
      </c>
      <c r="V265" s="3" t="s">
        <v>41156</v>
      </c>
      <c r="W265" s="3" t="s">
        <v>41139</v>
      </c>
      <c r="X265" s="3" t="s">
        <v>41139</v>
      </c>
      <c r="Y265" s="3" t="s">
        <v>35952</v>
      </c>
      <c r="Z265" s="3" t="s">
        <v>41173</v>
      </c>
      <c r="AA265" s="3" t="s">
        <v>41139</v>
      </c>
      <c r="AB265" s="3" t="s">
        <v>41139</v>
      </c>
      <c r="AC265" s="3" t="s">
        <v>41139</v>
      </c>
      <c r="AD265" s="3" t="s">
        <v>41139</v>
      </c>
      <c r="AE265" s="3" t="s">
        <v>41139</v>
      </c>
      <c r="AF265" s="3" t="s">
        <v>41139</v>
      </c>
    </row>
    <row r="266" spans="3:32">
      <c r="C266" s="7" t="str">
        <f t="shared" si="15"/>
        <v>1000500253</v>
      </c>
      <c r="D266" s="7">
        <f t="shared" si="13"/>
        <v>1000500253</v>
      </c>
      <c r="E266" s="7">
        <v>3</v>
      </c>
      <c r="F266" s="76">
        <v>1000</v>
      </c>
      <c r="G266" s="7">
        <v>500</v>
      </c>
      <c r="H266" s="7">
        <v>25</v>
      </c>
      <c r="I266" s="7" t="s">
        <v>32</v>
      </c>
      <c r="J266" s="7" t="s">
        <v>75</v>
      </c>
      <c r="K266" s="7" t="s">
        <v>130</v>
      </c>
      <c r="L266" s="7" t="str">
        <f t="shared" si="14"/>
        <v>T6N 1000 amp, Icc= 25 Kamp a 500 volts Relé PR222DS/P-LSIG.</v>
      </c>
      <c r="M266" s="7" t="s">
        <v>85</v>
      </c>
      <c r="N266" s="9"/>
      <c r="O266" s="10"/>
      <c r="P266" s="7">
        <v>8</v>
      </c>
      <c r="Q266" s="7" t="s">
        <v>86</v>
      </c>
      <c r="R266" s="9" t="str">
        <f>VLOOKUP(Q266,MXP!$B$3:$L$90000,2,0)</f>
        <v>Juego de Terminales FC CuAl para alojar hasta 4 cables de 70...150 mm2 (3/0…250 Kcmil) para interruptor T6 hasta 1,000 A, 6 Pzs</v>
      </c>
      <c r="S266" s="9"/>
      <c r="T266" s="10"/>
      <c r="U266" s="3" t="s">
        <v>35950</v>
      </c>
      <c r="V266" s="3" t="s">
        <v>41156</v>
      </c>
      <c r="W266" s="3" t="s">
        <v>41139</v>
      </c>
      <c r="X266" s="3" t="s">
        <v>41139</v>
      </c>
      <c r="Y266" s="3" t="s">
        <v>35952</v>
      </c>
      <c r="Z266" s="3" t="s">
        <v>41173</v>
      </c>
      <c r="AA266" s="3" t="s">
        <v>41139</v>
      </c>
      <c r="AB266" s="3" t="s">
        <v>41139</v>
      </c>
      <c r="AC266" s="3" t="s">
        <v>41139</v>
      </c>
      <c r="AD266" s="3" t="s">
        <v>41139</v>
      </c>
      <c r="AE266" s="3" t="s">
        <v>41139</v>
      </c>
      <c r="AF266" s="3" t="s">
        <v>41139</v>
      </c>
    </row>
    <row r="267" spans="3:32">
      <c r="C267" s="7" t="str">
        <f t="shared" si="15"/>
        <v>1000690203</v>
      </c>
      <c r="D267" s="7">
        <f t="shared" si="13"/>
        <v>1000690203</v>
      </c>
      <c r="E267" s="7">
        <v>3</v>
      </c>
      <c r="F267" s="77">
        <v>1000</v>
      </c>
      <c r="G267" s="7">
        <v>690</v>
      </c>
      <c r="H267" s="7">
        <v>20</v>
      </c>
      <c r="I267" s="7" t="s">
        <v>32</v>
      </c>
      <c r="J267" s="7" t="s">
        <v>75</v>
      </c>
      <c r="K267" s="7" t="s">
        <v>130</v>
      </c>
      <c r="L267" s="7" t="str">
        <f t="shared" si="14"/>
        <v>T6N 1000 amp, Icc= 20 Kamp a 690 volts Relé PR222DS/P-LSIG.</v>
      </c>
      <c r="M267" s="7" t="s">
        <v>85</v>
      </c>
      <c r="N267" s="9"/>
      <c r="O267" s="10"/>
      <c r="P267" s="7">
        <v>8</v>
      </c>
      <c r="Q267" s="7" t="s">
        <v>86</v>
      </c>
      <c r="R267" s="9" t="str">
        <f>VLOOKUP(Q267,MXP!$B$3:$L$90000,2,0)</f>
        <v>Juego de Terminales FC CuAl para alojar hasta 4 cables de 70...150 mm2 (3/0…250 Kcmil) para interruptor T6 hasta 1,000 A, 6 Pzs</v>
      </c>
      <c r="S267" s="9"/>
      <c r="T267" s="10"/>
      <c r="U267" s="3" t="s">
        <v>35950</v>
      </c>
      <c r="V267" s="3" t="s">
        <v>41156</v>
      </c>
      <c r="W267" s="3" t="s">
        <v>41139</v>
      </c>
      <c r="X267" s="3" t="s">
        <v>41139</v>
      </c>
      <c r="Y267" s="3" t="s">
        <v>35952</v>
      </c>
      <c r="Z267" s="3" t="s">
        <v>41173</v>
      </c>
      <c r="AA267" s="3" t="s">
        <v>41139</v>
      </c>
      <c r="AB267" s="3" t="s">
        <v>41139</v>
      </c>
      <c r="AC267" s="3" t="s">
        <v>41139</v>
      </c>
      <c r="AD267" s="3" t="s">
        <v>41139</v>
      </c>
      <c r="AE267" s="3" t="s">
        <v>41139</v>
      </c>
      <c r="AF267" s="3" t="s">
        <v>41139</v>
      </c>
    </row>
    <row r="268" spans="3:32">
      <c r="C268" s="7" t="str">
        <f t="shared" si="15"/>
        <v>8002201001</v>
      </c>
      <c r="D268" s="7">
        <f t="shared" si="13"/>
        <v>8002201001</v>
      </c>
      <c r="E268" s="7">
        <v>1</v>
      </c>
      <c r="F268" s="75">
        <v>800</v>
      </c>
      <c r="G268" s="7">
        <v>220</v>
      </c>
      <c r="H268" s="7">
        <v>100</v>
      </c>
      <c r="I268" s="7" t="s">
        <v>41</v>
      </c>
      <c r="J268" s="7" t="s">
        <v>75</v>
      </c>
      <c r="K268" s="7" t="s">
        <v>79</v>
      </c>
      <c r="L268" s="7" t="str">
        <f t="shared" si="14"/>
        <v>T6H 800 amp, Icc= 100 Kamp a 220 volts Relé TMA</v>
      </c>
      <c r="M268" s="7" t="s">
        <v>87</v>
      </c>
      <c r="N268" s="9"/>
      <c r="O268" s="10"/>
      <c r="P268" s="7">
        <v>8</v>
      </c>
      <c r="Q268" s="7" t="s">
        <v>83</v>
      </c>
      <c r="R268" s="9" t="str">
        <f>VLOOKUP(Q268,MXP!$B$3:$L$90000,2,0)</f>
        <v>Juego de Terminales para Cable, Tipo Borne Externo, FC CuAl, T6, para alojar cables 3 x 70...185 mm2 (3/0...350 Kcmil), hasta 800 A, 6 Pzs</v>
      </c>
      <c r="S268" s="9"/>
      <c r="T268" s="10"/>
      <c r="U268" s="3" t="s">
        <v>35950</v>
      </c>
      <c r="V268" s="3" t="s">
        <v>41156</v>
      </c>
      <c r="W268" s="3" t="s">
        <v>41139</v>
      </c>
      <c r="X268" s="3" t="s">
        <v>41139</v>
      </c>
      <c r="Y268" s="3" t="s">
        <v>35952</v>
      </c>
      <c r="Z268" s="3" t="s">
        <v>41173</v>
      </c>
      <c r="AA268" s="3" t="s">
        <v>41139</v>
      </c>
      <c r="AB268" s="3" t="s">
        <v>41139</v>
      </c>
      <c r="AC268" s="3" t="s">
        <v>41139</v>
      </c>
      <c r="AD268" s="3" t="s">
        <v>41139</v>
      </c>
      <c r="AE268" s="3" t="s">
        <v>41139</v>
      </c>
      <c r="AF268" s="3" t="s">
        <v>41139</v>
      </c>
    </row>
    <row r="269" spans="3:32">
      <c r="C269" s="7" t="str">
        <f t="shared" si="15"/>
        <v>800440501</v>
      </c>
      <c r="D269" s="7">
        <f t="shared" si="13"/>
        <v>800440501</v>
      </c>
      <c r="E269" s="7">
        <v>1</v>
      </c>
      <c r="F269" s="76">
        <v>800</v>
      </c>
      <c r="G269" s="7">
        <v>440</v>
      </c>
      <c r="H269" s="7">
        <v>50</v>
      </c>
      <c r="I269" s="7" t="s">
        <v>41</v>
      </c>
      <c r="J269" s="7" t="s">
        <v>75</v>
      </c>
      <c r="K269" s="7" t="s">
        <v>79</v>
      </c>
      <c r="L269" s="7" t="str">
        <f t="shared" si="14"/>
        <v>T6H 800 amp, Icc= 50 Kamp a 440 volts Relé TMA</v>
      </c>
      <c r="M269" s="7" t="s">
        <v>87</v>
      </c>
      <c r="N269" s="9"/>
      <c r="O269" s="10"/>
      <c r="P269" s="7">
        <v>8</v>
      </c>
      <c r="Q269" s="7" t="s">
        <v>83</v>
      </c>
      <c r="R269" s="9" t="str">
        <f>VLOOKUP(Q269,MXP!$B$3:$L$90000,2,0)</f>
        <v>Juego de Terminales para Cable, Tipo Borne Externo, FC CuAl, T6, para alojar cables 3 x 70...185 mm2 (3/0...350 Kcmil), hasta 800 A, 6 Pzs</v>
      </c>
      <c r="S269" s="9"/>
      <c r="T269" s="10"/>
      <c r="U269" s="3" t="s">
        <v>35950</v>
      </c>
      <c r="V269" s="3" t="s">
        <v>41156</v>
      </c>
      <c r="W269" s="3" t="s">
        <v>41139</v>
      </c>
      <c r="X269" s="3" t="s">
        <v>41139</v>
      </c>
      <c r="Y269" s="3" t="s">
        <v>35952</v>
      </c>
      <c r="Z269" s="3" t="s">
        <v>41173</v>
      </c>
      <c r="AA269" s="3" t="s">
        <v>41139</v>
      </c>
      <c r="AB269" s="3" t="s">
        <v>41139</v>
      </c>
      <c r="AC269" s="3" t="s">
        <v>41139</v>
      </c>
      <c r="AD269" s="3" t="s">
        <v>41139</v>
      </c>
      <c r="AE269" s="3" t="s">
        <v>41139</v>
      </c>
      <c r="AF269" s="3" t="s">
        <v>41139</v>
      </c>
    </row>
    <row r="270" spans="3:32">
      <c r="C270" s="7" t="str">
        <f t="shared" si="15"/>
        <v>800500501</v>
      </c>
      <c r="D270" s="7">
        <f t="shared" si="13"/>
        <v>800500501</v>
      </c>
      <c r="E270" s="7">
        <v>1</v>
      </c>
      <c r="F270" s="76">
        <v>800</v>
      </c>
      <c r="G270" s="7">
        <v>500</v>
      </c>
      <c r="H270" s="7">
        <v>50</v>
      </c>
      <c r="I270" s="7" t="s">
        <v>41</v>
      </c>
      <c r="J270" s="7" t="s">
        <v>75</v>
      </c>
      <c r="K270" s="7" t="s">
        <v>79</v>
      </c>
      <c r="L270" s="7" t="str">
        <f t="shared" si="14"/>
        <v>T6H 800 amp, Icc= 50 Kamp a 500 volts Relé TMA</v>
      </c>
      <c r="M270" s="7" t="s">
        <v>87</v>
      </c>
      <c r="N270" s="9"/>
      <c r="O270" s="10"/>
      <c r="P270" s="7">
        <v>8</v>
      </c>
      <c r="Q270" s="7" t="s">
        <v>83</v>
      </c>
      <c r="R270" s="9" t="str">
        <f>VLOOKUP(Q270,MXP!$B$3:$L$90000,2,0)</f>
        <v>Juego de Terminales para Cable, Tipo Borne Externo, FC CuAl, T6, para alojar cables 3 x 70...185 mm2 (3/0...350 Kcmil), hasta 800 A, 6 Pzs</v>
      </c>
      <c r="S270" s="9"/>
      <c r="T270" s="10"/>
      <c r="U270" s="3" t="s">
        <v>35950</v>
      </c>
      <c r="V270" s="3" t="s">
        <v>41156</v>
      </c>
      <c r="W270" s="3" t="s">
        <v>41139</v>
      </c>
      <c r="X270" s="3" t="s">
        <v>41139</v>
      </c>
      <c r="Y270" s="3" t="s">
        <v>35952</v>
      </c>
      <c r="Z270" s="3" t="s">
        <v>41173</v>
      </c>
      <c r="AA270" s="3" t="s">
        <v>41139</v>
      </c>
      <c r="AB270" s="3" t="s">
        <v>41139</v>
      </c>
      <c r="AC270" s="3" t="s">
        <v>41139</v>
      </c>
      <c r="AD270" s="3" t="s">
        <v>41139</v>
      </c>
      <c r="AE270" s="3" t="s">
        <v>41139</v>
      </c>
      <c r="AF270" s="3" t="s">
        <v>41139</v>
      </c>
    </row>
    <row r="271" spans="3:32">
      <c r="C271" s="7" t="str">
        <f t="shared" si="15"/>
        <v>800690251</v>
      </c>
      <c r="D271" s="7">
        <f t="shared" si="13"/>
        <v>800690251</v>
      </c>
      <c r="E271" s="7">
        <v>1</v>
      </c>
      <c r="F271" s="77">
        <v>800</v>
      </c>
      <c r="G271" s="7">
        <v>690</v>
      </c>
      <c r="H271" s="7">
        <v>25</v>
      </c>
      <c r="I271" s="7" t="s">
        <v>41</v>
      </c>
      <c r="J271" s="7" t="s">
        <v>75</v>
      </c>
      <c r="K271" s="7" t="s">
        <v>79</v>
      </c>
      <c r="L271" s="7" t="str">
        <f t="shared" si="14"/>
        <v>T6H 800 amp, Icc= 25 Kamp a 690 volts Relé TMA</v>
      </c>
      <c r="M271" s="7" t="s">
        <v>87</v>
      </c>
      <c r="N271" s="9"/>
      <c r="O271" s="10"/>
      <c r="P271" s="7">
        <v>8</v>
      </c>
      <c r="Q271" s="7" t="s">
        <v>83</v>
      </c>
      <c r="R271" s="9" t="str">
        <f>VLOOKUP(Q271,MXP!$B$3:$L$90000,2,0)</f>
        <v>Juego de Terminales para Cable, Tipo Borne Externo, FC CuAl, T6, para alojar cables 3 x 70...185 mm2 (3/0...350 Kcmil), hasta 800 A, 6 Pzs</v>
      </c>
      <c r="S271" s="9"/>
      <c r="T271" s="10"/>
      <c r="U271" s="3" t="s">
        <v>35950</v>
      </c>
      <c r="V271" s="3" t="s">
        <v>41156</v>
      </c>
      <c r="W271" s="3" t="s">
        <v>41139</v>
      </c>
      <c r="X271" s="3" t="s">
        <v>41139</v>
      </c>
      <c r="Y271" s="3" t="s">
        <v>35952</v>
      </c>
      <c r="Z271" s="3" t="s">
        <v>41173</v>
      </c>
      <c r="AA271" s="3" t="s">
        <v>41139</v>
      </c>
      <c r="AB271" s="3" t="s">
        <v>41139</v>
      </c>
      <c r="AC271" s="3" t="s">
        <v>41139</v>
      </c>
      <c r="AD271" s="3" t="s">
        <v>41139</v>
      </c>
      <c r="AE271" s="3" t="s">
        <v>41139</v>
      </c>
      <c r="AF271" s="3" t="s">
        <v>41139</v>
      </c>
    </row>
    <row r="272" spans="3:32">
      <c r="C272" s="7" t="str">
        <f t="shared" si="15"/>
        <v>8002201002</v>
      </c>
      <c r="D272" s="7">
        <f t="shared" si="13"/>
        <v>8002201002</v>
      </c>
      <c r="E272" s="7">
        <v>2</v>
      </c>
      <c r="F272" s="75">
        <v>800</v>
      </c>
      <c r="G272" s="7">
        <v>220</v>
      </c>
      <c r="H272" s="7">
        <v>100</v>
      </c>
      <c r="I272" s="7" t="s">
        <v>41</v>
      </c>
      <c r="J272" s="7" t="s">
        <v>75</v>
      </c>
      <c r="K272" s="7" t="s">
        <v>80</v>
      </c>
      <c r="L272" s="7" t="str">
        <f t="shared" si="14"/>
        <v>T6H 800 amp, Icc= 100 Kamp a 220 volts Relé PR221DS-LS/I.</v>
      </c>
      <c r="M272" s="7" t="s">
        <v>89</v>
      </c>
      <c r="N272" s="9"/>
      <c r="O272" s="10"/>
      <c r="P272" s="7">
        <v>8</v>
      </c>
      <c r="Q272" s="7" t="s">
        <v>83</v>
      </c>
      <c r="R272" s="9" t="str">
        <f>VLOOKUP(Q272,MXP!$B$3:$L$90000,2,0)</f>
        <v>Juego de Terminales para Cable, Tipo Borne Externo, FC CuAl, T6, para alojar cables 3 x 70...185 mm2 (3/0...350 Kcmil), hasta 800 A, 6 Pzs</v>
      </c>
      <c r="S272" s="9"/>
      <c r="T272" s="10"/>
      <c r="U272" s="3" t="s">
        <v>35950</v>
      </c>
      <c r="V272" s="3" t="s">
        <v>41156</v>
      </c>
      <c r="W272" s="3" t="s">
        <v>41139</v>
      </c>
      <c r="X272" s="3" t="s">
        <v>41139</v>
      </c>
      <c r="Y272" s="3" t="s">
        <v>35952</v>
      </c>
      <c r="Z272" s="3" t="s">
        <v>41173</v>
      </c>
      <c r="AA272" s="3" t="s">
        <v>41139</v>
      </c>
      <c r="AB272" s="3" t="s">
        <v>41139</v>
      </c>
      <c r="AC272" s="3" t="s">
        <v>41139</v>
      </c>
      <c r="AD272" s="3" t="s">
        <v>41139</v>
      </c>
      <c r="AE272" s="3" t="s">
        <v>41139</v>
      </c>
      <c r="AF272" s="3" t="s">
        <v>41139</v>
      </c>
    </row>
    <row r="273" spans="3:32">
      <c r="C273" s="7" t="str">
        <f t="shared" si="15"/>
        <v>800440502</v>
      </c>
      <c r="D273" s="7">
        <f t="shared" si="13"/>
        <v>800440502</v>
      </c>
      <c r="E273" s="7">
        <v>2</v>
      </c>
      <c r="F273" s="76">
        <v>800</v>
      </c>
      <c r="G273" s="7">
        <v>440</v>
      </c>
      <c r="H273" s="7">
        <v>50</v>
      </c>
      <c r="I273" s="7" t="s">
        <v>41</v>
      </c>
      <c r="J273" s="7" t="s">
        <v>75</v>
      </c>
      <c r="K273" s="7" t="s">
        <v>80</v>
      </c>
      <c r="L273" s="7" t="str">
        <f t="shared" si="14"/>
        <v>T6H 800 amp, Icc= 50 Kamp a 440 volts Relé PR221DS-LS/I.</v>
      </c>
      <c r="M273" s="7" t="s">
        <v>89</v>
      </c>
      <c r="N273" s="9"/>
      <c r="O273" s="10"/>
      <c r="P273" s="7">
        <v>8</v>
      </c>
      <c r="Q273" s="7" t="s">
        <v>83</v>
      </c>
      <c r="R273" s="9" t="str">
        <f>VLOOKUP(Q273,MXP!$B$3:$L$90000,2,0)</f>
        <v>Juego de Terminales para Cable, Tipo Borne Externo, FC CuAl, T6, para alojar cables 3 x 70...185 mm2 (3/0...350 Kcmil), hasta 800 A, 6 Pzs</v>
      </c>
      <c r="S273" s="9"/>
      <c r="T273" s="10"/>
      <c r="U273" s="3" t="s">
        <v>35950</v>
      </c>
      <c r="V273" s="3" t="s">
        <v>41156</v>
      </c>
      <c r="W273" s="3" t="s">
        <v>41139</v>
      </c>
      <c r="X273" s="3" t="s">
        <v>41139</v>
      </c>
      <c r="Y273" s="3" t="s">
        <v>35952</v>
      </c>
      <c r="Z273" s="3" t="s">
        <v>41173</v>
      </c>
      <c r="AA273" s="3" t="s">
        <v>41139</v>
      </c>
      <c r="AB273" s="3" t="s">
        <v>41139</v>
      </c>
      <c r="AC273" s="3" t="s">
        <v>41139</v>
      </c>
      <c r="AD273" s="3" t="s">
        <v>41139</v>
      </c>
      <c r="AE273" s="3" t="s">
        <v>41139</v>
      </c>
      <c r="AF273" s="3" t="s">
        <v>41139</v>
      </c>
    </row>
    <row r="274" spans="3:32">
      <c r="C274" s="7" t="str">
        <f t="shared" si="15"/>
        <v>800500502</v>
      </c>
      <c r="D274" s="7">
        <f t="shared" si="13"/>
        <v>800500502</v>
      </c>
      <c r="E274" s="7">
        <v>2</v>
      </c>
      <c r="F274" s="76">
        <v>800</v>
      </c>
      <c r="G274" s="7">
        <v>500</v>
      </c>
      <c r="H274" s="7">
        <v>50</v>
      </c>
      <c r="I274" s="7" t="s">
        <v>41</v>
      </c>
      <c r="J274" s="7" t="s">
        <v>75</v>
      </c>
      <c r="K274" s="7" t="s">
        <v>80</v>
      </c>
      <c r="L274" s="7" t="str">
        <f t="shared" si="14"/>
        <v>T6H 800 amp, Icc= 50 Kamp a 500 volts Relé PR221DS-LS/I.</v>
      </c>
      <c r="M274" s="7" t="s">
        <v>89</v>
      </c>
      <c r="N274" s="9"/>
      <c r="O274" s="10"/>
      <c r="P274" s="7">
        <v>8</v>
      </c>
      <c r="Q274" s="7" t="s">
        <v>83</v>
      </c>
      <c r="R274" s="9" t="str">
        <f>VLOOKUP(Q274,MXP!$B$3:$L$90000,2,0)</f>
        <v>Juego de Terminales para Cable, Tipo Borne Externo, FC CuAl, T6, para alojar cables 3 x 70...185 mm2 (3/0...350 Kcmil), hasta 800 A, 6 Pzs</v>
      </c>
      <c r="S274" s="9"/>
      <c r="T274" s="10"/>
      <c r="U274" s="3" t="s">
        <v>35950</v>
      </c>
      <c r="V274" s="3" t="s">
        <v>41156</v>
      </c>
      <c r="W274" s="3" t="s">
        <v>41139</v>
      </c>
      <c r="X274" s="3" t="s">
        <v>41139</v>
      </c>
      <c r="Y274" s="3" t="s">
        <v>35952</v>
      </c>
      <c r="Z274" s="3" t="s">
        <v>41173</v>
      </c>
      <c r="AA274" s="3" t="s">
        <v>41139</v>
      </c>
      <c r="AB274" s="3" t="s">
        <v>41139</v>
      </c>
      <c r="AC274" s="3" t="s">
        <v>41139</v>
      </c>
      <c r="AD274" s="3" t="s">
        <v>41139</v>
      </c>
      <c r="AE274" s="3" t="s">
        <v>41139</v>
      </c>
      <c r="AF274" s="3" t="s">
        <v>41139</v>
      </c>
    </row>
    <row r="275" spans="3:32">
      <c r="C275" s="7" t="str">
        <f t="shared" si="15"/>
        <v>800690252</v>
      </c>
      <c r="D275" s="7">
        <f t="shared" si="13"/>
        <v>800690252</v>
      </c>
      <c r="E275" s="7">
        <v>2</v>
      </c>
      <c r="F275" s="77">
        <v>800</v>
      </c>
      <c r="G275" s="7">
        <v>690</v>
      </c>
      <c r="H275" s="7">
        <v>25</v>
      </c>
      <c r="I275" s="7" t="s">
        <v>41</v>
      </c>
      <c r="J275" s="7" t="s">
        <v>75</v>
      </c>
      <c r="K275" s="7" t="s">
        <v>80</v>
      </c>
      <c r="L275" s="7" t="str">
        <f t="shared" si="14"/>
        <v>T6H 800 amp, Icc= 25 Kamp a 690 volts Relé PR221DS-LS/I.</v>
      </c>
      <c r="M275" s="7" t="s">
        <v>89</v>
      </c>
      <c r="N275" s="9"/>
      <c r="O275" s="10"/>
      <c r="P275" s="7">
        <v>8</v>
      </c>
      <c r="Q275" s="7" t="s">
        <v>83</v>
      </c>
      <c r="R275" s="9" t="str">
        <f>VLOOKUP(Q275,MXP!$B$3:$L$90000,2,0)</f>
        <v>Juego de Terminales para Cable, Tipo Borne Externo, FC CuAl, T6, para alojar cables 3 x 70...185 mm2 (3/0...350 Kcmil), hasta 800 A, 6 Pzs</v>
      </c>
      <c r="S275" s="9"/>
      <c r="T275" s="10"/>
      <c r="U275" s="3" t="s">
        <v>35950</v>
      </c>
      <c r="V275" s="3" t="s">
        <v>41156</v>
      </c>
      <c r="W275" s="3" t="s">
        <v>41139</v>
      </c>
      <c r="X275" s="3" t="s">
        <v>41139</v>
      </c>
      <c r="Y275" s="3" t="s">
        <v>35952</v>
      </c>
      <c r="Z275" s="3" t="s">
        <v>41173</v>
      </c>
      <c r="AA275" s="3" t="s">
        <v>41139</v>
      </c>
      <c r="AB275" s="3" t="s">
        <v>41139</v>
      </c>
      <c r="AC275" s="3" t="s">
        <v>41139</v>
      </c>
      <c r="AD275" s="3" t="s">
        <v>41139</v>
      </c>
      <c r="AE275" s="3" t="s">
        <v>41139</v>
      </c>
      <c r="AF275" s="3" t="s">
        <v>41139</v>
      </c>
    </row>
    <row r="276" spans="3:32">
      <c r="C276" s="7" t="str">
        <f t="shared" si="15"/>
        <v>8002201003</v>
      </c>
      <c r="D276" s="7">
        <f t="shared" si="13"/>
        <v>8002201003</v>
      </c>
      <c r="E276" s="7">
        <v>3</v>
      </c>
      <c r="F276" s="75">
        <v>800</v>
      </c>
      <c r="G276" s="7">
        <v>220</v>
      </c>
      <c r="H276" s="7">
        <v>100</v>
      </c>
      <c r="I276" s="7" t="s">
        <v>41</v>
      </c>
      <c r="J276" s="7" t="s">
        <v>75</v>
      </c>
      <c r="K276" s="7" t="s">
        <v>130</v>
      </c>
      <c r="L276" s="7" t="str">
        <f t="shared" si="14"/>
        <v>T6H 800 amp, Icc= 100 Kamp a 220 volts Relé PR222DS/P-LSIG.</v>
      </c>
      <c r="M276" s="7" t="s">
        <v>90</v>
      </c>
      <c r="N276" s="9"/>
      <c r="O276" s="10"/>
      <c r="P276" s="7">
        <v>8</v>
      </c>
      <c r="Q276" s="7" t="s">
        <v>83</v>
      </c>
      <c r="R276" s="9" t="str">
        <f>VLOOKUP(Q276,MXP!$B$3:$L$90000,2,0)</f>
        <v>Juego de Terminales para Cable, Tipo Borne Externo, FC CuAl, T6, para alojar cables 3 x 70...185 mm2 (3/0...350 Kcmil), hasta 800 A, 6 Pzs</v>
      </c>
      <c r="S276" s="9"/>
      <c r="T276" s="10"/>
      <c r="U276" s="3" t="s">
        <v>35950</v>
      </c>
      <c r="V276" s="3" t="s">
        <v>41156</v>
      </c>
      <c r="W276" s="3" t="s">
        <v>41139</v>
      </c>
      <c r="X276" s="3" t="s">
        <v>41139</v>
      </c>
      <c r="Y276" s="3" t="s">
        <v>35952</v>
      </c>
      <c r="Z276" s="3" t="s">
        <v>41173</v>
      </c>
      <c r="AA276" s="3" t="s">
        <v>41139</v>
      </c>
      <c r="AB276" s="3" t="s">
        <v>41139</v>
      </c>
      <c r="AC276" s="3" t="s">
        <v>41139</v>
      </c>
      <c r="AD276" s="3" t="s">
        <v>41139</v>
      </c>
      <c r="AE276" s="3" t="s">
        <v>41139</v>
      </c>
      <c r="AF276" s="3" t="s">
        <v>41139</v>
      </c>
    </row>
    <row r="277" spans="3:32">
      <c r="C277" s="7" t="str">
        <f t="shared" si="15"/>
        <v>800440503</v>
      </c>
      <c r="D277" s="7">
        <f t="shared" si="13"/>
        <v>800440503</v>
      </c>
      <c r="E277" s="7">
        <v>3</v>
      </c>
      <c r="F277" s="76">
        <v>800</v>
      </c>
      <c r="G277" s="7">
        <v>440</v>
      </c>
      <c r="H277" s="7">
        <v>50</v>
      </c>
      <c r="I277" s="7" t="s">
        <v>41</v>
      </c>
      <c r="J277" s="7" t="s">
        <v>75</v>
      </c>
      <c r="K277" s="7" t="s">
        <v>130</v>
      </c>
      <c r="L277" s="7" t="str">
        <f t="shared" si="14"/>
        <v>T6H 800 amp, Icc= 50 Kamp a 440 volts Relé PR222DS/P-LSIG.</v>
      </c>
      <c r="M277" s="7" t="s">
        <v>90</v>
      </c>
      <c r="N277" s="9"/>
      <c r="O277" s="10"/>
      <c r="P277" s="7">
        <v>8</v>
      </c>
      <c r="Q277" s="7" t="s">
        <v>83</v>
      </c>
      <c r="R277" s="9" t="str">
        <f>VLOOKUP(Q277,MXP!$B$3:$L$90000,2,0)</f>
        <v>Juego de Terminales para Cable, Tipo Borne Externo, FC CuAl, T6, para alojar cables 3 x 70...185 mm2 (3/0...350 Kcmil), hasta 800 A, 6 Pzs</v>
      </c>
      <c r="S277" s="9"/>
      <c r="T277" s="10"/>
      <c r="U277" s="3" t="s">
        <v>35950</v>
      </c>
      <c r="V277" s="3" t="s">
        <v>41156</v>
      </c>
      <c r="W277" s="3" t="s">
        <v>41139</v>
      </c>
      <c r="X277" s="3" t="s">
        <v>41139</v>
      </c>
      <c r="Y277" s="3" t="s">
        <v>35952</v>
      </c>
      <c r="Z277" s="3" t="s">
        <v>41173</v>
      </c>
      <c r="AA277" s="3" t="s">
        <v>41139</v>
      </c>
      <c r="AB277" s="3" t="s">
        <v>41139</v>
      </c>
      <c r="AC277" s="3" t="s">
        <v>41139</v>
      </c>
      <c r="AD277" s="3" t="s">
        <v>41139</v>
      </c>
      <c r="AE277" s="3" t="s">
        <v>41139</v>
      </c>
      <c r="AF277" s="3" t="s">
        <v>41139</v>
      </c>
    </row>
    <row r="278" spans="3:32">
      <c r="C278" s="7" t="str">
        <f t="shared" si="15"/>
        <v>800500503</v>
      </c>
      <c r="D278" s="7">
        <f t="shared" si="13"/>
        <v>800500503</v>
      </c>
      <c r="E278" s="7">
        <v>3</v>
      </c>
      <c r="F278" s="76">
        <v>800</v>
      </c>
      <c r="G278" s="7">
        <v>500</v>
      </c>
      <c r="H278" s="7">
        <v>50</v>
      </c>
      <c r="I278" s="7" t="s">
        <v>41</v>
      </c>
      <c r="J278" s="7" t="s">
        <v>75</v>
      </c>
      <c r="K278" s="7" t="s">
        <v>130</v>
      </c>
      <c r="L278" s="7" t="str">
        <f t="shared" si="14"/>
        <v>T6H 800 amp, Icc= 50 Kamp a 500 volts Relé PR222DS/P-LSIG.</v>
      </c>
      <c r="M278" s="7" t="s">
        <v>90</v>
      </c>
      <c r="N278" s="9"/>
      <c r="O278" s="10"/>
      <c r="P278" s="7">
        <v>8</v>
      </c>
      <c r="Q278" s="7" t="s">
        <v>83</v>
      </c>
      <c r="R278" s="9" t="str">
        <f>VLOOKUP(Q278,MXP!$B$3:$L$90000,2,0)</f>
        <v>Juego de Terminales para Cable, Tipo Borne Externo, FC CuAl, T6, para alojar cables 3 x 70...185 mm2 (3/0...350 Kcmil), hasta 800 A, 6 Pzs</v>
      </c>
      <c r="S278" s="9"/>
      <c r="T278" s="10"/>
      <c r="U278" s="3" t="s">
        <v>35950</v>
      </c>
      <c r="V278" s="3" t="s">
        <v>41156</v>
      </c>
      <c r="W278" s="3" t="s">
        <v>41139</v>
      </c>
      <c r="X278" s="3" t="s">
        <v>41139</v>
      </c>
      <c r="Y278" s="3" t="s">
        <v>35952</v>
      </c>
      <c r="Z278" s="3" t="s">
        <v>41173</v>
      </c>
      <c r="AA278" s="3" t="s">
        <v>41139</v>
      </c>
      <c r="AB278" s="3" t="s">
        <v>41139</v>
      </c>
      <c r="AC278" s="3" t="s">
        <v>41139</v>
      </c>
      <c r="AD278" s="3" t="s">
        <v>41139</v>
      </c>
      <c r="AE278" s="3" t="s">
        <v>41139</v>
      </c>
      <c r="AF278" s="3" t="s">
        <v>41139</v>
      </c>
    </row>
    <row r="279" spans="3:32">
      <c r="C279" s="7" t="str">
        <f t="shared" si="15"/>
        <v>800690253</v>
      </c>
      <c r="D279" s="7">
        <f t="shared" si="13"/>
        <v>800690253</v>
      </c>
      <c r="E279" s="7">
        <v>3</v>
      </c>
      <c r="F279" s="77">
        <v>800</v>
      </c>
      <c r="G279" s="7">
        <v>690</v>
      </c>
      <c r="H279" s="7">
        <v>25</v>
      </c>
      <c r="I279" s="7" t="s">
        <v>41</v>
      </c>
      <c r="J279" s="7" t="s">
        <v>75</v>
      </c>
      <c r="K279" s="7" t="s">
        <v>130</v>
      </c>
      <c r="L279" s="7" t="str">
        <f t="shared" si="14"/>
        <v>T6H 800 amp, Icc= 25 Kamp a 690 volts Relé PR222DS/P-LSIG.</v>
      </c>
      <c r="M279" s="7" t="s">
        <v>90</v>
      </c>
      <c r="N279" s="9"/>
      <c r="O279" s="10"/>
      <c r="P279" s="7">
        <v>8</v>
      </c>
      <c r="Q279" s="7" t="s">
        <v>83</v>
      </c>
      <c r="R279" s="9" t="str">
        <f>VLOOKUP(Q279,MXP!$B$3:$L$90000,2,0)</f>
        <v>Juego de Terminales para Cable, Tipo Borne Externo, FC CuAl, T6, para alojar cables 3 x 70...185 mm2 (3/0...350 Kcmil), hasta 800 A, 6 Pzs</v>
      </c>
      <c r="S279" s="9"/>
      <c r="T279" s="10"/>
      <c r="U279" s="3" t="s">
        <v>35950</v>
      </c>
      <c r="V279" s="3" t="s">
        <v>41156</v>
      </c>
      <c r="W279" s="3" t="s">
        <v>41139</v>
      </c>
      <c r="X279" s="3" t="s">
        <v>41139</v>
      </c>
      <c r="Y279" s="3" t="s">
        <v>35952</v>
      </c>
      <c r="Z279" s="3" t="s">
        <v>41173</v>
      </c>
      <c r="AA279" s="3" t="s">
        <v>41139</v>
      </c>
      <c r="AB279" s="3" t="s">
        <v>41139</v>
      </c>
      <c r="AC279" s="3" t="s">
        <v>41139</v>
      </c>
      <c r="AD279" s="3" t="s">
        <v>41139</v>
      </c>
      <c r="AE279" s="3" t="s">
        <v>41139</v>
      </c>
      <c r="AF279" s="3" t="s">
        <v>41139</v>
      </c>
    </row>
    <row r="280" spans="3:32">
      <c r="C280" s="7" t="str">
        <f t="shared" si="15"/>
        <v>10002201002</v>
      </c>
      <c r="D280" s="7">
        <f t="shared" si="13"/>
        <v>10002201002</v>
      </c>
      <c r="E280" s="7">
        <v>2</v>
      </c>
      <c r="F280" s="75">
        <v>1000</v>
      </c>
      <c r="G280" s="7">
        <v>220</v>
      </c>
      <c r="H280" s="7">
        <v>100</v>
      </c>
      <c r="I280" s="7" t="s">
        <v>41</v>
      </c>
      <c r="J280" s="7" t="s">
        <v>75</v>
      </c>
      <c r="K280" s="7" t="s">
        <v>80</v>
      </c>
      <c r="L280" s="7" t="str">
        <f t="shared" si="14"/>
        <v>T6H 1000 amp, Icc= 100 Kamp a 220 volts Relé PR221DS-LS/I.</v>
      </c>
      <c r="M280" s="7" t="s">
        <v>91</v>
      </c>
      <c r="N280" s="9"/>
      <c r="O280" s="10"/>
      <c r="P280" s="7">
        <v>8</v>
      </c>
      <c r="Q280" s="7" t="s">
        <v>83</v>
      </c>
      <c r="R280" s="9" t="str">
        <f>VLOOKUP(Q280,MXP!$B$3:$L$90000,2,0)</f>
        <v>Juego de Terminales para Cable, Tipo Borne Externo, FC CuAl, T6, para alojar cables 3 x 70...185 mm2 (3/0...350 Kcmil), hasta 800 A, 6 Pzs</v>
      </c>
      <c r="S280" s="9"/>
      <c r="T280" s="10"/>
      <c r="U280" s="3" t="s">
        <v>35950</v>
      </c>
      <c r="V280" s="3" t="s">
        <v>41156</v>
      </c>
      <c r="W280" s="3" t="s">
        <v>41139</v>
      </c>
      <c r="X280" s="3" t="s">
        <v>41139</v>
      </c>
      <c r="Y280" s="3" t="s">
        <v>35952</v>
      </c>
      <c r="Z280" s="3" t="s">
        <v>41173</v>
      </c>
      <c r="AA280" s="3" t="s">
        <v>41139</v>
      </c>
      <c r="AB280" s="3" t="s">
        <v>41139</v>
      </c>
      <c r="AC280" s="3" t="s">
        <v>41139</v>
      </c>
      <c r="AD280" s="3" t="s">
        <v>41139</v>
      </c>
      <c r="AE280" s="3" t="s">
        <v>41139</v>
      </c>
      <c r="AF280" s="3" t="s">
        <v>41139</v>
      </c>
    </row>
    <row r="281" spans="3:32">
      <c r="C281" s="7" t="str">
        <f t="shared" si="15"/>
        <v>1000440502</v>
      </c>
      <c r="D281" s="7">
        <f t="shared" si="13"/>
        <v>1000440502</v>
      </c>
      <c r="E281" s="7">
        <v>2</v>
      </c>
      <c r="F281" s="76">
        <v>1000</v>
      </c>
      <c r="G281" s="7">
        <v>440</v>
      </c>
      <c r="H281" s="7">
        <v>50</v>
      </c>
      <c r="I281" s="7" t="s">
        <v>41</v>
      </c>
      <c r="J281" s="7" t="s">
        <v>75</v>
      </c>
      <c r="K281" s="7" t="s">
        <v>80</v>
      </c>
      <c r="L281" s="7" t="str">
        <f t="shared" si="14"/>
        <v>T6H 1000 amp, Icc= 50 Kamp a 440 volts Relé PR221DS-LS/I.</v>
      </c>
      <c r="M281" s="7" t="s">
        <v>91</v>
      </c>
      <c r="N281" s="9"/>
      <c r="O281" s="10"/>
      <c r="Q281" s="7" t="s">
        <v>83</v>
      </c>
      <c r="R281" s="9" t="str">
        <f>VLOOKUP(Q281,MXP!$B$3:$L$90000,2,0)</f>
        <v>Juego de Terminales para Cable, Tipo Borne Externo, FC CuAl, T6, para alojar cables 3 x 70...185 mm2 (3/0...350 Kcmil), hasta 800 A, 6 Pzs</v>
      </c>
      <c r="S281" s="9"/>
      <c r="T281" s="10"/>
      <c r="U281" s="3" t="s">
        <v>35950</v>
      </c>
      <c r="V281" s="3" t="s">
        <v>41156</v>
      </c>
      <c r="W281" s="3" t="s">
        <v>41139</v>
      </c>
      <c r="X281" s="3" t="s">
        <v>41139</v>
      </c>
      <c r="Y281" s="3" t="s">
        <v>35952</v>
      </c>
      <c r="Z281" s="3" t="s">
        <v>41173</v>
      </c>
      <c r="AA281" s="3" t="s">
        <v>41139</v>
      </c>
      <c r="AB281" s="3" t="s">
        <v>41139</v>
      </c>
      <c r="AC281" s="3" t="s">
        <v>41139</v>
      </c>
      <c r="AD281" s="3" t="s">
        <v>41139</v>
      </c>
      <c r="AE281" s="3" t="s">
        <v>41139</v>
      </c>
      <c r="AF281" s="3" t="s">
        <v>41139</v>
      </c>
    </row>
    <row r="282" spans="3:32">
      <c r="C282" s="7" t="str">
        <f t="shared" si="15"/>
        <v>1000500502</v>
      </c>
      <c r="D282" s="7">
        <f t="shared" si="13"/>
        <v>1000500502</v>
      </c>
      <c r="E282" s="7">
        <v>2</v>
      </c>
      <c r="F282" s="76">
        <v>1000</v>
      </c>
      <c r="G282" s="7">
        <v>500</v>
      </c>
      <c r="H282" s="7">
        <v>50</v>
      </c>
      <c r="I282" s="7" t="s">
        <v>41</v>
      </c>
      <c r="J282" s="7" t="s">
        <v>75</v>
      </c>
      <c r="K282" s="7" t="s">
        <v>80</v>
      </c>
      <c r="L282" s="7" t="str">
        <f t="shared" si="14"/>
        <v>T6H 1000 amp, Icc= 50 Kamp a 500 volts Relé PR221DS-LS/I.</v>
      </c>
      <c r="M282" s="7" t="s">
        <v>91</v>
      </c>
      <c r="N282" s="9"/>
      <c r="O282" s="10"/>
      <c r="Q282" s="7" t="s">
        <v>83</v>
      </c>
      <c r="R282" s="9" t="str">
        <f>VLOOKUP(Q282,MXP!$B$3:$L$90000,2,0)</f>
        <v>Juego de Terminales para Cable, Tipo Borne Externo, FC CuAl, T6, para alojar cables 3 x 70...185 mm2 (3/0...350 Kcmil), hasta 800 A, 6 Pzs</v>
      </c>
      <c r="S282" s="9"/>
      <c r="T282" s="10"/>
      <c r="U282" s="3" t="s">
        <v>35950</v>
      </c>
      <c r="V282" s="3" t="s">
        <v>41156</v>
      </c>
      <c r="W282" s="3" t="s">
        <v>41139</v>
      </c>
      <c r="X282" s="3" t="s">
        <v>41139</v>
      </c>
      <c r="Y282" s="3" t="s">
        <v>35952</v>
      </c>
      <c r="Z282" s="3" t="s">
        <v>41173</v>
      </c>
      <c r="AA282" s="3" t="s">
        <v>41139</v>
      </c>
      <c r="AB282" s="3" t="s">
        <v>41139</v>
      </c>
      <c r="AC282" s="3" t="s">
        <v>41139</v>
      </c>
      <c r="AD282" s="3" t="s">
        <v>41139</v>
      </c>
      <c r="AE282" s="3" t="s">
        <v>41139</v>
      </c>
      <c r="AF282" s="3" t="s">
        <v>41139</v>
      </c>
    </row>
    <row r="283" spans="3:32">
      <c r="C283" s="7" t="str">
        <f t="shared" si="15"/>
        <v>1000690252</v>
      </c>
      <c r="D283" s="7">
        <f t="shared" si="13"/>
        <v>1000690252</v>
      </c>
      <c r="E283" s="7">
        <v>2</v>
      </c>
      <c r="F283" s="77">
        <v>1000</v>
      </c>
      <c r="G283" s="7">
        <v>690</v>
      </c>
      <c r="H283" s="7">
        <v>25</v>
      </c>
      <c r="I283" s="7" t="s">
        <v>41</v>
      </c>
      <c r="J283" s="7" t="s">
        <v>75</v>
      </c>
      <c r="K283" s="7" t="s">
        <v>80</v>
      </c>
      <c r="L283" s="7" t="str">
        <f t="shared" si="14"/>
        <v>T6H 1000 amp, Icc= 25 Kamp a 690 volts Relé PR221DS-LS/I.</v>
      </c>
      <c r="M283" s="7" t="s">
        <v>91</v>
      </c>
      <c r="N283" s="9"/>
      <c r="O283" s="10"/>
      <c r="Q283" s="7" t="s">
        <v>83</v>
      </c>
      <c r="R283" s="9" t="str">
        <f>VLOOKUP(Q283,MXP!$B$3:$L$90000,2,0)</f>
        <v>Juego de Terminales para Cable, Tipo Borne Externo, FC CuAl, T6, para alojar cables 3 x 70...185 mm2 (3/0...350 Kcmil), hasta 800 A, 6 Pzs</v>
      </c>
      <c r="S283" s="9"/>
      <c r="T283" s="10"/>
      <c r="U283" s="3" t="s">
        <v>35950</v>
      </c>
      <c r="V283" s="3" t="s">
        <v>41156</v>
      </c>
      <c r="W283" s="3" t="s">
        <v>41139</v>
      </c>
      <c r="X283" s="3" t="s">
        <v>41139</v>
      </c>
      <c r="Y283" s="3" t="s">
        <v>35952</v>
      </c>
      <c r="Z283" s="3" t="s">
        <v>41173</v>
      </c>
      <c r="AA283" s="3" t="s">
        <v>41139</v>
      </c>
      <c r="AB283" s="3" t="s">
        <v>41139</v>
      </c>
      <c r="AC283" s="3" t="s">
        <v>41139</v>
      </c>
      <c r="AD283" s="3" t="s">
        <v>41139</v>
      </c>
      <c r="AE283" s="3" t="s">
        <v>41139</v>
      </c>
      <c r="AF283" s="3" t="s">
        <v>41139</v>
      </c>
    </row>
    <row r="284" spans="3:32">
      <c r="C284" s="7" t="str">
        <f t="shared" si="15"/>
        <v>10002201003</v>
      </c>
      <c r="D284" s="7">
        <f t="shared" si="13"/>
        <v>10002201003</v>
      </c>
      <c r="E284" s="7">
        <v>3</v>
      </c>
      <c r="F284" s="75">
        <v>1000</v>
      </c>
      <c r="G284" s="7">
        <v>220</v>
      </c>
      <c r="H284" s="7">
        <v>100</v>
      </c>
      <c r="I284" s="7" t="s">
        <v>41</v>
      </c>
      <c r="J284" s="7" t="s">
        <v>75</v>
      </c>
      <c r="K284" s="7" t="s">
        <v>130</v>
      </c>
      <c r="L284" s="7" t="str">
        <f t="shared" si="14"/>
        <v>T6H 1000 amp, Icc= 100 Kamp a 220 volts Relé PR222DS/P-LSIG.</v>
      </c>
      <c r="M284" s="7" t="s">
        <v>88</v>
      </c>
      <c r="N284" s="9"/>
      <c r="O284" s="10"/>
      <c r="Q284" s="7" t="s">
        <v>83</v>
      </c>
      <c r="R284" s="9" t="str">
        <f>VLOOKUP(Q284,MXP!$B$3:$L$90000,2,0)</f>
        <v>Juego de Terminales para Cable, Tipo Borne Externo, FC CuAl, T6, para alojar cables 3 x 70...185 mm2 (3/0...350 Kcmil), hasta 800 A, 6 Pzs</v>
      </c>
      <c r="S284" s="9"/>
      <c r="T284" s="10"/>
      <c r="U284" s="3" t="s">
        <v>35950</v>
      </c>
      <c r="V284" s="3" t="s">
        <v>41156</v>
      </c>
      <c r="W284" s="3" t="s">
        <v>41139</v>
      </c>
      <c r="X284" s="3" t="s">
        <v>41139</v>
      </c>
      <c r="Y284" s="3" t="s">
        <v>35952</v>
      </c>
      <c r="Z284" s="3" t="s">
        <v>41173</v>
      </c>
      <c r="AA284" s="3" t="s">
        <v>41139</v>
      </c>
      <c r="AB284" s="3" t="s">
        <v>41139</v>
      </c>
      <c r="AC284" s="3" t="s">
        <v>41139</v>
      </c>
      <c r="AD284" s="3" t="s">
        <v>41139</v>
      </c>
      <c r="AE284" s="3" t="s">
        <v>41139</v>
      </c>
      <c r="AF284" s="3" t="s">
        <v>41139</v>
      </c>
    </row>
    <row r="285" spans="3:32">
      <c r="C285" s="7" t="str">
        <f t="shared" si="15"/>
        <v>1000440503</v>
      </c>
      <c r="D285" s="7">
        <f t="shared" si="13"/>
        <v>1000440503</v>
      </c>
      <c r="E285" s="7">
        <v>3</v>
      </c>
      <c r="F285" s="76">
        <v>1000</v>
      </c>
      <c r="G285" s="7">
        <v>440</v>
      </c>
      <c r="H285" s="7">
        <v>50</v>
      </c>
      <c r="I285" s="7" t="s">
        <v>41</v>
      </c>
      <c r="J285" s="7" t="s">
        <v>75</v>
      </c>
      <c r="K285" s="7" t="s">
        <v>130</v>
      </c>
      <c r="L285" s="7" t="str">
        <f t="shared" si="14"/>
        <v>T6H 1000 amp, Icc= 50 Kamp a 440 volts Relé PR222DS/P-LSIG.</v>
      </c>
      <c r="M285" s="7" t="s">
        <v>88</v>
      </c>
      <c r="N285" s="9"/>
      <c r="O285" s="10"/>
      <c r="Q285" s="7" t="s">
        <v>83</v>
      </c>
      <c r="R285" s="9" t="str">
        <f>VLOOKUP(Q285,MXP!$B$3:$L$90000,2,0)</f>
        <v>Juego de Terminales para Cable, Tipo Borne Externo, FC CuAl, T6, para alojar cables 3 x 70...185 mm2 (3/0...350 Kcmil), hasta 800 A, 6 Pzs</v>
      </c>
      <c r="S285" s="9"/>
      <c r="T285" s="10"/>
      <c r="U285" s="3" t="s">
        <v>35950</v>
      </c>
      <c r="V285" s="3" t="s">
        <v>41156</v>
      </c>
      <c r="W285" s="3" t="s">
        <v>41139</v>
      </c>
      <c r="X285" s="3" t="s">
        <v>41139</v>
      </c>
      <c r="Y285" s="3" t="s">
        <v>35952</v>
      </c>
      <c r="Z285" s="3" t="s">
        <v>41173</v>
      </c>
      <c r="AA285" s="3" t="s">
        <v>41139</v>
      </c>
      <c r="AB285" s="3" t="s">
        <v>41139</v>
      </c>
      <c r="AC285" s="3" t="s">
        <v>41139</v>
      </c>
      <c r="AD285" s="3" t="s">
        <v>41139</v>
      </c>
      <c r="AE285" s="3" t="s">
        <v>41139</v>
      </c>
      <c r="AF285" s="3" t="s">
        <v>41139</v>
      </c>
    </row>
    <row r="286" spans="3:32">
      <c r="C286" s="7" t="str">
        <f t="shared" si="15"/>
        <v>1000500503</v>
      </c>
      <c r="D286" s="7">
        <f t="shared" si="13"/>
        <v>1000500503</v>
      </c>
      <c r="E286" s="7">
        <v>3</v>
      </c>
      <c r="F286" s="76">
        <v>1000</v>
      </c>
      <c r="G286" s="7">
        <v>500</v>
      </c>
      <c r="H286" s="7">
        <v>50</v>
      </c>
      <c r="I286" s="7" t="s">
        <v>41</v>
      </c>
      <c r="J286" s="7" t="s">
        <v>75</v>
      </c>
      <c r="K286" s="7" t="s">
        <v>130</v>
      </c>
      <c r="L286" s="7" t="str">
        <f t="shared" si="14"/>
        <v>T6H 1000 amp, Icc= 50 Kamp a 500 volts Relé PR222DS/P-LSIG.</v>
      </c>
      <c r="M286" s="7" t="s">
        <v>88</v>
      </c>
      <c r="N286" s="9"/>
      <c r="O286" s="10"/>
      <c r="Q286" s="7" t="s">
        <v>83</v>
      </c>
      <c r="R286" s="9" t="str">
        <f>VLOOKUP(Q286,MXP!$B$3:$L$90000,2,0)</f>
        <v>Juego de Terminales para Cable, Tipo Borne Externo, FC CuAl, T6, para alojar cables 3 x 70...185 mm2 (3/0...350 Kcmil), hasta 800 A, 6 Pzs</v>
      </c>
      <c r="S286" s="9"/>
      <c r="T286" s="10"/>
      <c r="U286" s="3" t="s">
        <v>35950</v>
      </c>
      <c r="V286" s="3" t="s">
        <v>41156</v>
      </c>
      <c r="W286" s="3" t="s">
        <v>41139</v>
      </c>
      <c r="X286" s="3" t="s">
        <v>41139</v>
      </c>
      <c r="Y286" s="3" t="s">
        <v>35952</v>
      </c>
      <c r="Z286" s="3" t="s">
        <v>41173</v>
      </c>
      <c r="AA286" s="3" t="s">
        <v>41139</v>
      </c>
      <c r="AB286" s="3" t="s">
        <v>41139</v>
      </c>
      <c r="AC286" s="3" t="s">
        <v>41139</v>
      </c>
      <c r="AD286" s="3" t="s">
        <v>41139</v>
      </c>
      <c r="AE286" s="3" t="s">
        <v>41139</v>
      </c>
      <c r="AF286" s="3" t="s">
        <v>41139</v>
      </c>
    </row>
    <row r="287" spans="3:32">
      <c r="C287" s="7" t="str">
        <f t="shared" si="15"/>
        <v>1000690253</v>
      </c>
      <c r="D287" s="7">
        <f t="shared" si="13"/>
        <v>1000690253</v>
      </c>
      <c r="E287" s="7">
        <v>3</v>
      </c>
      <c r="F287" s="77">
        <v>1000</v>
      </c>
      <c r="G287" s="7">
        <v>690</v>
      </c>
      <c r="H287" s="7">
        <v>25</v>
      </c>
      <c r="I287" s="7" t="s">
        <v>41</v>
      </c>
      <c r="J287" s="7" t="s">
        <v>75</v>
      </c>
      <c r="K287" s="7" t="s">
        <v>130</v>
      </c>
      <c r="L287" s="7" t="str">
        <f t="shared" si="14"/>
        <v>T6H 1000 amp, Icc= 25 Kamp a 690 volts Relé PR222DS/P-LSIG.</v>
      </c>
      <c r="M287" s="7" t="s">
        <v>88</v>
      </c>
      <c r="N287" s="9"/>
      <c r="O287" s="10"/>
      <c r="Q287" s="7" t="s">
        <v>83</v>
      </c>
      <c r="R287" s="9" t="str">
        <f>VLOOKUP(Q287,MXP!$B$3:$L$90000,2,0)</f>
        <v>Juego de Terminales para Cable, Tipo Borne Externo, FC CuAl, T6, para alojar cables 3 x 70...185 mm2 (3/0...350 Kcmil), hasta 800 A, 6 Pzs</v>
      </c>
      <c r="S287" s="9"/>
      <c r="T287" s="10"/>
      <c r="U287" s="3" t="s">
        <v>35950</v>
      </c>
      <c r="V287" s="3" t="s">
        <v>41156</v>
      </c>
      <c r="W287" s="3" t="s">
        <v>41139</v>
      </c>
      <c r="X287" s="3" t="s">
        <v>41139</v>
      </c>
      <c r="Y287" s="3" t="s">
        <v>35952</v>
      </c>
      <c r="Z287" s="3" t="s">
        <v>41173</v>
      </c>
      <c r="AA287" s="3" t="s">
        <v>41139</v>
      </c>
      <c r="AB287" s="3" t="s">
        <v>41139</v>
      </c>
      <c r="AC287" s="3" t="s">
        <v>41139</v>
      </c>
      <c r="AD287" s="3" t="s">
        <v>41139</v>
      </c>
      <c r="AE287" s="3" t="s">
        <v>41139</v>
      </c>
      <c r="AF287" s="3" t="s">
        <v>41139</v>
      </c>
    </row>
    <row r="288" spans="3:32">
      <c r="C288" s="7" t="str">
        <f t="shared" si="15"/>
        <v>1000220854</v>
      </c>
      <c r="D288" s="7">
        <f t="shared" si="13"/>
        <v>1000220854</v>
      </c>
      <c r="E288" s="7">
        <v>4</v>
      </c>
      <c r="F288" s="75">
        <v>1000</v>
      </c>
      <c r="G288" s="7">
        <v>220</v>
      </c>
      <c r="H288" s="7">
        <v>85</v>
      </c>
      <c r="I288" s="7" t="s">
        <v>50</v>
      </c>
      <c r="J288" s="7" t="s">
        <v>92</v>
      </c>
      <c r="K288" s="7" t="s">
        <v>131</v>
      </c>
      <c r="L288" s="7" t="str">
        <f t="shared" si="14"/>
        <v>T7S 1000 amp, Icc= 85 Kamp a 220 volts Relé PR231 LS/I,</v>
      </c>
      <c r="M288" s="7" t="s">
        <v>93</v>
      </c>
      <c r="N288" s="9"/>
      <c r="O288" s="10"/>
      <c r="Q288" s="7" t="s">
        <v>94</v>
      </c>
      <c r="R288" s="9" t="str">
        <f>VLOOKUP(Q288,MXP!$B$3:$L$90000,2,0)</f>
        <v xml:space="preserve">Juego de Terminales FC CuAl para alojar hasta 4 cables de 120...240 mm2 (250...500 Kcmil) para interruptor T7 hasta 1,600 A, 6 Pzs </v>
      </c>
      <c r="S288" s="9"/>
      <c r="T288" s="10"/>
      <c r="U288" s="3" t="s">
        <v>35950</v>
      </c>
      <c r="V288" s="3" t="s">
        <v>41156</v>
      </c>
      <c r="W288" s="3" t="s">
        <v>35946</v>
      </c>
      <c r="X288" s="3" t="s">
        <v>41157</v>
      </c>
      <c r="Y288" s="3" t="s">
        <v>35952</v>
      </c>
      <c r="Z288" s="3" t="s">
        <v>41173</v>
      </c>
      <c r="AA288" s="3" t="s">
        <v>41139</v>
      </c>
      <c r="AB288" s="3" t="s">
        <v>41139</v>
      </c>
      <c r="AC288" s="3" t="s">
        <v>41139</v>
      </c>
      <c r="AD288" s="3" t="s">
        <v>41139</v>
      </c>
      <c r="AE288" s="3" t="s">
        <v>41139</v>
      </c>
      <c r="AF288" s="3" t="s">
        <v>41139</v>
      </c>
    </row>
    <row r="289" spans="3:32">
      <c r="C289" s="7" t="str">
        <f>CONCATENATE(F289,G289,H289,E289)</f>
        <v>1000440504</v>
      </c>
      <c r="D289" s="7">
        <f t="shared" si="13"/>
        <v>1000440504</v>
      </c>
      <c r="E289" s="7">
        <v>4</v>
      </c>
      <c r="F289" s="76">
        <v>1000</v>
      </c>
      <c r="G289" s="7">
        <v>440</v>
      </c>
      <c r="H289" s="7">
        <v>50</v>
      </c>
      <c r="I289" s="7" t="s">
        <v>50</v>
      </c>
      <c r="J289" s="7" t="s">
        <v>92</v>
      </c>
      <c r="K289" s="7" t="s">
        <v>131</v>
      </c>
      <c r="L289" s="7" t="str">
        <f t="shared" si="14"/>
        <v>T7S 1000 amp, Icc= 50 Kamp a 440 volts Relé PR231 LS/I,</v>
      </c>
      <c r="M289" s="7" t="s">
        <v>93</v>
      </c>
      <c r="N289" s="9"/>
      <c r="O289" s="10"/>
      <c r="Q289" s="7" t="s">
        <v>94</v>
      </c>
      <c r="R289" s="9" t="str">
        <f>VLOOKUP(Q289,MXP!$B$3:$L$90000,2,0)</f>
        <v xml:space="preserve">Juego de Terminales FC CuAl para alojar hasta 4 cables de 120...240 mm2 (250...500 Kcmil) para interruptor T7 hasta 1,600 A, 6 Pzs </v>
      </c>
      <c r="S289" s="9"/>
      <c r="T289" s="10"/>
      <c r="U289" s="3" t="s">
        <v>35950</v>
      </c>
      <c r="V289" s="3" t="s">
        <v>41156</v>
      </c>
      <c r="W289" s="3" t="s">
        <v>35946</v>
      </c>
      <c r="X289" s="3" t="s">
        <v>41157</v>
      </c>
      <c r="Y289" s="3" t="s">
        <v>35952</v>
      </c>
      <c r="Z289" s="3" t="s">
        <v>41173</v>
      </c>
      <c r="AA289" s="3" t="s">
        <v>41139</v>
      </c>
      <c r="AB289" s="3" t="s">
        <v>41139</v>
      </c>
      <c r="AC289" s="3" t="s">
        <v>41139</v>
      </c>
      <c r="AD289" s="3" t="s">
        <v>41139</v>
      </c>
      <c r="AE289" s="3" t="s">
        <v>41139</v>
      </c>
      <c r="AF289" s="3" t="s">
        <v>41139</v>
      </c>
    </row>
    <row r="290" spans="3:32">
      <c r="C290" s="7" t="str">
        <f t="shared" si="15"/>
        <v>1000500404</v>
      </c>
      <c r="D290" s="7">
        <f t="shared" si="13"/>
        <v>1000500404</v>
      </c>
      <c r="E290" s="7">
        <v>4</v>
      </c>
      <c r="F290" s="76">
        <v>1000</v>
      </c>
      <c r="G290" s="7">
        <v>500</v>
      </c>
      <c r="H290" s="7">
        <v>40</v>
      </c>
      <c r="I290" s="7" t="s">
        <v>50</v>
      </c>
      <c r="J290" s="7" t="s">
        <v>92</v>
      </c>
      <c r="K290" s="7" t="s">
        <v>131</v>
      </c>
      <c r="L290" s="7" t="str">
        <f t="shared" si="14"/>
        <v>T7S 1000 amp, Icc= 40 Kamp a 500 volts Relé PR231 LS/I,</v>
      </c>
      <c r="M290" s="7" t="s">
        <v>93</v>
      </c>
      <c r="N290" s="9"/>
      <c r="O290" s="10"/>
      <c r="Q290" s="7" t="s">
        <v>94</v>
      </c>
      <c r="R290" s="9" t="str">
        <f>VLOOKUP(Q290,MXP!$B$3:$L$90000,2,0)</f>
        <v xml:space="preserve">Juego de Terminales FC CuAl para alojar hasta 4 cables de 120...240 mm2 (250...500 Kcmil) para interruptor T7 hasta 1,600 A, 6 Pzs </v>
      </c>
      <c r="S290" s="9"/>
      <c r="T290" s="10"/>
      <c r="U290" s="3" t="s">
        <v>35950</v>
      </c>
      <c r="V290" s="3" t="s">
        <v>41156</v>
      </c>
      <c r="W290" s="3" t="s">
        <v>35946</v>
      </c>
      <c r="X290" s="3" t="s">
        <v>41157</v>
      </c>
      <c r="Y290" s="3" t="s">
        <v>35952</v>
      </c>
      <c r="Z290" s="3" t="s">
        <v>41173</v>
      </c>
      <c r="AA290" s="3" t="s">
        <v>41139</v>
      </c>
      <c r="AB290" s="3" t="s">
        <v>41139</v>
      </c>
      <c r="AC290" s="3" t="s">
        <v>41139</v>
      </c>
      <c r="AD290" s="3" t="s">
        <v>41139</v>
      </c>
      <c r="AE290" s="3" t="s">
        <v>41139</v>
      </c>
      <c r="AF290" s="3" t="s">
        <v>41139</v>
      </c>
    </row>
    <row r="291" spans="3:32">
      <c r="C291" s="7" t="str">
        <f t="shared" si="15"/>
        <v>1000690304</v>
      </c>
      <c r="D291" s="7">
        <f t="shared" si="13"/>
        <v>1000690304</v>
      </c>
      <c r="E291" s="7">
        <v>4</v>
      </c>
      <c r="F291" s="77">
        <v>1000</v>
      </c>
      <c r="G291" s="7">
        <v>690</v>
      </c>
      <c r="H291" s="7">
        <v>30</v>
      </c>
      <c r="I291" s="7" t="s">
        <v>50</v>
      </c>
      <c r="J291" s="7" t="s">
        <v>92</v>
      </c>
      <c r="K291" s="7" t="s">
        <v>131</v>
      </c>
      <c r="L291" s="7" t="str">
        <f t="shared" si="14"/>
        <v>T7S 1000 amp, Icc= 30 Kamp a 690 volts Relé PR231 LS/I,</v>
      </c>
      <c r="M291" s="7" t="s">
        <v>93</v>
      </c>
      <c r="N291" s="9"/>
      <c r="O291" s="10"/>
      <c r="Q291" s="7" t="s">
        <v>94</v>
      </c>
      <c r="R291" s="9" t="str">
        <f>VLOOKUP(Q291,MXP!$B$3:$L$90000,2,0)</f>
        <v xml:space="preserve">Juego de Terminales FC CuAl para alojar hasta 4 cables de 120...240 mm2 (250...500 Kcmil) para interruptor T7 hasta 1,600 A, 6 Pzs </v>
      </c>
      <c r="S291" s="9"/>
      <c r="T291" s="10"/>
      <c r="U291" s="3" t="s">
        <v>35950</v>
      </c>
      <c r="V291" s="3" t="s">
        <v>41156</v>
      </c>
      <c r="W291" s="3" t="s">
        <v>35946</v>
      </c>
      <c r="X291" s="3" t="s">
        <v>41157</v>
      </c>
      <c r="Y291" s="3" t="s">
        <v>35952</v>
      </c>
      <c r="Z291" s="3" t="s">
        <v>41173</v>
      </c>
      <c r="AA291" s="3" t="s">
        <v>41139</v>
      </c>
      <c r="AB291" s="3" t="s">
        <v>41139</v>
      </c>
      <c r="AC291" s="3" t="s">
        <v>41139</v>
      </c>
      <c r="AD291" s="3" t="s">
        <v>41139</v>
      </c>
      <c r="AE291" s="3" t="s">
        <v>41139</v>
      </c>
      <c r="AF291" s="3" t="s">
        <v>41139</v>
      </c>
    </row>
    <row r="292" spans="3:32">
      <c r="C292" s="7" t="str">
        <f t="shared" si="15"/>
        <v>1000220855</v>
      </c>
      <c r="D292" s="7">
        <f t="shared" si="13"/>
        <v>1000220855</v>
      </c>
      <c r="E292" s="7">
        <v>5</v>
      </c>
      <c r="F292" s="75">
        <v>1000</v>
      </c>
      <c r="G292" s="7">
        <v>220</v>
      </c>
      <c r="H292" s="7">
        <v>85</v>
      </c>
      <c r="I292" s="7" t="s">
        <v>50</v>
      </c>
      <c r="J292" s="7" t="s">
        <v>92</v>
      </c>
      <c r="K292" s="7" t="s">
        <v>132</v>
      </c>
      <c r="L292" s="7" t="str">
        <f t="shared" si="14"/>
        <v>T7S 1000 amp, Icc= 85 Kamp a 220 volts Relé PR331 LSIG</v>
      </c>
      <c r="M292" s="7" t="s">
        <v>95</v>
      </c>
      <c r="N292" s="9"/>
      <c r="O292" s="10"/>
      <c r="Q292" s="7" t="s">
        <v>94</v>
      </c>
      <c r="R292" s="9" t="str">
        <f>VLOOKUP(Q292,MXP!$B$3:$L$90000,2,0)</f>
        <v xml:space="preserve">Juego de Terminales FC CuAl para alojar hasta 4 cables de 120...240 mm2 (250...500 Kcmil) para interruptor T7 hasta 1,600 A, 6 Pzs </v>
      </c>
      <c r="S292" s="9"/>
      <c r="T292" s="10"/>
      <c r="U292" s="3" t="s">
        <v>35950</v>
      </c>
      <c r="V292" s="3" t="s">
        <v>41156</v>
      </c>
      <c r="W292" s="3" t="s">
        <v>41139</v>
      </c>
      <c r="X292" s="3" t="s">
        <v>41139</v>
      </c>
      <c r="Y292" s="3" t="s">
        <v>35952</v>
      </c>
      <c r="Z292" s="3" t="s">
        <v>41173</v>
      </c>
      <c r="AA292" s="3" t="s">
        <v>41139</v>
      </c>
      <c r="AB292" s="3" t="s">
        <v>41139</v>
      </c>
      <c r="AC292" s="3" t="s">
        <v>41139</v>
      </c>
      <c r="AD292" s="3" t="s">
        <v>41139</v>
      </c>
      <c r="AE292" s="3" t="s">
        <v>41139</v>
      </c>
      <c r="AF292" s="3" t="s">
        <v>41139</v>
      </c>
    </row>
    <row r="293" spans="3:32">
      <c r="C293" s="7" t="str">
        <f t="shared" si="15"/>
        <v>1000440505</v>
      </c>
      <c r="D293" s="7">
        <f t="shared" si="13"/>
        <v>1000440505</v>
      </c>
      <c r="E293" s="7">
        <v>5</v>
      </c>
      <c r="F293" s="76">
        <v>1000</v>
      </c>
      <c r="G293" s="7">
        <v>440</v>
      </c>
      <c r="H293" s="7">
        <v>50</v>
      </c>
      <c r="I293" s="7" t="s">
        <v>50</v>
      </c>
      <c r="J293" s="7" t="s">
        <v>92</v>
      </c>
      <c r="K293" s="7" t="s">
        <v>132</v>
      </c>
      <c r="L293" s="7" t="str">
        <f t="shared" si="14"/>
        <v>T7S 1000 amp, Icc= 50 Kamp a 440 volts Relé PR331 LSIG</v>
      </c>
      <c r="M293" s="7" t="s">
        <v>95</v>
      </c>
      <c r="N293" s="9"/>
      <c r="O293" s="10"/>
      <c r="Q293" s="7" t="s">
        <v>94</v>
      </c>
      <c r="R293" s="9" t="str">
        <f>VLOOKUP(Q293,MXP!$B$3:$L$90000,2,0)</f>
        <v xml:space="preserve">Juego de Terminales FC CuAl para alojar hasta 4 cables de 120...240 mm2 (250...500 Kcmil) para interruptor T7 hasta 1,600 A, 6 Pzs </v>
      </c>
      <c r="S293" s="9"/>
      <c r="T293" s="10"/>
      <c r="U293" s="3" t="s">
        <v>35950</v>
      </c>
      <c r="V293" s="3" t="s">
        <v>41156</v>
      </c>
      <c r="W293" s="3" t="s">
        <v>41139</v>
      </c>
      <c r="X293" s="3" t="s">
        <v>41139</v>
      </c>
      <c r="Y293" s="3" t="s">
        <v>35952</v>
      </c>
      <c r="Z293" s="3" t="s">
        <v>41173</v>
      </c>
      <c r="AA293" s="3" t="s">
        <v>41139</v>
      </c>
      <c r="AB293" s="3" t="s">
        <v>41139</v>
      </c>
      <c r="AC293" s="3" t="s">
        <v>41139</v>
      </c>
      <c r="AD293" s="3" t="s">
        <v>41139</v>
      </c>
      <c r="AE293" s="3" t="s">
        <v>41139</v>
      </c>
      <c r="AF293" s="3" t="s">
        <v>41139</v>
      </c>
    </row>
    <row r="294" spans="3:32">
      <c r="C294" s="7" t="str">
        <f t="shared" si="15"/>
        <v>1000500405</v>
      </c>
      <c r="D294" s="7">
        <f t="shared" si="13"/>
        <v>1000500405</v>
      </c>
      <c r="E294" s="7">
        <v>5</v>
      </c>
      <c r="F294" s="76">
        <v>1000</v>
      </c>
      <c r="G294" s="7">
        <v>500</v>
      </c>
      <c r="H294" s="7">
        <v>40</v>
      </c>
      <c r="I294" s="7" t="s">
        <v>50</v>
      </c>
      <c r="J294" s="7" t="s">
        <v>92</v>
      </c>
      <c r="K294" s="7" t="s">
        <v>132</v>
      </c>
      <c r="L294" s="7" t="str">
        <f t="shared" si="14"/>
        <v>T7S 1000 amp, Icc= 40 Kamp a 500 volts Relé PR331 LSIG</v>
      </c>
      <c r="M294" s="7" t="s">
        <v>95</v>
      </c>
      <c r="N294" s="9"/>
      <c r="O294" s="10"/>
      <c r="Q294" s="7" t="s">
        <v>94</v>
      </c>
      <c r="R294" s="9" t="str">
        <f>VLOOKUP(Q294,MXP!$B$3:$L$90000,2,0)</f>
        <v xml:space="preserve">Juego de Terminales FC CuAl para alojar hasta 4 cables de 120...240 mm2 (250...500 Kcmil) para interruptor T7 hasta 1,600 A, 6 Pzs </v>
      </c>
      <c r="S294" s="9"/>
      <c r="T294" s="10"/>
      <c r="U294" s="3" t="s">
        <v>35950</v>
      </c>
      <c r="V294" s="3" t="s">
        <v>41156</v>
      </c>
      <c r="W294" s="3" t="s">
        <v>41139</v>
      </c>
      <c r="X294" s="3" t="s">
        <v>41139</v>
      </c>
      <c r="Y294" s="3" t="s">
        <v>35952</v>
      </c>
      <c r="Z294" s="3" t="s">
        <v>41173</v>
      </c>
      <c r="AA294" s="3" t="s">
        <v>41139</v>
      </c>
      <c r="AB294" s="3" t="s">
        <v>41139</v>
      </c>
      <c r="AC294" s="3" t="s">
        <v>41139</v>
      </c>
      <c r="AD294" s="3" t="s">
        <v>41139</v>
      </c>
      <c r="AE294" s="3" t="s">
        <v>41139</v>
      </c>
      <c r="AF294" s="3" t="s">
        <v>41139</v>
      </c>
    </row>
    <row r="295" spans="3:32">
      <c r="C295" s="7" t="str">
        <f t="shared" si="15"/>
        <v>1000690305</v>
      </c>
      <c r="D295" s="7">
        <f t="shared" si="13"/>
        <v>1000690305</v>
      </c>
      <c r="E295" s="7">
        <v>5</v>
      </c>
      <c r="F295" s="77">
        <v>1000</v>
      </c>
      <c r="G295" s="7">
        <v>690</v>
      </c>
      <c r="H295" s="7">
        <v>30</v>
      </c>
      <c r="I295" s="7" t="s">
        <v>50</v>
      </c>
      <c r="J295" s="7" t="s">
        <v>92</v>
      </c>
      <c r="K295" s="7" t="s">
        <v>132</v>
      </c>
      <c r="L295" s="7" t="str">
        <f t="shared" si="14"/>
        <v>T7S 1000 amp, Icc= 30 Kamp a 690 volts Relé PR331 LSIG</v>
      </c>
      <c r="M295" s="7" t="s">
        <v>95</v>
      </c>
      <c r="N295" s="9"/>
      <c r="O295" s="10"/>
      <c r="Q295" s="7" t="s">
        <v>94</v>
      </c>
      <c r="R295" s="9" t="str">
        <f>VLOOKUP(Q295,MXP!$B$3:$L$90000,2,0)</f>
        <v xml:space="preserve">Juego de Terminales FC CuAl para alojar hasta 4 cables de 120...240 mm2 (250...500 Kcmil) para interruptor T7 hasta 1,600 A, 6 Pzs </v>
      </c>
      <c r="S295" s="9"/>
      <c r="T295" s="10"/>
      <c r="U295" s="3" t="s">
        <v>35950</v>
      </c>
      <c r="V295" s="3" t="s">
        <v>41156</v>
      </c>
      <c r="W295" s="3" t="s">
        <v>41139</v>
      </c>
      <c r="X295" s="3" t="s">
        <v>41139</v>
      </c>
      <c r="Y295" s="3" t="s">
        <v>35952</v>
      </c>
      <c r="Z295" s="3" t="s">
        <v>41173</v>
      </c>
      <c r="AA295" s="3" t="s">
        <v>41139</v>
      </c>
      <c r="AB295" s="3" t="s">
        <v>41139</v>
      </c>
      <c r="AC295" s="3" t="s">
        <v>41139</v>
      </c>
      <c r="AD295" s="3" t="s">
        <v>41139</v>
      </c>
      <c r="AE295" s="3" t="s">
        <v>41139</v>
      </c>
      <c r="AF295" s="3" t="s">
        <v>41139</v>
      </c>
    </row>
    <row r="296" spans="3:32">
      <c r="C296" s="7" t="str">
        <f t="shared" si="15"/>
        <v>1250220854</v>
      </c>
      <c r="D296" s="7">
        <f t="shared" si="13"/>
        <v>1250220854</v>
      </c>
      <c r="E296" s="7">
        <v>4</v>
      </c>
      <c r="F296" s="75">
        <v>1250</v>
      </c>
      <c r="G296" s="7">
        <v>220</v>
      </c>
      <c r="H296" s="7">
        <v>85</v>
      </c>
      <c r="I296" s="7" t="s">
        <v>50</v>
      </c>
      <c r="J296" s="7" t="s">
        <v>92</v>
      </c>
      <c r="K296" s="7" t="s">
        <v>131</v>
      </c>
      <c r="L296" s="7" t="str">
        <f t="shared" si="14"/>
        <v>T7S 1250 amp, Icc= 85 Kamp a 220 volts Relé PR231 LS/I,</v>
      </c>
      <c r="M296" s="7" t="s">
        <v>96</v>
      </c>
      <c r="N296" s="9"/>
      <c r="O296" s="10"/>
      <c r="Q296" s="7" t="s">
        <v>94</v>
      </c>
      <c r="R296" s="9" t="str">
        <f>VLOOKUP(Q296,MXP!$B$3:$L$90000,2,0)</f>
        <v xml:space="preserve">Juego de Terminales FC CuAl para alojar hasta 4 cables de 120...240 mm2 (250...500 Kcmil) para interruptor T7 hasta 1,600 A, 6 Pzs </v>
      </c>
      <c r="S296" s="9"/>
      <c r="T296" s="10"/>
      <c r="U296" s="3" t="s">
        <v>35950</v>
      </c>
      <c r="V296" s="3" t="s">
        <v>41156</v>
      </c>
      <c r="W296" s="3" t="s">
        <v>35948</v>
      </c>
      <c r="X296" s="3" t="s">
        <v>41158</v>
      </c>
      <c r="Y296" s="3" t="s">
        <v>35952</v>
      </c>
      <c r="Z296" s="3" t="s">
        <v>41173</v>
      </c>
      <c r="AA296" s="3" t="s">
        <v>41139</v>
      </c>
      <c r="AB296" s="3" t="s">
        <v>41139</v>
      </c>
      <c r="AC296" s="3" t="s">
        <v>41139</v>
      </c>
      <c r="AD296" s="3" t="s">
        <v>41139</v>
      </c>
      <c r="AE296" s="3" t="s">
        <v>41139</v>
      </c>
      <c r="AF296" s="3" t="s">
        <v>41139</v>
      </c>
    </row>
    <row r="297" spans="3:32">
      <c r="C297" s="7" t="str">
        <f t="shared" si="15"/>
        <v>1250440504</v>
      </c>
      <c r="D297" s="7">
        <f t="shared" si="13"/>
        <v>1250440504</v>
      </c>
      <c r="E297" s="7">
        <v>4</v>
      </c>
      <c r="F297" s="76">
        <v>1250</v>
      </c>
      <c r="G297" s="7">
        <v>440</v>
      </c>
      <c r="H297" s="7">
        <v>50</v>
      </c>
      <c r="I297" s="7" t="s">
        <v>50</v>
      </c>
      <c r="J297" s="7" t="s">
        <v>92</v>
      </c>
      <c r="K297" s="7" t="s">
        <v>131</v>
      </c>
      <c r="L297" s="7" t="str">
        <f t="shared" si="14"/>
        <v>T7S 1250 amp, Icc= 50 Kamp a 440 volts Relé PR231 LS/I,</v>
      </c>
      <c r="M297" s="7" t="s">
        <v>96</v>
      </c>
      <c r="N297" s="9"/>
      <c r="O297" s="10"/>
      <c r="Q297" s="7" t="s">
        <v>94</v>
      </c>
      <c r="R297" s="9" t="str">
        <f>VLOOKUP(Q297,MXP!$B$3:$L$90000,2,0)</f>
        <v xml:space="preserve">Juego de Terminales FC CuAl para alojar hasta 4 cables de 120...240 mm2 (250...500 Kcmil) para interruptor T7 hasta 1,600 A, 6 Pzs </v>
      </c>
      <c r="S297" s="9"/>
      <c r="T297" s="10"/>
      <c r="U297" s="3" t="s">
        <v>35950</v>
      </c>
      <c r="V297" s="3" t="s">
        <v>41156</v>
      </c>
      <c r="W297" s="3" t="s">
        <v>35948</v>
      </c>
      <c r="X297" s="3" t="s">
        <v>41158</v>
      </c>
      <c r="Y297" s="3" t="s">
        <v>35952</v>
      </c>
      <c r="Z297" s="3" t="s">
        <v>41173</v>
      </c>
      <c r="AA297" s="3" t="s">
        <v>41139</v>
      </c>
      <c r="AB297" s="3" t="s">
        <v>41139</v>
      </c>
      <c r="AC297" s="3" t="s">
        <v>41139</v>
      </c>
      <c r="AD297" s="3" t="s">
        <v>41139</v>
      </c>
      <c r="AE297" s="3" t="s">
        <v>41139</v>
      </c>
      <c r="AF297" s="3" t="s">
        <v>41139</v>
      </c>
    </row>
    <row r="298" spans="3:32">
      <c r="C298" s="7" t="str">
        <f t="shared" si="15"/>
        <v>1250500404</v>
      </c>
      <c r="D298" s="7">
        <f t="shared" si="13"/>
        <v>1250500404</v>
      </c>
      <c r="E298" s="7">
        <v>4</v>
      </c>
      <c r="F298" s="76">
        <v>1250</v>
      </c>
      <c r="G298" s="7">
        <v>500</v>
      </c>
      <c r="H298" s="7">
        <v>40</v>
      </c>
      <c r="I298" s="7" t="s">
        <v>50</v>
      </c>
      <c r="J298" s="7" t="s">
        <v>92</v>
      </c>
      <c r="K298" s="7" t="s">
        <v>131</v>
      </c>
      <c r="L298" s="7" t="str">
        <f t="shared" si="14"/>
        <v>T7S 1250 amp, Icc= 40 Kamp a 500 volts Relé PR231 LS/I,</v>
      </c>
      <c r="M298" s="7" t="s">
        <v>96</v>
      </c>
      <c r="N298" s="9"/>
      <c r="O298" s="10"/>
      <c r="Q298" s="7" t="s">
        <v>94</v>
      </c>
      <c r="R298" s="9" t="str">
        <f>VLOOKUP(Q298,MXP!$B$3:$L$90000,2,0)</f>
        <v xml:space="preserve">Juego de Terminales FC CuAl para alojar hasta 4 cables de 120...240 mm2 (250...500 Kcmil) para interruptor T7 hasta 1,600 A, 6 Pzs </v>
      </c>
      <c r="S298" s="9"/>
      <c r="T298" s="10"/>
      <c r="U298" s="3" t="s">
        <v>35950</v>
      </c>
      <c r="V298" s="3" t="s">
        <v>41156</v>
      </c>
      <c r="W298" s="3" t="s">
        <v>35948</v>
      </c>
      <c r="X298" s="3" t="s">
        <v>41158</v>
      </c>
      <c r="Y298" s="3" t="s">
        <v>35952</v>
      </c>
      <c r="Z298" s="3" t="s">
        <v>41173</v>
      </c>
      <c r="AA298" s="3" t="s">
        <v>41139</v>
      </c>
      <c r="AB298" s="3" t="s">
        <v>41139</v>
      </c>
      <c r="AC298" s="3" t="s">
        <v>41139</v>
      </c>
      <c r="AD298" s="3" t="s">
        <v>41139</v>
      </c>
      <c r="AE298" s="3" t="s">
        <v>41139</v>
      </c>
      <c r="AF298" s="3" t="s">
        <v>41139</v>
      </c>
    </row>
    <row r="299" spans="3:32">
      <c r="C299" s="7" t="str">
        <f t="shared" si="15"/>
        <v>1250690304</v>
      </c>
      <c r="D299" s="7">
        <f t="shared" si="13"/>
        <v>1250690304</v>
      </c>
      <c r="E299" s="7">
        <v>4</v>
      </c>
      <c r="F299" s="77">
        <v>1250</v>
      </c>
      <c r="G299" s="7">
        <v>690</v>
      </c>
      <c r="H299" s="7">
        <v>30</v>
      </c>
      <c r="I299" s="7" t="s">
        <v>50</v>
      </c>
      <c r="J299" s="7" t="s">
        <v>92</v>
      </c>
      <c r="K299" s="7" t="s">
        <v>131</v>
      </c>
      <c r="L299" s="7" t="str">
        <f t="shared" si="14"/>
        <v>T7S 1250 amp, Icc= 30 Kamp a 690 volts Relé PR231 LS/I,</v>
      </c>
      <c r="M299" s="7" t="s">
        <v>96</v>
      </c>
      <c r="N299" s="9"/>
      <c r="O299" s="10"/>
      <c r="Q299" s="7" t="s">
        <v>94</v>
      </c>
      <c r="R299" s="9" t="str">
        <f>VLOOKUP(Q299,MXP!$B$3:$L$90000,2,0)</f>
        <v xml:space="preserve">Juego de Terminales FC CuAl para alojar hasta 4 cables de 120...240 mm2 (250...500 Kcmil) para interruptor T7 hasta 1,600 A, 6 Pzs </v>
      </c>
      <c r="S299" s="9"/>
      <c r="T299" s="10"/>
      <c r="U299" s="3" t="s">
        <v>35950</v>
      </c>
      <c r="V299" s="3" t="s">
        <v>41156</v>
      </c>
      <c r="W299" s="3" t="s">
        <v>35948</v>
      </c>
      <c r="X299" s="3" t="s">
        <v>41158</v>
      </c>
      <c r="Y299" s="3" t="s">
        <v>35952</v>
      </c>
      <c r="Z299" s="3" t="s">
        <v>41173</v>
      </c>
      <c r="AA299" s="3" t="s">
        <v>41139</v>
      </c>
      <c r="AB299" s="3" t="s">
        <v>41139</v>
      </c>
      <c r="AC299" s="3" t="s">
        <v>41139</v>
      </c>
      <c r="AD299" s="3" t="s">
        <v>41139</v>
      </c>
      <c r="AE299" s="3" t="s">
        <v>41139</v>
      </c>
      <c r="AF299" s="3" t="s">
        <v>41139</v>
      </c>
    </row>
    <row r="300" spans="3:32">
      <c r="C300" s="7" t="str">
        <f t="shared" si="15"/>
        <v>1250220855</v>
      </c>
      <c r="D300" s="7">
        <f t="shared" si="13"/>
        <v>1250220855</v>
      </c>
      <c r="E300" s="7">
        <v>5</v>
      </c>
      <c r="F300" s="75">
        <v>1250</v>
      </c>
      <c r="G300" s="7">
        <v>220</v>
      </c>
      <c r="H300" s="7">
        <v>85</v>
      </c>
      <c r="I300" s="7" t="s">
        <v>50</v>
      </c>
      <c r="J300" s="7" t="s">
        <v>92</v>
      </c>
      <c r="K300" s="7" t="s">
        <v>132</v>
      </c>
      <c r="L300" s="7" t="str">
        <f t="shared" si="14"/>
        <v>T7S 1250 amp, Icc= 85 Kamp a 220 volts Relé PR331 LSIG</v>
      </c>
      <c r="M300" s="7" t="s">
        <v>97</v>
      </c>
      <c r="N300" s="9"/>
      <c r="O300" s="10"/>
      <c r="Q300" s="7" t="s">
        <v>94</v>
      </c>
      <c r="R300" s="9" t="str">
        <f>VLOOKUP(Q300,MXP!$B$3:$L$90000,2,0)</f>
        <v xml:space="preserve">Juego de Terminales FC CuAl para alojar hasta 4 cables de 120...240 mm2 (250...500 Kcmil) para interruptor T7 hasta 1,600 A, 6 Pzs </v>
      </c>
      <c r="S300" s="9"/>
      <c r="T300" s="10"/>
      <c r="U300" s="3" t="s">
        <v>35950</v>
      </c>
      <c r="V300" s="3" t="s">
        <v>41156</v>
      </c>
      <c r="W300" s="3" t="s">
        <v>41139</v>
      </c>
      <c r="X300" s="3" t="s">
        <v>41139</v>
      </c>
      <c r="Y300" s="3" t="s">
        <v>35952</v>
      </c>
      <c r="Z300" s="3" t="s">
        <v>41173</v>
      </c>
      <c r="AA300" s="3" t="s">
        <v>41139</v>
      </c>
      <c r="AB300" s="3" t="s">
        <v>41139</v>
      </c>
      <c r="AC300" s="3" t="s">
        <v>41139</v>
      </c>
      <c r="AD300" s="3" t="s">
        <v>41139</v>
      </c>
      <c r="AE300" s="3" t="s">
        <v>41139</v>
      </c>
      <c r="AF300" s="3" t="s">
        <v>41139</v>
      </c>
    </row>
    <row r="301" spans="3:32">
      <c r="C301" s="7" t="str">
        <f t="shared" si="15"/>
        <v>1250440505</v>
      </c>
      <c r="D301" s="7">
        <f t="shared" si="13"/>
        <v>1250440505</v>
      </c>
      <c r="E301" s="7">
        <v>5</v>
      </c>
      <c r="F301" s="76">
        <v>1250</v>
      </c>
      <c r="G301" s="7">
        <v>440</v>
      </c>
      <c r="H301" s="7">
        <v>50</v>
      </c>
      <c r="I301" s="7" t="s">
        <v>50</v>
      </c>
      <c r="J301" s="7" t="s">
        <v>92</v>
      </c>
      <c r="K301" s="7" t="s">
        <v>132</v>
      </c>
      <c r="L301" s="7" t="str">
        <f t="shared" si="14"/>
        <v>T7S 1250 amp, Icc= 50 Kamp a 440 volts Relé PR331 LSIG</v>
      </c>
      <c r="M301" s="7" t="s">
        <v>97</v>
      </c>
      <c r="N301" s="9"/>
      <c r="O301" s="10"/>
      <c r="Q301" s="7" t="s">
        <v>94</v>
      </c>
      <c r="R301" s="9" t="str">
        <f>VLOOKUP(Q301,MXP!$B$3:$L$90000,2,0)</f>
        <v xml:space="preserve">Juego de Terminales FC CuAl para alojar hasta 4 cables de 120...240 mm2 (250...500 Kcmil) para interruptor T7 hasta 1,600 A, 6 Pzs </v>
      </c>
      <c r="S301" s="9"/>
      <c r="T301" s="10"/>
      <c r="U301" s="3" t="s">
        <v>35950</v>
      </c>
      <c r="V301" s="3" t="s">
        <v>41156</v>
      </c>
      <c r="W301" s="3" t="s">
        <v>41139</v>
      </c>
      <c r="X301" s="3" t="s">
        <v>41139</v>
      </c>
      <c r="Y301" s="3" t="s">
        <v>35952</v>
      </c>
      <c r="Z301" s="3" t="s">
        <v>41173</v>
      </c>
      <c r="AA301" s="3" t="s">
        <v>41139</v>
      </c>
      <c r="AB301" s="3" t="s">
        <v>41139</v>
      </c>
      <c r="AC301" s="3" t="s">
        <v>41139</v>
      </c>
      <c r="AD301" s="3" t="s">
        <v>41139</v>
      </c>
      <c r="AE301" s="3" t="s">
        <v>41139</v>
      </c>
      <c r="AF301" s="3" t="s">
        <v>41139</v>
      </c>
    </row>
    <row r="302" spans="3:32">
      <c r="C302" s="7" t="str">
        <f t="shared" si="15"/>
        <v>1250500405</v>
      </c>
      <c r="D302" s="7">
        <f t="shared" si="13"/>
        <v>1250500405</v>
      </c>
      <c r="E302" s="7">
        <v>5</v>
      </c>
      <c r="F302" s="76">
        <v>1250</v>
      </c>
      <c r="G302" s="7">
        <v>500</v>
      </c>
      <c r="H302" s="7">
        <v>40</v>
      </c>
      <c r="I302" s="7" t="s">
        <v>50</v>
      </c>
      <c r="J302" s="7" t="s">
        <v>92</v>
      </c>
      <c r="K302" s="7" t="s">
        <v>132</v>
      </c>
      <c r="L302" s="7" t="str">
        <f t="shared" si="14"/>
        <v>T7S 1250 amp, Icc= 40 Kamp a 500 volts Relé PR331 LSIG</v>
      </c>
      <c r="M302" s="7" t="s">
        <v>97</v>
      </c>
      <c r="N302" s="9"/>
      <c r="O302" s="10"/>
      <c r="Q302" s="7" t="s">
        <v>94</v>
      </c>
      <c r="R302" s="9" t="str">
        <f>VLOOKUP(Q302,MXP!$B$3:$L$90000,2,0)</f>
        <v xml:space="preserve">Juego de Terminales FC CuAl para alojar hasta 4 cables de 120...240 mm2 (250...500 Kcmil) para interruptor T7 hasta 1,600 A, 6 Pzs </v>
      </c>
      <c r="S302" s="9"/>
      <c r="T302" s="10"/>
      <c r="U302" s="3" t="s">
        <v>35950</v>
      </c>
      <c r="V302" s="3" t="s">
        <v>41156</v>
      </c>
      <c r="W302" s="3" t="s">
        <v>41139</v>
      </c>
      <c r="X302" s="3" t="s">
        <v>41139</v>
      </c>
      <c r="Y302" s="3" t="s">
        <v>35952</v>
      </c>
      <c r="Z302" s="3" t="s">
        <v>41173</v>
      </c>
      <c r="AA302" s="3" t="s">
        <v>41139</v>
      </c>
      <c r="AB302" s="3" t="s">
        <v>41139</v>
      </c>
      <c r="AC302" s="3" t="s">
        <v>41139</v>
      </c>
      <c r="AD302" s="3" t="s">
        <v>41139</v>
      </c>
      <c r="AE302" s="3" t="s">
        <v>41139</v>
      </c>
      <c r="AF302" s="3" t="s">
        <v>41139</v>
      </c>
    </row>
    <row r="303" spans="3:32">
      <c r="C303" s="7" t="str">
        <f t="shared" si="15"/>
        <v>1250690305</v>
      </c>
      <c r="D303" s="7">
        <f t="shared" si="13"/>
        <v>1250690305</v>
      </c>
      <c r="E303" s="7">
        <v>5</v>
      </c>
      <c r="F303" s="77">
        <v>1250</v>
      </c>
      <c r="G303" s="7">
        <v>690</v>
      </c>
      <c r="H303" s="7">
        <v>30</v>
      </c>
      <c r="I303" s="7" t="s">
        <v>50</v>
      </c>
      <c r="J303" s="7" t="s">
        <v>92</v>
      </c>
      <c r="K303" s="7" t="s">
        <v>132</v>
      </c>
      <c r="L303" s="7" t="str">
        <f t="shared" si="14"/>
        <v>T7S 1250 amp, Icc= 30 Kamp a 690 volts Relé PR331 LSIG</v>
      </c>
      <c r="M303" s="7" t="s">
        <v>97</v>
      </c>
      <c r="N303" s="9"/>
      <c r="O303" s="10"/>
      <c r="Q303" s="7" t="s">
        <v>94</v>
      </c>
      <c r="R303" s="9" t="str">
        <f>VLOOKUP(Q303,MXP!$B$3:$L$90000,2,0)</f>
        <v xml:space="preserve">Juego de Terminales FC CuAl para alojar hasta 4 cables de 120...240 mm2 (250...500 Kcmil) para interruptor T7 hasta 1,600 A, 6 Pzs </v>
      </c>
      <c r="S303" s="9"/>
      <c r="T303" s="10"/>
      <c r="U303" s="3" t="s">
        <v>35950</v>
      </c>
      <c r="V303" s="3" t="s">
        <v>41156</v>
      </c>
      <c r="W303" s="3" t="s">
        <v>41139</v>
      </c>
      <c r="X303" s="3" t="s">
        <v>41139</v>
      </c>
      <c r="Y303" s="3" t="s">
        <v>35952</v>
      </c>
      <c r="Z303" s="3" t="s">
        <v>41173</v>
      </c>
      <c r="AA303" s="3" t="s">
        <v>41139</v>
      </c>
      <c r="AB303" s="3" t="s">
        <v>41139</v>
      </c>
      <c r="AC303" s="3" t="s">
        <v>41139</v>
      </c>
      <c r="AD303" s="3" t="s">
        <v>41139</v>
      </c>
      <c r="AE303" s="3" t="s">
        <v>41139</v>
      </c>
      <c r="AF303" s="3" t="s">
        <v>41139</v>
      </c>
    </row>
    <row r="304" spans="3:32">
      <c r="C304" s="7" t="str">
        <f t="shared" si="15"/>
        <v>1600220854</v>
      </c>
      <c r="D304" s="7">
        <f t="shared" si="13"/>
        <v>1600220854</v>
      </c>
      <c r="E304" s="7">
        <v>4</v>
      </c>
      <c r="F304" s="75">
        <v>1600</v>
      </c>
      <c r="G304" s="7">
        <v>220</v>
      </c>
      <c r="H304" s="7">
        <v>85</v>
      </c>
      <c r="I304" s="7" t="s">
        <v>50</v>
      </c>
      <c r="J304" s="7" t="s">
        <v>92</v>
      </c>
      <c r="K304" s="7" t="s">
        <v>131</v>
      </c>
      <c r="L304" s="7" t="str">
        <f t="shared" si="14"/>
        <v>T7S 1600 amp, Icc= 85 Kamp a 220 volts Relé PR231 LS/I,</v>
      </c>
      <c r="M304" s="7" t="s">
        <v>98</v>
      </c>
      <c r="N304" s="9"/>
      <c r="O304" s="10"/>
      <c r="Q304" s="7" t="s">
        <v>94</v>
      </c>
      <c r="R304" s="9" t="str">
        <f>VLOOKUP(Q304,MXP!$B$3:$L$90000,2,0)</f>
        <v xml:space="preserve">Juego de Terminales FC CuAl para alojar hasta 4 cables de 120...240 mm2 (250...500 Kcmil) para interruptor T7 hasta 1,600 A, 6 Pzs </v>
      </c>
      <c r="S304" s="9"/>
      <c r="T304" s="10"/>
      <c r="U304" s="3" t="s">
        <v>35950</v>
      </c>
      <c r="V304" s="3" t="s">
        <v>41156</v>
      </c>
      <c r="W304" s="3" t="s">
        <v>41139</v>
      </c>
      <c r="X304" s="3" t="s">
        <v>41139</v>
      </c>
      <c r="Y304" s="3" t="s">
        <v>35952</v>
      </c>
      <c r="Z304" s="3" t="s">
        <v>41173</v>
      </c>
      <c r="AA304" s="3" t="s">
        <v>41139</v>
      </c>
      <c r="AB304" s="3" t="s">
        <v>41139</v>
      </c>
      <c r="AC304" s="3" t="s">
        <v>41139</v>
      </c>
      <c r="AD304" s="3" t="s">
        <v>41139</v>
      </c>
      <c r="AE304" s="3" t="s">
        <v>41139</v>
      </c>
      <c r="AF304" s="3" t="s">
        <v>41139</v>
      </c>
    </row>
    <row r="305" spans="3:32">
      <c r="C305" s="7" t="str">
        <f t="shared" si="15"/>
        <v>1600440504</v>
      </c>
      <c r="D305" s="7">
        <f t="shared" si="13"/>
        <v>1600440504</v>
      </c>
      <c r="E305" s="7">
        <v>4</v>
      </c>
      <c r="F305" s="76">
        <v>1600</v>
      </c>
      <c r="G305" s="7">
        <v>440</v>
      </c>
      <c r="H305" s="7">
        <v>50</v>
      </c>
      <c r="I305" s="7" t="s">
        <v>50</v>
      </c>
      <c r="J305" s="7" t="s">
        <v>92</v>
      </c>
      <c r="K305" s="7" t="s">
        <v>131</v>
      </c>
      <c r="L305" s="7" t="str">
        <f t="shared" si="14"/>
        <v>T7S 1600 amp, Icc= 50 Kamp a 440 volts Relé PR231 LS/I,</v>
      </c>
      <c r="M305" s="7" t="s">
        <v>98</v>
      </c>
      <c r="N305" s="9"/>
      <c r="O305" s="10"/>
      <c r="Q305" s="7" t="s">
        <v>94</v>
      </c>
      <c r="R305" s="9" t="str">
        <f>VLOOKUP(Q305,MXP!$B$3:$L$90000,2,0)</f>
        <v xml:space="preserve">Juego de Terminales FC CuAl para alojar hasta 4 cables de 120...240 mm2 (250...500 Kcmil) para interruptor T7 hasta 1,600 A, 6 Pzs </v>
      </c>
      <c r="S305" s="9"/>
      <c r="T305" s="10"/>
      <c r="U305" s="3" t="s">
        <v>35950</v>
      </c>
      <c r="V305" s="3" t="s">
        <v>41156</v>
      </c>
      <c r="W305" s="3" t="s">
        <v>41139</v>
      </c>
      <c r="X305" s="3" t="s">
        <v>41139</v>
      </c>
      <c r="Y305" s="3" t="s">
        <v>35952</v>
      </c>
      <c r="Z305" s="3" t="s">
        <v>41173</v>
      </c>
      <c r="AA305" s="3" t="s">
        <v>41139</v>
      </c>
      <c r="AB305" s="3" t="s">
        <v>41139</v>
      </c>
      <c r="AC305" s="3" t="s">
        <v>41139</v>
      </c>
      <c r="AD305" s="3" t="s">
        <v>41139</v>
      </c>
      <c r="AE305" s="3" t="s">
        <v>41139</v>
      </c>
      <c r="AF305" s="3" t="s">
        <v>41139</v>
      </c>
    </row>
    <row r="306" spans="3:32">
      <c r="C306" s="7" t="str">
        <f t="shared" si="15"/>
        <v>1600500404</v>
      </c>
      <c r="D306" s="7">
        <f t="shared" si="13"/>
        <v>1600500404</v>
      </c>
      <c r="E306" s="7">
        <v>4</v>
      </c>
      <c r="F306" s="76">
        <v>1600</v>
      </c>
      <c r="G306" s="7">
        <v>500</v>
      </c>
      <c r="H306" s="7">
        <v>40</v>
      </c>
      <c r="I306" s="7" t="s">
        <v>50</v>
      </c>
      <c r="J306" s="7" t="s">
        <v>92</v>
      </c>
      <c r="K306" s="7" t="s">
        <v>131</v>
      </c>
      <c r="L306" s="7" t="str">
        <f t="shared" si="14"/>
        <v>T7S 1600 amp, Icc= 40 Kamp a 500 volts Relé PR231 LS/I,</v>
      </c>
      <c r="M306" s="7" t="s">
        <v>98</v>
      </c>
      <c r="N306" s="9"/>
      <c r="O306" s="10"/>
      <c r="Q306" s="7" t="s">
        <v>94</v>
      </c>
      <c r="R306" s="9" t="str">
        <f>VLOOKUP(Q306,MXP!$B$3:$L$90000,2,0)</f>
        <v xml:space="preserve">Juego de Terminales FC CuAl para alojar hasta 4 cables de 120...240 mm2 (250...500 Kcmil) para interruptor T7 hasta 1,600 A, 6 Pzs </v>
      </c>
      <c r="S306" s="9"/>
      <c r="T306" s="10"/>
      <c r="U306" s="3" t="s">
        <v>35950</v>
      </c>
      <c r="V306" s="3" t="s">
        <v>41156</v>
      </c>
      <c r="W306" s="3" t="s">
        <v>41139</v>
      </c>
      <c r="X306" s="3" t="s">
        <v>41139</v>
      </c>
      <c r="Y306" s="3" t="s">
        <v>35952</v>
      </c>
      <c r="Z306" s="3" t="s">
        <v>41173</v>
      </c>
      <c r="AA306" s="3" t="s">
        <v>41139</v>
      </c>
      <c r="AB306" s="3" t="s">
        <v>41139</v>
      </c>
      <c r="AC306" s="3" t="s">
        <v>41139</v>
      </c>
      <c r="AD306" s="3" t="s">
        <v>41139</v>
      </c>
      <c r="AE306" s="3" t="s">
        <v>41139</v>
      </c>
      <c r="AF306" s="3" t="s">
        <v>41139</v>
      </c>
    </row>
    <row r="307" spans="3:32">
      <c r="C307" s="7" t="str">
        <f t="shared" si="15"/>
        <v>1600690304</v>
      </c>
      <c r="D307" s="7">
        <f t="shared" si="13"/>
        <v>1600690304</v>
      </c>
      <c r="E307" s="7">
        <v>4</v>
      </c>
      <c r="F307" s="77">
        <v>1600</v>
      </c>
      <c r="G307" s="7">
        <v>690</v>
      </c>
      <c r="H307" s="7">
        <v>30</v>
      </c>
      <c r="I307" s="7" t="s">
        <v>50</v>
      </c>
      <c r="J307" s="7" t="s">
        <v>92</v>
      </c>
      <c r="K307" s="7" t="s">
        <v>131</v>
      </c>
      <c r="L307" s="7" t="str">
        <f t="shared" si="14"/>
        <v>T7S 1600 amp, Icc= 30 Kamp a 690 volts Relé PR231 LS/I,</v>
      </c>
      <c r="M307" s="7" t="s">
        <v>98</v>
      </c>
      <c r="N307" s="9"/>
      <c r="O307" s="10"/>
      <c r="Q307" s="7" t="s">
        <v>94</v>
      </c>
      <c r="R307" s="9" t="str">
        <f>VLOOKUP(Q307,MXP!$B$3:$L$90000,2,0)</f>
        <v xml:space="preserve">Juego de Terminales FC CuAl para alojar hasta 4 cables de 120...240 mm2 (250...500 Kcmil) para interruptor T7 hasta 1,600 A, 6 Pzs </v>
      </c>
      <c r="S307" s="9"/>
      <c r="T307" s="10"/>
      <c r="U307" s="3" t="s">
        <v>35950</v>
      </c>
      <c r="V307" s="3" t="s">
        <v>41156</v>
      </c>
      <c r="W307" s="3" t="s">
        <v>41139</v>
      </c>
      <c r="X307" s="3" t="s">
        <v>41139</v>
      </c>
      <c r="Y307" s="3" t="s">
        <v>35952</v>
      </c>
      <c r="Z307" s="3" t="s">
        <v>41173</v>
      </c>
      <c r="AA307" s="3" t="s">
        <v>41139</v>
      </c>
      <c r="AB307" s="3" t="s">
        <v>41139</v>
      </c>
      <c r="AC307" s="3" t="s">
        <v>41139</v>
      </c>
      <c r="AD307" s="3" t="s">
        <v>41139</v>
      </c>
      <c r="AE307" s="3" t="s">
        <v>41139</v>
      </c>
      <c r="AF307" s="3" t="s">
        <v>41139</v>
      </c>
    </row>
    <row r="308" spans="3:32">
      <c r="C308" s="7" t="str">
        <f t="shared" si="15"/>
        <v>1600220855</v>
      </c>
      <c r="D308" s="7">
        <f t="shared" si="13"/>
        <v>1600220855</v>
      </c>
      <c r="E308" s="7">
        <v>5</v>
      </c>
      <c r="F308" s="75">
        <v>1600</v>
      </c>
      <c r="G308" s="7">
        <v>220</v>
      </c>
      <c r="H308" s="7">
        <v>85</v>
      </c>
      <c r="I308" s="7" t="s">
        <v>50</v>
      </c>
      <c r="J308" s="7" t="s">
        <v>92</v>
      </c>
      <c r="K308" s="7" t="s">
        <v>132</v>
      </c>
      <c r="L308" s="7" t="str">
        <f t="shared" si="14"/>
        <v>T7S 1600 amp, Icc= 85 Kamp a 220 volts Relé PR331 LSIG</v>
      </c>
      <c r="M308" s="7" t="s">
        <v>99</v>
      </c>
      <c r="N308" s="9"/>
      <c r="O308" s="10"/>
      <c r="Q308" s="7" t="s">
        <v>94</v>
      </c>
      <c r="R308" s="9" t="str">
        <f>VLOOKUP(Q308,MXP!$B$3:$L$90000,2,0)</f>
        <v xml:space="preserve">Juego de Terminales FC CuAl para alojar hasta 4 cables de 120...240 mm2 (250...500 Kcmil) para interruptor T7 hasta 1,600 A, 6 Pzs </v>
      </c>
      <c r="S308" s="9"/>
      <c r="T308" s="10"/>
      <c r="U308" s="3" t="s">
        <v>35950</v>
      </c>
      <c r="V308" s="3" t="s">
        <v>41156</v>
      </c>
      <c r="W308" s="3" t="s">
        <v>41139</v>
      </c>
      <c r="X308" s="3" t="s">
        <v>41139</v>
      </c>
      <c r="Y308" s="3" t="s">
        <v>35952</v>
      </c>
      <c r="Z308" s="3" t="s">
        <v>41173</v>
      </c>
      <c r="AA308" s="3" t="s">
        <v>41139</v>
      </c>
      <c r="AB308" s="3" t="s">
        <v>41139</v>
      </c>
      <c r="AC308" s="3" t="s">
        <v>41139</v>
      </c>
      <c r="AD308" s="3" t="s">
        <v>41139</v>
      </c>
      <c r="AE308" s="3" t="s">
        <v>41139</v>
      </c>
      <c r="AF308" s="3" t="s">
        <v>41139</v>
      </c>
    </row>
    <row r="309" spans="3:32">
      <c r="C309" s="7" t="str">
        <f t="shared" si="15"/>
        <v>1600440505</v>
      </c>
      <c r="D309" s="7">
        <f t="shared" si="13"/>
        <v>1600440505</v>
      </c>
      <c r="E309" s="7">
        <v>5</v>
      </c>
      <c r="F309" s="76">
        <v>1600</v>
      </c>
      <c r="G309" s="7">
        <v>440</v>
      </c>
      <c r="H309" s="7">
        <v>50</v>
      </c>
      <c r="I309" s="7" t="s">
        <v>50</v>
      </c>
      <c r="J309" s="7" t="s">
        <v>92</v>
      </c>
      <c r="K309" s="7" t="s">
        <v>132</v>
      </c>
      <c r="L309" s="7" t="str">
        <f t="shared" si="14"/>
        <v>T7S 1600 amp, Icc= 50 Kamp a 440 volts Relé PR331 LSIG</v>
      </c>
      <c r="M309" s="7" t="s">
        <v>99</v>
      </c>
      <c r="N309" s="9"/>
      <c r="O309" s="10"/>
      <c r="Q309" s="7" t="s">
        <v>94</v>
      </c>
      <c r="R309" s="9" t="str">
        <f>VLOOKUP(Q309,MXP!$B$3:$L$90000,2,0)</f>
        <v xml:space="preserve">Juego de Terminales FC CuAl para alojar hasta 4 cables de 120...240 mm2 (250...500 Kcmil) para interruptor T7 hasta 1,600 A, 6 Pzs </v>
      </c>
      <c r="S309" s="9"/>
      <c r="T309" s="10"/>
      <c r="U309" s="3" t="s">
        <v>35950</v>
      </c>
      <c r="V309" s="3" t="s">
        <v>41156</v>
      </c>
      <c r="W309" s="3" t="s">
        <v>41139</v>
      </c>
      <c r="X309" s="3" t="s">
        <v>41139</v>
      </c>
      <c r="Y309" s="3" t="s">
        <v>35952</v>
      </c>
      <c r="Z309" s="3" t="s">
        <v>41173</v>
      </c>
      <c r="AA309" s="3" t="s">
        <v>41139</v>
      </c>
      <c r="AB309" s="3" t="s">
        <v>41139</v>
      </c>
      <c r="AC309" s="3" t="s">
        <v>41139</v>
      </c>
      <c r="AD309" s="3" t="s">
        <v>41139</v>
      </c>
      <c r="AE309" s="3" t="s">
        <v>41139</v>
      </c>
      <c r="AF309" s="3" t="s">
        <v>41139</v>
      </c>
    </row>
    <row r="310" spans="3:32">
      <c r="C310" s="7" t="str">
        <f t="shared" si="15"/>
        <v>1600500405</v>
      </c>
      <c r="D310" s="7">
        <f t="shared" si="13"/>
        <v>1600500405</v>
      </c>
      <c r="E310" s="7">
        <v>5</v>
      </c>
      <c r="F310" s="76">
        <v>1600</v>
      </c>
      <c r="G310" s="7">
        <v>500</v>
      </c>
      <c r="H310" s="7">
        <v>40</v>
      </c>
      <c r="I310" s="7" t="s">
        <v>50</v>
      </c>
      <c r="J310" s="7" t="s">
        <v>92</v>
      </c>
      <c r="K310" s="7" t="s">
        <v>132</v>
      </c>
      <c r="L310" s="7" t="str">
        <f t="shared" si="14"/>
        <v>T7S 1600 amp, Icc= 40 Kamp a 500 volts Relé PR331 LSIG</v>
      </c>
      <c r="M310" s="7" t="s">
        <v>99</v>
      </c>
      <c r="N310" s="9"/>
      <c r="O310" s="10"/>
      <c r="Q310" s="7" t="s">
        <v>94</v>
      </c>
      <c r="R310" s="9" t="str">
        <f>VLOOKUP(Q310,MXP!$B$3:$L$90000,2,0)</f>
        <v xml:space="preserve">Juego de Terminales FC CuAl para alojar hasta 4 cables de 120...240 mm2 (250...500 Kcmil) para interruptor T7 hasta 1,600 A, 6 Pzs </v>
      </c>
      <c r="S310" s="9"/>
      <c r="T310" s="10"/>
      <c r="U310" s="3" t="s">
        <v>35950</v>
      </c>
      <c r="V310" s="3" t="s">
        <v>41156</v>
      </c>
      <c r="W310" s="3" t="s">
        <v>41139</v>
      </c>
      <c r="X310" s="3" t="s">
        <v>41139</v>
      </c>
      <c r="Y310" s="3" t="s">
        <v>35952</v>
      </c>
      <c r="Z310" s="3" t="s">
        <v>41173</v>
      </c>
      <c r="AA310" s="3" t="s">
        <v>41139</v>
      </c>
      <c r="AB310" s="3" t="s">
        <v>41139</v>
      </c>
      <c r="AC310" s="3" t="s">
        <v>41139</v>
      </c>
      <c r="AD310" s="3" t="s">
        <v>41139</v>
      </c>
      <c r="AE310" s="3" t="s">
        <v>41139</v>
      </c>
      <c r="AF310" s="3" t="s">
        <v>41139</v>
      </c>
    </row>
    <row r="311" spans="3:32">
      <c r="C311" s="7" t="str">
        <f t="shared" si="15"/>
        <v>1600690305</v>
      </c>
      <c r="D311" s="7">
        <f t="shared" si="13"/>
        <v>1600690305</v>
      </c>
      <c r="E311" s="7">
        <v>5</v>
      </c>
      <c r="F311" s="77">
        <v>1600</v>
      </c>
      <c r="G311" s="7">
        <v>690</v>
      </c>
      <c r="H311" s="7">
        <v>30</v>
      </c>
      <c r="I311" s="7" t="s">
        <v>50</v>
      </c>
      <c r="J311" s="7" t="s">
        <v>92</v>
      </c>
      <c r="K311" s="7" t="s">
        <v>132</v>
      </c>
      <c r="L311" s="7" t="str">
        <f t="shared" si="14"/>
        <v>T7S 1600 amp, Icc= 30 Kamp a 690 volts Relé PR331 LSIG</v>
      </c>
      <c r="M311" s="7" t="s">
        <v>99</v>
      </c>
      <c r="N311" s="9"/>
      <c r="O311" s="10"/>
      <c r="Q311" s="7" t="s">
        <v>94</v>
      </c>
      <c r="R311" s="9" t="str">
        <f>VLOOKUP(Q311,MXP!$B$3:$L$90000,2,0)</f>
        <v xml:space="preserve">Juego de Terminales FC CuAl para alojar hasta 4 cables de 120...240 mm2 (250...500 Kcmil) para interruptor T7 hasta 1,600 A, 6 Pzs </v>
      </c>
      <c r="S311" s="9"/>
      <c r="T311" s="10"/>
      <c r="U311" s="3" t="s">
        <v>35950</v>
      </c>
      <c r="V311" s="3" t="s">
        <v>41156</v>
      </c>
      <c r="W311" s="3" t="s">
        <v>41139</v>
      </c>
      <c r="X311" s="3" t="s">
        <v>41139</v>
      </c>
      <c r="Y311" s="3" t="s">
        <v>35952</v>
      </c>
      <c r="Z311" s="3" t="s">
        <v>41173</v>
      </c>
      <c r="AA311" s="3" t="s">
        <v>41139</v>
      </c>
      <c r="AB311" s="3" t="s">
        <v>41139</v>
      </c>
      <c r="AC311" s="3" t="s">
        <v>41139</v>
      </c>
      <c r="AD311" s="3" t="s">
        <v>41139</v>
      </c>
      <c r="AE311" s="3" t="s">
        <v>41139</v>
      </c>
      <c r="AF311" s="3" t="s">
        <v>41139</v>
      </c>
    </row>
    <row r="312" spans="3:32">
      <c r="C312" s="7" t="str">
        <f t="shared" si="15"/>
        <v>10002201004</v>
      </c>
      <c r="D312" s="7">
        <f t="shared" si="13"/>
        <v>10002201004</v>
      </c>
      <c r="E312" s="7">
        <v>4</v>
      </c>
      <c r="F312" s="75">
        <v>1000</v>
      </c>
      <c r="G312" s="7">
        <v>220</v>
      </c>
      <c r="H312" s="7">
        <v>100</v>
      </c>
      <c r="I312" s="7" t="s">
        <v>41</v>
      </c>
      <c r="J312" s="7" t="s">
        <v>92</v>
      </c>
      <c r="K312" s="7" t="s">
        <v>131</v>
      </c>
      <c r="L312" s="7" t="str">
        <f t="shared" si="14"/>
        <v>T7H 1000 amp, Icc= 100 Kamp a 220 volts Relé PR231 LS/I,</v>
      </c>
      <c r="M312" s="7" t="s">
        <v>100</v>
      </c>
      <c r="N312" s="9"/>
      <c r="O312" s="10"/>
      <c r="Q312" s="7" t="s">
        <v>94</v>
      </c>
      <c r="R312" s="9" t="str">
        <f>VLOOKUP(Q312,MXP!$B$3:$L$90000,2,0)</f>
        <v xml:space="preserve">Juego de Terminales FC CuAl para alojar hasta 4 cables de 120...240 mm2 (250...500 Kcmil) para interruptor T7 hasta 1,600 A, 6 Pzs </v>
      </c>
      <c r="S312" s="9"/>
      <c r="T312" s="10"/>
      <c r="U312" s="3" t="s">
        <v>35950</v>
      </c>
      <c r="V312" s="3" t="s">
        <v>41156</v>
      </c>
      <c r="W312" s="3" t="s">
        <v>41139</v>
      </c>
      <c r="X312" s="3" t="s">
        <v>41139</v>
      </c>
      <c r="Y312" s="3" t="s">
        <v>35952</v>
      </c>
      <c r="Z312" s="3" t="s">
        <v>41173</v>
      </c>
      <c r="AA312" s="3" t="s">
        <v>41139</v>
      </c>
      <c r="AB312" s="3" t="s">
        <v>41139</v>
      </c>
      <c r="AC312" s="3" t="s">
        <v>41139</v>
      </c>
      <c r="AD312" s="3" t="s">
        <v>41139</v>
      </c>
      <c r="AE312" s="3" t="s">
        <v>41139</v>
      </c>
      <c r="AF312" s="3" t="s">
        <v>41139</v>
      </c>
    </row>
    <row r="313" spans="3:32">
      <c r="C313" s="7" t="str">
        <f t="shared" si="15"/>
        <v>1000440654</v>
      </c>
      <c r="D313" s="7">
        <f t="shared" si="13"/>
        <v>1000440654</v>
      </c>
      <c r="E313" s="7">
        <v>4</v>
      </c>
      <c r="F313" s="76">
        <v>1000</v>
      </c>
      <c r="G313" s="7">
        <v>440</v>
      </c>
      <c r="H313" s="7">
        <v>65</v>
      </c>
      <c r="I313" s="7" t="s">
        <v>41</v>
      </c>
      <c r="J313" s="7" t="s">
        <v>92</v>
      </c>
      <c r="K313" s="7" t="s">
        <v>131</v>
      </c>
      <c r="L313" s="7" t="str">
        <f t="shared" si="14"/>
        <v>T7H 1000 amp, Icc= 65 Kamp a 440 volts Relé PR231 LS/I,</v>
      </c>
      <c r="M313" s="7" t="s">
        <v>100</v>
      </c>
      <c r="N313" s="9"/>
      <c r="O313" s="10"/>
      <c r="Q313" s="7" t="s">
        <v>94</v>
      </c>
      <c r="R313" s="9" t="str">
        <f>VLOOKUP(Q313,MXP!$B$3:$L$90000,2,0)</f>
        <v xml:space="preserve">Juego de Terminales FC CuAl para alojar hasta 4 cables de 120...240 mm2 (250...500 Kcmil) para interruptor T7 hasta 1,600 A, 6 Pzs </v>
      </c>
      <c r="S313" s="9"/>
      <c r="T313" s="10"/>
      <c r="U313" s="3" t="s">
        <v>35950</v>
      </c>
      <c r="V313" s="3" t="s">
        <v>41156</v>
      </c>
      <c r="W313" s="3" t="s">
        <v>41139</v>
      </c>
      <c r="X313" s="3" t="s">
        <v>41139</v>
      </c>
      <c r="Y313" s="3" t="s">
        <v>35952</v>
      </c>
      <c r="Z313" s="3" t="s">
        <v>41173</v>
      </c>
      <c r="AA313" s="3" t="s">
        <v>41139</v>
      </c>
      <c r="AB313" s="3" t="s">
        <v>41139</v>
      </c>
      <c r="AC313" s="3" t="s">
        <v>41139</v>
      </c>
      <c r="AD313" s="3" t="s">
        <v>41139</v>
      </c>
      <c r="AE313" s="3" t="s">
        <v>41139</v>
      </c>
      <c r="AF313" s="3" t="s">
        <v>41139</v>
      </c>
    </row>
    <row r="314" spans="3:32">
      <c r="C314" s="7" t="str">
        <f t="shared" si="15"/>
        <v>1000500504</v>
      </c>
      <c r="D314" s="7">
        <f t="shared" si="13"/>
        <v>1000500504</v>
      </c>
      <c r="E314" s="7">
        <v>4</v>
      </c>
      <c r="F314" s="76">
        <v>1000</v>
      </c>
      <c r="G314" s="7">
        <v>500</v>
      </c>
      <c r="H314" s="7">
        <v>50</v>
      </c>
      <c r="I314" s="7" t="s">
        <v>41</v>
      </c>
      <c r="J314" s="7" t="s">
        <v>92</v>
      </c>
      <c r="K314" s="7" t="s">
        <v>131</v>
      </c>
      <c r="L314" s="7" t="str">
        <f t="shared" si="14"/>
        <v>T7H 1000 amp, Icc= 50 Kamp a 500 volts Relé PR231 LS/I,</v>
      </c>
      <c r="M314" s="7" t="s">
        <v>100</v>
      </c>
      <c r="N314" s="9"/>
      <c r="O314" s="10"/>
      <c r="Q314" s="7" t="s">
        <v>94</v>
      </c>
      <c r="R314" s="9" t="str">
        <f>VLOOKUP(Q314,MXP!$B$3:$L$90000,2,0)</f>
        <v xml:space="preserve">Juego de Terminales FC CuAl para alojar hasta 4 cables de 120...240 mm2 (250...500 Kcmil) para interruptor T7 hasta 1,600 A, 6 Pzs </v>
      </c>
      <c r="S314" s="9"/>
      <c r="T314" s="10"/>
      <c r="U314" s="3" t="s">
        <v>35950</v>
      </c>
      <c r="V314" s="3" t="s">
        <v>41156</v>
      </c>
      <c r="W314" s="3" t="s">
        <v>41139</v>
      </c>
      <c r="X314" s="3" t="s">
        <v>41139</v>
      </c>
      <c r="Y314" s="3" t="s">
        <v>35952</v>
      </c>
      <c r="Z314" s="3" t="s">
        <v>41173</v>
      </c>
      <c r="AA314" s="3" t="s">
        <v>41139</v>
      </c>
      <c r="AB314" s="3" t="s">
        <v>41139</v>
      </c>
      <c r="AC314" s="3" t="s">
        <v>41139</v>
      </c>
      <c r="AD314" s="3" t="s">
        <v>41139</v>
      </c>
      <c r="AE314" s="3" t="s">
        <v>41139</v>
      </c>
      <c r="AF314" s="3" t="s">
        <v>41139</v>
      </c>
    </row>
    <row r="315" spans="3:32">
      <c r="C315" s="7" t="str">
        <f t="shared" si="15"/>
        <v>1000690424</v>
      </c>
      <c r="D315" s="7">
        <f t="shared" si="13"/>
        <v>1000690424</v>
      </c>
      <c r="E315" s="7">
        <v>4</v>
      </c>
      <c r="F315" s="77">
        <v>1000</v>
      </c>
      <c r="G315" s="7">
        <v>690</v>
      </c>
      <c r="H315" s="7">
        <v>42</v>
      </c>
      <c r="I315" s="7" t="s">
        <v>41</v>
      </c>
      <c r="J315" s="7" t="s">
        <v>92</v>
      </c>
      <c r="K315" s="7" t="s">
        <v>131</v>
      </c>
      <c r="L315" s="7" t="str">
        <f t="shared" si="14"/>
        <v>T7H 1000 amp, Icc= 42 Kamp a 690 volts Relé PR231 LS/I,</v>
      </c>
      <c r="M315" s="7" t="s">
        <v>100</v>
      </c>
      <c r="N315" s="9"/>
      <c r="O315" s="10"/>
      <c r="Q315" s="7" t="s">
        <v>94</v>
      </c>
      <c r="R315" s="9" t="str">
        <f>VLOOKUP(Q315,MXP!$B$3:$L$90000,2,0)</f>
        <v xml:space="preserve">Juego de Terminales FC CuAl para alojar hasta 4 cables de 120...240 mm2 (250...500 Kcmil) para interruptor T7 hasta 1,600 A, 6 Pzs </v>
      </c>
      <c r="S315" s="9"/>
      <c r="T315" s="10"/>
      <c r="U315" s="3" t="s">
        <v>35950</v>
      </c>
      <c r="V315" s="3" t="s">
        <v>41156</v>
      </c>
      <c r="W315" s="3" t="s">
        <v>41139</v>
      </c>
      <c r="X315" s="3" t="s">
        <v>41139</v>
      </c>
      <c r="Y315" s="3" t="s">
        <v>35952</v>
      </c>
      <c r="Z315" s="3" t="s">
        <v>41173</v>
      </c>
      <c r="AA315" s="3" t="s">
        <v>41139</v>
      </c>
      <c r="AB315" s="3" t="s">
        <v>41139</v>
      </c>
      <c r="AC315" s="3" t="s">
        <v>41139</v>
      </c>
      <c r="AD315" s="3" t="s">
        <v>41139</v>
      </c>
      <c r="AE315" s="3" t="s">
        <v>41139</v>
      </c>
      <c r="AF315" s="3" t="s">
        <v>41139</v>
      </c>
    </row>
    <row r="316" spans="3:32">
      <c r="C316" s="7" t="str">
        <f t="shared" si="15"/>
        <v>10002201005</v>
      </c>
      <c r="D316" s="7">
        <f t="shared" si="13"/>
        <v>10002201005</v>
      </c>
      <c r="E316" s="7">
        <v>5</v>
      </c>
      <c r="F316" s="75">
        <v>1000</v>
      </c>
      <c r="G316" s="7">
        <v>220</v>
      </c>
      <c r="H316" s="7">
        <v>100</v>
      </c>
      <c r="I316" s="7" t="s">
        <v>41</v>
      </c>
      <c r="J316" s="7" t="s">
        <v>92</v>
      </c>
      <c r="K316" s="7" t="s">
        <v>132</v>
      </c>
      <c r="L316" s="7" t="str">
        <f t="shared" si="14"/>
        <v>T7H 1000 amp, Icc= 100 Kamp a 220 volts Relé PR331 LSIG</v>
      </c>
      <c r="M316" s="7" t="s">
        <v>101</v>
      </c>
      <c r="N316" s="9"/>
      <c r="O316" s="10"/>
      <c r="Q316" s="7" t="s">
        <v>94</v>
      </c>
      <c r="R316" s="9" t="str">
        <f>VLOOKUP(Q316,MXP!$B$3:$L$90000,2,0)</f>
        <v xml:space="preserve">Juego de Terminales FC CuAl para alojar hasta 4 cables de 120...240 mm2 (250...500 Kcmil) para interruptor T7 hasta 1,600 A, 6 Pzs </v>
      </c>
      <c r="S316" s="9"/>
      <c r="T316" s="10"/>
      <c r="U316" s="3" t="s">
        <v>35950</v>
      </c>
      <c r="V316" s="3" t="s">
        <v>41156</v>
      </c>
      <c r="W316" s="3" t="s">
        <v>41139</v>
      </c>
      <c r="X316" s="3" t="s">
        <v>41139</v>
      </c>
      <c r="Y316" s="3" t="s">
        <v>35952</v>
      </c>
      <c r="Z316" s="3" t="s">
        <v>41173</v>
      </c>
      <c r="AA316" s="3" t="s">
        <v>41139</v>
      </c>
      <c r="AB316" s="3" t="s">
        <v>41139</v>
      </c>
      <c r="AC316" s="3" t="s">
        <v>41139</v>
      </c>
      <c r="AD316" s="3" t="s">
        <v>41139</v>
      </c>
      <c r="AE316" s="3" t="s">
        <v>41139</v>
      </c>
      <c r="AF316" s="3" t="s">
        <v>41139</v>
      </c>
    </row>
    <row r="317" spans="3:32">
      <c r="C317" s="7" t="str">
        <f t="shared" si="15"/>
        <v>1000440655</v>
      </c>
      <c r="D317" s="7">
        <f t="shared" si="13"/>
        <v>1000440655</v>
      </c>
      <c r="E317" s="7">
        <v>5</v>
      </c>
      <c r="F317" s="76">
        <v>1000</v>
      </c>
      <c r="G317" s="7">
        <v>440</v>
      </c>
      <c r="H317" s="7">
        <v>65</v>
      </c>
      <c r="I317" s="7" t="s">
        <v>41</v>
      </c>
      <c r="J317" s="7" t="s">
        <v>92</v>
      </c>
      <c r="K317" s="7" t="s">
        <v>132</v>
      </c>
      <c r="L317" s="7" t="str">
        <f t="shared" si="14"/>
        <v>T7H 1000 amp, Icc= 65 Kamp a 440 volts Relé PR331 LSIG</v>
      </c>
      <c r="M317" s="7" t="s">
        <v>101</v>
      </c>
      <c r="N317" s="9"/>
      <c r="O317" s="10"/>
      <c r="Q317" s="7" t="s">
        <v>94</v>
      </c>
      <c r="R317" s="9" t="str">
        <f>VLOOKUP(Q317,MXP!$B$3:$L$90000,2,0)</f>
        <v xml:space="preserve">Juego de Terminales FC CuAl para alojar hasta 4 cables de 120...240 mm2 (250...500 Kcmil) para interruptor T7 hasta 1,600 A, 6 Pzs </v>
      </c>
      <c r="S317" s="9"/>
      <c r="T317" s="10"/>
      <c r="U317" s="3" t="s">
        <v>35950</v>
      </c>
      <c r="V317" s="3" t="s">
        <v>41156</v>
      </c>
      <c r="W317" s="3" t="s">
        <v>41139</v>
      </c>
      <c r="X317" s="3" t="s">
        <v>41139</v>
      </c>
      <c r="Y317" s="3" t="s">
        <v>35952</v>
      </c>
      <c r="Z317" s="3" t="s">
        <v>41173</v>
      </c>
      <c r="AA317" s="3" t="s">
        <v>41139</v>
      </c>
      <c r="AB317" s="3" t="s">
        <v>41139</v>
      </c>
      <c r="AC317" s="3" t="s">
        <v>41139</v>
      </c>
      <c r="AD317" s="3" t="s">
        <v>41139</v>
      </c>
      <c r="AE317" s="3" t="s">
        <v>41139</v>
      </c>
      <c r="AF317" s="3" t="s">
        <v>41139</v>
      </c>
    </row>
    <row r="318" spans="3:32">
      <c r="C318" s="7" t="str">
        <f t="shared" si="15"/>
        <v>1000500505</v>
      </c>
      <c r="D318" s="7">
        <f t="shared" si="13"/>
        <v>1000500505</v>
      </c>
      <c r="E318" s="7">
        <v>5</v>
      </c>
      <c r="F318" s="76">
        <v>1000</v>
      </c>
      <c r="G318" s="7">
        <v>500</v>
      </c>
      <c r="H318" s="7">
        <v>50</v>
      </c>
      <c r="I318" s="7" t="s">
        <v>41</v>
      </c>
      <c r="J318" s="7" t="s">
        <v>92</v>
      </c>
      <c r="K318" s="7" t="s">
        <v>132</v>
      </c>
      <c r="L318" s="7" t="str">
        <f t="shared" si="14"/>
        <v>T7H 1000 amp, Icc= 50 Kamp a 500 volts Relé PR331 LSIG</v>
      </c>
      <c r="M318" s="7" t="s">
        <v>101</v>
      </c>
      <c r="N318" s="9"/>
      <c r="O318" s="10"/>
      <c r="Q318" s="7" t="s">
        <v>94</v>
      </c>
      <c r="R318" s="9" t="str">
        <f>VLOOKUP(Q318,MXP!$B$3:$L$90000,2,0)</f>
        <v xml:space="preserve">Juego de Terminales FC CuAl para alojar hasta 4 cables de 120...240 mm2 (250...500 Kcmil) para interruptor T7 hasta 1,600 A, 6 Pzs </v>
      </c>
      <c r="S318" s="9"/>
      <c r="T318" s="10"/>
      <c r="U318" s="3" t="s">
        <v>35950</v>
      </c>
      <c r="V318" s="3" t="s">
        <v>41156</v>
      </c>
      <c r="W318" s="3" t="s">
        <v>41139</v>
      </c>
      <c r="X318" s="3" t="s">
        <v>41139</v>
      </c>
      <c r="Y318" s="3" t="s">
        <v>35952</v>
      </c>
      <c r="Z318" s="3" t="s">
        <v>41173</v>
      </c>
      <c r="AA318" s="3" t="s">
        <v>41139</v>
      </c>
      <c r="AB318" s="3" t="s">
        <v>41139</v>
      </c>
      <c r="AC318" s="3" t="s">
        <v>41139</v>
      </c>
      <c r="AD318" s="3" t="s">
        <v>41139</v>
      </c>
      <c r="AE318" s="3" t="s">
        <v>41139</v>
      </c>
      <c r="AF318" s="3" t="s">
        <v>41139</v>
      </c>
    </row>
    <row r="319" spans="3:32">
      <c r="C319" s="7" t="str">
        <f t="shared" si="15"/>
        <v>1000690425</v>
      </c>
      <c r="D319" s="7">
        <f t="shared" si="13"/>
        <v>1000690425</v>
      </c>
      <c r="E319" s="7">
        <v>5</v>
      </c>
      <c r="F319" s="77">
        <v>1000</v>
      </c>
      <c r="G319" s="7">
        <v>690</v>
      </c>
      <c r="H319" s="7">
        <v>42</v>
      </c>
      <c r="I319" s="7" t="s">
        <v>41</v>
      </c>
      <c r="J319" s="7" t="s">
        <v>92</v>
      </c>
      <c r="K319" s="7" t="s">
        <v>132</v>
      </c>
      <c r="L319" s="7" t="str">
        <f t="shared" si="14"/>
        <v>T7H 1000 amp, Icc= 42 Kamp a 690 volts Relé PR331 LSIG</v>
      </c>
      <c r="M319" s="7" t="s">
        <v>101</v>
      </c>
      <c r="N319" s="9"/>
      <c r="O319" s="10"/>
      <c r="Q319" s="7" t="s">
        <v>94</v>
      </c>
      <c r="R319" s="9" t="str">
        <f>VLOOKUP(Q319,MXP!$B$3:$L$90000,2,0)</f>
        <v xml:space="preserve">Juego de Terminales FC CuAl para alojar hasta 4 cables de 120...240 mm2 (250...500 Kcmil) para interruptor T7 hasta 1,600 A, 6 Pzs </v>
      </c>
      <c r="S319" s="9"/>
      <c r="T319" s="10"/>
      <c r="U319" s="3" t="s">
        <v>35950</v>
      </c>
      <c r="V319" s="3" t="s">
        <v>41156</v>
      </c>
      <c r="W319" s="3" t="s">
        <v>41139</v>
      </c>
      <c r="X319" s="3" t="s">
        <v>41139</v>
      </c>
      <c r="Y319" s="3" t="s">
        <v>35952</v>
      </c>
      <c r="Z319" s="3" t="s">
        <v>41173</v>
      </c>
      <c r="AA319" s="3" t="s">
        <v>41139</v>
      </c>
      <c r="AB319" s="3" t="s">
        <v>41139</v>
      </c>
      <c r="AC319" s="3" t="s">
        <v>41139</v>
      </c>
      <c r="AD319" s="3" t="s">
        <v>41139</v>
      </c>
      <c r="AE319" s="3" t="s">
        <v>41139</v>
      </c>
      <c r="AF319" s="3" t="s">
        <v>41139</v>
      </c>
    </row>
    <row r="320" spans="3:32">
      <c r="C320" s="7" t="str">
        <f t="shared" si="15"/>
        <v>12502201004</v>
      </c>
      <c r="D320" s="7">
        <f t="shared" si="13"/>
        <v>12502201004</v>
      </c>
      <c r="E320" s="7">
        <v>4</v>
      </c>
      <c r="F320" s="75">
        <v>1250</v>
      </c>
      <c r="G320" s="7">
        <v>220</v>
      </c>
      <c r="H320" s="7">
        <v>100</v>
      </c>
      <c r="I320" s="7" t="s">
        <v>41</v>
      </c>
      <c r="J320" s="7" t="s">
        <v>92</v>
      </c>
      <c r="K320" s="7" t="s">
        <v>131</v>
      </c>
      <c r="L320" s="7" t="str">
        <f t="shared" si="14"/>
        <v>T7H 1250 amp, Icc= 100 Kamp a 220 volts Relé PR231 LS/I,</v>
      </c>
      <c r="M320" s="7" t="s">
        <v>102</v>
      </c>
      <c r="N320" s="9"/>
      <c r="O320" s="10"/>
      <c r="Q320" s="7" t="s">
        <v>94</v>
      </c>
      <c r="R320" s="9" t="str">
        <f>VLOOKUP(Q320,MXP!$B$3:$L$90000,2,0)</f>
        <v xml:space="preserve">Juego de Terminales FC CuAl para alojar hasta 4 cables de 120...240 mm2 (250...500 Kcmil) para interruptor T7 hasta 1,600 A, 6 Pzs </v>
      </c>
      <c r="S320" s="9"/>
      <c r="T320" s="10"/>
      <c r="U320" s="3" t="s">
        <v>35950</v>
      </c>
      <c r="V320" s="3" t="s">
        <v>41156</v>
      </c>
      <c r="W320" s="3" t="s">
        <v>41139</v>
      </c>
      <c r="X320" s="3" t="s">
        <v>41139</v>
      </c>
      <c r="Y320" s="3" t="s">
        <v>35952</v>
      </c>
      <c r="Z320" s="3" t="s">
        <v>41173</v>
      </c>
      <c r="AA320" s="3" t="s">
        <v>41139</v>
      </c>
      <c r="AB320" s="3" t="s">
        <v>41139</v>
      </c>
      <c r="AC320" s="3" t="s">
        <v>41139</v>
      </c>
      <c r="AD320" s="3" t="s">
        <v>41139</v>
      </c>
      <c r="AE320" s="3" t="s">
        <v>41139</v>
      </c>
      <c r="AF320" s="3" t="s">
        <v>41139</v>
      </c>
    </row>
    <row r="321" spans="3:32">
      <c r="C321" s="7" t="str">
        <f t="shared" si="15"/>
        <v>1250440654</v>
      </c>
      <c r="D321" s="7">
        <f t="shared" si="13"/>
        <v>1250440654</v>
      </c>
      <c r="E321" s="7">
        <v>4</v>
      </c>
      <c r="F321" s="76">
        <v>1250</v>
      </c>
      <c r="G321" s="7">
        <v>440</v>
      </c>
      <c r="H321" s="7">
        <v>65</v>
      </c>
      <c r="I321" s="7" t="s">
        <v>41</v>
      </c>
      <c r="J321" s="7" t="s">
        <v>92</v>
      </c>
      <c r="K321" s="7" t="s">
        <v>131</v>
      </c>
      <c r="L321" s="7" t="str">
        <f t="shared" si="14"/>
        <v>T7H 1250 amp, Icc= 65 Kamp a 440 volts Relé PR231 LS/I,</v>
      </c>
      <c r="M321" s="7" t="s">
        <v>102</v>
      </c>
      <c r="N321" s="9"/>
      <c r="O321" s="10"/>
      <c r="Q321" s="7" t="s">
        <v>94</v>
      </c>
      <c r="R321" s="9" t="str">
        <f>VLOOKUP(Q321,MXP!$B$3:$L$90000,2,0)</f>
        <v xml:space="preserve">Juego de Terminales FC CuAl para alojar hasta 4 cables de 120...240 mm2 (250...500 Kcmil) para interruptor T7 hasta 1,600 A, 6 Pzs </v>
      </c>
      <c r="S321" s="9"/>
      <c r="T321" s="10"/>
      <c r="U321" s="3" t="s">
        <v>35950</v>
      </c>
      <c r="V321" s="3" t="s">
        <v>41156</v>
      </c>
      <c r="W321" s="3" t="s">
        <v>41139</v>
      </c>
      <c r="X321" s="3" t="s">
        <v>41139</v>
      </c>
      <c r="Y321" s="3" t="s">
        <v>35952</v>
      </c>
      <c r="Z321" s="3" t="s">
        <v>41173</v>
      </c>
      <c r="AA321" s="3" t="s">
        <v>41139</v>
      </c>
      <c r="AB321" s="3" t="s">
        <v>41139</v>
      </c>
      <c r="AC321" s="3" t="s">
        <v>41139</v>
      </c>
      <c r="AD321" s="3" t="s">
        <v>41139</v>
      </c>
      <c r="AE321" s="3" t="s">
        <v>41139</v>
      </c>
      <c r="AF321" s="3" t="s">
        <v>41139</v>
      </c>
    </row>
    <row r="322" spans="3:32">
      <c r="C322" s="7" t="str">
        <f t="shared" si="15"/>
        <v>1250500504</v>
      </c>
      <c r="D322" s="7">
        <f t="shared" si="13"/>
        <v>1250500504</v>
      </c>
      <c r="E322" s="7">
        <v>4</v>
      </c>
      <c r="F322" s="76">
        <v>1250</v>
      </c>
      <c r="G322" s="7">
        <v>500</v>
      </c>
      <c r="H322" s="7">
        <v>50</v>
      </c>
      <c r="I322" s="7" t="s">
        <v>41</v>
      </c>
      <c r="J322" s="7" t="s">
        <v>92</v>
      </c>
      <c r="K322" s="7" t="s">
        <v>131</v>
      </c>
      <c r="L322" s="7" t="str">
        <f t="shared" si="14"/>
        <v>T7H 1250 amp, Icc= 50 Kamp a 500 volts Relé PR231 LS/I,</v>
      </c>
      <c r="M322" s="7" t="s">
        <v>102</v>
      </c>
      <c r="N322" s="9"/>
      <c r="O322" s="10"/>
      <c r="Q322" s="7" t="s">
        <v>94</v>
      </c>
      <c r="R322" s="9" t="str">
        <f>VLOOKUP(Q322,MXP!$B$3:$L$90000,2,0)</f>
        <v xml:space="preserve">Juego de Terminales FC CuAl para alojar hasta 4 cables de 120...240 mm2 (250...500 Kcmil) para interruptor T7 hasta 1,600 A, 6 Pzs </v>
      </c>
      <c r="S322" s="9"/>
      <c r="T322" s="10"/>
      <c r="U322" s="3" t="s">
        <v>35950</v>
      </c>
      <c r="V322" s="3" t="s">
        <v>41156</v>
      </c>
      <c r="W322" s="3" t="s">
        <v>41139</v>
      </c>
      <c r="X322" s="3" t="s">
        <v>41139</v>
      </c>
      <c r="Y322" s="3" t="s">
        <v>35952</v>
      </c>
      <c r="Z322" s="3" t="s">
        <v>41173</v>
      </c>
      <c r="AA322" s="3" t="s">
        <v>41139</v>
      </c>
      <c r="AB322" s="3" t="s">
        <v>41139</v>
      </c>
      <c r="AC322" s="3" t="s">
        <v>41139</v>
      </c>
      <c r="AD322" s="3" t="s">
        <v>41139</v>
      </c>
      <c r="AE322" s="3" t="s">
        <v>41139</v>
      </c>
      <c r="AF322" s="3" t="s">
        <v>41139</v>
      </c>
    </row>
    <row r="323" spans="3:32">
      <c r="C323" s="7" t="str">
        <f t="shared" si="15"/>
        <v>1250690424</v>
      </c>
      <c r="D323" s="7">
        <f t="shared" si="13"/>
        <v>1250690424</v>
      </c>
      <c r="E323" s="7">
        <v>4</v>
      </c>
      <c r="F323" s="77">
        <v>1250</v>
      </c>
      <c r="G323" s="7">
        <v>690</v>
      </c>
      <c r="H323" s="7">
        <v>42</v>
      </c>
      <c r="I323" s="7" t="s">
        <v>41</v>
      </c>
      <c r="J323" s="7" t="s">
        <v>92</v>
      </c>
      <c r="K323" s="7" t="s">
        <v>131</v>
      </c>
      <c r="L323" s="7" t="str">
        <f t="shared" si="14"/>
        <v>T7H 1250 amp, Icc= 42 Kamp a 690 volts Relé PR231 LS/I,</v>
      </c>
      <c r="M323" s="7" t="s">
        <v>102</v>
      </c>
      <c r="N323" s="9"/>
      <c r="O323" s="10"/>
      <c r="Q323" s="7" t="s">
        <v>94</v>
      </c>
      <c r="R323" s="9" t="str">
        <f>VLOOKUP(Q323,MXP!$B$3:$L$90000,2,0)</f>
        <v xml:space="preserve">Juego de Terminales FC CuAl para alojar hasta 4 cables de 120...240 mm2 (250...500 Kcmil) para interruptor T7 hasta 1,600 A, 6 Pzs </v>
      </c>
      <c r="S323" s="9"/>
      <c r="T323" s="10"/>
      <c r="U323" s="3" t="s">
        <v>35950</v>
      </c>
      <c r="V323" s="3" t="s">
        <v>41156</v>
      </c>
      <c r="W323" s="3" t="s">
        <v>41139</v>
      </c>
      <c r="X323" s="3" t="s">
        <v>41139</v>
      </c>
      <c r="Y323" s="3" t="s">
        <v>35952</v>
      </c>
      <c r="Z323" s="3" t="s">
        <v>41173</v>
      </c>
      <c r="AA323" s="3" t="s">
        <v>41139</v>
      </c>
      <c r="AB323" s="3" t="s">
        <v>41139</v>
      </c>
      <c r="AC323" s="3" t="s">
        <v>41139</v>
      </c>
      <c r="AD323" s="3" t="s">
        <v>41139</v>
      </c>
      <c r="AE323" s="3" t="s">
        <v>41139</v>
      </c>
      <c r="AF323" s="3" t="s">
        <v>41139</v>
      </c>
    </row>
    <row r="324" spans="3:32">
      <c r="C324" s="7" t="str">
        <f t="shared" si="15"/>
        <v>12502201005</v>
      </c>
      <c r="D324" s="7">
        <f t="shared" si="13"/>
        <v>12502201005</v>
      </c>
      <c r="E324" s="7">
        <v>5</v>
      </c>
      <c r="F324" s="75">
        <v>1250</v>
      </c>
      <c r="G324" s="7">
        <v>220</v>
      </c>
      <c r="H324" s="7">
        <v>100</v>
      </c>
      <c r="I324" s="7" t="s">
        <v>41</v>
      </c>
      <c r="J324" s="7" t="s">
        <v>92</v>
      </c>
      <c r="K324" s="7" t="s">
        <v>132</v>
      </c>
      <c r="L324" s="7" t="str">
        <f t="shared" si="14"/>
        <v>T7H 1250 amp, Icc= 100 Kamp a 220 volts Relé PR331 LSIG</v>
      </c>
      <c r="M324" s="7" t="s">
        <v>103</v>
      </c>
      <c r="N324" s="9"/>
      <c r="O324" s="10"/>
      <c r="Q324" s="7" t="s">
        <v>94</v>
      </c>
      <c r="R324" s="9" t="str">
        <f>VLOOKUP(Q324,MXP!$B$3:$L$90000,2,0)</f>
        <v xml:space="preserve">Juego de Terminales FC CuAl para alojar hasta 4 cables de 120...240 mm2 (250...500 Kcmil) para interruptor T7 hasta 1,600 A, 6 Pzs </v>
      </c>
      <c r="S324" s="9"/>
      <c r="T324" s="10"/>
      <c r="U324" s="3" t="s">
        <v>35950</v>
      </c>
      <c r="V324" s="3" t="s">
        <v>41156</v>
      </c>
      <c r="W324" s="3" t="s">
        <v>41139</v>
      </c>
      <c r="X324" s="3" t="s">
        <v>41139</v>
      </c>
      <c r="Y324" s="3" t="s">
        <v>35952</v>
      </c>
      <c r="Z324" s="3" t="s">
        <v>41173</v>
      </c>
      <c r="AA324" s="3" t="s">
        <v>41139</v>
      </c>
      <c r="AB324" s="3" t="s">
        <v>41139</v>
      </c>
      <c r="AC324" s="3" t="s">
        <v>41139</v>
      </c>
      <c r="AD324" s="3" t="s">
        <v>41139</v>
      </c>
      <c r="AE324" s="3" t="s">
        <v>41139</v>
      </c>
      <c r="AF324" s="3" t="s">
        <v>41139</v>
      </c>
    </row>
    <row r="325" spans="3:32">
      <c r="C325" s="7" t="str">
        <f t="shared" si="15"/>
        <v>1250440655</v>
      </c>
      <c r="D325" s="7">
        <f t="shared" ref="D325:D335" si="16">VALUE(C325)</f>
        <v>1250440655</v>
      </c>
      <c r="E325" s="7">
        <v>5</v>
      </c>
      <c r="F325" s="76">
        <v>1250</v>
      </c>
      <c r="G325" s="7">
        <v>440</v>
      </c>
      <c r="H325" s="7">
        <v>65</v>
      </c>
      <c r="I325" s="7" t="s">
        <v>41</v>
      </c>
      <c r="J325" s="7" t="s">
        <v>92</v>
      </c>
      <c r="K325" s="7" t="s">
        <v>132</v>
      </c>
      <c r="L325" s="7" t="str">
        <f t="shared" ref="L325:L335" si="17">CONCATENATE(J325,I325," ",F325," amp, Icc= ",H325," Kamp a ",G325," volts"," ","Relé ",K325)</f>
        <v>T7H 1250 amp, Icc= 65 Kamp a 440 volts Relé PR331 LSIG</v>
      </c>
      <c r="M325" s="7" t="s">
        <v>103</v>
      </c>
      <c r="N325" s="9"/>
      <c r="O325" s="10"/>
      <c r="Q325" s="7" t="s">
        <v>94</v>
      </c>
      <c r="R325" s="9" t="str">
        <f>VLOOKUP(Q325,MXP!$B$3:$L$90000,2,0)</f>
        <v xml:space="preserve">Juego de Terminales FC CuAl para alojar hasta 4 cables de 120...240 mm2 (250...500 Kcmil) para interruptor T7 hasta 1,600 A, 6 Pzs </v>
      </c>
      <c r="S325" s="9"/>
      <c r="T325" s="10"/>
      <c r="U325" s="3" t="s">
        <v>35950</v>
      </c>
      <c r="V325" s="3" t="s">
        <v>41156</v>
      </c>
      <c r="W325" s="3" t="s">
        <v>41139</v>
      </c>
      <c r="X325" s="3" t="s">
        <v>41139</v>
      </c>
      <c r="Y325" s="3" t="s">
        <v>35952</v>
      </c>
      <c r="Z325" s="3" t="s">
        <v>41173</v>
      </c>
      <c r="AA325" s="3" t="s">
        <v>41139</v>
      </c>
      <c r="AB325" s="3" t="s">
        <v>41139</v>
      </c>
      <c r="AC325" s="3" t="s">
        <v>41139</v>
      </c>
      <c r="AD325" s="3" t="s">
        <v>41139</v>
      </c>
      <c r="AE325" s="3" t="s">
        <v>41139</v>
      </c>
      <c r="AF325" s="3" t="s">
        <v>41139</v>
      </c>
    </row>
    <row r="326" spans="3:32">
      <c r="C326" s="7" t="str">
        <f t="shared" si="15"/>
        <v>1250500505</v>
      </c>
      <c r="D326" s="7">
        <f t="shared" si="16"/>
        <v>1250500505</v>
      </c>
      <c r="E326" s="7">
        <v>5</v>
      </c>
      <c r="F326" s="76">
        <v>1250</v>
      </c>
      <c r="G326" s="7">
        <v>500</v>
      </c>
      <c r="H326" s="7">
        <v>50</v>
      </c>
      <c r="I326" s="7" t="s">
        <v>41</v>
      </c>
      <c r="J326" s="7" t="s">
        <v>92</v>
      </c>
      <c r="K326" s="7" t="s">
        <v>132</v>
      </c>
      <c r="L326" s="7" t="str">
        <f t="shared" si="17"/>
        <v>T7H 1250 amp, Icc= 50 Kamp a 500 volts Relé PR331 LSIG</v>
      </c>
      <c r="M326" s="7" t="s">
        <v>103</v>
      </c>
      <c r="N326" s="9"/>
      <c r="O326" s="10"/>
      <c r="Q326" s="7" t="s">
        <v>94</v>
      </c>
      <c r="R326" s="9" t="str">
        <f>VLOOKUP(Q326,MXP!$B$3:$L$90000,2,0)</f>
        <v xml:space="preserve">Juego de Terminales FC CuAl para alojar hasta 4 cables de 120...240 mm2 (250...500 Kcmil) para interruptor T7 hasta 1,600 A, 6 Pzs </v>
      </c>
      <c r="S326" s="9"/>
      <c r="T326" s="10"/>
      <c r="U326" s="3" t="s">
        <v>35950</v>
      </c>
      <c r="V326" s="3" t="s">
        <v>41156</v>
      </c>
      <c r="W326" s="3" t="s">
        <v>41139</v>
      </c>
      <c r="X326" s="3" t="s">
        <v>41139</v>
      </c>
      <c r="Y326" s="3" t="s">
        <v>35952</v>
      </c>
      <c r="Z326" s="3" t="s">
        <v>41173</v>
      </c>
      <c r="AA326" s="3" t="s">
        <v>41139</v>
      </c>
      <c r="AB326" s="3" t="s">
        <v>41139</v>
      </c>
      <c r="AC326" s="3" t="s">
        <v>41139</v>
      </c>
      <c r="AD326" s="3" t="s">
        <v>41139</v>
      </c>
      <c r="AE326" s="3" t="s">
        <v>41139</v>
      </c>
      <c r="AF326" s="3" t="s">
        <v>41139</v>
      </c>
    </row>
    <row r="327" spans="3:32">
      <c r="C327" s="7" t="str">
        <f t="shared" si="15"/>
        <v>1250690425</v>
      </c>
      <c r="D327" s="7">
        <f t="shared" si="16"/>
        <v>1250690425</v>
      </c>
      <c r="E327" s="7">
        <v>5</v>
      </c>
      <c r="F327" s="77">
        <v>1250</v>
      </c>
      <c r="G327" s="7">
        <v>690</v>
      </c>
      <c r="H327" s="7">
        <v>42</v>
      </c>
      <c r="I327" s="7" t="s">
        <v>41</v>
      </c>
      <c r="J327" s="7" t="s">
        <v>92</v>
      </c>
      <c r="K327" s="7" t="s">
        <v>132</v>
      </c>
      <c r="L327" s="7" t="str">
        <f t="shared" si="17"/>
        <v>T7H 1250 amp, Icc= 42 Kamp a 690 volts Relé PR331 LSIG</v>
      </c>
      <c r="M327" s="7" t="s">
        <v>103</v>
      </c>
      <c r="N327" s="9"/>
      <c r="O327" s="10"/>
      <c r="Q327" s="7" t="s">
        <v>94</v>
      </c>
      <c r="R327" s="9" t="str">
        <f>VLOOKUP(Q327,MXP!$B$3:$L$90000,2,0)</f>
        <v xml:space="preserve">Juego de Terminales FC CuAl para alojar hasta 4 cables de 120...240 mm2 (250...500 Kcmil) para interruptor T7 hasta 1,600 A, 6 Pzs </v>
      </c>
      <c r="S327" s="9"/>
      <c r="T327" s="10"/>
      <c r="U327" s="3" t="s">
        <v>35950</v>
      </c>
      <c r="V327" s="3" t="s">
        <v>41156</v>
      </c>
      <c r="W327" s="3" t="s">
        <v>41139</v>
      </c>
      <c r="X327" s="3" t="s">
        <v>41139</v>
      </c>
      <c r="Y327" s="3" t="s">
        <v>35952</v>
      </c>
      <c r="Z327" s="3" t="s">
        <v>41173</v>
      </c>
      <c r="AA327" s="3" t="s">
        <v>41139</v>
      </c>
      <c r="AB327" s="3" t="s">
        <v>41139</v>
      </c>
      <c r="AC327" s="3" t="s">
        <v>41139</v>
      </c>
      <c r="AD327" s="3" t="s">
        <v>41139</v>
      </c>
      <c r="AE327" s="3" t="s">
        <v>41139</v>
      </c>
      <c r="AF327" s="3" t="s">
        <v>41139</v>
      </c>
    </row>
    <row r="328" spans="3:32">
      <c r="C328" s="7" t="str">
        <f t="shared" si="15"/>
        <v>16002201004</v>
      </c>
      <c r="D328" s="7">
        <f t="shared" si="16"/>
        <v>16002201004</v>
      </c>
      <c r="E328" s="7">
        <v>4</v>
      </c>
      <c r="F328" s="75">
        <v>1600</v>
      </c>
      <c r="G328" s="7">
        <v>220</v>
      </c>
      <c r="H328" s="7">
        <v>100</v>
      </c>
      <c r="I328" s="7" t="s">
        <v>41</v>
      </c>
      <c r="J328" s="7" t="s">
        <v>92</v>
      </c>
      <c r="K328" s="7" t="s">
        <v>131</v>
      </c>
      <c r="L328" s="7" t="str">
        <f t="shared" si="17"/>
        <v>T7H 1600 amp, Icc= 100 Kamp a 220 volts Relé PR231 LS/I,</v>
      </c>
      <c r="M328" s="7" t="s">
        <v>104</v>
      </c>
      <c r="N328" s="9"/>
      <c r="O328" s="10"/>
      <c r="Q328" s="7" t="s">
        <v>94</v>
      </c>
      <c r="R328" s="9" t="str">
        <f>VLOOKUP(Q328,MXP!$B$3:$L$90000,2,0)</f>
        <v xml:space="preserve">Juego de Terminales FC CuAl para alojar hasta 4 cables de 120...240 mm2 (250...500 Kcmil) para interruptor T7 hasta 1,600 A, 6 Pzs </v>
      </c>
      <c r="S328" s="9"/>
      <c r="T328" s="10"/>
      <c r="U328" s="3" t="s">
        <v>35950</v>
      </c>
      <c r="V328" s="3" t="s">
        <v>41156</v>
      </c>
      <c r="W328" s="3" t="s">
        <v>41139</v>
      </c>
      <c r="X328" s="3" t="s">
        <v>41139</v>
      </c>
      <c r="Y328" s="3" t="s">
        <v>35952</v>
      </c>
      <c r="Z328" s="3" t="s">
        <v>41173</v>
      </c>
      <c r="AA328" s="3" t="s">
        <v>41139</v>
      </c>
      <c r="AB328" s="3" t="s">
        <v>41139</v>
      </c>
      <c r="AC328" s="3" t="s">
        <v>41139</v>
      </c>
      <c r="AD328" s="3" t="s">
        <v>41139</v>
      </c>
      <c r="AE328" s="3" t="s">
        <v>41139</v>
      </c>
      <c r="AF328" s="3" t="s">
        <v>41139</v>
      </c>
    </row>
    <row r="329" spans="3:32">
      <c r="C329" s="7" t="str">
        <f t="shared" ref="C329:C335" si="18">CONCATENATE(F329,G329,H329,E329)</f>
        <v>1600440654</v>
      </c>
      <c r="D329" s="7">
        <f t="shared" si="16"/>
        <v>1600440654</v>
      </c>
      <c r="E329" s="7">
        <v>4</v>
      </c>
      <c r="F329" s="76">
        <v>1600</v>
      </c>
      <c r="G329" s="7">
        <v>440</v>
      </c>
      <c r="H329" s="7">
        <v>65</v>
      </c>
      <c r="I329" s="7" t="s">
        <v>41</v>
      </c>
      <c r="J329" s="7" t="s">
        <v>92</v>
      </c>
      <c r="K329" s="7" t="s">
        <v>131</v>
      </c>
      <c r="L329" s="7" t="str">
        <f t="shared" si="17"/>
        <v>T7H 1600 amp, Icc= 65 Kamp a 440 volts Relé PR231 LS/I,</v>
      </c>
      <c r="M329" s="7" t="s">
        <v>104</v>
      </c>
      <c r="N329" s="9"/>
      <c r="O329" s="10"/>
      <c r="Q329" s="7" t="s">
        <v>94</v>
      </c>
      <c r="R329" s="9" t="str">
        <f>VLOOKUP(Q329,MXP!$B$3:$L$90000,2,0)</f>
        <v xml:space="preserve">Juego de Terminales FC CuAl para alojar hasta 4 cables de 120...240 mm2 (250...500 Kcmil) para interruptor T7 hasta 1,600 A, 6 Pzs </v>
      </c>
      <c r="S329" s="9"/>
      <c r="T329" s="10"/>
      <c r="U329" s="3" t="s">
        <v>35950</v>
      </c>
      <c r="V329" s="3" t="s">
        <v>41156</v>
      </c>
      <c r="W329" s="3" t="s">
        <v>41139</v>
      </c>
      <c r="X329" s="3" t="s">
        <v>41139</v>
      </c>
      <c r="Y329" s="3" t="s">
        <v>35952</v>
      </c>
      <c r="Z329" s="3" t="s">
        <v>41173</v>
      </c>
      <c r="AA329" s="3" t="s">
        <v>41139</v>
      </c>
      <c r="AB329" s="3" t="s">
        <v>41139</v>
      </c>
      <c r="AC329" s="3" t="s">
        <v>41139</v>
      </c>
      <c r="AD329" s="3" t="s">
        <v>41139</v>
      </c>
      <c r="AE329" s="3" t="s">
        <v>41139</v>
      </c>
      <c r="AF329" s="3" t="s">
        <v>41139</v>
      </c>
    </row>
    <row r="330" spans="3:32">
      <c r="C330" s="7" t="str">
        <f t="shared" si="18"/>
        <v>1600500504</v>
      </c>
      <c r="D330" s="7">
        <f t="shared" si="16"/>
        <v>1600500504</v>
      </c>
      <c r="E330" s="7">
        <v>4</v>
      </c>
      <c r="F330" s="76">
        <v>1600</v>
      </c>
      <c r="G330" s="7">
        <v>500</v>
      </c>
      <c r="H330" s="7">
        <v>50</v>
      </c>
      <c r="I330" s="7" t="s">
        <v>41</v>
      </c>
      <c r="J330" s="7" t="s">
        <v>92</v>
      </c>
      <c r="K330" s="7" t="s">
        <v>131</v>
      </c>
      <c r="L330" s="7" t="str">
        <f t="shared" si="17"/>
        <v>T7H 1600 amp, Icc= 50 Kamp a 500 volts Relé PR231 LS/I,</v>
      </c>
      <c r="M330" s="7" t="s">
        <v>104</v>
      </c>
      <c r="N330" s="9"/>
      <c r="O330" s="10"/>
      <c r="Q330" s="7" t="s">
        <v>94</v>
      </c>
      <c r="R330" s="9" t="str">
        <f>VLOOKUP(Q330,MXP!$B$3:$L$90000,2,0)</f>
        <v xml:space="preserve">Juego de Terminales FC CuAl para alojar hasta 4 cables de 120...240 mm2 (250...500 Kcmil) para interruptor T7 hasta 1,600 A, 6 Pzs </v>
      </c>
      <c r="S330" s="9"/>
      <c r="T330" s="10"/>
      <c r="U330" s="3" t="s">
        <v>35950</v>
      </c>
      <c r="V330" s="3" t="s">
        <v>41156</v>
      </c>
      <c r="W330" s="3" t="s">
        <v>41139</v>
      </c>
      <c r="X330" s="3" t="s">
        <v>41139</v>
      </c>
      <c r="Y330" s="3" t="s">
        <v>35952</v>
      </c>
      <c r="Z330" s="3" t="s">
        <v>41173</v>
      </c>
      <c r="AA330" s="3" t="s">
        <v>41139</v>
      </c>
      <c r="AB330" s="3" t="s">
        <v>41139</v>
      </c>
      <c r="AC330" s="3" t="s">
        <v>41139</v>
      </c>
      <c r="AD330" s="3" t="s">
        <v>41139</v>
      </c>
      <c r="AE330" s="3" t="s">
        <v>41139</v>
      </c>
      <c r="AF330" s="3" t="s">
        <v>41139</v>
      </c>
    </row>
    <row r="331" spans="3:32">
      <c r="C331" s="7" t="str">
        <f t="shared" si="18"/>
        <v>1600690424</v>
      </c>
      <c r="D331" s="7">
        <f t="shared" si="16"/>
        <v>1600690424</v>
      </c>
      <c r="E331" s="7">
        <v>4</v>
      </c>
      <c r="F331" s="77">
        <v>1600</v>
      </c>
      <c r="G331" s="7">
        <v>690</v>
      </c>
      <c r="H331" s="7">
        <v>42</v>
      </c>
      <c r="I331" s="7" t="s">
        <v>41</v>
      </c>
      <c r="J331" s="7" t="s">
        <v>92</v>
      </c>
      <c r="K331" s="7" t="s">
        <v>131</v>
      </c>
      <c r="L331" s="7" t="str">
        <f t="shared" si="17"/>
        <v>T7H 1600 amp, Icc= 42 Kamp a 690 volts Relé PR231 LS/I,</v>
      </c>
      <c r="M331" s="7" t="s">
        <v>104</v>
      </c>
      <c r="N331" s="9"/>
      <c r="O331" s="10"/>
      <c r="Q331" s="7" t="s">
        <v>94</v>
      </c>
      <c r="R331" s="9" t="str">
        <f>VLOOKUP(Q331,MXP!$B$3:$L$90000,2,0)</f>
        <v xml:space="preserve">Juego de Terminales FC CuAl para alojar hasta 4 cables de 120...240 mm2 (250...500 Kcmil) para interruptor T7 hasta 1,600 A, 6 Pzs </v>
      </c>
      <c r="S331" s="9"/>
      <c r="T331" s="10"/>
      <c r="U331" s="3" t="s">
        <v>35950</v>
      </c>
      <c r="V331" s="3" t="s">
        <v>41156</v>
      </c>
      <c r="W331" s="3" t="s">
        <v>41139</v>
      </c>
      <c r="X331" s="3" t="s">
        <v>41139</v>
      </c>
      <c r="Y331" s="3" t="s">
        <v>35952</v>
      </c>
      <c r="Z331" s="3" t="s">
        <v>41173</v>
      </c>
      <c r="AA331" s="3" t="s">
        <v>41139</v>
      </c>
      <c r="AB331" s="3" t="s">
        <v>41139</v>
      </c>
      <c r="AC331" s="3" t="s">
        <v>41139</v>
      </c>
      <c r="AD331" s="3" t="s">
        <v>41139</v>
      </c>
      <c r="AE331" s="3" t="s">
        <v>41139</v>
      </c>
      <c r="AF331" s="3" t="s">
        <v>41139</v>
      </c>
    </row>
    <row r="332" spans="3:32">
      <c r="C332" s="7" t="str">
        <f t="shared" si="18"/>
        <v>16002201005</v>
      </c>
      <c r="D332" s="7">
        <f t="shared" si="16"/>
        <v>16002201005</v>
      </c>
      <c r="E332" s="7">
        <v>5</v>
      </c>
      <c r="F332" s="75">
        <v>1600</v>
      </c>
      <c r="G332" s="7">
        <v>220</v>
      </c>
      <c r="H332" s="7">
        <v>100</v>
      </c>
      <c r="I332" s="7" t="s">
        <v>41</v>
      </c>
      <c r="J332" s="7" t="s">
        <v>92</v>
      </c>
      <c r="K332" s="7" t="s">
        <v>132</v>
      </c>
      <c r="L332" s="7" t="str">
        <f t="shared" si="17"/>
        <v>T7H 1600 amp, Icc= 100 Kamp a 220 volts Relé PR331 LSIG</v>
      </c>
      <c r="M332" s="7" t="s">
        <v>105</v>
      </c>
      <c r="N332" s="9"/>
      <c r="O332" s="10"/>
      <c r="Q332" s="7" t="s">
        <v>94</v>
      </c>
      <c r="R332" s="9" t="str">
        <f>VLOOKUP(Q332,MXP!$B$3:$L$90000,2,0)</f>
        <v xml:space="preserve">Juego de Terminales FC CuAl para alojar hasta 4 cables de 120...240 mm2 (250...500 Kcmil) para interruptor T7 hasta 1,600 A, 6 Pzs </v>
      </c>
      <c r="S332" s="9"/>
      <c r="T332" s="10"/>
      <c r="U332" s="3" t="s">
        <v>35950</v>
      </c>
      <c r="V332" s="3" t="s">
        <v>41156</v>
      </c>
      <c r="W332" s="3" t="s">
        <v>41139</v>
      </c>
      <c r="X332" s="3" t="s">
        <v>41139</v>
      </c>
      <c r="Y332" s="3" t="s">
        <v>35952</v>
      </c>
      <c r="Z332" s="3" t="s">
        <v>41173</v>
      </c>
      <c r="AA332" s="3" t="s">
        <v>41139</v>
      </c>
      <c r="AB332" s="3" t="s">
        <v>41139</v>
      </c>
      <c r="AC332" s="3" t="s">
        <v>41139</v>
      </c>
      <c r="AD332" s="3" t="s">
        <v>41139</v>
      </c>
      <c r="AE332" s="3" t="s">
        <v>41139</v>
      </c>
      <c r="AF332" s="3" t="s">
        <v>41139</v>
      </c>
    </row>
    <row r="333" spans="3:32">
      <c r="C333" s="7" t="str">
        <f t="shared" si="18"/>
        <v>1600440655</v>
      </c>
      <c r="D333" s="7">
        <f t="shared" si="16"/>
        <v>1600440655</v>
      </c>
      <c r="E333" s="7">
        <v>5</v>
      </c>
      <c r="F333" s="76">
        <v>1600</v>
      </c>
      <c r="G333" s="7">
        <v>440</v>
      </c>
      <c r="H333" s="7">
        <v>65</v>
      </c>
      <c r="I333" s="7" t="s">
        <v>41</v>
      </c>
      <c r="J333" s="7" t="s">
        <v>92</v>
      </c>
      <c r="K333" s="7" t="s">
        <v>132</v>
      </c>
      <c r="L333" s="7" t="str">
        <f t="shared" si="17"/>
        <v>T7H 1600 amp, Icc= 65 Kamp a 440 volts Relé PR331 LSIG</v>
      </c>
      <c r="M333" s="7" t="s">
        <v>105</v>
      </c>
      <c r="N333" s="9"/>
      <c r="O333" s="10"/>
      <c r="Q333" s="7" t="s">
        <v>94</v>
      </c>
      <c r="R333" s="9" t="str">
        <f>VLOOKUP(Q333,MXP!$B$3:$L$90000,2,0)</f>
        <v xml:space="preserve">Juego de Terminales FC CuAl para alojar hasta 4 cables de 120...240 mm2 (250...500 Kcmil) para interruptor T7 hasta 1,600 A, 6 Pzs </v>
      </c>
      <c r="S333" s="9"/>
      <c r="T333" s="10"/>
      <c r="U333" s="3" t="s">
        <v>35950</v>
      </c>
      <c r="V333" s="3" t="s">
        <v>41156</v>
      </c>
      <c r="W333" s="3" t="s">
        <v>41139</v>
      </c>
      <c r="X333" s="3" t="s">
        <v>41139</v>
      </c>
      <c r="Y333" s="3" t="s">
        <v>35952</v>
      </c>
      <c r="Z333" s="3" t="s">
        <v>41173</v>
      </c>
      <c r="AA333" s="3" t="s">
        <v>41139</v>
      </c>
      <c r="AB333" s="3" t="s">
        <v>41139</v>
      </c>
      <c r="AC333" s="3" t="s">
        <v>41139</v>
      </c>
      <c r="AD333" s="3" t="s">
        <v>41139</v>
      </c>
      <c r="AE333" s="3" t="s">
        <v>41139</v>
      </c>
      <c r="AF333" s="3" t="s">
        <v>41139</v>
      </c>
    </row>
    <row r="334" spans="3:32">
      <c r="C334" s="7" t="str">
        <f t="shared" si="18"/>
        <v>1600500505</v>
      </c>
      <c r="D334" s="7">
        <f t="shared" si="16"/>
        <v>1600500505</v>
      </c>
      <c r="E334" s="7">
        <v>5</v>
      </c>
      <c r="F334" s="76">
        <v>1600</v>
      </c>
      <c r="G334" s="7">
        <v>500</v>
      </c>
      <c r="H334" s="7">
        <v>50</v>
      </c>
      <c r="I334" s="7" t="s">
        <v>41</v>
      </c>
      <c r="J334" s="7" t="s">
        <v>92</v>
      </c>
      <c r="K334" s="7" t="s">
        <v>132</v>
      </c>
      <c r="L334" s="7" t="str">
        <f t="shared" si="17"/>
        <v>T7H 1600 amp, Icc= 50 Kamp a 500 volts Relé PR331 LSIG</v>
      </c>
      <c r="M334" s="7" t="s">
        <v>105</v>
      </c>
      <c r="N334" s="9"/>
      <c r="O334" s="10"/>
      <c r="Q334" s="7" t="s">
        <v>94</v>
      </c>
      <c r="R334" s="9" t="str">
        <f>VLOOKUP(Q334,MXP!$B$3:$L$90000,2,0)</f>
        <v xml:space="preserve">Juego de Terminales FC CuAl para alojar hasta 4 cables de 120...240 mm2 (250...500 Kcmil) para interruptor T7 hasta 1,600 A, 6 Pzs </v>
      </c>
      <c r="S334" s="9"/>
      <c r="T334" s="10"/>
      <c r="U334" s="3" t="s">
        <v>35950</v>
      </c>
      <c r="V334" s="3" t="s">
        <v>41156</v>
      </c>
      <c r="W334" s="3" t="s">
        <v>41139</v>
      </c>
      <c r="X334" s="3" t="s">
        <v>41139</v>
      </c>
      <c r="Y334" s="3" t="s">
        <v>35952</v>
      </c>
      <c r="Z334" s="3" t="s">
        <v>41173</v>
      </c>
      <c r="AA334" s="3" t="s">
        <v>41139</v>
      </c>
      <c r="AB334" s="3" t="s">
        <v>41139</v>
      </c>
      <c r="AC334" s="3" t="s">
        <v>41139</v>
      </c>
      <c r="AD334" s="3" t="s">
        <v>41139</v>
      </c>
      <c r="AE334" s="3" t="s">
        <v>41139</v>
      </c>
      <c r="AF334" s="3" t="s">
        <v>41139</v>
      </c>
    </row>
    <row r="335" spans="3:32">
      <c r="C335" s="7" t="str">
        <f t="shared" si="18"/>
        <v>1600690425</v>
      </c>
      <c r="D335" s="7">
        <f t="shared" si="16"/>
        <v>1600690425</v>
      </c>
      <c r="E335" s="7">
        <v>5</v>
      </c>
      <c r="F335" s="77">
        <v>1600</v>
      </c>
      <c r="G335" s="7">
        <v>690</v>
      </c>
      <c r="H335" s="7">
        <v>42</v>
      </c>
      <c r="I335" s="7" t="s">
        <v>41</v>
      </c>
      <c r="J335" s="7" t="s">
        <v>92</v>
      </c>
      <c r="K335" s="7" t="s">
        <v>132</v>
      </c>
      <c r="L335" s="7" t="str">
        <f t="shared" si="17"/>
        <v>T7H 1600 amp, Icc= 42 Kamp a 690 volts Relé PR331 LSIG</v>
      </c>
      <c r="M335" s="7" t="s">
        <v>105</v>
      </c>
      <c r="N335" s="9"/>
      <c r="O335" s="10"/>
      <c r="Q335" s="7" t="s">
        <v>94</v>
      </c>
      <c r="R335" s="9" t="str">
        <f>VLOOKUP(Q335,MXP!$B$3:$L$90000,2,0)</f>
        <v xml:space="preserve">Juego de Terminales FC CuAl para alojar hasta 4 cables de 120...240 mm2 (250...500 Kcmil) para interruptor T7 hasta 1,600 A, 6 Pzs </v>
      </c>
      <c r="S335" s="9"/>
      <c r="T335" s="10"/>
      <c r="U335" s="3" t="s">
        <v>35950</v>
      </c>
      <c r="V335" s="3" t="s">
        <v>41156</v>
      </c>
      <c r="W335" s="3" t="s">
        <v>41139</v>
      </c>
      <c r="X335" s="3" t="s">
        <v>41139</v>
      </c>
      <c r="Y335" s="3" t="s">
        <v>35952</v>
      </c>
      <c r="Z335" s="3" t="s">
        <v>41173</v>
      </c>
      <c r="AA335" s="3" t="s">
        <v>41139</v>
      </c>
      <c r="AB335" s="3" t="s">
        <v>41139</v>
      </c>
      <c r="AC335" s="3" t="s">
        <v>41139</v>
      </c>
      <c r="AD335" s="3" t="s">
        <v>41139</v>
      </c>
      <c r="AE335" s="3" t="s">
        <v>41139</v>
      </c>
      <c r="AF335" s="3" t="s">
        <v>41139</v>
      </c>
    </row>
    <row r="336" spans="3:32">
      <c r="C336" s="7" t="str">
        <f t="shared" ref="C336:C354" si="19">CONCATENATE(F336,G336,)</f>
        <v/>
      </c>
    </row>
    <row r="337" spans="3:3">
      <c r="C337" s="7" t="str">
        <f t="shared" si="19"/>
        <v/>
      </c>
    </row>
    <row r="338" spans="3:3">
      <c r="C338" s="7" t="str">
        <f t="shared" si="19"/>
        <v/>
      </c>
    </row>
    <row r="339" spans="3:3">
      <c r="C339" s="7" t="str">
        <f t="shared" si="19"/>
        <v/>
      </c>
    </row>
    <row r="340" spans="3:3">
      <c r="C340" s="7" t="str">
        <f t="shared" si="19"/>
        <v/>
      </c>
    </row>
    <row r="341" spans="3:3">
      <c r="C341" s="7" t="str">
        <f t="shared" si="19"/>
        <v/>
      </c>
    </row>
    <row r="342" spans="3:3">
      <c r="C342" s="7" t="str">
        <f t="shared" si="19"/>
        <v/>
      </c>
    </row>
    <row r="343" spans="3:3">
      <c r="C343" s="7" t="str">
        <f t="shared" si="19"/>
        <v/>
      </c>
    </row>
    <row r="344" spans="3:3">
      <c r="C344" s="7" t="str">
        <f t="shared" si="19"/>
        <v/>
      </c>
    </row>
    <row r="345" spans="3:3">
      <c r="C345" s="7" t="str">
        <f t="shared" si="19"/>
        <v/>
      </c>
    </row>
    <row r="346" spans="3:3">
      <c r="C346" s="7" t="str">
        <f t="shared" si="19"/>
        <v/>
      </c>
    </row>
    <row r="347" spans="3:3">
      <c r="C347" s="7" t="str">
        <f t="shared" si="19"/>
        <v/>
      </c>
    </row>
    <row r="348" spans="3:3">
      <c r="C348" s="7" t="str">
        <f t="shared" si="19"/>
        <v/>
      </c>
    </row>
    <row r="349" spans="3:3">
      <c r="C349" s="7" t="str">
        <f t="shared" si="19"/>
        <v/>
      </c>
    </row>
    <row r="350" spans="3:3">
      <c r="C350" s="7" t="str">
        <f t="shared" si="19"/>
        <v/>
      </c>
    </row>
    <row r="351" spans="3:3">
      <c r="C351" s="7" t="str">
        <f t="shared" si="19"/>
        <v/>
      </c>
    </row>
    <row r="352" spans="3:3">
      <c r="C352" s="7" t="str">
        <f t="shared" si="19"/>
        <v/>
      </c>
    </row>
    <row r="353" spans="3:3">
      <c r="C353" s="7" t="str">
        <f t="shared" si="19"/>
        <v/>
      </c>
    </row>
    <row r="354" spans="3:3">
      <c r="C354" s="7" t="str">
        <f t="shared" si="19"/>
        <v/>
      </c>
    </row>
  </sheetData>
  <sheetProtection password="B068" sheet="1" objects="1" scenarios="1"/>
  <autoFilter ref="C3:AD354"/>
  <mergeCells count="4">
    <mergeCell ref="U2:V2"/>
    <mergeCell ref="W2:X2"/>
    <mergeCell ref="Y2:Z2"/>
    <mergeCell ref="AA2:A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69"/>
  <sheetViews>
    <sheetView zoomScale="90" zoomScaleNormal="90" workbookViewId="0">
      <pane ySplit="3" topLeftCell="A4" activePane="bottomLeft" state="frozen"/>
      <selection pane="bottomLeft" activeCell="N30" sqref="N30"/>
    </sheetView>
  </sheetViews>
  <sheetFormatPr baseColWidth="10" defaultColWidth="9.140625" defaultRowHeight="15"/>
  <cols>
    <col min="1" max="1" width="9.140625" style="58"/>
    <col min="2" max="2" width="22.42578125" style="59" hidden="1" customWidth="1"/>
    <col min="3" max="3" width="42.28515625" style="7" hidden="1" customWidth="1"/>
    <col min="4" max="4" width="9.5703125" style="7" hidden="1" customWidth="1"/>
    <col min="5" max="5" width="12.28515625" style="7" hidden="1" customWidth="1"/>
    <col min="6" max="6" width="16.42578125" style="9" hidden="1" customWidth="1"/>
    <col min="7" max="7" width="19.28515625" style="7" hidden="1" customWidth="1"/>
    <col min="8" max="8" width="14.28515625" style="64" hidden="1" customWidth="1"/>
    <col min="9" max="9" width="9.7109375" style="70" hidden="1" customWidth="1"/>
    <col min="10" max="10" width="10.7109375" style="3" hidden="1" customWidth="1"/>
    <col min="11" max="11" width="12.28515625" style="3" hidden="1" customWidth="1"/>
    <col min="12" max="12" width="15.7109375" style="23" hidden="1" customWidth="1"/>
    <col min="13" max="13" width="12.140625" style="71" bestFit="1" customWidth="1"/>
    <col min="14" max="14" width="14.85546875" style="3" bestFit="1" customWidth="1"/>
  </cols>
  <sheetData>
    <row r="1" spans="1:14" s="5" customFormat="1">
      <c r="A1" s="52"/>
      <c r="B1" s="53">
        <v>1</v>
      </c>
      <c r="C1" s="53">
        <v>2</v>
      </c>
      <c r="D1" s="53"/>
      <c r="E1" s="53"/>
      <c r="F1" s="54"/>
      <c r="G1" s="53"/>
      <c r="H1" s="55"/>
      <c r="I1" s="56"/>
      <c r="J1" s="56"/>
      <c r="K1" s="56"/>
      <c r="L1" s="56">
        <v>11</v>
      </c>
      <c r="M1" s="57"/>
      <c r="N1" s="56"/>
    </row>
    <row r="2" spans="1:14" ht="15.75">
      <c r="H2" s="12"/>
      <c r="I2" s="60"/>
      <c r="J2" s="60"/>
      <c r="K2" s="61"/>
      <c r="L2" s="13">
        <v>0.87</v>
      </c>
      <c r="M2" s="62"/>
    </row>
    <row r="3" spans="1:14">
      <c r="B3" s="14" t="s">
        <v>167</v>
      </c>
      <c r="C3" s="14" t="s">
        <v>38622</v>
      </c>
      <c r="D3" s="14"/>
      <c r="E3" s="15"/>
      <c r="F3" s="16"/>
      <c r="G3" s="16"/>
      <c r="H3" s="17"/>
      <c r="I3" s="18"/>
      <c r="J3" s="15"/>
      <c r="K3" s="19"/>
      <c r="L3" s="20" t="s">
        <v>36494</v>
      </c>
      <c r="M3" s="63"/>
    </row>
    <row r="4" spans="1:14">
      <c r="B4" s="59" t="s">
        <v>215</v>
      </c>
      <c r="C4" s="7" t="s">
        <v>216</v>
      </c>
      <c r="D4" s="53"/>
      <c r="E4" s="51"/>
      <c r="G4" s="51"/>
      <c r="I4" s="64"/>
      <c r="J4" s="65"/>
      <c r="K4" s="10"/>
      <c r="L4" s="21">
        <v>413.85275862068966</v>
      </c>
      <c r="M4" s="66"/>
      <c r="N4" s="67"/>
    </row>
    <row r="5" spans="1:14">
      <c r="B5" s="59" t="s">
        <v>217</v>
      </c>
      <c r="C5" s="7" t="s">
        <v>218</v>
      </c>
      <c r="D5" s="53"/>
      <c r="E5" s="51"/>
      <c r="G5" s="51"/>
      <c r="I5" s="64"/>
      <c r="J5" s="65"/>
      <c r="K5" s="10"/>
      <c r="L5" s="21">
        <v>413.85275862068966</v>
      </c>
      <c r="M5" s="68"/>
      <c r="N5" s="4"/>
    </row>
    <row r="6" spans="1:14">
      <c r="B6" s="59" t="s">
        <v>219</v>
      </c>
      <c r="C6" s="7" t="s">
        <v>220</v>
      </c>
      <c r="D6" s="53"/>
      <c r="E6" s="51"/>
      <c r="G6" s="51"/>
      <c r="I6" s="64"/>
      <c r="J6" s="65"/>
      <c r="K6" s="10"/>
      <c r="L6" s="21">
        <v>352.40413793103454</v>
      </c>
      <c r="M6" s="68"/>
      <c r="N6" s="4"/>
    </row>
    <row r="7" spans="1:14">
      <c r="B7" s="59" t="s">
        <v>24400</v>
      </c>
      <c r="C7" s="7" t="s">
        <v>24401</v>
      </c>
      <c r="D7" s="53"/>
      <c r="E7" s="51"/>
      <c r="G7" s="51"/>
      <c r="I7" s="64"/>
      <c r="J7" s="65"/>
      <c r="K7" s="10"/>
      <c r="L7" s="21">
        <v>196.68494252873563</v>
      </c>
      <c r="M7" s="68"/>
      <c r="N7" s="4"/>
    </row>
    <row r="8" spans="1:14">
      <c r="B8" s="59" t="s">
        <v>24402</v>
      </c>
      <c r="C8" s="7" t="s">
        <v>24403</v>
      </c>
      <c r="D8" s="53"/>
      <c r="E8" s="51"/>
      <c r="G8" s="51"/>
      <c r="I8" s="64"/>
      <c r="J8" s="65"/>
      <c r="K8" s="10"/>
      <c r="L8" s="21">
        <v>314.89333333333332</v>
      </c>
      <c r="M8" s="68"/>
      <c r="N8" s="4"/>
    </row>
    <row r="9" spans="1:14">
      <c r="B9" s="59" t="s">
        <v>24404</v>
      </c>
      <c r="C9" s="7" t="s">
        <v>24405</v>
      </c>
      <c r="D9" s="53"/>
      <c r="E9" s="51"/>
      <c r="G9" s="51"/>
      <c r="I9" s="64"/>
      <c r="J9" s="65"/>
      <c r="K9" s="10"/>
      <c r="L9" s="21">
        <v>409.90425287356322</v>
      </c>
      <c r="M9" s="68"/>
      <c r="N9" s="4"/>
    </row>
    <row r="10" spans="1:14">
      <c r="B10" s="59" t="s">
        <v>24407</v>
      </c>
      <c r="C10" s="7" t="s">
        <v>24406</v>
      </c>
      <c r="D10" s="53"/>
      <c r="E10" s="51"/>
      <c r="G10" s="51"/>
      <c r="I10" s="64"/>
      <c r="J10" s="65"/>
      <c r="K10" s="10"/>
      <c r="L10" s="21">
        <v>1358.5327586206897</v>
      </c>
      <c r="M10" s="68"/>
      <c r="N10" s="4"/>
    </row>
    <row r="11" spans="1:14">
      <c r="B11" s="59" t="s">
        <v>24408</v>
      </c>
      <c r="C11" s="7" t="s">
        <v>24409</v>
      </c>
      <c r="D11" s="53"/>
      <c r="E11" s="51"/>
      <c r="G11" s="51"/>
      <c r="I11" s="64"/>
      <c r="J11" s="65"/>
      <c r="K11" s="10"/>
      <c r="L11" s="21">
        <v>177.43597701149426</v>
      </c>
      <c r="M11" s="68"/>
      <c r="N11" s="4"/>
    </row>
    <row r="12" spans="1:14">
      <c r="B12" s="59" t="s">
        <v>24410</v>
      </c>
      <c r="C12" s="7" t="s">
        <v>24411</v>
      </c>
      <c r="D12" s="53"/>
      <c r="E12" s="51"/>
      <c r="G12" s="51"/>
      <c r="I12" s="64"/>
      <c r="J12" s="65"/>
      <c r="K12" s="10"/>
      <c r="L12" s="21">
        <v>3007.7742528735635</v>
      </c>
      <c r="M12" s="68"/>
      <c r="N12" s="4"/>
    </row>
    <row r="13" spans="1:14">
      <c r="B13" s="59" t="s">
        <v>24412</v>
      </c>
      <c r="C13" s="7" t="s">
        <v>24413</v>
      </c>
      <c r="D13" s="53"/>
      <c r="E13" s="51"/>
      <c r="G13" s="51"/>
      <c r="I13" s="64"/>
      <c r="J13" s="65"/>
      <c r="K13" s="10"/>
      <c r="L13" s="21">
        <v>3484.8031034482756</v>
      </c>
      <c r="M13" s="68"/>
      <c r="N13" s="4"/>
    </row>
    <row r="14" spans="1:14">
      <c r="B14" s="59" t="s">
        <v>24414</v>
      </c>
      <c r="C14" s="7" t="s">
        <v>24415</v>
      </c>
      <c r="D14" s="53"/>
      <c r="E14" s="51"/>
      <c r="G14" s="51"/>
      <c r="I14" s="64"/>
      <c r="J14" s="65"/>
      <c r="K14" s="10"/>
      <c r="L14" s="21">
        <v>3444.5777011494251</v>
      </c>
      <c r="M14" s="68"/>
      <c r="N14" s="4"/>
    </row>
    <row r="15" spans="1:14">
      <c r="B15" s="59" t="s">
        <v>24416</v>
      </c>
      <c r="C15" s="7" t="s">
        <v>24417</v>
      </c>
      <c r="D15" s="53"/>
      <c r="E15" s="51"/>
      <c r="G15" s="51"/>
      <c r="I15" s="64"/>
      <c r="J15" s="65"/>
      <c r="K15" s="10"/>
      <c r="L15" s="21">
        <v>3721.9602298850573</v>
      </c>
      <c r="M15" s="68"/>
      <c r="N15" s="4"/>
    </row>
    <row r="16" spans="1:14">
      <c r="B16" s="59" t="s">
        <v>24418</v>
      </c>
      <c r="C16" s="7" t="s">
        <v>24419</v>
      </c>
      <c r="D16" s="53"/>
      <c r="E16" s="51"/>
      <c r="G16" s="51"/>
      <c r="I16" s="64"/>
      <c r="J16" s="65"/>
      <c r="K16" s="10"/>
      <c r="L16" s="21">
        <v>3907.2932183908047</v>
      </c>
      <c r="M16" s="68"/>
      <c r="N16" s="4"/>
    </row>
    <row r="17" spans="2:14">
      <c r="B17" s="59" t="s">
        <v>24420</v>
      </c>
      <c r="C17" s="7" t="s">
        <v>24421</v>
      </c>
      <c r="D17" s="53"/>
      <c r="E17" s="51"/>
      <c r="G17" s="51"/>
      <c r="I17" s="64"/>
      <c r="J17" s="65"/>
      <c r="K17" s="10"/>
      <c r="L17" s="21">
        <v>4240.2016091954019</v>
      </c>
      <c r="M17" s="68"/>
      <c r="N17" s="4"/>
    </row>
    <row r="18" spans="2:14">
      <c r="B18" s="59" t="s">
        <v>24422</v>
      </c>
      <c r="C18" s="7" t="s">
        <v>24423</v>
      </c>
      <c r="D18" s="53"/>
      <c r="E18" s="51"/>
      <c r="G18" s="51"/>
      <c r="I18" s="64"/>
      <c r="J18" s="65"/>
      <c r="K18" s="10"/>
      <c r="L18" s="21">
        <v>5089.8706896551721</v>
      </c>
      <c r="M18" s="68"/>
      <c r="N18" s="4"/>
    </row>
    <row r="19" spans="2:14">
      <c r="B19" s="59" t="s">
        <v>24424</v>
      </c>
      <c r="C19" s="7" t="s">
        <v>24425</v>
      </c>
      <c r="D19" s="53"/>
      <c r="E19" s="51"/>
      <c r="G19" s="51"/>
      <c r="I19" s="64"/>
      <c r="J19" s="65"/>
      <c r="K19" s="10"/>
      <c r="L19" s="21">
        <v>4974.130114942529</v>
      </c>
      <c r="M19" s="68"/>
      <c r="N19" s="4"/>
    </row>
    <row r="20" spans="2:14">
      <c r="B20" s="59" t="s">
        <v>24426</v>
      </c>
      <c r="C20" s="7" t="s">
        <v>24427</v>
      </c>
      <c r="D20" s="53"/>
      <c r="E20" s="51"/>
      <c r="G20" s="51"/>
      <c r="I20" s="64"/>
      <c r="J20" s="65"/>
      <c r="K20" s="10"/>
      <c r="L20" s="21">
        <v>6143.8749425287351</v>
      </c>
      <c r="M20" s="68"/>
      <c r="N20" s="4"/>
    </row>
    <row r="21" spans="2:14">
      <c r="B21" s="59" t="s">
        <v>24428</v>
      </c>
      <c r="C21" s="7" t="s">
        <v>24429</v>
      </c>
      <c r="D21" s="53"/>
      <c r="E21" s="51"/>
      <c r="G21" s="51"/>
      <c r="I21" s="64"/>
      <c r="J21" s="65"/>
      <c r="K21" s="10"/>
      <c r="L21" s="21">
        <v>6156.7075862068968</v>
      </c>
      <c r="M21" s="68"/>
      <c r="N21" s="4"/>
    </row>
    <row r="22" spans="2:14">
      <c r="B22" s="59" t="s">
        <v>24430</v>
      </c>
      <c r="C22" s="7" t="s">
        <v>24431</v>
      </c>
      <c r="D22" s="53"/>
      <c r="E22" s="51"/>
      <c r="G22" s="51"/>
      <c r="I22" s="64"/>
      <c r="J22" s="65"/>
      <c r="K22" s="10"/>
      <c r="L22" s="21">
        <v>769.21827586206905</v>
      </c>
      <c r="M22" s="68"/>
      <c r="N22" s="4"/>
    </row>
    <row r="23" spans="2:14">
      <c r="B23" s="59" t="s">
        <v>24432</v>
      </c>
      <c r="C23" s="7" t="s">
        <v>24433</v>
      </c>
      <c r="D23" s="53"/>
      <c r="E23" s="51"/>
      <c r="G23" s="51"/>
      <c r="I23" s="64"/>
      <c r="J23" s="65"/>
      <c r="K23" s="10"/>
      <c r="L23" s="21">
        <v>985.89252873563214</v>
      </c>
      <c r="M23" s="68"/>
      <c r="N23" s="4"/>
    </row>
    <row r="24" spans="2:14">
      <c r="B24" s="59" t="s">
        <v>24434</v>
      </c>
      <c r="C24" s="7" t="s">
        <v>24435</v>
      </c>
      <c r="D24" s="53"/>
      <c r="E24" s="51"/>
      <c r="G24" s="51"/>
      <c r="I24" s="64"/>
      <c r="J24" s="65"/>
      <c r="K24" s="10"/>
      <c r="L24" s="21">
        <v>1223.0496551724138</v>
      </c>
      <c r="M24" s="68"/>
      <c r="N24" s="4"/>
    </row>
    <row r="25" spans="2:14">
      <c r="B25" s="59" t="s">
        <v>24436</v>
      </c>
      <c r="C25" s="7" t="s">
        <v>24437</v>
      </c>
      <c r="D25" s="53"/>
      <c r="E25" s="51"/>
      <c r="G25" s="51"/>
      <c r="I25" s="64"/>
      <c r="J25" s="65"/>
      <c r="K25" s="10"/>
      <c r="L25" s="21">
        <v>1424.423448275862</v>
      </c>
      <c r="M25" s="68"/>
      <c r="N25" s="4"/>
    </row>
    <row r="26" spans="2:14">
      <c r="B26" s="59" t="s">
        <v>24438</v>
      </c>
      <c r="C26" s="7" t="s">
        <v>24439</v>
      </c>
      <c r="D26" s="53"/>
      <c r="E26" s="51"/>
      <c r="G26" s="51"/>
      <c r="I26" s="64"/>
      <c r="J26" s="65"/>
      <c r="K26" s="10"/>
      <c r="L26" s="21">
        <v>2235.347816091954</v>
      </c>
      <c r="M26" s="68"/>
      <c r="N26" s="4"/>
    </row>
    <row r="27" spans="2:14">
      <c r="B27" s="59" t="s">
        <v>24440</v>
      </c>
      <c r="C27" s="7" t="s">
        <v>24441</v>
      </c>
      <c r="D27" s="53"/>
      <c r="E27" s="51"/>
      <c r="G27" s="51"/>
      <c r="I27" s="64"/>
      <c r="J27" s="65"/>
      <c r="K27" s="10"/>
      <c r="L27" s="21">
        <v>2990.2527586206897</v>
      </c>
      <c r="M27" s="68"/>
      <c r="N27" s="4"/>
    </row>
    <row r="28" spans="2:14">
      <c r="B28" s="59" t="s">
        <v>24442</v>
      </c>
      <c r="C28" s="7" t="s">
        <v>24443</v>
      </c>
      <c r="D28" s="53"/>
      <c r="E28" s="51"/>
      <c r="G28" s="51"/>
      <c r="I28" s="64"/>
      <c r="J28" s="65"/>
      <c r="K28" s="10"/>
      <c r="L28" s="21">
        <v>460.00091954022992</v>
      </c>
      <c r="M28" s="68"/>
      <c r="N28" s="4"/>
    </row>
    <row r="29" spans="2:14">
      <c r="B29" s="59" t="s">
        <v>24444</v>
      </c>
      <c r="C29" s="7" t="s">
        <v>24445</v>
      </c>
      <c r="D29" s="53"/>
      <c r="E29" s="51"/>
      <c r="G29" s="51"/>
      <c r="I29" s="64"/>
      <c r="J29" s="65"/>
      <c r="K29" s="10"/>
      <c r="L29" s="21">
        <v>577.96252873563219</v>
      </c>
      <c r="M29" s="68"/>
      <c r="N29" s="4"/>
    </row>
    <row r="30" spans="2:14">
      <c r="B30" s="59" t="s">
        <v>24446</v>
      </c>
      <c r="C30" s="7" t="s">
        <v>24447</v>
      </c>
      <c r="D30" s="53"/>
      <c r="E30" s="51"/>
      <c r="G30" s="51"/>
      <c r="I30" s="64"/>
      <c r="J30" s="65"/>
      <c r="K30" s="10"/>
      <c r="L30" s="21">
        <v>720.84908045977011</v>
      </c>
      <c r="M30" s="68"/>
      <c r="N30" s="4"/>
    </row>
    <row r="31" spans="2:14">
      <c r="B31" s="59" t="s">
        <v>24448</v>
      </c>
      <c r="C31" s="7" t="s">
        <v>24449</v>
      </c>
      <c r="D31" s="53"/>
      <c r="E31" s="51"/>
      <c r="G31" s="51"/>
      <c r="I31" s="64"/>
      <c r="J31" s="65"/>
      <c r="K31" s="10"/>
      <c r="L31" s="21">
        <v>1149.0151724137932</v>
      </c>
      <c r="M31" s="68"/>
      <c r="N31" s="4"/>
    </row>
    <row r="32" spans="2:14">
      <c r="B32" s="59" t="s">
        <v>24450</v>
      </c>
      <c r="C32" s="7" t="s">
        <v>24451</v>
      </c>
      <c r="D32" s="53"/>
      <c r="E32" s="51"/>
      <c r="G32" s="51"/>
      <c r="I32" s="64"/>
      <c r="J32" s="65"/>
      <c r="K32" s="10"/>
      <c r="L32" s="21">
        <v>1228.9724137931034</v>
      </c>
      <c r="M32" s="68"/>
      <c r="N32" s="4"/>
    </row>
    <row r="33" spans="2:14">
      <c r="B33" s="59" t="s">
        <v>24452</v>
      </c>
      <c r="C33" s="7" t="s">
        <v>24453</v>
      </c>
      <c r="D33" s="53"/>
      <c r="E33" s="51"/>
      <c r="G33" s="51"/>
      <c r="I33" s="64"/>
      <c r="J33" s="65"/>
      <c r="K33" s="10"/>
      <c r="L33" s="21">
        <v>2510.015747126437</v>
      </c>
      <c r="M33" s="68"/>
      <c r="N33" s="4"/>
    </row>
    <row r="34" spans="2:14">
      <c r="B34" s="59" t="s">
        <v>24454</v>
      </c>
      <c r="C34" s="7" t="s">
        <v>24455</v>
      </c>
      <c r="D34" s="53"/>
      <c r="E34" s="51"/>
      <c r="G34" s="51"/>
      <c r="I34" s="64"/>
      <c r="J34" s="65"/>
      <c r="K34" s="10"/>
      <c r="L34" s="21">
        <v>949.36885057471272</v>
      </c>
      <c r="M34" s="68"/>
      <c r="N34" s="4"/>
    </row>
    <row r="35" spans="2:14">
      <c r="B35" s="59" t="s">
        <v>24456</v>
      </c>
      <c r="C35" s="7" t="s">
        <v>24457</v>
      </c>
      <c r="D35" s="53"/>
      <c r="E35" s="51"/>
      <c r="G35" s="51"/>
      <c r="I35" s="64"/>
      <c r="J35" s="65"/>
      <c r="K35" s="10"/>
      <c r="L35" s="21">
        <v>1457.4921839080459</v>
      </c>
      <c r="M35" s="68"/>
      <c r="N35" s="4"/>
    </row>
    <row r="36" spans="2:14">
      <c r="B36" s="59" t="s">
        <v>24458</v>
      </c>
      <c r="C36" s="7" t="s">
        <v>24459</v>
      </c>
      <c r="D36" s="53"/>
      <c r="E36" s="51"/>
      <c r="G36" s="51"/>
      <c r="I36" s="64"/>
      <c r="J36" s="65"/>
      <c r="K36" s="10"/>
      <c r="L36" s="21">
        <v>1726.2373563218393</v>
      </c>
      <c r="M36" s="68"/>
      <c r="N36" s="4"/>
    </row>
    <row r="37" spans="2:14">
      <c r="B37" s="59" t="s">
        <v>24460</v>
      </c>
      <c r="C37" s="7" t="s">
        <v>24461</v>
      </c>
      <c r="D37" s="53"/>
      <c r="E37" s="51"/>
      <c r="G37" s="51"/>
      <c r="I37" s="64"/>
      <c r="J37" s="65"/>
      <c r="K37" s="10"/>
      <c r="L37" s="21">
        <v>1797.0636781609196</v>
      </c>
      <c r="M37" s="68"/>
      <c r="N37" s="4"/>
    </row>
    <row r="38" spans="2:14">
      <c r="B38" s="59" t="s">
        <v>24462</v>
      </c>
      <c r="C38" s="7" t="s">
        <v>24463</v>
      </c>
      <c r="D38" s="53"/>
      <c r="E38" s="51"/>
      <c r="G38" s="51"/>
      <c r="I38" s="64"/>
      <c r="J38" s="65"/>
      <c r="K38" s="10"/>
      <c r="L38" s="21">
        <v>2005.8409195402298</v>
      </c>
      <c r="M38" s="68"/>
      <c r="N38" s="4"/>
    </row>
    <row r="39" spans="2:14">
      <c r="B39" s="59" t="s">
        <v>24464</v>
      </c>
      <c r="C39" s="7" t="s">
        <v>24465</v>
      </c>
      <c r="D39" s="53"/>
      <c r="E39" s="51"/>
      <c r="G39" s="51"/>
      <c r="I39" s="64"/>
      <c r="J39" s="65"/>
      <c r="K39" s="10"/>
      <c r="L39" s="21">
        <v>2678.5675862068965</v>
      </c>
      <c r="M39" s="68"/>
      <c r="N39" s="4"/>
    </row>
    <row r="40" spans="2:14">
      <c r="B40" s="59" t="s">
        <v>24466</v>
      </c>
      <c r="C40" s="7" t="s">
        <v>24467</v>
      </c>
      <c r="D40" s="53"/>
      <c r="E40" s="51"/>
      <c r="G40" s="51"/>
      <c r="I40" s="64"/>
      <c r="J40" s="65"/>
      <c r="K40" s="10"/>
      <c r="L40" s="21">
        <v>347.96206896551723</v>
      </c>
      <c r="M40" s="68"/>
      <c r="N40" s="4"/>
    </row>
    <row r="41" spans="2:14">
      <c r="B41" s="59" t="s">
        <v>24468</v>
      </c>
      <c r="C41" s="7" t="s">
        <v>24469</v>
      </c>
      <c r="D41" s="53"/>
      <c r="E41" s="51"/>
      <c r="G41" s="51"/>
      <c r="I41" s="64"/>
      <c r="J41" s="65"/>
      <c r="K41" s="10"/>
      <c r="L41" s="21">
        <v>429.64678160919544</v>
      </c>
      <c r="M41" s="68"/>
      <c r="N41" s="4"/>
    </row>
    <row r="42" spans="2:14">
      <c r="B42" s="59" t="s">
        <v>24470</v>
      </c>
      <c r="C42" s="7" t="s">
        <v>24471</v>
      </c>
      <c r="D42" s="53"/>
      <c r="E42" s="51"/>
      <c r="G42" s="51"/>
      <c r="I42" s="64"/>
      <c r="J42" s="65"/>
      <c r="K42" s="10"/>
      <c r="L42" s="21">
        <v>511.08471264367819</v>
      </c>
      <c r="M42" s="68"/>
      <c r="N42" s="4"/>
    </row>
    <row r="43" spans="2:14">
      <c r="B43" s="59" t="s">
        <v>24472</v>
      </c>
      <c r="C43" s="7" t="s">
        <v>24473</v>
      </c>
      <c r="D43" s="53"/>
      <c r="E43" s="51"/>
      <c r="G43" s="51"/>
      <c r="I43" s="64"/>
      <c r="J43" s="65"/>
      <c r="K43" s="10"/>
      <c r="L43" s="21">
        <v>626.08494252873561</v>
      </c>
      <c r="M43" s="68"/>
      <c r="N43" s="4"/>
    </row>
    <row r="44" spans="2:14">
      <c r="B44" s="59" t="s">
        <v>24474</v>
      </c>
      <c r="C44" s="7" t="s">
        <v>24475</v>
      </c>
      <c r="D44" s="53"/>
      <c r="E44" s="51"/>
      <c r="G44" s="51"/>
      <c r="I44" s="64"/>
      <c r="J44" s="65"/>
      <c r="K44" s="10"/>
      <c r="L44" s="21">
        <v>831.90080459770115</v>
      </c>
      <c r="M44" s="68"/>
      <c r="N44" s="4"/>
    </row>
    <row r="45" spans="2:14">
      <c r="B45" s="59" t="s">
        <v>24476</v>
      </c>
      <c r="C45" s="7" t="s">
        <v>24477</v>
      </c>
      <c r="D45" s="53"/>
      <c r="E45" s="51"/>
      <c r="G45" s="51"/>
      <c r="I45" s="64"/>
      <c r="J45" s="65"/>
      <c r="K45" s="10"/>
      <c r="L45" s="21">
        <v>1719.8210344827587</v>
      </c>
      <c r="M45" s="68"/>
      <c r="N45" s="4"/>
    </row>
    <row r="46" spans="2:14">
      <c r="B46" s="59" t="s">
        <v>24478</v>
      </c>
      <c r="C46" s="7" t="s">
        <v>24479</v>
      </c>
      <c r="D46" s="53"/>
      <c r="E46" s="51"/>
      <c r="G46" s="51"/>
      <c r="I46" s="64"/>
      <c r="J46" s="65"/>
      <c r="K46" s="10"/>
      <c r="L46" s="21">
        <v>142.88655172413795</v>
      </c>
      <c r="M46" s="68"/>
      <c r="N46" s="4"/>
    </row>
    <row r="47" spans="2:14">
      <c r="B47" s="59" t="s">
        <v>24480</v>
      </c>
      <c r="C47" s="7" t="s">
        <v>24481</v>
      </c>
      <c r="D47" s="53"/>
      <c r="E47" s="51"/>
      <c r="G47" s="51"/>
      <c r="I47" s="64"/>
      <c r="J47" s="65"/>
      <c r="K47" s="10"/>
      <c r="L47" s="21">
        <v>212.23218390804598</v>
      </c>
      <c r="M47" s="68"/>
      <c r="N47" s="4"/>
    </row>
    <row r="48" spans="2:14">
      <c r="B48" s="59" t="s">
        <v>24482</v>
      </c>
      <c r="C48" s="7" t="s">
        <v>24483</v>
      </c>
      <c r="D48" s="53"/>
      <c r="E48" s="51"/>
      <c r="G48" s="51"/>
      <c r="I48" s="64"/>
      <c r="J48" s="65"/>
      <c r="K48" s="10"/>
      <c r="L48" s="21">
        <v>290.7087356321839</v>
      </c>
      <c r="M48" s="68"/>
      <c r="N48" s="4"/>
    </row>
    <row r="49" spans="2:14">
      <c r="B49" s="59" t="s">
        <v>24484</v>
      </c>
      <c r="C49" s="7" t="s">
        <v>24485</v>
      </c>
      <c r="D49" s="53"/>
      <c r="E49" s="51"/>
      <c r="G49" s="51"/>
      <c r="I49" s="64"/>
      <c r="J49" s="65"/>
      <c r="K49" s="10"/>
      <c r="L49" s="21">
        <v>381.27758620689656</v>
      </c>
      <c r="M49" s="68"/>
      <c r="N49" s="4"/>
    </row>
    <row r="50" spans="2:14">
      <c r="B50" s="59" t="s">
        <v>24486</v>
      </c>
      <c r="C50" s="7" t="s">
        <v>24487</v>
      </c>
      <c r="D50" s="53"/>
      <c r="E50" s="51"/>
      <c r="G50" s="51"/>
      <c r="I50" s="64"/>
      <c r="J50" s="65"/>
      <c r="K50" s="10"/>
      <c r="L50" s="21">
        <v>565.62344827586207</v>
      </c>
      <c r="M50" s="68"/>
      <c r="N50" s="4"/>
    </row>
    <row r="51" spans="2:14">
      <c r="B51" s="59" t="s">
        <v>24488</v>
      </c>
      <c r="C51" s="7" t="s">
        <v>24489</v>
      </c>
      <c r="D51" s="53"/>
      <c r="E51" s="51"/>
      <c r="G51" s="51"/>
      <c r="I51" s="64"/>
      <c r="J51" s="65"/>
      <c r="K51" s="10"/>
      <c r="L51" s="21">
        <v>1088.8004597701149</v>
      </c>
      <c r="M51" s="68"/>
      <c r="N51" s="4"/>
    </row>
    <row r="52" spans="2:14">
      <c r="B52" s="59" t="s">
        <v>24490</v>
      </c>
      <c r="C52" s="7" t="s">
        <v>24491</v>
      </c>
      <c r="D52" s="53"/>
      <c r="E52" s="51"/>
      <c r="G52" s="51"/>
      <c r="I52" s="64"/>
      <c r="J52" s="65"/>
      <c r="K52" s="10"/>
      <c r="L52" s="21">
        <v>170.03252873563218</v>
      </c>
      <c r="M52" s="68"/>
      <c r="N52" s="4"/>
    </row>
    <row r="53" spans="2:14">
      <c r="B53" s="59" t="s">
        <v>24492</v>
      </c>
      <c r="C53" s="7" t="s">
        <v>24493</v>
      </c>
      <c r="D53" s="53"/>
      <c r="E53" s="51"/>
      <c r="G53" s="51"/>
      <c r="I53" s="64"/>
      <c r="J53" s="65"/>
      <c r="K53" s="10"/>
      <c r="L53" s="21">
        <v>182.12482758620689</v>
      </c>
      <c r="M53" s="68"/>
      <c r="N53" s="4"/>
    </row>
    <row r="54" spans="2:14">
      <c r="B54" s="59" t="s">
        <v>24494</v>
      </c>
      <c r="C54" s="7" t="s">
        <v>24495</v>
      </c>
      <c r="D54" s="53"/>
      <c r="E54" s="51"/>
      <c r="G54" s="51"/>
      <c r="I54" s="64"/>
      <c r="J54" s="65"/>
      <c r="K54" s="10"/>
      <c r="L54" s="21">
        <v>230.24724137931034</v>
      </c>
      <c r="M54" s="68"/>
      <c r="N54" s="4"/>
    </row>
    <row r="55" spans="2:14">
      <c r="B55" s="59" t="s">
        <v>24496</v>
      </c>
      <c r="C55" s="7" t="s">
        <v>24497</v>
      </c>
      <c r="D55" s="53"/>
      <c r="E55" s="51"/>
      <c r="G55" s="51"/>
      <c r="I55" s="64"/>
      <c r="J55" s="65"/>
      <c r="K55" s="10"/>
      <c r="L55" s="21">
        <v>275.40827586206899</v>
      </c>
      <c r="M55" s="68"/>
      <c r="N55" s="4"/>
    </row>
    <row r="56" spans="2:14">
      <c r="B56" s="59" t="s">
        <v>24498</v>
      </c>
      <c r="C56" s="7" t="s">
        <v>24499</v>
      </c>
      <c r="D56" s="53"/>
      <c r="E56" s="51"/>
      <c r="G56" s="51"/>
      <c r="I56" s="64"/>
      <c r="J56" s="65"/>
      <c r="K56" s="10"/>
      <c r="L56" s="21">
        <v>445.68758620689653</v>
      </c>
      <c r="M56" s="68"/>
      <c r="N56" s="4"/>
    </row>
    <row r="57" spans="2:14">
      <c r="B57" s="59" t="s">
        <v>24500</v>
      </c>
      <c r="C57" s="7" t="s">
        <v>24501</v>
      </c>
      <c r="D57" s="53"/>
      <c r="E57" s="51"/>
      <c r="G57" s="51"/>
      <c r="I57" s="64"/>
      <c r="J57" s="65"/>
      <c r="K57" s="10"/>
      <c r="L57" s="21">
        <v>76.255517241379309</v>
      </c>
      <c r="M57" s="68"/>
      <c r="N57" s="4"/>
    </row>
    <row r="58" spans="2:14">
      <c r="B58" s="59" t="s">
        <v>24502</v>
      </c>
      <c r="C58" s="7" t="s">
        <v>24503</v>
      </c>
      <c r="D58" s="53"/>
      <c r="E58" s="51"/>
      <c r="G58" s="51"/>
      <c r="I58" s="64"/>
      <c r="J58" s="65"/>
      <c r="K58" s="10"/>
      <c r="L58" s="21">
        <v>82.178275862068958</v>
      </c>
      <c r="M58" s="68"/>
      <c r="N58" s="4"/>
    </row>
    <row r="59" spans="2:14">
      <c r="B59" s="59" t="s">
        <v>24504</v>
      </c>
      <c r="C59" s="7" t="s">
        <v>24505</v>
      </c>
      <c r="D59" s="53"/>
      <c r="E59" s="51"/>
      <c r="G59" s="51"/>
      <c r="I59" s="64"/>
      <c r="J59" s="65"/>
      <c r="K59" s="10"/>
      <c r="L59" s="21">
        <v>96.985172413793109</v>
      </c>
      <c r="M59" s="68"/>
      <c r="N59" s="4"/>
    </row>
    <row r="60" spans="2:14">
      <c r="B60" s="59" t="s">
        <v>24506</v>
      </c>
      <c r="C60" s="7" t="s">
        <v>24507</v>
      </c>
      <c r="D60" s="53"/>
      <c r="E60" s="51"/>
      <c r="G60" s="51"/>
      <c r="I60" s="64"/>
      <c r="J60" s="65"/>
      <c r="K60" s="10"/>
      <c r="L60" s="21">
        <v>145.60114942528736</v>
      </c>
      <c r="M60" s="68"/>
      <c r="N60" s="4"/>
    </row>
    <row r="61" spans="2:14">
      <c r="B61" s="59" t="s">
        <v>24508</v>
      </c>
      <c r="C61" s="7" t="s">
        <v>24509</v>
      </c>
      <c r="D61" s="53"/>
      <c r="E61" s="51"/>
      <c r="G61" s="51"/>
      <c r="I61" s="64"/>
      <c r="J61" s="65"/>
      <c r="K61" s="10"/>
      <c r="L61" s="21">
        <v>109.32425287356321</v>
      </c>
      <c r="M61" s="68"/>
      <c r="N61" s="4"/>
    </row>
    <row r="62" spans="2:14">
      <c r="B62" s="59" t="s">
        <v>24510</v>
      </c>
      <c r="C62" s="7" t="s">
        <v>24511</v>
      </c>
      <c r="D62" s="53"/>
      <c r="E62" s="51"/>
      <c r="G62" s="51"/>
      <c r="I62" s="64"/>
      <c r="J62" s="65"/>
      <c r="K62" s="10"/>
      <c r="L62" s="21">
        <v>142.88655172413795</v>
      </c>
      <c r="M62" s="68"/>
      <c r="N62" s="4"/>
    </row>
    <row r="63" spans="2:14">
      <c r="B63" s="59" t="s">
        <v>24512</v>
      </c>
      <c r="C63" s="7" t="s">
        <v>24513</v>
      </c>
      <c r="D63" s="53"/>
      <c r="E63" s="51"/>
      <c r="G63" s="51"/>
      <c r="I63" s="64"/>
      <c r="J63" s="65"/>
      <c r="K63" s="10"/>
      <c r="L63" s="21">
        <v>172.7471264367816</v>
      </c>
      <c r="M63" s="68"/>
      <c r="N63" s="4"/>
    </row>
    <row r="64" spans="2:14">
      <c r="B64" s="59" t="s">
        <v>24514</v>
      </c>
      <c r="C64" s="7" t="s">
        <v>24515</v>
      </c>
      <c r="D64" s="53"/>
      <c r="E64" s="51"/>
      <c r="G64" s="51"/>
      <c r="I64" s="64"/>
      <c r="J64" s="65"/>
      <c r="K64" s="10"/>
      <c r="L64" s="21">
        <v>316.86758620689653</v>
      </c>
      <c r="M64" s="68"/>
      <c r="N64" s="4"/>
    </row>
    <row r="65" spans="2:14">
      <c r="B65" s="59" t="s">
        <v>24516</v>
      </c>
      <c r="C65" s="7" t="s">
        <v>24517</v>
      </c>
      <c r="D65" s="53"/>
      <c r="E65" s="51"/>
      <c r="G65" s="51"/>
      <c r="I65" s="64"/>
      <c r="J65" s="65"/>
      <c r="K65" s="10"/>
      <c r="L65" s="21">
        <v>193.97034482758622</v>
      </c>
      <c r="M65" s="68"/>
      <c r="N65" s="4"/>
    </row>
    <row r="66" spans="2:14">
      <c r="B66" s="59" t="s">
        <v>24518</v>
      </c>
      <c r="C66" s="7" t="s">
        <v>24519</v>
      </c>
      <c r="D66" s="53"/>
      <c r="E66" s="51"/>
      <c r="G66" s="51"/>
      <c r="I66" s="64"/>
      <c r="J66" s="65"/>
      <c r="K66" s="10"/>
      <c r="L66" s="21">
        <v>218.15494252873563</v>
      </c>
      <c r="M66" s="68"/>
      <c r="N66" s="4"/>
    </row>
    <row r="67" spans="2:14">
      <c r="B67" s="59" t="s">
        <v>24520</v>
      </c>
      <c r="C67" s="7" t="s">
        <v>24521</v>
      </c>
      <c r="D67" s="53"/>
      <c r="E67" s="51"/>
      <c r="G67" s="51"/>
      <c r="I67" s="64"/>
      <c r="J67" s="65"/>
      <c r="K67" s="10"/>
      <c r="L67" s="21">
        <v>239.62494252873563</v>
      </c>
      <c r="M67" s="68"/>
      <c r="N67" s="4"/>
    </row>
    <row r="68" spans="2:14">
      <c r="B68" s="59" t="s">
        <v>24522</v>
      </c>
      <c r="C68" s="7" t="s">
        <v>24523</v>
      </c>
      <c r="D68" s="53"/>
      <c r="E68" s="51"/>
      <c r="G68" s="51"/>
      <c r="I68" s="64"/>
      <c r="J68" s="65"/>
      <c r="K68" s="10"/>
      <c r="L68" s="21">
        <v>330.93413793103451</v>
      </c>
      <c r="M68" s="68"/>
      <c r="N68" s="4"/>
    </row>
    <row r="69" spans="2:14">
      <c r="B69" s="59" t="s">
        <v>24524</v>
      </c>
      <c r="C69" s="7" t="s">
        <v>24525</v>
      </c>
      <c r="D69" s="53"/>
      <c r="E69" s="51"/>
      <c r="G69" s="51"/>
      <c r="I69" s="64"/>
      <c r="J69" s="65"/>
      <c r="K69" s="10"/>
      <c r="L69" s="21">
        <v>142.88655172413795</v>
      </c>
      <c r="M69" s="68"/>
      <c r="N69" s="4"/>
    </row>
    <row r="70" spans="2:14">
      <c r="B70" s="59" t="s">
        <v>24526</v>
      </c>
      <c r="C70" s="7" t="s">
        <v>24527</v>
      </c>
      <c r="D70" s="53"/>
      <c r="E70" s="51"/>
      <c r="G70" s="51"/>
      <c r="I70" s="64"/>
      <c r="J70" s="65"/>
      <c r="K70" s="10"/>
      <c r="L70" s="21">
        <v>160.9016091954023</v>
      </c>
      <c r="M70" s="68"/>
      <c r="N70" s="4"/>
    </row>
    <row r="71" spans="2:14">
      <c r="B71" s="59" t="s">
        <v>24528</v>
      </c>
      <c r="C71" s="7" t="s">
        <v>24529</v>
      </c>
      <c r="D71" s="53"/>
      <c r="E71" s="51"/>
      <c r="G71" s="51"/>
      <c r="I71" s="64"/>
      <c r="J71" s="65"/>
      <c r="K71" s="10"/>
      <c r="L71" s="21">
        <v>182.12482758620689</v>
      </c>
      <c r="M71" s="68"/>
      <c r="N71" s="4"/>
    </row>
    <row r="72" spans="2:14">
      <c r="B72" s="59" t="s">
        <v>24530</v>
      </c>
      <c r="C72" s="7" t="s">
        <v>24531</v>
      </c>
      <c r="D72" s="53"/>
      <c r="E72" s="51"/>
      <c r="G72" s="51"/>
      <c r="I72" s="64"/>
      <c r="J72" s="65"/>
      <c r="K72" s="10"/>
      <c r="L72" s="21">
        <v>224.81804597701151</v>
      </c>
      <c r="M72" s="68"/>
      <c r="N72" s="4"/>
    </row>
    <row r="73" spans="2:14">
      <c r="B73" s="59" t="s">
        <v>24532</v>
      </c>
      <c r="C73" s="7" t="s">
        <v>24533</v>
      </c>
      <c r="D73" s="53"/>
      <c r="E73" s="51"/>
      <c r="G73" s="51"/>
      <c r="I73" s="64"/>
      <c r="J73" s="65"/>
      <c r="K73" s="10"/>
      <c r="L73" s="21">
        <v>163.86298850574713</v>
      </c>
      <c r="M73" s="68"/>
      <c r="N73" s="4"/>
    </row>
    <row r="74" spans="2:14">
      <c r="B74" s="59" t="s">
        <v>24534</v>
      </c>
      <c r="C74" s="7" t="s">
        <v>24535</v>
      </c>
      <c r="D74" s="53"/>
      <c r="E74" s="51"/>
      <c r="G74" s="51"/>
      <c r="I74" s="64"/>
      <c r="J74" s="65"/>
      <c r="K74" s="10"/>
      <c r="L74" s="21">
        <v>96.985172413793109</v>
      </c>
      <c r="M74" s="68"/>
      <c r="N74" s="4"/>
    </row>
    <row r="75" spans="2:14">
      <c r="B75" s="59" t="s">
        <v>24536</v>
      </c>
      <c r="C75" s="7" t="s">
        <v>24537</v>
      </c>
      <c r="D75" s="53"/>
      <c r="E75" s="51"/>
      <c r="G75" s="51"/>
      <c r="I75" s="64"/>
      <c r="J75" s="65"/>
      <c r="K75" s="10"/>
      <c r="L75" s="21">
        <v>299.83965517241381</v>
      </c>
      <c r="M75" s="68"/>
      <c r="N75" s="4"/>
    </row>
    <row r="76" spans="2:14">
      <c r="B76" s="59" t="s">
        <v>24538</v>
      </c>
      <c r="C76" s="7" t="s">
        <v>24539</v>
      </c>
      <c r="D76" s="53"/>
      <c r="E76" s="51"/>
      <c r="G76" s="51"/>
      <c r="I76" s="64"/>
      <c r="J76" s="65"/>
      <c r="K76" s="10"/>
      <c r="L76" s="21">
        <v>326.73885057471267</v>
      </c>
      <c r="M76" s="68"/>
      <c r="N76" s="4"/>
    </row>
    <row r="77" spans="2:14">
      <c r="B77" s="59" t="s">
        <v>24540</v>
      </c>
      <c r="C77" s="7" t="s">
        <v>24541</v>
      </c>
      <c r="D77" s="53"/>
      <c r="E77" s="51"/>
      <c r="G77" s="51"/>
      <c r="I77" s="64"/>
      <c r="J77" s="65"/>
      <c r="K77" s="10"/>
      <c r="L77" s="21">
        <v>408.67034482758623</v>
      </c>
      <c r="M77" s="68"/>
      <c r="N77" s="4"/>
    </row>
    <row r="78" spans="2:14">
      <c r="B78" s="59" t="s">
        <v>24542</v>
      </c>
      <c r="C78" s="7" t="s">
        <v>24543</v>
      </c>
      <c r="D78" s="53"/>
      <c r="E78" s="51"/>
      <c r="G78" s="51"/>
      <c r="I78" s="64"/>
      <c r="J78" s="65"/>
      <c r="K78" s="10"/>
      <c r="L78" s="21">
        <v>523.42379310344825</v>
      </c>
      <c r="M78" s="68"/>
      <c r="N78" s="4"/>
    </row>
    <row r="79" spans="2:14">
      <c r="B79" s="59" t="s">
        <v>24544</v>
      </c>
      <c r="C79" s="7" t="s">
        <v>24545</v>
      </c>
      <c r="D79" s="53"/>
      <c r="E79" s="51"/>
      <c r="G79" s="51"/>
      <c r="I79" s="64"/>
      <c r="J79" s="65"/>
      <c r="K79" s="10"/>
      <c r="L79" s="21">
        <v>224.32448275862069</v>
      </c>
      <c r="M79" s="68"/>
      <c r="N79" s="4"/>
    </row>
    <row r="80" spans="2:14">
      <c r="B80" s="59" t="s">
        <v>24546</v>
      </c>
      <c r="C80" s="7" t="s">
        <v>24547</v>
      </c>
      <c r="D80" s="53"/>
      <c r="E80" s="51"/>
      <c r="G80" s="51"/>
      <c r="I80" s="64"/>
      <c r="J80" s="65"/>
      <c r="K80" s="10"/>
      <c r="L80" s="21">
        <v>2684.4903448275863</v>
      </c>
      <c r="M80" s="68"/>
      <c r="N80" s="4"/>
    </row>
    <row r="81" spans="2:14">
      <c r="B81" s="59" t="s">
        <v>24548</v>
      </c>
      <c r="C81" s="7" t="s">
        <v>24549</v>
      </c>
      <c r="D81" s="53"/>
      <c r="E81" s="51"/>
      <c r="G81" s="51"/>
      <c r="I81" s="64"/>
      <c r="J81" s="65"/>
      <c r="K81" s="10"/>
      <c r="L81" s="21">
        <v>359.31402298850577</v>
      </c>
      <c r="M81" s="68"/>
      <c r="N81" s="4"/>
    </row>
    <row r="82" spans="2:14">
      <c r="B82" s="59" t="s">
        <v>24550</v>
      </c>
      <c r="C82" s="7" t="s">
        <v>24551</v>
      </c>
      <c r="D82" s="53"/>
      <c r="E82" s="51"/>
      <c r="G82" s="51"/>
      <c r="I82" s="64"/>
      <c r="J82" s="65"/>
      <c r="K82" s="10"/>
      <c r="L82" s="21">
        <v>422.49011494252875</v>
      </c>
      <c r="M82" s="68"/>
      <c r="N82" s="4"/>
    </row>
    <row r="83" spans="2:14">
      <c r="B83" s="59" t="s">
        <v>24552</v>
      </c>
      <c r="C83" s="7" t="s">
        <v>24553</v>
      </c>
      <c r="D83" s="53"/>
      <c r="E83" s="51"/>
      <c r="G83" s="51"/>
      <c r="I83" s="64"/>
      <c r="J83" s="65"/>
      <c r="K83" s="10"/>
      <c r="L83" s="21">
        <v>690.24816091954017</v>
      </c>
      <c r="M83" s="68"/>
      <c r="N83" s="4"/>
    </row>
    <row r="84" spans="2:14">
      <c r="B84" s="59" t="s">
        <v>24554</v>
      </c>
      <c r="C84" s="7" t="s">
        <v>24555</v>
      </c>
      <c r="D84" s="53"/>
      <c r="E84" s="51"/>
      <c r="G84" s="51"/>
      <c r="I84" s="64"/>
      <c r="J84" s="65"/>
      <c r="K84" s="10"/>
      <c r="L84" s="21">
        <v>688.52068965517242</v>
      </c>
      <c r="M84" s="68"/>
      <c r="N84" s="4"/>
    </row>
    <row r="85" spans="2:14">
      <c r="B85" s="59" t="s">
        <v>24556</v>
      </c>
      <c r="C85" s="7" t="s">
        <v>24557</v>
      </c>
      <c r="D85" s="53"/>
      <c r="E85" s="51"/>
      <c r="G85" s="51"/>
      <c r="I85" s="64"/>
      <c r="J85" s="65"/>
      <c r="K85" s="10"/>
      <c r="L85" s="21">
        <v>774.64747126436782</v>
      </c>
      <c r="M85" s="68"/>
      <c r="N85" s="4"/>
    </row>
    <row r="86" spans="2:14">
      <c r="B86" s="59" t="s">
        <v>24558</v>
      </c>
      <c r="C86" s="7" t="s">
        <v>24559</v>
      </c>
      <c r="D86" s="53"/>
      <c r="E86" s="51"/>
      <c r="G86" s="51"/>
      <c r="I86" s="64"/>
      <c r="J86" s="65"/>
      <c r="K86" s="10"/>
      <c r="L86" s="21">
        <v>1269.6913793103447</v>
      </c>
      <c r="M86" s="68"/>
      <c r="N86" s="4"/>
    </row>
    <row r="87" spans="2:14">
      <c r="B87" s="59" t="s">
        <v>24560</v>
      </c>
      <c r="C87" s="7" t="s">
        <v>24561</v>
      </c>
      <c r="D87" s="53"/>
      <c r="E87" s="51"/>
      <c r="G87" s="51"/>
      <c r="I87" s="64"/>
      <c r="J87" s="65"/>
      <c r="K87" s="10"/>
      <c r="L87" s="21">
        <v>97.725517241379322</v>
      </c>
      <c r="M87" s="68"/>
      <c r="N87" s="4"/>
    </row>
    <row r="88" spans="2:14">
      <c r="B88" s="59" t="s">
        <v>24562</v>
      </c>
      <c r="C88" s="7" t="s">
        <v>24563</v>
      </c>
      <c r="D88" s="53"/>
      <c r="E88" s="51"/>
      <c r="G88" s="51"/>
      <c r="I88" s="64"/>
      <c r="J88" s="65"/>
      <c r="K88" s="10"/>
      <c r="L88" s="21">
        <v>145.10758620689654</v>
      </c>
      <c r="M88" s="68"/>
      <c r="N88" s="4"/>
    </row>
    <row r="89" spans="2:14">
      <c r="B89" s="59" t="s">
        <v>24564</v>
      </c>
      <c r="C89" s="7" t="s">
        <v>24565</v>
      </c>
      <c r="D89" s="53"/>
      <c r="E89" s="51"/>
      <c r="G89" s="51"/>
      <c r="I89" s="64"/>
      <c r="J89" s="65"/>
      <c r="K89" s="10"/>
      <c r="L89" s="21">
        <v>229.50689655172414</v>
      </c>
      <c r="M89" s="68"/>
      <c r="N89" s="4"/>
    </row>
    <row r="90" spans="2:14">
      <c r="B90" s="59" t="s">
        <v>24566</v>
      </c>
      <c r="C90" s="7" t="s">
        <v>24567</v>
      </c>
      <c r="D90" s="53"/>
      <c r="E90" s="51"/>
      <c r="G90" s="51"/>
      <c r="I90" s="64"/>
      <c r="J90" s="65"/>
      <c r="K90" s="10"/>
      <c r="L90" s="21">
        <v>110.55816091954023</v>
      </c>
      <c r="M90" s="68"/>
      <c r="N90" s="4"/>
    </row>
    <row r="91" spans="2:14">
      <c r="B91" s="59" t="s">
        <v>24568</v>
      </c>
      <c r="C91" s="7" t="s">
        <v>24569</v>
      </c>
      <c r="D91" s="53"/>
      <c r="E91" s="51"/>
      <c r="G91" s="51"/>
      <c r="I91" s="64"/>
      <c r="J91" s="65"/>
      <c r="K91" s="10"/>
      <c r="L91" s="21">
        <v>172.7471264367816</v>
      </c>
      <c r="M91" s="68"/>
      <c r="N91" s="4"/>
    </row>
    <row r="92" spans="2:14">
      <c r="B92" s="59" t="s">
        <v>24570</v>
      </c>
      <c r="C92" s="7" t="s">
        <v>24571</v>
      </c>
      <c r="D92" s="53"/>
      <c r="E92" s="51"/>
      <c r="G92" s="51"/>
      <c r="I92" s="64"/>
      <c r="J92" s="65"/>
      <c r="K92" s="10"/>
      <c r="L92" s="21">
        <v>255.17218390804598</v>
      </c>
      <c r="M92" s="68"/>
      <c r="N92" s="4"/>
    </row>
    <row r="93" spans="2:14">
      <c r="B93" s="59" t="s">
        <v>24573</v>
      </c>
      <c r="C93" s="7" t="s">
        <v>24574</v>
      </c>
      <c r="D93" s="53"/>
      <c r="E93" s="51"/>
      <c r="G93" s="51"/>
      <c r="I93" s="64"/>
      <c r="J93" s="65"/>
      <c r="K93" s="10"/>
      <c r="L93" s="21">
        <v>76.749080459770113</v>
      </c>
      <c r="M93" s="68"/>
      <c r="N93" s="4"/>
    </row>
    <row r="94" spans="2:14">
      <c r="B94" s="59" t="s">
        <v>24575</v>
      </c>
      <c r="C94" s="7" t="s">
        <v>24576</v>
      </c>
      <c r="D94" s="53"/>
      <c r="E94" s="51"/>
      <c r="G94" s="51"/>
      <c r="I94" s="64"/>
      <c r="J94" s="65"/>
      <c r="K94" s="10"/>
      <c r="L94" s="21">
        <v>118.70195402298852</v>
      </c>
      <c r="M94" s="68"/>
      <c r="N94" s="4"/>
    </row>
    <row r="95" spans="2:14">
      <c r="B95" s="59" t="s">
        <v>24577</v>
      </c>
      <c r="C95" s="7" t="s">
        <v>24578</v>
      </c>
      <c r="D95" s="53"/>
      <c r="E95" s="51"/>
      <c r="G95" s="51"/>
      <c r="I95" s="64"/>
      <c r="J95" s="65"/>
      <c r="K95" s="10"/>
      <c r="L95" s="21">
        <v>205.07551724137932</v>
      </c>
      <c r="M95" s="68"/>
      <c r="N95" s="4"/>
    </row>
    <row r="96" spans="2:14">
      <c r="B96" s="59" t="s">
        <v>24579</v>
      </c>
      <c r="C96" s="7" t="s">
        <v>24580</v>
      </c>
      <c r="D96" s="53"/>
      <c r="E96" s="51"/>
      <c r="G96" s="51"/>
      <c r="I96" s="64"/>
      <c r="J96" s="65"/>
      <c r="K96" s="10"/>
      <c r="L96" s="21">
        <v>90.322068965517246</v>
      </c>
      <c r="M96" s="68"/>
      <c r="N96" s="4"/>
    </row>
    <row r="97" spans="2:14">
      <c r="B97" s="59" t="s">
        <v>24581</v>
      </c>
      <c r="C97" s="7" t="s">
        <v>24582</v>
      </c>
      <c r="D97" s="53"/>
      <c r="E97" s="51"/>
      <c r="G97" s="51"/>
      <c r="I97" s="64"/>
      <c r="J97" s="65"/>
      <c r="K97" s="10"/>
      <c r="L97" s="21">
        <v>149.54965517241379</v>
      </c>
      <c r="M97" s="68"/>
      <c r="N97" s="4"/>
    </row>
    <row r="98" spans="2:14">
      <c r="B98" s="59" t="s">
        <v>24583</v>
      </c>
      <c r="C98" s="7" t="s">
        <v>24584</v>
      </c>
      <c r="D98" s="53"/>
      <c r="E98" s="51"/>
      <c r="G98" s="51"/>
      <c r="I98" s="64"/>
      <c r="J98" s="65"/>
      <c r="K98" s="10"/>
      <c r="L98" s="21">
        <v>246.53482758620689</v>
      </c>
      <c r="M98" s="68"/>
      <c r="N98" s="4"/>
    </row>
    <row r="99" spans="2:14">
      <c r="B99" s="59" t="s">
        <v>24585</v>
      </c>
      <c r="C99" s="7" t="s">
        <v>24586</v>
      </c>
      <c r="D99" s="53"/>
      <c r="E99" s="51"/>
      <c r="G99" s="51"/>
      <c r="I99" s="64"/>
      <c r="J99" s="65"/>
      <c r="K99" s="10"/>
      <c r="L99" s="21">
        <v>219.14206896551727</v>
      </c>
      <c r="M99" s="68"/>
      <c r="N99" s="4"/>
    </row>
    <row r="100" spans="2:14">
      <c r="B100" s="59" t="s">
        <v>24587</v>
      </c>
      <c r="C100" s="7" t="s">
        <v>24588</v>
      </c>
      <c r="D100" s="53"/>
      <c r="E100" s="51"/>
      <c r="G100" s="51"/>
      <c r="I100" s="64"/>
      <c r="J100" s="65"/>
      <c r="K100" s="10"/>
      <c r="L100" s="21">
        <v>232.71505747126437</v>
      </c>
      <c r="M100" s="68"/>
      <c r="N100" s="4"/>
    </row>
    <row r="101" spans="2:14">
      <c r="B101" s="59" t="s">
        <v>24589</v>
      </c>
      <c r="C101" s="7" t="s">
        <v>24590</v>
      </c>
      <c r="D101" s="53"/>
      <c r="E101" s="51"/>
      <c r="G101" s="51"/>
      <c r="I101" s="64"/>
      <c r="J101" s="65"/>
      <c r="K101" s="10"/>
      <c r="L101" s="21">
        <v>288.48770114942528</v>
      </c>
      <c r="M101" s="68"/>
      <c r="N101" s="4"/>
    </row>
    <row r="102" spans="2:14">
      <c r="B102" s="59" t="s">
        <v>24591</v>
      </c>
      <c r="C102" s="7" t="s">
        <v>24592</v>
      </c>
      <c r="D102" s="53"/>
      <c r="E102" s="51"/>
      <c r="G102" s="51"/>
      <c r="I102" s="64"/>
      <c r="J102" s="65"/>
      <c r="K102" s="10"/>
      <c r="L102" s="21">
        <v>351.17022988505749</v>
      </c>
      <c r="M102" s="68"/>
      <c r="N102" s="4"/>
    </row>
    <row r="103" spans="2:14">
      <c r="B103" s="59" t="s">
        <v>24593</v>
      </c>
      <c r="C103" s="7" t="s">
        <v>24594</v>
      </c>
      <c r="D103" s="53"/>
      <c r="E103" s="51"/>
      <c r="G103" s="51"/>
      <c r="I103" s="64"/>
      <c r="J103" s="65"/>
      <c r="K103" s="10"/>
      <c r="L103" s="21">
        <v>494.79712643678164</v>
      </c>
      <c r="M103" s="68"/>
      <c r="N103" s="4"/>
    </row>
    <row r="104" spans="2:14">
      <c r="B104" s="59" t="s">
        <v>24595</v>
      </c>
      <c r="C104" s="7" t="s">
        <v>24596</v>
      </c>
      <c r="D104" s="53"/>
      <c r="E104" s="51"/>
      <c r="G104" s="51"/>
      <c r="I104" s="64"/>
      <c r="J104" s="65"/>
      <c r="K104" s="10"/>
      <c r="L104" s="21">
        <v>734.66885057471268</v>
      </c>
      <c r="M104" s="68"/>
      <c r="N104" s="4"/>
    </row>
    <row r="105" spans="2:14">
      <c r="B105" s="59" t="s">
        <v>24597</v>
      </c>
      <c r="C105" s="7" t="s">
        <v>24598</v>
      </c>
      <c r="D105" s="53"/>
      <c r="E105" s="51"/>
      <c r="G105" s="51"/>
      <c r="I105" s="64"/>
      <c r="J105" s="65"/>
      <c r="K105" s="10"/>
      <c r="L105" s="21">
        <v>829.67977011494258</v>
      </c>
      <c r="M105" s="68"/>
      <c r="N105" s="4"/>
    </row>
    <row r="106" spans="2:14">
      <c r="B106" s="59" t="s">
        <v>24599</v>
      </c>
      <c r="C106" s="7" t="s">
        <v>24600</v>
      </c>
      <c r="D106" s="53"/>
      <c r="E106" s="51"/>
      <c r="G106" s="51"/>
      <c r="I106" s="64"/>
      <c r="J106" s="65"/>
      <c r="K106" s="10"/>
      <c r="L106" s="21">
        <v>847.69482758620688</v>
      </c>
      <c r="M106" s="68"/>
      <c r="N106" s="4"/>
    </row>
    <row r="107" spans="2:14">
      <c r="B107" s="59" t="s">
        <v>24601</v>
      </c>
      <c r="C107" s="7" t="s">
        <v>24602</v>
      </c>
      <c r="D107" s="53"/>
      <c r="E107" s="51"/>
      <c r="G107" s="51"/>
      <c r="I107" s="64"/>
      <c r="J107" s="65"/>
      <c r="K107" s="10"/>
      <c r="L107" s="21">
        <v>965.16287356321834</v>
      </c>
      <c r="M107" s="68"/>
      <c r="N107" s="4"/>
    </row>
    <row r="108" spans="2:14">
      <c r="B108" s="59" t="s">
        <v>24603</v>
      </c>
      <c r="C108" s="7" t="s">
        <v>24604</v>
      </c>
      <c r="D108" s="53"/>
      <c r="E108" s="51"/>
      <c r="G108" s="51"/>
      <c r="I108" s="64"/>
      <c r="J108" s="65"/>
      <c r="K108" s="10"/>
      <c r="L108" s="21">
        <v>23.691034482758621</v>
      </c>
      <c r="M108" s="68"/>
      <c r="N108" s="4"/>
    </row>
    <row r="109" spans="2:14">
      <c r="B109" s="59" t="s">
        <v>24605</v>
      </c>
      <c r="C109" s="7" t="s">
        <v>24606</v>
      </c>
      <c r="D109" s="53"/>
      <c r="E109" s="51"/>
      <c r="G109" s="51"/>
      <c r="I109" s="64"/>
      <c r="J109" s="65"/>
      <c r="K109" s="10"/>
      <c r="L109" s="21">
        <v>35.289770114942527</v>
      </c>
      <c r="M109" s="68"/>
      <c r="N109" s="4"/>
    </row>
    <row r="110" spans="2:14">
      <c r="B110" s="59" t="s">
        <v>24607</v>
      </c>
      <c r="C110" s="7" t="s">
        <v>24608</v>
      </c>
      <c r="D110" s="53"/>
      <c r="E110" s="51"/>
      <c r="G110" s="51"/>
      <c r="I110" s="64"/>
      <c r="J110" s="65"/>
      <c r="K110" s="10"/>
      <c r="L110" s="21">
        <v>104.14183908045977</v>
      </c>
      <c r="M110" s="68"/>
      <c r="N110" s="4"/>
    </row>
    <row r="111" spans="2:14">
      <c r="B111" s="59" t="s">
        <v>24609</v>
      </c>
      <c r="C111" s="7" t="s">
        <v>24610</v>
      </c>
      <c r="D111" s="53"/>
      <c r="E111" s="51"/>
      <c r="G111" s="51"/>
      <c r="I111" s="64"/>
      <c r="J111" s="65"/>
      <c r="K111" s="10"/>
      <c r="L111" s="21">
        <v>52.070919540229887</v>
      </c>
      <c r="M111" s="68"/>
      <c r="N111" s="4"/>
    </row>
    <row r="112" spans="2:14">
      <c r="B112" s="59" t="s">
        <v>24611</v>
      </c>
      <c r="C112" s="7" t="s">
        <v>24612</v>
      </c>
      <c r="D112" s="53"/>
      <c r="E112" s="51"/>
      <c r="G112" s="51"/>
      <c r="I112" s="64"/>
      <c r="J112" s="65"/>
      <c r="K112" s="10"/>
      <c r="L112" s="21">
        <v>76.749080459770113</v>
      </c>
      <c r="M112" s="68"/>
      <c r="N112" s="4"/>
    </row>
    <row r="113" spans="2:14">
      <c r="B113" s="59" t="s">
        <v>24613</v>
      </c>
      <c r="C113" s="7" t="s">
        <v>24614</v>
      </c>
      <c r="D113" s="53"/>
      <c r="E113" s="51"/>
      <c r="G113" s="51"/>
      <c r="I113" s="64"/>
      <c r="J113" s="65"/>
      <c r="K113" s="10"/>
      <c r="L113" s="21">
        <v>109.32425287356321</v>
      </c>
      <c r="M113" s="68"/>
      <c r="N113" s="4"/>
    </row>
    <row r="114" spans="2:14">
      <c r="B114" s="59" t="s">
        <v>24615</v>
      </c>
      <c r="C114" s="7" t="s">
        <v>24616</v>
      </c>
      <c r="D114" s="53"/>
      <c r="E114" s="51"/>
      <c r="G114" s="51"/>
      <c r="I114" s="64"/>
      <c r="J114" s="65"/>
      <c r="K114" s="10"/>
      <c r="L114" s="21">
        <v>100.19333333333333</v>
      </c>
      <c r="M114" s="68"/>
      <c r="N114" s="4"/>
    </row>
    <row r="115" spans="2:14">
      <c r="B115" s="59" t="s">
        <v>24617</v>
      </c>
      <c r="C115" s="7" t="s">
        <v>24618</v>
      </c>
      <c r="D115" s="53"/>
      <c r="E115" s="51"/>
      <c r="G115" s="51"/>
      <c r="I115" s="64"/>
      <c r="J115" s="65"/>
      <c r="K115" s="10"/>
      <c r="L115" s="21">
        <v>162.13551724137929</v>
      </c>
      <c r="M115" s="68"/>
      <c r="N115" s="4"/>
    </row>
    <row r="116" spans="2:14">
      <c r="B116" s="59" t="s">
        <v>24619</v>
      </c>
      <c r="C116" s="7" t="s">
        <v>24620</v>
      </c>
      <c r="D116" s="53"/>
      <c r="E116" s="51"/>
      <c r="G116" s="51"/>
      <c r="I116" s="64"/>
      <c r="J116" s="65"/>
      <c r="K116" s="10"/>
      <c r="L116" s="21">
        <v>211.24505747126437</v>
      </c>
      <c r="M116" s="68"/>
      <c r="N116" s="4"/>
    </row>
    <row r="117" spans="2:14">
      <c r="B117" s="59" t="s">
        <v>24621</v>
      </c>
      <c r="C117" s="7" t="s">
        <v>24622</v>
      </c>
      <c r="D117" s="53"/>
      <c r="E117" s="51"/>
      <c r="G117" s="51"/>
      <c r="I117" s="64"/>
      <c r="J117" s="65"/>
      <c r="K117" s="10"/>
      <c r="L117" s="21">
        <v>222.10344827586206</v>
      </c>
      <c r="M117" s="68"/>
      <c r="N117" s="4"/>
    </row>
    <row r="118" spans="2:14">
      <c r="B118" s="59" t="s">
        <v>24623</v>
      </c>
      <c r="C118" s="7" t="s">
        <v>24624</v>
      </c>
      <c r="D118" s="53"/>
      <c r="E118" s="51"/>
      <c r="G118" s="51"/>
      <c r="I118" s="64"/>
      <c r="J118" s="65"/>
      <c r="K118" s="10"/>
      <c r="L118" s="21">
        <v>376.34195402298855</v>
      </c>
      <c r="M118" s="68"/>
      <c r="N118" s="4"/>
    </row>
    <row r="119" spans="2:14">
      <c r="B119" s="59" t="s">
        <v>24625</v>
      </c>
      <c r="C119" s="7" t="s">
        <v>24626</v>
      </c>
      <c r="D119" s="53"/>
      <c r="E119" s="51"/>
      <c r="G119" s="51"/>
      <c r="I119" s="64"/>
      <c r="J119" s="65"/>
      <c r="K119" s="10"/>
      <c r="L119" s="21">
        <v>520.95597701149427</v>
      </c>
      <c r="M119" s="68"/>
      <c r="N119" s="4"/>
    </row>
    <row r="120" spans="2:14">
      <c r="B120" s="59" t="s">
        <v>24627</v>
      </c>
      <c r="C120" s="7" t="s">
        <v>24628</v>
      </c>
      <c r="D120" s="53"/>
      <c r="E120" s="51"/>
      <c r="G120" s="51"/>
      <c r="I120" s="64"/>
      <c r="J120" s="65"/>
      <c r="K120" s="10"/>
      <c r="L120" s="21">
        <v>729.9799999999999</v>
      </c>
      <c r="M120" s="68"/>
      <c r="N120" s="4"/>
    </row>
    <row r="121" spans="2:14">
      <c r="B121" s="59" t="s">
        <v>24629</v>
      </c>
      <c r="C121" s="7" t="s">
        <v>24630</v>
      </c>
      <c r="D121" s="53"/>
      <c r="E121" s="51"/>
      <c r="G121" s="51"/>
      <c r="I121" s="64"/>
      <c r="J121" s="65"/>
      <c r="K121" s="10"/>
      <c r="L121" s="21">
        <v>869.16482758620691</v>
      </c>
      <c r="M121" s="68"/>
      <c r="N121" s="4"/>
    </row>
    <row r="122" spans="2:14">
      <c r="B122" s="59" t="s">
        <v>24631</v>
      </c>
      <c r="C122" s="7" t="s">
        <v>24632</v>
      </c>
      <c r="D122" s="53"/>
      <c r="E122" s="51"/>
      <c r="G122" s="51"/>
      <c r="I122" s="64"/>
      <c r="J122" s="65"/>
      <c r="K122" s="10"/>
      <c r="L122" s="21">
        <v>965.65643678160916</v>
      </c>
      <c r="M122" s="68"/>
      <c r="N122" s="4"/>
    </row>
    <row r="123" spans="2:14">
      <c r="B123" s="59" t="s">
        <v>24633</v>
      </c>
      <c r="C123" s="7" t="s">
        <v>24634</v>
      </c>
      <c r="D123" s="53"/>
      <c r="E123" s="51"/>
      <c r="G123" s="51"/>
      <c r="I123" s="64"/>
      <c r="J123" s="65"/>
      <c r="K123" s="10"/>
      <c r="L123" s="21">
        <v>104.14183908045977</v>
      </c>
      <c r="M123" s="68"/>
      <c r="N123" s="4"/>
    </row>
    <row r="124" spans="2:14">
      <c r="B124" s="59" t="s">
        <v>24635</v>
      </c>
      <c r="C124" s="7" t="s">
        <v>24636</v>
      </c>
      <c r="D124" s="53"/>
      <c r="E124" s="51"/>
      <c r="G124" s="51"/>
      <c r="I124" s="64"/>
      <c r="J124" s="65"/>
      <c r="K124" s="10"/>
      <c r="L124" s="21">
        <v>20.482873563218391</v>
      </c>
      <c r="M124" s="68"/>
      <c r="N124" s="4"/>
    </row>
    <row r="125" spans="2:14">
      <c r="B125" s="59" t="s">
        <v>24637</v>
      </c>
      <c r="C125" s="7" t="s">
        <v>24638</v>
      </c>
      <c r="D125" s="53"/>
      <c r="E125" s="51"/>
      <c r="G125" s="51"/>
      <c r="I125" s="64"/>
      <c r="J125" s="65"/>
      <c r="K125" s="10"/>
      <c r="L125" s="21">
        <v>30.600919540229889</v>
      </c>
      <c r="M125" s="68"/>
      <c r="N125" s="4"/>
    </row>
    <row r="126" spans="2:14">
      <c r="B126" s="59" t="s">
        <v>24639</v>
      </c>
      <c r="C126" s="7" t="s">
        <v>24640</v>
      </c>
      <c r="D126" s="53"/>
      <c r="E126" s="51"/>
      <c r="G126" s="51"/>
      <c r="I126" s="64"/>
      <c r="J126" s="65"/>
      <c r="K126" s="10"/>
      <c r="L126" s="21">
        <v>42.94</v>
      </c>
      <c r="M126" s="68"/>
      <c r="N126" s="4"/>
    </row>
    <row r="127" spans="2:14">
      <c r="B127" s="59" t="s">
        <v>24641</v>
      </c>
      <c r="C127" s="7" t="s">
        <v>24642</v>
      </c>
      <c r="D127" s="53"/>
      <c r="E127" s="51"/>
      <c r="G127" s="51"/>
      <c r="I127" s="64"/>
      <c r="J127" s="65"/>
      <c r="K127" s="10"/>
      <c r="L127" s="21">
        <v>20.482873563218391</v>
      </c>
      <c r="M127" s="68"/>
      <c r="N127" s="4"/>
    </row>
    <row r="128" spans="2:14">
      <c r="B128" s="59" t="s">
        <v>24643</v>
      </c>
      <c r="C128" s="7" t="s">
        <v>24644</v>
      </c>
      <c r="D128" s="53"/>
      <c r="E128" s="51"/>
      <c r="G128" s="51"/>
      <c r="I128" s="64"/>
      <c r="J128" s="65"/>
      <c r="K128" s="10"/>
      <c r="L128" s="21">
        <v>30.600919540229889</v>
      </c>
      <c r="M128" s="68"/>
      <c r="N128" s="4"/>
    </row>
    <row r="129" spans="2:14">
      <c r="B129" s="59" t="s">
        <v>24645</v>
      </c>
      <c r="C129" s="7" t="s">
        <v>24646</v>
      </c>
      <c r="D129" s="53"/>
      <c r="E129" s="51"/>
      <c r="G129" s="51"/>
      <c r="I129" s="64"/>
      <c r="J129" s="65"/>
      <c r="K129" s="10"/>
      <c r="L129" s="21">
        <v>42.94</v>
      </c>
      <c r="M129" s="68"/>
      <c r="N129" s="4"/>
    </row>
    <row r="130" spans="2:14">
      <c r="B130" s="59" t="s">
        <v>24647</v>
      </c>
      <c r="C130" s="7" t="s">
        <v>24648</v>
      </c>
      <c r="D130" s="53"/>
      <c r="E130" s="51"/>
      <c r="G130" s="51"/>
      <c r="I130" s="64"/>
      <c r="J130" s="65"/>
      <c r="K130" s="10"/>
      <c r="L130" s="21">
        <v>15.794022988505747</v>
      </c>
      <c r="M130" s="68"/>
      <c r="N130" s="4"/>
    </row>
    <row r="131" spans="2:14">
      <c r="B131" s="59" t="s">
        <v>24649</v>
      </c>
      <c r="C131" s="7" t="s">
        <v>24650</v>
      </c>
      <c r="D131" s="53"/>
      <c r="E131" s="51"/>
      <c r="G131" s="51"/>
      <c r="I131" s="64"/>
      <c r="J131" s="65"/>
      <c r="K131" s="10"/>
      <c r="L131" s="21">
        <v>18.015057471264367</v>
      </c>
      <c r="M131" s="68"/>
      <c r="N131" s="4"/>
    </row>
    <row r="132" spans="2:14">
      <c r="B132" s="59" t="s">
        <v>24651</v>
      </c>
      <c r="C132" s="7" t="s">
        <v>24652</v>
      </c>
      <c r="D132" s="53"/>
      <c r="E132" s="51"/>
      <c r="G132" s="51"/>
      <c r="I132" s="64"/>
      <c r="J132" s="65"/>
      <c r="K132" s="10"/>
      <c r="L132" s="21">
        <v>22.950689655172411</v>
      </c>
      <c r="M132" s="68"/>
      <c r="N132" s="4"/>
    </row>
    <row r="133" spans="2:14">
      <c r="B133" s="59" t="s">
        <v>24653</v>
      </c>
      <c r="C133" s="7" t="s">
        <v>24654</v>
      </c>
      <c r="D133" s="53"/>
      <c r="E133" s="51"/>
      <c r="G133" s="51"/>
      <c r="I133" s="64"/>
      <c r="J133" s="65"/>
      <c r="K133" s="10"/>
      <c r="L133" s="21">
        <v>35.289770114942527</v>
      </c>
      <c r="M133" s="68"/>
      <c r="N133" s="4"/>
    </row>
    <row r="134" spans="2:14">
      <c r="B134" s="69" t="s">
        <v>24655</v>
      </c>
      <c r="C134" s="69" t="s">
        <v>38623</v>
      </c>
      <c r="D134" s="53"/>
      <c r="E134" s="51"/>
      <c r="G134" s="51"/>
      <c r="I134" s="64"/>
      <c r="J134" s="65"/>
      <c r="K134" s="10"/>
      <c r="L134" s="21">
        <v>140.1719540229885</v>
      </c>
      <c r="M134" s="68"/>
      <c r="N134" s="4"/>
    </row>
    <row r="135" spans="2:14">
      <c r="B135" s="69" t="s">
        <v>24656</v>
      </c>
      <c r="C135" s="69" t="s">
        <v>38624</v>
      </c>
      <c r="D135" s="53"/>
      <c r="E135" s="51"/>
      <c r="G135" s="51"/>
      <c r="I135" s="64"/>
      <c r="J135" s="65"/>
      <c r="K135" s="10"/>
      <c r="L135" s="21">
        <v>127.58609195402299</v>
      </c>
      <c r="M135" s="68"/>
      <c r="N135" s="4"/>
    </row>
    <row r="136" spans="2:14">
      <c r="B136" s="69" t="s">
        <v>36495</v>
      </c>
      <c r="C136" s="69" t="s">
        <v>38625</v>
      </c>
      <c r="D136" s="53"/>
      <c r="E136" s="51"/>
      <c r="G136" s="51"/>
      <c r="I136" s="64"/>
      <c r="J136" s="65"/>
      <c r="K136" s="10"/>
      <c r="L136" s="21">
        <v>127.58609195402299</v>
      </c>
      <c r="M136" s="68"/>
      <c r="N136" s="4"/>
    </row>
    <row r="137" spans="2:14">
      <c r="B137" s="69" t="s">
        <v>36496</v>
      </c>
      <c r="C137" s="69" t="s">
        <v>38626</v>
      </c>
      <c r="D137" s="53"/>
      <c r="E137" s="51"/>
      <c r="G137" s="51"/>
      <c r="I137" s="64"/>
      <c r="J137" s="65"/>
      <c r="K137" s="10"/>
      <c r="L137" s="21">
        <v>127.58609195402299</v>
      </c>
      <c r="M137" s="68"/>
      <c r="N137" s="4"/>
    </row>
    <row r="138" spans="2:14">
      <c r="B138" s="69" t="s">
        <v>36497</v>
      </c>
      <c r="C138" s="69" t="s">
        <v>38627</v>
      </c>
      <c r="D138" s="53"/>
      <c r="E138" s="51"/>
      <c r="G138" s="51"/>
      <c r="I138" s="64"/>
      <c r="J138" s="65"/>
      <c r="K138" s="10"/>
      <c r="L138" s="21">
        <v>178.42310344827587</v>
      </c>
      <c r="M138" s="68"/>
      <c r="N138" s="4"/>
    </row>
    <row r="139" spans="2:14">
      <c r="B139" s="69" t="s">
        <v>36498</v>
      </c>
      <c r="C139" s="69" t="s">
        <v>38628</v>
      </c>
      <c r="D139" s="53"/>
      <c r="E139" s="51"/>
      <c r="G139" s="51"/>
      <c r="I139" s="64"/>
      <c r="J139" s="65"/>
      <c r="K139" s="10"/>
      <c r="L139" s="21">
        <v>178.42310344827587</v>
      </c>
      <c r="M139" s="68"/>
      <c r="N139" s="4"/>
    </row>
    <row r="140" spans="2:14">
      <c r="B140" s="69" t="s">
        <v>36499</v>
      </c>
      <c r="C140" s="69" t="s">
        <v>38629</v>
      </c>
      <c r="D140" s="53"/>
      <c r="E140" s="51"/>
      <c r="G140" s="51"/>
      <c r="I140" s="64"/>
      <c r="J140" s="65"/>
      <c r="K140" s="10"/>
      <c r="L140" s="21">
        <v>178.42310344827587</v>
      </c>
      <c r="M140" s="68"/>
      <c r="N140" s="4"/>
    </row>
    <row r="141" spans="2:14">
      <c r="B141" s="69" t="s">
        <v>24657</v>
      </c>
      <c r="C141" s="69" t="s">
        <v>38630</v>
      </c>
      <c r="D141" s="53"/>
      <c r="E141" s="51"/>
      <c r="G141" s="51"/>
      <c r="I141" s="64"/>
      <c r="J141" s="65"/>
      <c r="K141" s="10"/>
      <c r="L141" s="21">
        <v>91.062413793103445</v>
      </c>
      <c r="M141" s="68"/>
      <c r="N141" s="4"/>
    </row>
    <row r="142" spans="2:14">
      <c r="B142" s="69" t="s">
        <v>24658</v>
      </c>
      <c r="C142" s="69" t="s">
        <v>38631</v>
      </c>
      <c r="D142" s="53"/>
      <c r="E142" s="51"/>
      <c r="G142" s="51"/>
      <c r="I142" s="64"/>
      <c r="J142" s="65"/>
      <c r="K142" s="10"/>
      <c r="L142" s="21">
        <v>91.062413793103445</v>
      </c>
      <c r="M142" s="68"/>
      <c r="N142" s="4"/>
    </row>
    <row r="143" spans="2:14">
      <c r="B143" s="69" t="s">
        <v>24659</v>
      </c>
      <c r="C143" s="69" t="s">
        <v>38632</v>
      </c>
      <c r="D143" s="53"/>
      <c r="E143" s="51"/>
      <c r="G143" s="51"/>
      <c r="I143" s="64"/>
      <c r="J143" s="65"/>
      <c r="K143" s="10"/>
      <c r="L143" s="21">
        <v>91.062413793103445</v>
      </c>
      <c r="M143" s="68"/>
      <c r="N143" s="4"/>
    </row>
    <row r="144" spans="2:14">
      <c r="B144" s="59" t="s">
        <v>24660</v>
      </c>
      <c r="C144" s="7" t="s">
        <v>24661</v>
      </c>
      <c r="D144" s="53"/>
      <c r="E144" s="51"/>
      <c r="G144" s="51"/>
      <c r="I144" s="64"/>
      <c r="J144" s="65"/>
      <c r="K144" s="10"/>
      <c r="L144" s="21">
        <v>13.326206896551724</v>
      </c>
      <c r="M144" s="68"/>
      <c r="N144" s="4"/>
    </row>
    <row r="145" spans="2:14">
      <c r="B145" s="59" t="s">
        <v>24662</v>
      </c>
      <c r="C145" s="7" t="s">
        <v>24663</v>
      </c>
      <c r="D145" s="53"/>
      <c r="E145" s="51"/>
      <c r="G145" s="51"/>
      <c r="I145" s="64"/>
      <c r="J145" s="65"/>
      <c r="K145" s="10"/>
      <c r="L145" s="21">
        <v>13.326206896551724</v>
      </c>
      <c r="M145" s="68"/>
      <c r="N145" s="4"/>
    </row>
    <row r="146" spans="2:14">
      <c r="B146" s="59" t="s">
        <v>24664</v>
      </c>
      <c r="C146" s="7" t="s">
        <v>24665</v>
      </c>
      <c r="D146" s="53"/>
      <c r="E146" s="51"/>
      <c r="G146" s="51"/>
      <c r="I146" s="64"/>
      <c r="J146" s="65"/>
      <c r="K146" s="10"/>
      <c r="L146" s="21">
        <v>21.07926245210728</v>
      </c>
      <c r="M146" s="68"/>
      <c r="N146" s="4"/>
    </row>
    <row r="147" spans="2:14">
      <c r="B147" s="59" t="s">
        <v>24666</v>
      </c>
      <c r="C147" s="7" t="s">
        <v>24667</v>
      </c>
      <c r="D147" s="53"/>
      <c r="E147" s="51"/>
      <c r="G147" s="51"/>
      <c r="I147" s="64"/>
      <c r="J147" s="65"/>
      <c r="K147" s="10"/>
      <c r="L147" s="21">
        <v>101.18045977011495</v>
      </c>
      <c r="M147" s="68"/>
      <c r="N147" s="4"/>
    </row>
    <row r="148" spans="2:14">
      <c r="B148" s="59" t="s">
        <v>24668</v>
      </c>
      <c r="C148" s="7" t="s">
        <v>24669</v>
      </c>
      <c r="D148" s="53"/>
      <c r="E148" s="51"/>
      <c r="G148" s="51"/>
      <c r="I148" s="64"/>
      <c r="J148" s="65"/>
      <c r="K148" s="10"/>
      <c r="L148" s="21">
        <v>103.64827586206897</v>
      </c>
      <c r="M148" s="68"/>
      <c r="N148" s="4"/>
    </row>
    <row r="149" spans="2:14">
      <c r="B149" s="59" t="s">
        <v>24670</v>
      </c>
      <c r="C149" s="7" t="s">
        <v>24671</v>
      </c>
      <c r="D149" s="53"/>
      <c r="E149" s="51"/>
      <c r="G149" s="51"/>
      <c r="I149" s="64"/>
      <c r="J149" s="65"/>
      <c r="K149" s="10"/>
      <c r="L149" s="21">
        <v>51.824137931034485</v>
      </c>
      <c r="M149" s="68"/>
      <c r="N149" s="4"/>
    </row>
    <row r="150" spans="2:14">
      <c r="B150" s="59" t="s">
        <v>24672</v>
      </c>
      <c r="C150" s="7" t="s">
        <v>24673</v>
      </c>
      <c r="D150" s="53"/>
      <c r="E150" s="51"/>
      <c r="G150" s="51"/>
      <c r="I150" s="64"/>
      <c r="J150" s="65"/>
      <c r="K150" s="10"/>
      <c r="L150" s="21">
        <v>270.96620689655174</v>
      </c>
      <c r="M150" s="68"/>
      <c r="N150" s="4"/>
    </row>
    <row r="151" spans="2:14">
      <c r="B151" s="59" t="s">
        <v>24674</v>
      </c>
      <c r="C151" s="7" t="s">
        <v>24675</v>
      </c>
      <c r="D151" s="53"/>
      <c r="E151" s="51"/>
      <c r="G151" s="51"/>
      <c r="I151" s="64"/>
      <c r="J151" s="65"/>
      <c r="K151" s="10"/>
      <c r="L151" s="21">
        <v>503.92804597701149</v>
      </c>
      <c r="M151" s="68"/>
      <c r="N151" s="4"/>
    </row>
    <row r="152" spans="2:14">
      <c r="B152" s="59" t="s">
        <v>24676</v>
      </c>
      <c r="C152" s="7" t="s">
        <v>24677</v>
      </c>
      <c r="D152" s="53"/>
      <c r="E152" s="51"/>
      <c r="G152" s="51"/>
      <c r="I152" s="64"/>
      <c r="J152" s="65"/>
      <c r="K152" s="10"/>
      <c r="L152" s="21">
        <v>844.23988505747127</v>
      </c>
      <c r="M152" s="68"/>
      <c r="N152" s="4"/>
    </row>
    <row r="153" spans="2:14">
      <c r="B153" s="59" t="s">
        <v>24678</v>
      </c>
      <c r="C153" s="7" t="s">
        <v>24679</v>
      </c>
      <c r="D153" s="53"/>
      <c r="E153" s="51"/>
      <c r="G153" s="51"/>
      <c r="I153" s="64"/>
      <c r="J153" s="65"/>
      <c r="K153" s="10"/>
      <c r="L153" s="21">
        <v>79.216896551724133</v>
      </c>
      <c r="M153" s="68"/>
      <c r="N153" s="4"/>
    </row>
    <row r="154" spans="2:14">
      <c r="B154" s="59" t="s">
        <v>24680</v>
      </c>
      <c r="C154" s="7" t="s">
        <v>24681</v>
      </c>
      <c r="D154" s="53"/>
      <c r="E154" s="51"/>
      <c r="G154" s="51"/>
      <c r="I154" s="64"/>
      <c r="J154" s="65"/>
      <c r="K154" s="10"/>
      <c r="L154" s="21">
        <v>122.15689655172413</v>
      </c>
      <c r="M154" s="68"/>
      <c r="N154" s="4"/>
    </row>
    <row r="155" spans="2:14">
      <c r="B155" s="59" t="s">
        <v>24682</v>
      </c>
      <c r="C155" s="7" t="s">
        <v>24683</v>
      </c>
      <c r="D155" s="53"/>
      <c r="E155" s="51"/>
      <c r="G155" s="51"/>
      <c r="I155" s="64"/>
      <c r="J155" s="65"/>
      <c r="K155" s="10"/>
      <c r="L155" s="21">
        <v>921.72931034482758</v>
      </c>
      <c r="M155" s="68"/>
      <c r="N155" s="4"/>
    </row>
    <row r="156" spans="2:14">
      <c r="B156" s="59" t="s">
        <v>24684</v>
      </c>
      <c r="C156" s="7" t="s">
        <v>24685</v>
      </c>
      <c r="D156" s="53"/>
      <c r="E156" s="51"/>
      <c r="G156" s="51"/>
      <c r="I156" s="64"/>
      <c r="J156" s="65"/>
      <c r="K156" s="10"/>
      <c r="L156" s="21">
        <v>433.101724137931</v>
      </c>
      <c r="M156" s="68"/>
      <c r="N156" s="4"/>
    </row>
    <row r="157" spans="2:14">
      <c r="B157" s="59" t="s">
        <v>24686</v>
      </c>
      <c r="C157" s="7" t="s">
        <v>24687</v>
      </c>
      <c r="D157" s="53"/>
      <c r="E157" s="51"/>
      <c r="G157" s="51"/>
      <c r="I157" s="64"/>
      <c r="J157" s="65"/>
      <c r="K157" s="10"/>
      <c r="L157" s="21">
        <v>433.101724137931</v>
      </c>
      <c r="M157" s="68"/>
      <c r="N157" s="4"/>
    </row>
    <row r="158" spans="2:14">
      <c r="B158" s="59" t="s">
        <v>24688</v>
      </c>
      <c r="C158" s="7" t="s">
        <v>24689</v>
      </c>
      <c r="D158" s="53"/>
      <c r="E158" s="51"/>
      <c r="G158" s="51"/>
      <c r="I158" s="64"/>
      <c r="J158" s="65"/>
      <c r="K158" s="10"/>
      <c r="L158" s="21">
        <v>128.3264367816092</v>
      </c>
      <c r="M158" s="68"/>
      <c r="N158" s="4"/>
    </row>
    <row r="159" spans="2:14">
      <c r="B159" s="59" t="s">
        <v>24690</v>
      </c>
      <c r="C159" s="7" t="s">
        <v>24691</v>
      </c>
      <c r="D159" s="53"/>
      <c r="E159" s="51"/>
      <c r="G159" s="51"/>
      <c r="I159" s="64"/>
      <c r="J159" s="65"/>
      <c r="K159" s="10"/>
      <c r="L159" s="21">
        <v>193.72356321839081</v>
      </c>
      <c r="M159" s="68"/>
      <c r="N159" s="4"/>
    </row>
    <row r="160" spans="2:14">
      <c r="B160" s="59" t="s">
        <v>24692</v>
      </c>
      <c r="C160" s="7" t="s">
        <v>24693</v>
      </c>
      <c r="D160" s="53"/>
      <c r="E160" s="51"/>
      <c r="G160" s="51"/>
      <c r="I160" s="64"/>
      <c r="J160" s="65"/>
      <c r="K160" s="10"/>
      <c r="L160" s="21">
        <v>128.3264367816092</v>
      </c>
      <c r="M160" s="68"/>
      <c r="N160" s="4"/>
    </row>
    <row r="161" spans="2:14">
      <c r="B161" s="59" t="s">
        <v>24694</v>
      </c>
      <c r="C161" s="7" t="s">
        <v>24695</v>
      </c>
      <c r="D161" s="53"/>
      <c r="E161" s="51"/>
      <c r="G161" s="51"/>
      <c r="I161" s="64"/>
      <c r="J161" s="65"/>
      <c r="K161" s="10"/>
      <c r="L161" s="21">
        <v>128.3264367816092</v>
      </c>
      <c r="M161" s="68"/>
      <c r="N161" s="4"/>
    </row>
    <row r="162" spans="2:14">
      <c r="B162" s="59" t="s">
        <v>207</v>
      </c>
      <c r="C162" s="7" t="s">
        <v>24696</v>
      </c>
      <c r="D162" s="53"/>
      <c r="E162" s="51"/>
      <c r="G162" s="51"/>
      <c r="I162" s="64"/>
      <c r="J162" s="65"/>
      <c r="K162" s="10"/>
      <c r="L162" s="21">
        <v>46.641724137931035</v>
      </c>
      <c r="M162" s="68"/>
      <c r="N162" s="4"/>
    </row>
    <row r="163" spans="2:14">
      <c r="B163" s="59" t="s">
        <v>208</v>
      </c>
      <c r="C163" s="7" t="s">
        <v>24697</v>
      </c>
      <c r="D163" s="53"/>
      <c r="E163" s="51"/>
      <c r="G163" s="51"/>
      <c r="I163" s="64"/>
      <c r="J163" s="65"/>
      <c r="K163" s="10"/>
      <c r="L163" s="21">
        <v>46.641724137931035</v>
      </c>
      <c r="M163" s="68"/>
      <c r="N163" s="4"/>
    </row>
    <row r="164" spans="2:14">
      <c r="B164" s="59" t="s">
        <v>24698</v>
      </c>
      <c r="C164" s="7" t="s">
        <v>38633</v>
      </c>
      <c r="D164" s="53"/>
      <c r="E164" s="51"/>
      <c r="G164" s="51"/>
      <c r="I164" s="64"/>
      <c r="J164" s="65"/>
      <c r="K164" s="10"/>
      <c r="L164" s="21">
        <v>46.641724137931035</v>
      </c>
      <c r="M164" s="68"/>
      <c r="N164" s="4"/>
    </row>
    <row r="165" spans="2:14">
      <c r="B165" s="59" t="s">
        <v>36470</v>
      </c>
      <c r="C165" s="7" t="s">
        <v>38634</v>
      </c>
      <c r="D165" s="53"/>
      <c r="E165" s="51"/>
      <c r="G165" s="51"/>
      <c r="I165" s="64"/>
      <c r="J165" s="65"/>
      <c r="K165" s="10"/>
      <c r="L165" s="21">
        <v>46.641724137931035</v>
      </c>
      <c r="M165" s="68"/>
      <c r="N165" s="4"/>
    </row>
    <row r="166" spans="2:14">
      <c r="B166" s="59" t="s">
        <v>36471</v>
      </c>
      <c r="C166" s="7" t="s">
        <v>38635</v>
      </c>
      <c r="D166" s="53"/>
      <c r="E166" s="51"/>
      <c r="G166" s="51"/>
      <c r="I166" s="64"/>
      <c r="J166" s="65"/>
      <c r="K166" s="10"/>
      <c r="L166" s="21">
        <v>46.641724137931035</v>
      </c>
      <c r="M166" s="68"/>
      <c r="N166" s="4"/>
    </row>
    <row r="167" spans="2:14">
      <c r="B167" s="59" t="s">
        <v>36472</v>
      </c>
      <c r="C167" s="7" t="s">
        <v>38636</v>
      </c>
      <c r="D167" s="53"/>
      <c r="E167" s="51"/>
      <c r="G167" s="51"/>
      <c r="I167" s="64"/>
      <c r="J167" s="65"/>
      <c r="K167" s="10"/>
      <c r="L167" s="21">
        <v>46.641724137931035</v>
      </c>
      <c r="M167" s="68"/>
      <c r="N167" s="4"/>
    </row>
    <row r="168" spans="2:14">
      <c r="B168" s="59" t="s">
        <v>24699</v>
      </c>
      <c r="C168" s="7" t="s">
        <v>24700</v>
      </c>
      <c r="D168" s="53"/>
      <c r="E168" s="51"/>
      <c r="G168" s="51"/>
      <c r="I168" s="64"/>
      <c r="J168" s="65"/>
      <c r="K168" s="10"/>
      <c r="L168" s="21">
        <v>46.641724137931035</v>
      </c>
      <c r="M168" s="68"/>
      <c r="N168" s="4"/>
    </row>
    <row r="169" spans="2:14">
      <c r="B169" s="59" t="s">
        <v>36473</v>
      </c>
      <c r="C169" s="7" t="s">
        <v>38637</v>
      </c>
      <c r="D169" s="53"/>
      <c r="E169" s="51"/>
      <c r="G169" s="51"/>
      <c r="I169" s="64"/>
      <c r="J169" s="65"/>
      <c r="K169" s="10"/>
      <c r="L169" s="21">
        <v>46.641724137931035</v>
      </c>
      <c r="M169" s="68"/>
      <c r="N169" s="4"/>
    </row>
    <row r="170" spans="2:14">
      <c r="B170" s="59" t="s">
        <v>36474</v>
      </c>
      <c r="C170" s="7" t="s">
        <v>38638</v>
      </c>
      <c r="D170" s="53"/>
      <c r="E170" s="51"/>
      <c r="G170" s="51"/>
      <c r="I170" s="64"/>
      <c r="J170" s="65"/>
      <c r="K170" s="10"/>
      <c r="L170" s="21">
        <v>46.641724137931035</v>
      </c>
      <c r="M170" s="68"/>
      <c r="N170" s="4"/>
    </row>
    <row r="171" spans="2:14">
      <c r="B171" s="59" t="s">
        <v>36475</v>
      </c>
      <c r="C171" s="7" t="s">
        <v>38639</v>
      </c>
      <c r="D171" s="53"/>
      <c r="E171" s="51"/>
      <c r="G171" s="51"/>
      <c r="I171" s="64"/>
      <c r="J171" s="65"/>
      <c r="K171" s="10"/>
      <c r="L171" s="21">
        <v>46.641724137931035</v>
      </c>
      <c r="M171" s="68"/>
      <c r="N171" s="4"/>
    </row>
    <row r="172" spans="2:14">
      <c r="B172" s="59" t="s">
        <v>36476</v>
      </c>
      <c r="C172" s="7" t="s">
        <v>38640</v>
      </c>
      <c r="D172" s="53"/>
      <c r="E172" s="51"/>
      <c r="G172" s="51"/>
      <c r="I172" s="64"/>
      <c r="J172" s="65"/>
      <c r="K172" s="10"/>
      <c r="L172" s="21">
        <v>47.628850574712644</v>
      </c>
      <c r="M172" s="68"/>
      <c r="N172" s="4"/>
    </row>
    <row r="173" spans="2:14">
      <c r="B173" s="59" t="s">
        <v>209</v>
      </c>
      <c r="C173" s="7" t="s">
        <v>24701</v>
      </c>
      <c r="D173" s="53"/>
      <c r="E173" s="51"/>
      <c r="G173" s="51"/>
      <c r="I173" s="64"/>
      <c r="J173" s="65"/>
      <c r="K173" s="10"/>
      <c r="L173" s="21">
        <v>96.985172413793109</v>
      </c>
      <c r="M173" s="68"/>
      <c r="N173" s="4"/>
    </row>
    <row r="174" spans="2:14">
      <c r="B174" s="59" t="s">
        <v>210</v>
      </c>
      <c r="C174" s="7" t="s">
        <v>24702</v>
      </c>
      <c r="D174" s="53"/>
      <c r="E174" s="51"/>
      <c r="G174" s="51"/>
      <c r="I174" s="64"/>
      <c r="J174" s="65"/>
      <c r="K174" s="10"/>
      <c r="L174" s="21">
        <v>96.985172413793109</v>
      </c>
      <c r="M174" s="68"/>
      <c r="N174" s="4"/>
    </row>
    <row r="175" spans="2:14">
      <c r="B175" s="59" t="s">
        <v>24703</v>
      </c>
      <c r="C175" s="7" t="s">
        <v>24704</v>
      </c>
      <c r="D175" s="53"/>
      <c r="E175" s="51"/>
      <c r="G175" s="51"/>
      <c r="I175" s="64"/>
      <c r="J175" s="65"/>
      <c r="K175" s="10"/>
      <c r="L175" s="21">
        <v>93.036666666666676</v>
      </c>
      <c r="M175" s="68"/>
      <c r="N175" s="4"/>
    </row>
    <row r="176" spans="2:14">
      <c r="B176" s="59" t="s">
        <v>36477</v>
      </c>
      <c r="C176" s="7" t="s">
        <v>38641</v>
      </c>
      <c r="D176" s="53"/>
      <c r="E176" s="51"/>
      <c r="G176" s="51"/>
      <c r="I176" s="64"/>
      <c r="J176" s="65"/>
      <c r="K176" s="10"/>
      <c r="L176" s="21">
        <v>93.036666666666676</v>
      </c>
      <c r="M176" s="68"/>
      <c r="N176" s="4"/>
    </row>
    <row r="177" spans="2:14">
      <c r="B177" s="59" t="s">
        <v>36478</v>
      </c>
      <c r="C177" s="7" t="s">
        <v>38642</v>
      </c>
      <c r="D177" s="53"/>
      <c r="E177" s="51"/>
      <c r="G177" s="51"/>
      <c r="I177" s="64"/>
      <c r="J177" s="65"/>
      <c r="K177" s="10"/>
      <c r="L177" s="21">
        <v>93.036666666666676</v>
      </c>
      <c r="M177" s="68"/>
      <c r="N177" s="4"/>
    </row>
    <row r="178" spans="2:14">
      <c r="B178" s="59" t="s">
        <v>36479</v>
      </c>
      <c r="C178" s="7" t="s">
        <v>38643</v>
      </c>
      <c r="D178" s="53"/>
      <c r="E178" s="51"/>
      <c r="G178" s="51"/>
      <c r="I178" s="64"/>
      <c r="J178" s="65"/>
      <c r="K178" s="10"/>
      <c r="L178" s="21">
        <v>93.036666666666676</v>
      </c>
      <c r="M178" s="68"/>
      <c r="N178" s="4"/>
    </row>
    <row r="179" spans="2:14">
      <c r="B179" s="59" t="s">
        <v>36480</v>
      </c>
      <c r="C179" s="7" t="s">
        <v>38644</v>
      </c>
      <c r="D179" s="53"/>
      <c r="E179" s="51"/>
      <c r="G179" s="51"/>
      <c r="I179" s="64"/>
      <c r="J179" s="65"/>
      <c r="K179" s="10"/>
      <c r="L179" s="21">
        <v>93.036666666666676</v>
      </c>
      <c r="M179" s="68"/>
      <c r="N179" s="4"/>
    </row>
    <row r="180" spans="2:14">
      <c r="B180" s="59" t="s">
        <v>36481</v>
      </c>
      <c r="C180" s="7" t="s">
        <v>38645</v>
      </c>
      <c r="D180" s="53"/>
      <c r="E180" s="51"/>
      <c r="G180" s="51"/>
      <c r="I180" s="64"/>
      <c r="J180" s="65"/>
      <c r="K180" s="10"/>
      <c r="L180" s="21">
        <v>93.036666666666676</v>
      </c>
      <c r="M180" s="68"/>
      <c r="N180" s="4"/>
    </row>
    <row r="181" spans="2:14">
      <c r="B181" s="59" t="s">
        <v>36482</v>
      </c>
      <c r="C181" s="7" t="s">
        <v>38646</v>
      </c>
      <c r="D181" s="53"/>
      <c r="E181" s="51"/>
      <c r="G181" s="51"/>
      <c r="I181" s="64"/>
      <c r="J181" s="65"/>
      <c r="K181" s="10"/>
      <c r="L181" s="21">
        <v>93.036666666666676</v>
      </c>
      <c r="M181" s="68"/>
      <c r="N181" s="4"/>
    </row>
    <row r="182" spans="2:14">
      <c r="B182" s="59" t="s">
        <v>36483</v>
      </c>
      <c r="C182" s="7" t="s">
        <v>38647</v>
      </c>
      <c r="D182" s="53"/>
      <c r="E182" s="51"/>
      <c r="G182" s="51"/>
      <c r="I182" s="64"/>
      <c r="J182" s="65"/>
      <c r="K182" s="10"/>
      <c r="L182" s="21">
        <v>93.036666666666676</v>
      </c>
      <c r="M182" s="68"/>
      <c r="N182" s="4"/>
    </row>
    <row r="183" spans="2:14">
      <c r="B183" s="59" t="s">
        <v>36484</v>
      </c>
      <c r="C183" s="7" t="s">
        <v>38648</v>
      </c>
      <c r="D183" s="53"/>
      <c r="E183" s="51"/>
      <c r="G183" s="51"/>
      <c r="I183" s="64"/>
      <c r="J183" s="65"/>
      <c r="K183" s="10"/>
      <c r="L183" s="21">
        <v>95.010919540229878</v>
      </c>
      <c r="M183" s="68"/>
      <c r="N183" s="4"/>
    </row>
    <row r="184" spans="2:14">
      <c r="B184" s="59" t="s">
        <v>211</v>
      </c>
      <c r="C184" s="7" t="s">
        <v>24705</v>
      </c>
      <c r="D184" s="53"/>
      <c r="E184" s="51"/>
      <c r="G184" s="51"/>
      <c r="I184" s="64"/>
      <c r="J184" s="65"/>
      <c r="K184" s="10"/>
      <c r="L184" s="21">
        <v>144.36724137931034</v>
      </c>
      <c r="M184" s="68"/>
      <c r="N184" s="4"/>
    </row>
    <row r="185" spans="2:14">
      <c r="B185" s="59" t="s">
        <v>212</v>
      </c>
      <c r="C185" s="7" t="s">
        <v>24706</v>
      </c>
      <c r="D185" s="53"/>
      <c r="E185" s="51"/>
      <c r="G185" s="51"/>
      <c r="I185" s="64"/>
      <c r="J185" s="65"/>
      <c r="K185" s="10"/>
      <c r="L185" s="21">
        <v>144.36724137931034</v>
      </c>
      <c r="M185" s="68"/>
      <c r="N185" s="4"/>
    </row>
    <row r="186" spans="2:14">
      <c r="B186" s="59" t="s">
        <v>36485</v>
      </c>
      <c r="C186" s="7" t="s">
        <v>38649</v>
      </c>
      <c r="D186" s="53"/>
      <c r="E186" s="51"/>
      <c r="G186" s="51"/>
      <c r="I186" s="64"/>
      <c r="J186" s="65"/>
      <c r="K186" s="10"/>
      <c r="L186" s="21">
        <v>144.36724137931034</v>
      </c>
      <c r="M186" s="68"/>
      <c r="N186" s="4"/>
    </row>
    <row r="187" spans="2:14">
      <c r="B187" s="59" t="s">
        <v>36486</v>
      </c>
      <c r="C187" s="7" t="s">
        <v>38650</v>
      </c>
      <c r="D187" s="53"/>
      <c r="E187" s="51"/>
      <c r="G187" s="51"/>
      <c r="I187" s="64"/>
      <c r="J187" s="65"/>
      <c r="K187" s="10"/>
      <c r="L187" s="21">
        <v>144.36724137931034</v>
      </c>
      <c r="M187" s="68"/>
      <c r="N187" s="4"/>
    </row>
    <row r="188" spans="2:14">
      <c r="B188" s="59" t="s">
        <v>36487</v>
      </c>
      <c r="C188" s="7" t="s">
        <v>38651</v>
      </c>
      <c r="D188" s="53"/>
      <c r="E188" s="51"/>
      <c r="G188" s="51"/>
      <c r="I188" s="64"/>
      <c r="J188" s="65"/>
      <c r="K188" s="10"/>
      <c r="L188" s="21">
        <v>144.36724137931034</v>
      </c>
      <c r="M188" s="68"/>
      <c r="N188" s="4"/>
    </row>
    <row r="189" spans="2:14">
      <c r="B189" s="59" t="s">
        <v>36488</v>
      </c>
      <c r="C189" s="7" t="s">
        <v>38652</v>
      </c>
      <c r="D189" s="53"/>
      <c r="E189" s="51"/>
      <c r="G189" s="51"/>
      <c r="I189" s="64"/>
      <c r="J189" s="65"/>
      <c r="K189" s="10"/>
      <c r="L189" s="21">
        <v>144.36724137931034</v>
      </c>
      <c r="M189" s="68"/>
      <c r="N189" s="4"/>
    </row>
    <row r="190" spans="2:14">
      <c r="B190" s="59" t="s">
        <v>36489</v>
      </c>
      <c r="C190" s="7" t="s">
        <v>38653</v>
      </c>
      <c r="D190" s="53"/>
      <c r="E190" s="51"/>
      <c r="G190" s="51"/>
      <c r="I190" s="64"/>
      <c r="J190" s="65"/>
      <c r="K190" s="10"/>
      <c r="L190" s="21">
        <v>144.36724137931034</v>
      </c>
      <c r="M190" s="68"/>
      <c r="N190" s="4"/>
    </row>
    <row r="191" spans="2:14">
      <c r="B191" s="59" t="s">
        <v>36490</v>
      </c>
      <c r="C191" s="7" t="s">
        <v>38654</v>
      </c>
      <c r="D191" s="53"/>
      <c r="E191" s="51"/>
      <c r="G191" s="51"/>
      <c r="I191" s="64"/>
      <c r="J191" s="65"/>
      <c r="K191" s="10"/>
      <c r="L191" s="21">
        <v>144.36724137931034</v>
      </c>
      <c r="M191" s="68"/>
      <c r="N191" s="4"/>
    </row>
    <row r="192" spans="2:14">
      <c r="B192" s="59" t="s">
        <v>36491</v>
      </c>
      <c r="C192" s="7" t="s">
        <v>38655</v>
      </c>
      <c r="D192" s="53"/>
      <c r="E192" s="51"/>
      <c r="G192" s="51"/>
      <c r="I192" s="64"/>
      <c r="J192" s="65"/>
      <c r="K192" s="10"/>
      <c r="L192" s="21">
        <v>144.36724137931034</v>
      </c>
      <c r="M192" s="68"/>
      <c r="N192" s="4"/>
    </row>
    <row r="193" spans="2:14">
      <c r="B193" s="59" t="s">
        <v>36492</v>
      </c>
      <c r="C193" s="7" t="s">
        <v>38656</v>
      </c>
      <c r="D193" s="53"/>
      <c r="E193" s="51"/>
      <c r="G193" s="51"/>
      <c r="I193" s="64"/>
      <c r="J193" s="65"/>
      <c r="K193" s="10"/>
      <c r="L193" s="21">
        <v>144.36724137931034</v>
      </c>
      <c r="M193" s="68"/>
      <c r="N193" s="4"/>
    </row>
    <row r="194" spans="2:14">
      <c r="B194" s="59" t="s">
        <v>36493</v>
      </c>
      <c r="C194" s="7" t="s">
        <v>38657</v>
      </c>
      <c r="D194" s="53"/>
      <c r="E194" s="51"/>
      <c r="G194" s="51"/>
      <c r="I194" s="64"/>
      <c r="J194" s="65"/>
      <c r="K194" s="10"/>
      <c r="L194" s="21">
        <v>147.57540229885058</v>
      </c>
      <c r="M194" s="68"/>
      <c r="N194" s="4"/>
    </row>
    <row r="195" spans="2:14">
      <c r="B195" s="59" t="s">
        <v>24707</v>
      </c>
      <c r="C195" s="7" t="s">
        <v>24708</v>
      </c>
      <c r="D195" s="53"/>
      <c r="E195" s="51"/>
      <c r="G195" s="51"/>
      <c r="I195" s="64"/>
      <c r="J195" s="65"/>
      <c r="K195" s="10"/>
      <c r="L195" s="21">
        <v>205.81586206896552</v>
      </c>
      <c r="M195" s="68"/>
      <c r="N195" s="4"/>
    </row>
    <row r="196" spans="2:14">
      <c r="B196" s="59" t="s">
        <v>24709</v>
      </c>
      <c r="C196" s="7" t="s">
        <v>24710</v>
      </c>
      <c r="D196" s="53"/>
      <c r="E196" s="51"/>
      <c r="G196" s="51"/>
      <c r="I196" s="64"/>
      <c r="J196" s="65"/>
      <c r="K196" s="10"/>
      <c r="L196" s="21">
        <v>205.81586206896552</v>
      </c>
      <c r="M196" s="68"/>
      <c r="N196" s="4"/>
    </row>
    <row r="197" spans="2:14">
      <c r="B197" s="59" t="s">
        <v>36500</v>
      </c>
      <c r="C197" s="7" t="s">
        <v>38658</v>
      </c>
      <c r="D197" s="53"/>
      <c r="E197" s="51"/>
      <c r="G197" s="51"/>
      <c r="I197" s="64"/>
      <c r="J197" s="65"/>
      <c r="K197" s="10"/>
      <c r="L197" s="21">
        <v>205.81586206896552</v>
      </c>
      <c r="M197" s="68"/>
      <c r="N197" s="4"/>
    </row>
    <row r="198" spans="2:14">
      <c r="B198" s="59" t="s">
        <v>36501</v>
      </c>
      <c r="C198" s="7" t="s">
        <v>38659</v>
      </c>
      <c r="D198" s="53"/>
      <c r="E198" s="51"/>
      <c r="G198" s="51"/>
      <c r="I198" s="64"/>
      <c r="J198" s="65"/>
      <c r="K198" s="10"/>
      <c r="L198" s="21">
        <v>205.81586206896552</v>
      </c>
      <c r="M198" s="68"/>
      <c r="N198" s="4"/>
    </row>
    <row r="199" spans="2:14">
      <c r="B199" s="59" t="s">
        <v>36502</v>
      </c>
      <c r="C199" s="7" t="s">
        <v>38660</v>
      </c>
      <c r="D199" s="53"/>
      <c r="E199" s="51"/>
      <c r="G199" s="51"/>
      <c r="I199" s="64"/>
      <c r="J199" s="65"/>
      <c r="K199" s="10"/>
      <c r="L199" s="21">
        <v>205.81586206896552</v>
      </c>
      <c r="M199" s="68"/>
      <c r="N199" s="4"/>
    </row>
    <row r="200" spans="2:14">
      <c r="B200" s="59" t="s">
        <v>36503</v>
      </c>
      <c r="C200" s="7" t="s">
        <v>38661</v>
      </c>
      <c r="D200" s="53"/>
      <c r="E200" s="51"/>
      <c r="G200" s="51"/>
      <c r="I200" s="64"/>
      <c r="J200" s="65"/>
      <c r="K200" s="10"/>
      <c r="L200" s="21">
        <v>205.81586206896552</v>
      </c>
      <c r="M200" s="68"/>
      <c r="N200" s="4"/>
    </row>
    <row r="201" spans="2:14">
      <c r="B201" s="59" t="s">
        <v>36504</v>
      </c>
      <c r="C201" s="7" t="s">
        <v>38662</v>
      </c>
      <c r="D201" s="53"/>
      <c r="E201" s="51"/>
      <c r="G201" s="51"/>
      <c r="I201" s="64"/>
      <c r="J201" s="65"/>
      <c r="K201" s="10"/>
      <c r="L201" s="21">
        <v>205.81586206896552</v>
      </c>
      <c r="M201" s="68"/>
      <c r="N201" s="4"/>
    </row>
    <row r="202" spans="2:14">
      <c r="B202" s="59" t="s">
        <v>36505</v>
      </c>
      <c r="C202" s="7" t="s">
        <v>38663</v>
      </c>
      <c r="D202" s="53"/>
      <c r="E202" s="51"/>
      <c r="G202" s="51"/>
      <c r="I202" s="64"/>
      <c r="J202" s="65"/>
      <c r="K202" s="10"/>
      <c r="L202" s="21">
        <v>205.81586206896552</v>
      </c>
      <c r="M202" s="68"/>
      <c r="N202" s="4"/>
    </row>
    <row r="203" spans="2:14">
      <c r="B203" s="59" t="s">
        <v>36506</v>
      </c>
      <c r="C203" s="7" t="s">
        <v>38664</v>
      </c>
      <c r="D203" s="53"/>
      <c r="E203" s="51"/>
      <c r="G203" s="51"/>
      <c r="I203" s="64"/>
      <c r="J203" s="65"/>
      <c r="K203" s="10"/>
      <c r="L203" s="21">
        <v>205.81586206896552</v>
      </c>
      <c r="M203" s="68"/>
      <c r="N203" s="4"/>
    </row>
    <row r="204" spans="2:14">
      <c r="B204" s="59" t="s">
        <v>36507</v>
      </c>
      <c r="C204" s="7" t="s">
        <v>38665</v>
      </c>
      <c r="D204" s="53"/>
      <c r="E204" s="51"/>
      <c r="G204" s="51"/>
      <c r="I204" s="64"/>
      <c r="J204" s="65"/>
      <c r="K204" s="10"/>
      <c r="L204" s="21">
        <v>206.55620689655174</v>
      </c>
      <c r="M204" s="68"/>
      <c r="N204" s="4"/>
    </row>
    <row r="205" spans="2:14">
      <c r="B205" s="59" t="s">
        <v>36508</v>
      </c>
      <c r="C205" s="7" t="s">
        <v>38666</v>
      </c>
      <c r="D205" s="53"/>
      <c r="E205" s="51"/>
      <c r="G205" s="51"/>
      <c r="I205" s="64"/>
      <c r="J205" s="65"/>
      <c r="K205" s="10"/>
      <c r="L205" s="21">
        <v>206.55620689655174</v>
      </c>
      <c r="M205" s="68"/>
      <c r="N205" s="4"/>
    </row>
    <row r="206" spans="2:14">
      <c r="B206" s="59" t="s">
        <v>168</v>
      </c>
      <c r="C206" s="7" t="s">
        <v>24711</v>
      </c>
      <c r="D206" s="53"/>
      <c r="E206" s="51"/>
      <c r="G206" s="51"/>
      <c r="I206" s="64"/>
      <c r="J206" s="65"/>
      <c r="K206" s="10"/>
      <c r="L206" s="21">
        <v>102.90793103448276</v>
      </c>
      <c r="M206" s="68"/>
      <c r="N206" s="4"/>
    </row>
    <row r="207" spans="2:14">
      <c r="B207" s="59" t="s">
        <v>169</v>
      </c>
      <c r="C207" s="7" t="s">
        <v>24712</v>
      </c>
      <c r="D207" s="53"/>
      <c r="E207" s="51"/>
      <c r="G207" s="51"/>
      <c r="I207" s="64"/>
      <c r="J207" s="65"/>
      <c r="K207" s="10"/>
      <c r="L207" s="21">
        <v>102.90793103448276</v>
      </c>
      <c r="M207" s="68"/>
      <c r="N207" s="4"/>
    </row>
    <row r="208" spans="2:14">
      <c r="B208" s="59" t="s">
        <v>170</v>
      </c>
      <c r="C208" s="7" t="s">
        <v>24713</v>
      </c>
      <c r="D208" s="53"/>
      <c r="E208" s="51"/>
      <c r="G208" s="51"/>
      <c r="I208" s="64"/>
      <c r="J208" s="65"/>
      <c r="K208" s="10"/>
      <c r="L208" s="21">
        <v>77.242643678160917</v>
      </c>
      <c r="M208" s="68"/>
      <c r="N208" s="4"/>
    </row>
    <row r="209" spans="2:14">
      <c r="B209" s="59" t="s">
        <v>171</v>
      </c>
      <c r="C209" s="7" t="s">
        <v>24714</v>
      </c>
      <c r="D209" s="53"/>
      <c r="E209" s="51"/>
      <c r="G209" s="51"/>
      <c r="I209" s="64"/>
      <c r="J209" s="65"/>
      <c r="K209" s="10"/>
      <c r="L209" s="21">
        <v>64.163218390804602</v>
      </c>
      <c r="M209" s="68"/>
      <c r="N209" s="4"/>
    </row>
    <row r="210" spans="2:14">
      <c r="B210" s="59" t="s">
        <v>24715</v>
      </c>
      <c r="C210" s="7" t="s">
        <v>24716</v>
      </c>
      <c r="D210" s="53"/>
      <c r="E210" s="51"/>
      <c r="G210" s="51"/>
      <c r="I210" s="64"/>
      <c r="J210" s="65"/>
      <c r="K210" s="10"/>
      <c r="L210" s="21">
        <v>130.30068965517242</v>
      </c>
      <c r="M210" s="68"/>
      <c r="N210" s="4"/>
    </row>
    <row r="211" spans="2:14">
      <c r="B211" s="59" t="s">
        <v>172</v>
      </c>
      <c r="C211" s="7" t="s">
        <v>24717</v>
      </c>
      <c r="D211" s="53"/>
      <c r="E211" s="51"/>
      <c r="G211" s="51"/>
      <c r="I211" s="64"/>
      <c r="J211" s="65"/>
      <c r="K211" s="10"/>
      <c r="L211" s="21">
        <v>64.163218390804602</v>
      </c>
      <c r="M211" s="68"/>
      <c r="N211" s="4"/>
    </row>
    <row r="212" spans="2:14">
      <c r="B212" s="59" t="s">
        <v>173</v>
      </c>
      <c r="C212" s="7" t="s">
        <v>24718</v>
      </c>
      <c r="D212" s="53"/>
      <c r="E212" s="51"/>
      <c r="G212" s="51"/>
      <c r="I212" s="64"/>
      <c r="J212" s="65"/>
      <c r="K212" s="10"/>
      <c r="L212" s="21">
        <v>64.163218390804602</v>
      </c>
      <c r="M212" s="68"/>
      <c r="N212" s="4"/>
    </row>
    <row r="213" spans="2:14">
      <c r="B213" s="59" t="s">
        <v>24719</v>
      </c>
      <c r="C213" s="7" t="s">
        <v>24720</v>
      </c>
      <c r="D213" s="53"/>
      <c r="E213" s="51"/>
      <c r="G213" s="51"/>
      <c r="I213" s="64"/>
      <c r="J213" s="65"/>
      <c r="K213" s="10"/>
      <c r="L213" s="21">
        <v>130.30068965517242</v>
      </c>
      <c r="M213" s="68"/>
      <c r="N213" s="4"/>
    </row>
    <row r="214" spans="2:14">
      <c r="B214" s="59" t="s">
        <v>174</v>
      </c>
      <c r="C214" s="7" t="s">
        <v>24721</v>
      </c>
      <c r="D214" s="53"/>
      <c r="E214" s="51"/>
      <c r="G214" s="51"/>
      <c r="I214" s="64"/>
      <c r="J214" s="65"/>
      <c r="K214" s="10"/>
      <c r="L214" s="21">
        <v>76.255517241379309</v>
      </c>
      <c r="M214" s="68"/>
      <c r="N214" s="4"/>
    </row>
    <row r="215" spans="2:14">
      <c r="B215" s="59" t="s">
        <v>24722</v>
      </c>
      <c r="C215" s="7" t="s">
        <v>24723</v>
      </c>
      <c r="D215" s="53"/>
      <c r="E215" s="51"/>
      <c r="G215" s="51"/>
      <c r="I215" s="64"/>
      <c r="J215" s="65"/>
      <c r="K215" s="10"/>
      <c r="L215" s="21">
        <v>130.30068965517242</v>
      </c>
      <c r="M215" s="68"/>
      <c r="N215" s="4"/>
    </row>
    <row r="216" spans="2:14">
      <c r="B216" s="59" t="s">
        <v>24724</v>
      </c>
      <c r="C216" s="7" t="s">
        <v>24725</v>
      </c>
      <c r="D216" s="53"/>
      <c r="E216" s="51"/>
      <c r="G216" s="51"/>
      <c r="I216" s="64"/>
      <c r="J216" s="65"/>
      <c r="K216" s="10"/>
      <c r="L216" s="21">
        <v>130.30068965517242</v>
      </c>
      <c r="M216" s="68"/>
      <c r="N216" s="4"/>
    </row>
    <row r="217" spans="2:14">
      <c r="B217" s="59" t="s">
        <v>24726</v>
      </c>
      <c r="C217" s="7" t="s">
        <v>24727</v>
      </c>
      <c r="D217" s="53"/>
      <c r="E217" s="51"/>
      <c r="G217" s="51"/>
      <c r="I217" s="64"/>
      <c r="J217" s="65"/>
      <c r="K217" s="10"/>
      <c r="L217" s="21">
        <v>130.30068965517242</v>
      </c>
      <c r="M217" s="68"/>
      <c r="N217" s="4"/>
    </row>
    <row r="218" spans="2:14">
      <c r="B218" s="59" t="s">
        <v>175</v>
      </c>
      <c r="C218" s="7" t="s">
        <v>24728</v>
      </c>
      <c r="D218" s="53"/>
      <c r="E218" s="51"/>
      <c r="G218" s="51"/>
      <c r="I218" s="64"/>
      <c r="J218" s="65"/>
      <c r="K218" s="10"/>
      <c r="L218" s="21">
        <v>76.255517241379309</v>
      </c>
      <c r="M218" s="68"/>
      <c r="N218" s="4"/>
    </row>
    <row r="219" spans="2:14">
      <c r="B219" s="59" t="s">
        <v>24729</v>
      </c>
      <c r="C219" s="7" t="s">
        <v>24730</v>
      </c>
      <c r="D219" s="53"/>
      <c r="E219" s="51"/>
      <c r="G219" s="51"/>
      <c r="I219" s="64"/>
      <c r="J219" s="65"/>
      <c r="K219" s="10"/>
      <c r="L219" s="21">
        <v>130.30068965517242</v>
      </c>
      <c r="M219" s="68"/>
      <c r="N219" s="4"/>
    </row>
    <row r="220" spans="2:14">
      <c r="B220" s="59" t="s">
        <v>24731</v>
      </c>
      <c r="C220" s="7" t="s">
        <v>24732</v>
      </c>
      <c r="D220" s="53"/>
      <c r="E220" s="51"/>
      <c r="G220" s="51"/>
      <c r="I220" s="64"/>
      <c r="J220" s="65"/>
      <c r="K220" s="10"/>
      <c r="L220" s="21">
        <v>130.30068965517242</v>
      </c>
      <c r="M220" s="68"/>
      <c r="N220" s="4"/>
    </row>
    <row r="221" spans="2:14">
      <c r="B221" s="59" t="s">
        <v>176</v>
      </c>
      <c r="C221" s="7" t="s">
        <v>24733</v>
      </c>
      <c r="D221" s="53"/>
      <c r="E221" s="51"/>
      <c r="G221" s="51"/>
      <c r="I221" s="64"/>
      <c r="J221" s="65"/>
      <c r="K221" s="10"/>
      <c r="L221" s="21">
        <v>81.931494252873563</v>
      </c>
      <c r="M221" s="68"/>
      <c r="N221" s="4"/>
    </row>
    <row r="222" spans="2:14">
      <c r="B222" s="59" t="s">
        <v>24734</v>
      </c>
      <c r="C222" s="7" t="s">
        <v>24735</v>
      </c>
      <c r="D222" s="53"/>
      <c r="E222" s="51"/>
      <c r="G222" s="51"/>
      <c r="I222" s="64"/>
      <c r="J222" s="65"/>
      <c r="K222" s="10"/>
      <c r="L222" s="21">
        <v>130.30068965517242</v>
      </c>
      <c r="M222" s="68"/>
      <c r="N222" s="4"/>
    </row>
    <row r="223" spans="2:14">
      <c r="B223" s="59" t="s">
        <v>24736</v>
      </c>
      <c r="C223" s="7" t="s">
        <v>24737</v>
      </c>
      <c r="D223" s="53"/>
      <c r="E223" s="51"/>
      <c r="G223" s="51"/>
      <c r="I223" s="64"/>
      <c r="J223" s="65"/>
      <c r="K223" s="10"/>
      <c r="L223" s="21">
        <v>122.65045977011495</v>
      </c>
      <c r="M223" s="68"/>
      <c r="N223" s="4"/>
    </row>
    <row r="224" spans="2:14">
      <c r="B224" s="59" t="s">
        <v>24738</v>
      </c>
      <c r="C224" s="7" t="s">
        <v>24739</v>
      </c>
      <c r="D224" s="53"/>
      <c r="E224" s="51"/>
      <c r="G224" s="51"/>
      <c r="I224" s="64"/>
      <c r="J224" s="65"/>
      <c r="K224" s="10"/>
      <c r="L224" s="21">
        <v>122.65045977011495</v>
      </c>
      <c r="M224" s="68"/>
      <c r="N224" s="4"/>
    </row>
    <row r="225" spans="2:14">
      <c r="B225" s="59" t="s">
        <v>24740</v>
      </c>
      <c r="C225" s="7" t="s">
        <v>24741</v>
      </c>
      <c r="D225" s="53"/>
      <c r="E225" s="51"/>
      <c r="G225" s="51"/>
      <c r="I225" s="64"/>
      <c r="J225" s="65"/>
      <c r="K225" s="10"/>
      <c r="L225" s="21">
        <v>129.56034482758622</v>
      </c>
      <c r="M225" s="68"/>
      <c r="N225" s="4"/>
    </row>
    <row r="226" spans="2:14">
      <c r="B226" s="59" t="s">
        <v>177</v>
      </c>
      <c r="C226" s="7" t="s">
        <v>24742</v>
      </c>
      <c r="D226" s="53"/>
      <c r="E226" s="51"/>
      <c r="G226" s="51"/>
      <c r="I226" s="64"/>
      <c r="J226" s="65"/>
      <c r="K226" s="10"/>
      <c r="L226" s="21">
        <v>120.42942528735632</v>
      </c>
      <c r="M226" s="68"/>
      <c r="N226" s="4"/>
    </row>
    <row r="227" spans="2:14">
      <c r="B227" s="59" t="s">
        <v>24743</v>
      </c>
      <c r="C227" s="7" t="s">
        <v>24744</v>
      </c>
      <c r="D227" s="53"/>
      <c r="E227" s="51"/>
      <c r="G227" s="51"/>
      <c r="I227" s="64"/>
      <c r="J227" s="65"/>
      <c r="K227" s="10"/>
      <c r="L227" s="21">
        <v>129.56034482758622</v>
      </c>
      <c r="M227" s="68"/>
      <c r="N227" s="4"/>
    </row>
    <row r="228" spans="2:14">
      <c r="B228" s="59" t="s">
        <v>24745</v>
      </c>
      <c r="C228" s="7" t="s">
        <v>24746</v>
      </c>
      <c r="D228" s="53"/>
      <c r="E228" s="51"/>
      <c r="G228" s="51"/>
      <c r="I228" s="64"/>
      <c r="J228" s="65"/>
      <c r="K228" s="10"/>
      <c r="L228" s="21">
        <v>129.56034482758622</v>
      </c>
      <c r="M228" s="68"/>
      <c r="N228" s="4"/>
    </row>
    <row r="229" spans="2:14">
      <c r="B229" s="59" t="s">
        <v>24747</v>
      </c>
      <c r="C229" s="7" t="s">
        <v>24748</v>
      </c>
      <c r="D229" s="53"/>
      <c r="E229" s="51"/>
      <c r="G229" s="51"/>
      <c r="I229" s="64"/>
      <c r="J229" s="65"/>
      <c r="K229" s="10"/>
      <c r="L229" s="21">
        <v>152.51103448275862</v>
      </c>
      <c r="M229" s="68"/>
      <c r="N229" s="4"/>
    </row>
    <row r="230" spans="2:14">
      <c r="B230" s="59" t="s">
        <v>24749</v>
      </c>
      <c r="C230" s="7" t="s">
        <v>24750</v>
      </c>
      <c r="D230" s="53"/>
      <c r="E230" s="51"/>
      <c r="G230" s="51"/>
      <c r="I230" s="64"/>
      <c r="J230" s="65"/>
      <c r="K230" s="10"/>
      <c r="L230" s="21">
        <v>163.61620689655174</v>
      </c>
      <c r="M230" s="68"/>
      <c r="N230" s="4"/>
    </row>
    <row r="231" spans="2:14">
      <c r="B231" s="59" t="s">
        <v>24751</v>
      </c>
      <c r="C231" s="7" t="s">
        <v>24752</v>
      </c>
      <c r="D231" s="53"/>
      <c r="E231" s="51"/>
      <c r="G231" s="51"/>
      <c r="I231" s="64"/>
      <c r="J231" s="65"/>
      <c r="K231" s="10"/>
      <c r="L231" s="21">
        <v>174.22781609195403</v>
      </c>
      <c r="M231" s="68"/>
      <c r="N231" s="4"/>
    </row>
    <row r="232" spans="2:14">
      <c r="B232" s="59" t="s">
        <v>178</v>
      </c>
      <c r="C232" s="7" t="s">
        <v>24753</v>
      </c>
      <c r="D232" s="53"/>
      <c r="E232" s="51"/>
      <c r="G232" s="51"/>
      <c r="I232" s="64"/>
      <c r="J232" s="65"/>
      <c r="K232" s="10"/>
      <c r="L232" s="21">
        <v>123.14402298850575</v>
      </c>
      <c r="M232" s="68"/>
      <c r="N232" s="4"/>
    </row>
    <row r="233" spans="2:14">
      <c r="B233" s="59" t="s">
        <v>179</v>
      </c>
      <c r="C233" s="7" t="s">
        <v>24754</v>
      </c>
      <c r="D233" s="53"/>
      <c r="E233" s="51"/>
      <c r="G233" s="51"/>
      <c r="I233" s="64"/>
      <c r="J233" s="65"/>
      <c r="K233" s="10"/>
      <c r="L233" s="21">
        <v>221.85666666666665</v>
      </c>
      <c r="M233" s="68"/>
      <c r="N233" s="4"/>
    </row>
    <row r="234" spans="2:14">
      <c r="B234" s="59" t="s">
        <v>180</v>
      </c>
      <c r="C234" s="7" t="s">
        <v>24755</v>
      </c>
      <c r="D234" s="53"/>
      <c r="E234" s="51"/>
      <c r="G234" s="51"/>
      <c r="I234" s="64"/>
      <c r="J234" s="65"/>
      <c r="K234" s="10"/>
      <c r="L234" s="21">
        <v>221.85666666666665</v>
      </c>
      <c r="M234" s="68"/>
      <c r="N234" s="4"/>
    </row>
    <row r="235" spans="2:14">
      <c r="B235" s="59" t="s">
        <v>181</v>
      </c>
      <c r="C235" s="7" t="s">
        <v>24756</v>
      </c>
      <c r="D235" s="53"/>
      <c r="E235" s="51"/>
      <c r="G235" s="51"/>
      <c r="I235" s="64"/>
      <c r="J235" s="65"/>
      <c r="K235" s="10"/>
      <c r="L235" s="21">
        <v>234.44252873563218</v>
      </c>
      <c r="M235" s="68"/>
      <c r="N235" s="4"/>
    </row>
    <row r="236" spans="2:14">
      <c r="B236" s="59" t="s">
        <v>182</v>
      </c>
      <c r="C236" s="7" t="s">
        <v>24757</v>
      </c>
      <c r="D236" s="53"/>
      <c r="E236" s="51"/>
      <c r="G236" s="51"/>
      <c r="I236" s="64"/>
      <c r="J236" s="65"/>
      <c r="K236" s="10"/>
      <c r="L236" s="21">
        <v>234.44252873563218</v>
      </c>
      <c r="M236" s="68"/>
      <c r="N236" s="4"/>
    </row>
    <row r="237" spans="2:14">
      <c r="B237" s="59" t="s">
        <v>183</v>
      </c>
      <c r="C237" s="7" t="s">
        <v>24758</v>
      </c>
      <c r="D237" s="53"/>
      <c r="E237" s="51"/>
      <c r="G237" s="51"/>
      <c r="I237" s="64"/>
      <c r="J237" s="65"/>
      <c r="K237" s="10"/>
      <c r="L237" s="21">
        <v>175.95528735632183</v>
      </c>
      <c r="M237" s="68"/>
      <c r="N237" s="4"/>
    </row>
    <row r="238" spans="2:14">
      <c r="B238" s="59" t="s">
        <v>184</v>
      </c>
      <c r="C238" s="7" t="s">
        <v>24759</v>
      </c>
      <c r="D238" s="53"/>
      <c r="E238" s="51"/>
      <c r="G238" s="51"/>
      <c r="I238" s="64"/>
      <c r="J238" s="65"/>
      <c r="K238" s="10"/>
      <c r="L238" s="21">
        <v>151.52390804597704</v>
      </c>
      <c r="M238" s="68"/>
      <c r="N238" s="4"/>
    </row>
    <row r="239" spans="2:14">
      <c r="B239" s="59" t="s">
        <v>24760</v>
      </c>
      <c r="C239" s="7" t="s">
        <v>24761</v>
      </c>
      <c r="D239" s="53"/>
      <c r="E239" s="51"/>
      <c r="G239" s="51"/>
      <c r="I239" s="64"/>
      <c r="J239" s="65"/>
      <c r="K239" s="10"/>
      <c r="L239" s="21">
        <v>295.15080459770115</v>
      </c>
      <c r="M239" s="68"/>
      <c r="N239" s="4"/>
    </row>
    <row r="240" spans="2:14">
      <c r="B240" s="59" t="s">
        <v>185</v>
      </c>
      <c r="C240" s="7" t="s">
        <v>24762</v>
      </c>
      <c r="D240" s="53"/>
      <c r="E240" s="51"/>
      <c r="G240" s="51"/>
      <c r="I240" s="64"/>
      <c r="J240" s="65"/>
      <c r="K240" s="10"/>
      <c r="L240" s="21">
        <v>151.52390804597704</v>
      </c>
      <c r="M240" s="68"/>
      <c r="N240" s="4"/>
    </row>
    <row r="241" spans="2:14">
      <c r="B241" s="59" t="s">
        <v>186</v>
      </c>
      <c r="C241" s="7" t="s">
        <v>24763</v>
      </c>
      <c r="D241" s="53"/>
      <c r="E241" s="51"/>
      <c r="G241" s="51"/>
      <c r="I241" s="64"/>
      <c r="J241" s="65"/>
      <c r="K241" s="10"/>
      <c r="L241" s="21">
        <v>151.52390804597704</v>
      </c>
      <c r="M241" s="68"/>
      <c r="N241" s="4"/>
    </row>
    <row r="242" spans="2:14">
      <c r="B242" s="59" t="s">
        <v>24764</v>
      </c>
      <c r="C242" s="7" t="s">
        <v>24765</v>
      </c>
      <c r="D242" s="53"/>
      <c r="E242" s="51"/>
      <c r="G242" s="51"/>
      <c r="I242" s="64"/>
      <c r="J242" s="65"/>
      <c r="K242" s="10"/>
      <c r="L242" s="21">
        <v>295.15080459770115</v>
      </c>
      <c r="M242" s="68"/>
      <c r="N242" s="4"/>
    </row>
    <row r="243" spans="2:14">
      <c r="B243" s="59" t="s">
        <v>187</v>
      </c>
      <c r="C243" s="7" t="s">
        <v>24766</v>
      </c>
      <c r="D243" s="53"/>
      <c r="E243" s="51"/>
      <c r="G243" s="51"/>
      <c r="I243" s="64"/>
      <c r="J243" s="65"/>
      <c r="K243" s="10"/>
      <c r="L243" s="21">
        <v>196.68494252873563</v>
      </c>
      <c r="M243" s="68"/>
      <c r="N243" s="4"/>
    </row>
    <row r="244" spans="2:14">
      <c r="B244" s="59" t="s">
        <v>24767</v>
      </c>
      <c r="C244" s="7" t="s">
        <v>24768</v>
      </c>
      <c r="D244" s="53"/>
      <c r="E244" s="51"/>
      <c r="G244" s="51"/>
      <c r="I244" s="64"/>
      <c r="J244" s="65"/>
      <c r="K244" s="10"/>
      <c r="L244" s="21">
        <v>295.15080459770115</v>
      </c>
      <c r="M244" s="68"/>
      <c r="N244" s="4"/>
    </row>
    <row r="245" spans="2:14">
      <c r="B245" s="59" t="s">
        <v>24769</v>
      </c>
      <c r="C245" s="7" t="s">
        <v>24770</v>
      </c>
      <c r="D245" s="53"/>
      <c r="E245" s="51"/>
      <c r="G245" s="51"/>
      <c r="I245" s="64"/>
      <c r="J245" s="65"/>
      <c r="K245" s="10"/>
      <c r="L245" s="21">
        <v>295.15080459770115</v>
      </c>
      <c r="M245" s="68"/>
      <c r="N245" s="4"/>
    </row>
    <row r="246" spans="2:14">
      <c r="B246" s="59" t="s">
        <v>24771</v>
      </c>
      <c r="C246" s="7" t="s">
        <v>24772</v>
      </c>
      <c r="D246" s="53"/>
      <c r="E246" s="51"/>
      <c r="G246" s="51"/>
      <c r="I246" s="64"/>
      <c r="J246" s="65"/>
      <c r="K246" s="10"/>
      <c r="L246" s="21">
        <v>295.15080459770115</v>
      </c>
      <c r="M246" s="68"/>
      <c r="N246" s="4"/>
    </row>
    <row r="247" spans="2:14">
      <c r="B247" s="59" t="s">
        <v>188</v>
      </c>
      <c r="C247" s="7" t="s">
        <v>24773</v>
      </c>
      <c r="D247" s="53"/>
      <c r="E247" s="51"/>
      <c r="G247" s="51"/>
      <c r="I247" s="64"/>
      <c r="J247" s="65"/>
      <c r="K247" s="10"/>
      <c r="L247" s="21">
        <v>175.95528735632183</v>
      </c>
      <c r="M247" s="68"/>
      <c r="N247" s="4"/>
    </row>
    <row r="248" spans="2:14">
      <c r="B248" s="59" t="s">
        <v>24774</v>
      </c>
      <c r="C248" s="7" t="s">
        <v>24775</v>
      </c>
      <c r="D248" s="53"/>
      <c r="E248" s="51"/>
      <c r="G248" s="51"/>
      <c r="I248" s="64"/>
      <c r="J248" s="65"/>
      <c r="K248" s="10"/>
      <c r="L248" s="21">
        <v>295.15080459770115</v>
      </c>
      <c r="M248" s="68"/>
      <c r="N248" s="4"/>
    </row>
    <row r="249" spans="2:14">
      <c r="B249" s="59" t="s">
        <v>24776</v>
      </c>
      <c r="C249" s="7" t="s">
        <v>24777</v>
      </c>
      <c r="D249" s="53"/>
      <c r="E249" s="51"/>
      <c r="G249" s="51"/>
      <c r="I249" s="64"/>
      <c r="J249" s="65"/>
      <c r="K249" s="10"/>
      <c r="L249" s="21">
        <v>295.15080459770115</v>
      </c>
      <c r="M249" s="68"/>
      <c r="N249" s="4"/>
    </row>
    <row r="250" spans="2:14">
      <c r="B250" s="59" t="s">
        <v>189</v>
      </c>
      <c r="C250" s="7" t="s">
        <v>24778</v>
      </c>
      <c r="D250" s="53"/>
      <c r="E250" s="51"/>
      <c r="G250" s="51"/>
      <c r="I250" s="64"/>
      <c r="J250" s="65"/>
      <c r="K250" s="10"/>
      <c r="L250" s="21">
        <v>190.02183908045976</v>
      </c>
      <c r="M250" s="68"/>
      <c r="N250" s="4"/>
    </row>
    <row r="251" spans="2:14">
      <c r="B251" s="59" t="s">
        <v>24779</v>
      </c>
      <c r="C251" s="7" t="s">
        <v>24780</v>
      </c>
      <c r="D251" s="53"/>
      <c r="E251" s="51"/>
      <c r="G251" s="51"/>
      <c r="I251" s="64"/>
      <c r="J251" s="65"/>
      <c r="K251" s="10"/>
      <c r="L251" s="21">
        <v>295.15080459770115</v>
      </c>
      <c r="M251" s="68"/>
      <c r="N251" s="4"/>
    </row>
    <row r="252" spans="2:14">
      <c r="B252" s="59" t="s">
        <v>24781</v>
      </c>
      <c r="C252" s="7" t="s">
        <v>24782</v>
      </c>
      <c r="D252" s="53"/>
      <c r="E252" s="51"/>
      <c r="G252" s="51"/>
      <c r="I252" s="64"/>
      <c r="J252" s="65"/>
      <c r="K252" s="10"/>
      <c r="L252" s="21">
        <v>280.59068965517241</v>
      </c>
      <c r="M252" s="68"/>
      <c r="N252" s="4"/>
    </row>
    <row r="253" spans="2:14">
      <c r="B253" s="59" t="s">
        <v>24783</v>
      </c>
      <c r="C253" s="7" t="s">
        <v>24784</v>
      </c>
      <c r="D253" s="53"/>
      <c r="E253" s="51"/>
      <c r="G253" s="51"/>
      <c r="I253" s="64"/>
      <c r="J253" s="65"/>
      <c r="K253" s="10"/>
      <c r="L253" s="21">
        <v>280.59068965517241</v>
      </c>
      <c r="M253" s="68"/>
      <c r="N253" s="4"/>
    </row>
    <row r="254" spans="2:14">
      <c r="B254" s="59" t="s">
        <v>24785</v>
      </c>
      <c r="C254" s="7" t="s">
        <v>24786</v>
      </c>
      <c r="D254" s="53"/>
      <c r="E254" s="51"/>
      <c r="G254" s="51"/>
      <c r="I254" s="64"/>
      <c r="J254" s="65"/>
      <c r="K254" s="10"/>
      <c r="L254" s="21">
        <v>280.59068965517241</v>
      </c>
      <c r="M254" s="68"/>
      <c r="N254" s="4"/>
    </row>
    <row r="255" spans="2:14">
      <c r="B255" s="59" t="s">
        <v>190</v>
      </c>
      <c r="C255" s="7" t="s">
        <v>24787</v>
      </c>
      <c r="D255" s="53"/>
      <c r="E255" s="51"/>
      <c r="G255" s="51"/>
      <c r="I255" s="64"/>
      <c r="J255" s="65"/>
      <c r="K255" s="10"/>
      <c r="L255" s="21">
        <v>222.59701149425288</v>
      </c>
      <c r="M255" s="68"/>
      <c r="N255" s="4"/>
    </row>
    <row r="256" spans="2:14">
      <c r="B256" s="59" t="s">
        <v>24788</v>
      </c>
      <c r="C256" s="7" t="s">
        <v>24789</v>
      </c>
      <c r="D256" s="53"/>
      <c r="E256" s="51"/>
      <c r="G256" s="51"/>
      <c r="I256" s="64"/>
      <c r="J256" s="65"/>
      <c r="K256" s="10"/>
      <c r="L256" s="21">
        <v>280.59068965517241</v>
      </c>
      <c r="M256" s="68"/>
      <c r="N256" s="4"/>
    </row>
    <row r="257" spans="2:14">
      <c r="B257" s="59" t="s">
        <v>24790</v>
      </c>
      <c r="C257" s="7" t="s">
        <v>24791</v>
      </c>
      <c r="D257" s="53"/>
      <c r="E257" s="51"/>
      <c r="G257" s="51"/>
      <c r="I257" s="64"/>
      <c r="J257" s="65"/>
      <c r="K257" s="10"/>
      <c r="L257" s="21">
        <v>280.59068965517241</v>
      </c>
      <c r="M257" s="68"/>
      <c r="N257" s="4"/>
    </row>
    <row r="258" spans="2:14">
      <c r="B258" s="59" t="s">
        <v>24792</v>
      </c>
      <c r="C258" s="7" t="s">
        <v>24793</v>
      </c>
      <c r="D258" s="53"/>
      <c r="E258" s="51"/>
      <c r="G258" s="51"/>
      <c r="I258" s="64"/>
      <c r="J258" s="65"/>
      <c r="K258" s="10"/>
      <c r="L258" s="21">
        <v>345.00068965517244</v>
      </c>
      <c r="M258" s="68"/>
      <c r="N258" s="4"/>
    </row>
    <row r="259" spans="2:14">
      <c r="B259" s="59" t="s">
        <v>24794</v>
      </c>
      <c r="C259" s="7" t="s">
        <v>24795</v>
      </c>
      <c r="D259" s="53"/>
      <c r="E259" s="51"/>
      <c r="G259" s="51"/>
      <c r="I259" s="64"/>
      <c r="J259" s="65"/>
      <c r="K259" s="10"/>
      <c r="L259" s="21">
        <v>380.53724137931039</v>
      </c>
      <c r="M259" s="68"/>
      <c r="N259" s="4"/>
    </row>
    <row r="260" spans="2:14">
      <c r="B260" s="59" t="s">
        <v>24796</v>
      </c>
      <c r="C260" s="7" t="s">
        <v>24797</v>
      </c>
      <c r="D260" s="53"/>
      <c r="E260" s="51"/>
      <c r="G260" s="51"/>
      <c r="I260" s="64"/>
      <c r="J260" s="65"/>
      <c r="K260" s="10"/>
      <c r="L260" s="21">
        <v>383.25183908045977</v>
      </c>
      <c r="M260" s="68"/>
      <c r="N260" s="4"/>
    </row>
    <row r="261" spans="2:14">
      <c r="B261" s="59" t="s">
        <v>191</v>
      </c>
      <c r="C261" s="7" t="s">
        <v>24798</v>
      </c>
      <c r="D261" s="53"/>
      <c r="E261" s="51"/>
      <c r="G261" s="51"/>
      <c r="I261" s="64"/>
      <c r="J261" s="65"/>
      <c r="K261" s="10"/>
      <c r="L261" s="21">
        <v>252.70436781609195</v>
      </c>
      <c r="M261" s="68"/>
      <c r="N261" s="4"/>
    </row>
    <row r="262" spans="2:14">
      <c r="B262" s="59" t="s">
        <v>192</v>
      </c>
      <c r="C262" s="7" t="s">
        <v>24799</v>
      </c>
      <c r="D262" s="53"/>
      <c r="E262" s="51"/>
      <c r="G262" s="51"/>
      <c r="I262" s="64"/>
      <c r="J262" s="65"/>
      <c r="K262" s="10"/>
      <c r="L262" s="21">
        <v>521.6963218390805</v>
      </c>
      <c r="M262" s="68"/>
      <c r="N262" s="4"/>
    </row>
    <row r="263" spans="2:14">
      <c r="B263" s="59" t="s">
        <v>193</v>
      </c>
      <c r="C263" s="7" t="s">
        <v>24800</v>
      </c>
      <c r="D263" s="53"/>
      <c r="E263" s="51"/>
      <c r="G263" s="51"/>
      <c r="I263" s="64"/>
      <c r="J263" s="65"/>
      <c r="K263" s="10"/>
      <c r="L263" s="21">
        <v>620.65574712643684</v>
      </c>
      <c r="M263" s="68"/>
      <c r="N263" s="4"/>
    </row>
    <row r="264" spans="2:14">
      <c r="B264" s="59" t="s">
        <v>194</v>
      </c>
      <c r="C264" s="7" t="s">
        <v>24801</v>
      </c>
      <c r="D264" s="53"/>
      <c r="E264" s="51"/>
      <c r="G264" s="51"/>
      <c r="I264" s="64"/>
      <c r="J264" s="65"/>
      <c r="K264" s="10"/>
      <c r="L264" s="21">
        <v>262.82241379310346</v>
      </c>
      <c r="M264" s="68"/>
      <c r="N264" s="4"/>
    </row>
    <row r="265" spans="2:14">
      <c r="B265" s="59" t="s">
        <v>195</v>
      </c>
      <c r="C265" s="7" t="s">
        <v>24802</v>
      </c>
      <c r="D265" s="53"/>
      <c r="E265" s="51"/>
      <c r="G265" s="51"/>
      <c r="I265" s="64"/>
      <c r="J265" s="65"/>
      <c r="K265" s="10"/>
      <c r="L265" s="21">
        <v>354.3783908045977</v>
      </c>
      <c r="M265" s="68"/>
      <c r="N265" s="4"/>
    </row>
    <row r="266" spans="2:14">
      <c r="B266" s="59" t="s">
        <v>196</v>
      </c>
      <c r="C266" s="7" t="s">
        <v>24803</v>
      </c>
      <c r="D266" s="53"/>
      <c r="E266" s="51"/>
      <c r="G266" s="51"/>
      <c r="I266" s="64"/>
      <c r="J266" s="65"/>
      <c r="K266" s="10"/>
      <c r="L266" s="21">
        <v>265.78379310344826</v>
      </c>
      <c r="M266" s="68"/>
      <c r="N266" s="4"/>
    </row>
    <row r="267" spans="2:14">
      <c r="B267" s="59" t="s">
        <v>197</v>
      </c>
      <c r="C267" s="7" t="s">
        <v>24804</v>
      </c>
      <c r="D267" s="53"/>
      <c r="E267" s="51"/>
      <c r="G267" s="51"/>
      <c r="I267" s="64"/>
      <c r="J267" s="65"/>
      <c r="K267" s="10"/>
      <c r="L267" s="21">
        <v>258.1335632183908</v>
      </c>
      <c r="M267" s="68"/>
      <c r="N267" s="4"/>
    </row>
    <row r="268" spans="2:14">
      <c r="B268" s="59" t="s">
        <v>24805</v>
      </c>
      <c r="C268" s="7" t="s">
        <v>24806</v>
      </c>
      <c r="D268" s="53"/>
      <c r="E268" s="51"/>
      <c r="G268" s="51"/>
      <c r="I268" s="64"/>
      <c r="J268" s="65"/>
      <c r="K268" s="10"/>
      <c r="L268" s="21">
        <v>450.87000000000006</v>
      </c>
      <c r="M268" s="68"/>
      <c r="N268" s="4"/>
    </row>
    <row r="269" spans="2:14">
      <c r="B269" s="59" t="s">
        <v>198</v>
      </c>
      <c r="C269" s="7" t="s">
        <v>24807</v>
      </c>
      <c r="D269" s="53"/>
      <c r="E269" s="51"/>
      <c r="G269" s="51"/>
      <c r="I269" s="64"/>
      <c r="J269" s="65"/>
      <c r="K269" s="10"/>
      <c r="L269" s="21">
        <v>258.1335632183908</v>
      </c>
      <c r="M269" s="68"/>
      <c r="N269" s="4"/>
    </row>
    <row r="270" spans="2:14">
      <c r="B270" s="59" t="s">
        <v>199</v>
      </c>
      <c r="C270" s="7" t="s">
        <v>24808</v>
      </c>
      <c r="D270" s="53"/>
      <c r="E270" s="51"/>
      <c r="G270" s="51"/>
      <c r="I270" s="64"/>
      <c r="J270" s="65"/>
      <c r="K270" s="10"/>
      <c r="L270" s="21">
        <v>258.1335632183908</v>
      </c>
      <c r="M270" s="68"/>
      <c r="N270" s="4"/>
    </row>
    <row r="271" spans="2:14">
      <c r="B271" s="59" t="s">
        <v>24809</v>
      </c>
      <c r="C271" s="7" t="s">
        <v>24810</v>
      </c>
      <c r="D271" s="53"/>
      <c r="E271" s="51"/>
      <c r="G271" s="51"/>
      <c r="I271" s="64"/>
      <c r="J271" s="65"/>
      <c r="K271" s="10"/>
      <c r="L271" s="21">
        <v>450.87000000000006</v>
      </c>
      <c r="M271" s="68"/>
      <c r="N271" s="4"/>
    </row>
    <row r="272" spans="2:14">
      <c r="B272" s="59" t="s">
        <v>200</v>
      </c>
      <c r="C272" s="7" t="s">
        <v>24811</v>
      </c>
      <c r="D272" s="53"/>
      <c r="E272" s="51"/>
      <c r="G272" s="51"/>
      <c r="I272" s="64"/>
      <c r="J272" s="65"/>
      <c r="K272" s="10"/>
      <c r="L272" s="21">
        <v>265.78379310344826</v>
      </c>
      <c r="M272" s="68"/>
      <c r="N272" s="4"/>
    </row>
    <row r="273" spans="2:14">
      <c r="B273" s="59" t="s">
        <v>24812</v>
      </c>
      <c r="C273" s="7" t="s">
        <v>24813</v>
      </c>
      <c r="D273" s="53"/>
      <c r="E273" s="51"/>
      <c r="G273" s="51"/>
      <c r="I273" s="64"/>
      <c r="J273" s="65"/>
      <c r="K273" s="10"/>
      <c r="L273" s="21">
        <v>450.87000000000006</v>
      </c>
      <c r="M273" s="68"/>
      <c r="N273" s="4"/>
    </row>
    <row r="274" spans="2:14">
      <c r="B274" s="59" t="s">
        <v>24814</v>
      </c>
      <c r="C274" s="7" t="s">
        <v>24815</v>
      </c>
      <c r="D274" s="53"/>
      <c r="E274" s="51"/>
      <c r="G274" s="51"/>
      <c r="I274" s="64"/>
      <c r="J274" s="65"/>
      <c r="K274" s="10"/>
      <c r="L274" s="21">
        <v>450.87000000000006</v>
      </c>
      <c r="M274" s="68"/>
      <c r="N274" s="4"/>
    </row>
    <row r="275" spans="2:14">
      <c r="B275" s="59" t="s">
        <v>24816</v>
      </c>
      <c r="C275" s="7" t="s">
        <v>24817</v>
      </c>
      <c r="D275" s="53"/>
      <c r="E275" s="51"/>
      <c r="G275" s="51"/>
      <c r="I275" s="64"/>
      <c r="J275" s="65"/>
      <c r="K275" s="10"/>
      <c r="L275" s="21">
        <v>450.87000000000006</v>
      </c>
      <c r="M275" s="68"/>
      <c r="N275" s="4"/>
    </row>
    <row r="276" spans="2:14">
      <c r="B276" s="59" t="s">
        <v>201</v>
      </c>
      <c r="C276" s="7" t="s">
        <v>24818</v>
      </c>
      <c r="D276" s="53"/>
      <c r="E276" s="51"/>
      <c r="G276" s="51"/>
      <c r="I276" s="64"/>
      <c r="J276" s="65"/>
      <c r="K276" s="10"/>
      <c r="L276" s="21">
        <v>265.78379310344826</v>
      </c>
      <c r="M276" s="68"/>
      <c r="N276" s="4"/>
    </row>
    <row r="277" spans="2:14">
      <c r="B277" s="59" t="s">
        <v>24819</v>
      </c>
      <c r="C277" s="7" t="s">
        <v>24820</v>
      </c>
      <c r="D277" s="53"/>
      <c r="E277" s="51"/>
      <c r="G277" s="51"/>
      <c r="I277" s="64"/>
      <c r="J277" s="65"/>
      <c r="K277" s="10"/>
      <c r="L277" s="21">
        <v>450.87000000000006</v>
      </c>
      <c r="M277" s="68"/>
      <c r="N277" s="4"/>
    </row>
    <row r="278" spans="2:14">
      <c r="B278" s="59" t="s">
        <v>24821</v>
      </c>
      <c r="C278" s="7" t="s">
        <v>24822</v>
      </c>
      <c r="D278" s="53"/>
      <c r="E278" s="51"/>
      <c r="G278" s="51"/>
      <c r="I278" s="64"/>
      <c r="J278" s="65"/>
      <c r="K278" s="10"/>
      <c r="L278" s="21">
        <v>450.87000000000006</v>
      </c>
      <c r="M278" s="68"/>
      <c r="N278" s="4"/>
    </row>
    <row r="279" spans="2:14">
      <c r="B279" s="59" t="s">
        <v>202</v>
      </c>
      <c r="C279" s="7" t="s">
        <v>24823</v>
      </c>
      <c r="D279" s="53"/>
      <c r="E279" s="51"/>
      <c r="G279" s="51"/>
      <c r="I279" s="64"/>
      <c r="J279" s="65"/>
      <c r="K279" s="10"/>
      <c r="L279" s="21">
        <v>346.48137931034483</v>
      </c>
      <c r="M279" s="68"/>
      <c r="N279" s="4"/>
    </row>
    <row r="280" spans="2:14">
      <c r="B280" s="59" t="s">
        <v>24824</v>
      </c>
      <c r="C280" s="7" t="s">
        <v>24825</v>
      </c>
      <c r="D280" s="53"/>
      <c r="E280" s="51"/>
      <c r="G280" s="51"/>
      <c r="I280" s="64"/>
      <c r="J280" s="65"/>
      <c r="K280" s="10"/>
      <c r="L280" s="21">
        <v>450.87000000000006</v>
      </c>
      <c r="M280" s="68"/>
      <c r="N280" s="4"/>
    </row>
    <row r="281" spans="2:14">
      <c r="B281" s="59" t="s">
        <v>24826</v>
      </c>
      <c r="C281" s="7" t="s">
        <v>24827</v>
      </c>
      <c r="D281" s="53"/>
      <c r="E281" s="51"/>
      <c r="G281" s="51"/>
      <c r="I281" s="64"/>
      <c r="J281" s="65"/>
      <c r="K281" s="10"/>
      <c r="L281" s="21">
        <v>428.65965517241381</v>
      </c>
      <c r="M281" s="68"/>
      <c r="N281" s="4"/>
    </row>
    <row r="282" spans="2:14">
      <c r="B282" s="59" t="s">
        <v>24828</v>
      </c>
      <c r="C282" s="7" t="s">
        <v>24829</v>
      </c>
      <c r="D282" s="53"/>
      <c r="E282" s="51"/>
      <c r="G282" s="51"/>
      <c r="I282" s="64"/>
      <c r="J282" s="65"/>
      <c r="K282" s="10"/>
      <c r="L282" s="21">
        <v>428.65965517241381</v>
      </c>
      <c r="M282" s="68"/>
      <c r="N282" s="4"/>
    </row>
    <row r="283" spans="2:14">
      <c r="B283" s="59" t="s">
        <v>24830</v>
      </c>
      <c r="C283" s="7" t="s">
        <v>24831</v>
      </c>
      <c r="D283" s="53"/>
      <c r="E283" s="51"/>
      <c r="G283" s="51"/>
      <c r="I283" s="64"/>
      <c r="J283" s="65"/>
      <c r="K283" s="10"/>
      <c r="L283" s="21">
        <v>430.63390804597702</v>
      </c>
      <c r="M283" s="68"/>
      <c r="N283" s="4"/>
    </row>
    <row r="284" spans="2:14">
      <c r="B284" s="59" t="s">
        <v>203</v>
      </c>
      <c r="C284" s="7" t="s">
        <v>24832</v>
      </c>
      <c r="D284" s="53"/>
      <c r="E284" s="51"/>
      <c r="G284" s="51"/>
      <c r="I284" s="64"/>
      <c r="J284" s="65"/>
      <c r="K284" s="10"/>
      <c r="L284" s="21">
        <v>346.48137931034483</v>
      </c>
      <c r="M284" s="68"/>
      <c r="N284" s="4"/>
    </row>
    <row r="285" spans="2:14">
      <c r="B285" s="59" t="s">
        <v>24833</v>
      </c>
      <c r="C285" s="7" t="s">
        <v>24834</v>
      </c>
      <c r="D285" s="53"/>
      <c r="E285" s="51"/>
      <c r="G285" s="51"/>
      <c r="I285" s="64"/>
      <c r="J285" s="65"/>
      <c r="K285" s="10"/>
      <c r="L285" s="21">
        <v>430.63390804597702</v>
      </c>
      <c r="M285" s="68"/>
      <c r="N285" s="4"/>
    </row>
    <row r="286" spans="2:14">
      <c r="B286" s="59" t="s">
        <v>24835</v>
      </c>
      <c r="C286" s="7" t="s">
        <v>24836</v>
      </c>
      <c r="D286" s="53"/>
      <c r="E286" s="51"/>
      <c r="G286" s="51"/>
      <c r="I286" s="64"/>
      <c r="J286" s="65"/>
      <c r="K286" s="10"/>
      <c r="L286" s="21">
        <v>430.63390804597702</v>
      </c>
      <c r="M286" s="68"/>
      <c r="N286" s="4"/>
    </row>
    <row r="287" spans="2:14">
      <c r="B287" s="59" t="s">
        <v>24837</v>
      </c>
      <c r="C287" s="7" t="s">
        <v>24838</v>
      </c>
      <c r="D287" s="53"/>
      <c r="E287" s="51"/>
      <c r="G287" s="51"/>
      <c r="I287" s="64"/>
      <c r="J287" s="65"/>
      <c r="K287" s="10"/>
      <c r="L287" s="21">
        <v>531.0740229885057</v>
      </c>
      <c r="M287" s="68"/>
      <c r="N287" s="4"/>
    </row>
    <row r="288" spans="2:14">
      <c r="B288" s="59" t="s">
        <v>24839</v>
      </c>
      <c r="C288" s="7" t="s">
        <v>24840</v>
      </c>
      <c r="D288" s="53"/>
      <c r="E288" s="51"/>
      <c r="G288" s="51"/>
      <c r="I288" s="64"/>
      <c r="J288" s="65"/>
      <c r="K288" s="10"/>
      <c r="L288" s="21">
        <v>605.35528735632181</v>
      </c>
      <c r="M288" s="68"/>
      <c r="N288" s="4"/>
    </row>
    <row r="289" spans="2:14">
      <c r="B289" s="59" t="s">
        <v>24841</v>
      </c>
      <c r="C289" s="7" t="s">
        <v>24842</v>
      </c>
      <c r="D289" s="53"/>
      <c r="E289" s="51"/>
      <c r="G289" s="51"/>
      <c r="I289" s="64"/>
      <c r="J289" s="65"/>
      <c r="K289" s="10"/>
      <c r="L289" s="21">
        <v>605.35528735632181</v>
      </c>
      <c r="M289" s="68"/>
      <c r="N289" s="4"/>
    </row>
    <row r="290" spans="2:14">
      <c r="B290" s="59" t="s">
        <v>204</v>
      </c>
      <c r="C290" s="7" t="s">
        <v>24843</v>
      </c>
      <c r="D290" s="53"/>
      <c r="E290" s="51"/>
      <c r="G290" s="51"/>
      <c r="I290" s="64"/>
      <c r="J290" s="65"/>
      <c r="K290" s="10"/>
      <c r="L290" s="21">
        <v>376.34195402298855</v>
      </c>
      <c r="M290" s="68"/>
      <c r="N290" s="4"/>
    </row>
    <row r="291" spans="2:14">
      <c r="B291" s="59" t="s">
        <v>205</v>
      </c>
      <c r="C291" s="7" t="s">
        <v>24844</v>
      </c>
      <c r="D291" s="53"/>
      <c r="E291" s="51"/>
      <c r="G291" s="51"/>
      <c r="I291" s="64"/>
      <c r="J291" s="65"/>
      <c r="K291" s="10"/>
      <c r="L291" s="21">
        <v>781.80413793103457</v>
      </c>
      <c r="M291" s="68"/>
      <c r="N291" s="4"/>
    </row>
    <row r="292" spans="2:14">
      <c r="B292" s="59" t="s">
        <v>206</v>
      </c>
      <c r="C292" s="7" t="s">
        <v>24845</v>
      </c>
      <c r="D292" s="53"/>
      <c r="E292" s="51"/>
      <c r="G292" s="51"/>
      <c r="I292" s="64"/>
      <c r="J292" s="65"/>
      <c r="K292" s="10"/>
      <c r="L292" s="21">
        <v>840.04459770114943</v>
      </c>
      <c r="M292" s="68"/>
      <c r="N292" s="4"/>
    </row>
    <row r="293" spans="2:14">
      <c r="B293" s="59" t="s">
        <v>24846</v>
      </c>
      <c r="C293" s="7" t="s">
        <v>24847</v>
      </c>
      <c r="D293" s="53"/>
      <c r="E293" s="51"/>
      <c r="G293" s="51"/>
      <c r="I293" s="64"/>
      <c r="J293" s="65"/>
      <c r="K293" s="10"/>
      <c r="L293" s="21">
        <v>501.21344827586205</v>
      </c>
      <c r="M293" s="68"/>
      <c r="N293" s="4"/>
    </row>
    <row r="294" spans="2:14">
      <c r="B294" s="59" t="s">
        <v>24848</v>
      </c>
      <c r="C294" s="7" t="s">
        <v>24849</v>
      </c>
      <c r="D294" s="53"/>
      <c r="E294" s="51"/>
      <c r="G294" s="51"/>
      <c r="I294" s="64"/>
      <c r="J294" s="65"/>
      <c r="K294" s="10"/>
      <c r="L294" s="21">
        <v>489.36793103448281</v>
      </c>
      <c r="M294" s="68"/>
      <c r="N294" s="4"/>
    </row>
    <row r="295" spans="2:14">
      <c r="B295" s="59" t="s">
        <v>24850</v>
      </c>
      <c r="C295" s="7" t="s">
        <v>24851</v>
      </c>
      <c r="D295" s="53"/>
      <c r="E295" s="51"/>
      <c r="G295" s="51"/>
      <c r="I295" s="64"/>
      <c r="J295" s="65"/>
      <c r="K295" s="10"/>
      <c r="L295" s="21">
        <v>390.90206896551729</v>
      </c>
      <c r="M295" s="68"/>
      <c r="N295" s="4"/>
    </row>
    <row r="296" spans="2:14">
      <c r="B296" s="59" t="s">
        <v>24852</v>
      </c>
      <c r="C296" s="7" t="s">
        <v>24853</v>
      </c>
      <c r="D296" s="53"/>
      <c r="E296" s="51"/>
      <c r="G296" s="51"/>
      <c r="I296" s="64"/>
      <c r="J296" s="65"/>
      <c r="K296" s="10"/>
      <c r="L296" s="21">
        <v>367.95137931034486</v>
      </c>
      <c r="M296" s="68"/>
      <c r="N296" s="4"/>
    </row>
    <row r="297" spans="2:14">
      <c r="B297" s="59" t="s">
        <v>36509</v>
      </c>
      <c r="C297" s="7" t="s">
        <v>38667</v>
      </c>
      <c r="D297" s="53"/>
      <c r="E297" s="51"/>
      <c r="G297" s="51"/>
      <c r="I297" s="64"/>
      <c r="J297" s="65"/>
      <c r="K297" s="10"/>
      <c r="L297" s="21">
        <v>729.73321839080461</v>
      </c>
      <c r="M297" s="68"/>
      <c r="N297" s="4"/>
    </row>
    <row r="298" spans="2:14">
      <c r="B298" s="59" t="s">
        <v>24854</v>
      </c>
      <c r="C298" s="7" t="s">
        <v>24855</v>
      </c>
      <c r="D298" s="53"/>
      <c r="E298" s="51"/>
      <c r="G298" s="51"/>
      <c r="I298" s="64"/>
      <c r="J298" s="65"/>
      <c r="K298" s="10"/>
      <c r="L298" s="21">
        <v>367.95137931034486</v>
      </c>
      <c r="M298" s="68"/>
      <c r="N298" s="4"/>
    </row>
    <row r="299" spans="2:14">
      <c r="B299" s="59" t="s">
        <v>24856</v>
      </c>
      <c r="C299" s="7" t="s">
        <v>24857</v>
      </c>
      <c r="D299" s="53"/>
      <c r="E299" s="51"/>
      <c r="G299" s="51"/>
      <c r="I299" s="64"/>
      <c r="J299" s="65"/>
      <c r="K299" s="10"/>
      <c r="L299" s="21">
        <v>367.95137931034486</v>
      </c>
      <c r="M299" s="68"/>
      <c r="N299" s="4"/>
    </row>
    <row r="300" spans="2:14">
      <c r="B300" s="59" t="s">
        <v>36510</v>
      </c>
      <c r="C300" s="7" t="s">
        <v>38668</v>
      </c>
      <c r="D300" s="53"/>
      <c r="E300" s="51"/>
      <c r="G300" s="51"/>
      <c r="I300" s="64"/>
      <c r="J300" s="65"/>
      <c r="K300" s="10"/>
      <c r="L300" s="21">
        <v>729.73321839080461</v>
      </c>
      <c r="M300" s="68"/>
      <c r="N300" s="4"/>
    </row>
    <row r="301" spans="2:14">
      <c r="B301" s="59" t="s">
        <v>24858</v>
      </c>
      <c r="C301" s="7" t="s">
        <v>24859</v>
      </c>
      <c r="D301" s="53"/>
      <c r="E301" s="51"/>
      <c r="G301" s="51"/>
      <c r="I301" s="64"/>
      <c r="J301" s="65"/>
      <c r="K301" s="10"/>
      <c r="L301" s="21">
        <v>367.95137931034486</v>
      </c>
      <c r="M301" s="68"/>
      <c r="N301" s="4"/>
    </row>
    <row r="302" spans="2:14">
      <c r="B302" s="59" t="s">
        <v>36511</v>
      </c>
      <c r="C302" s="7" t="s">
        <v>38669</v>
      </c>
      <c r="D302" s="53"/>
      <c r="E302" s="51"/>
      <c r="G302" s="51"/>
      <c r="I302" s="64"/>
      <c r="J302" s="65"/>
      <c r="K302" s="10"/>
      <c r="L302" s="21">
        <v>729.73321839080461</v>
      </c>
      <c r="M302" s="68"/>
      <c r="N302" s="4"/>
    </row>
    <row r="303" spans="2:14">
      <c r="B303" s="59" t="s">
        <v>36512</v>
      </c>
      <c r="C303" s="7" t="s">
        <v>38670</v>
      </c>
      <c r="D303" s="53"/>
      <c r="E303" s="51"/>
      <c r="G303" s="51"/>
      <c r="I303" s="64"/>
      <c r="J303" s="65"/>
      <c r="K303" s="10"/>
      <c r="L303" s="21">
        <v>729.73321839080461</v>
      </c>
      <c r="M303" s="68"/>
      <c r="N303" s="4"/>
    </row>
    <row r="304" spans="2:14">
      <c r="B304" s="59" t="s">
        <v>36513</v>
      </c>
      <c r="C304" s="7" t="s">
        <v>38671</v>
      </c>
      <c r="D304" s="53"/>
      <c r="E304" s="51"/>
      <c r="G304" s="51"/>
      <c r="I304" s="64"/>
      <c r="J304" s="65"/>
      <c r="K304" s="10"/>
      <c r="L304" s="21">
        <v>729.73321839080461</v>
      </c>
      <c r="M304" s="68"/>
      <c r="N304" s="4"/>
    </row>
    <row r="305" spans="2:14">
      <c r="B305" s="59" t="s">
        <v>24860</v>
      </c>
      <c r="C305" s="7" t="s">
        <v>24861</v>
      </c>
      <c r="D305" s="53"/>
      <c r="E305" s="51"/>
      <c r="G305" s="51"/>
      <c r="I305" s="64"/>
      <c r="J305" s="65"/>
      <c r="K305" s="10"/>
      <c r="L305" s="21">
        <v>399.0458620689655</v>
      </c>
      <c r="M305" s="68"/>
      <c r="N305" s="4"/>
    </row>
    <row r="306" spans="2:14">
      <c r="B306" s="59" t="s">
        <v>36514</v>
      </c>
      <c r="C306" s="7" t="s">
        <v>38672</v>
      </c>
      <c r="D306" s="53"/>
      <c r="E306" s="51"/>
      <c r="G306" s="51"/>
      <c r="I306" s="64"/>
      <c r="J306" s="65"/>
      <c r="K306" s="10"/>
      <c r="L306" s="21">
        <v>729.73321839080461</v>
      </c>
      <c r="M306" s="68"/>
      <c r="N306" s="4"/>
    </row>
    <row r="307" spans="2:14">
      <c r="B307" s="59" t="s">
        <v>36515</v>
      </c>
      <c r="C307" s="7" t="s">
        <v>38673</v>
      </c>
      <c r="D307" s="53"/>
      <c r="E307" s="51"/>
      <c r="G307" s="51"/>
      <c r="I307" s="64"/>
      <c r="J307" s="65"/>
      <c r="K307" s="10"/>
      <c r="L307" s="21">
        <v>615.96689655172418</v>
      </c>
      <c r="M307" s="68"/>
      <c r="N307" s="4"/>
    </row>
    <row r="308" spans="2:14">
      <c r="B308" s="59" t="s">
        <v>24862</v>
      </c>
      <c r="C308" s="7" t="s">
        <v>24863</v>
      </c>
      <c r="D308" s="53"/>
      <c r="E308" s="51"/>
      <c r="G308" s="51"/>
      <c r="I308" s="64"/>
      <c r="J308" s="65"/>
      <c r="K308" s="10"/>
      <c r="L308" s="21">
        <v>399.0458620689655</v>
      </c>
      <c r="M308" s="68"/>
      <c r="N308" s="4"/>
    </row>
    <row r="309" spans="2:14">
      <c r="B309" s="59" t="s">
        <v>36516</v>
      </c>
      <c r="C309" s="7" t="s">
        <v>38674</v>
      </c>
      <c r="D309" s="53"/>
      <c r="E309" s="51"/>
      <c r="G309" s="51"/>
      <c r="I309" s="64"/>
      <c r="J309" s="65"/>
      <c r="K309" s="10"/>
      <c r="L309" s="21">
        <v>615.96689655172418</v>
      </c>
      <c r="M309" s="68"/>
      <c r="N309" s="4"/>
    </row>
    <row r="310" spans="2:14">
      <c r="B310" s="59" t="s">
        <v>36517</v>
      </c>
      <c r="C310" s="7" t="s">
        <v>38675</v>
      </c>
      <c r="D310" s="53"/>
      <c r="E310" s="51"/>
      <c r="G310" s="51"/>
      <c r="I310" s="64"/>
      <c r="J310" s="65"/>
      <c r="K310" s="10"/>
      <c r="L310" s="21">
        <v>502.94091954022991</v>
      </c>
      <c r="M310" s="68"/>
      <c r="N310" s="4"/>
    </row>
    <row r="311" spans="2:14">
      <c r="B311" s="59" t="s">
        <v>24864</v>
      </c>
      <c r="C311" s="7" t="s">
        <v>24865</v>
      </c>
      <c r="D311" s="53"/>
      <c r="E311" s="51"/>
      <c r="G311" s="51"/>
      <c r="I311" s="64"/>
      <c r="J311" s="65"/>
      <c r="K311" s="10"/>
      <c r="L311" s="21">
        <v>502.94091954022991</v>
      </c>
      <c r="M311" s="68"/>
      <c r="N311" s="4"/>
    </row>
    <row r="312" spans="2:14">
      <c r="B312" s="59" t="s">
        <v>36518</v>
      </c>
      <c r="C312" s="7" t="s">
        <v>38676</v>
      </c>
      <c r="D312" s="53"/>
      <c r="E312" s="51"/>
      <c r="G312" s="51"/>
      <c r="I312" s="64"/>
      <c r="J312" s="65"/>
      <c r="K312" s="10"/>
      <c r="L312" s="21">
        <v>502.94091954022991</v>
      </c>
      <c r="M312" s="68"/>
      <c r="N312" s="4"/>
    </row>
    <row r="313" spans="2:14">
      <c r="B313" s="59" t="s">
        <v>24866</v>
      </c>
      <c r="C313" s="7" t="s">
        <v>24867</v>
      </c>
      <c r="D313" s="53"/>
      <c r="E313" s="51"/>
      <c r="G313" s="51"/>
      <c r="I313" s="64"/>
      <c r="J313" s="65"/>
      <c r="K313" s="10"/>
      <c r="L313" s="21">
        <v>411.13816091954021</v>
      </c>
      <c r="M313" s="68"/>
      <c r="N313" s="4"/>
    </row>
    <row r="314" spans="2:14">
      <c r="B314" s="59" t="s">
        <v>36519</v>
      </c>
      <c r="C314" s="7" t="s">
        <v>38677</v>
      </c>
      <c r="D314" s="53"/>
      <c r="E314" s="51"/>
      <c r="G314" s="51"/>
      <c r="I314" s="64"/>
      <c r="J314" s="65"/>
      <c r="K314" s="10"/>
      <c r="L314" s="21">
        <v>502.94091954022991</v>
      </c>
      <c r="M314" s="68"/>
      <c r="N314" s="4"/>
    </row>
    <row r="315" spans="2:14">
      <c r="B315" s="59" t="s">
        <v>24868</v>
      </c>
      <c r="C315" s="7" t="s">
        <v>24869</v>
      </c>
      <c r="D315" s="53"/>
      <c r="E315" s="51"/>
      <c r="G315" s="51"/>
      <c r="I315" s="64"/>
      <c r="J315" s="65"/>
      <c r="K315" s="10"/>
      <c r="L315" s="21">
        <v>502.94091954022991</v>
      </c>
      <c r="M315" s="68"/>
      <c r="N315" s="4"/>
    </row>
    <row r="316" spans="2:14">
      <c r="B316" s="59" t="s">
        <v>36520</v>
      </c>
      <c r="C316" s="7" t="s">
        <v>38678</v>
      </c>
      <c r="D316" s="53"/>
      <c r="E316" s="51"/>
      <c r="G316" s="51"/>
      <c r="I316" s="64"/>
      <c r="J316" s="65"/>
      <c r="K316" s="10"/>
      <c r="L316" s="21">
        <v>729.73321839080461</v>
      </c>
      <c r="M316" s="68"/>
      <c r="N316" s="4"/>
    </row>
    <row r="317" spans="2:14">
      <c r="B317" s="59" t="s">
        <v>36521</v>
      </c>
      <c r="C317" s="7" t="s">
        <v>38679</v>
      </c>
      <c r="D317" s="53"/>
      <c r="E317" s="51"/>
      <c r="G317" s="51"/>
      <c r="I317" s="64"/>
      <c r="J317" s="65"/>
      <c r="K317" s="10"/>
      <c r="L317" s="21">
        <v>729.73321839080461</v>
      </c>
      <c r="M317" s="68"/>
      <c r="N317" s="4"/>
    </row>
    <row r="318" spans="2:14">
      <c r="B318" s="59" t="s">
        <v>24870</v>
      </c>
      <c r="C318" s="7" t="s">
        <v>38680</v>
      </c>
      <c r="D318" s="53"/>
      <c r="E318" s="51"/>
      <c r="G318" s="51"/>
      <c r="I318" s="64"/>
      <c r="J318" s="65"/>
      <c r="K318" s="10"/>
      <c r="L318" s="21">
        <v>729.73321839080461</v>
      </c>
      <c r="M318" s="68"/>
      <c r="N318" s="4"/>
    </row>
    <row r="319" spans="2:14">
      <c r="B319" s="59" t="s">
        <v>24871</v>
      </c>
      <c r="C319" s="7" t="s">
        <v>24872</v>
      </c>
      <c r="D319" s="53"/>
      <c r="E319" s="51"/>
      <c r="G319" s="51"/>
      <c r="I319" s="64"/>
      <c r="J319" s="65"/>
      <c r="K319" s="10"/>
      <c r="L319" s="21">
        <v>411.13816091954021</v>
      </c>
      <c r="M319" s="68"/>
      <c r="N319" s="4"/>
    </row>
    <row r="320" spans="2:14">
      <c r="B320" s="59" t="s">
        <v>24873</v>
      </c>
      <c r="C320" s="7" t="s">
        <v>24874</v>
      </c>
      <c r="D320" s="53"/>
      <c r="E320" s="51"/>
      <c r="G320" s="51"/>
      <c r="I320" s="64"/>
      <c r="J320" s="65"/>
      <c r="K320" s="10"/>
      <c r="L320" s="21">
        <v>1041.9119540229885</v>
      </c>
      <c r="M320" s="68"/>
      <c r="N320" s="4"/>
    </row>
    <row r="321" spans="2:14">
      <c r="B321" s="59" t="s">
        <v>24875</v>
      </c>
      <c r="C321" s="7" t="s">
        <v>24876</v>
      </c>
      <c r="D321" s="53"/>
      <c r="E321" s="51"/>
      <c r="G321" s="51"/>
      <c r="I321" s="64"/>
      <c r="J321" s="65"/>
      <c r="K321" s="10"/>
      <c r="L321" s="21">
        <v>1119.6481609195403</v>
      </c>
      <c r="M321" s="68"/>
      <c r="N321" s="4"/>
    </row>
    <row r="322" spans="2:14">
      <c r="B322" s="59" t="s">
        <v>36522</v>
      </c>
      <c r="C322" s="7" t="s">
        <v>38681</v>
      </c>
      <c r="D322" s="53"/>
      <c r="E322" s="51"/>
      <c r="G322" s="51"/>
      <c r="I322" s="64"/>
      <c r="J322" s="65"/>
      <c r="K322" s="10"/>
      <c r="L322" s="21">
        <v>198.90597701149426</v>
      </c>
      <c r="M322" s="68"/>
      <c r="N322" s="4"/>
    </row>
    <row r="323" spans="2:14">
      <c r="B323" s="59" t="s">
        <v>24879</v>
      </c>
      <c r="C323" s="7" t="s">
        <v>24880</v>
      </c>
      <c r="D323" s="53"/>
      <c r="E323" s="51"/>
      <c r="G323" s="51"/>
      <c r="I323" s="64"/>
      <c r="J323" s="65"/>
      <c r="K323" s="10"/>
      <c r="L323" s="21">
        <v>183.60551724137929</v>
      </c>
      <c r="M323" s="68"/>
      <c r="N323" s="4"/>
    </row>
    <row r="324" spans="2:14">
      <c r="B324" s="59" t="s">
        <v>36523</v>
      </c>
      <c r="C324" s="7" t="s">
        <v>38682</v>
      </c>
      <c r="D324" s="53"/>
      <c r="E324" s="51"/>
      <c r="G324" s="51"/>
      <c r="I324" s="64"/>
      <c r="J324" s="65"/>
      <c r="K324" s="10"/>
      <c r="L324" s="21">
        <v>183.60551724137929</v>
      </c>
      <c r="M324" s="68"/>
      <c r="N324" s="4"/>
    </row>
    <row r="325" spans="2:14">
      <c r="B325" s="59" t="s">
        <v>36524</v>
      </c>
      <c r="C325" s="7" t="s">
        <v>38683</v>
      </c>
      <c r="D325" s="53"/>
      <c r="E325" s="51"/>
      <c r="G325" s="51"/>
      <c r="I325" s="64"/>
      <c r="J325" s="65"/>
      <c r="K325" s="10"/>
      <c r="L325" s="21">
        <v>183.60551724137929</v>
      </c>
      <c r="M325" s="68"/>
      <c r="N325" s="4"/>
    </row>
    <row r="326" spans="2:14">
      <c r="B326" s="59" t="s">
        <v>24881</v>
      </c>
      <c r="C326" s="7" t="s">
        <v>24882</v>
      </c>
      <c r="D326" s="53"/>
      <c r="E326" s="51"/>
      <c r="G326" s="51"/>
      <c r="I326" s="64"/>
      <c r="J326" s="65"/>
      <c r="K326" s="10"/>
      <c r="L326" s="21">
        <v>176.20206896551727</v>
      </c>
      <c r="M326" s="68"/>
      <c r="N326" s="4"/>
    </row>
    <row r="327" spans="2:14">
      <c r="B327" s="59" t="s">
        <v>36525</v>
      </c>
      <c r="C327" s="7" t="s">
        <v>38684</v>
      </c>
      <c r="D327" s="53"/>
      <c r="E327" s="51"/>
      <c r="G327" s="51"/>
      <c r="I327" s="64"/>
      <c r="J327" s="65"/>
      <c r="K327" s="10"/>
      <c r="L327" s="21">
        <v>168.30505747126438</v>
      </c>
      <c r="M327" s="68"/>
      <c r="N327" s="4"/>
    </row>
    <row r="328" spans="2:14">
      <c r="B328" s="59" t="s">
        <v>36526</v>
      </c>
      <c r="C328" s="7" t="s">
        <v>38685</v>
      </c>
      <c r="D328" s="53"/>
      <c r="E328" s="51"/>
      <c r="G328" s="51"/>
      <c r="I328" s="64"/>
      <c r="J328" s="65"/>
      <c r="K328" s="10"/>
      <c r="L328" s="21">
        <v>153.00459770114944</v>
      </c>
      <c r="M328" s="68"/>
      <c r="N328" s="4"/>
    </row>
    <row r="329" spans="2:14">
      <c r="B329" s="59" t="s">
        <v>36527</v>
      </c>
      <c r="C329" s="7" t="s">
        <v>38686</v>
      </c>
      <c r="D329" s="53"/>
      <c r="E329" s="51"/>
      <c r="G329" s="51"/>
      <c r="I329" s="64"/>
      <c r="J329" s="65"/>
      <c r="K329" s="10"/>
      <c r="L329" s="21">
        <v>153.00459770114944</v>
      </c>
      <c r="M329" s="68"/>
      <c r="N329" s="4"/>
    </row>
    <row r="330" spans="2:14">
      <c r="B330" s="59" t="s">
        <v>24883</v>
      </c>
      <c r="C330" s="7" t="s">
        <v>24884</v>
      </c>
      <c r="D330" s="53"/>
      <c r="E330" s="51"/>
      <c r="G330" s="51"/>
      <c r="I330" s="64"/>
      <c r="J330" s="65"/>
      <c r="K330" s="10"/>
      <c r="L330" s="21">
        <v>153.00459770114944</v>
      </c>
      <c r="M330" s="68"/>
      <c r="N330" s="4"/>
    </row>
    <row r="331" spans="2:14">
      <c r="B331" s="59" t="s">
        <v>24885</v>
      </c>
      <c r="C331" s="7" t="s">
        <v>24886</v>
      </c>
      <c r="D331" s="53"/>
      <c r="E331" s="51"/>
      <c r="G331" s="51"/>
      <c r="I331" s="64"/>
      <c r="J331" s="65"/>
      <c r="K331" s="10"/>
      <c r="L331" s="21">
        <v>155.96597701149426</v>
      </c>
      <c r="M331" s="68"/>
      <c r="N331" s="4"/>
    </row>
    <row r="332" spans="2:14">
      <c r="B332" s="59" t="s">
        <v>24887</v>
      </c>
      <c r="C332" s="7" t="s">
        <v>24888</v>
      </c>
      <c r="D332" s="53"/>
      <c r="E332" s="51"/>
      <c r="G332" s="51"/>
      <c r="I332" s="64"/>
      <c r="J332" s="65"/>
      <c r="K332" s="10"/>
      <c r="L332" s="21">
        <v>160.65482758620689</v>
      </c>
      <c r="M332" s="68"/>
      <c r="N332" s="4"/>
    </row>
    <row r="333" spans="2:14">
      <c r="B333" s="59" t="s">
        <v>24889</v>
      </c>
      <c r="C333" s="7" t="s">
        <v>24890</v>
      </c>
      <c r="D333" s="53"/>
      <c r="E333" s="51"/>
      <c r="G333" s="51"/>
      <c r="I333" s="64"/>
      <c r="J333" s="65"/>
      <c r="K333" s="10"/>
      <c r="L333" s="21">
        <v>168.30505747126438</v>
      </c>
      <c r="M333" s="68"/>
      <c r="N333" s="4"/>
    </row>
    <row r="334" spans="2:14">
      <c r="B334" s="59" t="s">
        <v>24891</v>
      </c>
      <c r="C334" s="7" t="s">
        <v>38687</v>
      </c>
      <c r="D334" s="53"/>
      <c r="E334" s="51"/>
      <c r="G334" s="51"/>
      <c r="I334" s="64"/>
      <c r="J334" s="65"/>
      <c r="K334" s="10"/>
      <c r="L334" s="21">
        <v>176.44885057471265</v>
      </c>
      <c r="M334" s="68"/>
      <c r="N334" s="4"/>
    </row>
    <row r="335" spans="2:14">
      <c r="B335" s="59" t="s">
        <v>36528</v>
      </c>
      <c r="C335" s="7" t="s">
        <v>24892</v>
      </c>
      <c r="D335" s="53"/>
      <c r="E335" s="51"/>
      <c r="G335" s="51"/>
      <c r="I335" s="64"/>
      <c r="J335" s="65"/>
      <c r="K335" s="10"/>
      <c r="L335" s="21">
        <v>183.35873563218391</v>
      </c>
      <c r="M335" s="68"/>
      <c r="N335" s="4"/>
    </row>
    <row r="336" spans="2:14">
      <c r="B336" s="59" t="s">
        <v>36529</v>
      </c>
      <c r="C336" s="7" t="s">
        <v>38688</v>
      </c>
      <c r="D336" s="53"/>
      <c r="E336" s="51"/>
      <c r="G336" s="51"/>
      <c r="I336" s="64"/>
      <c r="J336" s="65"/>
      <c r="K336" s="10"/>
      <c r="L336" s="21">
        <v>198.65919540229888</v>
      </c>
      <c r="M336" s="68"/>
      <c r="N336" s="4"/>
    </row>
    <row r="337" spans="2:14">
      <c r="B337" s="59" t="s">
        <v>36530</v>
      </c>
      <c r="C337" s="7" t="s">
        <v>38689</v>
      </c>
      <c r="D337" s="53"/>
      <c r="E337" s="51"/>
      <c r="G337" s="51"/>
      <c r="I337" s="64"/>
      <c r="J337" s="65"/>
      <c r="K337" s="10"/>
      <c r="L337" s="21">
        <v>198.90597701149426</v>
      </c>
      <c r="M337" s="68"/>
      <c r="N337" s="4"/>
    </row>
    <row r="338" spans="2:14">
      <c r="B338" s="59" t="s">
        <v>36531</v>
      </c>
      <c r="C338" s="7" t="s">
        <v>38690</v>
      </c>
      <c r="D338" s="53"/>
      <c r="E338" s="51"/>
      <c r="G338" s="51"/>
      <c r="I338" s="64"/>
      <c r="J338" s="65"/>
      <c r="K338" s="10"/>
      <c r="L338" s="21">
        <v>198.90597701149426</v>
      </c>
      <c r="M338" s="68"/>
      <c r="N338" s="4"/>
    </row>
    <row r="339" spans="2:14">
      <c r="B339" s="59" t="s">
        <v>36464</v>
      </c>
      <c r="C339" s="7" t="s">
        <v>38691</v>
      </c>
      <c r="D339" s="53"/>
      <c r="E339" s="51"/>
      <c r="G339" s="51"/>
      <c r="I339" s="64"/>
      <c r="J339" s="65"/>
      <c r="K339" s="10"/>
      <c r="L339" s="21">
        <v>417.80126436781609</v>
      </c>
      <c r="M339" s="68"/>
      <c r="N339" s="4"/>
    </row>
    <row r="340" spans="2:14">
      <c r="B340" s="59" t="s">
        <v>36532</v>
      </c>
      <c r="C340" s="7" t="s">
        <v>38692</v>
      </c>
      <c r="D340" s="53"/>
      <c r="E340" s="51"/>
      <c r="G340" s="51"/>
      <c r="I340" s="64"/>
      <c r="J340" s="65"/>
      <c r="K340" s="10"/>
      <c r="L340" s="21">
        <v>385.71965517241381</v>
      </c>
      <c r="M340" s="68"/>
      <c r="N340" s="4"/>
    </row>
    <row r="341" spans="2:14">
      <c r="B341" s="59" t="s">
        <v>36533</v>
      </c>
      <c r="C341" s="7" t="s">
        <v>38693</v>
      </c>
      <c r="D341" s="53"/>
      <c r="E341" s="51"/>
      <c r="G341" s="51"/>
      <c r="I341" s="64"/>
      <c r="J341" s="65"/>
      <c r="K341" s="10"/>
      <c r="L341" s="21">
        <v>385.71965517241381</v>
      </c>
      <c r="M341" s="68"/>
      <c r="N341" s="4"/>
    </row>
    <row r="342" spans="2:14">
      <c r="B342" s="59" t="s">
        <v>36469</v>
      </c>
      <c r="C342" s="7" t="s">
        <v>38694</v>
      </c>
      <c r="D342" s="53"/>
      <c r="E342" s="51"/>
      <c r="G342" s="51"/>
      <c r="I342" s="64"/>
      <c r="J342" s="65"/>
      <c r="K342" s="10"/>
      <c r="L342" s="21">
        <v>385.71965517241381</v>
      </c>
      <c r="M342" s="68"/>
      <c r="N342" s="4"/>
    </row>
    <row r="343" spans="2:14">
      <c r="B343" s="59" t="s">
        <v>24893</v>
      </c>
      <c r="C343" s="7" t="s">
        <v>24894</v>
      </c>
      <c r="D343" s="53"/>
      <c r="E343" s="51"/>
      <c r="G343" s="51"/>
      <c r="I343" s="64"/>
      <c r="J343" s="65"/>
      <c r="K343" s="10"/>
      <c r="L343" s="21">
        <v>369.43206896551726</v>
      </c>
      <c r="M343" s="68"/>
      <c r="N343" s="4"/>
    </row>
    <row r="344" spans="2:14">
      <c r="B344" s="59" t="s">
        <v>36534</v>
      </c>
      <c r="C344" s="7" t="s">
        <v>38695</v>
      </c>
      <c r="D344" s="53"/>
      <c r="E344" s="51"/>
      <c r="G344" s="51"/>
      <c r="I344" s="64"/>
      <c r="J344" s="65"/>
      <c r="K344" s="10"/>
      <c r="L344" s="21">
        <v>353.14448275862071</v>
      </c>
      <c r="M344" s="68"/>
      <c r="N344" s="4"/>
    </row>
    <row r="345" spans="2:14">
      <c r="B345" s="59" t="s">
        <v>36462</v>
      </c>
      <c r="C345" s="7" t="s">
        <v>38696</v>
      </c>
      <c r="D345" s="53"/>
      <c r="E345" s="51"/>
      <c r="G345" s="51"/>
      <c r="I345" s="64"/>
      <c r="J345" s="65"/>
      <c r="K345" s="10"/>
      <c r="L345" s="21">
        <v>321.30965517241378</v>
      </c>
      <c r="M345" s="68"/>
      <c r="N345" s="4"/>
    </row>
    <row r="346" spans="2:14">
      <c r="B346" s="59" t="s">
        <v>36535</v>
      </c>
      <c r="C346" s="7" t="s">
        <v>38697</v>
      </c>
      <c r="D346" s="53"/>
      <c r="E346" s="51"/>
      <c r="G346" s="51"/>
      <c r="I346" s="64"/>
      <c r="J346" s="65"/>
      <c r="K346" s="10"/>
      <c r="L346" s="21">
        <v>321.30965517241378</v>
      </c>
      <c r="M346" s="68"/>
      <c r="N346" s="4"/>
    </row>
    <row r="347" spans="2:14">
      <c r="B347" s="59" t="s">
        <v>24895</v>
      </c>
      <c r="C347" s="7" t="s">
        <v>24896</v>
      </c>
      <c r="D347" s="53"/>
      <c r="E347" s="51"/>
      <c r="G347" s="51"/>
      <c r="I347" s="64"/>
      <c r="J347" s="65"/>
      <c r="K347" s="10"/>
      <c r="L347" s="21">
        <v>321.30965517241378</v>
      </c>
      <c r="M347" s="68"/>
      <c r="N347" s="4"/>
    </row>
    <row r="348" spans="2:14">
      <c r="B348" s="59" t="s">
        <v>24897</v>
      </c>
      <c r="C348" s="7" t="s">
        <v>24898</v>
      </c>
      <c r="D348" s="53"/>
      <c r="E348" s="51"/>
      <c r="G348" s="51"/>
      <c r="I348" s="64"/>
      <c r="J348" s="65"/>
      <c r="K348" s="10"/>
      <c r="L348" s="21">
        <v>327.72597701149425</v>
      </c>
      <c r="M348" s="68"/>
      <c r="N348" s="4"/>
    </row>
    <row r="349" spans="2:14">
      <c r="B349" s="59" t="s">
        <v>36466</v>
      </c>
      <c r="C349" s="7" t="s">
        <v>38698</v>
      </c>
      <c r="D349" s="53"/>
      <c r="E349" s="51"/>
      <c r="G349" s="51"/>
      <c r="I349" s="64"/>
      <c r="J349" s="65"/>
      <c r="K349" s="10"/>
      <c r="L349" s="21">
        <v>337.35045977011498</v>
      </c>
      <c r="M349" s="68"/>
      <c r="N349" s="4"/>
    </row>
    <row r="350" spans="2:14">
      <c r="B350" s="59" t="s">
        <v>24899</v>
      </c>
      <c r="C350" s="7" t="s">
        <v>24900</v>
      </c>
      <c r="D350" s="53"/>
      <c r="E350" s="51"/>
      <c r="G350" s="51"/>
      <c r="I350" s="64"/>
      <c r="J350" s="65"/>
      <c r="K350" s="10"/>
      <c r="L350" s="21">
        <v>353.39126436781612</v>
      </c>
      <c r="M350" s="68"/>
      <c r="N350" s="4"/>
    </row>
    <row r="351" spans="2:14">
      <c r="B351" s="59" t="s">
        <v>24901</v>
      </c>
      <c r="C351" s="7" t="s">
        <v>24902</v>
      </c>
      <c r="D351" s="53"/>
      <c r="E351" s="51"/>
      <c r="G351" s="51"/>
      <c r="I351" s="64"/>
      <c r="J351" s="65"/>
      <c r="K351" s="10"/>
      <c r="L351" s="21">
        <v>369.18528735632179</v>
      </c>
      <c r="M351" s="68"/>
      <c r="N351" s="4"/>
    </row>
    <row r="352" spans="2:14">
      <c r="B352" s="59" t="s">
        <v>36536</v>
      </c>
      <c r="C352" s="7" t="s">
        <v>38699</v>
      </c>
      <c r="D352" s="53"/>
      <c r="E352" s="51"/>
      <c r="G352" s="51"/>
      <c r="I352" s="64"/>
      <c r="J352" s="65"/>
      <c r="K352" s="10"/>
      <c r="L352" s="21">
        <v>385.71965517241381</v>
      </c>
      <c r="M352" s="68"/>
      <c r="N352" s="4"/>
    </row>
    <row r="353" spans="2:14">
      <c r="B353" s="59" t="s">
        <v>36537</v>
      </c>
      <c r="C353" s="7" t="s">
        <v>38700</v>
      </c>
      <c r="D353" s="53"/>
      <c r="E353" s="51"/>
      <c r="G353" s="51"/>
      <c r="I353" s="64"/>
      <c r="J353" s="65"/>
      <c r="K353" s="10"/>
      <c r="L353" s="21">
        <v>417.80126436781609</v>
      </c>
      <c r="M353" s="68"/>
      <c r="N353" s="4"/>
    </row>
    <row r="354" spans="2:14">
      <c r="B354" s="59" t="s">
        <v>36538</v>
      </c>
      <c r="C354" s="7" t="s">
        <v>38701</v>
      </c>
      <c r="D354" s="53"/>
      <c r="E354" s="51"/>
      <c r="G354" s="51"/>
      <c r="I354" s="64"/>
      <c r="J354" s="65"/>
      <c r="K354" s="10"/>
      <c r="L354" s="21">
        <v>417.80126436781609</v>
      </c>
      <c r="M354" s="68"/>
      <c r="N354" s="4"/>
    </row>
    <row r="355" spans="2:14">
      <c r="B355" s="59" t="s">
        <v>36539</v>
      </c>
      <c r="C355" s="7" t="s">
        <v>38702</v>
      </c>
      <c r="D355" s="53"/>
      <c r="E355" s="51"/>
      <c r="G355" s="51"/>
      <c r="I355" s="64"/>
      <c r="J355" s="65"/>
      <c r="K355" s="10"/>
      <c r="L355" s="21">
        <v>417.80126436781609</v>
      </c>
      <c r="M355" s="68"/>
      <c r="N355" s="4"/>
    </row>
    <row r="356" spans="2:14">
      <c r="B356" s="59" t="s">
        <v>36540</v>
      </c>
      <c r="C356" s="7" t="s">
        <v>38703</v>
      </c>
      <c r="D356" s="53"/>
      <c r="E356" s="51"/>
      <c r="G356" s="51"/>
      <c r="I356" s="64"/>
      <c r="J356" s="65"/>
      <c r="K356" s="10"/>
      <c r="L356" s="21">
        <v>625.8381609195402</v>
      </c>
      <c r="M356" s="68"/>
      <c r="N356" s="4"/>
    </row>
    <row r="357" spans="2:14">
      <c r="B357" s="59" t="s">
        <v>36541</v>
      </c>
      <c r="C357" s="7" t="s">
        <v>38704</v>
      </c>
      <c r="D357" s="53"/>
      <c r="E357" s="51"/>
      <c r="G357" s="51"/>
      <c r="I357" s="64"/>
      <c r="J357" s="65"/>
      <c r="K357" s="10"/>
      <c r="L357" s="21">
        <v>577.71574712643678</v>
      </c>
      <c r="M357" s="68"/>
      <c r="N357" s="4"/>
    </row>
    <row r="358" spans="2:14">
      <c r="B358" s="59" t="s">
        <v>36542</v>
      </c>
      <c r="C358" s="7" t="s">
        <v>38705</v>
      </c>
      <c r="D358" s="53"/>
      <c r="E358" s="51"/>
      <c r="G358" s="51"/>
      <c r="I358" s="64"/>
      <c r="J358" s="65"/>
      <c r="K358" s="10"/>
      <c r="L358" s="21">
        <v>577.71574712643678</v>
      </c>
      <c r="M358" s="68"/>
      <c r="N358" s="4"/>
    </row>
    <row r="359" spans="2:14">
      <c r="B359" s="59" t="s">
        <v>36543</v>
      </c>
      <c r="C359" s="7" t="s">
        <v>38706</v>
      </c>
      <c r="D359" s="53"/>
      <c r="E359" s="51"/>
      <c r="G359" s="51"/>
      <c r="I359" s="64"/>
      <c r="J359" s="65"/>
      <c r="K359" s="10"/>
      <c r="L359" s="21">
        <v>577.71574712643678</v>
      </c>
      <c r="M359" s="68"/>
      <c r="N359" s="4"/>
    </row>
    <row r="360" spans="2:14">
      <c r="B360" s="59" t="s">
        <v>36544</v>
      </c>
      <c r="C360" s="7" t="s">
        <v>38707</v>
      </c>
      <c r="D360" s="53"/>
      <c r="E360" s="51"/>
      <c r="G360" s="51"/>
      <c r="I360" s="64"/>
      <c r="J360" s="65"/>
      <c r="K360" s="10"/>
      <c r="L360" s="21">
        <v>553.77793103448278</v>
      </c>
      <c r="M360" s="68"/>
      <c r="N360" s="4"/>
    </row>
    <row r="361" spans="2:14">
      <c r="B361" s="59" t="s">
        <v>36545</v>
      </c>
      <c r="C361" s="7" t="s">
        <v>38708</v>
      </c>
      <c r="D361" s="53"/>
      <c r="E361" s="51"/>
      <c r="G361" s="51"/>
      <c r="I361" s="64"/>
      <c r="J361" s="65"/>
      <c r="K361" s="10"/>
      <c r="L361" s="21">
        <v>529.59333333333336</v>
      </c>
      <c r="M361" s="68"/>
      <c r="N361" s="4"/>
    </row>
    <row r="362" spans="2:14">
      <c r="B362" s="59" t="s">
        <v>36546</v>
      </c>
      <c r="C362" s="7" t="s">
        <v>38709</v>
      </c>
      <c r="D362" s="53"/>
      <c r="E362" s="51"/>
      <c r="G362" s="51"/>
      <c r="I362" s="64"/>
      <c r="J362" s="65"/>
      <c r="K362" s="10"/>
      <c r="L362" s="21">
        <v>480.97735632183912</v>
      </c>
      <c r="M362" s="68"/>
      <c r="N362" s="4"/>
    </row>
    <row r="363" spans="2:14">
      <c r="B363" s="59" t="s">
        <v>36547</v>
      </c>
      <c r="C363" s="7" t="s">
        <v>38710</v>
      </c>
      <c r="D363" s="53"/>
      <c r="E363" s="51"/>
      <c r="G363" s="51"/>
      <c r="I363" s="64"/>
      <c r="J363" s="65"/>
      <c r="K363" s="10"/>
      <c r="L363" s="21">
        <v>480.97735632183912</v>
      </c>
      <c r="M363" s="68"/>
      <c r="N363" s="4"/>
    </row>
    <row r="364" spans="2:14">
      <c r="B364" s="59" t="s">
        <v>24903</v>
      </c>
      <c r="C364" s="7" t="s">
        <v>24904</v>
      </c>
      <c r="D364" s="53"/>
      <c r="E364" s="51"/>
      <c r="G364" s="51"/>
      <c r="I364" s="64"/>
      <c r="J364" s="65"/>
      <c r="K364" s="10"/>
      <c r="L364" s="21">
        <v>480.97735632183912</v>
      </c>
      <c r="M364" s="68"/>
      <c r="N364" s="4"/>
    </row>
    <row r="365" spans="2:14">
      <c r="B365" s="59" t="s">
        <v>24905</v>
      </c>
      <c r="C365" s="7" t="s">
        <v>24906</v>
      </c>
      <c r="D365" s="53"/>
      <c r="E365" s="51"/>
      <c r="G365" s="51"/>
      <c r="I365" s="64"/>
      <c r="J365" s="65"/>
      <c r="K365" s="10"/>
      <c r="L365" s="21">
        <v>490.6018390804598</v>
      </c>
      <c r="M365" s="68"/>
      <c r="N365" s="4"/>
    </row>
    <row r="366" spans="2:14">
      <c r="B366" s="59" t="s">
        <v>36548</v>
      </c>
      <c r="C366" s="7" t="s">
        <v>38711</v>
      </c>
      <c r="D366" s="53"/>
      <c r="E366" s="51"/>
      <c r="G366" s="51"/>
      <c r="I366" s="64"/>
      <c r="J366" s="65"/>
      <c r="K366" s="10"/>
      <c r="L366" s="21">
        <v>505.40873563218389</v>
      </c>
      <c r="M366" s="68"/>
      <c r="N366" s="4"/>
    </row>
    <row r="367" spans="2:14">
      <c r="B367" s="59" t="s">
        <v>24907</v>
      </c>
      <c r="C367" s="7" t="s">
        <v>24908</v>
      </c>
      <c r="D367" s="53"/>
      <c r="E367" s="51"/>
      <c r="G367" s="51"/>
      <c r="I367" s="64"/>
      <c r="J367" s="65"/>
      <c r="K367" s="10"/>
      <c r="L367" s="21">
        <v>529.59333333333336</v>
      </c>
      <c r="M367" s="68"/>
      <c r="N367" s="4"/>
    </row>
    <row r="368" spans="2:14">
      <c r="B368" s="59" t="s">
        <v>24909</v>
      </c>
      <c r="C368" s="7" t="s">
        <v>24910</v>
      </c>
      <c r="D368" s="53"/>
      <c r="E368" s="51"/>
      <c r="G368" s="51"/>
      <c r="I368" s="64"/>
      <c r="J368" s="65"/>
      <c r="K368" s="10"/>
      <c r="L368" s="21">
        <v>553.77793103448278</v>
      </c>
      <c r="M368" s="68"/>
      <c r="N368" s="4"/>
    </row>
    <row r="369" spans="2:14">
      <c r="B369" s="59" t="s">
        <v>24911</v>
      </c>
      <c r="C369" s="7" t="s">
        <v>24912</v>
      </c>
      <c r="D369" s="53"/>
      <c r="E369" s="51"/>
      <c r="G369" s="51"/>
      <c r="I369" s="64"/>
      <c r="J369" s="65"/>
      <c r="K369" s="10"/>
      <c r="L369" s="21">
        <v>577.71574712643678</v>
      </c>
      <c r="M369" s="68"/>
      <c r="N369" s="4"/>
    </row>
    <row r="370" spans="2:14">
      <c r="B370" s="59" t="s">
        <v>24913</v>
      </c>
      <c r="C370" s="7" t="s">
        <v>24914</v>
      </c>
      <c r="D370" s="53"/>
      <c r="E370" s="51"/>
      <c r="G370" s="51"/>
      <c r="I370" s="64"/>
      <c r="J370" s="65"/>
      <c r="K370" s="10"/>
      <c r="L370" s="21">
        <v>625.8381609195402</v>
      </c>
      <c r="M370" s="68"/>
      <c r="N370" s="4"/>
    </row>
    <row r="371" spans="2:14">
      <c r="B371" s="59" t="s">
        <v>36549</v>
      </c>
      <c r="C371" s="7" t="s">
        <v>38712</v>
      </c>
      <c r="D371" s="53"/>
      <c r="E371" s="51"/>
      <c r="G371" s="51"/>
      <c r="I371" s="64"/>
      <c r="J371" s="65"/>
      <c r="K371" s="10"/>
      <c r="L371" s="21">
        <v>625.8381609195402</v>
      </c>
      <c r="M371" s="68"/>
      <c r="N371" s="4"/>
    </row>
    <row r="372" spans="2:14">
      <c r="B372" s="59" t="s">
        <v>36550</v>
      </c>
      <c r="C372" s="7" t="s">
        <v>38713</v>
      </c>
      <c r="D372" s="53"/>
      <c r="E372" s="51"/>
      <c r="G372" s="51"/>
      <c r="I372" s="64"/>
      <c r="J372" s="65"/>
      <c r="K372" s="10"/>
      <c r="L372" s="21">
        <v>625.8381609195402</v>
      </c>
      <c r="M372" s="68"/>
      <c r="N372" s="4"/>
    </row>
    <row r="373" spans="2:14">
      <c r="B373" s="59" t="s">
        <v>36551</v>
      </c>
      <c r="C373" s="7" t="s">
        <v>38714</v>
      </c>
      <c r="D373" s="53"/>
      <c r="E373" s="51"/>
      <c r="G373" s="51"/>
      <c r="I373" s="64"/>
      <c r="J373" s="65"/>
      <c r="K373" s="10"/>
      <c r="L373" s="21">
        <v>834.36862068965524</v>
      </c>
      <c r="M373" s="68"/>
      <c r="N373" s="4"/>
    </row>
    <row r="374" spans="2:14">
      <c r="B374" s="59" t="s">
        <v>36552</v>
      </c>
      <c r="C374" s="7" t="s">
        <v>38715</v>
      </c>
      <c r="D374" s="53"/>
      <c r="E374" s="51"/>
      <c r="G374" s="51"/>
      <c r="I374" s="64"/>
      <c r="J374" s="65"/>
      <c r="K374" s="10"/>
      <c r="L374" s="21">
        <v>770.20540229885057</v>
      </c>
      <c r="M374" s="68"/>
      <c r="N374" s="4"/>
    </row>
    <row r="375" spans="2:14">
      <c r="B375" s="59" t="s">
        <v>36553</v>
      </c>
      <c r="C375" s="7" t="s">
        <v>38716</v>
      </c>
      <c r="D375" s="53"/>
      <c r="E375" s="51"/>
      <c r="G375" s="51"/>
      <c r="I375" s="64"/>
      <c r="J375" s="65"/>
      <c r="K375" s="10"/>
      <c r="L375" s="21">
        <v>770.20540229885057</v>
      </c>
      <c r="M375" s="68"/>
      <c r="N375" s="4"/>
    </row>
    <row r="376" spans="2:14">
      <c r="B376" s="59" t="s">
        <v>36554</v>
      </c>
      <c r="C376" s="7" t="s">
        <v>38717</v>
      </c>
      <c r="D376" s="53"/>
      <c r="E376" s="51"/>
      <c r="G376" s="51"/>
      <c r="I376" s="64"/>
      <c r="J376" s="65"/>
      <c r="K376" s="10"/>
      <c r="L376" s="21">
        <v>770.20540229885057</v>
      </c>
      <c r="M376" s="68"/>
      <c r="N376" s="4"/>
    </row>
    <row r="377" spans="2:14">
      <c r="B377" s="59" t="s">
        <v>24915</v>
      </c>
      <c r="C377" s="7" t="s">
        <v>24916</v>
      </c>
      <c r="D377" s="53"/>
      <c r="E377" s="51"/>
      <c r="G377" s="51"/>
      <c r="I377" s="64"/>
      <c r="J377" s="65"/>
      <c r="K377" s="10"/>
      <c r="L377" s="21">
        <v>738.12379310344829</v>
      </c>
      <c r="M377" s="68"/>
      <c r="N377" s="4"/>
    </row>
    <row r="378" spans="2:14">
      <c r="B378" s="59" t="s">
        <v>36555</v>
      </c>
      <c r="C378" s="7" t="s">
        <v>38718</v>
      </c>
      <c r="D378" s="53"/>
      <c r="E378" s="51"/>
      <c r="G378" s="51"/>
      <c r="I378" s="64"/>
      <c r="J378" s="65"/>
      <c r="K378" s="10"/>
      <c r="L378" s="21">
        <v>706.04218390804601</v>
      </c>
      <c r="M378" s="68"/>
      <c r="N378" s="4"/>
    </row>
    <row r="379" spans="2:14">
      <c r="B379" s="59" t="s">
        <v>36463</v>
      </c>
      <c r="C379" s="7" t="s">
        <v>38719</v>
      </c>
      <c r="D379" s="53"/>
      <c r="E379" s="51"/>
      <c r="G379" s="51"/>
      <c r="I379" s="64"/>
      <c r="J379" s="65"/>
      <c r="K379" s="10"/>
      <c r="L379" s="21">
        <v>641.13862068965523</v>
      </c>
      <c r="M379" s="68"/>
      <c r="N379" s="4"/>
    </row>
    <row r="380" spans="2:14">
      <c r="B380" s="59" t="s">
        <v>36556</v>
      </c>
      <c r="C380" s="7" t="s">
        <v>38720</v>
      </c>
      <c r="D380" s="53"/>
      <c r="E380" s="51"/>
      <c r="G380" s="51"/>
      <c r="I380" s="64"/>
      <c r="J380" s="65"/>
      <c r="K380" s="10"/>
      <c r="L380" s="21">
        <v>641.13862068965523</v>
      </c>
      <c r="M380" s="68"/>
      <c r="N380" s="4"/>
    </row>
    <row r="381" spans="2:14">
      <c r="B381" s="59" t="s">
        <v>24917</v>
      </c>
      <c r="C381" s="7" t="s">
        <v>24918</v>
      </c>
      <c r="D381" s="53"/>
      <c r="E381" s="51"/>
      <c r="G381" s="51"/>
      <c r="I381" s="64"/>
      <c r="J381" s="65"/>
      <c r="K381" s="10"/>
      <c r="L381" s="21">
        <v>641.13862068965523</v>
      </c>
      <c r="M381" s="68"/>
      <c r="N381" s="4"/>
    </row>
    <row r="382" spans="2:14">
      <c r="B382" s="59" t="s">
        <v>36465</v>
      </c>
      <c r="C382" s="7" t="s">
        <v>38721</v>
      </c>
      <c r="D382" s="53"/>
      <c r="E382" s="51"/>
      <c r="G382" s="51"/>
      <c r="I382" s="64"/>
      <c r="J382" s="65"/>
      <c r="K382" s="10"/>
      <c r="L382" s="21">
        <v>654.71160919540227</v>
      </c>
      <c r="M382" s="68"/>
      <c r="N382" s="4"/>
    </row>
    <row r="383" spans="2:14">
      <c r="B383" s="59" t="s">
        <v>36557</v>
      </c>
      <c r="C383" s="7" t="s">
        <v>38722</v>
      </c>
      <c r="D383" s="53"/>
      <c r="E383" s="51"/>
      <c r="G383" s="51"/>
      <c r="I383" s="64"/>
      <c r="J383" s="65"/>
      <c r="K383" s="10"/>
      <c r="L383" s="21">
        <v>673.22022988505751</v>
      </c>
      <c r="M383" s="68"/>
      <c r="N383" s="4"/>
    </row>
    <row r="384" spans="2:14">
      <c r="B384" s="59" t="s">
        <v>36467</v>
      </c>
      <c r="C384" s="7" t="s">
        <v>38723</v>
      </c>
      <c r="D384" s="53"/>
      <c r="E384" s="51"/>
      <c r="G384" s="51"/>
      <c r="I384" s="64"/>
      <c r="J384" s="65"/>
      <c r="K384" s="10"/>
      <c r="L384" s="21">
        <v>706.04218390804601</v>
      </c>
      <c r="M384" s="68"/>
      <c r="N384" s="4"/>
    </row>
    <row r="385" spans="2:14">
      <c r="B385" s="59" t="s">
        <v>36468</v>
      </c>
      <c r="C385" s="7" t="s">
        <v>38724</v>
      </c>
      <c r="D385" s="53"/>
      <c r="E385" s="51"/>
      <c r="G385" s="51"/>
      <c r="I385" s="64"/>
      <c r="J385" s="65"/>
      <c r="K385" s="10"/>
      <c r="L385" s="21">
        <v>738.12379310344829</v>
      </c>
      <c r="M385" s="68"/>
      <c r="N385" s="4"/>
    </row>
    <row r="386" spans="2:14">
      <c r="B386" s="59" t="s">
        <v>36558</v>
      </c>
      <c r="C386" s="7" t="s">
        <v>38725</v>
      </c>
      <c r="D386" s="53"/>
      <c r="E386" s="51"/>
      <c r="G386" s="51"/>
      <c r="I386" s="64"/>
      <c r="J386" s="65"/>
      <c r="K386" s="10"/>
      <c r="L386" s="21">
        <v>769.21827586206905</v>
      </c>
      <c r="M386" s="68"/>
      <c r="N386" s="4"/>
    </row>
    <row r="387" spans="2:14">
      <c r="B387" s="59" t="s">
        <v>36559</v>
      </c>
      <c r="C387" s="7" t="s">
        <v>38726</v>
      </c>
      <c r="D387" s="53"/>
      <c r="E387" s="51"/>
      <c r="G387" s="51"/>
      <c r="I387" s="64"/>
      <c r="J387" s="65"/>
      <c r="K387" s="10"/>
      <c r="L387" s="21">
        <v>834.36862068965524</v>
      </c>
      <c r="M387" s="68"/>
      <c r="N387" s="4"/>
    </row>
    <row r="388" spans="2:14">
      <c r="B388" s="59" t="s">
        <v>36560</v>
      </c>
      <c r="C388" s="7" t="s">
        <v>38727</v>
      </c>
      <c r="D388" s="53"/>
      <c r="E388" s="51"/>
      <c r="G388" s="51"/>
      <c r="I388" s="64"/>
      <c r="J388" s="65"/>
      <c r="K388" s="10"/>
      <c r="L388" s="21">
        <v>834.36862068965524</v>
      </c>
      <c r="M388" s="68"/>
      <c r="N388" s="4"/>
    </row>
    <row r="389" spans="2:14">
      <c r="B389" s="59" t="s">
        <v>36561</v>
      </c>
      <c r="C389" s="7" t="s">
        <v>38728</v>
      </c>
      <c r="D389" s="53"/>
      <c r="E389" s="51"/>
      <c r="G389" s="51"/>
      <c r="I389" s="64"/>
      <c r="J389" s="65"/>
      <c r="K389" s="10"/>
      <c r="L389" s="21">
        <v>834.36862068965524</v>
      </c>
      <c r="M389" s="68"/>
      <c r="N389" s="4"/>
    </row>
    <row r="390" spans="2:14">
      <c r="B390" s="59" t="s">
        <v>24919</v>
      </c>
      <c r="C390" s="7" t="s">
        <v>24920</v>
      </c>
      <c r="D390" s="53"/>
      <c r="E390" s="51"/>
      <c r="G390" s="51"/>
      <c r="I390" s="64"/>
      <c r="J390" s="65"/>
      <c r="K390" s="10"/>
      <c r="L390" s="21">
        <v>16184.678275862068</v>
      </c>
      <c r="M390" s="68"/>
      <c r="N390" s="4"/>
    </row>
    <row r="391" spans="2:14">
      <c r="B391" s="59" t="s">
        <v>24921</v>
      </c>
      <c r="C391" s="7" t="s">
        <v>24922</v>
      </c>
      <c r="D391" s="53"/>
      <c r="E391" s="51"/>
      <c r="G391" s="51"/>
      <c r="I391" s="64"/>
      <c r="J391" s="65"/>
      <c r="K391" s="10"/>
      <c r="L391" s="21">
        <v>16184.678275862068</v>
      </c>
      <c r="M391" s="68"/>
      <c r="N391" s="4"/>
    </row>
    <row r="392" spans="2:14">
      <c r="B392" s="59" t="s">
        <v>24923</v>
      </c>
      <c r="C392" s="7" t="s">
        <v>24924</v>
      </c>
      <c r="D392" s="53"/>
      <c r="E392" s="51"/>
      <c r="G392" s="51"/>
      <c r="I392" s="64"/>
      <c r="J392" s="65"/>
      <c r="K392" s="10"/>
      <c r="L392" s="21">
        <v>30592.528965517238</v>
      </c>
      <c r="M392" s="68"/>
      <c r="N392" s="4"/>
    </row>
    <row r="393" spans="2:14">
      <c r="B393" s="59" t="s">
        <v>24925</v>
      </c>
      <c r="C393" s="7" t="s">
        <v>24926</v>
      </c>
      <c r="D393" s="53"/>
      <c r="E393" s="51"/>
      <c r="G393" s="51"/>
      <c r="I393" s="64"/>
      <c r="J393" s="65"/>
      <c r="K393" s="10"/>
      <c r="L393" s="21">
        <v>30592.528965517238</v>
      </c>
      <c r="M393" s="68"/>
      <c r="N393" s="4"/>
    </row>
    <row r="394" spans="2:14">
      <c r="B394" s="59" t="s">
        <v>24927</v>
      </c>
      <c r="C394" s="7" t="s">
        <v>24928</v>
      </c>
      <c r="D394" s="53"/>
      <c r="E394" s="51"/>
      <c r="G394" s="51"/>
      <c r="I394" s="64"/>
      <c r="J394" s="65"/>
      <c r="K394" s="10"/>
      <c r="L394" s="21">
        <v>42915.075057471258</v>
      </c>
      <c r="M394" s="68"/>
      <c r="N394" s="4"/>
    </row>
    <row r="395" spans="2:14">
      <c r="B395" s="59" t="s">
        <v>24929</v>
      </c>
      <c r="C395" s="7" t="s">
        <v>24930</v>
      </c>
      <c r="D395" s="53"/>
      <c r="E395" s="51"/>
      <c r="G395" s="51"/>
      <c r="I395" s="64"/>
      <c r="J395" s="65"/>
      <c r="K395" s="10"/>
      <c r="L395" s="21">
        <v>42915.075057471258</v>
      </c>
      <c r="M395" s="68"/>
      <c r="N395" s="4"/>
    </row>
    <row r="396" spans="2:14">
      <c r="B396" s="59" t="s">
        <v>24931</v>
      </c>
      <c r="C396" s="7" t="s">
        <v>24932</v>
      </c>
      <c r="D396" s="53"/>
      <c r="E396" s="51"/>
      <c r="G396" s="51"/>
      <c r="I396" s="64"/>
      <c r="J396" s="65"/>
      <c r="K396" s="10"/>
      <c r="L396" s="21">
        <v>51746.154942528738</v>
      </c>
      <c r="M396" s="68"/>
      <c r="N396" s="4"/>
    </row>
    <row r="397" spans="2:14">
      <c r="B397" s="59" t="s">
        <v>24933</v>
      </c>
      <c r="C397" s="7" t="s">
        <v>24934</v>
      </c>
      <c r="D397" s="53"/>
      <c r="E397" s="51"/>
      <c r="G397" s="51"/>
      <c r="I397" s="64"/>
      <c r="J397" s="65"/>
      <c r="K397" s="10"/>
      <c r="L397" s="21">
        <v>51746.154942528738</v>
      </c>
      <c r="M397" s="68"/>
      <c r="N397" s="4"/>
    </row>
    <row r="398" spans="2:14">
      <c r="B398" s="59" t="s">
        <v>24935</v>
      </c>
      <c r="C398" s="7" t="s">
        <v>24936</v>
      </c>
      <c r="D398" s="53"/>
      <c r="E398" s="51"/>
      <c r="G398" s="51"/>
      <c r="I398" s="64"/>
      <c r="J398" s="65"/>
      <c r="K398" s="10"/>
      <c r="L398" s="21">
        <v>64773.015747126432</v>
      </c>
      <c r="M398" s="68"/>
      <c r="N398" s="4"/>
    </row>
    <row r="399" spans="2:14">
      <c r="B399" s="59" t="s">
        <v>24937</v>
      </c>
      <c r="C399" s="7" t="s">
        <v>24938</v>
      </c>
      <c r="D399" s="53"/>
      <c r="E399" s="51"/>
      <c r="G399" s="51"/>
      <c r="I399" s="64"/>
      <c r="J399" s="65"/>
      <c r="K399" s="10"/>
      <c r="L399" s="21">
        <v>64773.015747126432</v>
      </c>
      <c r="M399" s="68"/>
      <c r="N399" s="4"/>
    </row>
    <row r="400" spans="2:14">
      <c r="B400" s="59" t="s">
        <v>24939</v>
      </c>
      <c r="C400" s="7" t="s">
        <v>24940</v>
      </c>
      <c r="D400" s="53"/>
      <c r="E400" s="51"/>
      <c r="G400" s="51"/>
      <c r="I400" s="64"/>
      <c r="J400" s="65"/>
      <c r="K400" s="10"/>
      <c r="L400" s="21">
        <v>1699.5726034482759</v>
      </c>
      <c r="M400" s="68"/>
      <c r="N400" s="4"/>
    </row>
    <row r="401" spans="2:14">
      <c r="B401" s="59" t="s">
        <v>24941</v>
      </c>
      <c r="C401" s="7" t="s">
        <v>24942</v>
      </c>
      <c r="D401" s="53"/>
      <c r="E401" s="51"/>
      <c r="G401" s="51"/>
      <c r="I401" s="64"/>
      <c r="J401" s="65"/>
      <c r="K401" s="10"/>
      <c r="L401" s="21">
        <v>2840.7401206896552</v>
      </c>
      <c r="M401" s="68"/>
      <c r="N401" s="4"/>
    </row>
    <row r="402" spans="2:14">
      <c r="B402" s="59" t="s">
        <v>24943</v>
      </c>
      <c r="C402" s="7" t="s">
        <v>24944</v>
      </c>
      <c r="D402" s="53"/>
      <c r="E402" s="51"/>
      <c r="G402" s="51"/>
      <c r="I402" s="64"/>
      <c r="J402" s="65"/>
      <c r="K402" s="10"/>
      <c r="L402" s="21">
        <v>4050.5746206896561</v>
      </c>
      <c r="M402" s="68"/>
      <c r="N402" s="4"/>
    </row>
    <row r="403" spans="2:14">
      <c r="B403" s="59" t="s">
        <v>24945</v>
      </c>
      <c r="C403" s="7" t="s">
        <v>24946</v>
      </c>
      <c r="D403" s="53"/>
      <c r="E403" s="51"/>
      <c r="G403" s="51"/>
      <c r="I403" s="64"/>
      <c r="J403" s="65"/>
      <c r="K403" s="10"/>
      <c r="L403" s="21">
        <v>3694.5427931034487</v>
      </c>
      <c r="M403" s="68"/>
      <c r="N403" s="4"/>
    </row>
    <row r="404" spans="2:14">
      <c r="B404" s="59" t="s">
        <v>24947</v>
      </c>
      <c r="C404" s="7" t="s">
        <v>24948</v>
      </c>
      <c r="D404" s="53"/>
      <c r="E404" s="51"/>
      <c r="G404" s="51"/>
      <c r="I404" s="64"/>
      <c r="J404" s="65"/>
      <c r="K404" s="10"/>
      <c r="L404" s="21">
        <v>79.710459770114952</v>
      </c>
      <c r="M404" s="68"/>
      <c r="N404" s="4"/>
    </row>
    <row r="405" spans="2:14">
      <c r="B405" s="59" t="s">
        <v>24949</v>
      </c>
      <c r="C405" s="7" t="s">
        <v>24950</v>
      </c>
      <c r="D405" s="53"/>
      <c r="E405" s="51"/>
      <c r="G405" s="51"/>
      <c r="I405" s="64"/>
      <c r="J405" s="65"/>
      <c r="K405" s="10"/>
      <c r="L405" s="21">
        <v>69.345632183908052</v>
      </c>
      <c r="M405" s="68"/>
      <c r="N405" s="4"/>
    </row>
    <row r="406" spans="2:14">
      <c r="B406" s="59" t="s">
        <v>24951</v>
      </c>
      <c r="C406" s="7" t="s">
        <v>24952</v>
      </c>
      <c r="D406" s="53"/>
      <c r="E406" s="51"/>
      <c r="G406" s="51"/>
      <c r="I406" s="64"/>
      <c r="J406" s="65"/>
      <c r="K406" s="10"/>
      <c r="L406" s="21">
        <v>84.892873563218402</v>
      </c>
      <c r="M406" s="68"/>
      <c r="N406" s="4"/>
    </row>
    <row r="407" spans="2:14">
      <c r="B407" s="59" t="s">
        <v>24953</v>
      </c>
      <c r="C407" s="7" t="s">
        <v>24954</v>
      </c>
      <c r="D407" s="53"/>
      <c r="E407" s="51"/>
      <c r="G407" s="51"/>
      <c r="I407" s="64"/>
      <c r="J407" s="65"/>
      <c r="K407" s="10"/>
      <c r="L407" s="21">
        <v>91.309195402298855</v>
      </c>
      <c r="M407" s="68"/>
      <c r="N407" s="4"/>
    </row>
    <row r="408" spans="2:14">
      <c r="B408" s="59" t="s">
        <v>24955</v>
      </c>
      <c r="C408" s="7" t="s">
        <v>24956</v>
      </c>
      <c r="D408" s="53"/>
      <c r="E408" s="51"/>
      <c r="G408" s="51"/>
      <c r="I408" s="64"/>
      <c r="J408" s="65"/>
      <c r="K408" s="10"/>
      <c r="L408" s="21">
        <v>97.725517241379322</v>
      </c>
      <c r="M408" s="68"/>
      <c r="N408" s="4"/>
    </row>
    <row r="409" spans="2:14">
      <c r="B409" s="59" t="s">
        <v>24957</v>
      </c>
      <c r="C409" s="7" t="s">
        <v>24958</v>
      </c>
      <c r="D409" s="53"/>
      <c r="E409" s="51"/>
      <c r="G409" s="51"/>
      <c r="I409" s="64"/>
      <c r="J409" s="65"/>
      <c r="K409" s="10"/>
      <c r="L409" s="21">
        <v>72.060229885057467</v>
      </c>
      <c r="M409" s="68"/>
      <c r="N409" s="4"/>
    </row>
    <row r="410" spans="2:14">
      <c r="B410" s="59" t="s">
        <v>24959</v>
      </c>
      <c r="C410" s="7" t="s">
        <v>24960</v>
      </c>
      <c r="D410" s="53"/>
      <c r="E410" s="51"/>
      <c r="G410" s="51"/>
      <c r="I410" s="64"/>
      <c r="J410" s="65"/>
      <c r="K410" s="10"/>
      <c r="L410" s="21">
        <v>132.27494252873564</v>
      </c>
      <c r="M410" s="68"/>
      <c r="N410" s="4"/>
    </row>
    <row r="411" spans="2:14">
      <c r="B411" s="59" t="s">
        <v>24961</v>
      </c>
      <c r="C411" s="7" t="s">
        <v>24962</v>
      </c>
      <c r="D411" s="53"/>
      <c r="E411" s="51"/>
      <c r="G411" s="51"/>
      <c r="I411" s="64"/>
      <c r="J411" s="65"/>
      <c r="K411" s="10"/>
      <c r="L411" s="21">
        <v>90.075287356321837</v>
      </c>
      <c r="M411" s="68"/>
      <c r="N411" s="4"/>
    </row>
    <row r="412" spans="2:14">
      <c r="B412" s="59" t="s">
        <v>24963</v>
      </c>
      <c r="C412" s="7" t="s">
        <v>24964</v>
      </c>
      <c r="D412" s="53"/>
      <c r="E412" s="51"/>
      <c r="G412" s="51"/>
      <c r="I412" s="64"/>
      <c r="J412" s="65"/>
      <c r="K412" s="10"/>
      <c r="L412" s="21">
        <v>111.79206896551725</v>
      </c>
      <c r="M412" s="68"/>
      <c r="N412" s="4"/>
    </row>
    <row r="413" spans="2:14">
      <c r="B413" s="59" t="s">
        <v>24965</v>
      </c>
      <c r="C413" s="7" t="s">
        <v>24966</v>
      </c>
      <c r="D413" s="53"/>
      <c r="E413" s="51"/>
      <c r="G413" s="51"/>
      <c r="I413" s="64"/>
      <c r="J413" s="65"/>
      <c r="K413" s="10"/>
      <c r="L413" s="21">
        <v>93.036666666666676</v>
      </c>
      <c r="M413" s="68"/>
      <c r="N413" s="4"/>
    </row>
    <row r="414" spans="2:14">
      <c r="B414" s="59" t="s">
        <v>24967</v>
      </c>
      <c r="C414" s="7" t="s">
        <v>24968</v>
      </c>
      <c r="D414" s="53"/>
      <c r="E414" s="51"/>
      <c r="G414" s="51"/>
      <c r="I414" s="64"/>
      <c r="J414" s="65"/>
      <c r="K414" s="10"/>
      <c r="L414" s="21">
        <v>96.244827586206895</v>
      </c>
      <c r="M414" s="68"/>
      <c r="N414" s="4"/>
    </row>
    <row r="415" spans="2:14">
      <c r="B415" s="59" t="s">
        <v>24969</v>
      </c>
      <c r="C415" s="7" t="s">
        <v>24970</v>
      </c>
      <c r="D415" s="53"/>
      <c r="E415" s="51"/>
      <c r="G415" s="51"/>
      <c r="I415" s="64"/>
      <c r="J415" s="65"/>
      <c r="K415" s="10"/>
      <c r="L415" s="21">
        <v>115.24701149425287</v>
      </c>
      <c r="M415" s="68"/>
      <c r="N415" s="4"/>
    </row>
    <row r="416" spans="2:14">
      <c r="B416" s="59" t="s">
        <v>24971</v>
      </c>
      <c r="C416" s="7" t="s">
        <v>24972</v>
      </c>
      <c r="D416" s="53"/>
      <c r="E416" s="51"/>
      <c r="G416" s="51"/>
      <c r="I416" s="64"/>
      <c r="J416" s="65"/>
      <c r="K416" s="10"/>
      <c r="L416" s="21">
        <v>96.244827586206895</v>
      </c>
      <c r="M416" s="68"/>
      <c r="N416" s="4"/>
    </row>
    <row r="417" spans="2:14">
      <c r="B417" s="59" t="s">
        <v>24973</v>
      </c>
      <c r="C417" s="7" t="s">
        <v>24974</v>
      </c>
      <c r="D417" s="53"/>
      <c r="E417" s="51"/>
      <c r="G417" s="51"/>
      <c r="I417" s="64"/>
      <c r="J417" s="65"/>
      <c r="K417" s="10"/>
      <c r="L417" s="21">
        <v>115.24701149425287</v>
      </c>
      <c r="M417" s="68"/>
      <c r="N417" s="4"/>
    </row>
    <row r="418" spans="2:14">
      <c r="B418" s="59" t="s">
        <v>24975</v>
      </c>
      <c r="C418" s="7" t="s">
        <v>24976</v>
      </c>
      <c r="D418" s="53"/>
      <c r="E418" s="51"/>
      <c r="G418" s="51"/>
      <c r="I418" s="64"/>
      <c r="J418" s="65"/>
      <c r="K418" s="10"/>
      <c r="L418" s="21">
        <v>103.40149425287356</v>
      </c>
      <c r="M418" s="68"/>
      <c r="N418" s="4"/>
    </row>
    <row r="419" spans="2:14">
      <c r="B419" s="59" t="s">
        <v>24977</v>
      </c>
      <c r="C419" s="7" t="s">
        <v>24978</v>
      </c>
      <c r="D419" s="53"/>
      <c r="E419" s="51"/>
      <c r="G419" s="51"/>
      <c r="I419" s="64"/>
      <c r="J419" s="65"/>
      <c r="K419" s="10"/>
      <c r="L419" s="21">
        <v>142.63977011494254</v>
      </c>
      <c r="M419" s="68"/>
      <c r="N419" s="4"/>
    </row>
    <row r="420" spans="2:14">
      <c r="B420" s="59" t="s">
        <v>24979</v>
      </c>
      <c r="C420" s="7" t="s">
        <v>24980</v>
      </c>
      <c r="D420" s="53"/>
      <c r="E420" s="51"/>
      <c r="G420" s="51"/>
      <c r="I420" s="64"/>
      <c r="J420" s="65"/>
      <c r="K420" s="10"/>
      <c r="L420" s="21">
        <v>105.37574712643679</v>
      </c>
      <c r="M420" s="68"/>
      <c r="N420" s="4"/>
    </row>
    <row r="421" spans="2:14">
      <c r="B421" s="59" t="s">
        <v>24981</v>
      </c>
      <c r="C421" s="7" t="s">
        <v>24982</v>
      </c>
      <c r="D421" s="53"/>
      <c r="E421" s="51"/>
      <c r="G421" s="51"/>
      <c r="I421" s="64"/>
      <c r="J421" s="65"/>
      <c r="K421" s="10"/>
      <c r="L421" s="21">
        <v>115.74057471264368</v>
      </c>
      <c r="M421" s="68"/>
      <c r="N421" s="4"/>
    </row>
    <row r="422" spans="2:14">
      <c r="B422" s="59" t="s">
        <v>24983</v>
      </c>
      <c r="C422" s="7" t="s">
        <v>24984</v>
      </c>
      <c r="D422" s="53"/>
      <c r="E422" s="51"/>
      <c r="G422" s="51"/>
      <c r="I422" s="64"/>
      <c r="J422" s="65"/>
      <c r="K422" s="10"/>
      <c r="L422" s="21">
        <v>120.92298850574713</v>
      </c>
      <c r="M422" s="68"/>
      <c r="N422" s="4"/>
    </row>
    <row r="423" spans="2:14">
      <c r="B423" s="59" t="s">
        <v>24985</v>
      </c>
      <c r="C423" s="7" t="s">
        <v>24986</v>
      </c>
      <c r="D423" s="53"/>
      <c r="E423" s="51"/>
      <c r="G423" s="51"/>
      <c r="I423" s="64"/>
      <c r="J423" s="65"/>
      <c r="K423" s="10"/>
      <c r="L423" s="21">
        <v>128.57321839080458</v>
      </c>
      <c r="M423" s="68"/>
      <c r="N423" s="4"/>
    </row>
    <row r="424" spans="2:14">
      <c r="B424" s="59" t="s">
        <v>24987</v>
      </c>
      <c r="C424" s="7" t="s">
        <v>24988</v>
      </c>
      <c r="D424" s="53"/>
      <c r="E424" s="51"/>
      <c r="G424" s="51"/>
      <c r="I424" s="64"/>
      <c r="J424" s="65"/>
      <c r="K424" s="10"/>
      <c r="L424" s="21">
        <v>151.77068965517242</v>
      </c>
      <c r="M424" s="68"/>
      <c r="N424" s="4"/>
    </row>
    <row r="425" spans="2:14">
      <c r="B425" s="59" t="s">
        <v>24989</v>
      </c>
      <c r="C425" s="7" t="s">
        <v>24990</v>
      </c>
      <c r="D425" s="53"/>
      <c r="E425" s="51"/>
      <c r="G425" s="51"/>
      <c r="I425" s="64"/>
      <c r="J425" s="65"/>
      <c r="K425" s="10"/>
      <c r="L425" s="21">
        <v>154.23850574712642</v>
      </c>
      <c r="M425" s="68"/>
      <c r="N425" s="4"/>
    </row>
    <row r="426" spans="2:14">
      <c r="B426" s="59" t="s">
        <v>24991</v>
      </c>
      <c r="C426" s="7" t="s">
        <v>24992</v>
      </c>
      <c r="D426" s="53"/>
      <c r="E426" s="51"/>
      <c r="G426" s="51"/>
      <c r="I426" s="64"/>
      <c r="J426" s="65"/>
      <c r="K426" s="10"/>
      <c r="L426" s="21">
        <v>159.4209195402299</v>
      </c>
      <c r="M426" s="68"/>
      <c r="N426" s="4"/>
    </row>
    <row r="427" spans="2:14">
      <c r="B427" s="59" t="s">
        <v>24993</v>
      </c>
      <c r="C427" s="7" t="s">
        <v>24994</v>
      </c>
      <c r="D427" s="53"/>
      <c r="E427" s="51"/>
      <c r="G427" s="51"/>
      <c r="I427" s="64"/>
      <c r="J427" s="65"/>
      <c r="K427" s="10"/>
      <c r="L427" s="21">
        <v>163.1226436781609</v>
      </c>
      <c r="M427" s="68"/>
      <c r="N427" s="4"/>
    </row>
    <row r="428" spans="2:14">
      <c r="B428" s="59" t="s">
        <v>24995</v>
      </c>
      <c r="C428" s="7" t="s">
        <v>24996</v>
      </c>
      <c r="D428" s="53"/>
      <c r="E428" s="51"/>
      <c r="G428" s="51"/>
      <c r="I428" s="64"/>
      <c r="J428" s="65"/>
      <c r="K428" s="10"/>
      <c r="L428" s="21">
        <v>818.82137931034481</v>
      </c>
      <c r="M428" s="68"/>
      <c r="N428" s="4"/>
    </row>
    <row r="429" spans="2:14">
      <c r="B429" s="59" t="s">
        <v>24997</v>
      </c>
      <c r="C429" s="7" t="s">
        <v>24998</v>
      </c>
      <c r="D429" s="53"/>
      <c r="E429" s="51"/>
      <c r="G429" s="51"/>
      <c r="I429" s="64"/>
      <c r="J429" s="65"/>
      <c r="K429" s="10"/>
      <c r="L429" s="21">
        <v>2415.7821896551723</v>
      </c>
      <c r="M429" s="68"/>
      <c r="N429" s="4"/>
    </row>
    <row r="430" spans="2:14">
      <c r="B430" s="59" t="s">
        <v>25091</v>
      </c>
      <c r="C430" s="7" t="s">
        <v>25092</v>
      </c>
      <c r="D430" s="53"/>
      <c r="E430" s="51"/>
      <c r="G430" s="51"/>
      <c r="I430" s="64"/>
      <c r="J430" s="65"/>
      <c r="K430" s="10"/>
      <c r="L430" s="21">
        <v>15320.942643678161</v>
      </c>
      <c r="M430" s="68"/>
      <c r="N430" s="4"/>
    </row>
    <row r="431" spans="2:14">
      <c r="B431" s="59" t="s">
        <v>25093</v>
      </c>
      <c r="C431" s="7" t="s">
        <v>25094</v>
      </c>
      <c r="D431" s="53"/>
      <c r="E431" s="51"/>
      <c r="G431" s="51"/>
      <c r="I431" s="64"/>
      <c r="J431" s="65"/>
      <c r="K431" s="10"/>
      <c r="L431" s="21">
        <v>15320.942643678161</v>
      </c>
      <c r="M431" s="68"/>
      <c r="N431" s="4"/>
    </row>
    <row r="432" spans="2:14">
      <c r="B432" s="59" t="s">
        <v>25095</v>
      </c>
      <c r="C432" s="7" t="s">
        <v>25096</v>
      </c>
      <c r="D432" s="53"/>
      <c r="E432" s="51"/>
      <c r="G432" s="51"/>
      <c r="I432" s="64"/>
      <c r="J432" s="65"/>
      <c r="K432" s="10"/>
      <c r="L432" s="21">
        <v>4498.5819540229886</v>
      </c>
      <c r="M432" s="68"/>
      <c r="N432" s="4"/>
    </row>
    <row r="433" spans="2:14">
      <c r="B433" s="59" t="s">
        <v>25097</v>
      </c>
      <c r="C433" s="7" t="s">
        <v>25098</v>
      </c>
      <c r="D433" s="53"/>
      <c r="E433" s="51"/>
      <c r="G433" s="51"/>
      <c r="I433" s="64"/>
      <c r="J433" s="65"/>
      <c r="K433" s="10"/>
      <c r="L433" s="21">
        <v>4498.5819540229886</v>
      </c>
      <c r="M433" s="68"/>
      <c r="N433" s="4"/>
    </row>
    <row r="434" spans="2:14">
      <c r="B434" s="59" t="s">
        <v>25099</v>
      </c>
      <c r="C434" s="7" t="s">
        <v>25100</v>
      </c>
      <c r="D434" s="53"/>
      <c r="E434" s="51"/>
      <c r="G434" s="51"/>
      <c r="I434" s="64"/>
      <c r="J434" s="65"/>
      <c r="K434" s="10"/>
      <c r="L434" s="21">
        <v>241.59919540229888</v>
      </c>
      <c r="M434" s="68"/>
      <c r="N434" s="4"/>
    </row>
    <row r="435" spans="2:14">
      <c r="B435" s="59" t="s">
        <v>25101</v>
      </c>
      <c r="C435" s="7" t="s">
        <v>25102</v>
      </c>
      <c r="D435" s="53"/>
      <c r="E435" s="51"/>
      <c r="G435" s="51"/>
      <c r="I435" s="64"/>
      <c r="J435" s="65"/>
      <c r="K435" s="10"/>
      <c r="L435" s="21">
        <v>200.63344827586207</v>
      </c>
      <c r="M435" s="68"/>
      <c r="N435" s="4"/>
    </row>
    <row r="436" spans="2:14">
      <c r="B436" s="59" t="s">
        <v>25103</v>
      </c>
      <c r="C436" s="7" t="s">
        <v>25104</v>
      </c>
      <c r="D436" s="53"/>
      <c r="E436" s="51"/>
      <c r="G436" s="51"/>
      <c r="I436" s="64"/>
      <c r="J436" s="65"/>
      <c r="K436" s="10"/>
      <c r="L436" s="21">
        <v>205.81586206896552</v>
      </c>
      <c r="M436" s="68"/>
      <c r="N436" s="4"/>
    </row>
    <row r="437" spans="2:14">
      <c r="B437" s="59" t="s">
        <v>25105</v>
      </c>
      <c r="C437" s="7" t="s">
        <v>25106</v>
      </c>
      <c r="D437" s="53"/>
      <c r="E437" s="51"/>
      <c r="G437" s="51"/>
      <c r="I437" s="64"/>
      <c r="J437" s="65"/>
      <c r="K437" s="10"/>
      <c r="L437" s="21">
        <v>246.7816091954023</v>
      </c>
      <c r="M437" s="68"/>
      <c r="N437" s="4"/>
    </row>
    <row r="438" spans="2:14">
      <c r="B438" s="59" t="s">
        <v>25107</v>
      </c>
      <c r="C438" s="7" t="s">
        <v>25108</v>
      </c>
      <c r="D438" s="53"/>
      <c r="E438" s="51"/>
      <c r="G438" s="51"/>
      <c r="I438" s="64"/>
      <c r="J438" s="65"/>
      <c r="K438" s="10"/>
      <c r="L438" s="21">
        <v>205.81586206896552</v>
      </c>
      <c r="M438" s="68"/>
      <c r="N438" s="4"/>
    </row>
    <row r="439" spans="2:14">
      <c r="B439" s="59" t="s">
        <v>25109</v>
      </c>
      <c r="C439" s="7" t="s">
        <v>25110</v>
      </c>
      <c r="D439" s="53"/>
      <c r="E439" s="51"/>
      <c r="G439" s="51"/>
      <c r="I439" s="64"/>
      <c r="J439" s="65"/>
      <c r="K439" s="10"/>
      <c r="L439" s="21">
        <v>246.7816091954023</v>
      </c>
      <c r="M439" s="68"/>
      <c r="N439" s="4"/>
    </row>
    <row r="440" spans="2:14">
      <c r="B440" s="59" t="s">
        <v>25111</v>
      </c>
      <c r="C440" s="7" t="s">
        <v>25112</v>
      </c>
      <c r="D440" s="53"/>
      <c r="E440" s="51"/>
      <c r="G440" s="51"/>
      <c r="I440" s="64"/>
      <c r="J440" s="65"/>
      <c r="K440" s="10"/>
      <c r="L440" s="21">
        <v>254.43183908045978</v>
      </c>
      <c r="M440" s="68"/>
      <c r="N440" s="4"/>
    </row>
    <row r="441" spans="2:14">
      <c r="B441" s="59" t="s">
        <v>25113</v>
      </c>
      <c r="C441" s="7" t="s">
        <v>25114</v>
      </c>
      <c r="D441" s="53"/>
      <c r="E441" s="51"/>
      <c r="G441" s="51"/>
      <c r="I441" s="64"/>
      <c r="J441" s="65"/>
      <c r="K441" s="10"/>
      <c r="L441" s="21">
        <v>221.11632183908046</v>
      </c>
      <c r="M441" s="68"/>
      <c r="N441" s="4"/>
    </row>
    <row r="442" spans="2:14">
      <c r="B442" s="59" t="s">
        <v>25115</v>
      </c>
      <c r="C442" s="7" t="s">
        <v>25116</v>
      </c>
      <c r="D442" s="53"/>
      <c r="E442" s="51"/>
      <c r="G442" s="51"/>
      <c r="I442" s="64"/>
      <c r="J442" s="65"/>
      <c r="K442" s="10"/>
      <c r="L442" s="21">
        <v>357.33977011494255</v>
      </c>
      <c r="M442" s="68"/>
      <c r="N442" s="4"/>
    </row>
    <row r="443" spans="2:14">
      <c r="B443" s="59" t="s">
        <v>25117</v>
      </c>
      <c r="C443" s="7" t="s">
        <v>25118</v>
      </c>
      <c r="D443" s="53"/>
      <c r="E443" s="51"/>
      <c r="G443" s="51"/>
      <c r="I443" s="64"/>
      <c r="J443" s="65"/>
      <c r="K443" s="10"/>
      <c r="L443" s="21">
        <v>346.97494252873565</v>
      </c>
      <c r="M443" s="68"/>
      <c r="N443" s="4"/>
    </row>
    <row r="444" spans="2:14">
      <c r="B444" s="59" t="s">
        <v>25119</v>
      </c>
      <c r="C444" s="7" t="s">
        <v>25120</v>
      </c>
      <c r="D444" s="53"/>
      <c r="E444" s="51"/>
      <c r="G444" s="51"/>
      <c r="I444" s="64"/>
      <c r="J444" s="65"/>
      <c r="K444" s="10"/>
      <c r="L444" s="21">
        <v>357.33977011494255</v>
      </c>
      <c r="M444" s="68"/>
      <c r="N444" s="4"/>
    </row>
    <row r="445" spans="2:14">
      <c r="B445" s="59" t="s">
        <v>25121</v>
      </c>
      <c r="C445" s="7" t="s">
        <v>25122</v>
      </c>
      <c r="D445" s="53"/>
      <c r="E445" s="51"/>
      <c r="G445" s="51"/>
      <c r="I445" s="64"/>
      <c r="J445" s="65"/>
      <c r="K445" s="10"/>
      <c r="L445" s="21">
        <v>359.80758620689653</v>
      </c>
      <c r="M445" s="68"/>
      <c r="N445" s="4"/>
    </row>
    <row r="446" spans="2:14">
      <c r="B446" s="59" t="s">
        <v>25123</v>
      </c>
      <c r="C446" s="7" t="s">
        <v>25124</v>
      </c>
      <c r="D446" s="53"/>
      <c r="E446" s="51"/>
      <c r="G446" s="51"/>
      <c r="I446" s="64"/>
      <c r="J446" s="65"/>
      <c r="K446" s="10"/>
      <c r="L446" s="21">
        <v>371.65310344827589</v>
      </c>
      <c r="M446" s="68"/>
      <c r="N446" s="4"/>
    </row>
    <row r="447" spans="2:14">
      <c r="B447" s="59" t="s">
        <v>25125</v>
      </c>
      <c r="C447" s="7" t="s">
        <v>25126</v>
      </c>
      <c r="D447" s="53"/>
      <c r="E447" s="51"/>
      <c r="G447" s="51"/>
      <c r="I447" s="64"/>
      <c r="J447" s="65"/>
      <c r="K447" s="10"/>
      <c r="L447" s="21">
        <v>346.97494252873565</v>
      </c>
      <c r="M447" s="68"/>
      <c r="N447" s="4"/>
    </row>
    <row r="448" spans="2:14">
      <c r="B448" s="59" t="s">
        <v>25127</v>
      </c>
      <c r="C448" s="7" t="s">
        <v>25128</v>
      </c>
      <c r="D448" s="53"/>
      <c r="E448" s="51"/>
      <c r="G448" s="51"/>
      <c r="I448" s="64"/>
      <c r="J448" s="65"/>
      <c r="K448" s="10"/>
      <c r="L448" s="21">
        <v>372.64022988505747</v>
      </c>
      <c r="M448" s="68"/>
      <c r="N448" s="4"/>
    </row>
    <row r="449" spans="2:14">
      <c r="B449" s="59" t="s">
        <v>25129</v>
      </c>
      <c r="C449" s="7" t="s">
        <v>25130</v>
      </c>
      <c r="D449" s="53"/>
      <c r="E449" s="51"/>
      <c r="G449" s="51"/>
      <c r="I449" s="64"/>
      <c r="J449" s="65"/>
      <c r="K449" s="10"/>
      <c r="L449" s="21">
        <v>374.12091954022992</v>
      </c>
      <c r="M449" s="68"/>
      <c r="N449" s="4"/>
    </row>
    <row r="450" spans="2:14">
      <c r="B450" s="59" t="s">
        <v>25131</v>
      </c>
      <c r="C450" s="7" t="s">
        <v>25132</v>
      </c>
      <c r="D450" s="53"/>
      <c r="E450" s="51"/>
      <c r="G450" s="51"/>
      <c r="I450" s="64"/>
      <c r="J450" s="65"/>
      <c r="K450" s="10"/>
      <c r="L450" s="21">
        <v>383.00505747126437</v>
      </c>
      <c r="M450" s="68"/>
      <c r="N450" s="4"/>
    </row>
    <row r="451" spans="2:14">
      <c r="B451" s="59" t="s">
        <v>25133</v>
      </c>
      <c r="C451" s="7" t="s">
        <v>25134</v>
      </c>
      <c r="D451" s="53"/>
      <c r="E451" s="51"/>
      <c r="G451" s="51"/>
      <c r="I451" s="64"/>
      <c r="J451" s="65"/>
      <c r="K451" s="10"/>
      <c r="L451" s="21">
        <v>462.7155172413793</v>
      </c>
      <c r="M451" s="68"/>
      <c r="N451" s="4"/>
    </row>
    <row r="452" spans="2:14">
      <c r="B452" s="59" t="s">
        <v>25135</v>
      </c>
      <c r="C452" s="7" t="s">
        <v>25136</v>
      </c>
      <c r="D452" s="53"/>
      <c r="E452" s="51"/>
      <c r="G452" s="51"/>
      <c r="I452" s="64"/>
      <c r="J452" s="65"/>
      <c r="K452" s="10"/>
      <c r="L452" s="21">
        <v>442.23264367816091</v>
      </c>
      <c r="M452" s="68"/>
      <c r="N452" s="4"/>
    </row>
    <row r="453" spans="2:14">
      <c r="B453" s="59" t="s">
        <v>25137</v>
      </c>
      <c r="C453" s="7" t="s">
        <v>25138</v>
      </c>
      <c r="D453" s="53"/>
      <c r="E453" s="51"/>
      <c r="G453" s="51"/>
      <c r="I453" s="64"/>
      <c r="J453" s="65"/>
      <c r="K453" s="10"/>
      <c r="L453" s="21">
        <v>707.02931034482754</v>
      </c>
      <c r="M453" s="68"/>
      <c r="N453" s="4"/>
    </row>
    <row r="454" spans="2:14">
      <c r="B454" s="59" t="s">
        <v>25139</v>
      </c>
      <c r="C454" s="7" t="s">
        <v>25140</v>
      </c>
      <c r="D454" s="53"/>
      <c r="E454" s="51"/>
      <c r="G454" s="51"/>
      <c r="I454" s="64"/>
      <c r="J454" s="65"/>
      <c r="K454" s="10"/>
      <c r="L454" s="21">
        <v>707.02931034482754</v>
      </c>
      <c r="M454" s="68"/>
      <c r="N454" s="4"/>
    </row>
    <row r="455" spans="2:14">
      <c r="B455" s="59" t="s">
        <v>25141</v>
      </c>
      <c r="C455" s="7" t="s">
        <v>25142</v>
      </c>
      <c r="D455" s="53"/>
      <c r="E455" s="51"/>
      <c r="G455" s="51"/>
      <c r="I455" s="64"/>
      <c r="J455" s="65"/>
      <c r="K455" s="10"/>
      <c r="L455" s="21">
        <v>732.69459770114941</v>
      </c>
      <c r="M455" s="68"/>
      <c r="N455" s="4"/>
    </row>
    <row r="456" spans="2:14">
      <c r="B456" s="59" t="s">
        <v>25143</v>
      </c>
      <c r="C456" s="7" t="s">
        <v>25144</v>
      </c>
      <c r="D456" s="53"/>
      <c r="E456" s="51"/>
      <c r="G456" s="51"/>
      <c r="I456" s="64"/>
      <c r="J456" s="65"/>
      <c r="K456" s="10"/>
      <c r="L456" s="21">
        <v>719.86195402298847</v>
      </c>
      <c r="M456" s="68"/>
      <c r="N456" s="4"/>
    </row>
    <row r="457" spans="2:14">
      <c r="B457" s="59" t="s">
        <v>25145</v>
      </c>
      <c r="C457" s="7" t="s">
        <v>25146</v>
      </c>
      <c r="D457" s="53"/>
      <c r="E457" s="51"/>
      <c r="G457" s="51"/>
      <c r="I457" s="64"/>
      <c r="J457" s="65"/>
      <c r="K457" s="10"/>
      <c r="L457" s="21">
        <v>462.7155172413793</v>
      </c>
      <c r="M457" s="68"/>
      <c r="N457" s="4"/>
    </row>
    <row r="458" spans="2:14">
      <c r="B458" s="59" t="s">
        <v>25147</v>
      </c>
      <c r="C458" s="7" t="s">
        <v>25148</v>
      </c>
      <c r="D458" s="53"/>
      <c r="E458" s="51"/>
      <c r="G458" s="51"/>
      <c r="I458" s="64"/>
      <c r="J458" s="65"/>
      <c r="K458" s="10"/>
      <c r="L458" s="21">
        <v>552.79080459770114</v>
      </c>
      <c r="M458" s="68"/>
      <c r="N458" s="4"/>
    </row>
    <row r="459" spans="2:14">
      <c r="B459" s="59" t="s">
        <v>25149</v>
      </c>
      <c r="C459" s="7" t="s">
        <v>25150</v>
      </c>
      <c r="D459" s="53"/>
      <c r="E459" s="51"/>
      <c r="G459" s="51"/>
      <c r="I459" s="64"/>
      <c r="J459" s="65"/>
      <c r="K459" s="10"/>
      <c r="L459" s="21">
        <v>539.95816091954021</v>
      </c>
      <c r="M459" s="68"/>
      <c r="N459" s="4"/>
    </row>
    <row r="460" spans="2:14">
      <c r="B460" s="59" t="s">
        <v>25151</v>
      </c>
      <c r="C460" s="7" t="s">
        <v>25152</v>
      </c>
      <c r="D460" s="53"/>
      <c r="E460" s="51"/>
      <c r="G460" s="51"/>
      <c r="I460" s="64"/>
      <c r="J460" s="65"/>
      <c r="K460" s="10"/>
      <c r="L460" s="21">
        <v>539.95816091954021</v>
      </c>
      <c r="M460" s="68"/>
      <c r="N460" s="4"/>
    </row>
    <row r="461" spans="2:14">
      <c r="B461" s="59" t="s">
        <v>25153</v>
      </c>
      <c r="C461" s="7" t="s">
        <v>25154</v>
      </c>
      <c r="D461" s="53"/>
      <c r="E461" s="51"/>
      <c r="G461" s="51"/>
      <c r="I461" s="64"/>
      <c r="J461" s="65"/>
      <c r="K461" s="10"/>
      <c r="L461" s="21">
        <v>539.95816091954021</v>
      </c>
      <c r="M461" s="68"/>
      <c r="N461" s="4"/>
    </row>
    <row r="462" spans="2:14">
      <c r="B462" s="59" t="s">
        <v>25155</v>
      </c>
      <c r="C462" s="7" t="s">
        <v>25156</v>
      </c>
      <c r="D462" s="53"/>
      <c r="E462" s="51"/>
      <c r="G462" s="51"/>
      <c r="I462" s="64"/>
      <c r="J462" s="65"/>
      <c r="K462" s="10"/>
      <c r="L462" s="21">
        <v>526.87873563218386</v>
      </c>
      <c r="M462" s="68"/>
      <c r="N462" s="4"/>
    </row>
    <row r="463" spans="2:14">
      <c r="B463" s="59" t="s">
        <v>25157</v>
      </c>
      <c r="C463" s="7" t="s">
        <v>25158</v>
      </c>
      <c r="D463" s="53"/>
      <c r="E463" s="51"/>
      <c r="G463" s="51"/>
      <c r="I463" s="64"/>
      <c r="J463" s="65"/>
      <c r="K463" s="10"/>
      <c r="L463" s="21">
        <v>364.98999999999995</v>
      </c>
      <c r="M463" s="68"/>
      <c r="N463" s="4"/>
    </row>
    <row r="464" spans="2:14">
      <c r="B464" s="59" t="s">
        <v>25159</v>
      </c>
      <c r="C464" s="7" t="s">
        <v>25160</v>
      </c>
      <c r="D464" s="53"/>
      <c r="E464" s="51"/>
      <c r="G464" s="51"/>
      <c r="I464" s="64"/>
      <c r="J464" s="65"/>
      <c r="K464" s="10"/>
      <c r="L464" s="21">
        <v>372.64022988505747</v>
      </c>
      <c r="M464" s="68"/>
      <c r="N464" s="4"/>
    </row>
    <row r="465" spans="2:14">
      <c r="B465" s="59" t="s">
        <v>25161</v>
      </c>
      <c r="C465" s="7" t="s">
        <v>25162</v>
      </c>
      <c r="D465" s="53"/>
      <c r="E465" s="51"/>
      <c r="G465" s="51"/>
      <c r="I465" s="64"/>
      <c r="J465" s="65"/>
      <c r="K465" s="10"/>
      <c r="L465" s="21">
        <v>345.4942528735632</v>
      </c>
      <c r="M465" s="68"/>
      <c r="N465" s="4"/>
    </row>
    <row r="466" spans="2:14">
      <c r="B466" s="59" t="s">
        <v>25163</v>
      </c>
      <c r="C466" s="7" t="s">
        <v>25164</v>
      </c>
      <c r="D466" s="53"/>
      <c r="E466" s="51"/>
      <c r="G466" s="51"/>
      <c r="I466" s="64"/>
      <c r="J466" s="65"/>
      <c r="K466" s="10"/>
      <c r="L466" s="21">
        <v>427.67252873563223</v>
      </c>
      <c r="M466" s="68"/>
      <c r="N466" s="4"/>
    </row>
    <row r="467" spans="2:14">
      <c r="B467" s="59" t="s">
        <v>25165</v>
      </c>
      <c r="C467" s="7" t="s">
        <v>25166</v>
      </c>
      <c r="D467" s="53"/>
      <c r="E467" s="51"/>
      <c r="G467" s="51"/>
      <c r="I467" s="64"/>
      <c r="J467" s="65"/>
      <c r="K467" s="10"/>
      <c r="L467" s="21">
        <v>356.84620689655173</v>
      </c>
      <c r="M467" s="68"/>
      <c r="N467" s="4"/>
    </row>
    <row r="468" spans="2:14">
      <c r="B468" s="59" t="s">
        <v>25167</v>
      </c>
      <c r="C468" s="7" t="s">
        <v>25168</v>
      </c>
      <c r="D468" s="53"/>
      <c r="E468" s="51"/>
      <c r="G468" s="51"/>
      <c r="I468" s="64"/>
      <c r="J468" s="65"/>
      <c r="K468" s="10"/>
      <c r="L468" s="21">
        <v>427.67252873563223</v>
      </c>
      <c r="M468" s="68"/>
      <c r="N468" s="4"/>
    </row>
    <row r="469" spans="2:14">
      <c r="B469" s="59" t="s">
        <v>25169</v>
      </c>
      <c r="C469" s="7" t="s">
        <v>25170</v>
      </c>
      <c r="D469" s="53"/>
      <c r="E469" s="51"/>
      <c r="G469" s="51"/>
      <c r="I469" s="64"/>
      <c r="J469" s="65"/>
      <c r="K469" s="10"/>
      <c r="L469" s="21">
        <v>372.64022988505747</v>
      </c>
      <c r="M469" s="68"/>
      <c r="N469" s="4"/>
    </row>
    <row r="470" spans="2:14">
      <c r="B470" s="59" t="s">
        <v>25171</v>
      </c>
      <c r="C470" s="7" t="s">
        <v>25172</v>
      </c>
      <c r="D470" s="53"/>
      <c r="E470" s="51"/>
      <c r="G470" s="51"/>
      <c r="I470" s="64"/>
      <c r="J470" s="65"/>
      <c r="K470" s="10"/>
      <c r="L470" s="21">
        <v>411.38494252873562</v>
      </c>
      <c r="M470" s="68"/>
      <c r="N470" s="4"/>
    </row>
    <row r="471" spans="2:14">
      <c r="B471" s="59" t="s">
        <v>25173</v>
      </c>
      <c r="C471" s="7" t="s">
        <v>25174</v>
      </c>
      <c r="D471" s="53"/>
      <c r="E471" s="51"/>
      <c r="G471" s="51"/>
      <c r="I471" s="64"/>
      <c r="J471" s="65"/>
      <c r="K471" s="10"/>
      <c r="L471" s="21">
        <v>480.73057471264366</v>
      </c>
      <c r="M471" s="68"/>
      <c r="N471" s="4"/>
    </row>
    <row r="472" spans="2:14">
      <c r="B472" s="59" t="s">
        <v>25175</v>
      </c>
      <c r="C472" s="7" t="s">
        <v>25176</v>
      </c>
      <c r="D472" s="53"/>
      <c r="E472" s="51"/>
      <c r="G472" s="51"/>
      <c r="I472" s="64"/>
      <c r="J472" s="65"/>
      <c r="K472" s="10"/>
      <c r="L472" s="21">
        <v>483.19839080459775</v>
      </c>
      <c r="M472" s="68"/>
      <c r="N472" s="4"/>
    </row>
    <row r="473" spans="2:14">
      <c r="B473" s="59" t="s">
        <v>25177</v>
      </c>
      <c r="C473" s="7" t="s">
        <v>25178</v>
      </c>
      <c r="D473" s="53"/>
      <c r="E473" s="51"/>
      <c r="G473" s="51"/>
      <c r="I473" s="64"/>
      <c r="J473" s="65"/>
      <c r="K473" s="10"/>
      <c r="L473" s="21">
        <v>501.21344827586205</v>
      </c>
      <c r="M473" s="68"/>
      <c r="N473" s="4"/>
    </row>
    <row r="474" spans="2:14">
      <c r="B474" s="59" t="s">
        <v>25179</v>
      </c>
      <c r="C474" s="7" t="s">
        <v>25180</v>
      </c>
      <c r="D474" s="53"/>
      <c r="E474" s="51"/>
      <c r="G474" s="51"/>
      <c r="I474" s="64"/>
      <c r="J474" s="65"/>
      <c r="K474" s="10"/>
      <c r="L474" s="21">
        <v>616.9540229885057</v>
      </c>
      <c r="M474" s="68"/>
      <c r="N474" s="4"/>
    </row>
    <row r="475" spans="2:14">
      <c r="B475" s="59" t="s">
        <v>25181</v>
      </c>
      <c r="C475" s="7" t="s">
        <v>25182</v>
      </c>
      <c r="D475" s="53"/>
      <c r="E475" s="51"/>
      <c r="G475" s="51"/>
      <c r="I475" s="64"/>
      <c r="J475" s="65"/>
      <c r="K475" s="10"/>
      <c r="L475" s="21">
        <v>622.13643678160918</v>
      </c>
      <c r="M475" s="68"/>
      <c r="N475" s="4"/>
    </row>
    <row r="476" spans="2:14">
      <c r="B476" s="59" t="s">
        <v>25183</v>
      </c>
      <c r="C476" s="7" t="s">
        <v>25184</v>
      </c>
      <c r="D476" s="53"/>
      <c r="E476" s="51"/>
      <c r="G476" s="51"/>
      <c r="I476" s="64"/>
      <c r="J476" s="65"/>
      <c r="K476" s="10"/>
      <c r="L476" s="21">
        <v>624.60425287356327</v>
      </c>
      <c r="M476" s="68"/>
      <c r="N476" s="4"/>
    </row>
    <row r="477" spans="2:14">
      <c r="B477" s="59" t="s">
        <v>25185</v>
      </c>
      <c r="C477" s="7" t="s">
        <v>25186</v>
      </c>
      <c r="D477" s="53"/>
      <c r="E477" s="51"/>
      <c r="G477" s="51"/>
      <c r="I477" s="64"/>
      <c r="J477" s="65"/>
      <c r="K477" s="10"/>
      <c r="L477" s="21">
        <v>629.78666666666663</v>
      </c>
      <c r="M477" s="68"/>
      <c r="N477" s="4"/>
    </row>
    <row r="478" spans="2:14">
      <c r="B478" s="59" t="s">
        <v>25187</v>
      </c>
      <c r="C478" s="7" t="s">
        <v>25188</v>
      </c>
      <c r="D478" s="53"/>
      <c r="E478" s="51"/>
      <c r="G478" s="51"/>
      <c r="I478" s="64"/>
      <c r="J478" s="65"/>
      <c r="K478" s="10"/>
      <c r="L478" s="21">
        <v>629.78666666666663</v>
      </c>
      <c r="M478" s="68"/>
      <c r="N478" s="4"/>
    </row>
    <row r="479" spans="2:14">
      <c r="B479" s="59" t="s">
        <v>25189</v>
      </c>
      <c r="C479" s="7" t="s">
        <v>25190</v>
      </c>
      <c r="D479" s="53"/>
      <c r="E479" s="51"/>
      <c r="G479" s="51"/>
      <c r="I479" s="64"/>
      <c r="J479" s="65"/>
      <c r="K479" s="10"/>
      <c r="L479" s="21">
        <v>642.61931034482757</v>
      </c>
      <c r="M479" s="68"/>
      <c r="N479" s="4"/>
    </row>
    <row r="480" spans="2:14">
      <c r="B480" s="59" t="s">
        <v>25191</v>
      </c>
      <c r="C480" s="7" t="s">
        <v>25192</v>
      </c>
      <c r="D480" s="53"/>
      <c r="E480" s="51"/>
      <c r="G480" s="51"/>
      <c r="I480" s="64"/>
      <c r="J480" s="65"/>
      <c r="K480" s="10"/>
      <c r="L480" s="21">
        <v>1796.8168965517243</v>
      </c>
      <c r="M480" s="68"/>
      <c r="N480" s="4"/>
    </row>
    <row r="481" spans="2:14">
      <c r="B481" s="59" t="s">
        <v>25193</v>
      </c>
      <c r="C481" s="7" t="s">
        <v>25194</v>
      </c>
      <c r="D481" s="53"/>
      <c r="E481" s="51"/>
      <c r="G481" s="51"/>
      <c r="I481" s="64"/>
      <c r="J481" s="65"/>
      <c r="K481" s="10"/>
      <c r="L481" s="21">
        <v>1390.614367816092</v>
      </c>
      <c r="M481" s="68"/>
      <c r="N481" s="4"/>
    </row>
    <row r="482" spans="2:14">
      <c r="B482" s="59" t="s">
        <v>25195</v>
      </c>
      <c r="C482" s="7" t="s">
        <v>25196</v>
      </c>
      <c r="D482" s="53"/>
      <c r="E482" s="51"/>
      <c r="G482" s="51"/>
      <c r="I482" s="64"/>
      <c r="J482" s="65"/>
      <c r="K482" s="10"/>
      <c r="L482" s="21">
        <v>1491.0544827586207</v>
      </c>
      <c r="M482" s="68"/>
      <c r="N482" s="4"/>
    </row>
    <row r="483" spans="2:14">
      <c r="B483" s="59" t="s">
        <v>25197</v>
      </c>
      <c r="C483" s="7" t="s">
        <v>25198</v>
      </c>
      <c r="D483" s="53"/>
      <c r="E483" s="51"/>
      <c r="G483" s="51"/>
      <c r="I483" s="64"/>
      <c r="J483" s="65"/>
      <c r="K483" s="10"/>
      <c r="L483" s="21">
        <v>1503.8871264367817</v>
      </c>
      <c r="M483" s="68"/>
      <c r="N483" s="4"/>
    </row>
    <row r="484" spans="2:14">
      <c r="B484" s="59" t="s">
        <v>25199</v>
      </c>
      <c r="C484" s="7" t="s">
        <v>25200</v>
      </c>
      <c r="D484" s="53"/>
      <c r="E484" s="51"/>
      <c r="G484" s="51"/>
      <c r="I484" s="64"/>
      <c r="J484" s="65"/>
      <c r="K484" s="10"/>
      <c r="L484" s="21">
        <v>1506.3549425287356</v>
      </c>
      <c r="M484" s="68"/>
      <c r="N484" s="4"/>
    </row>
    <row r="485" spans="2:14">
      <c r="B485" s="59" t="s">
        <v>25201</v>
      </c>
      <c r="C485" s="7" t="s">
        <v>25202</v>
      </c>
      <c r="D485" s="53"/>
      <c r="E485" s="51"/>
      <c r="G485" s="51"/>
      <c r="I485" s="64"/>
      <c r="J485" s="65"/>
      <c r="K485" s="10"/>
      <c r="L485" s="21">
        <v>1503.8871264367817</v>
      </c>
      <c r="M485" s="68"/>
      <c r="N485" s="4"/>
    </row>
    <row r="486" spans="2:14">
      <c r="B486" s="59" t="s">
        <v>25203</v>
      </c>
      <c r="C486" s="7" t="s">
        <v>25204</v>
      </c>
      <c r="D486" s="53"/>
      <c r="E486" s="51"/>
      <c r="G486" s="51"/>
      <c r="I486" s="64"/>
      <c r="J486" s="65"/>
      <c r="K486" s="10"/>
      <c r="L486" s="21">
        <v>1516.7197701149425</v>
      </c>
      <c r="M486" s="68"/>
      <c r="N486" s="4"/>
    </row>
    <row r="487" spans="2:14">
      <c r="B487" s="59" t="s">
        <v>25205</v>
      </c>
      <c r="C487" s="7" t="s">
        <v>25206</v>
      </c>
      <c r="D487" s="53"/>
      <c r="E487" s="51"/>
      <c r="G487" s="51"/>
      <c r="I487" s="64"/>
      <c r="J487" s="65"/>
      <c r="K487" s="10"/>
      <c r="L487" s="21">
        <v>1516.7197701149425</v>
      </c>
      <c r="M487" s="68"/>
      <c r="N487" s="4"/>
    </row>
    <row r="488" spans="2:14">
      <c r="B488" s="59" t="s">
        <v>25207</v>
      </c>
      <c r="C488" s="7" t="s">
        <v>25208</v>
      </c>
      <c r="D488" s="53"/>
      <c r="E488" s="51"/>
      <c r="G488" s="51"/>
      <c r="I488" s="64"/>
      <c r="J488" s="65"/>
      <c r="K488" s="10"/>
      <c r="L488" s="21">
        <v>694.19666666666672</v>
      </c>
      <c r="M488" s="68"/>
      <c r="N488" s="4"/>
    </row>
    <row r="489" spans="2:14">
      <c r="B489" s="59" t="s">
        <v>25209</v>
      </c>
      <c r="C489" s="7" t="s">
        <v>25210</v>
      </c>
      <c r="D489" s="53"/>
      <c r="E489" s="51"/>
      <c r="G489" s="51"/>
      <c r="I489" s="64"/>
      <c r="J489" s="65"/>
      <c r="K489" s="10"/>
      <c r="L489" s="21">
        <v>776.37494252873557</v>
      </c>
      <c r="M489" s="68"/>
      <c r="N489" s="4"/>
    </row>
    <row r="490" spans="2:14">
      <c r="B490" s="59" t="s">
        <v>25211</v>
      </c>
      <c r="C490" s="7" t="s">
        <v>25212</v>
      </c>
      <c r="D490" s="53"/>
      <c r="E490" s="51"/>
      <c r="G490" s="51"/>
      <c r="I490" s="64"/>
      <c r="J490" s="65"/>
      <c r="K490" s="10"/>
      <c r="L490" s="21">
        <v>719.86195402298847</v>
      </c>
      <c r="M490" s="68"/>
      <c r="N490" s="4"/>
    </row>
    <row r="491" spans="2:14">
      <c r="B491" s="59" t="s">
        <v>25213</v>
      </c>
      <c r="C491" s="7" t="s">
        <v>25214</v>
      </c>
      <c r="D491" s="53"/>
      <c r="E491" s="51"/>
      <c r="G491" s="51"/>
      <c r="I491" s="64"/>
      <c r="J491" s="65"/>
      <c r="K491" s="10"/>
      <c r="L491" s="21">
        <v>796.85781609195408</v>
      </c>
      <c r="M491" s="68"/>
      <c r="N491" s="4"/>
    </row>
    <row r="492" spans="2:14">
      <c r="B492" s="59" t="s">
        <v>25215</v>
      </c>
      <c r="C492" s="7" t="s">
        <v>25216</v>
      </c>
      <c r="D492" s="53"/>
      <c r="E492" s="51"/>
      <c r="G492" s="51"/>
      <c r="I492" s="64"/>
      <c r="J492" s="65"/>
      <c r="K492" s="10"/>
      <c r="L492" s="21">
        <v>809.6904597701149</v>
      </c>
      <c r="M492" s="68"/>
      <c r="N492" s="4"/>
    </row>
    <row r="493" spans="2:14">
      <c r="B493" s="59" t="s">
        <v>25217</v>
      </c>
      <c r="C493" s="7" t="s">
        <v>25218</v>
      </c>
      <c r="D493" s="53"/>
      <c r="E493" s="51"/>
      <c r="G493" s="51"/>
      <c r="I493" s="64"/>
      <c r="J493" s="65"/>
      <c r="K493" s="10"/>
      <c r="L493" s="21">
        <v>526.87873563218386</v>
      </c>
      <c r="M493" s="68"/>
      <c r="N493" s="4"/>
    </row>
    <row r="494" spans="2:14">
      <c r="B494" s="59" t="s">
        <v>25219</v>
      </c>
      <c r="C494" s="7" t="s">
        <v>25220</v>
      </c>
      <c r="D494" s="53"/>
      <c r="E494" s="51"/>
      <c r="G494" s="51"/>
      <c r="I494" s="64"/>
      <c r="J494" s="65"/>
      <c r="K494" s="10"/>
      <c r="L494" s="21">
        <v>732.69459770114941</v>
      </c>
      <c r="M494" s="68"/>
      <c r="N494" s="4"/>
    </row>
    <row r="495" spans="2:14">
      <c r="B495" s="59" t="s">
        <v>25221</v>
      </c>
      <c r="C495" s="7" t="s">
        <v>25222</v>
      </c>
      <c r="D495" s="53"/>
      <c r="E495" s="51"/>
      <c r="G495" s="51"/>
      <c r="I495" s="64"/>
      <c r="J495" s="65"/>
      <c r="K495" s="10"/>
      <c r="L495" s="21">
        <v>732.69459770114941</v>
      </c>
      <c r="M495" s="68"/>
      <c r="N495" s="4"/>
    </row>
    <row r="496" spans="2:14">
      <c r="B496" s="59" t="s">
        <v>25223</v>
      </c>
      <c r="C496" s="7" t="s">
        <v>25224</v>
      </c>
      <c r="D496" s="53"/>
      <c r="E496" s="51"/>
      <c r="G496" s="51"/>
      <c r="I496" s="64"/>
      <c r="J496" s="65"/>
      <c r="K496" s="10"/>
      <c r="L496" s="21">
        <v>737.87701149425288</v>
      </c>
      <c r="M496" s="68"/>
      <c r="N496" s="4"/>
    </row>
    <row r="497" spans="2:14">
      <c r="B497" s="59" t="s">
        <v>25225</v>
      </c>
      <c r="C497" s="7" t="s">
        <v>25226</v>
      </c>
      <c r="D497" s="53"/>
      <c r="E497" s="51"/>
      <c r="G497" s="51"/>
      <c r="I497" s="64"/>
      <c r="J497" s="65"/>
      <c r="K497" s="10"/>
      <c r="L497" s="21">
        <v>848.43517241379311</v>
      </c>
      <c r="M497" s="68"/>
      <c r="N497" s="4"/>
    </row>
    <row r="498" spans="2:14">
      <c r="B498" s="59" t="s">
        <v>25227</v>
      </c>
      <c r="C498" s="7" t="s">
        <v>25228</v>
      </c>
      <c r="D498" s="53"/>
      <c r="E498" s="51"/>
      <c r="G498" s="51"/>
      <c r="I498" s="64"/>
      <c r="J498" s="65"/>
      <c r="K498" s="10"/>
      <c r="L498" s="21">
        <v>886.93310344827592</v>
      </c>
      <c r="M498" s="68"/>
      <c r="N498" s="4"/>
    </row>
    <row r="499" spans="2:14">
      <c r="B499" s="59" t="s">
        <v>25229</v>
      </c>
      <c r="C499" s="7" t="s">
        <v>25230</v>
      </c>
      <c r="D499" s="53"/>
      <c r="E499" s="51"/>
      <c r="G499" s="51"/>
      <c r="I499" s="64"/>
      <c r="J499" s="65"/>
      <c r="K499" s="10"/>
      <c r="L499" s="21">
        <v>912.59839080459767</v>
      </c>
      <c r="M499" s="68"/>
      <c r="N499" s="4"/>
    </row>
    <row r="500" spans="2:14">
      <c r="B500" s="59" t="s">
        <v>25231</v>
      </c>
      <c r="C500" s="7" t="s">
        <v>25232</v>
      </c>
      <c r="D500" s="53"/>
      <c r="E500" s="51"/>
      <c r="G500" s="51"/>
      <c r="I500" s="64"/>
      <c r="J500" s="65"/>
      <c r="K500" s="10"/>
      <c r="L500" s="21">
        <v>976.76160919540234</v>
      </c>
      <c r="M500" s="68"/>
      <c r="N500" s="4"/>
    </row>
    <row r="501" spans="2:14">
      <c r="B501" s="59" t="s">
        <v>25233</v>
      </c>
      <c r="C501" s="7" t="s">
        <v>25234</v>
      </c>
      <c r="D501" s="53"/>
      <c r="E501" s="51"/>
      <c r="G501" s="51"/>
      <c r="I501" s="64"/>
      <c r="J501" s="65"/>
      <c r="K501" s="10"/>
      <c r="L501" s="21">
        <v>1015.5063218390804</v>
      </c>
      <c r="M501" s="68"/>
      <c r="N501" s="4"/>
    </row>
    <row r="502" spans="2:14">
      <c r="B502" s="59" t="s">
        <v>25235</v>
      </c>
      <c r="C502" s="7" t="s">
        <v>25236</v>
      </c>
      <c r="D502" s="53"/>
      <c r="E502" s="51"/>
      <c r="G502" s="51"/>
      <c r="I502" s="64"/>
      <c r="J502" s="65"/>
      <c r="K502" s="10"/>
      <c r="L502" s="21">
        <v>1658.1256321839082</v>
      </c>
      <c r="M502" s="68"/>
      <c r="N502" s="4"/>
    </row>
    <row r="503" spans="2:14">
      <c r="B503" s="59" t="s">
        <v>25237</v>
      </c>
      <c r="C503" s="7" t="s">
        <v>25238</v>
      </c>
      <c r="D503" s="53"/>
      <c r="E503" s="51"/>
      <c r="G503" s="51"/>
      <c r="I503" s="64"/>
      <c r="J503" s="65"/>
      <c r="K503" s="10"/>
      <c r="L503" s="21">
        <v>1928.1047126436781</v>
      </c>
      <c r="M503" s="68"/>
      <c r="N503" s="4"/>
    </row>
    <row r="504" spans="2:14">
      <c r="B504" s="59" t="s">
        <v>25239</v>
      </c>
      <c r="C504" s="7" t="s">
        <v>25240</v>
      </c>
      <c r="D504" s="53"/>
      <c r="E504" s="51"/>
      <c r="G504" s="51"/>
      <c r="I504" s="64"/>
      <c r="J504" s="65"/>
      <c r="K504" s="10"/>
      <c r="L504" s="21">
        <v>1670.9582758620691</v>
      </c>
      <c r="M504" s="68"/>
      <c r="N504" s="4"/>
    </row>
    <row r="505" spans="2:14">
      <c r="B505" s="59" t="s">
        <v>25241</v>
      </c>
      <c r="C505" s="7" t="s">
        <v>25242</v>
      </c>
      <c r="D505" s="53"/>
      <c r="E505" s="51"/>
      <c r="G505" s="51"/>
      <c r="I505" s="64"/>
      <c r="J505" s="65"/>
      <c r="K505" s="10"/>
      <c r="L505" s="21">
        <v>1915.025287356322</v>
      </c>
      <c r="M505" s="68"/>
      <c r="N505" s="4"/>
    </row>
    <row r="506" spans="2:14">
      <c r="B506" s="59" t="s">
        <v>25243</v>
      </c>
      <c r="C506" s="7" t="s">
        <v>25244</v>
      </c>
      <c r="D506" s="53"/>
      <c r="E506" s="51"/>
      <c r="G506" s="51"/>
      <c r="I506" s="64"/>
      <c r="J506" s="65"/>
      <c r="K506" s="10"/>
      <c r="L506" s="21">
        <v>1786.6988505747129</v>
      </c>
      <c r="M506" s="68"/>
      <c r="N506" s="4"/>
    </row>
    <row r="507" spans="2:14">
      <c r="B507" s="59" t="s">
        <v>25245</v>
      </c>
      <c r="C507" s="7" t="s">
        <v>25246</v>
      </c>
      <c r="D507" s="53"/>
      <c r="E507" s="51"/>
      <c r="G507" s="51"/>
      <c r="I507" s="64"/>
      <c r="J507" s="65"/>
      <c r="K507" s="10"/>
      <c r="L507" s="21">
        <v>1796.8168965517243</v>
      </c>
      <c r="M507" s="68"/>
      <c r="N507" s="4"/>
    </row>
    <row r="508" spans="2:14">
      <c r="B508" s="59" t="s">
        <v>25247</v>
      </c>
      <c r="C508" s="7" t="s">
        <v>25248</v>
      </c>
      <c r="D508" s="53"/>
      <c r="E508" s="51"/>
      <c r="G508" s="51"/>
      <c r="I508" s="64"/>
      <c r="J508" s="65"/>
      <c r="K508" s="10"/>
      <c r="L508" s="21">
        <v>463.94942528735635</v>
      </c>
      <c r="M508" s="68"/>
      <c r="N508" s="4"/>
    </row>
    <row r="509" spans="2:14">
      <c r="B509" s="59" t="s">
        <v>25249</v>
      </c>
      <c r="C509" s="7" t="s">
        <v>25250</v>
      </c>
      <c r="D509" s="53"/>
      <c r="E509" s="51"/>
      <c r="G509" s="51"/>
      <c r="I509" s="64"/>
      <c r="J509" s="65"/>
      <c r="K509" s="10"/>
      <c r="L509" s="21">
        <v>437.05022988505749</v>
      </c>
      <c r="M509" s="68"/>
      <c r="N509" s="4"/>
    </row>
    <row r="510" spans="2:14">
      <c r="B510" s="59" t="s">
        <v>25251</v>
      </c>
      <c r="C510" s="7" t="s">
        <v>25252</v>
      </c>
      <c r="D510" s="53"/>
      <c r="E510" s="51"/>
      <c r="G510" s="51"/>
      <c r="I510" s="64"/>
      <c r="J510" s="65"/>
      <c r="K510" s="10"/>
      <c r="L510" s="21">
        <v>449.88287356321837</v>
      </c>
      <c r="M510" s="68"/>
      <c r="N510" s="4"/>
    </row>
    <row r="511" spans="2:14">
      <c r="B511" s="59" t="s">
        <v>25253</v>
      </c>
      <c r="C511" s="7" t="s">
        <v>25254</v>
      </c>
      <c r="D511" s="53"/>
      <c r="E511" s="51"/>
      <c r="G511" s="51"/>
      <c r="I511" s="64"/>
      <c r="J511" s="65"/>
      <c r="K511" s="10"/>
      <c r="L511" s="21">
        <v>462.7155172413793</v>
      </c>
      <c r="M511" s="68"/>
      <c r="N511" s="4"/>
    </row>
    <row r="512" spans="2:14">
      <c r="B512" s="59" t="s">
        <v>25255</v>
      </c>
      <c r="C512" s="7" t="s">
        <v>25256</v>
      </c>
      <c r="D512" s="53"/>
      <c r="E512" s="51"/>
      <c r="G512" s="51"/>
      <c r="I512" s="64"/>
      <c r="J512" s="65"/>
      <c r="K512" s="10"/>
      <c r="L512" s="21">
        <v>475.54816091954024</v>
      </c>
      <c r="M512" s="68"/>
      <c r="N512" s="4"/>
    </row>
    <row r="513" spans="2:14">
      <c r="B513" s="59" t="s">
        <v>25257</v>
      </c>
      <c r="C513" s="7" t="s">
        <v>25258</v>
      </c>
      <c r="D513" s="53"/>
      <c r="E513" s="51"/>
      <c r="G513" s="51"/>
      <c r="I513" s="64"/>
      <c r="J513" s="65"/>
      <c r="K513" s="10"/>
      <c r="L513" s="21">
        <v>483.19839080459775</v>
      </c>
      <c r="M513" s="68"/>
      <c r="N513" s="4"/>
    </row>
    <row r="514" spans="2:14">
      <c r="B514" s="59" t="s">
        <v>25259</v>
      </c>
      <c r="C514" s="7" t="s">
        <v>25260</v>
      </c>
      <c r="D514" s="53"/>
      <c r="E514" s="51"/>
      <c r="G514" s="51"/>
      <c r="I514" s="64"/>
      <c r="J514" s="65"/>
      <c r="K514" s="10"/>
      <c r="L514" s="21">
        <v>516.76068965517243</v>
      </c>
      <c r="M514" s="68"/>
      <c r="N514" s="4"/>
    </row>
    <row r="515" spans="2:14">
      <c r="B515" s="59" t="s">
        <v>25261</v>
      </c>
      <c r="C515" s="7" t="s">
        <v>25262</v>
      </c>
      <c r="D515" s="53"/>
      <c r="E515" s="51"/>
      <c r="G515" s="51"/>
      <c r="I515" s="64"/>
      <c r="J515" s="65"/>
      <c r="K515" s="10"/>
      <c r="L515" s="21">
        <v>501.21344827586205</v>
      </c>
      <c r="M515" s="68"/>
      <c r="N515" s="4"/>
    </row>
    <row r="516" spans="2:14">
      <c r="B516" s="59" t="s">
        <v>25263</v>
      </c>
      <c r="C516" s="7" t="s">
        <v>25264</v>
      </c>
      <c r="D516" s="53"/>
      <c r="E516" s="51"/>
      <c r="G516" s="51"/>
      <c r="I516" s="64"/>
      <c r="J516" s="65"/>
      <c r="K516" s="10"/>
      <c r="L516" s="21">
        <v>346.97494252873565</v>
      </c>
      <c r="M516" s="68"/>
      <c r="N516" s="4"/>
    </row>
    <row r="517" spans="2:14">
      <c r="B517" s="59" t="s">
        <v>25265</v>
      </c>
      <c r="C517" s="7" t="s">
        <v>25266</v>
      </c>
      <c r="D517" s="53"/>
      <c r="E517" s="51"/>
      <c r="G517" s="51"/>
      <c r="I517" s="64"/>
      <c r="J517" s="65"/>
      <c r="K517" s="10"/>
      <c r="L517" s="21">
        <v>334.14229885057472</v>
      </c>
      <c r="M517" s="68"/>
      <c r="N517" s="4"/>
    </row>
    <row r="518" spans="2:14">
      <c r="B518" s="59" t="s">
        <v>25267</v>
      </c>
      <c r="C518" s="7" t="s">
        <v>25268</v>
      </c>
      <c r="D518" s="53"/>
      <c r="E518" s="51"/>
      <c r="G518" s="51"/>
      <c r="I518" s="64"/>
      <c r="J518" s="65"/>
      <c r="K518" s="10"/>
      <c r="L518" s="21">
        <v>339.32471264367814</v>
      </c>
      <c r="M518" s="68"/>
      <c r="N518" s="4"/>
    </row>
    <row r="519" spans="2:14">
      <c r="B519" s="59" t="s">
        <v>25269</v>
      </c>
      <c r="C519" s="7" t="s">
        <v>25270</v>
      </c>
      <c r="D519" s="53"/>
      <c r="E519" s="51"/>
      <c r="G519" s="51"/>
      <c r="I519" s="64"/>
      <c r="J519" s="65"/>
      <c r="K519" s="10"/>
      <c r="L519" s="21">
        <v>344.50712643678162</v>
      </c>
      <c r="M519" s="68"/>
      <c r="N519" s="4"/>
    </row>
    <row r="520" spans="2:14">
      <c r="B520" s="59" t="s">
        <v>25271</v>
      </c>
      <c r="C520" s="7" t="s">
        <v>25272</v>
      </c>
      <c r="D520" s="53"/>
      <c r="E520" s="51"/>
      <c r="G520" s="51"/>
      <c r="I520" s="64"/>
      <c r="J520" s="65"/>
      <c r="K520" s="10"/>
      <c r="L520" s="21">
        <v>483.19839080459775</v>
      </c>
      <c r="M520" s="68"/>
      <c r="N520" s="4"/>
    </row>
    <row r="521" spans="2:14">
      <c r="B521" s="59" t="s">
        <v>25273</v>
      </c>
      <c r="C521" s="7" t="s">
        <v>25274</v>
      </c>
      <c r="D521" s="53"/>
      <c r="E521" s="51"/>
      <c r="G521" s="51"/>
      <c r="I521" s="64"/>
      <c r="J521" s="65"/>
      <c r="K521" s="10"/>
      <c r="L521" s="21">
        <v>2005.1005747126437</v>
      </c>
      <c r="M521" s="68"/>
      <c r="N521" s="4"/>
    </row>
    <row r="522" spans="2:14">
      <c r="B522" s="59" t="s">
        <v>25275</v>
      </c>
      <c r="C522" s="7" t="s">
        <v>25276</v>
      </c>
      <c r="D522" s="53"/>
      <c r="E522" s="51"/>
      <c r="G522" s="51"/>
      <c r="I522" s="64"/>
      <c r="J522" s="65"/>
      <c r="K522" s="10"/>
      <c r="L522" s="21">
        <v>2082.3432183908044</v>
      </c>
      <c r="M522" s="68"/>
      <c r="N522" s="4"/>
    </row>
    <row r="523" spans="2:14">
      <c r="B523" s="59" t="s">
        <v>25277</v>
      </c>
      <c r="C523" s="7" t="s">
        <v>25278</v>
      </c>
      <c r="D523" s="53"/>
      <c r="E523" s="51"/>
      <c r="G523" s="51"/>
      <c r="I523" s="64"/>
      <c r="J523" s="65"/>
      <c r="K523" s="10"/>
      <c r="L523" s="21">
        <v>2185.0043678160919</v>
      </c>
      <c r="M523" s="68"/>
      <c r="N523" s="4"/>
    </row>
    <row r="524" spans="2:14">
      <c r="B524" s="59" t="s">
        <v>25279</v>
      </c>
      <c r="C524" s="7" t="s">
        <v>25280</v>
      </c>
      <c r="D524" s="53"/>
      <c r="E524" s="51"/>
      <c r="G524" s="51"/>
      <c r="I524" s="64"/>
      <c r="J524" s="65"/>
      <c r="K524" s="10"/>
      <c r="L524" s="21">
        <v>2236.5817241379309</v>
      </c>
      <c r="M524" s="68"/>
      <c r="N524" s="4"/>
    </row>
    <row r="525" spans="2:14">
      <c r="B525" s="59" t="s">
        <v>25281</v>
      </c>
      <c r="C525" s="7" t="s">
        <v>25282</v>
      </c>
      <c r="D525" s="53"/>
      <c r="E525" s="51"/>
      <c r="G525" s="51"/>
      <c r="I525" s="64"/>
      <c r="J525" s="65"/>
      <c r="K525" s="10"/>
      <c r="L525" s="21">
        <v>2442.1508045977016</v>
      </c>
      <c r="M525" s="68"/>
      <c r="N525" s="4"/>
    </row>
    <row r="526" spans="2:14">
      <c r="B526" s="59" t="s">
        <v>25283</v>
      </c>
      <c r="C526" s="7" t="s">
        <v>25284</v>
      </c>
      <c r="D526" s="53"/>
      <c r="E526" s="51"/>
      <c r="G526" s="51"/>
      <c r="I526" s="64"/>
      <c r="J526" s="65"/>
      <c r="K526" s="10"/>
      <c r="L526" s="21">
        <v>2287.9122988505746</v>
      </c>
      <c r="M526" s="68"/>
      <c r="N526" s="4"/>
    </row>
    <row r="527" spans="2:14">
      <c r="B527" s="59" t="s">
        <v>25285</v>
      </c>
      <c r="C527" s="7" t="s">
        <v>25286</v>
      </c>
      <c r="D527" s="53"/>
      <c r="E527" s="51"/>
      <c r="G527" s="51"/>
      <c r="I527" s="64"/>
      <c r="J527" s="65"/>
      <c r="K527" s="10"/>
      <c r="L527" s="21">
        <v>2699.2972413793104</v>
      </c>
      <c r="M527" s="68"/>
      <c r="N527" s="4"/>
    </row>
    <row r="528" spans="2:14">
      <c r="B528" s="59" t="s">
        <v>25287</v>
      </c>
      <c r="C528" s="7" t="s">
        <v>25288</v>
      </c>
      <c r="D528" s="53"/>
      <c r="E528" s="51"/>
      <c r="G528" s="51"/>
      <c r="I528" s="64"/>
      <c r="J528" s="65"/>
      <c r="K528" s="10"/>
      <c r="L528" s="21">
        <v>462.7155172413793</v>
      </c>
      <c r="M528" s="68"/>
      <c r="N528" s="4"/>
    </row>
    <row r="529" spans="2:14">
      <c r="B529" s="59" t="s">
        <v>25289</v>
      </c>
      <c r="C529" s="7" t="s">
        <v>25290</v>
      </c>
      <c r="D529" s="53"/>
      <c r="E529" s="51"/>
      <c r="G529" s="51"/>
      <c r="I529" s="64"/>
      <c r="J529" s="65"/>
      <c r="K529" s="10"/>
      <c r="L529" s="21">
        <v>467.89793103448272</v>
      </c>
      <c r="M529" s="68"/>
      <c r="N529" s="4"/>
    </row>
    <row r="530" spans="2:14">
      <c r="B530" s="59" t="s">
        <v>25291</v>
      </c>
      <c r="C530" s="7" t="s">
        <v>25292</v>
      </c>
      <c r="D530" s="53"/>
      <c r="E530" s="51"/>
      <c r="G530" s="51"/>
      <c r="I530" s="64"/>
      <c r="J530" s="65"/>
      <c r="K530" s="10"/>
      <c r="L530" s="21">
        <v>475.54816091954024</v>
      </c>
      <c r="M530" s="68"/>
      <c r="N530" s="4"/>
    </row>
    <row r="531" spans="2:14">
      <c r="B531" s="59" t="s">
        <v>25293</v>
      </c>
      <c r="C531" s="7" t="s">
        <v>25294</v>
      </c>
      <c r="D531" s="53"/>
      <c r="E531" s="51"/>
      <c r="G531" s="51"/>
      <c r="I531" s="64"/>
      <c r="J531" s="65"/>
      <c r="K531" s="10"/>
      <c r="L531" s="21">
        <v>488.38080459770117</v>
      </c>
      <c r="M531" s="68"/>
      <c r="N531" s="4"/>
    </row>
    <row r="532" spans="2:14">
      <c r="B532" s="59" t="s">
        <v>25295</v>
      </c>
      <c r="C532" s="7" t="s">
        <v>25296</v>
      </c>
      <c r="D532" s="53"/>
      <c r="E532" s="51"/>
      <c r="G532" s="51"/>
      <c r="I532" s="64"/>
      <c r="J532" s="65"/>
      <c r="K532" s="10"/>
      <c r="L532" s="21">
        <v>501.21344827586205</v>
      </c>
      <c r="M532" s="68"/>
      <c r="N532" s="4"/>
    </row>
    <row r="533" spans="2:14">
      <c r="B533" s="59" t="s">
        <v>25297</v>
      </c>
      <c r="C533" s="7" t="s">
        <v>25298</v>
      </c>
      <c r="D533" s="53"/>
      <c r="E533" s="51"/>
      <c r="G533" s="51"/>
      <c r="I533" s="64"/>
      <c r="J533" s="65"/>
      <c r="K533" s="10"/>
      <c r="L533" s="21">
        <v>449.88287356321837</v>
      </c>
      <c r="M533" s="68"/>
      <c r="N533" s="4"/>
    </row>
    <row r="534" spans="2:14">
      <c r="B534" s="59" t="s">
        <v>25299</v>
      </c>
      <c r="C534" s="7" t="s">
        <v>25300</v>
      </c>
      <c r="D534" s="53"/>
      <c r="E534" s="51"/>
      <c r="G534" s="51"/>
      <c r="I534" s="64"/>
      <c r="J534" s="65"/>
      <c r="K534" s="10"/>
      <c r="L534" s="21">
        <v>462.7155172413793</v>
      </c>
      <c r="M534" s="68"/>
      <c r="N534" s="4"/>
    </row>
    <row r="535" spans="2:14">
      <c r="B535" s="59" t="s">
        <v>25301</v>
      </c>
      <c r="C535" s="7" t="s">
        <v>25302</v>
      </c>
      <c r="D535" s="53"/>
      <c r="E535" s="51"/>
      <c r="G535" s="51"/>
      <c r="I535" s="64"/>
      <c r="J535" s="65"/>
      <c r="K535" s="10"/>
      <c r="L535" s="21">
        <v>516.76068965517243</v>
      </c>
      <c r="M535" s="68"/>
      <c r="N535" s="4"/>
    </row>
    <row r="536" spans="2:14">
      <c r="B536" s="59" t="s">
        <v>25303</v>
      </c>
      <c r="C536" s="7" t="s">
        <v>25304</v>
      </c>
      <c r="D536" s="53"/>
      <c r="E536" s="51"/>
      <c r="G536" s="51"/>
      <c r="I536" s="64"/>
      <c r="J536" s="65"/>
      <c r="K536" s="10"/>
      <c r="L536" s="21">
        <v>526.87873563218386</v>
      </c>
      <c r="M536" s="68"/>
      <c r="N536" s="4"/>
    </row>
    <row r="537" spans="2:14">
      <c r="B537" s="59" t="s">
        <v>25305</v>
      </c>
      <c r="C537" s="7" t="s">
        <v>25306</v>
      </c>
      <c r="D537" s="53"/>
      <c r="E537" s="51"/>
      <c r="G537" s="51"/>
      <c r="I537" s="64"/>
      <c r="J537" s="65"/>
      <c r="K537" s="10"/>
      <c r="L537" s="21">
        <v>539.95816091954021</v>
      </c>
      <c r="M537" s="68"/>
      <c r="N537" s="4"/>
    </row>
    <row r="538" spans="2:14">
      <c r="B538" s="59" t="s">
        <v>25307</v>
      </c>
      <c r="C538" s="7" t="s">
        <v>25308</v>
      </c>
      <c r="D538" s="53"/>
      <c r="E538" s="51"/>
      <c r="G538" s="51"/>
      <c r="I538" s="64"/>
      <c r="J538" s="65"/>
      <c r="K538" s="10"/>
      <c r="L538" s="21">
        <v>547.60839080459778</v>
      </c>
      <c r="M538" s="68"/>
      <c r="N538" s="4"/>
    </row>
    <row r="539" spans="2:14">
      <c r="B539" s="59" t="s">
        <v>25309</v>
      </c>
      <c r="C539" s="7" t="s">
        <v>25310</v>
      </c>
      <c r="D539" s="53"/>
      <c r="E539" s="51"/>
      <c r="G539" s="51"/>
      <c r="I539" s="64"/>
      <c r="J539" s="65"/>
      <c r="K539" s="10"/>
      <c r="L539" s="21">
        <v>578.45609195402301</v>
      </c>
      <c r="M539" s="68"/>
      <c r="N539" s="4"/>
    </row>
    <row r="540" spans="2:14">
      <c r="B540" s="59" t="s">
        <v>25311</v>
      </c>
      <c r="C540" s="7" t="s">
        <v>25312</v>
      </c>
      <c r="D540" s="53"/>
      <c r="E540" s="51"/>
      <c r="G540" s="51"/>
      <c r="I540" s="64"/>
      <c r="J540" s="65"/>
      <c r="K540" s="10"/>
      <c r="L540" s="21">
        <v>1979.4352873563219</v>
      </c>
      <c r="M540" s="68"/>
      <c r="N540" s="4"/>
    </row>
    <row r="541" spans="2:14">
      <c r="B541" s="59" t="s">
        <v>25313</v>
      </c>
      <c r="C541" s="7" t="s">
        <v>25314</v>
      </c>
      <c r="D541" s="53"/>
      <c r="E541" s="51"/>
      <c r="G541" s="51"/>
      <c r="I541" s="64"/>
      <c r="J541" s="65"/>
      <c r="K541" s="10"/>
      <c r="L541" s="21">
        <v>2364.90816091954</v>
      </c>
      <c r="M541" s="68"/>
      <c r="N541" s="4"/>
    </row>
    <row r="542" spans="2:14">
      <c r="B542" s="59" t="s">
        <v>25315</v>
      </c>
      <c r="C542" s="7" t="s">
        <v>25316</v>
      </c>
      <c r="D542" s="53"/>
      <c r="E542" s="51"/>
      <c r="G542" s="51"/>
      <c r="I542" s="64"/>
      <c r="J542" s="65"/>
      <c r="K542" s="10"/>
      <c r="L542" s="21">
        <v>2352.0755172413797</v>
      </c>
      <c r="M542" s="68"/>
      <c r="N542" s="4"/>
    </row>
    <row r="543" spans="2:14">
      <c r="B543" s="59" t="s">
        <v>25317</v>
      </c>
      <c r="C543" s="7" t="s">
        <v>25318</v>
      </c>
      <c r="D543" s="53"/>
      <c r="E543" s="51"/>
      <c r="G543" s="51"/>
      <c r="I543" s="64"/>
      <c r="J543" s="65"/>
      <c r="K543" s="10"/>
      <c r="L543" s="21">
        <v>2095.1758620689657</v>
      </c>
      <c r="M543" s="68"/>
      <c r="N543" s="4"/>
    </row>
    <row r="544" spans="2:14">
      <c r="B544" s="59" t="s">
        <v>25319</v>
      </c>
      <c r="C544" s="7" t="s">
        <v>25320</v>
      </c>
      <c r="D544" s="53"/>
      <c r="E544" s="51"/>
      <c r="G544" s="51"/>
      <c r="I544" s="64"/>
      <c r="J544" s="65"/>
      <c r="K544" s="10"/>
      <c r="L544" s="21">
        <v>2108.0085057471265</v>
      </c>
      <c r="M544" s="68"/>
      <c r="N544" s="4"/>
    </row>
    <row r="545" spans="2:14">
      <c r="B545" s="59" t="s">
        <v>25321</v>
      </c>
      <c r="C545" s="7" t="s">
        <v>25322</v>
      </c>
      <c r="D545" s="53"/>
      <c r="E545" s="51"/>
      <c r="G545" s="51"/>
      <c r="I545" s="64"/>
      <c r="J545" s="65"/>
      <c r="K545" s="10"/>
      <c r="L545" s="21">
        <v>460.24770114942532</v>
      </c>
      <c r="M545" s="68"/>
      <c r="N545" s="4"/>
    </row>
    <row r="546" spans="2:14">
      <c r="B546" s="59" t="s">
        <v>25323</v>
      </c>
      <c r="C546" s="7" t="s">
        <v>25324</v>
      </c>
      <c r="D546" s="53"/>
      <c r="E546" s="51"/>
      <c r="G546" s="51"/>
      <c r="I546" s="64"/>
      <c r="J546" s="65"/>
      <c r="K546" s="10"/>
      <c r="L546" s="21">
        <v>2043.5985057471266</v>
      </c>
      <c r="M546" s="68"/>
      <c r="N546" s="4"/>
    </row>
    <row r="547" spans="2:14">
      <c r="B547" s="59" t="s">
        <v>25325</v>
      </c>
      <c r="C547" s="7" t="s">
        <v>25326</v>
      </c>
      <c r="D547" s="53"/>
      <c r="E547" s="51"/>
      <c r="G547" s="51"/>
      <c r="I547" s="64"/>
      <c r="J547" s="65"/>
      <c r="K547" s="10"/>
      <c r="L547" s="21">
        <v>2313.5775862068967</v>
      </c>
      <c r="M547" s="68"/>
      <c r="N547" s="4"/>
    </row>
    <row r="548" spans="2:14">
      <c r="B548" s="59" t="s">
        <v>25327</v>
      </c>
      <c r="C548" s="7" t="s">
        <v>25328</v>
      </c>
      <c r="D548" s="53"/>
      <c r="E548" s="51"/>
      <c r="G548" s="51"/>
      <c r="I548" s="64"/>
      <c r="J548" s="65"/>
      <c r="K548" s="10"/>
      <c r="L548" s="21">
        <v>2416.4855172413795</v>
      </c>
      <c r="M548" s="68"/>
      <c r="N548" s="4"/>
    </row>
    <row r="549" spans="2:14">
      <c r="B549" s="59" t="s">
        <v>25329</v>
      </c>
      <c r="C549" s="7" t="s">
        <v>25330</v>
      </c>
      <c r="D549" s="53"/>
      <c r="E549" s="51"/>
      <c r="G549" s="51"/>
      <c r="I549" s="64"/>
      <c r="J549" s="65"/>
      <c r="K549" s="10"/>
      <c r="L549" s="21">
        <v>2442.1508045977016</v>
      </c>
      <c r="M549" s="68"/>
      <c r="N549" s="4"/>
    </row>
    <row r="550" spans="2:14">
      <c r="B550" s="59" t="s">
        <v>25331</v>
      </c>
      <c r="C550" s="7" t="s">
        <v>25332</v>
      </c>
      <c r="D550" s="53"/>
      <c r="E550" s="51"/>
      <c r="G550" s="51"/>
      <c r="I550" s="64"/>
      <c r="J550" s="65"/>
      <c r="K550" s="10"/>
      <c r="L550" s="21">
        <v>2724.9625287356321</v>
      </c>
      <c r="M550" s="68"/>
      <c r="N550" s="4"/>
    </row>
    <row r="551" spans="2:14">
      <c r="B551" s="59" t="s">
        <v>25333</v>
      </c>
      <c r="C551" s="7" t="s">
        <v>25334</v>
      </c>
      <c r="D551" s="53"/>
      <c r="E551" s="51"/>
      <c r="G551" s="51"/>
      <c r="I551" s="64"/>
      <c r="J551" s="65"/>
      <c r="K551" s="10"/>
      <c r="L551" s="21">
        <v>796.85781609195408</v>
      </c>
      <c r="M551" s="68"/>
      <c r="N551" s="4"/>
    </row>
    <row r="552" spans="2:14">
      <c r="B552" s="59" t="s">
        <v>25335</v>
      </c>
      <c r="C552" s="7" t="s">
        <v>25336</v>
      </c>
      <c r="D552" s="53"/>
      <c r="E552" s="51"/>
      <c r="G552" s="51"/>
      <c r="I552" s="64"/>
      <c r="J552" s="65"/>
      <c r="K552" s="10"/>
      <c r="L552" s="21">
        <v>809.6904597701149</v>
      </c>
      <c r="M552" s="68"/>
      <c r="N552" s="4"/>
    </row>
    <row r="553" spans="2:14">
      <c r="B553" s="59" t="s">
        <v>25337</v>
      </c>
      <c r="C553" s="7" t="s">
        <v>25338</v>
      </c>
      <c r="D553" s="53"/>
      <c r="E553" s="51"/>
      <c r="G553" s="51"/>
      <c r="I553" s="64"/>
      <c r="J553" s="65"/>
      <c r="K553" s="10"/>
      <c r="L553" s="21">
        <v>835.35574712643677</v>
      </c>
      <c r="M553" s="68"/>
      <c r="N553" s="4"/>
    </row>
    <row r="554" spans="2:14">
      <c r="B554" s="59" t="s">
        <v>25339</v>
      </c>
      <c r="C554" s="7" t="s">
        <v>25340</v>
      </c>
      <c r="D554" s="53"/>
      <c r="E554" s="51"/>
      <c r="G554" s="51"/>
      <c r="I554" s="64"/>
      <c r="J554" s="65"/>
      <c r="K554" s="10"/>
      <c r="L554" s="21">
        <v>874.10045977011498</v>
      </c>
      <c r="M554" s="68"/>
      <c r="N554" s="4"/>
    </row>
    <row r="555" spans="2:14">
      <c r="B555" s="59" t="s">
        <v>25341</v>
      </c>
      <c r="C555" s="7" t="s">
        <v>25342</v>
      </c>
      <c r="D555" s="53"/>
      <c r="E555" s="51"/>
      <c r="G555" s="51"/>
      <c r="I555" s="64"/>
      <c r="J555" s="65"/>
      <c r="K555" s="10"/>
      <c r="L555" s="21">
        <v>848.43517241379311</v>
      </c>
      <c r="M555" s="68"/>
      <c r="N555" s="4"/>
    </row>
    <row r="556" spans="2:14">
      <c r="B556" s="59" t="s">
        <v>25343</v>
      </c>
      <c r="C556" s="7" t="s">
        <v>25344</v>
      </c>
      <c r="D556" s="53"/>
      <c r="E556" s="51"/>
      <c r="G556" s="51"/>
      <c r="I556" s="64"/>
      <c r="J556" s="65"/>
      <c r="K556" s="10"/>
      <c r="L556" s="21">
        <v>707.02931034482754</v>
      </c>
      <c r="M556" s="68"/>
      <c r="N556" s="4"/>
    </row>
    <row r="557" spans="2:14">
      <c r="B557" s="59" t="s">
        <v>25345</v>
      </c>
      <c r="C557" s="7" t="s">
        <v>25346</v>
      </c>
      <c r="D557" s="53"/>
      <c r="E557" s="51"/>
      <c r="G557" s="51"/>
      <c r="I557" s="64"/>
      <c r="J557" s="65"/>
      <c r="K557" s="10"/>
      <c r="L557" s="21">
        <v>740.34482758620697</v>
      </c>
      <c r="M557" s="68"/>
      <c r="N557" s="4"/>
    </row>
    <row r="558" spans="2:14">
      <c r="B558" s="59" t="s">
        <v>25347</v>
      </c>
      <c r="C558" s="7" t="s">
        <v>25348</v>
      </c>
      <c r="D558" s="53"/>
      <c r="E558" s="51"/>
      <c r="G558" s="51"/>
      <c r="I558" s="64"/>
      <c r="J558" s="65"/>
      <c r="K558" s="10"/>
      <c r="L558" s="21">
        <v>745.52724137931034</v>
      </c>
      <c r="M558" s="68"/>
      <c r="N558" s="4"/>
    </row>
    <row r="559" spans="2:14">
      <c r="B559" s="59" t="s">
        <v>25349</v>
      </c>
      <c r="C559" s="7" t="s">
        <v>25350</v>
      </c>
      <c r="D559" s="53"/>
      <c r="E559" s="51"/>
      <c r="G559" s="51"/>
      <c r="I559" s="64"/>
      <c r="J559" s="65"/>
      <c r="K559" s="10"/>
      <c r="L559" s="21">
        <v>539.95816091954021</v>
      </c>
      <c r="M559" s="68"/>
      <c r="N559" s="4"/>
    </row>
    <row r="560" spans="2:14">
      <c r="B560" s="59" t="s">
        <v>25351</v>
      </c>
      <c r="C560" s="7" t="s">
        <v>25352</v>
      </c>
      <c r="D560" s="53"/>
      <c r="E560" s="51"/>
      <c r="G560" s="51"/>
      <c r="I560" s="64"/>
      <c r="J560" s="65"/>
      <c r="K560" s="10"/>
      <c r="L560" s="21">
        <v>552.79080459770114</v>
      </c>
      <c r="M560" s="68"/>
      <c r="N560" s="4"/>
    </row>
    <row r="561" spans="2:14">
      <c r="B561" s="59" t="s">
        <v>25353</v>
      </c>
      <c r="C561" s="7" t="s">
        <v>25354</v>
      </c>
      <c r="D561" s="53"/>
      <c r="E561" s="51"/>
      <c r="G561" s="51"/>
      <c r="I561" s="64"/>
      <c r="J561" s="65"/>
      <c r="K561" s="10"/>
      <c r="L561" s="21">
        <v>565.62344827586207</v>
      </c>
      <c r="M561" s="68"/>
      <c r="N561" s="4"/>
    </row>
    <row r="562" spans="2:14">
      <c r="B562" s="59" t="s">
        <v>25355</v>
      </c>
      <c r="C562" s="7" t="s">
        <v>25356</v>
      </c>
      <c r="D562" s="53"/>
      <c r="E562" s="51"/>
      <c r="G562" s="51"/>
      <c r="I562" s="64"/>
      <c r="J562" s="65"/>
      <c r="K562" s="10"/>
      <c r="L562" s="21">
        <v>578.45609195402301</v>
      </c>
      <c r="M562" s="68"/>
      <c r="N562" s="4"/>
    </row>
    <row r="563" spans="2:14">
      <c r="B563" s="59" t="s">
        <v>25357</v>
      </c>
      <c r="C563" s="7" t="s">
        <v>25358</v>
      </c>
      <c r="D563" s="53"/>
      <c r="E563" s="51"/>
      <c r="G563" s="51"/>
      <c r="I563" s="64"/>
      <c r="J563" s="65"/>
      <c r="K563" s="10"/>
      <c r="L563" s="21">
        <v>796.85781609195408</v>
      </c>
      <c r="M563" s="68"/>
      <c r="N563" s="4"/>
    </row>
    <row r="564" spans="2:14">
      <c r="B564" s="59" t="s">
        <v>25359</v>
      </c>
      <c r="C564" s="7" t="s">
        <v>25360</v>
      </c>
      <c r="D564" s="53"/>
      <c r="E564" s="51"/>
      <c r="G564" s="51"/>
      <c r="I564" s="64"/>
      <c r="J564" s="65"/>
      <c r="K564" s="10"/>
      <c r="L564" s="21">
        <v>809.6904597701149</v>
      </c>
      <c r="M564" s="68"/>
      <c r="N564" s="4"/>
    </row>
    <row r="565" spans="2:14">
      <c r="B565" s="59" t="s">
        <v>25361</v>
      </c>
      <c r="C565" s="7" t="s">
        <v>25362</v>
      </c>
      <c r="D565" s="53"/>
      <c r="E565" s="51"/>
      <c r="G565" s="51"/>
      <c r="I565" s="64"/>
      <c r="J565" s="65"/>
      <c r="K565" s="10"/>
      <c r="L565" s="21">
        <v>822.52310344827583</v>
      </c>
      <c r="M565" s="68"/>
      <c r="N565" s="4"/>
    </row>
    <row r="566" spans="2:14">
      <c r="B566" s="59" t="s">
        <v>25363</v>
      </c>
      <c r="C566" s="7" t="s">
        <v>25364</v>
      </c>
      <c r="D566" s="53"/>
      <c r="E566" s="51"/>
      <c r="G566" s="51"/>
      <c r="I566" s="64"/>
      <c r="J566" s="65"/>
      <c r="K566" s="10"/>
      <c r="L566" s="21">
        <v>758.35988505747127</v>
      </c>
      <c r="M566" s="68"/>
      <c r="N566" s="4"/>
    </row>
    <row r="567" spans="2:14">
      <c r="B567" s="59" t="s">
        <v>25365</v>
      </c>
      <c r="C567" s="7" t="s">
        <v>25366</v>
      </c>
      <c r="D567" s="53"/>
      <c r="E567" s="51"/>
      <c r="G567" s="51"/>
      <c r="I567" s="64"/>
      <c r="J567" s="65"/>
      <c r="K567" s="10"/>
      <c r="L567" s="21">
        <v>578.45609195402301</v>
      </c>
      <c r="M567" s="68"/>
      <c r="N567" s="4"/>
    </row>
    <row r="568" spans="2:14">
      <c r="B568" s="59" t="s">
        <v>25367</v>
      </c>
      <c r="C568" s="7" t="s">
        <v>25368</v>
      </c>
      <c r="D568" s="53"/>
      <c r="E568" s="51"/>
      <c r="G568" s="51"/>
      <c r="I568" s="64"/>
      <c r="J568" s="65"/>
      <c r="K568" s="10"/>
      <c r="L568" s="21">
        <v>663.34896551724137</v>
      </c>
      <c r="M568" s="68"/>
      <c r="N568" s="4"/>
    </row>
    <row r="569" spans="2:14">
      <c r="B569" s="59" t="s">
        <v>25369</v>
      </c>
      <c r="C569" s="7" t="s">
        <v>25370</v>
      </c>
      <c r="D569" s="53"/>
      <c r="E569" s="51"/>
      <c r="G569" s="51"/>
      <c r="I569" s="64"/>
      <c r="J569" s="65"/>
      <c r="K569" s="10"/>
      <c r="L569" s="21">
        <v>552.79080459770114</v>
      </c>
      <c r="M569" s="68"/>
      <c r="N569" s="4"/>
    </row>
    <row r="570" spans="2:14">
      <c r="B570" s="59" t="s">
        <v>25371</v>
      </c>
      <c r="C570" s="7" t="s">
        <v>25372</v>
      </c>
      <c r="D570" s="53"/>
      <c r="E570" s="51"/>
      <c r="G570" s="51"/>
      <c r="I570" s="64"/>
      <c r="J570" s="65"/>
      <c r="K570" s="10"/>
      <c r="L570" s="21">
        <v>604.12137931034488</v>
      </c>
      <c r="M570" s="68"/>
      <c r="N570" s="4"/>
    </row>
    <row r="571" spans="2:14">
      <c r="B571" s="59" t="s">
        <v>25373</v>
      </c>
      <c r="C571" s="7" t="s">
        <v>25374</v>
      </c>
      <c r="D571" s="53"/>
      <c r="E571" s="51"/>
      <c r="G571" s="51"/>
      <c r="I571" s="64"/>
      <c r="J571" s="65"/>
      <c r="K571" s="10"/>
      <c r="L571" s="21">
        <v>642.61931034482757</v>
      </c>
      <c r="M571" s="68"/>
      <c r="N571" s="4"/>
    </row>
    <row r="572" spans="2:14">
      <c r="B572" s="59" t="s">
        <v>25375</v>
      </c>
      <c r="C572" s="7" t="s">
        <v>25376</v>
      </c>
      <c r="D572" s="53"/>
      <c r="E572" s="51"/>
      <c r="G572" s="51"/>
      <c r="I572" s="64"/>
      <c r="J572" s="65"/>
      <c r="K572" s="10"/>
      <c r="L572" s="21">
        <v>483.19839080459775</v>
      </c>
      <c r="M572" s="68"/>
      <c r="N572" s="4"/>
    </row>
    <row r="573" spans="2:14">
      <c r="B573" s="59" t="s">
        <v>25377</v>
      </c>
      <c r="C573" s="7" t="s">
        <v>25378</v>
      </c>
      <c r="D573" s="53"/>
      <c r="E573" s="51"/>
      <c r="G573" s="51"/>
      <c r="I573" s="64"/>
      <c r="J573" s="65"/>
      <c r="K573" s="10"/>
      <c r="L573" s="21">
        <v>488.38080459770117</v>
      </c>
      <c r="M573" s="68"/>
      <c r="N573" s="4"/>
    </row>
    <row r="574" spans="2:14">
      <c r="B574" s="59" t="s">
        <v>25379</v>
      </c>
      <c r="C574" s="7" t="s">
        <v>25380</v>
      </c>
      <c r="D574" s="53"/>
      <c r="E574" s="51"/>
      <c r="G574" s="51"/>
      <c r="I574" s="64"/>
      <c r="J574" s="65"/>
      <c r="K574" s="10"/>
      <c r="L574" s="21">
        <v>514.04609195402304</v>
      </c>
      <c r="M574" s="68"/>
      <c r="N574" s="4"/>
    </row>
    <row r="575" spans="2:14">
      <c r="B575" s="59" t="s">
        <v>25381</v>
      </c>
      <c r="C575" s="7" t="s">
        <v>25382</v>
      </c>
      <c r="D575" s="53"/>
      <c r="E575" s="51"/>
      <c r="G575" s="51"/>
      <c r="I575" s="64"/>
      <c r="J575" s="65"/>
      <c r="K575" s="10"/>
      <c r="L575" s="21">
        <v>539.95816091954021</v>
      </c>
      <c r="M575" s="68"/>
      <c r="N575" s="4"/>
    </row>
    <row r="576" spans="2:14">
      <c r="B576" s="59" t="s">
        <v>25383</v>
      </c>
      <c r="C576" s="7" t="s">
        <v>25384</v>
      </c>
      <c r="D576" s="53"/>
      <c r="E576" s="51"/>
      <c r="G576" s="51"/>
      <c r="I576" s="64"/>
      <c r="J576" s="65"/>
      <c r="K576" s="10"/>
      <c r="L576" s="21">
        <v>526.87873563218386</v>
      </c>
      <c r="M576" s="68"/>
      <c r="N576" s="4"/>
    </row>
    <row r="577" spans="2:14">
      <c r="B577" s="59" t="s">
        <v>25385</v>
      </c>
      <c r="C577" s="7" t="s">
        <v>25386</v>
      </c>
      <c r="D577" s="53"/>
      <c r="E577" s="51"/>
      <c r="G577" s="51"/>
      <c r="I577" s="64"/>
      <c r="J577" s="65"/>
      <c r="K577" s="10"/>
      <c r="L577" s="21">
        <v>1311.1506896551725</v>
      </c>
      <c r="M577" s="68"/>
      <c r="N577" s="4"/>
    </row>
    <row r="578" spans="2:14">
      <c r="B578" s="59" t="s">
        <v>25387</v>
      </c>
      <c r="C578" s="7" t="s">
        <v>25388</v>
      </c>
      <c r="D578" s="53"/>
      <c r="E578" s="51"/>
      <c r="G578" s="51"/>
      <c r="I578" s="64"/>
      <c r="J578" s="65"/>
      <c r="K578" s="10"/>
      <c r="L578" s="21">
        <v>1311.1506896551725</v>
      </c>
      <c r="M578" s="68"/>
      <c r="N578" s="4"/>
    </row>
    <row r="579" spans="2:14">
      <c r="B579" s="59" t="s">
        <v>25389</v>
      </c>
      <c r="C579" s="7" t="s">
        <v>25390</v>
      </c>
      <c r="D579" s="53"/>
      <c r="E579" s="51"/>
      <c r="G579" s="51"/>
      <c r="I579" s="64"/>
      <c r="J579" s="65"/>
      <c r="K579" s="10"/>
      <c r="L579" s="21">
        <v>1362.481264367816</v>
      </c>
      <c r="M579" s="68"/>
      <c r="N579" s="4"/>
    </row>
    <row r="580" spans="2:14">
      <c r="B580" s="59" t="s">
        <v>25391</v>
      </c>
      <c r="C580" s="7" t="s">
        <v>25392</v>
      </c>
      <c r="D580" s="53"/>
      <c r="E580" s="51"/>
      <c r="G580" s="51"/>
      <c r="I580" s="64"/>
      <c r="J580" s="65"/>
      <c r="K580" s="10"/>
      <c r="L580" s="21">
        <v>1362.481264367816</v>
      </c>
      <c r="M580" s="68"/>
      <c r="N580" s="4"/>
    </row>
    <row r="581" spans="2:14">
      <c r="B581" s="59" t="s">
        <v>25393</v>
      </c>
      <c r="C581" s="7" t="s">
        <v>25394</v>
      </c>
      <c r="D581" s="53"/>
      <c r="E581" s="51"/>
      <c r="G581" s="51"/>
      <c r="I581" s="64"/>
      <c r="J581" s="65"/>
      <c r="K581" s="10"/>
      <c r="L581" s="21">
        <v>1362.481264367816</v>
      </c>
      <c r="M581" s="68"/>
      <c r="N581" s="4"/>
    </row>
    <row r="582" spans="2:14">
      <c r="B582" s="59" t="s">
        <v>25395</v>
      </c>
      <c r="C582" s="7" t="s">
        <v>25396</v>
      </c>
      <c r="D582" s="53"/>
      <c r="E582" s="51"/>
      <c r="G582" s="51"/>
      <c r="I582" s="64"/>
      <c r="J582" s="65"/>
      <c r="K582" s="10"/>
      <c r="L582" s="21">
        <v>1388.1465517241379</v>
      </c>
      <c r="M582" s="68"/>
      <c r="N582" s="4"/>
    </row>
    <row r="583" spans="2:14">
      <c r="B583" s="59" t="s">
        <v>25397</v>
      </c>
      <c r="C583" s="7" t="s">
        <v>25398</v>
      </c>
      <c r="D583" s="53"/>
      <c r="E583" s="51"/>
      <c r="G583" s="51"/>
      <c r="I583" s="64"/>
      <c r="J583" s="65"/>
      <c r="K583" s="10"/>
      <c r="L583" s="21">
        <v>1400.979195402299</v>
      </c>
      <c r="M583" s="68"/>
      <c r="N583" s="4"/>
    </row>
    <row r="584" spans="2:14">
      <c r="B584" s="59" t="s">
        <v>25399</v>
      </c>
      <c r="C584" s="7" t="s">
        <v>25400</v>
      </c>
      <c r="D584" s="53"/>
      <c r="E584" s="51"/>
      <c r="G584" s="51"/>
      <c r="I584" s="64"/>
      <c r="J584" s="65"/>
      <c r="K584" s="10"/>
      <c r="L584" s="21">
        <v>1362.481264367816</v>
      </c>
      <c r="M584" s="68"/>
      <c r="N584" s="4"/>
    </row>
    <row r="585" spans="2:14">
      <c r="B585" s="59" t="s">
        <v>25401</v>
      </c>
      <c r="C585" s="7" t="s">
        <v>25402</v>
      </c>
      <c r="D585" s="53"/>
      <c r="E585" s="51"/>
      <c r="G585" s="51"/>
      <c r="I585" s="64"/>
      <c r="J585" s="65"/>
      <c r="K585" s="10"/>
      <c r="L585" s="21">
        <v>1516.7197701149425</v>
      </c>
      <c r="M585" s="68"/>
      <c r="N585" s="4"/>
    </row>
    <row r="586" spans="2:14">
      <c r="B586" s="59" t="s">
        <v>25403</v>
      </c>
      <c r="C586" s="7" t="s">
        <v>25404</v>
      </c>
      <c r="D586" s="53"/>
      <c r="E586" s="51"/>
      <c r="G586" s="51"/>
      <c r="I586" s="64"/>
      <c r="J586" s="65"/>
      <c r="K586" s="10"/>
      <c r="L586" s="21">
        <v>1529.5524137931036</v>
      </c>
      <c r="M586" s="68"/>
      <c r="N586" s="4"/>
    </row>
    <row r="587" spans="2:14">
      <c r="B587" s="59" t="s">
        <v>25405</v>
      </c>
      <c r="C587" s="7" t="s">
        <v>25406</v>
      </c>
      <c r="D587" s="53"/>
      <c r="E587" s="51"/>
      <c r="G587" s="51"/>
      <c r="I587" s="64"/>
      <c r="J587" s="65"/>
      <c r="K587" s="10"/>
      <c r="L587" s="21">
        <v>1568.0503448275863</v>
      </c>
      <c r="M587" s="68"/>
      <c r="N587" s="4"/>
    </row>
    <row r="588" spans="2:14">
      <c r="B588" s="59" t="s">
        <v>25407</v>
      </c>
      <c r="C588" s="7" t="s">
        <v>25408</v>
      </c>
      <c r="D588" s="53"/>
      <c r="E588" s="51"/>
      <c r="G588" s="51"/>
      <c r="I588" s="64"/>
      <c r="J588" s="65"/>
      <c r="K588" s="10"/>
      <c r="L588" s="21">
        <v>1542.3850574712644</v>
      </c>
      <c r="M588" s="68"/>
      <c r="N588" s="4"/>
    </row>
    <row r="589" spans="2:14">
      <c r="B589" s="59" t="s">
        <v>25409</v>
      </c>
      <c r="C589" s="7" t="s">
        <v>25410</v>
      </c>
      <c r="D589" s="53"/>
      <c r="E589" s="51"/>
      <c r="G589" s="51"/>
      <c r="I589" s="64"/>
      <c r="J589" s="65"/>
      <c r="K589" s="10"/>
      <c r="L589" s="21">
        <v>1670.9582758620691</v>
      </c>
      <c r="M589" s="68"/>
      <c r="N589" s="4"/>
    </row>
    <row r="590" spans="2:14">
      <c r="B590" s="59" t="s">
        <v>25411</v>
      </c>
      <c r="C590" s="7" t="s">
        <v>25412</v>
      </c>
      <c r="D590" s="53"/>
      <c r="E590" s="51"/>
      <c r="G590" s="51"/>
      <c r="I590" s="64"/>
      <c r="J590" s="65"/>
      <c r="K590" s="10"/>
      <c r="L590" s="21">
        <v>2699.2972413793104</v>
      </c>
      <c r="M590" s="68"/>
      <c r="N590" s="4"/>
    </row>
    <row r="591" spans="2:14">
      <c r="B591" s="59" t="s">
        <v>25413</v>
      </c>
      <c r="C591" s="7" t="s">
        <v>25414</v>
      </c>
      <c r="D591" s="53"/>
      <c r="E591" s="51"/>
      <c r="G591" s="51"/>
      <c r="I591" s="64"/>
      <c r="J591" s="65"/>
      <c r="K591" s="10"/>
      <c r="L591" s="21">
        <v>2699.2972413793104</v>
      </c>
      <c r="M591" s="68"/>
      <c r="N591" s="4"/>
    </row>
    <row r="592" spans="2:14">
      <c r="B592" s="59" t="s">
        <v>25415</v>
      </c>
      <c r="C592" s="7" t="s">
        <v>25416</v>
      </c>
      <c r="D592" s="53"/>
      <c r="E592" s="51"/>
      <c r="G592" s="51"/>
      <c r="I592" s="64"/>
      <c r="J592" s="65"/>
      <c r="K592" s="10"/>
      <c r="L592" s="21">
        <v>2801.9583908045979</v>
      </c>
      <c r="M592" s="68"/>
      <c r="N592" s="4"/>
    </row>
    <row r="593" spans="2:14">
      <c r="B593" s="59" t="s">
        <v>25417</v>
      </c>
      <c r="C593" s="7" t="s">
        <v>25418</v>
      </c>
      <c r="D593" s="53"/>
      <c r="E593" s="51"/>
      <c r="G593" s="51"/>
      <c r="I593" s="64"/>
      <c r="J593" s="65"/>
      <c r="K593" s="10"/>
      <c r="L593" s="21">
        <v>3341.9165517241381</v>
      </c>
      <c r="M593" s="68"/>
      <c r="N593" s="4"/>
    </row>
    <row r="594" spans="2:14">
      <c r="B594" s="59" t="s">
        <v>25419</v>
      </c>
      <c r="C594" s="7" t="s">
        <v>25420</v>
      </c>
      <c r="D594" s="53"/>
      <c r="E594" s="51"/>
      <c r="G594" s="51"/>
      <c r="I594" s="64"/>
      <c r="J594" s="65"/>
      <c r="K594" s="10"/>
      <c r="L594" s="21">
        <v>1465.3891954022988</v>
      </c>
      <c r="M594" s="68"/>
      <c r="N594" s="4"/>
    </row>
    <row r="595" spans="2:14">
      <c r="B595" s="59" t="s">
        <v>25421</v>
      </c>
      <c r="C595" s="7" t="s">
        <v>25422</v>
      </c>
      <c r="D595" s="53"/>
      <c r="E595" s="51"/>
      <c r="G595" s="51"/>
      <c r="I595" s="64"/>
      <c r="J595" s="65"/>
      <c r="K595" s="10"/>
      <c r="L595" s="21">
        <v>1478.2218390804599</v>
      </c>
      <c r="M595" s="68"/>
      <c r="N595" s="4"/>
    </row>
    <row r="596" spans="2:14">
      <c r="B596" s="59" t="s">
        <v>25423</v>
      </c>
      <c r="C596" s="7" t="s">
        <v>25424</v>
      </c>
      <c r="D596" s="53"/>
      <c r="E596" s="51"/>
      <c r="G596" s="51"/>
      <c r="I596" s="64"/>
      <c r="J596" s="65"/>
      <c r="K596" s="10"/>
      <c r="L596" s="21">
        <v>1485.8720689655172</v>
      </c>
      <c r="M596" s="68"/>
      <c r="N596" s="4"/>
    </row>
    <row r="597" spans="2:14">
      <c r="B597" s="59" t="s">
        <v>25425</v>
      </c>
      <c r="C597" s="7" t="s">
        <v>25426</v>
      </c>
      <c r="D597" s="53"/>
      <c r="E597" s="51"/>
      <c r="G597" s="51"/>
      <c r="I597" s="64"/>
      <c r="J597" s="65"/>
      <c r="K597" s="10"/>
      <c r="L597" s="21">
        <v>1491.0544827586207</v>
      </c>
      <c r="M597" s="68"/>
      <c r="N597" s="4"/>
    </row>
    <row r="598" spans="2:14">
      <c r="B598" s="59" t="s">
        <v>25427</v>
      </c>
      <c r="C598" s="7" t="s">
        <v>25428</v>
      </c>
      <c r="D598" s="53"/>
      <c r="E598" s="51"/>
      <c r="G598" s="51"/>
      <c r="I598" s="64"/>
      <c r="J598" s="65"/>
      <c r="K598" s="10"/>
      <c r="L598" s="21">
        <v>1491.0544827586207</v>
      </c>
      <c r="M598" s="68"/>
      <c r="N598" s="4"/>
    </row>
    <row r="599" spans="2:14">
      <c r="B599" s="59" t="s">
        <v>25429</v>
      </c>
      <c r="C599" s="7" t="s">
        <v>25430</v>
      </c>
      <c r="D599" s="53"/>
      <c r="E599" s="51"/>
      <c r="G599" s="51"/>
      <c r="I599" s="64"/>
      <c r="J599" s="65"/>
      <c r="K599" s="10"/>
      <c r="L599" s="21">
        <v>1503.8871264367817</v>
      </c>
      <c r="M599" s="68"/>
      <c r="N599" s="4"/>
    </row>
    <row r="600" spans="2:14">
      <c r="B600" s="59" t="s">
        <v>25431</v>
      </c>
      <c r="C600" s="7" t="s">
        <v>25432</v>
      </c>
      <c r="D600" s="53"/>
      <c r="E600" s="51"/>
      <c r="G600" s="51"/>
      <c r="I600" s="64"/>
      <c r="J600" s="65"/>
      <c r="K600" s="10"/>
      <c r="L600" s="21">
        <v>1516.7197701149425</v>
      </c>
      <c r="M600" s="68"/>
      <c r="N600" s="4"/>
    </row>
    <row r="601" spans="2:14">
      <c r="B601" s="59" t="s">
        <v>25433</v>
      </c>
      <c r="C601" s="7" t="s">
        <v>25434</v>
      </c>
      <c r="D601" s="53"/>
      <c r="E601" s="51"/>
      <c r="G601" s="51"/>
      <c r="I601" s="64"/>
      <c r="J601" s="65"/>
      <c r="K601" s="10"/>
      <c r="L601" s="21">
        <v>1529.5524137931036</v>
      </c>
      <c r="M601" s="68"/>
      <c r="N601" s="4"/>
    </row>
    <row r="602" spans="2:14">
      <c r="B602" s="59" t="s">
        <v>25435</v>
      </c>
      <c r="C602" s="7" t="s">
        <v>25436</v>
      </c>
      <c r="D602" s="53"/>
      <c r="E602" s="51"/>
      <c r="G602" s="51"/>
      <c r="I602" s="64"/>
      <c r="J602" s="65"/>
      <c r="K602" s="10"/>
      <c r="L602" s="21">
        <v>1670.9582758620691</v>
      </c>
      <c r="M602" s="68"/>
      <c r="N602" s="4"/>
    </row>
    <row r="603" spans="2:14">
      <c r="B603" s="59" t="s">
        <v>25437</v>
      </c>
      <c r="C603" s="7" t="s">
        <v>25438</v>
      </c>
      <c r="D603" s="53"/>
      <c r="E603" s="51"/>
      <c r="G603" s="51"/>
      <c r="I603" s="64"/>
      <c r="J603" s="65"/>
      <c r="K603" s="10"/>
      <c r="L603" s="21">
        <v>1683.7909195402301</v>
      </c>
      <c r="M603" s="68"/>
      <c r="N603" s="4"/>
    </row>
    <row r="604" spans="2:14">
      <c r="B604" s="59" t="s">
        <v>25439</v>
      </c>
      <c r="C604" s="7" t="s">
        <v>25440</v>
      </c>
      <c r="D604" s="53"/>
      <c r="E604" s="51"/>
      <c r="G604" s="51"/>
      <c r="I604" s="64"/>
      <c r="J604" s="65"/>
      <c r="K604" s="10"/>
      <c r="L604" s="21">
        <v>1683.7909195402301</v>
      </c>
      <c r="M604" s="68"/>
      <c r="N604" s="4"/>
    </row>
    <row r="605" spans="2:14">
      <c r="B605" s="59" t="s">
        <v>25441</v>
      </c>
      <c r="C605" s="7" t="s">
        <v>25442</v>
      </c>
      <c r="D605" s="53"/>
      <c r="E605" s="51"/>
      <c r="G605" s="51"/>
      <c r="I605" s="64"/>
      <c r="J605" s="65"/>
      <c r="K605" s="10"/>
      <c r="L605" s="21">
        <v>1825.1967816091953</v>
      </c>
      <c r="M605" s="68"/>
      <c r="N605" s="4"/>
    </row>
    <row r="606" spans="2:14">
      <c r="B606" s="59" t="s">
        <v>25443</v>
      </c>
      <c r="C606" s="7" t="s">
        <v>25444</v>
      </c>
      <c r="D606" s="53"/>
      <c r="E606" s="51"/>
      <c r="G606" s="51"/>
      <c r="I606" s="64"/>
      <c r="J606" s="65"/>
      <c r="K606" s="10"/>
      <c r="L606" s="21">
        <v>1825.1967816091953</v>
      </c>
      <c r="M606" s="68"/>
      <c r="N606" s="4"/>
    </row>
    <row r="607" spans="2:14">
      <c r="B607" s="59" t="s">
        <v>25445</v>
      </c>
      <c r="C607" s="7" t="s">
        <v>25446</v>
      </c>
      <c r="D607" s="53"/>
      <c r="E607" s="51"/>
      <c r="G607" s="51"/>
      <c r="I607" s="64"/>
      <c r="J607" s="65"/>
      <c r="K607" s="10"/>
      <c r="L607" s="21">
        <v>1593.7156321839082</v>
      </c>
      <c r="M607" s="68"/>
      <c r="N607" s="4"/>
    </row>
    <row r="608" spans="2:14">
      <c r="B608" s="59" t="s">
        <v>25447</v>
      </c>
      <c r="C608" s="7" t="s">
        <v>25448</v>
      </c>
      <c r="D608" s="53"/>
      <c r="E608" s="51"/>
      <c r="G608" s="51"/>
      <c r="I608" s="64"/>
      <c r="J608" s="65"/>
      <c r="K608" s="10"/>
      <c r="L608" s="21">
        <v>1606.5482758620692</v>
      </c>
      <c r="M608" s="68"/>
      <c r="N608" s="4"/>
    </row>
    <row r="609" spans="2:14">
      <c r="B609" s="59" t="s">
        <v>25449</v>
      </c>
      <c r="C609" s="7" t="s">
        <v>25450</v>
      </c>
      <c r="D609" s="53"/>
      <c r="E609" s="51"/>
      <c r="G609" s="51"/>
      <c r="I609" s="64"/>
      <c r="J609" s="65"/>
      <c r="K609" s="10"/>
      <c r="L609" s="21">
        <v>1619.6277011494253</v>
      </c>
      <c r="M609" s="68"/>
      <c r="N609" s="4"/>
    </row>
    <row r="610" spans="2:14">
      <c r="B610" s="59" t="s">
        <v>25451</v>
      </c>
      <c r="C610" s="7" t="s">
        <v>25452</v>
      </c>
      <c r="D610" s="53"/>
      <c r="E610" s="51"/>
      <c r="G610" s="51"/>
      <c r="I610" s="64"/>
      <c r="J610" s="65"/>
      <c r="K610" s="10"/>
      <c r="L610" s="21">
        <v>1632.4603448275864</v>
      </c>
      <c r="M610" s="68"/>
      <c r="N610" s="4"/>
    </row>
    <row r="611" spans="2:14">
      <c r="B611" s="59" t="s">
        <v>25453</v>
      </c>
      <c r="C611" s="7" t="s">
        <v>25454</v>
      </c>
      <c r="D611" s="53"/>
      <c r="E611" s="51"/>
      <c r="G611" s="51"/>
      <c r="I611" s="64"/>
      <c r="J611" s="65"/>
      <c r="K611" s="10"/>
      <c r="L611" s="21">
        <v>1850.8620689655172</v>
      </c>
      <c r="M611" s="68"/>
      <c r="N611" s="4"/>
    </row>
    <row r="612" spans="2:14">
      <c r="B612" s="59" t="s">
        <v>25455</v>
      </c>
      <c r="C612" s="7" t="s">
        <v>25456</v>
      </c>
      <c r="D612" s="53"/>
      <c r="E612" s="51"/>
      <c r="G612" s="51"/>
      <c r="I612" s="64"/>
      <c r="J612" s="65"/>
      <c r="K612" s="10"/>
      <c r="L612" s="21">
        <v>2801.9583908045979</v>
      </c>
      <c r="M612" s="68"/>
      <c r="N612" s="4"/>
    </row>
    <row r="613" spans="2:14">
      <c r="B613" s="59" t="s">
        <v>25457</v>
      </c>
      <c r="C613" s="7" t="s">
        <v>25458</v>
      </c>
      <c r="D613" s="53"/>
      <c r="E613" s="51"/>
      <c r="G613" s="51"/>
      <c r="I613" s="64"/>
      <c r="J613" s="65"/>
      <c r="K613" s="10"/>
      <c r="L613" s="21">
        <v>2801.9583908045979</v>
      </c>
      <c r="M613" s="68"/>
      <c r="N613" s="4"/>
    </row>
    <row r="614" spans="2:14">
      <c r="B614" s="59" t="s">
        <v>25459</v>
      </c>
      <c r="C614" s="7" t="s">
        <v>25460</v>
      </c>
      <c r="D614" s="53"/>
      <c r="E614" s="51"/>
      <c r="G614" s="51"/>
      <c r="I614" s="64"/>
      <c r="J614" s="65"/>
      <c r="K614" s="10"/>
      <c r="L614" s="21">
        <v>2801.9583908045979</v>
      </c>
      <c r="M614" s="68"/>
      <c r="N614" s="4"/>
    </row>
    <row r="615" spans="2:14">
      <c r="B615" s="59" t="s">
        <v>25461</v>
      </c>
      <c r="C615" s="7" t="s">
        <v>25462</v>
      </c>
      <c r="D615" s="53"/>
      <c r="E615" s="51"/>
      <c r="G615" s="51"/>
      <c r="I615" s="64"/>
      <c r="J615" s="65"/>
      <c r="K615" s="10"/>
      <c r="L615" s="21">
        <v>3033.4395402298851</v>
      </c>
      <c r="M615" s="68"/>
      <c r="N615" s="4"/>
    </row>
    <row r="616" spans="2:14">
      <c r="B616" s="59" t="s">
        <v>25463</v>
      </c>
      <c r="C616" s="7" t="s">
        <v>25464</v>
      </c>
      <c r="D616" s="53"/>
      <c r="E616" s="51"/>
      <c r="G616" s="51"/>
      <c r="I616" s="64"/>
      <c r="J616" s="65"/>
      <c r="K616" s="10"/>
      <c r="L616" s="21">
        <v>4807.0589655172416</v>
      </c>
      <c r="M616" s="68"/>
      <c r="N616" s="4"/>
    </row>
    <row r="617" spans="2:14">
      <c r="B617" s="59" t="s">
        <v>25465</v>
      </c>
      <c r="C617" s="7" t="s">
        <v>25466</v>
      </c>
      <c r="D617" s="53"/>
      <c r="E617" s="51"/>
      <c r="G617" s="51"/>
      <c r="I617" s="64"/>
      <c r="J617" s="65"/>
      <c r="K617" s="10"/>
      <c r="L617" s="21">
        <v>4961.2974712643681</v>
      </c>
      <c r="M617" s="68"/>
      <c r="N617" s="4"/>
    </row>
    <row r="618" spans="2:14">
      <c r="B618" s="59" t="s">
        <v>25467</v>
      </c>
      <c r="C618" s="7" t="s">
        <v>25468</v>
      </c>
      <c r="D618" s="53"/>
      <c r="E618" s="51"/>
      <c r="G618" s="51"/>
      <c r="I618" s="64"/>
      <c r="J618" s="65"/>
      <c r="K618" s="10"/>
      <c r="L618" s="21">
        <v>4961.2974712643681</v>
      </c>
      <c r="M618" s="68"/>
      <c r="N618" s="4"/>
    </row>
    <row r="619" spans="2:14">
      <c r="B619" s="59" t="s">
        <v>25469</v>
      </c>
      <c r="C619" s="7" t="s">
        <v>25470</v>
      </c>
      <c r="D619" s="53"/>
      <c r="E619" s="51"/>
      <c r="G619" s="51"/>
      <c r="I619" s="64"/>
      <c r="J619" s="65"/>
      <c r="K619" s="10"/>
      <c r="L619" s="21">
        <v>17094.808850574715</v>
      </c>
      <c r="M619" s="68"/>
      <c r="N619" s="4"/>
    </row>
    <row r="620" spans="2:14">
      <c r="B620" s="59" t="s">
        <v>25471</v>
      </c>
      <c r="C620" s="7" t="s">
        <v>25472</v>
      </c>
      <c r="D620" s="53"/>
      <c r="E620" s="51"/>
      <c r="G620" s="51"/>
      <c r="I620" s="64"/>
      <c r="J620" s="65"/>
      <c r="K620" s="10"/>
      <c r="L620" s="21">
        <v>18380.047471264366</v>
      </c>
      <c r="M620" s="68"/>
      <c r="N620" s="4"/>
    </row>
    <row r="621" spans="2:14">
      <c r="B621" s="59" t="s">
        <v>25473</v>
      </c>
      <c r="C621" s="7" t="s">
        <v>25474</v>
      </c>
      <c r="D621" s="53"/>
      <c r="E621" s="51"/>
      <c r="G621" s="51"/>
      <c r="I621" s="64"/>
      <c r="J621" s="65"/>
      <c r="K621" s="10"/>
      <c r="L621" s="21">
        <v>3624.728275862069</v>
      </c>
      <c r="M621" s="68"/>
      <c r="N621" s="4"/>
    </row>
    <row r="622" spans="2:14">
      <c r="B622" s="59" t="s">
        <v>25475</v>
      </c>
      <c r="C622" s="7" t="s">
        <v>25476</v>
      </c>
      <c r="D622" s="53"/>
      <c r="E622" s="51"/>
      <c r="G622" s="51"/>
      <c r="I622" s="64"/>
      <c r="J622" s="65"/>
      <c r="K622" s="10"/>
      <c r="L622" s="21">
        <v>771.19252873563221</v>
      </c>
      <c r="M622" s="68"/>
      <c r="N622" s="4"/>
    </row>
    <row r="623" spans="2:14">
      <c r="B623" s="59" t="s">
        <v>25477</v>
      </c>
      <c r="C623" s="7" t="s">
        <v>25478</v>
      </c>
      <c r="D623" s="53"/>
      <c r="E623" s="51"/>
      <c r="G623" s="51"/>
      <c r="I623" s="64"/>
      <c r="J623" s="65"/>
      <c r="K623" s="10"/>
      <c r="L623" s="21">
        <v>1401.2259770114945</v>
      </c>
      <c r="M623" s="68"/>
      <c r="N623" s="4"/>
    </row>
    <row r="624" spans="2:14">
      <c r="B624" s="59" t="s">
        <v>25479</v>
      </c>
      <c r="C624" s="7" t="s">
        <v>25478</v>
      </c>
      <c r="D624" s="53"/>
      <c r="E624" s="51"/>
      <c r="G624" s="51"/>
      <c r="I624" s="64"/>
      <c r="J624" s="65"/>
      <c r="K624" s="10"/>
      <c r="L624" s="21">
        <v>1401.2259770114945</v>
      </c>
      <c r="M624" s="68"/>
      <c r="N624" s="4"/>
    </row>
    <row r="625" spans="2:14">
      <c r="B625" s="59" t="s">
        <v>25480</v>
      </c>
      <c r="C625" s="7" t="s">
        <v>25478</v>
      </c>
      <c r="D625" s="53"/>
      <c r="E625" s="51"/>
      <c r="G625" s="51"/>
      <c r="I625" s="64"/>
      <c r="J625" s="65"/>
      <c r="K625" s="10"/>
      <c r="L625" s="21">
        <v>1497.9643678160919</v>
      </c>
      <c r="M625" s="68"/>
      <c r="N625" s="4"/>
    </row>
    <row r="626" spans="2:14">
      <c r="B626" s="59" t="s">
        <v>25481</v>
      </c>
      <c r="C626" s="7" t="s">
        <v>25478</v>
      </c>
      <c r="D626" s="53"/>
      <c r="E626" s="51"/>
      <c r="G626" s="51"/>
      <c r="I626" s="64"/>
      <c r="J626" s="65"/>
      <c r="K626" s="10"/>
      <c r="L626" s="21">
        <v>1497.9643678160919</v>
      </c>
      <c r="M626" s="68"/>
      <c r="N626" s="4"/>
    </row>
    <row r="627" spans="2:14">
      <c r="B627" s="59" t="s">
        <v>25482</v>
      </c>
      <c r="C627" s="7" t="s">
        <v>25478</v>
      </c>
      <c r="D627" s="53"/>
      <c r="E627" s="51"/>
      <c r="G627" s="51"/>
      <c r="I627" s="64"/>
      <c r="J627" s="65"/>
      <c r="K627" s="10"/>
      <c r="L627" s="21">
        <v>1594.7027586206896</v>
      </c>
      <c r="M627" s="68"/>
      <c r="N627" s="4"/>
    </row>
    <row r="628" spans="2:14">
      <c r="B628" s="59" t="s">
        <v>25483</v>
      </c>
      <c r="C628" s="7" t="s">
        <v>25484</v>
      </c>
      <c r="D628" s="53"/>
      <c r="E628" s="51"/>
      <c r="G628" s="51"/>
      <c r="I628" s="64"/>
      <c r="J628" s="65"/>
      <c r="K628" s="10"/>
      <c r="L628" s="21">
        <v>1182.5774712643679</v>
      </c>
      <c r="M628" s="68"/>
      <c r="N628" s="4"/>
    </row>
    <row r="629" spans="2:14">
      <c r="B629" s="59" t="s">
        <v>25485</v>
      </c>
      <c r="C629" s="7" t="s">
        <v>25486</v>
      </c>
      <c r="D629" s="53"/>
      <c r="E629" s="51"/>
      <c r="G629" s="51"/>
      <c r="I629" s="64"/>
      <c r="J629" s="65"/>
      <c r="K629" s="10"/>
      <c r="L629" s="21">
        <v>5295.4397701149428</v>
      </c>
      <c r="M629" s="68"/>
      <c r="N629" s="4"/>
    </row>
    <row r="630" spans="2:14">
      <c r="B630" s="59" t="s">
        <v>25487</v>
      </c>
      <c r="C630" s="7" t="s">
        <v>25488</v>
      </c>
      <c r="D630" s="53"/>
      <c r="E630" s="51"/>
      <c r="G630" s="51"/>
      <c r="I630" s="64"/>
      <c r="J630" s="65"/>
      <c r="K630" s="10"/>
      <c r="L630" s="21">
        <v>5706.8247126436781</v>
      </c>
      <c r="M630" s="68"/>
      <c r="N630" s="4"/>
    </row>
    <row r="631" spans="2:14">
      <c r="B631" s="59" t="s">
        <v>25489</v>
      </c>
      <c r="C631" s="7" t="s">
        <v>25490</v>
      </c>
      <c r="D631" s="53"/>
      <c r="E631" s="51"/>
      <c r="G631" s="51"/>
      <c r="I631" s="64"/>
      <c r="J631" s="65"/>
      <c r="K631" s="10"/>
      <c r="L631" s="21">
        <v>4113.1090804597698</v>
      </c>
      <c r="M631" s="68"/>
      <c r="N631" s="4"/>
    </row>
    <row r="632" spans="2:14">
      <c r="B632" s="59" t="s">
        <v>25491</v>
      </c>
      <c r="C632" s="7" t="s">
        <v>25492</v>
      </c>
      <c r="D632" s="53"/>
      <c r="E632" s="51"/>
      <c r="G632" s="51"/>
      <c r="I632" s="64"/>
      <c r="J632" s="65"/>
      <c r="K632" s="10"/>
      <c r="L632" s="21">
        <v>9562.78735632184</v>
      </c>
      <c r="M632" s="68"/>
      <c r="N632" s="4"/>
    </row>
    <row r="633" spans="2:14">
      <c r="B633" s="59" t="s">
        <v>25493</v>
      </c>
      <c r="C633" s="7" t="s">
        <v>25494</v>
      </c>
      <c r="D633" s="53"/>
      <c r="E633" s="51"/>
      <c r="G633" s="51"/>
      <c r="I633" s="64"/>
      <c r="J633" s="65"/>
      <c r="K633" s="10"/>
      <c r="L633" s="21">
        <v>7660.5947126436786</v>
      </c>
      <c r="M633" s="68"/>
      <c r="N633" s="4"/>
    </row>
    <row r="634" spans="2:14">
      <c r="B634" s="59" t="s">
        <v>25495</v>
      </c>
      <c r="C634" s="7" t="s">
        <v>25496</v>
      </c>
      <c r="D634" s="53"/>
      <c r="E634" s="51"/>
      <c r="G634" s="51"/>
      <c r="I634" s="64"/>
      <c r="J634" s="65"/>
      <c r="K634" s="10"/>
      <c r="L634" s="21">
        <v>11387.984137931035</v>
      </c>
      <c r="M634" s="68"/>
      <c r="N634" s="4"/>
    </row>
    <row r="635" spans="2:14">
      <c r="B635" s="59" t="s">
        <v>25497</v>
      </c>
      <c r="C635" s="7" t="s">
        <v>25498</v>
      </c>
      <c r="D635" s="53"/>
      <c r="E635" s="51"/>
      <c r="G635" s="51"/>
      <c r="I635" s="64"/>
      <c r="J635" s="65"/>
      <c r="K635" s="10"/>
      <c r="L635" s="21">
        <v>13753.13908045977</v>
      </c>
      <c r="M635" s="68"/>
      <c r="N635" s="4"/>
    </row>
    <row r="636" spans="2:14">
      <c r="B636" s="59" t="s">
        <v>25499</v>
      </c>
      <c r="C636" s="7" t="s">
        <v>25500</v>
      </c>
      <c r="D636" s="53"/>
      <c r="E636" s="51"/>
      <c r="G636" s="51"/>
      <c r="I636" s="64"/>
      <c r="J636" s="65"/>
      <c r="K636" s="10"/>
      <c r="L636" s="21">
        <v>9254.310344827587</v>
      </c>
      <c r="M636" s="68"/>
      <c r="N636" s="4"/>
    </row>
    <row r="637" spans="2:14">
      <c r="B637" s="59" t="s">
        <v>25501</v>
      </c>
      <c r="C637" s="7" t="s">
        <v>25502</v>
      </c>
      <c r="D637" s="53"/>
      <c r="E637" s="51"/>
      <c r="G637" s="51"/>
      <c r="I637" s="64"/>
      <c r="J637" s="65"/>
      <c r="K637" s="10"/>
      <c r="L637" s="21">
        <v>12596.226896551723</v>
      </c>
      <c r="M637" s="68"/>
      <c r="N637" s="4"/>
    </row>
    <row r="638" spans="2:14">
      <c r="B638" s="59" t="s">
        <v>25503</v>
      </c>
      <c r="C638" s="7" t="s">
        <v>25504</v>
      </c>
      <c r="D638" s="53"/>
      <c r="E638" s="51"/>
      <c r="G638" s="51"/>
      <c r="I638" s="64"/>
      <c r="J638" s="65"/>
      <c r="K638" s="10"/>
      <c r="L638" s="21">
        <v>11876.364942528735</v>
      </c>
      <c r="M638" s="68"/>
      <c r="N638" s="4"/>
    </row>
    <row r="639" spans="2:14">
      <c r="B639" s="59" t="s">
        <v>25505</v>
      </c>
      <c r="C639" s="7" t="s">
        <v>25506</v>
      </c>
      <c r="D639" s="53"/>
      <c r="E639" s="51"/>
      <c r="G639" s="51"/>
      <c r="I639" s="64"/>
      <c r="J639" s="65"/>
      <c r="K639" s="10"/>
      <c r="L639" s="21">
        <v>7069.3059770114942</v>
      </c>
      <c r="M639" s="68"/>
      <c r="N639" s="4"/>
    </row>
    <row r="640" spans="2:14">
      <c r="B640" s="59" t="s">
        <v>25507</v>
      </c>
      <c r="C640" s="7" t="s">
        <v>25508</v>
      </c>
      <c r="D640" s="53"/>
      <c r="E640" s="51"/>
      <c r="G640" s="51"/>
      <c r="I640" s="64"/>
      <c r="J640" s="65"/>
      <c r="K640" s="10"/>
      <c r="L640" s="21">
        <v>9640.0300000000007</v>
      </c>
      <c r="M640" s="68"/>
      <c r="N640" s="4"/>
    </row>
    <row r="641" spans="2:14">
      <c r="B641" s="59" t="s">
        <v>25509</v>
      </c>
      <c r="C641" s="7" t="s">
        <v>25510</v>
      </c>
      <c r="D641" s="53"/>
      <c r="E641" s="51"/>
      <c r="G641" s="51"/>
      <c r="I641" s="64"/>
      <c r="J641" s="65"/>
      <c r="K641" s="10"/>
      <c r="L641" s="21">
        <v>6940.7327586206893</v>
      </c>
      <c r="M641" s="68"/>
      <c r="N641" s="4"/>
    </row>
    <row r="642" spans="2:14">
      <c r="B642" s="59" t="s">
        <v>25511</v>
      </c>
      <c r="C642" s="7" t="s">
        <v>25512</v>
      </c>
      <c r="D642" s="53"/>
      <c r="E642" s="51"/>
      <c r="G642" s="51"/>
      <c r="I642" s="64"/>
      <c r="J642" s="65"/>
      <c r="K642" s="10"/>
      <c r="L642" s="21">
        <v>5655.4941379310349</v>
      </c>
      <c r="M642" s="68"/>
      <c r="N642" s="4"/>
    </row>
    <row r="643" spans="2:14">
      <c r="B643" s="59" t="s">
        <v>25513</v>
      </c>
      <c r="C643" s="7" t="s">
        <v>25514</v>
      </c>
      <c r="D643" s="53"/>
      <c r="E643" s="51"/>
      <c r="G643" s="51"/>
      <c r="I643" s="64"/>
      <c r="J643" s="65"/>
      <c r="K643" s="10"/>
      <c r="L643" s="21">
        <v>4498.8287356321844</v>
      </c>
      <c r="M643" s="68"/>
      <c r="N643" s="4"/>
    </row>
    <row r="644" spans="2:14">
      <c r="B644" s="59" t="s">
        <v>25515</v>
      </c>
      <c r="C644" s="7" t="s">
        <v>25516</v>
      </c>
      <c r="D644" s="53"/>
      <c r="E644" s="51"/>
      <c r="G644" s="51"/>
      <c r="I644" s="64"/>
      <c r="J644" s="65"/>
      <c r="K644" s="10"/>
      <c r="L644" s="21">
        <v>8509.0298850574709</v>
      </c>
      <c r="M644" s="68"/>
      <c r="N644" s="4"/>
    </row>
    <row r="645" spans="2:14">
      <c r="B645" s="59" t="s">
        <v>25517</v>
      </c>
      <c r="C645" s="7" t="s">
        <v>25518</v>
      </c>
      <c r="D645" s="53"/>
      <c r="E645" s="51"/>
      <c r="G645" s="51"/>
      <c r="I645" s="64"/>
      <c r="J645" s="65"/>
      <c r="K645" s="10"/>
      <c r="L645" s="21">
        <v>6555.2598850574714</v>
      </c>
      <c r="M645" s="68"/>
      <c r="N645" s="4"/>
    </row>
    <row r="646" spans="2:14">
      <c r="B646" s="59" t="s">
        <v>25519</v>
      </c>
      <c r="C646" s="7" t="s">
        <v>25520</v>
      </c>
      <c r="D646" s="53"/>
      <c r="E646" s="51"/>
      <c r="G646" s="51"/>
      <c r="I646" s="64"/>
      <c r="J646" s="65"/>
      <c r="K646" s="10"/>
      <c r="L646" s="21">
        <v>3450.0068965517239</v>
      </c>
      <c r="M646" s="68"/>
      <c r="N646" s="4"/>
    </row>
    <row r="647" spans="2:14">
      <c r="B647" s="59" t="s">
        <v>25521</v>
      </c>
      <c r="C647" s="7" t="s">
        <v>25522</v>
      </c>
      <c r="D647" s="53"/>
      <c r="E647" s="51"/>
      <c r="G647" s="51"/>
      <c r="I647" s="64"/>
      <c r="J647" s="65"/>
      <c r="K647" s="10"/>
      <c r="L647" s="21">
        <v>1347.1808045977011</v>
      </c>
      <c r="M647" s="68"/>
      <c r="N647" s="4"/>
    </row>
    <row r="648" spans="2:14">
      <c r="B648" s="59" t="s">
        <v>25523</v>
      </c>
      <c r="C648" s="7" t="s">
        <v>25524</v>
      </c>
      <c r="D648" s="53"/>
      <c r="E648" s="51"/>
      <c r="G648" s="51"/>
      <c r="I648" s="64"/>
      <c r="J648" s="65"/>
      <c r="K648" s="10"/>
      <c r="L648" s="21">
        <v>113.02597701149425</v>
      </c>
      <c r="M648" s="68"/>
      <c r="N648" s="4"/>
    </row>
    <row r="649" spans="2:14">
      <c r="B649" s="59" t="s">
        <v>25525</v>
      </c>
      <c r="C649" s="7" t="s">
        <v>25526</v>
      </c>
      <c r="D649" s="53"/>
      <c r="E649" s="51"/>
      <c r="G649" s="51"/>
      <c r="I649" s="64"/>
      <c r="J649" s="65"/>
      <c r="K649" s="10"/>
      <c r="L649" s="21">
        <v>114.50666666666667</v>
      </c>
      <c r="M649" s="68"/>
      <c r="N649" s="4"/>
    </row>
    <row r="650" spans="2:14">
      <c r="B650" s="59" t="s">
        <v>25527</v>
      </c>
      <c r="C650" s="7" t="s">
        <v>25528</v>
      </c>
      <c r="D650" s="53"/>
      <c r="E650" s="51"/>
      <c r="G650" s="51"/>
      <c r="I650" s="64"/>
      <c r="J650" s="65"/>
      <c r="K650" s="10"/>
      <c r="L650" s="21">
        <v>115.74057471264368</v>
      </c>
      <c r="M650" s="68"/>
      <c r="N650" s="4"/>
    </row>
    <row r="651" spans="2:14">
      <c r="B651" s="59" t="s">
        <v>25529</v>
      </c>
      <c r="C651" s="7" t="s">
        <v>25530</v>
      </c>
      <c r="D651" s="53"/>
      <c r="E651" s="51"/>
      <c r="G651" s="51"/>
      <c r="I651" s="64"/>
      <c r="J651" s="65"/>
      <c r="K651" s="10"/>
      <c r="L651" s="21">
        <v>118.20839080459771</v>
      </c>
      <c r="M651" s="68"/>
      <c r="N651" s="4"/>
    </row>
    <row r="652" spans="2:14">
      <c r="B652" s="59" t="s">
        <v>25531</v>
      </c>
      <c r="C652" s="7" t="s">
        <v>25532</v>
      </c>
      <c r="D652" s="53"/>
      <c r="E652" s="51"/>
      <c r="G652" s="51"/>
      <c r="I652" s="64"/>
      <c r="J652" s="65"/>
      <c r="K652" s="10"/>
      <c r="L652" s="21">
        <v>123.39080459770115</v>
      </c>
      <c r="M652" s="68"/>
      <c r="N652" s="4"/>
    </row>
    <row r="653" spans="2:14">
      <c r="B653" s="59" t="s">
        <v>25533</v>
      </c>
      <c r="C653" s="7" t="s">
        <v>25534</v>
      </c>
      <c r="D653" s="53"/>
      <c r="E653" s="51"/>
      <c r="G653" s="51"/>
      <c r="I653" s="64"/>
      <c r="J653" s="65"/>
      <c r="K653" s="10"/>
      <c r="L653" s="21">
        <v>128.57321839080458</v>
      </c>
      <c r="M653" s="68"/>
      <c r="N653" s="4"/>
    </row>
    <row r="654" spans="2:14">
      <c r="B654" s="59" t="s">
        <v>25535</v>
      </c>
      <c r="C654" s="7" t="s">
        <v>25536</v>
      </c>
      <c r="D654" s="53"/>
      <c r="E654" s="51"/>
      <c r="G654" s="51"/>
      <c r="I654" s="64"/>
      <c r="J654" s="65"/>
      <c r="K654" s="10"/>
      <c r="L654" s="21">
        <v>119.44229885057472</v>
      </c>
      <c r="M654" s="68"/>
      <c r="N654" s="4"/>
    </row>
    <row r="655" spans="2:14">
      <c r="B655" s="59" t="s">
        <v>25537</v>
      </c>
      <c r="C655" s="7" t="s">
        <v>25538</v>
      </c>
      <c r="D655" s="53"/>
      <c r="E655" s="51"/>
      <c r="G655" s="51"/>
      <c r="I655" s="64"/>
      <c r="J655" s="65"/>
      <c r="K655" s="10"/>
      <c r="L655" s="21">
        <v>154.23850574712642</v>
      </c>
      <c r="M655" s="68"/>
      <c r="N655" s="4"/>
    </row>
    <row r="656" spans="2:14">
      <c r="B656" s="59" t="s">
        <v>25539</v>
      </c>
      <c r="C656" s="7" t="s">
        <v>25540</v>
      </c>
      <c r="D656" s="53"/>
      <c r="E656" s="51"/>
      <c r="G656" s="51"/>
      <c r="I656" s="64"/>
      <c r="J656" s="65"/>
      <c r="K656" s="10"/>
      <c r="L656" s="21">
        <v>128.57321839080458</v>
      </c>
      <c r="M656" s="68"/>
      <c r="N656" s="4"/>
    </row>
    <row r="657" spans="2:14">
      <c r="B657" s="59" t="s">
        <v>25541</v>
      </c>
      <c r="C657" s="7" t="s">
        <v>25542</v>
      </c>
      <c r="D657" s="53"/>
      <c r="E657" s="51"/>
      <c r="G657" s="51"/>
      <c r="I657" s="64"/>
      <c r="J657" s="65"/>
      <c r="K657" s="10"/>
      <c r="L657" s="21">
        <v>132.27494252873564</v>
      </c>
      <c r="M657" s="68"/>
      <c r="N657" s="4"/>
    </row>
    <row r="658" spans="2:14">
      <c r="B658" s="59" t="s">
        <v>25543</v>
      </c>
      <c r="C658" s="7" t="s">
        <v>25544</v>
      </c>
      <c r="D658" s="53"/>
      <c r="E658" s="51"/>
      <c r="G658" s="51"/>
      <c r="I658" s="64"/>
      <c r="J658" s="65"/>
      <c r="K658" s="10"/>
      <c r="L658" s="21">
        <v>138.93804597701151</v>
      </c>
      <c r="M658" s="68"/>
      <c r="N658" s="4"/>
    </row>
    <row r="659" spans="2:14">
      <c r="B659" s="59" t="s">
        <v>25545</v>
      </c>
      <c r="C659" s="7" t="s">
        <v>25546</v>
      </c>
      <c r="D659" s="53"/>
      <c r="E659" s="51"/>
      <c r="G659" s="51"/>
      <c r="I659" s="64"/>
      <c r="J659" s="65"/>
      <c r="K659" s="10"/>
      <c r="L659" s="21">
        <v>143.87367816091955</v>
      </c>
      <c r="M659" s="68"/>
      <c r="N659" s="4"/>
    </row>
    <row r="660" spans="2:14">
      <c r="B660" s="59" t="s">
        <v>25547</v>
      </c>
      <c r="C660" s="7" t="s">
        <v>25548</v>
      </c>
      <c r="D660" s="53"/>
      <c r="E660" s="51"/>
      <c r="G660" s="51"/>
      <c r="I660" s="64"/>
      <c r="J660" s="65"/>
      <c r="K660" s="10"/>
      <c r="L660" s="21">
        <v>1214.4122988505749</v>
      </c>
      <c r="M660" s="68"/>
      <c r="N660" s="4"/>
    </row>
    <row r="661" spans="2:14">
      <c r="B661" s="59" t="s">
        <v>25549</v>
      </c>
      <c r="C661" s="7" t="s">
        <v>25550</v>
      </c>
      <c r="D661" s="53"/>
      <c r="E661" s="51"/>
      <c r="G661" s="51"/>
      <c r="I661" s="64"/>
      <c r="J661" s="65"/>
      <c r="K661" s="10"/>
      <c r="L661" s="21">
        <v>809.4436781609196</v>
      </c>
      <c r="M661" s="68"/>
      <c r="N661" s="4"/>
    </row>
    <row r="662" spans="2:14">
      <c r="B662" s="59" t="s">
        <v>25551</v>
      </c>
      <c r="C662" s="7" t="s">
        <v>25478</v>
      </c>
      <c r="D662" s="53"/>
      <c r="E662" s="51"/>
      <c r="G662" s="51"/>
      <c r="I662" s="64"/>
      <c r="J662" s="65"/>
      <c r="K662" s="10"/>
      <c r="L662" s="21">
        <v>2056.1843678160922</v>
      </c>
      <c r="M662" s="68"/>
      <c r="N662" s="4"/>
    </row>
    <row r="663" spans="2:14">
      <c r="B663" s="59" t="s">
        <v>25552</v>
      </c>
      <c r="C663" s="7" t="s">
        <v>25478</v>
      </c>
      <c r="D663" s="53"/>
      <c r="E663" s="51"/>
      <c r="G663" s="51"/>
      <c r="I663" s="64"/>
      <c r="J663" s="65"/>
      <c r="K663" s="10"/>
      <c r="L663" s="21">
        <v>1834.3277011494254</v>
      </c>
      <c r="M663" s="68"/>
      <c r="N663" s="4"/>
    </row>
    <row r="664" spans="2:14">
      <c r="B664" s="59" t="s">
        <v>25553</v>
      </c>
      <c r="C664" s="7" t="s">
        <v>25554</v>
      </c>
      <c r="D664" s="53"/>
      <c r="E664" s="51"/>
      <c r="G664" s="51"/>
      <c r="I664" s="64"/>
      <c r="J664" s="65"/>
      <c r="K664" s="10"/>
      <c r="L664" s="21">
        <v>2197.0966666666664</v>
      </c>
      <c r="M664" s="68"/>
      <c r="N664" s="4"/>
    </row>
    <row r="665" spans="2:14">
      <c r="B665" s="59" t="s">
        <v>25555</v>
      </c>
      <c r="C665" s="7" t="s">
        <v>25556</v>
      </c>
      <c r="D665" s="53"/>
      <c r="E665" s="51"/>
      <c r="G665" s="51"/>
      <c r="I665" s="64"/>
      <c r="J665" s="65"/>
      <c r="K665" s="10"/>
      <c r="L665" s="21">
        <v>869.65839080459773</v>
      </c>
      <c r="M665" s="68"/>
      <c r="N665" s="4"/>
    </row>
    <row r="666" spans="2:14">
      <c r="B666" s="59" t="s">
        <v>25557</v>
      </c>
      <c r="C666" s="7" t="s">
        <v>25558</v>
      </c>
      <c r="D666" s="53"/>
      <c r="E666" s="51"/>
      <c r="G666" s="51"/>
      <c r="I666" s="64"/>
      <c r="J666" s="65"/>
      <c r="K666" s="10"/>
      <c r="L666" s="21">
        <v>749.22896551724136</v>
      </c>
      <c r="M666" s="68"/>
      <c r="N666" s="4"/>
    </row>
    <row r="667" spans="2:14">
      <c r="B667" s="59" t="s">
        <v>25559</v>
      </c>
      <c r="C667" s="7" t="s">
        <v>25560</v>
      </c>
      <c r="D667" s="53"/>
      <c r="E667" s="51"/>
      <c r="G667" s="51"/>
      <c r="I667" s="64"/>
      <c r="J667" s="65"/>
      <c r="K667" s="10"/>
      <c r="L667" s="21">
        <v>1060.1737931034484</v>
      </c>
      <c r="M667" s="68"/>
      <c r="N667" s="4"/>
    </row>
    <row r="668" spans="2:14">
      <c r="B668" s="59" t="s">
        <v>25561</v>
      </c>
      <c r="C668" s="7" t="s">
        <v>25562</v>
      </c>
      <c r="D668" s="53"/>
      <c r="E668" s="51"/>
      <c r="G668" s="51"/>
      <c r="I668" s="64"/>
      <c r="J668" s="65"/>
      <c r="K668" s="10"/>
      <c r="L668" s="21">
        <v>3489.5783275862068</v>
      </c>
      <c r="M668" s="68"/>
      <c r="N668" s="4"/>
    </row>
    <row r="669" spans="2:14">
      <c r="B669" s="59" t="s">
        <v>36562</v>
      </c>
      <c r="C669" s="7" t="s">
        <v>38729</v>
      </c>
      <c r="D669" s="53"/>
      <c r="E669" s="51"/>
      <c r="G669" s="51"/>
      <c r="I669" s="64"/>
      <c r="J669" s="65"/>
      <c r="K669" s="10"/>
      <c r="L669" s="21">
        <v>3923.8646034482763</v>
      </c>
      <c r="M669" s="68"/>
      <c r="N669" s="4"/>
    </row>
    <row r="670" spans="2:14">
      <c r="B670" s="59" t="s">
        <v>25563</v>
      </c>
      <c r="C670" s="7" t="s">
        <v>25564</v>
      </c>
      <c r="D670" s="53"/>
      <c r="E670" s="51"/>
      <c r="G670" s="51"/>
      <c r="I670" s="64"/>
      <c r="J670" s="65"/>
      <c r="K670" s="10"/>
      <c r="L670" s="21">
        <v>3784.4576724137933</v>
      </c>
      <c r="M670" s="68"/>
      <c r="N670" s="4"/>
    </row>
    <row r="671" spans="2:14">
      <c r="B671" s="59" t="s">
        <v>25565</v>
      </c>
      <c r="C671" s="7" t="s">
        <v>25566</v>
      </c>
      <c r="D671" s="53"/>
      <c r="E671" s="51"/>
      <c r="G671" s="51"/>
      <c r="I671" s="64"/>
      <c r="J671" s="65"/>
      <c r="K671" s="10"/>
      <c r="L671" s="21">
        <v>3550.4716896551727</v>
      </c>
      <c r="M671" s="68"/>
      <c r="N671" s="4"/>
    </row>
    <row r="672" spans="2:14">
      <c r="B672" s="59" t="s">
        <v>25567</v>
      </c>
      <c r="C672" s="7" t="s">
        <v>25568</v>
      </c>
      <c r="D672" s="53"/>
      <c r="E672" s="51"/>
      <c r="G672" s="51"/>
      <c r="I672" s="64"/>
      <c r="J672" s="65"/>
      <c r="K672" s="10"/>
      <c r="L672" s="21">
        <v>3604.1096724137933</v>
      </c>
      <c r="M672" s="68"/>
      <c r="N672" s="4"/>
    </row>
    <row r="673" spans="2:14">
      <c r="B673" s="59" t="s">
        <v>25569</v>
      </c>
      <c r="C673" s="7" t="s">
        <v>38730</v>
      </c>
      <c r="D673" s="53"/>
      <c r="E673" s="51"/>
      <c r="G673" s="51"/>
      <c r="I673" s="64"/>
      <c r="J673" s="65"/>
      <c r="K673" s="10"/>
      <c r="L673" s="21">
        <v>3815.0339137931037</v>
      </c>
      <c r="M673" s="68"/>
      <c r="N673" s="4"/>
    </row>
    <row r="674" spans="2:14">
      <c r="B674" s="59" t="s">
        <v>25570</v>
      </c>
      <c r="C674" s="7" t="s">
        <v>25571</v>
      </c>
      <c r="D674" s="53"/>
      <c r="E674" s="51"/>
      <c r="G674" s="51"/>
      <c r="I674" s="64"/>
      <c r="J674" s="65"/>
      <c r="K674" s="10"/>
      <c r="L674" s="21">
        <v>4220.5577931034486</v>
      </c>
      <c r="M674" s="68"/>
      <c r="N674" s="4"/>
    </row>
    <row r="675" spans="2:14">
      <c r="B675" s="59" t="s">
        <v>25572</v>
      </c>
      <c r="C675" s="7" t="s">
        <v>25573</v>
      </c>
      <c r="D675" s="53"/>
      <c r="E675" s="51"/>
      <c r="G675" s="51"/>
      <c r="I675" s="64"/>
      <c r="J675" s="65"/>
      <c r="K675" s="10"/>
      <c r="L675" s="21">
        <v>3681.3276379310346</v>
      </c>
      <c r="M675" s="68"/>
      <c r="N675" s="4"/>
    </row>
    <row r="676" spans="2:14">
      <c r="B676" s="59" t="s">
        <v>36563</v>
      </c>
      <c r="C676" s="7" t="s">
        <v>38731</v>
      </c>
      <c r="D676" s="53"/>
      <c r="E676" s="51"/>
      <c r="G676" s="51"/>
      <c r="I676" s="64"/>
      <c r="J676" s="65"/>
      <c r="K676" s="10"/>
      <c r="L676" s="21">
        <v>3794.5633793103448</v>
      </c>
      <c r="M676" s="68"/>
      <c r="N676" s="4"/>
    </row>
    <row r="677" spans="2:14">
      <c r="B677" s="59" t="s">
        <v>25574</v>
      </c>
      <c r="C677" s="7" t="s">
        <v>38732</v>
      </c>
      <c r="D677" s="53"/>
      <c r="E677" s="51"/>
      <c r="G677" s="51"/>
      <c r="I677" s="64"/>
      <c r="J677" s="65"/>
      <c r="K677" s="10"/>
      <c r="L677" s="21">
        <v>4363.3332931034483</v>
      </c>
      <c r="M677" s="68"/>
      <c r="N677" s="4"/>
    </row>
    <row r="678" spans="2:14">
      <c r="B678" s="59" t="s">
        <v>25575</v>
      </c>
      <c r="C678" s="7" t="s">
        <v>25576</v>
      </c>
      <c r="D678" s="53"/>
      <c r="E678" s="51"/>
      <c r="G678" s="51"/>
      <c r="I678" s="64"/>
      <c r="J678" s="65"/>
      <c r="K678" s="10"/>
      <c r="L678" s="21">
        <v>4379.3987758620688</v>
      </c>
      <c r="M678" s="68"/>
      <c r="N678" s="4"/>
    </row>
    <row r="679" spans="2:14">
      <c r="B679" s="59" t="s">
        <v>36564</v>
      </c>
      <c r="C679" s="7" t="s">
        <v>38733</v>
      </c>
      <c r="D679" s="53"/>
      <c r="E679" s="51"/>
      <c r="G679" s="51"/>
      <c r="I679" s="64"/>
      <c r="J679" s="65"/>
      <c r="K679" s="10"/>
      <c r="L679" s="21">
        <v>5287.3576724137938</v>
      </c>
      <c r="M679" s="68"/>
      <c r="N679" s="4"/>
    </row>
    <row r="680" spans="2:14">
      <c r="B680" s="59" t="s">
        <v>25577</v>
      </c>
      <c r="C680" s="7" t="s">
        <v>25578</v>
      </c>
      <c r="D680" s="53"/>
      <c r="E680" s="51"/>
      <c r="G680" s="51"/>
      <c r="I680" s="64"/>
      <c r="J680" s="65"/>
      <c r="K680" s="10"/>
      <c r="L680" s="21">
        <v>3360.5362241379316</v>
      </c>
      <c r="M680" s="68"/>
      <c r="N680" s="4"/>
    </row>
    <row r="681" spans="2:14">
      <c r="B681" s="59" t="s">
        <v>25579</v>
      </c>
      <c r="C681" s="7" t="s">
        <v>25580</v>
      </c>
      <c r="D681" s="53"/>
      <c r="E681" s="51"/>
      <c r="G681" s="51"/>
      <c r="I681" s="64"/>
      <c r="J681" s="65"/>
      <c r="K681" s="10"/>
      <c r="L681" s="21">
        <v>3092.0871896551726</v>
      </c>
      <c r="M681" s="68"/>
      <c r="N681" s="4"/>
    </row>
    <row r="682" spans="2:14">
      <c r="B682" s="59" t="s">
        <v>25581</v>
      </c>
      <c r="C682" s="7" t="s">
        <v>25582</v>
      </c>
      <c r="D682" s="53"/>
      <c r="E682" s="51"/>
      <c r="G682" s="51"/>
      <c r="I682" s="64"/>
      <c r="J682" s="65"/>
      <c r="K682" s="10"/>
      <c r="L682" s="21">
        <v>5809.7326436781614</v>
      </c>
      <c r="M682" s="68"/>
      <c r="N682" s="4"/>
    </row>
    <row r="683" spans="2:14">
      <c r="B683" s="59" t="s">
        <v>25583</v>
      </c>
      <c r="C683" s="7" t="s">
        <v>25584</v>
      </c>
      <c r="D683" s="53"/>
      <c r="E683" s="51"/>
      <c r="G683" s="51"/>
      <c r="I683" s="64"/>
      <c r="J683" s="65"/>
      <c r="K683" s="10"/>
      <c r="L683" s="21">
        <v>8097.6449425287356</v>
      </c>
      <c r="M683" s="68"/>
      <c r="N683" s="4"/>
    </row>
    <row r="684" spans="2:14">
      <c r="B684" s="59" t="s">
        <v>25585</v>
      </c>
      <c r="C684" s="7" t="s">
        <v>25586</v>
      </c>
      <c r="D684" s="53"/>
      <c r="E684" s="51"/>
      <c r="G684" s="51"/>
      <c r="I684" s="64"/>
      <c r="J684" s="65"/>
      <c r="K684" s="10"/>
      <c r="L684" s="21">
        <v>10205.653448275862</v>
      </c>
      <c r="M684" s="68"/>
      <c r="N684" s="4"/>
    </row>
    <row r="685" spans="2:14">
      <c r="B685" s="59" t="s">
        <v>25587</v>
      </c>
      <c r="C685" s="7" t="s">
        <v>25588</v>
      </c>
      <c r="D685" s="53"/>
      <c r="E685" s="51"/>
      <c r="G685" s="51"/>
      <c r="I685" s="64"/>
      <c r="J685" s="65"/>
      <c r="K685" s="10"/>
      <c r="L685" s="21">
        <v>14395.758390804598</v>
      </c>
      <c r="M685" s="68"/>
      <c r="N685" s="4"/>
    </row>
    <row r="686" spans="2:14">
      <c r="B686" s="59" t="s">
        <v>25589</v>
      </c>
      <c r="C686" s="7" t="s">
        <v>25590</v>
      </c>
      <c r="D686" s="53"/>
      <c r="E686" s="51"/>
      <c r="G686" s="51"/>
      <c r="I686" s="64"/>
      <c r="J686" s="65"/>
      <c r="K686" s="10"/>
      <c r="L686" s="21">
        <v>13367.419425287357</v>
      </c>
      <c r="M686" s="68"/>
      <c r="N686" s="4"/>
    </row>
    <row r="687" spans="2:14">
      <c r="B687" s="59" t="s">
        <v>25591</v>
      </c>
      <c r="C687" s="7" t="s">
        <v>25592</v>
      </c>
      <c r="D687" s="53"/>
      <c r="E687" s="51"/>
      <c r="G687" s="51"/>
      <c r="I687" s="64"/>
      <c r="J687" s="65"/>
      <c r="K687" s="10"/>
      <c r="L687" s="21">
        <v>17480.528505747126</v>
      </c>
      <c r="M687" s="68"/>
      <c r="N687" s="4"/>
    </row>
    <row r="688" spans="2:14">
      <c r="B688" s="59" t="s">
        <v>25593</v>
      </c>
      <c r="C688" s="7" t="s">
        <v>25594</v>
      </c>
      <c r="D688" s="53"/>
      <c r="E688" s="51"/>
      <c r="G688" s="51"/>
      <c r="I688" s="64"/>
      <c r="J688" s="65"/>
      <c r="K688" s="10"/>
      <c r="L688" s="21">
        <v>125.85862068965517</v>
      </c>
      <c r="M688" s="68"/>
      <c r="N688" s="4"/>
    </row>
    <row r="689" spans="2:14">
      <c r="B689" s="59" t="s">
        <v>25595</v>
      </c>
      <c r="C689" s="7" t="s">
        <v>25596</v>
      </c>
      <c r="D689" s="53"/>
      <c r="E689" s="51"/>
      <c r="G689" s="51"/>
      <c r="I689" s="64"/>
      <c r="J689" s="65"/>
      <c r="K689" s="10"/>
      <c r="L689" s="21">
        <v>115.74057471264368</v>
      </c>
      <c r="M689" s="68"/>
      <c r="N689" s="4"/>
    </row>
    <row r="690" spans="2:14">
      <c r="B690" s="59" t="s">
        <v>25597</v>
      </c>
      <c r="C690" s="7" t="s">
        <v>25598</v>
      </c>
      <c r="D690" s="53"/>
      <c r="E690" s="51"/>
      <c r="G690" s="51"/>
      <c r="I690" s="64"/>
      <c r="J690" s="65"/>
      <c r="K690" s="10"/>
      <c r="L690" s="21">
        <v>123.39080459770115</v>
      </c>
      <c r="M690" s="68"/>
      <c r="N690" s="4"/>
    </row>
    <row r="691" spans="2:14">
      <c r="B691" s="59" t="s">
        <v>25599</v>
      </c>
      <c r="C691" s="7" t="s">
        <v>25600</v>
      </c>
      <c r="D691" s="53"/>
      <c r="E691" s="51"/>
      <c r="G691" s="51"/>
      <c r="I691" s="64"/>
      <c r="J691" s="65"/>
      <c r="K691" s="10"/>
      <c r="L691" s="21">
        <v>129.8071264367816</v>
      </c>
      <c r="M691" s="68"/>
      <c r="N691" s="4"/>
    </row>
    <row r="692" spans="2:14">
      <c r="B692" s="59" t="s">
        <v>25601</v>
      </c>
      <c r="C692" s="7" t="s">
        <v>25602</v>
      </c>
      <c r="D692" s="53"/>
      <c r="E692" s="51"/>
      <c r="G692" s="51"/>
      <c r="I692" s="64"/>
      <c r="J692" s="65"/>
      <c r="K692" s="10"/>
      <c r="L692" s="21">
        <v>131.04103448275862</v>
      </c>
      <c r="M692" s="68"/>
      <c r="N692" s="4"/>
    </row>
    <row r="693" spans="2:14">
      <c r="B693" s="59" t="s">
        <v>25603</v>
      </c>
      <c r="C693" s="7" t="s">
        <v>25604</v>
      </c>
      <c r="D693" s="53"/>
      <c r="E693" s="51"/>
      <c r="G693" s="51"/>
      <c r="I693" s="64"/>
      <c r="J693" s="65"/>
      <c r="K693" s="10"/>
      <c r="L693" s="21">
        <v>132.27494252873564</v>
      </c>
      <c r="M693" s="68"/>
      <c r="N693" s="4"/>
    </row>
    <row r="694" spans="2:14">
      <c r="B694" s="59" t="s">
        <v>25605</v>
      </c>
      <c r="C694" s="7" t="s">
        <v>25606</v>
      </c>
      <c r="D694" s="53"/>
      <c r="E694" s="51"/>
      <c r="G694" s="51"/>
      <c r="I694" s="64"/>
      <c r="J694" s="65"/>
      <c r="K694" s="10"/>
      <c r="L694" s="21">
        <v>114.50666666666667</v>
      </c>
      <c r="M694" s="68"/>
      <c r="N694" s="4"/>
    </row>
    <row r="695" spans="2:14">
      <c r="B695" s="59" t="s">
        <v>25607</v>
      </c>
      <c r="C695" s="7" t="s">
        <v>25608</v>
      </c>
      <c r="D695" s="53"/>
      <c r="E695" s="51"/>
      <c r="G695" s="51"/>
      <c r="I695" s="64"/>
      <c r="J695" s="65"/>
      <c r="K695" s="10"/>
      <c r="L695" s="21">
        <v>174.72137931034482</v>
      </c>
      <c r="M695" s="68"/>
      <c r="N695" s="4"/>
    </row>
    <row r="696" spans="2:14">
      <c r="B696" s="59" t="s">
        <v>25609</v>
      </c>
      <c r="C696" s="7" t="s">
        <v>25610</v>
      </c>
      <c r="D696" s="53"/>
      <c r="E696" s="51"/>
      <c r="G696" s="51"/>
      <c r="I696" s="64"/>
      <c r="J696" s="65"/>
      <c r="K696" s="10"/>
      <c r="L696" s="21">
        <v>146.58827586206897</v>
      </c>
      <c r="M696" s="68"/>
      <c r="N696" s="4"/>
    </row>
    <row r="697" spans="2:14">
      <c r="B697" s="59" t="s">
        <v>25611</v>
      </c>
      <c r="C697" s="7" t="s">
        <v>25612</v>
      </c>
      <c r="D697" s="53"/>
      <c r="E697" s="51"/>
      <c r="G697" s="51"/>
      <c r="I697" s="64"/>
      <c r="J697" s="65"/>
      <c r="K697" s="10"/>
      <c r="L697" s="21">
        <v>153.00459770114944</v>
      </c>
      <c r="M697" s="68"/>
      <c r="N697" s="4"/>
    </row>
    <row r="698" spans="2:14">
      <c r="B698" s="59" t="s">
        <v>25613</v>
      </c>
      <c r="C698" s="7" t="s">
        <v>25614</v>
      </c>
      <c r="D698" s="53"/>
      <c r="E698" s="51"/>
      <c r="G698" s="51"/>
      <c r="I698" s="64"/>
      <c r="J698" s="65"/>
      <c r="K698" s="10"/>
      <c r="L698" s="21">
        <v>200.63344827586207</v>
      </c>
      <c r="M698" s="68"/>
      <c r="N698" s="4"/>
    </row>
    <row r="699" spans="2:14">
      <c r="B699" s="59" t="s">
        <v>25615</v>
      </c>
      <c r="C699" s="7" t="s">
        <v>25616</v>
      </c>
      <c r="D699" s="53"/>
      <c r="E699" s="51"/>
      <c r="G699" s="51"/>
      <c r="I699" s="64"/>
      <c r="J699" s="65"/>
      <c r="K699" s="10"/>
      <c r="L699" s="21">
        <v>201.86735632183911</v>
      </c>
      <c r="M699" s="68"/>
      <c r="N699" s="4"/>
    </row>
    <row r="700" spans="2:14">
      <c r="B700" s="59" t="s">
        <v>25617</v>
      </c>
      <c r="C700" s="7" t="s">
        <v>25618</v>
      </c>
      <c r="D700" s="53"/>
      <c r="E700" s="51"/>
      <c r="G700" s="51"/>
      <c r="I700" s="64"/>
      <c r="J700" s="65"/>
      <c r="K700" s="10"/>
      <c r="L700" s="21">
        <v>203.1012643678161</v>
      </c>
      <c r="M700" s="68"/>
      <c r="N700" s="4"/>
    </row>
    <row r="701" spans="2:14">
      <c r="B701" s="59" t="s">
        <v>25619</v>
      </c>
      <c r="C701" s="7" t="s">
        <v>25620</v>
      </c>
      <c r="D701" s="53"/>
      <c r="E701" s="51"/>
      <c r="G701" s="51"/>
      <c r="I701" s="64"/>
      <c r="J701" s="65"/>
      <c r="K701" s="10"/>
      <c r="L701" s="21">
        <v>118.20839080459771</v>
      </c>
      <c r="M701" s="68"/>
      <c r="N701" s="4"/>
    </row>
    <row r="702" spans="2:14">
      <c r="B702" s="59" t="s">
        <v>25621</v>
      </c>
      <c r="C702" s="7" t="s">
        <v>25622</v>
      </c>
      <c r="D702" s="53"/>
      <c r="E702" s="51"/>
      <c r="G702" s="51"/>
      <c r="I702" s="64"/>
      <c r="J702" s="65"/>
      <c r="K702" s="10"/>
      <c r="L702" s="21">
        <v>115.74057471264368</v>
      </c>
      <c r="M702" s="68"/>
      <c r="N702" s="4"/>
    </row>
    <row r="703" spans="2:14">
      <c r="B703" s="59" t="s">
        <v>25623</v>
      </c>
      <c r="C703" s="7" t="s">
        <v>25624</v>
      </c>
      <c r="D703" s="53"/>
      <c r="E703" s="51"/>
      <c r="G703" s="51"/>
      <c r="I703" s="64"/>
      <c r="J703" s="65"/>
      <c r="K703" s="10"/>
      <c r="L703" s="21">
        <v>123.39080459770115</v>
      </c>
      <c r="M703" s="68"/>
      <c r="N703" s="4"/>
    </row>
    <row r="704" spans="2:14">
      <c r="B704" s="59" t="s">
        <v>25625</v>
      </c>
      <c r="C704" s="7" t="s">
        <v>25626</v>
      </c>
      <c r="D704" s="53"/>
      <c r="E704" s="51"/>
      <c r="G704" s="51"/>
      <c r="I704" s="64"/>
      <c r="J704" s="65"/>
      <c r="K704" s="10"/>
      <c r="L704" s="21">
        <v>114.50666666666667</v>
      </c>
      <c r="M704" s="68"/>
      <c r="N704" s="4"/>
    </row>
    <row r="705" spans="2:14">
      <c r="B705" s="59" t="s">
        <v>25627</v>
      </c>
      <c r="C705" s="7" t="s">
        <v>25628</v>
      </c>
      <c r="D705" s="53"/>
      <c r="E705" s="51"/>
      <c r="G705" s="51"/>
      <c r="I705" s="64"/>
      <c r="J705" s="65"/>
      <c r="K705" s="10"/>
      <c r="L705" s="21">
        <v>115.74057471264368</v>
      </c>
      <c r="M705" s="68"/>
      <c r="N705" s="4"/>
    </row>
    <row r="706" spans="2:14">
      <c r="B706" s="59" t="s">
        <v>25629</v>
      </c>
      <c r="C706" s="7" t="s">
        <v>25630</v>
      </c>
      <c r="D706" s="53"/>
      <c r="E706" s="51"/>
      <c r="G706" s="51"/>
      <c r="I706" s="64"/>
      <c r="J706" s="65"/>
      <c r="K706" s="10"/>
      <c r="L706" s="21">
        <v>128.57321839080458</v>
      </c>
      <c r="M706" s="68"/>
      <c r="N706" s="4"/>
    </row>
    <row r="707" spans="2:14">
      <c r="B707" s="59" t="s">
        <v>25631</v>
      </c>
      <c r="C707" s="7" t="s">
        <v>25632</v>
      </c>
      <c r="D707" s="53"/>
      <c r="E707" s="51"/>
      <c r="G707" s="51"/>
      <c r="I707" s="64"/>
      <c r="J707" s="65"/>
      <c r="K707" s="10"/>
      <c r="L707" s="21">
        <v>125.85862068965517</v>
      </c>
      <c r="M707" s="68"/>
      <c r="N707" s="4"/>
    </row>
    <row r="708" spans="2:14">
      <c r="B708" s="59" t="s">
        <v>25633</v>
      </c>
      <c r="C708" s="7" t="s">
        <v>25634</v>
      </c>
      <c r="D708" s="53"/>
      <c r="E708" s="51"/>
      <c r="G708" s="51"/>
      <c r="I708" s="64"/>
      <c r="J708" s="65"/>
      <c r="K708" s="10"/>
      <c r="L708" s="21">
        <v>113.02597701149425</v>
      </c>
      <c r="M708" s="68"/>
      <c r="N708" s="4"/>
    </row>
    <row r="709" spans="2:14">
      <c r="B709" s="59" t="s">
        <v>25635</v>
      </c>
      <c r="C709" s="7" t="s">
        <v>25636</v>
      </c>
      <c r="D709" s="53"/>
      <c r="E709" s="51"/>
      <c r="G709" s="51"/>
      <c r="I709" s="64"/>
      <c r="J709" s="65"/>
      <c r="K709" s="10"/>
      <c r="L709" s="21">
        <v>129.8071264367816</v>
      </c>
      <c r="M709" s="68"/>
      <c r="N709" s="4"/>
    </row>
    <row r="710" spans="2:14">
      <c r="B710" s="59" t="s">
        <v>25637</v>
      </c>
      <c r="C710" s="7" t="s">
        <v>25638</v>
      </c>
      <c r="D710" s="53"/>
      <c r="E710" s="51"/>
      <c r="G710" s="51"/>
      <c r="I710" s="64"/>
      <c r="J710" s="65"/>
      <c r="K710" s="10"/>
      <c r="L710" s="21">
        <v>133.75563218390806</v>
      </c>
      <c r="M710" s="68"/>
      <c r="N710" s="4"/>
    </row>
    <row r="711" spans="2:14">
      <c r="B711" s="59" t="s">
        <v>25639</v>
      </c>
      <c r="C711" s="7" t="s">
        <v>25640</v>
      </c>
      <c r="D711" s="53"/>
      <c r="E711" s="51"/>
      <c r="G711" s="51"/>
      <c r="I711" s="64"/>
      <c r="J711" s="65"/>
      <c r="K711" s="10"/>
      <c r="L711" s="21">
        <v>136.22344827586207</v>
      </c>
      <c r="M711" s="68"/>
      <c r="N711" s="4"/>
    </row>
    <row r="712" spans="2:14">
      <c r="B712" s="59" t="s">
        <v>25641</v>
      </c>
      <c r="C712" s="7" t="s">
        <v>25642</v>
      </c>
      <c r="D712" s="53"/>
      <c r="E712" s="51"/>
      <c r="G712" s="51"/>
      <c r="I712" s="64"/>
      <c r="J712" s="65"/>
      <c r="K712" s="10"/>
      <c r="L712" s="21">
        <v>156.70632183908046</v>
      </c>
      <c r="M712" s="68"/>
      <c r="N712" s="4"/>
    </row>
    <row r="713" spans="2:14">
      <c r="B713" s="59" t="s">
        <v>25643</v>
      </c>
      <c r="C713" s="7" t="s">
        <v>25644</v>
      </c>
      <c r="D713" s="53"/>
      <c r="E713" s="51"/>
      <c r="G713" s="51"/>
      <c r="I713" s="64"/>
      <c r="J713" s="65"/>
      <c r="K713" s="10"/>
      <c r="L713" s="21">
        <v>158.18701149425289</v>
      </c>
      <c r="M713" s="68"/>
      <c r="N713" s="4"/>
    </row>
    <row r="714" spans="2:14">
      <c r="B714" s="59" t="s">
        <v>25645</v>
      </c>
      <c r="C714" s="7" t="s">
        <v>25646</v>
      </c>
      <c r="D714" s="53"/>
      <c r="E714" s="51"/>
      <c r="G714" s="51"/>
      <c r="I714" s="64"/>
      <c r="J714" s="65"/>
      <c r="K714" s="10"/>
      <c r="L714" s="21">
        <v>141.40586206896552</v>
      </c>
      <c r="M714" s="68"/>
      <c r="N714" s="4"/>
    </row>
    <row r="715" spans="2:14">
      <c r="B715" s="59" t="s">
        <v>25647</v>
      </c>
      <c r="C715" s="7" t="s">
        <v>25648</v>
      </c>
      <c r="D715" s="53"/>
      <c r="E715" s="51"/>
      <c r="G715" s="51"/>
      <c r="I715" s="64"/>
      <c r="J715" s="65"/>
      <c r="K715" s="10"/>
      <c r="L715" s="21">
        <v>128.57321839080458</v>
      </c>
      <c r="M715" s="68"/>
      <c r="N715" s="4"/>
    </row>
    <row r="716" spans="2:14">
      <c r="B716" s="59" t="s">
        <v>25649</v>
      </c>
      <c r="C716" s="7" t="s">
        <v>25650</v>
      </c>
      <c r="D716" s="53"/>
      <c r="E716" s="51"/>
      <c r="G716" s="51"/>
      <c r="I716" s="64"/>
      <c r="J716" s="65"/>
      <c r="K716" s="10"/>
      <c r="L716" s="21">
        <v>111.79206896551725</v>
      </c>
      <c r="M716" s="68"/>
      <c r="N716" s="4"/>
    </row>
    <row r="717" spans="2:14">
      <c r="B717" s="59" t="s">
        <v>25651</v>
      </c>
      <c r="C717" s="7" t="s">
        <v>25652</v>
      </c>
      <c r="D717" s="53"/>
      <c r="E717" s="51"/>
      <c r="G717" s="51"/>
      <c r="I717" s="64"/>
      <c r="J717" s="65"/>
      <c r="K717" s="10"/>
      <c r="L717" s="21">
        <v>108.09034482758621</v>
      </c>
      <c r="M717" s="68"/>
      <c r="N717" s="4"/>
    </row>
    <row r="718" spans="2:14">
      <c r="B718" s="59" t="s">
        <v>25653</v>
      </c>
      <c r="C718" s="7" t="s">
        <v>25654</v>
      </c>
      <c r="D718" s="53"/>
      <c r="E718" s="51"/>
      <c r="G718" s="51"/>
      <c r="I718" s="64"/>
      <c r="J718" s="65"/>
      <c r="K718" s="10"/>
      <c r="L718" s="21">
        <v>115.74057471264368</v>
      </c>
      <c r="M718" s="68"/>
      <c r="N718" s="4"/>
    </row>
    <row r="719" spans="2:14">
      <c r="B719" s="59" t="s">
        <v>25655</v>
      </c>
      <c r="C719" s="7" t="s">
        <v>25656</v>
      </c>
      <c r="D719" s="53"/>
      <c r="E719" s="51"/>
      <c r="G719" s="51"/>
      <c r="I719" s="64"/>
      <c r="J719" s="65"/>
      <c r="K719" s="10"/>
      <c r="L719" s="21">
        <v>123.39080459770115</v>
      </c>
      <c r="M719" s="68"/>
      <c r="N719" s="4"/>
    </row>
    <row r="720" spans="2:14">
      <c r="B720" s="59" t="s">
        <v>25657</v>
      </c>
      <c r="C720" s="7" t="s">
        <v>25658</v>
      </c>
      <c r="D720" s="53"/>
      <c r="E720" s="51"/>
      <c r="G720" s="51"/>
      <c r="I720" s="64"/>
      <c r="J720" s="65"/>
      <c r="K720" s="10"/>
      <c r="L720" s="21">
        <v>125.85862068965517</v>
      </c>
      <c r="M720" s="68"/>
      <c r="N720" s="4"/>
    </row>
    <row r="721" spans="2:14">
      <c r="B721" s="59" t="s">
        <v>25659</v>
      </c>
      <c r="C721" s="7" t="s">
        <v>25660</v>
      </c>
      <c r="D721" s="53"/>
      <c r="E721" s="51"/>
      <c r="G721" s="51"/>
      <c r="I721" s="64"/>
      <c r="J721" s="65"/>
      <c r="K721" s="10"/>
      <c r="L721" s="21">
        <v>131.04103448275862</v>
      </c>
      <c r="M721" s="68"/>
      <c r="N721" s="4"/>
    </row>
    <row r="722" spans="2:14">
      <c r="B722" s="59" t="s">
        <v>25661</v>
      </c>
      <c r="C722" s="7" t="s">
        <v>25662</v>
      </c>
      <c r="D722" s="53"/>
      <c r="E722" s="51"/>
      <c r="G722" s="51"/>
      <c r="I722" s="64"/>
      <c r="J722" s="65"/>
      <c r="K722" s="10"/>
      <c r="L722" s="21">
        <v>143.87367816091955</v>
      </c>
      <c r="M722" s="68"/>
      <c r="N722" s="4"/>
    </row>
    <row r="723" spans="2:14">
      <c r="B723" s="59" t="s">
        <v>25663</v>
      </c>
      <c r="C723" s="7" t="s">
        <v>25664</v>
      </c>
      <c r="D723" s="53"/>
      <c r="E723" s="51"/>
      <c r="G723" s="51"/>
      <c r="I723" s="64"/>
      <c r="J723" s="65"/>
      <c r="K723" s="10"/>
      <c r="L723" s="21">
        <v>125.85862068965517</v>
      </c>
      <c r="M723" s="68"/>
      <c r="N723" s="4"/>
    </row>
    <row r="724" spans="2:14">
      <c r="B724" s="59" t="s">
        <v>25665</v>
      </c>
      <c r="C724" s="7" t="s">
        <v>25666</v>
      </c>
      <c r="D724" s="53"/>
      <c r="E724" s="51"/>
      <c r="G724" s="51"/>
      <c r="I724" s="64"/>
      <c r="J724" s="65"/>
      <c r="K724" s="10"/>
      <c r="L724" s="21">
        <v>131.04103448275862</v>
      </c>
      <c r="M724" s="68"/>
      <c r="N724" s="4"/>
    </row>
    <row r="725" spans="2:14">
      <c r="B725" s="59" t="s">
        <v>25667</v>
      </c>
      <c r="C725" s="7" t="s">
        <v>25668</v>
      </c>
      <c r="D725" s="53"/>
      <c r="E725" s="51"/>
      <c r="G725" s="51"/>
      <c r="I725" s="64"/>
      <c r="J725" s="65"/>
      <c r="K725" s="10"/>
      <c r="L725" s="21">
        <v>1222.0625287356322</v>
      </c>
      <c r="M725" s="68"/>
      <c r="N725" s="4"/>
    </row>
    <row r="726" spans="2:14">
      <c r="B726" s="59" t="s">
        <v>25669</v>
      </c>
      <c r="C726" s="7" t="s">
        <v>25670</v>
      </c>
      <c r="D726" s="53"/>
      <c r="E726" s="51"/>
      <c r="G726" s="51"/>
      <c r="I726" s="64"/>
      <c r="J726" s="65"/>
      <c r="K726" s="10"/>
      <c r="L726" s="21">
        <v>1343.9726436781609</v>
      </c>
      <c r="M726" s="68"/>
      <c r="N726" s="4"/>
    </row>
    <row r="727" spans="2:14">
      <c r="B727" s="59" t="s">
        <v>25671</v>
      </c>
      <c r="C727" s="7" t="s">
        <v>25672</v>
      </c>
      <c r="D727" s="53"/>
      <c r="E727" s="51"/>
      <c r="G727" s="51"/>
      <c r="I727" s="64"/>
      <c r="J727" s="65"/>
      <c r="K727" s="10"/>
      <c r="L727" s="21">
        <v>1222.0625287356322</v>
      </c>
      <c r="M727" s="68"/>
      <c r="N727" s="4"/>
    </row>
    <row r="728" spans="2:14">
      <c r="B728" s="59" t="s">
        <v>25673</v>
      </c>
      <c r="C728" s="7" t="s">
        <v>25674</v>
      </c>
      <c r="D728" s="53"/>
      <c r="E728" s="51"/>
      <c r="G728" s="51"/>
      <c r="I728" s="64"/>
      <c r="J728" s="65"/>
      <c r="K728" s="10"/>
      <c r="L728" s="21">
        <v>1343.9726436781609</v>
      </c>
      <c r="M728" s="68"/>
      <c r="N728" s="4"/>
    </row>
    <row r="729" spans="2:14">
      <c r="B729" s="59" t="s">
        <v>25675</v>
      </c>
      <c r="C729" s="7" t="s">
        <v>25676</v>
      </c>
      <c r="D729" s="53"/>
      <c r="E729" s="51"/>
      <c r="G729" s="51"/>
      <c r="I729" s="64"/>
      <c r="J729" s="65"/>
      <c r="K729" s="10"/>
      <c r="L729" s="21">
        <v>448.89574712643679</v>
      </c>
      <c r="M729" s="68"/>
      <c r="N729" s="4"/>
    </row>
    <row r="730" spans="2:14">
      <c r="B730" s="59" t="s">
        <v>25677</v>
      </c>
      <c r="C730" s="7" t="s">
        <v>25678</v>
      </c>
      <c r="D730" s="53"/>
      <c r="E730" s="51"/>
      <c r="G730" s="51"/>
      <c r="I730" s="64"/>
      <c r="J730" s="65"/>
      <c r="K730" s="10"/>
      <c r="L730" s="21">
        <v>467.15758620689655</v>
      </c>
      <c r="M730" s="68"/>
      <c r="N730" s="4"/>
    </row>
    <row r="731" spans="2:14">
      <c r="B731" s="59" t="s">
        <v>25679</v>
      </c>
      <c r="C731" s="7" t="s">
        <v>25680</v>
      </c>
      <c r="D731" s="53"/>
      <c r="E731" s="51"/>
      <c r="G731" s="51"/>
      <c r="I731" s="64"/>
      <c r="J731" s="65"/>
      <c r="K731" s="10"/>
      <c r="L731" s="21">
        <v>537.49034482758623</v>
      </c>
      <c r="M731" s="68"/>
      <c r="N731" s="4"/>
    </row>
    <row r="732" spans="2:14">
      <c r="B732" s="59" t="s">
        <v>25681</v>
      </c>
      <c r="C732" s="7" t="s">
        <v>25682</v>
      </c>
      <c r="D732" s="53"/>
      <c r="E732" s="51"/>
      <c r="G732" s="51"/>
      <c r="I732" s="64"/>
      <c r="J732" s="65"/>
      <c r="K732" s="10"/>
      <c r="L732" s="21">
        <v>538.47747126436775</v>
      </c>
      <c r="M732" s="68"/>
      <c r="N732" s="4"/>
    </row>
    <row r="733" spans="2:14">
      <c r="B733" s="59" t="s">
        <v>25683</v>
      </c>
      <c r="C733" s="7" t="s">
        <v>25684</v>
      </c>
      <c r="D733" s="53"/>
      <c r="E733" s="51"/>
      <c r="G733" s="51"/>
      <c r="I733" s="64"/>
      <c r="J733" s="65"/>
      <c r="K733" s="10"/>
      <c r="L733" s="21">
        <v>560.4410344827586</v>
      </c>
      <c r="M733" s="68"/>
      <c r="N733" s="4"/>
    </row>
    <row r="734" spans="2:14">
      <c r="B734" s="59" t="s">
        <v>25685</v>
      </c>
      <c r="C734" s="7" t="s">
        <v>25686</v>
      </c>
      <c r="D734" s="53"/>
      <c r="E734" s="51"/>
      <c r="G734" s="51"/>
      <c r="I734" s="64"/>
      <c r="J734" s="65"/>
      <c r="K734" s="10"/>
      <c r="L734" s="21">
        <v>644.84034482758625</v>
      </c>
      <c r="M734" s="68"/>
      <c r="N734" s="4"/>
    </row>
    <row r="735" spans="2:14">
      <c r="B735" s="59" t="s">
        <v>25687</v>
      </c>
      <c r="C735" s="7" t="s">
        <v>25688</v>
      </c>
      <c r="D735" s="53"/>
      <c r="E735" s="51"/>
      <c r="G735" s="51"/>
      <c r="I735" s="64"/>
      <c r="J735" s="65"/>
      <c r="K735" s="10"/>
      <c r="L735" s="21">
        <v>1547.0739080459771</v>
      </c>
      <c r="M735" s="68"/>
      <c r="N735" s="4"/>
    </row>
    <row r="736" spans="2:14">
      <c r="B736" s="59" t="s">
        <v>25689</v>
      </c>
      <c r="C736" s="7" t="s">
        <v>25690</v>
      </c>
      <c r="D736" s="53"/>
      <c r="E736" s="51"/>
      <c r="G736" s="51"/>
      <c r="I736" s="64"/>
      <c r="J736" s="65"/>
      <c r="K736" s="10"/>
      <c r="L736" s="21">
        <v>1546.333563218391</v>
      </c>
      <c r="M736" s="68"/>
      <c r="N736" s="4"/>
    </row>
    <row r="737" spans="2:14">
      <c r="B737" s="59" t="s">
        <v>25691</v>
      </c>
      <c r="C737" s="7" t="s">
        <v>25692</v>
      </c>
      <c r="D737" s="53"/>
      <c r="E737" s="51"/>
      <c r="G737" s="51"/>
      <c r="I737" s="64"/>
      <c r="J737" s="65"/>
      <c r="K737" s="10"/>
      <c r="L737" s="21">
        <v>1547.0739080459771</v>
      </c>
      <c r="M737" s="68"/>
      <c r="N737" s="4"/>
    </row>
    <row r="738" spans="2:14">
      <c r="B738" s="59" t="s">
        <v>25693</v>
      </c>
      <c r="C738" s="7" t="s">
        <v>25694</v>
      </c>
      <c r="D738" s="53"/>
      <c r="E738" s="51"/>
      <c r="G738" s="51"/>
      <c r="I738" s="64"/>
      <c r="J738" s="65"/>
      <c r="K738" s="10"/>
      <c r="L738" s="21">
        <v>1546.333563218391</v>
      </c>
      <c r="M738" s="68"/>
      <c r="N738" s="4"/>
    </row>
    <row r="739" spans="2:14">
      <c r="B739" s="59" t="s">
        <v>25695</v>
      </c>
      <c r="C739" s="7" t="s">
        <v>25696</v>
      </c>
      <c r="D739" s="53"/>
      <c r="E739" s="51"/>
      <c r="G739" s="51"/>
      <c r="I739" s="64"/>
      <c r="J739" s="65"/>
      <c r="K739" s="10"/>
      <c r="L739" s="21">
        <v>582.40459770114944</v>
      </c>
      <c r="M739" s="68"/>
      <c r="N739" s="4"/>
    </row>
    <row r="740" spans="2:14">
      <c r="B740" s="59" t="s">
        <v>25697</v>
      </c>
      <c r="C740" s="7" t="s">
        <v>25698</v>
      </c>
      <c r="D740" s="53"/>
      <c r="E740" s="51"/>
      <c r="G740" s="51"/>
      <c r="I740" s="64"/>
      <c r="J740" s="65"/>
      <c r="K740" s="10"/>
      <c r="L740" s="21">
        <v>694.69022988505742</v>
      </c>
      <c r="M740" s="68"/>
      <c r="N740" s="4"/>
    </row>
    <row r="741" spans="2:14">
      <c r="B741" s="59" t="s">
        <v>25699</v>
      </c>
      <c r="C741" s="7" t="s">
        <v>25700</v>
      </c>
      <c r="D741" s="53"/>
      <c r="E741" s="51"/>
      <c r="G741" s="51"/>
      <c r="I741" s="64"/>
      <c r="J741" s="65"/>
      <c r="K741" s="10"/>
      <c r="L741" s="21">
        <v>764.03586206896546</v>
      </c>
      <c r="M741" s="68"/>
      <c r="N741" s="4"/>
    </row>
    <row r="742" spans="2:14">
      <c r="B742" s="59" t="s">
        <v>25701</v>
      </c>
      <c r="C742" s="7" t="s">
        <v>25702</v>
      </c>
      <c r="D742" s="53"/>
      <c r="E742" s="51"/>
      <c r="G742" s="51"/>
      <c r="I742" s="64"/>
      <c r="J742" s="65"/>
      <c r="K742" s="10"/>
      <c r="L742" s="21">
        <v>628.30597701149429</v>
      </c>
      <c r="M742" s="68"/>
      <c r="N742" s="4"/>
    </row>
    <row r="743" spans="2:14">
      <c r="B743" s="59" t="s">
        <v>25703</v>
      </c>
      <c r="C743" s="7" t="s">
        <v>25704</v>
      </c>
      <c r="D743" s="53"/>
      <c r="E743" s="51"/>
      <c r="G743" s="51"/>
      <c r="I743" s="64"/>
      <c r="J743" s="65"/>
      <c r="K743" s="10"/>
      <c r="L743" s="21">
        <v>628.30597701149429</v>
      </c>
      <c r="M743" s="68"/>
      <c r="N743" s="4"/>
    </row>
    <row r="744" spans="2:14">
      <c r="B744" s="59" t="s">
        <v>25705</v>
      </c>
      <c r="C744" s="7" t="s">
        <v>25706</v>
      </c>
      <c r="D744" s="53"/>
      <c r="E744" s="51"/>
      <c r="G744" s="51"/>
      <c r="I744" s="64"/>
      <c r="J744" s="65"/>
      <c r="K744" s="10"/>
      <c r="L744" s="21">
        <v>881.01034482758621</v>
      </c>
      <c r="M744" s="68"/>
      <c r="N744" s="4"/>
    </row>
    <row r="745" spans="2:14">
      <c r="B745" s="59" t="s">
        <v>25707</v>
      </c>
      <c r="C745" s="7" t="s">
        <v>25708</v>
      </c>
      <c r="D745" s="53"/>
      <c r="E745" s="51"/>
      <c r="G745" s="51"/>
      <c r="I745" s="64"/>
      <c r="J745" s="65"/>
      <c r="K745" s="10"/>
      <c r="L745" s="21">
        <v>17697.165741379311</v>
      </c>
      <c r="M745" s="68"/>
      <c r="N745" s="4"/>
    </row>
    <row r="746" spans="2:14">
      <c r="B746" s="59" t="s">
        <v>25709</v>
      </c>
      <c r="C746" s="7" t="s">
        <v>25710</v>
      </c>
      <c r="D746" s="53"/>
      <c r="E746" s="51"/>
      <c r="G746" s="51"/>
      <c r="I746" s="64"/>
      <c r="J746" s="65"/>
      <c r="K746" s="10"/>
      <c r="L746" s="21">
        <v>3782.384706896552</v>
      </c>
      <c r="M746" s="68"/>
      <c r="N746" s="4"/>
    </row>
    <row r="747" spans="2:14">
      <c r="B747" s="59" t="s">
        <v>25711</v>
      </c>
      <c r="C747" s="7" t="s">
        <v>25712</v>
      </c>
      <c r="D747" s="53"/>
      <c r="E747" s="51"/>
      <c r="G747" s="51"/>
      <c r="I747" s="64"/>
      <c r="J747" s="65"/>
      <c r="K747" s="10"/>
      <c r="L747" s="21">
        <v>4944.2818793103452</v>
      </c>
      <c r="M747" s="68"/>
      <c r="N747" s="4"/>
    </row>
    <row r="748" spans="2:14">
      <c r="B748" s="59" t="s">
        <v>25713</v>
      </c>
      <c r="C748" s="7" t="s">
        <v>25714</v>
      </c>
      <c r="D748" s="53"/>
      <c r="E748" s="51"/>
      <c r="G748" s="51"/>
      <c r="I748" s="64"/>
      <c r="J748" s="65"/>
      <c r="K748" s="10"/>
      <c r="L748" s="21">
        <v>17714.267706896557</v>
      </c>
      <c r="M748" s="68"/>
      <c r="N748" s="4"/>
    </row>
    <row r="749" spans="2:14">
      <c r="B749" s="59" t="s">
        <v>25715</v>
      </c>
      <c r="C749" s="7" t="s">
        <v>25716</v>
      </c>
      <c r="D749" s="53"/>
      <c r="E749" s="51"/>
      <c r="G749" s="51"/>
      <c r="I749" s="64"/>
      <c r="J749" s="65"/>
      <c r="K749" s="10"/>
      <c r="L749" s="21">
        <v>6097.8871896551727</v>
      </c>
      <c r="M749" s="68"/>
      <c r="N749" s="4"/>
    </row>
    <row r="750" spans="2:14">
      <c r="B750" s="59" t="s">
        <v>25717</v>
      </c>
      <c r="C750" s="7" t="s">
        <v>25718</v>
      </c>
      <c r="D750" s="53"/>
      <c r="E750" s="51"/>
      <c r="G750" s="51"/>
      <c r="I750" s="64"/>
      <c r="J750" s="65"/>
      <c r="K750" s="10"/>
      <c r="L750" s="21">
        <v>6574.15101724138</v>
      </c>
      <c r="M750" s="68"/>
      <c r="N750" s="4"/>
    </row>
    <row r="751" spans="2:14">
      <c r="B751" s="59" t="s">
        <v>25719</v>
      </c>
      <c r="C751" s="7" t="s">
        <v>25720</v>
      </c>
      <c r="D751" s="53"/>
      <c r="E751" s="51"/>
      <c r="G751" s="51"/>
      <c r="I751" s="64"/>
      <c r="J751" s="65"/>
      <c r="K751" s="10"/>
      <c r="L751" s="21">
        <v>8969.4626724137925</v>
      </c>
      <c r="M751" s="68"/>
      <c r="N751" s="4"/>
    </row>
    <row r="752" spans="2:14">
      <c r="B752" s="59" t="s">
        <v>25721</v>
      </c>
      <c r="C752" s="7" t="s">
        <v>25722</v>
      </c>
      <c r="D752" s="53"/>
      <c r="E752" s="51"/>
      <c r="G752" s="51"/>
      <c r="I752" s="64"/>
      <c r="J752" s="65"/>
      <c r="K752" s="10"/>
      <c r="L752" s="21">
        <v>1022.4162068965518</v>
      </c>
      <c r="M752" s="68"/>
      <c r="N752" s="4"/>
    </row>
    <row r="753" spans="2:14">
      <c r="B753" s="59" t="s">
        <v>25723</v>
      </c>
      <c r="C753" s="7" t="s">
        <v>25724</v>
      </c>
      <c r="D753" s="53"/>
      <c r="E753" s="51"/>
      <c r="G753" s="51"/>
      <c r="I753" s="64"/>
      <c r="J753" s="65"/>
      <c r="K753" s="10"/>
      <c r="L753" s="21">
        <v>458.52022988505746</v>
      </c>
      <c r="M753" s="68"/>
      <c r="N753" s="4"/>
    </row>
    <row r="754" spans="2:14">
      <c r="B754" s="59" t="s">
        <v>25725</v>
      </c>
      <c r="C754" s="7" t="s">
        <v>25726</v>
      </c>
      <c r="D754" s="53"/>
      <c r="E754" s="51"/>
      <c r="G754" s="51"/>
      <c r="I754" s="64"/>
      <c r="J754" s="65"/>
      <c r="K754" s="10"/>
      <c r="L754" s="21">
        <v>492.0825287356322</v>
      </c>
      <c r="M754" s="68"/>
      <c r="N754" s="4"/>
    </row>
    <row r="755" spans="2:14">
      <c r="B755" s="59" t="s">
        <v>25727</v>
      </c>
      <c r="C755" s="7" t="s">
        <v>25728</v>
      </c>
      <c r="D755" s="53"/>
      <c r="E755" s="51"/>
      <c r="G755" s="51"/>
      <c r="I755" s="64"/>
      <c r="J755" s="65"/>
      <c r="K755" s="10"/>
      <c r="L755" s="21">
        <v>547.60839080459778</v>
      </c>
      <c r="M755" s="68"/>
      <c r="N755" s="4"/>
    </row>
    <row r="756" spans="2:14">
      <c r="B756" s="59" t="s">
        <v>25729</v>
      </c>
      <c r="C756" s="7" t="s">
        <v>25730</v>
      </c>
      <c r="D756" s="53"/>
      <c r="E756" s="51"/>
      <c r="G756" s="51"/>
      <c r="I756" s="64"/>
      <c r="J756" s="65"/>
      <c r="K756" s="10"/>
      <c r="L756" s="21">
        <v>547.60839080459778</v>
      </c>
      <c r="M756" s="68"/>
      <c r="N756" s="4"/>
    </row>
    <row r="757" spans="2:14">
      <c r="B757" s="59" t="s">
        <v>25731</v>
      </c>
      <c r="C757" s="7" t="s">
        <v>25732</v>
      </c>
      <c r="D757" s="53"/>
      <c r="E757" s="51"/>
      <c r="G757" s="51"/>
      <c r="I757" s="64"/>
      <c r="J757" s="65"/>
      <c r="K757" s="10"/>
      <c r="L757" s="21">
        <v>109.81781609195403</v>
      </c>
      <c r="M757" s="68"/>
      <c r="N757" s="4"/>
    </row>
    <row r="758" spans="2:14">
      <c r="B758" s="59" t="s">
        <v>25733</v>
      </c>
      <c r="C758" s="7" t="s">
        <v>25734</v>
      </c>
      <c r="D758" s="53"/>
      <c r="E758" s="51"/>
      <c r="G758" s="51"/>
      <c r="I758" s="64"/>
      <c r="J758" s="65"/>
      <c r="K758" s="10"/>
      <c r="L758" s="21">
        <v>54.045172413793104</v>
      </c>
      <c r="M758" s="68"/>
      <c r="N758" s="4"/>
    </row>
    <row r="759" spans="2:14">
      <c r="B759" s="59" t="s">
        <v>25735</v>
      </c>
      <c r="C759" s="7" t="s">
        <v>25736</v>
      </c>
      <c r="D759" s="53"/>
      <c r="E759" s="51"/>
      <c r="G759" s="51"/>
      <c r="I759" s="64"/>
      <c r="J759" s="65"/>
      <c r="K759" s="10"/>
      <c r="L759" s="21">
        <v>146.58827586206897</v>
      </c>
      <c r="M759" s="68"/>
      <c r="N759" s="4"/>
    </row>
    <row r="760" spans="2:14">
      <c r="B760" s="59" t="s">
        <v>25737</v>
      </c>
      <c r="C760" s="7" t="s">
        <v>25738</v>
      </c>
      <c r="D760" s="53"/>
      <c r="E760" s="51"/>
      <c r="G760" s="51"/>
      <c r="I760" s="64"/>
      <c r="J760" s="65"/>
      <c r="K760" s="10"/>
      <c r="L760" s="21">
        <v>619.17505747126438</v>
      </c>
      <c r="M760" s="68"/>
      <c r="N760" s="4"/>
    </row>
    <row r="761" spans="2:14">
      <c r="B761" s="59" t="s">
        <v>25739</v>
      </c>
      <c r="C761" s="7" t="s">
        <v>25740</v>
      </c>
      <c r="D761" s="53"/>
      <c r="E761" s="51"/>
      <c r="G761" s="51"/>
      <c r="I761" s="64"/>
      <c r="J761" s="65"/>
      <c r="K761" s="10"/>
      <c r="L761" s="21">
        <v>1418.5006896551724</v>
      </c>
      <c r="M761" s="68"/>
      <c r="N761" s="4"/>
    </row>
    <row r="762" spans="2:14">
      <c r="B762" s="59" t="s">
        <v>25741</v>
      </c>
      <c r="C762" s="7" t="s">
        <v>38734</v>
      </c>
      <c r="D762" s="53"/>
      <c r="E762" s="51"/>
      <c r="G762" s="51"/>
      <c r="I762" s="64"/>
      <c r="J762" s="65"/>
      <c r="K762" s="10"/>
      <c r="L762" s="21">
        <v>1264.0154022988506</v>
      </c>
      <c r="M762" s="68"/>
      <c r="N762" s="4"/>
    </row>
    <row r="763" spans="2:14">
      <c r="B763" s="59" t="s">
        <v>25742</v>
      </c>
      <c r="C763" s="7" t="s">
        <v>25743</v>
      </c>
      <c r="D763" s="53"/>
      <c r="E763" s="51"/>
      <c r="G763" s="51"/>
      <c r="I763" s="64"/>
      <c r="J763" s="65"/>
      <c r="K763" s="10"/>
      <c r="L763" s="21">
        <v>1005.6350574712644</v>
      </c>
      <c r="M763" s="68"/>
      <c r="N763" s="4"/>
    </row>
    <row r="764" spans="2:14">
      <c r="B764" s="59" t="s">
        <v>25744</v>
      </c>
      <c r="C764" s="7" t="s">
        <v>25745</v>
      </c>
      <c r="D764" s="53"/>
      <c r="E764" s="51"/>
      <c r="G764" s="51"/>
      <c r="I764" s="64"/>
      <c r="J764" s="65"/>
      <c r="K764" s="10"/>
      <c r="L764" s="21">
        <v>609.55057471264365</v>
      </c>
      <c r="M764" s="68"/>
      <c r="N764" s="4"/>
    </row>
    <row r="765" spans="2:14">
      <c r="B765" s="59" t="s">
        <v>25746</v>
      </c>
      <c r="C765" s="7" t="s">
        <v>25747</v>
      </c>
      <c r="D765" s="53"/>
      <c r="E765" s="51"/>
      <c r="G765" s="51"/>
      <c r="I765" s="64"/>
      <c r="J765" s="65"/>
      <c r="K765" s="10"/>
      <c r="L765" s="21">
        <v>864.47597701149425</v>
      </c>
      <c r="M765" s="68"/>
      <c r="N765" s="4"/>
    </row>
    <row r="766" spans="2:14">
      <c r="B766" s="59" t="s">
        <v>25748</v>
      </c>
      <c r="C766" s="7" t="s">
        <v>25749</v>
      </c>
      <c r="D766" s="53"/>
      <c r="E766" s="51"/>
      <c r="G766" s="51"/>
      <c r="I766" s="64"/>
      <c r="J766" s="65"/>
      <c r="K766" s="10"/>
      <c r="L766" s="21">
        <v>279.85034482758618</v>
      </c>
      <c r="M766" s="68"/>
      <c r="N766" s="4"/>
    </row>
    <row r="767" spans="2:14">
      <c r="B767" s="59" t="s">
        <v>25750</v>
      </c>
      <c r="C767" s="7" t="s">
        <v>38735</v>
      </c>
      <c r="D767" s="53"/>
      <c r="E767" s="51"/>
      <c r="G767" s="51"/>
      <c r="I767" s="64"/>
      <c r="J767" s="65"/>
      <c r="K767" s="10"/>
      <c r="L767" s="21">
        <v>1821.0014942528737</v>
      </c>
      <c r="M767" s="68"/>
      <c r="N767" s="4"/>
    </row>
    <row r="768" spans="2:14">
      <c r="B768" s="59" t="s">
        <v>25751</v>
      </c>
      <c r="C768" s="7" t="s">
        <v>25752</v>
      </c>
      <c r="D768" s="53"/>
      <c r="E768" s="51"/>
      <c r="G768" s="51"/>
      <c r="I768" s="64"/>
      <c r="J768" s="65"/>
      <c r="K768" s="10"/>
      <c r="L768" s="21">
        <v>477.76919540229886</v>
      </c>
      <c r="M768" s="68"/>
      <c r="N768" s="4"/>
    </row>
    <row r="769" spans="2:14">
      <c r="B769" s="59" t="s">
        <v>25753</v>
      </c>
      <c r="C769" s="7" t="s">
        <v>25754</v>
      </c>
      <c r="D769" s="53"/>
      <c r="E769" s="51"/>
      <c r="G769" s="51"/>
      <c r="I769" s="64"/>
      <c r="J769" s="65"/>
      <c r="K769" s="10"/>
      <c r="L769" s="21">
        <v>298.60574712643677</v>
      </c>
      <c r="M769" s="68"/>
      <c r="N769" s="4"/>
    </row>
    <row r="770" spans="2:14">
      <c r="B770" s="59" t="s">
        <v>25755</v>
      </c>
      <c r="C770" s="7" t="s">
        <v>25756</v>
      </c>
      <c r="D770" s="53"/>
      <c r="E770" s="51"/>
      <c r="G770" s="51"/>
      <c r="I770" s="64"/>
      <c r="J770" s="65"/>
      <c r="K770" s="10"/>
      <c r="L770" s="21">
        <v>139.4316091954023</v>
      </c>
      <c r="M770" s="68"/>
      <c r="N770" s="4"/>
    </row>
    <row r="771" spans="2:14">
      <c r="B771" s="59" t="s">
        <v>25757</v>
      </c>
      <c r="C771" s="7" t="s">
        <v>25758</v>
      </c>
      <c r="D771" s="53"/>
      <c r="E771" s="51"/>
      <c r="G771" s="51"/>
      <c r="I771" s="64"/>
      <c r="J771" s="65"/>
      <c r="K771" s="10"/>
      <c r="L771" s="21">
        <v>655.20517241379309</v>
      </c>
      <c r="M771" s="68"/>
      <c r="N771" s="4"/>
    </row>
    <row r="772" spans="2:14">
      <c r="B772" s="59" t="s">
        <v>25759</v>
      </c>
      <c r="C772" s="7" t="s">
        <v>25760</v>
      </c>
      <c r="D772" s="53"/>
      <c r="E772" s="51"/>
      <c r="G772" s="51"/>
      <c r="I772" s="64"/>
      <c r="J772" s="65"/>
      <c r="K772" s="10"/>
      <c r="L772" s="21">
        <v>228.27298850574712</v>
      </c>
      <c r="M772" s="68"/>
      <c r="N772" s="4"/>
    </row>
    <row r="773" spans="2:14">
      <c r="B773" s="59" t="s">
        <v>36565</v>
      </c>
      <c r="C773" s="7" t="s">
        <v>38736</v>
      </c>
      <c r="D773" s="53"/>
      <c r="E773" s="51"/>
      <c r="G773" s="51"/>
      <c r="I773" s="64"/>
      <c r="J773" s="65"/>
      <c r="K773" s="10"/>
      <c r="L773" s="21">
        <v>877.06183908045978</v>
      </c>
      <c r="M773" s="68"/>
      <c r="N773" s="4"/>
    </row>
    <row r="774" spans="2:14">
      <c r="B774" s="59" t="s">
        <v>25761</v>
      </c>
      <c r="C774" s="7" t="s">
        <v>25762</v>
      </c>
      <c r="D774" s="53"/>
      <c r="E774" s="51"/>
      <c r="G774" s="51"/>
      <c r="I774" s="64"/>
      <c r="J774" s="65"/>
      <c r="K774" s="10"/>
      <c r="L774" s="21">
        <v>471.5996551724138</v>
      </c>
      <c r="M774" s="68"/>
      <c r="N774" s="4"/>
    </row>
    <row r="775" spans="2:14">
      <c r="B775" s="59" t="s">
        <v>25763</v>
      </c>
      <c r="C775" s="7" t="s">
        <v>25764</v>
      </c>
      <c r="D775" s="53"/>
      <c r="E775" s="51"/>
      <c r="G775" s="51"/>
      <c r="I775" s="64"/>
      <c r="J775" s="65"/>
      <c r="K775" s="10"/>
      <c r="L775" s="21">
        <v>1022.4162068965518</v>
      </c>
      <c r="M775" s="68"/>
      <c r="N775" s="4"/>
    </row>
    <row r="776" spans="2:14">
      <c r="B776" s="59" t="s">
        <v>25765</v>
      </c>
      <c r="C776" s="7" t="s">
        <v>25766</v>
      </c>
      <c r="D776" s="53"/>
      <c r="E776" s="51"/>
      <c r="G776" s="51"/>
      <c r="I776" s="64"/>
      <c r="J776" s="65"/>
      <c r="K776" s="10"/>
      <c r="L776" s="21">
        <v>1022.4162068965518</v>
      </c>
      <c r="M776" s="68"/>
      <c r="N776" s="4"/>
    </row>
    <row r="777" spans="2:14">
      <c r="B777" s="59" t="s">
        <v>25767</v>
      </c>
      <c r="C777" s="7" t="s">
        <v>25768</v>
      </c>
      <c r="D777" s="53"/>
      <c r="E777" s="51"/>
      <c r="G777" s="51"/>
      <c r="I777" s="64"/>
      <c r="J777" s="65"/>
      <c r="K777" s="10"/>
      <c r="L777" s="21">
        <v>1946.1197701149424</v>
      </c>
      <c r="M777" s="68"/>
      <c r="N777" s="4"/>
    </row>
    <row r="778" spans="2:14">
      <c r="B778" s="59" t="s">
        <v>25769</v>
      </c>
      <c r="C778" s="7" t="s">
        <v>25770</v>
      </c>
      <c r="D778" s="53"/>
      <c r="E778" s="51"/>
      <c r="G778" s="51"/>
      <c r="I778" s="64"/>
      <c r="J778" s="65"/>
      <c r="K778" s="10"/>
      <c r="L778" s="21">
        <v>1474.5201149425288</v>
      </c>
      <c r="M778" s="68"/>
      <c r="N778" s="4"/>
    </row>
    <row r="779" spans="2:14">
      <c r="B779" s="59" t="s">
        <v>25771</v>
      </c>
      <c r="C779" s="7" t="s">
        <v>25772</v>
      </c>
      <c r="D779" s="53"/>
      <c r="E779" s="51"/>
      <c r="G779" s="51"/>
      <c r="I779" s="64"/>
      <c r="J779" s="65"/>
      <c r="K779" s="10"/>
      <c r="L779" s="21">
        <v>955.53839080459773</v>
      </c>
      <c r="M779" s="68"/>
      <c r="N779" s="4"/>
    </row>
    <row r="780" spans="2:14">
      <c r="B780" s="59" t="s">
        <v>25773</v>
      </c>
      <c r="C780" s="7" t="s">
        <v>25774</v>
      </c>
      <c r="D780" s="53"/>
      <c r="E780" s="51"/>
      <c r="G780" s="51"/>
      <c r="I780" s="64"/>
      <c r="J780" s="65"/>
      <c r="K780" s="10"/>
      <c r="L780" s="21">
        <v>955.53839080459773</v>
      </c>
      <c r="M780" s="68"/>
      <c r="N780" s="4"/>
    </row>
    <row r="781" spans="2:14">
      <c r="B781" s="59" t="s">
        <v>25775</v>
      </c>
      <c r="C781" s="7" t="s">
        <v>25776</v>
      </c>
      <c r="D781" s="53"/>
      <c r="E781" s="51"/>
      <c r="G781" s="51"/>
      <c r="I781" s="64"/>
      <c r="J781" s="65"/>
      <c r="K781" s="10"/>
      <c r="L781" s="21">
        <v>955.53839080459773</v>
      </c>
      <c r="M781" s="68"/>
      <c r="N781" s="4"/>
    </row>
    <row r="782" spans="2:14">
      <c r="B782" s="59" t="s">
        <v>25777</v>
      </c>
      <c r="C782" s="7" t="s">
        <v>25778</v>
      </c>
      <c r="D782" s="53"/>
      <c r="E782" s="51"/>
      <c r="G782" s="51"/>
      <c r="I782" s="64"/>
      <c r="J782" s="65"/>
      <c r="K782" s="10"/>
      <c r="L782" s="21">
        <v>955.53839080459773</v>
      </c>
      <c r="M782" s="68"/>
      <c r="N782" s="4"/>
    </row>
    <row r="783" spans="2:14">
      <c r="B783" s="59" t="s">
        <v>25779</v>
      </c>
      <c r="C783" s="7" t="s">
        <v>25780</v>
      </c>
      <c r="D783" s="53"/>
      <c r="E783" s="51"/>
      <c r="G783" s="51"/>
      <c r="I783" s="64"/>
      <c r="J783" s="65"/>
      <c r="K783" s="10"/>
      <c r="L783" s="21">
        <v>955.53839080459773</v>
      </c>
      <c r="M783" s="68"/>
      <c r="N783" s="4"/>
    </row>
    <row r="784" spans="2:14">
      <c r="B784" s="59" t="s">
        <v>25781</v>
      </c>
      <c r="C784" s="7" t="s">
        <v>25782</v>
      </c>
      <c r="D784" s="53"/>
      <c r="E784" s="51"/>
      <c r="G784" s="51"/>
      <c r="I784" s="64"/>
      <c r="J784" s="65"/>
      <c r="K784" s="10"/>
      <c r="L784" s="21">
        <v>955.53839080459773</v>
      </c>
      <c r="M784" s="68"/>
      <c r="N784" s="4"/>
    </row>
    <row r="785" spans="2:14">
      <c r="B785" s="59" t="s">
        <v>25783</v>
      </c>
      <c r="C785" s="7" t="s">
        <v>25784</v>
      </c>
      <c r="D785" s="53"/>
      <c r="E785" s="51"/>
      <c r="G785" s="51"/>
      <c r="I785" s="64"/>
      <c r="J785" s="65"/>
      <c r="K785" s="10"/>
      <c r="L785" s="21">
        <v>711.22459770114938</v>
      </c>
      <c r="M785" s="68"/>
      <c r="N785" s="4"/>
    </row>
    <row r="786" spans="2:14">
      <c r="B786" s="59" t="s">
        <v>25785</v>
      </c>
      <c r="C786" s="7" t="s">
        <v>25786</v>
      </c>
      <c r="D786" s="53"/>
      <c r="E786" s="51"/>
      <c r="G786" s="51"/>
      <c r="I786" s="64"/>
      <c r="J786" s="65"/>
      <c r="K786" s="10"/>
      <c r="L786" s="21">
        <v>1948.5875862068965</v>
      </c>
      <c r="M786" s="68"/>
      <c r="N786" s="4"/>
    </row>
    <row r="787" spans="2:14">
      <c r="B787" s="59" t="s">
        <v>25787</v>
      </c>
      <c r="C787" s="7" t="s">
        <v>25788</v>
      </c>
      <c r="D787" s="53"/>
      <c r="E787" s="51"/>
      <c r="G787" s="51"/>
      <c r="I787" s="64"/>
      <c r="J787" s="65"/>
      <c r="K787" s="10"/>
      <c r="L787" s="21">
        <v>2714.1041379310345</v>
      </c>
      <c r="M787" s="68"/>
      <c r="N787" s="4"/>
    </row>
    <row r="788" spans="2:14">
      <c r="B788" s="59" t="s">
        <v>25789</v>
      </c>
      <c r="C788" s="7" t="s">
        <v>25790</v>
      </c>
      <c r="D788" s="53"/>
      <c r="E788" s="51"/>
      <c r="G788" s="51"/>
      <c r="I788" s="64"/>
      <c r="J788" s="65"/>
      <c r="K788" s="10"/>
      <c r="L788" s="21">
        <v>2612.1833333333329</v>
      </c>
      <c r="M788" s="68"/>
      <c r="N788" s="4"/>
    </row>
    <row r="789" spans="2:14">
      <c r="B789" s="59" t="s">
        <v>25791</v>
      </c>
      <c r="C789" s="7" t="s">
        <v>25792</v>
      </c>
      <c r="D789" s="53"/>
      <c r="E789" s="51"/>
      <c r="G789" s="51"/>
      <c r="I789" s="64"/>
      <c r="J789" s="65"/>
      <c r="K789" s="10"/>
      <c r="L789" s="21">
        <v>3265.4142528735633</v>
      </c>
      <c r="M789" s="68"/>
      <c r="N789" s="4"/>
    </row>
    <row r="790" spans="2:14">
      <c r="B790" s="59" t="s">
        <v>25793</v>
      </c>
      <c r="C790" s="7" t="s">
        <v>25794</v>
      </c>
      <c r="D790" s="53"/>
      <c r="E790" s="51"/>
      <c r="G790" s="51"/>
      <c r="I790" s="64"/>
      <c r="J790" s="65"/>
      <c r="K790" s="10"/>
      <c r="L790" s="21">
        <v>497.75850574712643</v>
      </c>
      <c r="M790" s="68"/>
      <c r="N790" s="4"/>
    </row>
    <row r="791" spans="2:14">
      <c r="B791" s="59" t="s">
        <v>25795</v>
      </c>
      <c r="C791" s="7" t="s">
        <v>25796</v>
      </c>
      <c r="D791" s="53"/>
      <c r="E791" s="51"/>
      <c r="G791" s="51"/>
      <c r="I791" s="64"/>
      <c r="J791" s="65"/>
      <c r="K791" s="10"/>
      <c r="L791" s="21">
        <v>511.08471264367819</v>
      </c>
      <c r="M791" s="68"/>
      <c r="N791" s="4"/>
    </row>
    <row r="792" spans="2:14">
      <c r="B792" s="59" t="s">
        <v>25797</v>
      </c>
      <c r="C792" s="7" t="s">
        <v>25798</v>
      </c>
      <c r="D792" s="53"/>
      <c r="E792" s="51"/>
      <c r="G792" s="51"/>
      <c r="I792" s="64"/>
      <c r="J792" s="65"/>
      <c r="K792" s="10"/>
      <c r="L792" s="21">
        <v>577.96252873563219</v>
      </c>
      <c r="M792" s="68"/>
      <c r="N792" s="4"/>
    </row>
    <row r="793" spans="2:14">
      <c r="B793" s="59" t="s">
        <v>25803</v>
      </c>
      <c r="C793" s="7" t="s">
        <v>25804</v>
      </c>
      <c r="D793" s="53"/>
      <c r="E793" s="51"/>
      <c r="G793" s="51"/>
      <c r="I793" s="64"/>
      <c r="J793" s="65"/>
      <c r="K793" s="10"/>
      <c r="L793" s="21">
        <v>77.242643678160917</v>
      </c>
      <c r="M793" s="68"/>
      <c r="N793" s="4"/>
    </row>
    <row r="794" spans="2:14">
      <c r="B794" s="59" t="s">
        <v>25974</v>
      </c>
      <c r="C794" s="7" t="s">
        <v>25975</v>
      </c>
      <c r="D794" s="53"/>
      <c r="E794" s="51"/>
      <c r="G794" s="51"/>
      <c r="I794" s="64"/>
      <c r="J794" s="65"/>
      <c r="K794" s="10"/>
      <c r="L794" s="21">
        <v>187.30724137931034</v>
      </c>
      <c r="M794" s="68"/>
      <c r="N794" s="4"/>
    </row>
    <row r="795" spans="2:14">
      <c r="B795" s="59" t="s">
        <v>28329</v>
      </c>
      <c r="C795" s="7" t="s">
        <v>28330</v>
      </c>
      <c r="D795" s="53"/>
      <c r="E795" s="51"/>
      <c r="G795" s="51"/>
      <c r="I795" s="64"/>
      <c r="J795" s="65"/>
      <c r="K795" s="10"/>
      <c r="L795" s="21">
        <v>24.678160919540229</v>
      </c>
      <c r="M795" s="68"/>
      <c r="N795" s="4"/>
    </row>
    <row r="796" spans="2:14">
      <c r="B796" s="59" t="s">
        <v>28331</v>
      </c>
      <c r="C796" s="7" t="s">
        <v>28332</v>
      </c>
      <c r="D796" s="53"/>
      <c r="E796" s="51"/>
      <c r="G796" s="51"/>
      <c r="I796" s="64"/>
      <c r="J796" s="65"/>
      <c r="K796" s="10"/>
      <c r="L796" s="21">
        <v>28.873448275862071</v>
      </c>
      <c r="M796" s="68"/>
      <c r="N796" s="4"/>
    </row>
    <row r="797" spans="2:14">
      <c r="B797" s="59" t="s">
        <v>28333</v>
      </c>
      <c r="C797" s="7" t="s">
        <v>28334</v>
      </c>
      <c r="D797" s="53"/>
      <c r="E797" s="51"/>
      <c r="G797" s="51"/>
      <c r="I797" s="64"/>
      <c r="J797" s="65"/>
      <c r="K797" s="10"/>
      <c r="L797" s="21">
        <v>48.122413793103448</v>
      </c>
      <c r="M797" s="68"/>
      <c r="N797" s="4"/>
    </row>
    <row r="798" spans="2:14">
      <c r="B798" s="59" t="s">
        <v>28335</v>
      </c>
      <c r="C798" s="7" t="s">
        <v>28336</v>
      </c>
      <c r="D798" s="53"/>
      <c r="E798" s="51"/>
      <c r="G798" s="51"/>
      <c r="I798" s="64"/>
      <c r="J798" s="65"/>
      <c r="K798" s="10"/>
      <c r="L798" s="21">
        <v>43.927126436781606</v>
      </c>
      <c r="M798" s="68"/>
      <c r="N798" s="4"/>
    </row>
    <row r="799" spans="2:14">
      <c r="B799" s="59" t="s">
        <v>28337</v>
      </c>
      <c r="C799" s="7" t="s">
        <v>28338</v>
      </c>
      <c r="D799" s="53"/>
      <c r="E799" s="51"/>
      <c r="G799" s="51"/>
      <c r="I799" s="64"/>
      <c r="J799" s="65"/>
      <c r="K799" s="10"/>
      <c r="L799" s="21">
        <v>75.51517241379311</v>
      </c>
      <c r="M799" s="68"/>
      <c r="N799" s="4"/>
    </row>
    <row r="800" spans="2:14">
      <c r="B800" s="59" t="s">
        <v>28339</v>
      </c>
      <c r="C800" s="7" t="s">
        <v>28340</v>
      </c>
      <c r="D800" s="53"/>
      <c r="E800" s="51"/>
      <c r="G800" s="51"/>
      <c r="I800" s="64"/>
      <c r="J800" s="65"/>
      <c r="K800" s="10"/>
      <c r="L800" s="21">
        <v>49.849885057471262</v>
      </c>
      <c r="M800" s="68"/>
      <c r="N800" s="4"/>
    </row>
    <row r="801" spans="2:14">
      <c r="B801" s="59" t="s">
        <v>28341</v>
      </c>
      <c r="C801" s="7" t="s">
        <v>28342</v>
      </c>
      <c r="D801" s="53"/>
      <c r="E801" s="51"/>
      <c r="G801" s="51"/>
      <c r="I801" s="64"/>
      <c r="J801" s="65"/>
      <c r="K801" s="10"/>
      <c r="L801" s="21">
        <v>55.279080459770114</v>
      </c>
      <c r="M801" s="68"/>
      <c r="N801" s="4"/>
    </row>
    <row r="802" spans="2:14">
      <c r="B802" s="59" t="s">
        <v>28343</v>
      </c>
      <c r="C802" s="7" t="s">
        <v>24572</v>
      </c>
      <c r="D802" s="53"/>
      <c r="E802" s="51"/>
      <c r="G802" s="51"/>
      <c r="I802" s="64"/>
      <c r="J802" s="65"/>
      <c r="K802" s="10"/>
      <c r="L802" s="21">
        <v>64.656781609195406</v>
      </c>
      <c r="M802" s="68"/>
      <c r="N802" s="4"/>
    </row>
    <row r="803" spans="2:14">
      <c r="B803" s="59" t="s">
        <v>28344</v>
      </c>
      <c r="C803" s="7" t="s">
        <v>28345</v>
      </c>
      <c r="D803" s="53"/>
      <c r="E803" s="51"/>
      <c r="G803" s="51"/>
      <c r="I803" s="64"/>
      <c r="J803" s="65"/>
      <c r="K803" s="10"/>
      <c r="L803" s="21">
        <v>53.798390804597702</v>
      </c>
      <c r="M803" s="68"/>
      <c r="N803" s="4"/>
    </row>
    <row r="804" spans="2:14">
      <c r="B804" s="59" t="s">
        <v>28346</v>
      </c>
      <c r="C804" s="7" t="s">
        <v>28347</v>
      </c>
      <c r="D804" s="53"/>
      <c r="E804" s="51"/>
      <c r="G804" s="51"/>
      <c r="I804" s="64"/>
      <c r="J804" s="65"/>
      <c r="K804" s="10"/>
      <c r="L804" s="21">
        <v>78.229770114942525</v>
      </c>
      <c r="M804" s="68"/>
      <c r="N804" s="4"/>
    </row>
    <row r="805" spans="2:14">
      <c r="B805" s="59" t="s">
        <v>28348</v>
      </c>
      <c r="C805" s="7" t="s">
        <v>28349</v>
      </c>
      <c r="D805" s="53"/>
      <c r="E805" s="51"/>
      <c r="G805" s="51"/>
      <c r="I805" s="64"/>
      <c r="J805" s="65"/>
      <c r="K805" s="10"/>
      <c r="L805" s="21">
        <v>128.07965517241379</v>
      </c>
      <c r="M805" s="68"/>
      <c r="N805" s="4"/>
    </row>
    <row r="806" spans="2:14">
      <c r="B806" s="59" t="s">
        <v>28350</v>
      </c>
      <c r="C806" s="7" t="s">
        <v>28351</v>
      </c>
      <c r="D806" s="53"/>
      <c r="E806" s="51"/>
      <c r="G806" s="51"/>
      <c r="I806" s="64"/>
      <c r="J806" s="65"/>
      <c r="K806" s="10"/>
      <c r="L806" s="21">
        <v>155.96597701149426</v>
      </c>
      <c r="M806" s="68"/>
      <c r="N806" s="4"/>
    </row>
    <row r="807" spans="2:14">
      <c r="B807" s="59" t="s">
        <v>28352</v>
      </c>
      <c r="C807" s="7" t="s">
        <v>28353</v>
      </c>
      <c r="D807" s="53"/>
      <c r="E807" s="51"/>
      <c r="G807" s="51"/>
      <c r="I807" s="64"/>
      <c r="J807" s="65"/>
      <c r="K807" s="10"/>
      <c r="L807" s="21">
        <v>181.6312643678161</v>
      </c>
      <c r="M807" s="68"/>
      <c r="N807" s="4"/>
    </row>
    <row r="808" spans="2:14">
      <c r="B808" s="59" t="s">
        <v>28354</v>
      </c>
      <c r="C808" s="7" t="s">
        <v>28355</v>
      </c>
      <c r="D808" s="53"/>
      <c r="E808" s="51"/>
      <c r="G808" s="51"/>
      <c r="I808" s="64"/>
      <c r="J808" s="65"/>
      <c r="K808" s="10"/>
      <c r="L808" s="21">
        <v>248.26229885057472</v>
      </c>
      <c r="M808" s="68"/>
      <c r="N808" s="4"/>
    </row>
    <row r="809" spans="2:14">
      <c r="B809" s="59" t="s">
        <v>28356</v>
      </c>
      <c r="C809" s="7" t="s">
        <v>28357</v>
      </c>
      <c r="D809" s="53"/>
      <c r="E809" s="51"/>
      <c r="G809" s="51"/>
      <c r="I809" s="64"/>
      <c r="J809" s="65"/>
      <c r="K809" s="10"/>
      <c r="L809" s="21">
        <v>426.19183908045977</v>
      </c>
      <c r="M809" s="68"/>
      <c r="N809" s="4"/>
    </row>
    <row r="810" spans="2:14">
      <c r="B810" s="59" t="s">
        <v>28358</v>
      </c>
      <c r="C810" s="7" t="s">
        <v>28359</v>
      </c>
      <c r="D810" s="53"/>
      <c r="E810" s="51"/>
      <c r="G810" s="51"/>
      <c r="I810" s="64"/>
      <c r="J810" s="65"/>
      <c r="K810" s="10"/>
      <c r="L810" s="21">
        <v>235.18287356321841</v>
      </c>
      <c r="M810" s="68"/>
      <c r="N810" s="4"/>
    </row>
    <row r="811" spans="2:14">
      <c r="B811" s="59" t="s">
        <v>28360</v>
      </c>
      <c r="C811" s="7" t="s">
        <v>28361</v>
      </c>
      <c r="D811" s="53"/>
      <c r="E811" s="51"/>
      <c r="G811" s="51"/>
      <c r="I811" s="64"/>
      <c r="J811" s="65"/>
      <c r="K811" s="10"/>
      <c r="L811" s="21">
        <v>311.4383908045977</v>
      </c>
      <c r="M811" s="68"/>
      <c r="N811" s="4"/>
    </row>
    <row r="812" spans="2:14">
      <c r="B812" s="59" t="s">
        <v>28362</v>
      </c>
      <c r="C812" s="7" t="s">
        <v>28363</v>
      </c>
      <c r="D812" s="53"/>
      <c r="E812" s="51"/>
      <c r="G812" s="51"/>
      <c r="I812" s="64"/>
      <c r="J812" s="65"/>
      <c r="K812" s="10"/>
      <c r="L812" s="21">
        <v>341.54574712643677</v>
      </c>
      <c r="M812" s="68"/>
      <c r="N812" s="4"/>
    </row>
    <row r="813" spans="2:14">
      <c r="B813" s="59" t="s">
        <v>28364</v>
      </c>
      <c r="C813" s="7" t="s">
        <v>28365</v>
      </c>
      <c r="D813" s="53"/>
      <c r="E813" s="51"/>
      <c r="G813" s="51"/>
      <c r="I813" s="64"/>
      <c r="J813" s="65"/>
      <c r="K813" s="10"/>
      <c r="L813" s="21">
        <v>456.54597701149424</v>
      </c>
      <c r="M813" s="68"/>
      <c r="N813" s="4"/>
    </row>
    <row r="814" spans="2:14">
      <c r="B814" s="59" t="s">
        <v>28366</v>
      </c>
      <c r="C814" s="7" t="s">
        <v>28367</v>
      </c>
      <c r="D814" s="53"/>
      <c r="E814" s="51"/>
      <c r="G814" s="51"/>
      <c r="I814" s="64"/>
      <c r="J814" s="65"/>
      <c r="K814" s="10"/>
      <c r="L814" s="21">
        <v>701.35333333333335</v>
      </c>
      <c r="M814" s="68"/>
      <c r="N814" s="4"/>
    </row>
    <row r="815" spans="2:14">
      <c r="B815" s="59" t="s">
        <v>28368</v>
      </c>
      <c r="C815" s="7" t="s">
        <v>28369</v>
      </c>
      <c r="D815" s="53"/>
      <c r="E815" s="51"/>
      <c r="G815" s="51"/>
      <c r="I815" s="64"/>
      <c r="J815" s="65"/>
      <c r="K815" s="10"/>
      <c r="L815" s="21">
        <v>822.02954022988513</v>
      </c>
      <c r="M815" s="68"/>
      <c r="N815" s="4"/>
    </row>
    <row r="816" spans="2:14">
      <c r="B816" s="59" t="s">
        <v>28370</v>
      </c>
      <c r="C816" s="7" t="s">
        <v>28371</v>
      </c>
      <c r="D816" s="53"/>
      <c r="E816" s="51"/>
      <c r="G816" s="51"/>
      <c r="I816" s="64"/>
      <c r="J816" s="65"/>
      <c r="K816" s="10"/>
      <c r="L816" s="21">
        <v>235.18287356321841</v>
      </c>
      <c r="M816" s="68"/>
      <c r="N816" s="4"/>
    </row>
    <row r="817" spans="2:14">
      <c r="B817" s="59" t="s">
        <v>28372</v>
      </c>
      <c r="C817" s="7" t="s">
        <v>28373</v>
      </c>
      <c r="D817" s="53"/>
      <c r="E817" s="51"/>
      <c r="G817" s="51"/>
      <c r="I817" s="64"/>
      <c r="J817" s="65"/>
      <c r="K817" s="10"/>
      <c r="L817" s="21">
        <v>311.4383908045977</v>
      </c>
      <c r="M817" s="68"/>
      <c r="N817" s="4"/>
    </row>
    <row r="818" spans="2:14">
      <c r="B818" s="59" t="s">
        <v>28374</v>
      </c>
      <c r="C818" s="7" t="s">
        <v>28375</v>
      </c>
      <c r="D818" s="53"/>
      <c r="E818" s="51"/>
      <c r="G818" s="51"/>
      <c r="I818" s="64"/>
      <c r="J818" s="65"/>
      <c r="K818" s="10"/>
      <c r="L818" s="21">
        <v>341.54574712643677</v>
      </c>
      <c r="M818" s="68"/>
      <c r="N818" s="4"/>
    </row>
    <row r="819" spans="2:14">
      <c r="B819" s="59" t="s">
        <v>28376</v>
      </c>
      <c r="C819" s="7" t="s">
        <v>28377</v>
      </c>
      <c r="D819" s="53"/>
      <c r="E819" s="51"/>
      <c r="G819" s="51"/>
      <c r="I819" s="64"/>
      <c r="J819" s="65"/>
      <c r="K819" s="10"/>
      <c r="L819" s="21">
        <v>456.54597701149424</v>
      </c>
      <c r="M819" s="68"/>
      <c r="N819" s="4"/>
    </row>
    <row r="820" spans="2:14">
      <c r="B820" s="59" t="s">
        <v>28378</v>
      </c>
      <c r="C820" s="7" t="s">
        <v>28379</v>
      </c>
      <c r="D820" s="53"/>
      <c r="E820" s="51"/>
      <c r="G820" s="51"/>
      <c r="I820" s="64"/>
      <c r="J820" s="65"/>
      <c r="K820" s="10"/>
      <c r="L820" s="21">
        <v>701.35333333333335</v>
      </c>
      <c r="M820" s="68"/>
      <c r="N820" s="4"/>
    </row>
    <row r="821" spans="2:14">
      <c r="B821" s="59" t="s">
        <v>28380</v>
      </c>
      <c r="C821" s="7" t="s">
        <v>28381</v>
      </c>
      <c r="D821" s="53"/>
      <c r="E821" s="51"/>
      <c r="G821" s="51"/>
      <c r="I821" s="64"/>
      <c r="J821" s="65"/>
      <c r="K821" s="10"/>
      <c r="L821" s="21">
        <v>822.02954022988513</v>
      </c>
      <c r="M821" s="68"/>
      <c r="N821" s="4"/>
    </row>
    <row r="822" spans="2:14">
      <c r="B822" s="59" t="s">
        <v>28382</v>
      </c>
      <c r="C822" s="7" t="s">
        <v>28383</v>
      </c>
      <c r="D822" s="53"/>
      <c r="E822" s="51"/>
      <c r="G822" s="51"/>
      <c r="I822" s="64"/>
      <c r="J822" s="65"/>
      <c r="K822" s="10"/>
      <c r="L822" s="21">
        <v>198.90597701149426</v>
      </c>
      <c r="M822" s="68"/>
      <c r="N822" s="4"/>
    </row>
    <row r="823" spans="2:14">
      <c r="B823" s="59" t="s">
        <v>28384</v>
      </c>
      <c r="C823" s="7" t="s">
        <v>28385</v>
      </c>
      <c r="D823" s="53"/>
      <c r="E823" s="51"/>
      <c r="G823" s="51"/>
      <c r="I823" s="64"/>
      <c r="J823" s="65"/>
      <c r="K823" s="10"/>
      <c r="L823" s="21">
        <v>228.02620689655174</v>
      </c>
      <c r="M823" s="68"/>
      <c r="N823" s="4"/>
    </row>
    <row r="824" spans="2:14">
      <c r="B824" s="59" t="s">
        <v>28386</v>
      </c>
      <c r="C824" s="7" t="s">
        <v>28387</v>
      </c>
      <c r="D824" s="53"/>
      <c r="E824" s="51"/>
      <c r="G824" s="51"/>
      <c r="I824" s="64"/>
      <c r="J824" s="65"/>
      <c r="K824" s="10"/>
      <c r="L824" s="21">
        <v>267.51126436781612</v>
      </c>
      <c r="M824" s="68"/>
      <c r="N824" s="4"/>
    </row>
    <row r="825" spans="2:14">
      <c r="B825" s="59" t="s">
        <v>28388</v>
      </c>
      <c r="C825" s="7" t="s">
        <v>28389</v>
      </c>
      <c r="D825" s="53"/>
      <c r="E825" s="51"/>
      <c r="G825" s="51"/>
      <c r="I825" s="64"/>
      <c r="J825" s="65"/>
      <c r="K825" s="10"/>
      <c r="L825" s="21">
        <v>376.83551724137931</v>
      </c>
      <c r="M825" s="68"/>
      <c r="N825" s="4"/>
    </row>
    <row r="826" spans="2:14">
      <c r="B826" s="59" t="s">
        <v>28390</v>
      </c>
      <c r="C826" s="7" t="s">
        <v>28391</v>
      </c>
      <c r="D826" s="53"/>
      <c r="E826" s="51"/>
      <c r="G826" s="51"/>
      <c r="I826" s="64"/>
      <c r="J826" s="65"/>
      <c r="K826" s="10"/>
      <c r="L826" s="21">
        <v>552.54402298850573</v>
      </c>
      <c r="M826" s="68"/>
      <c r="N826" s="4"/>
    </row>
    <row r="827" spans="2:14">
      <c r="B827" s="59" t="s">
        <v>28392</v>
      </c>
      <c r="C827" s="7" t="s">
        <v>28393</v>
      </c>
      <c r="D827" s="53"/>
      <c r="E827" s="51"/>
      <c r="G827" s="51"/>
      <c r="I827" s="64"/>
      <c r="J827" s="65"/>
      <c r="K827" s="10"/>
      <c r="L827" s="21">
        <v>666.06356321839087</v>
      </c>
      <c r="M827" s="68"/>
      <c r="N827" s="4"/>
    </row>
    <row r="828" spans="2:14">
      <c r="B828" s="59" t="s">
        <v>28394</v>
      </c>
      <c r="C828" s="7" t="s">
        <v>28395</v>
      </c>
      <c r="D828" s="53"/>
      <c r="E828" s="51"/>
      <c r="G828" s="51"/>
      <c r="I828" s="64"/>
      <c r="J828" s="65"/>
      <c r="K828" s="10"/>
      <c r="L828" s="21">
        <v>62.682528735632182</v>
      </c>
      <c r="M828" s="68"/>
      <c r="N828" s="4"/>
    </row>
    <row r="829" spans="2:14">
      <c r="B829" s="59" t="s">
        <v>28396</v>
      </c>
      <c r="C829" s="7" t="s">
        <v>28397</v>
      </c>
      <c r="D829" s="53"/>
      <c r="E829" s="51"/>
      <c r="G829" s="51"/>
      <c r="I829" s="64"/>
      <c r="J829" s="65"/>
      <c r="K829" s="10"/>
      <c r="L829" s="21">
        <v>40.718965517241379</v>
      </c>
      <c r="M829" s="68"/>
      <c r="N829" s="4"/>
    </row>
    <row r="830" spans="2:14">
      <c r="B830" s="59" t="s">
        <v>28398</v>
      </c>
      <c r="C830" s="7" t="s">
        <v>28399</v>
      </c>
      <c r="D830" s="53"/>
      <c r="E830" s="51"/>
      <c r="G830" s="51"/>
      <c r="I830" s="64"/>
      <c r="J830" s="65"/>
      <c r="K830" s="10"/>
      <c r="L830" s="21">
        <v>53.058045977011496</v>
      </c>
      <c r="M830" s="68"/>
      <c r="N830" s="4"/>
    </row>
    <row r="831" spans="2:14">
      <c r="B831" s="59" t="s">
        <v>28400</v>
      </c>
      <c r="C831" s="7" t="s">
        <v>28401</v>
      </c>
      <c r="D831" s="53"/>
      <c r="E831" s="51"/>
      <c r="G831" s="51"/>
      <c r="I831" s="64"/>
      <c r="J831" s="65"/>
      <c r="K831" s="10"/>
      <c r="L831" s="21">
        <v>74.774827586206897</v>
      </c>
      <c r="M831" s="68"/>
      <c r="N831" s="4"/>
    </row>
    <row r="832" spans="2:14">
      <c r="B832" s="59" t="s">
        <v>28402</v>
      </c>
      <c r="C832" s="7" t="s">
        <v>28403</v>
      </c>
      <c r="D832" s="53"/>
      <c r="E832" s="51"/>
      <c r="G832" s="51"/>
      <c r="I832" s="64"/>
      <c r="J832" s="65"/>
      <c r="K832" s="10"/>
      <c r="L832" s="21">
        <v>107.1032183908046</v>
      </c>
      <c r="M832" s="68"/>
      <c r="N832" s="4"/>
    </row>
    <row r="833" spans="2:14">
      <c r="B833" s="59" t="s">
        <v>28404</v>
      </c>
      <c r="C833" s="7" t="s">
        <v>28405</v>
      </c>
      <c r="D833" s="53"/>
      <c r="E833" s="51"/>
      <c r="G833" s="51"/>
      <c r="I833" s="64"/>
      <c r="J833" s="65"/>
      <c r="K833" s="10"/>
      <c r="L833" s="21">
        <v>130.79425287356321</v>
      </c>
      <c r="M833" s="68"/>
      <c r="N833" s="4"/>
    </row>
    <row r="834" spans="2:14">
      <c r="B834" s="59" t="s">
        <v>28406</v>
      </c>
      <c r="C834" s="7" t="s">
        <v>28407</v>
      </c>
      <c r="D834" s="53"/>
      <c r="E834" s="51"/>
      <c r="G834" s="51"/>
      <c r="I834" s="64"/>
      <c r="J834" s="65"/>
      <c r="K834" s="10"/>
      <c r="L834" s="21">
        <v>193.47678160919543</v>
      </c>
      <c r="M834" s="68"/>
      <c r="N834" s="4"/>
    </row>
    <row r="835" spans="2:14">
      <c r="B835" s="59" t="s">
        <v>28408</v>
      </c>
      <c r="C835" s="7" t="s">
        <v>28409</v>
      </c>
      <c r="D835" s="53"/>
      <c r="E835" s="51"/>
      <c r="G835" s="51"/>
      <c r="I835" s="64"/>
      <c r="J835" s="65"/>
      <c r="K835" s="10"/>
      <c r="L835" s="21">
        <v>76.255517241379309</v>
      </c>
      <c r="M835" s="68"/>
      <c r="N835" s="4"/>
    </row>
    <row r="836" spans="2:14">
      <c r="B836" s="59" t="s">
        <v>28410</v>
      </c>
      <c r="C836" s="7" t="s">
        <v>28411</v>
      </c>
      <c r="D836" s="53"/>
      <c r="E836" s="51"/>
      <c r="G836" s="51"/>
      <c r="I836" s="64"/>
      <c r="J836" s="65"/>
      <c r="K836" s="10"/>
      <c r="L836" s="21">
        <v>11.84551724137931</v>
      </c>
      <c r="M836" s="68"/>
      <c r="N836" s="4"/>
    </row>
    <row r="837" spans="2:14">
      <c r="B837" s="59" t="s">
        <v>28412</v>
      </c>
      <c r="C837" s="7" t="s">
        <v>38737</v>
      </c>
      <c r="D837" s="53"/>
      <c r="E837" s="51"/>
      <c r="G837" s="51"/>
      <c r="I837" s="64"/>
      <c r="J837" s="65"/>
      <c r="K837" s="10"/>
      <c r="L837" s="21">
        <v>13.819770114942528</v>
      </c>
      <c r="M837" s="68"/>
      <c r="N837" s="4"/>
    </row>
    <row r="838" spans="2:14">
      <c r="B838" s="59" t="s">
        <v>28413</v>
      </c>
      <c r="C838" s="7" t="s">
        <v>28414</v>
      </c>
      <c r="D838" s="53"/>
      <c r="E838" s="51"/>
      <c r="G838" s="51"/>
      <c r="I838" s="64"/>
      <c r="J838" s="65"/>
      <c r="K838" s="10"/>
      <c r="L838" s="21">
        <v>71.319885057471268</v>
      </c>
      <c r="M838" s="68"/>
      <c r="N838" s="4"/>
    </row>
    <row r="839" spans="2:14">
      <c r="B839" s="59" t="s">
        <v>28415</v>
      </c>
      <c r="C839" s="7" t="s">
        <v>28416</v>
      </c>
      <c r="D839" s="53"/>
      <c r="E839" s="51"/>
      <c r="G839" s="51"/>
      <c r="I839" s="64"/>
      <c r="J839" s="65"/>
      <c r="K839" s="10"/>
      <c r="L839" s="21">
        <v>72.553793103448271</v>
      </c>
      <c r="M839" s="68"/>
      <c r="N839" s="4"/>
    </row>
    <row r="840" spans="2:14">
      <c r="B840" s="59" t="s">
        <v>28417</v>
      </c>
      <c r="C840" s="7" t="s">
        <v>28418</v>
      </c>
      <c r="D840" s="53"/>
      <c r="E840" s="51"/>
      <c r="G840" s="51"/>
      <c r="I840" s="64"/>
      <c r="J840" s="65"/>
      <c r="K840" s="10"/>
      <c r="L840" s="21">
        <v>76.008735632183914</v>
      </c>
      <c r="M840" s="68"/>
      <c r="N840" s="4"/>
    </row>
    <row r="841" spans="2:14">
      <c r="B841" s="59" t="s">
        <v>28419</v>
      </c>
      <c r="C841" s="7" t="s">
        <v>28420</v>
      </c>
      <c r="D841" s="53"/>
      <c r="E841" s="51"/>
      <c r="G841" s="51"/>
      <c r="I841" s="64"/>
      <c r="J841" s="65"/>
      <c r="K841" s="10"/>
      <c r="L841" s="21">
        <v>81.191149425287364</v>
      </c>
      <c r="M841" s="68"/>
      <c r="N841" s="4"/>
    </row>
    <row r="842" spans="2:14">
      <c r="B842" s="59" t="s">
        <v>28421</v>
      </c>
      <c r="C842" s="7" t="s">
        <v>28420</v>
      </c>
      <c r="D842" s="53"/>
      <c r="E842" s="51"/>
      <c r="G842" s="51"/>
      <c r="I842" s="64"/>
      <c r="J842" s="65"/>
      <c r="K842" s="10"/>
      <c r="L842" s="21">
        <v>139.67839080459771</v>
      </c>
      <c r="M842" s="68"/>
      <c r="N842" s="4"/>
    </row>
    <row r="843" spans="2:14">
      <c r="B843" s="59" t="s">
        <v>28422</v>
      </c>
      <c r="C843" s="7" t="s">
        <v>28420</v>
      </c>
      <c r="D843" s="53"/>
      <c r="E843" s="51"/>
      <c r="G843" s="51"/>
      <c r="I843" s="64"/>
      <c r="J843" s="65"/>
      <c r="K843" s="10"/>
      <c r="L843" s="21">
        <v>139.67839080459771</v>
      </c>
      <c r="M843" s="68"/>
      <c r="N843" s="4"/>
    </row>
    <row r="844" spans="2:14">
      <c r="B844" s="59" t="s">
        <v>32909</v>
      </c>
      <c r="C844" s="7" t="s">
        <v>32910</v>
      </c>
      <c r="D844" s="53"/>
      <c r="E844" s="51"/>
      <c r="G844" s="51"/>
      <c r="I844" s="64"/>
      <c r="J844" s="65"/>
      <c r="K844" s="10"/>
      <c r="L844" s="21">
        <v>963.43540229885059</v>
      </c>
      <c r="M844" s="68"/>
      <c r="N844" s="4"/>
    </row>
    <row r="845" spans="2:14">
      <c r="B845" s="59" t="s">
        <v>32911</v>
      </c>
      <c r="C845" s="7" t="s">
        <v>32912</v>
      </c>
      <c r="D845" s="53"/>
      <c r="E845" s="51"/>
      <c r="G845" s="51"/>
      <c r="I845" s="64"/>
      <c r="J845" s="65"/>
      <c r="K845" s="10"/>
      <c r="L845" s="21">
        <v>1399.4985057471263</v>
      </c>
      <c r="M845" s="68"/>
      <c r="N845" s="4"/>
    </row>
    <row r="846" spans="2:14">
      <c r="B846" s="59" t="s">
        <v>32917</v>
      </c>
      <c r="C846" s="7" t="s">
        <v>32918</v>
      </c>
      <c r="D846" s="53"/>
      <c r="E846" s="51"/>
      <c r="G846" s="51"/>
      <c r="I846" s="64"/>
      <c r="J846" s="65"/>
      <c r="K846" s="10"/>
      <c r="L846" s="21">
        <v>1731.4197701149426</v>
      </c>
      <c r="M846" s="68"/>
      <c r="N846" s="4"/>
    </row>
    <row r="847" spans="2:14">
      <c r="B847" s="59" t="s">
        <v>35504</v>
      </c>
      <c r="C847" s="7" t="s">
        <v>35505</v>
      </c>
      <c r="D847" s="53"/>
      <c r="E847" s="51"/>
      <c r="G847" s="51"/>
      <c r="I847" s="64"/>
      <c r="J847" s="65"/>
      <c r="K847" s="10"/>
      <c r="L847" s="21">
        <v>1554.4773563218389</v>
      </c>
      <c r="M847" s="68"/>
      <c r="N847" s="4"/>
    </row>
    <row r="848" spans="2:14">
      <c r="B848" s="59" t="s">
        <v>35506</v>
      </c>
      <c r="C848" s="7" t="s">
        <v>35507</v>
      </c>
      <c r="D848" s="53"/>
      <c r="E848" s="51"/>
      <c r="G848" s="51"/>
      <c r="I848" s="64"/>
      <c r="J848" s="65"/>
      <c r="K848" s="10"/>
      <c r="L848" s="21">
        <v>2846.8726436781608</v>
      </c>
      <c r="M848" s="68"/>
      <c r="N848" s="4"/>
    </row>
    <row r="849" spans="2:14">
      <c r="B849" s="59" t="s">
        <v>35508</v>
      </c>
      <c r="C849" s="7" t="s">
        <v>35509</v>
      </c>
      <c r="D849" s="53"/>
      <c r="E849" s="51"/>
      <c r="G849" s="51"/>
      <c r="I849" s="64"/>
      <c r="J849" s="65"/>
      <c r="K849" s="10"/>
      <c r="L849" s="21">
        <v>3473.9447126436785</v>
      </c>
      <c r="M849" s="68"/>
      <c r="N849" s="4"/>
    </row>
    <row r="850" spans="2:14">
      <c r="B850" s="59" t="s">
        <v>35861</v>
      </c>
      <c r="C850" s="7" t="s">
        <v>35862</v>
      </c>
      <c r="D850" s="53"/>
      <c r="E850" s="51"/>
      <c r="G850" s="51"/>
      <c r="I850" s="64"/>
      <c r="J850" s="65"/>
      <c r="K850" s="10"/>
      <c r="L850" s="21">
        <v>3329.0839080459768</v>
      </c>
      <c r="M850" s="68"/>
      <c r="N850" s="4"/>
    </row>
    <row r="851" spans="2:14">
      <c r="B851" s="59" t="s">
        <v>35863</v>
      </c>
      <c r="C851" s="7" t="s">
        <v>35864</v>
      </c>
      <c r="D851" s="53"/>
      <c r="E851" s="51"/>
      <c r="G851" s="51"/>
      <c r="I851" s="64"/>
      <c r="J851" s="65"/>
      <c r="K851" s="10"/>
      <c r="L851" s="21">
        <v>3650.3935632183907</v>
      </c>
      <c r="M851" s="68"/>
      <c r="N851" s="4"/>
    </row>
    <row r="852" spans="2:14">
      <c r="B852" s="59" t="s">
        <v>35865</v>
      </c>
      <c r="C852" s="7" t="s">
        <v>35866</v>
      </c>
      <c r="D852" s="53"/>
      <c r="E852" s="51"/>
      <c r="G852" s="51"/>
      <c r="I852" s="64"/>
      <c r="J852" s="65"/>
      <c r="K852" s="10"/>
      <c r="L852" s="21">
        <v>11836.879885057471</v>
      </c>
      <c r="M852" s="68"/>
      <c r="N852" s="4"/>
    </row>
    <row r="853" spans="2:14">
      <c r="B853" s="59" t="s">
        <v>35865</v>
      </c>
      <c r="C853" s="7" t="s">
        <v>38738</v>
      </c>
      <c r="D853" s="53"/>
      <c r="E853" s="51"/>
      <c r="G853" s="51"/>
      <c r="I853" s="64"/>
      <c r="J853" s="65"/>
      <c r="K853" s="10"/>
      <c r="L853" s="21">
        <v>11836.879885057471</v>
      </c>
      <c r="M853" s="68"/>
      <c r="N853" s="4"/>
    </row>
    <row r="854" spans="2:14">
      <c r="B854" s="59" t="s">
        <v>35867</v>
      </c>
      <c r="C854" s="7" t="s">
        <v>35868</v>
      </c>
      <c r="D854" s="53"/>
      <c r="E854" s="51"/>
      <c r="G854" s="51"/>
      <c r="I854" s="64"/>
      <c r="J854" s="65"/>
      <c r="K854" s="10"/>
      <c r="L854" s="21">
        <v>3727.6362068965518</v>
      </c>
      <c r="M854" s="68"/>
      <c r="N854" s="4"/>
    </row>
    <row r="855" spans="2:14">
      <c r="B855" s="59" t="s">
        <v>35869</v>
      </c>
      <c r="C855" s="7" t="s">
        <v>35870</v>
      </c>
      <c r="D855" s="53"/>
      <c r="E855" s="51"/>
      <c r="G855" s="51"/>
      <c r="I855" s="64"/>
      <c r="J855" s="65"/>
      <c r="K855" s="10"/>
      <c r="L855" s="21">
        <v>11060.011379310345</v>
      </c>
      <c r="M855" s="68"/>
      <c r="N855" s="4"/>
    </row>
    <row r="856" spans="2:14">
      <c r="B856" s="59" t="s">
        <v>35869</v>
      </c>
      <c r="C856" s="7" t="s">
        <v>38739</v>
      </c>
      <c r="D856" s="53"/>
      <c r="E856" s="51"/>
      <c r="G856" s="51"/>
      <c r="I856" s="64"/>
      <c r="J856" s="65"/>
      <c r="K856" s="10"/>
      <c r="L856" s="21">
        <v>11060.011379310345</v>
      </c>
      <c r="M856" s="68"/>
      <c r="N856" s="4"/>
    </row>
    <row r="857" spans="2:14">
      <c r="B857" s="59" t="s">
        <v>35871</v>
      </c>
      <c r="C857" s="7" t="s">
        <v>35872</v>
      </c>
      <c r="D857" s="53"/>
      <c r="E857" s="51"/>
      <c r="G857" s="51"/>
      <c r="I857" s="64"/>
      <c r="J857" s="65"/>
      <c r="K857" s="10"/>
      <c r="L857" s="21">
        <v>4061.7785057471265</v>
      </c>
      <c r="M857" s="68"/>
      <c r="N857" s="4"/>
    </row>
    <row r="858" spans="2:14">
      <c r="B858" s="59" t="s">
        <v>35873</v>
      </c>
      <c r="C858" s="7" t="s">
        <v>35874</v>
      </c>
      <c r="D858" s="53"/>
      <c r="E858" s="51"/>
      <c r="G858" s="51"/>
      <c r="I858" s="64"/>
      <c r="J858" s="65"/>
      <c r="K858" s="10"/>
      <c r="L858" s="21">
        <v>14107.270689655174</v>
      </c>
      <c r="M858" s="68"/>
      <c r="N858" s="4"/>
    </row>
    <row r="859" spans="2:14">
      <c r="B859" s="59" t="s">
        <v>35873</v>
      </c>
      <c r="C859" s="7" t="s">
        <v>38740</v>
      </c>
      <c r="D859" s="53"/>
      <c r="E859" s="51"/>
      <c r="G859" s="51"/>
      <c r="I859" s="64"/>
      <c r="J859" s="65"/>
      <c r="K859" s="10"/>
      <c r="L859" s="21">
        <v>14107.270689655174</v>
      </c>
      <c r="M859" s="68"/>
      <c r="N859" s="4"/>
    </row>
    <row r="860" spans="2:14">
      <c r="B860" s="59" t="s">
        <v>35875</v>
      </c>
      <c r="C860" s="7" t="s">
        <v>35876</v>
      </c>
      <c r="D860" s="53"/>
      <c r="E860" s="51"/>
      <c r="G860" s="51"/>
      <c r="I860" s="64"/>
      <c r="J860" s="65"/>
      <c r="K860" s="10"/>
      <c r="L860" s="21">
        <v>616.9540229885057</v>
      </c>
      <c r="M860" s="68"/>
      <c r="N860" s="4"/>
    </row>
    <row r="861" spans="2:14">
      <c r="B861" s="59" t="s">
        <v>35877</v>
      </c>
      <c r="C861" s="7" t="s">
        <v>35878</v>
      </c>
      <c r="D861" s="53"/>
      <c r="E861" s="51"/>
      <c r="G861" s="51"/>
      <c r="I861" s="64"/>
      <c r="J861" s="65"/>
      <c r="K861" s="10"/>
      <c r="L861" s="21">
        <v>2610.949425287356</v>
      </c>
      <c r="M861" s="68"/>
      <c r="N861" s="4"/>
    </row>
    <row r="862" spans="2:14">
      <c r="B862" s="59" t="s">
        <v>35877</v>
      </c>
      <c r="C862" s="7" t="s">
        <v>38741</v>
      </c>
      <c r="D862" s="53"/>
      <c r="E862" s="51"/>
      <c r="G862" s="51"/>
      <c r="I862" s="64"/>
      <c r="J862" s="65"/>
      <c r="K862" s="10"/>
      <c r="L862" s="21">
        <v>2610.949425287356</v>
      </c>
      <c r="M862" s="68"/>
      <c r="N862" s="4"/>
    </row>
    <row r="863" spans="2:14">
      <c r="B863" s="59" t="s">
        <v>35879</v>
      </c>
      <c r="C863" s="7" t="s">
        <v>35880</v>
      </c>
      <c r="D863" s="53"/>
      <c r="E863" s="51"/>
      <c r="G863" s="51"/>
      <c r="I863" s="64"/>
      <c r="J863" s="65"/>
      <c r="K863" s="10"/>
      <c r="L863" s="21">
        <v>691.72885057471274</v>
      </c>
      <c r="M863" s="68"/>
      <c r="N863" s="4"/>
    </row>
    <row r="864" spans="2:14">
      <c r="B864" s="59" t="s">
        <v>35881</v>
      </c>
      <c r="C864" s="7" t="s">
        <v>35882</v>
      </c>
      <c r="D864" s="53"/>
      <c r="E864" s="51"/>
      <c r="G864" s="51"/>
      <c r="I864" s="64"/>
      <c r="J864" s="65"/>
      <c r="K864" s="10"/>
      <c r="L864" s="21">
        <v>740.34482758620697</v>
      </c>
      <c r="M864" s="68"/>
      <c r="N864" s="4"/>
    </row>
    <row r="865" spans="2:14">
      <c r="B865" s="59" t="s">
        <v>35883</v>
      </c>
      <c r="C865" s="7" t="s">
        <v>35884</v>
      </c>
      <c r="D865" s="53"/>
      <c r="E865" s="51"/>
      <c r="G865" s="51"/>
      <c r="I865" s="64"/>
      <c r="J865" s="65"/>
      <c r="K865" s="10"/>
      <c r="L865" s="21">
        <v>3215.8111494252876</v>
      </c>
      <c r="M865" s="68"/>
      <c r="N865" s="4"/>
    </row>
    <row r="866" spans="2:14">
      <c r="B866" s="59" t="s">
        <v>35883</v>
      </c>
      <c r="C866" s="7" t="s">
        <v>38742</v>
      </c>
      <c r="D866" s="53"/>
      <c r="E866" s="51"/>
      <c r="G866" s="51"/>
      <c r="I866" s="64"/>
      <c r="J866" s="65"/>
      <c r="K866" s="10"/>
      <c r="L866" s="21">
        <v>3215.8111494252876</v>
      </c>
      <c r="M866" s="68"/>
      <c r="N866" s="4"/>
    </row>
    <row r="867" spans="2:14">
      <c r="B867" s="59" t="s">
        <v>35885</v>
      </c>
      <c r="C867" s="7" t="s">
        <v>35886</v>
      </c>
      <c r="D867" s="53"/>
      <c r="E867" s="51"/>
      <c r="G867" s="51"/>
      <c r="I867" s="64"/>
      <c r="J867" s="65"/>
      <c r="K867" s="10"/>
      <c r="L867" s="21">
        <v>1974.2528735632184</v>
      </c>
      <c r="M867" s="68"/>
      <c r="N867" s="4"/>
    </row>
    <row r="868" spans="2:14">
      <c r="B868" s="59" t="s">
        <v>35887</v>
      </c>
      <c r="C868" s="7" t="s">
        <v>35888</v>
      </c>
      <c r="D868" s="53"/>
      <c r="E868" s="51"/>
      <c r="G868" s="51"/>
      <c r="I868" s="64"/>
      <c r="J868" s="65"/>
      <c r="K868" s="10"/>
      <c r="L868" s="21">
        <v>1974.2528735632184</v>
      </c>
      <c r="M868" s="68"/>
      <c r="N868" s="4"/>
    </row>
    <row r="869" spans="2:14">
      <c r="B869" s="59" t="s">
        <v>35889</v>
      </c>
      <c r="C869" s="7" t="s">
        <v>35890</v>
      </c>
      <c r="D869" s="53"/>
      <c r="E869" s="51"/>
      <c r="G869" s="51"/>
      <c r="I869" s="64"/>
      <c r="J869" s="65"/>
      <c r="K869" s="10"/>
      <c r="L869" s="21">
        <v>1974.2528735632184</v>
      </c>
      <c r="M869" s="68"/>
      <c r="N869" s="4"/>
    </row>
    <row r="870" spans="2:14">
      <c r="B870" s="59" t="s">
        <v>35891</v>
      </c>
      <c r="C870" s="7" t="s">
        <v>35892</v>
      </c>
      <c r="D870" s="53"/>
      <c r="E870" s="51"/>
      <c r="G870" s="51"/>
      <c r="I870" s="64"/>
      <c r="J870" s="65"/>
      <c r="K870" s="10"/>
      <c r="L870" s="21">
        <v>1974.2528735632184</v>
      </c>
      <c r="M870" s="68"/>
      <c r="N870" s="4"/>
    </row>
    <row r="871" spans="2:14">
      <c r="B871" s="59" t="s">
        <v>35893</v>
      </c>
      <c r="C871" s="7" t="s">
        <v>35894</v>
      </c>
      <c r="D871" s="53"/>
      <c r="E871" s="51"/>
      <c r="G871" s="51"/>
      <c r="I871" s="64"/>
      <c r="J871" s="65"/>
      <c r="K871" s="10"/>
      <c r="L871" s="21">
        <v>1974.2528735632184</v>
      </c>
      <c r="M871" s="68"/>
      <c r="N871" s="4"/>
    </row>
    <row r="872" spans="2:14">
      <c r="B872" s="59" t="s">
        <v>35895</v>
      </c>
      <c r="C872" s="7" t="s">
        <v>35896</v>
      </c>
      <c r="D872" s="53"/>
      <c r="E872" s="51"/>
      <c r="G872" s="51"/>
      <c r="I872" s="64"/>
      <c r="J872" s="65"/>
      <c r="K872" s="10"/>
      <c r="L872" s="21">
        <v>2403.6528735632182</v>
      </c>
      <c r="M872" s="68"/>
      <c r="N872" s="4"/>
    </row>
    <row r="873" spans="2:14">
      <c r="B873" s="59" t="s">
        <v>35897</v>
      </c>
      <c r="C873" s="7" t="s">
        <v>35898</v>
      </c>
      <c r="D873" s="53"/>
      <c r="E873" s="51"/>
      <c r="G873" s="51"/>
      <c r="I873" s="64"/>
      <c r="J873" s="65"/>
      <c r="K873" s="10"/>
      <c r="L873" s="21">
        <v>2403.6528735632182</v>
      </c>
      <c r="M873" s="68"/>
      <c r="N873" s="4"/>
    </row>
    <row r="874" spans="2:14">
      <c r="B874" s="59" t="s">
        <v>35899</v>
      </c>
      <c r="C874" s="7" t="s">
        <v>35900</v>
      </c>
      <c r="D874" s="53"/>
      <c r="E874" s="51"/>
      <c r="G874" s="51"/>
      <c r="I874" s="64"/>
      <c r="J874" s="65"/>
      <c r="K874" s="10"/>
      <c r="L874" s="21">
        <v>2429.3181609195403</v>
      </c>
      <c r="M874" s="68"/>
      <c r="N874" s="4"/>
    </row>
    <row r="875" spans="2:14">
      <c r="B875" s="59" t="s">
        <v>35901</v>
      </c>
      <c r="C875" s="7" t="s">
        <v>35902</v>
      </c>
      <c r="D875" s="53"/>
      <c r="E875" s="51"/>
      <c r="G875" s="51"/>
      <c r="I875" s="64"/>
      <c r="J875" s="65"/>
      <c r="K875" s="10"/>
      <c r="L875" s="21">
        <v>2429.3181609195403</v>
      </c>
      <c r="M875" s="68"/>
      <c r="N875" s="4"/>
    </row>
    <row r="876" spans="2:14">
      <c r="B876" s="59" t="s">
        <v>35903</v>
      </c>
      <c r="C876" s="7" t="s">
        <v>35904</v>
      </c>
      <c r="D876" s="53"/>
      <c r="E876" s="51"/>
      <c r="G876" s="51"/>
      <c r="I876" s="64"/>
      <c r="J876" s="65"/>
      <c r="K876" s="10"/>
      <c r="L876" s="21">
        <v>5706.8247126436781</v>
      </c>
      <c r="M876" s="68"/>
      <c r="N876" s="4"/>
    </row>
    <row r="877" spans="2:14">
      <c r="B877" s="59" t="s">
        <v>35905</v>
      </c>
      <c r="C877" s="7" t="s">
        <v>35906</v>
      </c>
      <c r="D877" s="53"/>
      <c r="E877" s="51"/>
      <c r="G877" s="51"/>
      <c r="I877" s="64"/>
      <c r="J877" s="65"/>
      <c r="K877" s="10"/>
      <c r="L877" s="21">
        <v>6041.2137931034476</v>
      </c>
      <c r="M877" s="68"/>
      <c r="N877" s="4"/>
    </row>
    <row r="878" spans="2:14">
      <c r="B878" s="59" t="s">
        <v>35907</v>
      </c>
      <c r="C878" s="7" t="s">
        <v>35882</v>
      </c>
      <c r="D878" s="53"/>
      <c r="E878" s="51"/>
      <c r="G878" s="51"/>
      <c r="I878" s="64"/>
      <c r="J878" s="65"/>
      <c r="K878" s="10"/>
      <c r="L878" s="21">
        <v>773.90712643678171</v>
      </c>
      <c r="M878" s="68"/>
      <c r="N878" s="4"/>
    </row>
    <row r="879" spans="2:14">
      <c r="B879" s="59" t="s">
        <v>35908</v>
      </c>
      <c r="C879" s="7" t="s">
        <v>35909</v>
      </c>
      <c r="D879" s="53"/>
      <c r="E879" s="51"/>
      <c r="G879" s="51"/>
      <c r="I879" s="64"/>
      <c r="J879" s="65"/>
      <c r="K879" s="10"/>
      <c r="L879" s="21">
        <v>3139.5556321839081</v>
      </c>
      <c r="M879" s="68"/>
      <c r="N879" s="4"/>
    </row>
    <row r="880" spans="2:14">
      <c r="B880" s="59" t="s">
        <v>35908</v>
      </c>
      <c r="C880" s="7" t="s">
        <v>38743</v>
      </c>
      <c r="D880" s="53"/>
      <c r="E880" s="51"/>
      <c r="G880" s="51"/>
      <c r="I880" s="64"/>
      <c r="J880" s="65"/>
      <c r="K880" s="10"/>
      <c r="L880" s="21">
        <v>3139.5556321839081</v>
      </c>
      <c r="M880" s="68"/>
      <c r="N880" s="4"/>
    </row>
    <row r="881" spans="2:14">
      <c r="B881" s="59" t="s">
        <v>35910</v>
      </c>
      <c r="C881" s="7" t="s">
        <v>35911</v>
      </c>
      <c r="D881" s="53"/>
      <c r="E881" s="51"/>
      <c r="G881" s="51"/>
      <c r="I881" s="64"/>
      <c r="J881" s="65"/>
      <c r="K881" s="10"/>
      <c r="L881" s="21">
        <v>899.76574712643674</v>
      </c>
      <c r="M881" s="68"/>
      <c r="N881" s="4"/>
    </row>
    <row r="882" spans="2:14">
      <c r="B882" s="59" t="s">
        <v>35912</v>
      </c>
      <c r="C882" s="7" t="s">
        <v>35913</v>
      </c>
      <c r="D882" s="53"/>
      <c r="E882" s="51"/>
      <c r="G882" s="51"/>
      <c r="I882" s="64"/>
      <c r="J882" s="65"/>
      <c r="K882" s="10"/>
      <c r="L882" s="21">
        <v>3546.745287356322</v>
      </c>
      <c r="M882" s="68"/>
      <c r="N882" s="4"/>
    </row>
    <row r="883" spans="2:14">
      <c r="B883" s="59" t="s">
        <v>35912</v>
      </c>
      <c r="C883" s="7" t="s">
        <v>38744</v>
      </c>
      <c r="D883" s="53"/>
      <c r="E883" s="51"/>
      <c r="G883" s="51"/>
      <c r="I883" s="64"/>
      <c r="J883" s="65"/>
      <c r="K883" s="10"/>
      <c r="L883" s="21">
        <v>3546.745287356322</v>
      </c>
      <c r="M883" s="68"/>
      <c r="N883" s="4"/>
    </row>
    <row r="884" spans="2:14">
      <c r="B884" s="59" t="s">
        <v>35914</v>
      </c>
      <c r="C884" s="7" t="s">
        <v>35915</v>
      </c>
      <c r="D884" s="53"/>
      <c r="E884" s="51"/>
      <c r="G884" s="51"/>
      <c r="I884" s="64"/>
      <c r="J884" s="65"/>
      <c r="K884" s="10"/>
      <c r="L884" s="21">
        <v>912.59839080459767</v>
      </c>
      <c r="M884" s="68"/>
      <c r="N884" s="4"/>
    </row>
    <row r="885" spans="2:14">
      <c r="B885" s="59" t="s">
        <v>35916</v>
      </c>
      <c r="C885" s="7" t="s">
        <v>35917</v>
      </c>
      <c r="D885" s="53"/>
      <c r="E885" s="51"/>
      <c r="G885" s="51"/>
      <c r="I885" s="64"/>
      <c r="J885" s="65"/>
      <c r="K885" s="10"/>
      <c r="L885" s="21">
        <v>4020.5659770114944</v>
      </c>
      <c r="M885" s="68"/>
      <c r="N885" s="4"/>
    </row>
    <row r="886" spans="2:14">
      <c r="B886" s="59" t="s">
        <v>35916</v>
      </c>
      <c r="C886" s="7" t="s">
        <v>38745</v>
      </c>
      <c r="D886" s="53"/>
      <c r="E886" s="51"/>
      <c r="G886" s="51"/>
      <c r="I886" s="64"/>
      <c r="J886" s="65"/>
      <c r="K886" s="10"/>
      <c r="L886" s="21">
        <v>4020.5659770114944</v>
      </c>
      <c r="M886" s="68"/>
      <c r="N886" s="4"/>
    </row>
    <row r="887" spans="2:14">
      <c r="B887" s="59" t="s">
        <v>35918</v>
      </c>
      <c r="C887" s="7" t="s">
        <v>35919</v>
      </c>
      <c r="D887" s="53"/>
      <c r="E887" s="51"/>
      <c r="G887" s="51"/>
      <c r="I887" s="64"/>
      <c r="J887" s="65"/>
      <c r="K887" s="10"/>
      <c r="L887" s="21">
        <v>1182.5774712643679</v>
      </c>
      <c r="M887" s="68"/>
      <c r="N887" s="4"/>
    </row>
    <row r="888" spans="2:14">
      <c r="B888" s="59" t="s">
        <v>35920</v>
      </c>
      <c r="C888" s="7" t="s">
        <v>35921</v>
      </c>
      <c r="D888" s="53"/>
      <c r="E888" s="51"/>
      <c r="G888" s="51"/>
      <c r="I888" s="64"/>
      <c r="J888" s="65"/>
      <c r="K888" s="10"/>
      <c r="L888" s="21">
        <v>4675.5243678160923</v>
      </c>
      <c r="M888" s="68"/>
      <c r="N888" s="4"/>
    </row>
    <row r="889" spans="2:14">
      <c r="B889" s="59" t="s">
        <v>35920</v>
      </c>
      <c r="C889" s="7" t="s">
        <v>38746</v>
      </c>
      <c r="D889" s="53"/>
      <c r="E889" s="51"/>
      <c r="G889" s="51"/>
      <c r="I889" s="64"/>
      <c r="J889" s="65"/>
      <c r="K889" s="10"/>
      <c r="L889" s="21">
        <v>4675.5243678160923</v>
      </c>
      <c r="M889" s="68"/>
      <c r="N889" s="4"/>
    </row>
    <row r="890" spans="2:14">
      <c r="B890" s="59" t="s">
        <v>35922</v>
      </c>
      <c r="C890" s="7" t="s">
        <v>35923</v>
      </c>
      <c r="D890" s="53"/>
      <c r="E890" s="51"/>
      <c r="G890" s="51"/>
      <c r="I890" s="64"/>
      <c r="J890" s="65"/>
      <c r="K890" s="10"/>
      <c r="L890" s="21">
        <v>12853.373333333335</v>
      </c>
      <c r="M890" s="68"/>
      <c r="N890" s="4"/>
    </row>
    <row r="891" spans="2:14">
      <c r="B891" s="59" t="s">
        <v>35924</v>
      </c>
      <c r="C891" s="7" t="s">
        <v>35925</v>
      </c>
      <c r="D891" s="53"/>
      <c r="E891" s="51"/>
      <c r="G891" s="51"/>
      <c r="I891" s="64"/>
      <c r="J891" s="65"/>
      <c r="K891" s="10"/>
      <c r="L891" s="21">
        <v>9511.4567816091949</v>
      </c>
      <c r="M891" s="68"/>
      <c r="N891" s="4"/>
    </row>
    <row r="892" spans="2:14">
      <c r="B892" s="59" t="s">
        <v>35926</v>
      </c>
      <c r="C892" s="7" t="s">
        <v>35927</v>
      </c>
      <c r="D892" s="53"/>
      <c r="E892" s="51"/>
      <c r="G892" s="51"/>
      <c r="I892" s="64"/>
      <c r="J892" s="65"/>
      <c r="K892" s="10"/>
      <c r="L892" s="21">
        <v>980.71011494252878</v>
      </c>
      <c r="M892" s="68"/>
      <c r="N892" s="4"/>
    </row>
    <row r="893" spans="2:14">
      <c r="B893" s="59" t="s">
        <v>35928</v>
      </c>
      <c r="C893" s="7" t="s">
        <v>35929</v>
      </c>
      <c r="D893" s="53"/>
      <c r="E893" s="51"/>
      <c r="G893" s="51"/>
      <c r="I893" s="64"/>
      <c r="J893" s="65"/>
      <c r="K893" s="10"/>
      <c r="L893" s="21">
        <v>1079.6695402298851</v>
      </c>
      <c r="M893" s="68"/>
      <c r="N893" s="4"/>
    </row>
    <row r="894" spans="2:14">
      <c r="B894" s="59" t="s">
        <v>35930</v>
      </c>
      <c r="C894" s="7" t="s">
        <v>35931</v>
      </c>
      <c r="D894" s="53"/>
      <c r="E894" s="51"/>
      <c r="G894" s="51"/>
      <c r="I894" s="64"/>
      <c r="J894" s="65"/>
      <c r="K894" s="10"/>
      <c r="L894" s="21">
        <v>4294.7403448275863</v>
      </c>
      <c r="M894" s="68"/>
      <c r="N894" s="4"/>
    </row>
    <row r="895" spans="2:14">
      <c r="B895" s="59" t="s">
        <v>35930</v>
      </c>
      <c r="C895" s="7" t="s">
        <v>38747</v>
      </c>
      <c r="D895" s="53"/>
      <c r="E895" s="51"/>
      <c r="G895" s="51"/>
      <c r="I895" s="64"/>
      <c r="J895" s="65"/>
      <c r="K895" s="10"/>
      <c r="L895" s="21">
        <v>4294.7403448275863</v>
      </c>
      <c r="M895" s="68"/>
      <c r="N895" s="4"/>
    </row>
    <row r="896" spans="2:14">
      <c r="B896" s="59" t="s">
        <v>35932</v>
      </c>
      <c r="C896" s="7" t="s">
        <v>35933</v>
      </c>
      <c r="D896" s="53"/>
      <c r="E896" s="51"/>
      <c r="G896" s="51"/>
      <c r="I896" s="64"/>
      <c r="J896" s="65"/>
      <c r="K896" s="10"/>
      <c r="L896" s="21">
        <v>1362.481264367816</v>
      </c>
      <c r="M896" s="68"/>
      <c r="N896" s="4"/>
    </row>
    <row r="897" spans="2:14">
      <c r="B897" s="59" t="s">
        <v>35934</v>
      </c>
      <c r="C897" s="7" t="s">
        <v>35935</v>
      </c>
      <c r="D897" s="53"/>
      <c r="E897" s="51"/>
      <c r="G897" s="51"/>
      <c r="I897" s="64"/>
      <c r="J897" s="65"/>
      <c r="K897" s="10"/>
      <c r="L897" s="21">
        <v>1259.8201149425288</v>
      </c>
      <c r="M897" s="68"/>
      <c r="N897" s="4"/>
    </row>
    <row r="898" spans="2:14">
      <c r="B898" s="59" t="s">
        <v>35936</v>
      </c>
      <c r="C898" s="7" t="s">
        <v>35937</v>
      </c>
      <c r="D898" s="53"/>
      <c r="E898" s="51"/>
      <c r="G898" s="51"/>
      <c r="I898" s="64"/>
      <c r="J898" s="65"/>
      <c r="K898" s="10"/>
      <c r="L898" s="21">
        <v>5040.5143678160921</v>
      </c>
      <c r="M898" s="68"/>
      <c r="N898" s="4"/>
    </row>
    <row r="899" spans="2:14">
      <c r="B899" s="59" t="s">
        <v>35936</v>
      </c>
      <c r="C899" s="7" t="s">
        <v>38748</v>
      </c>
      <c r="D899" s="53"/>
      <c r="E899" s="51"/>
      <c r="G899" s="51"/>
      <c r="I899" s="64"/>
      <c r="J899" s="65"/>
      <c r="K899" s="10"/>
      <c r="L899" s="21">
        <v>5040.5143678160921</v>
      </c>
      <c r="M899" s="68"/>
      <c r="N899" s="4"/>
    </row>
    <row r="900" spans="2:14">
      <c r="B900" s="59" t="s">
        <v>35938</v>
      </c>
      <c r="C900" s="7" t="s">
        <v>35939</v>
      </c>
      <c r="D900" s="53"/>
      <c r="E900" s="51"/>
      <c r="G900" s="51"/>
      <c r="I900" s="64"/>
      <c r="J900" s="65"/>
      <c r="K900" s="10"/>
      <c r="L900" s="21">
        <v>1545.0996551724138</v>
      </c>
      <c r="M900" s="68"/>
      <c r="N900" s="4"/>
    </row>
    <row r="901" spans="2:14">
      <c r="B901" s="59" t="s">
        <v>35940</v>
      </c>
      <c r="C901" s="7" t="s">
        <v>35941</v>
      </c>
      <c r="D901" s="53"/>
      <c r="E901" s="51"/>
      <c r="G901" s="51"/>
      <c r="I901" s="64"/>
      <c r="J901" s="65"/>
      <c r="K901" s="10"/>
      <c r="L901" s="21">
        <v>1735.3682758620691</v>
      </c>
      <c r="M901" s="68"/>
      <c r="N901" s="4"/>
    </row>
    <row r="902" spans="2:14">
      <c r="B902" s="59" t="s">
        <v>35942</v>
      </c>
      <c r="C902" s="7" t="s">
        <v>35943</v>
      </c>
      <c r="D902" s="53"/>
      <c r="E902" s="51"/>
      <c r="G902" s="51"/>
      <c r="I902" s="64"/>
      <c r="J902" s="65"/>
      <c r="K902" s="10"/>
      <c r="L902" s="21">
        <v>1825.1967816091953</v>
      </c>
      <c r="M902" s="68"/>
      <c r="N902" s="4"/>
    </row>
    <row r="903" spans="2:14">
      <c r="B903" s="59" t="s">
        <v>35944</v>
      </c>
      <c r="C903" s="7" t="s">
        <v>35945</v>
      </c>
      <c r="D903" s="53"/>
      <c r="E903" s="51"/>
      <c r="G903" s="51"/>
      <c r="I903" s="64"/>
      <c r="J903" s="65"/>
      <c r="K903" s="10"/>
      <c r="L903" s="21">
        <v>21593.3908045977</v>
      </c>
      <c r="M903" s="68"/>
      <c r="N903" s="4"/>
    </row>
    <row r="904" spans="2:14">
      <c r="B904" s="59" t="s">
        <v>35946</v>
      </c>
      <c r="C904" s="7" t="s">
        <v>35947</v>
      </c>
      <c r="D904" s="53"/>
      <c r="E904" s="51"/>
      <c r="G904" s="51"/>
      <c r="I904" s="64"/>
      <c r="J904" s="65"/>
      <c r="K904" s="10"/>
      <c r="L904" s="21">
        <v>27762.931034482757</v>
      </c>
      <c r="M904" s="68"/>
      <c r="N904" s="4"/>
    </row>
    <row r="905" spans="2:14">
      <c r="B905" s="59" t="s">
        <v>35948</v>
      </c>
      <c r="C905" s="7" t="s">
        <v>35949</v>
      </c>
      <c r="D905" s="53"/>
      <c r="E905" s="51"/>
      <c r="G905" s="51"/>
      <c r="I905" s="64"/>
      <c r="J905" s="65"/>
      <c r="K905" s="10"/>
      <c r="L905" s="21">
        <v>29819.60896551724</v>
      </c>
      <c r="M905" s="68"/>
      <c r="N905" s="4"/>
    </row>
    <row r="906" spans="2:14">
      <c r="B906" s="59" t="s">
        <v>35950</v>
      </c>
      <c r="C906" s="7" t="s">
        <v>35951</v>
      </c>
      <c r="D906" s="53"/>
      <c r="E906" s="51"/>
      <c r="G906" s="51"/>
      <c r="I906" s="64"/>
      <c r="J906" s="65"/>
      <c r="K906" s="10"/>
      <c r="L906" s="21">
        <v>1940.9373563218392</v>
      </c>
      <c r="M906" s="68"/>
      <c r="N906" s="4"/>
    </row>
    <row r="907" spans="2:14">
      <c r="B907" s="59" t="s">
        <v>35952</v>
      </c>
      <c r="C907" s="7" t="s">
        <v>35953</v>
      </c>
      <c r="D907" s="53"/>
      <c r="E907" s="51"/>
      <c r="G907" s="51"/>
      <c r="I907" s="64"/>
      <c r="J907" s="65"/>
      <c r="K907" s="10"/>
      <c r="L907" s="21">
        <v>6490.35632183908</v>
      </c>
      <c r="M907" s="68"/>
      <c r="N907" s="4"/>
    </row>
    <row r="908" spans="2:14">
      <c r="B908" s="59" t="s">
        <v>35952</v>
      </c>
      <c r="C908" s="7" t="s">
        <v>38749</v>
      </c>
      <c r="D908" s="53"/>
      <c r="E908" s="51"/>
      <c r="G908" s="51"/>
      <c r="I908" s="64"/>
      <c r="J908" s="65"/>
      <c r="K908" s="10"/>
      <c r="L908" s="21">
        <v>6490.35632183908</v>
      </c>
      <c r="M908" s="68"/>
      <c r="N908" s="4"/>
    </row>
    <row r="909" spans="2:14">
      <c r="B909" s="59" t="s">
        <v>35954</v>
      </c>
      <c r="C909" s="7" t="s">
        <v>35955</v>
      </c>
      <c r="D909" s="53"/>
      <c r="E909" s="51"/>
      <c r="G909" s="51"/>
      <c r="I909" s="64"/>
      <c r="J909" s="65"/>
      <c r="K909" s="10"/>
      <c r="L909" s="21">
        <v>2442.1508045977016</v>
      </c>
      <c r="M909" s="68"/>
      <c r="N909" s="4"/>
    </row>
    <row r="910" spans="2:14">
      <c r="B910" s="59" t="s">
        <v>35956</v>
      </c>
      <c r="C910" s="7" t="s">
        <v>35957</v>
      </c>
      <c r="D910" s="53"/>
      <c r="E910" s="51"/>
      <c r="G910" s="51"/>
      <c r="I910" s="64"/>
      <c r="J910" s="65"/>
      <c r="K910" s="10"/>
      <c r="L910" s="21">
        <v>2493.7281609195406</v>
      </c>
      <c r="M910" s="68"/>
      <c r="N910" s="4"/>
    </row>
    <row r="911" spans="2:14">
      <c r="B911" s="59" t="s">
        <v>35958</v>
      </c>
      <c r="C911" s="7" t="s">
        <v>35959</v>
      </c>
      <c r="D911" s="53"/>
      <c r="E911" s="51"/>
      <c r="G911" s="51"/>
      <c r="I911" s="64"/>
      <c r="J911" s="65"/>
      <c r="K911" s="10"/>
      <c r="L911" s="21">
        <v>8269.15816091954</v>
      </c>
      <c r="M911" s="68"/>
      <c r="N911" s="4"/>
    </row>
    <row r="912" spans="2:14">
      <c r="B912" s="59" t="s">
        <v>35958</v>
      </c>
      <c r="C912" s="7" t="s">
        <v>38750</v>
      </c>
      <c r="D912" s="53"/>
      <c r="E912" s="51"/>
      <c r="G912" s="51"/>
      <c r="I912" s="64"/>
      <c r="J912" s="65"/>
      <c r="K912" s="10"/>
      <c r="L912" s="21">
        <v>8269.15816091954</v>
      </c>
      <c r="M912" s="68"/>
      <c r="N912" s="4"/>
    </row>
    <row r="913" spans="2:14">
      <c r="B913" s="59" t="s">
        <v>35960</v>
      </c>
      <c r="C913" s="7" t="s">
        <v>35961</v>
      </c>
      <c r="D913" s="53"/>
      <c r="E913" s="51"/>
      <c r="G913" s="51"/>
      <c r="I913" s="64"/>
      <c r="J913" s="65"/>
      <c r="K913" s="10"/>
      <c r="L913" s="21">
        <v>3084.7701149425288</v>
      </c>
      <c r="M913" s="68"/>
      <c r="N913" s="4"/>
    </row>
    <row r="914" spans="2:14">
      <c r="B914" s="59" t="s">
        <v>35962</v>
      </c>
      <c r="C914" s="7" t="s">
        <v>35963</v>
      </c>
      <c r="D914" s="53"/>
      <c r="E914" s="51"/>
      <c r="G914" s="51"/>
      <c r="I914" s="64"/>
      <c r="J914" s="65"/>
      <c r="K914" s="10"/>
      <c r="L914" s="21">
        <v>10080.781954022988</v>
      </c>
      <c r="M914" s="68"/>
      <c r="N914" s="4"/>
    </row>
    <row r="915" spans="2:14">
      <c r="B915" s="59" t="s">
        <v>35962</v>
      </c>
      <c r="C915" s="7" t="s">
        <v>38751</v>
      </c>
      <c r="D915" s="53"/>
      <c r="E915" s="51"/>
      <c r="G915" s="51"/>
      <c r="I915" s="64"/>
      <c r="J915" s="65"/>
      <c r="K915" s="10"/>
      <c r="L915" s="21">
        <v>10080.781954022988</v>
      </c>
      <c r="M915" s="68"/>
      <c r="N915" s="4"/>
    </row>
    <row r="916" spans="2:14">
      <c r="B916" s="59" t="s">
        <v>36566</v>
      </c>
      <c r="C916" s="7" t="s">
        <v>38752</v>
      </c>
      <c r="D916" s="53"/>
      <c r="E916" s="51"/>
      <c r="G916" s="22"/>
      <c r="I916" s="64"/>
      <c r="J916" s="65"/>
      <c r="K916" s="10"/>
      <c r="L916" s="21">
        <v>3358.4509195402297</v>
      </c>
      <c r="M916" s="68"/>
      <c r="N916" s="4"/>
    </row>
    <row r="917" spans="2:14">
      <c r="B917" s="59" t="s">
        <v>36567</v>
      </c>
      <c r="C917" s="7" t="s">
        <v>38753</v>
      </c>
      <c r="D917" s="53"/>
      <c r="E917" s="51"/>
      <c r="G917" s="22"/>
      <c r="I917" s="64"/>
      <c r="J917" s="65"/>
      <c r="K917" s="10"/>
      <c r="L917" s="21">
        <v>570.06551724137933</v>
      </c>
      <c r="M917" s="68"/>
      <c r="N917" s="4"/>
    </row>
    <row r="918" spans="2:14">
      <c r="B918" s="59" t="s">
        <v>36568</v>
      </c>
      <c r="C918" s="7" t="s">
        <v>38754</v>
      </c>
      <c r="D918" s="53"/>
      <c r="E918" s="51"/>
      <c r="G918" s="22"/>
      <c r="I918" s="64"/>
      <c r="J918" s="65"/>
      <c r="K918" s="10"/>
      <c r="L918" s="21">
        <v>567.59770114942535</v>
      </c>
      <c r="M918" s="68"/>
      <c r="N918" s="4"/>
    </row>
    <row r="919" spans="2:14">
      <c r="B919" s="59" t="s">
        <v>36569</v>
      </c>
      <c r="C919" s="7" t="s">
        <v>38755</v>
      </c>
      <c r="D919" s="53"/>
      <c r="E919" s="51"/>
      <c r="G919" s="22"/>
      <c r="I919" s="64"/>
      <c r="J919" s="65"/>
      <c r="K919" s="10"/>
      <c r="L919" s="21">
        <v>696.4177011494254</v>
      </c>
      <c r="M919" s="68"/>
      <c r="N919" s="4"/>
    </row>
    <row r="920" spans="2:14">
      <c r="B920" s="59" t="s">
        <v>36570</v>
      </c>
      <c r="C920" s="7" t="s">
        <v>38756</v>
      </c>
      <c r="D920" s="53"/>
      <c r="E920" s="51"/>
      <c r="G920" s="22"/>
      <c r="I920" s="64"/>
      <c r="J920" s="65"/>
      <c r="K920" s="10"/>
      <c r="L920" s="21">
        <v>636.44977011494257</v>
      </c>
      <c r="M920" s="68"/>
      <c r="N920" s="4"/>
    </row>
    <row r="921" spans="2:14">
      <c r="B921" s="59" t="s">
        <v>36571</v>
      </c>
      <c r="C921" s="7" t="s">
        <v>38757</v>
      </c>
      <c r="D921" s="53"/>
      <c r="E921" s="51"/>
      <c r="G921" s="22"/>
      <c r="I921" s="64"/>
      <c r="J921" s="65"/>
      <c r="K921" s="10"/>
      <c r="L921" s="21">
        <v>794.63678160919551</v>
      </c>
      <c r="M921" s="68"/>
      <c r="N921" s="4"/>
    </row>
    <row r="922" spans="2:14">
      <c r="B922" s="59" t="s">
        <v>36572</v>
      </c>
      <c r="C922" s="7" t="s">
        <v>38758</v>
      </c>
      <c r="D922" s="53"/>
      <c r="E922" s="51"/>
      <c r="G922" s="22"/>
      <c r="I922" s="64"/>
      <c r="J922" s="65"/>
      <c r="K922" s="10"/>
      <c r="L922" s="21">
        <v>711.96494252873561</v>
      </c>
      <c r="M922" s="68"/>
      <c r="N922" s="4"/>
    </row>
    <row r="923" spans="2:14">
      <c r="B923" s="59" t="s">
        <v>36573</v>
      </c>
      <c r="C923" s="7" t="s">
        <v>38759</v>
      </c>
      <c r="D923" s="53"/>
      <c r="E923" s="51"/>
      <c r="G923" s="22"/>
      <c r="I923" s="64"/>
      <c r="J923" s="65"/>
      <c r="K923" s="10"/>
      <c r="L923" s="21">
        <v>827.95229885057472</v>
      </c>
      <c r="M923" s="68"/>
      <c r="N923" s="4"/>
    </row>
    <row r="924" spans="2:14">
      <c r="B924" s="59" t="s">
        <v>36574</v>
      </c>
      <c r="C924" s="7" t="s">
        <v>38760</v>
      </c>
      <c r="D924" s="53"/>
      <c r="E924" s="51"/>
      <c r="G924" s="22"/>
      <c r="I924" s="64"/>
      <c r="J924" s="65"/>
      <c r="K924" s="10"/>
      <c r="L924" s="21">
        <v>839.79781609195402</v>
      </c>
      <c r="M924" s="68"/>
      <c r="N924" s="4"/>
    </row>
    <row r="925" spans="2:14">
      <c r="B925" s="59" t="s">
        <v>36575</v>
      </c>
      <c r="C925" s="7" t="s">
        <v>38761</v>
      </c>
      <c r="D925" s="53"/>
      <c r="E925" s="51"/>
      <c r="G925" s="22"/>
      <c r="I925" s="64"/>
      <c r="J925" s="65"/>
      <c r="K925" s="10"/>
      <c r="L925" s="21">
        <v>902.23356321839083</v>
      </c>
      <c r="M925" s="68"/>
      <c r="N925" s="4"/>
    </row>
    <row r="926" spans="2:14">
      <c r="B926" s="59" t="s">
        <v>36576</v>
      </c>
      <c r="C926" s="7" t="s">
        <v>38762</v>
      </c>
      <c r="D926" s="53"/>
      <c r="E926" s="51"/>
      <c r="G926" s="22"/>
      <c r="I926" s="64"/>
      <c r="J926" s="65"/>
      <c r="K926" s="10"/>
      <c r="L926" s="21">
        <v>1046.8475862068965</v>
      </c>
      <c r="M926" s="68"/>
      <c r="N926" s="4"/>
    </row>
    <row r="927" spans="2:14">
      <c r="B927" s="59" t="s">
        <v>36577</v>
      </c>
      <c r="C927" s="7" t="s">
        <v>38763</v>
      </c>
      <c r="D927" s="53"/>
      <c r="E927" s="51"/>
      <c r="G927" s="22"/>
      <c r="I927" s="64"/>
      <c r="J927" s="65"/>
      <c r="K927" s="10"/>
      <c r="L927" s="21">
        <v>993.2959770114943</v>
      </c>
      <c r="M927" s="68"/>
      <c r="N927" s="4"/>
    </row>
    <row r="928" spans="2:14">
      <c r="B928" s="59" t="s">
        <v>36578</v>
      </c>
      <c r="C928" s="7" t="s">
        <v>38764</v>
      </c>
      <c r="D928" s="53"/>
      <c r="E928" s="51"/>
      <c r="G928" s="22"/>
      <c r="I928" s="64"/>
      <c r="J928" s="65"/>
      <c r="K928" s="10"/>
      <c r="L928" s="21">
        <v>1253.6505747126437</v>
      </c>
      <c r="M928" s="68"/>
      <c r="N928" s="4"/>
    </row>
    <row r="929" spans="2:14">
      <c r="B929" s="59" t="s">
        <v>36579</v>
      </c>
      <c r="C929" s="7" t="s">
        <v>38765</v>
      </c>
      <c r="D929" s="53"/>
      <c r="E929" s="51"/>
      <c r="G929" s="22"/>
      <c r="I929" s="64"/>
      <c r="J929" s="65"/>
      <c r="K929" s="10"/>
      <c r="L929" s="21">
        <v>1459.7132183908045</v>
      </c>
      <c r="M929" s="68"/>
      <c r="N929" s="4"/>
    </row>
    <row r="930" spans="2:14">
      <c r="B930" s="59" t="s">
        <v>36580</v>
      </c>
      <c r="C930" s="7" t="s">
        <v>38766</v>
      </c>
      <c r="D930" s="53"/>
      <c r="E930" s="51"/>
      <c r="G930" s="22"/>
      <c r="I930" s="64"/>
      <c r="J930" s="65"/>
      <c r="K930" s="10"/>
      <c r="L930" s="21">
        <v>1158.8864367816093</v>
      </c>
      <c r="M930" s="68"/>
      <c r="N930" s="4"/>
    </row>
    <row r="931" spans="2:14">
      <c r="B931" s="59" t="s">
        <v>36581</v>
      </c>
      <c r="C931" s="7" t="s">
        <v>38767</v>
      </c>
      <c r="D931" s="53"/>
      <c r="E931" s="51"/>
      <c r="G931" s="22"/>
      <c r="I931" s="64"/>
      <c r="J931" s="65"/>
      <c r="K931" s="10"/>
      <c r="L931" s="21">
        <v>1421.4620689655173</v>
      </c>
      <c r="M931" s="68"/>
      <c r="N931" s="4"/>
    </row>
    <row r="932" spans="2:14">
      <c r="B932" s="59" t="s">
        <v>36582</v>
      </c>
      <c r="C932" s="7" t="s">
        <v>38768</v>
      </c>
      <c r="D932" s="53"/>
      <c r="E932" s="51"/>
      <c r="G932" s="22"/>
      <c r="I932" s="64"/>
      <c r="J932" s="65"/>
      <c r="K932" s="10"/>
      <c r="L932" s="21">
        <v>1596.4302298850573</v>
      </c>
      <c r="M932" s="68"/>
      <c r="N932" s="4"/>
    </row>
    <row r="933" spans="2:14">
      <c r="B933" s="59" t="s">
        <v>36583</v>
      </c>
      <c r="C933" s="7" t="s">
        <v>38769</v>
      </c>
      <c r="D933" s="53"/>
      <c r="E933" s="51"/>
      <c r="G933" s="22"/>
      <c r="I933" s="64"/>
      <c r="J933" s="65"/>
      <c r="K933" s="10"/>
      <c r="L933" s="21">
        <v>1679.3488505747127</v>
      </c>
      <c r="M933" s="68"/>
      <c r="N933" s="4"/>
    </row>
    <row r="934" spans="2:14">
      <c r="B934" s="59" t="s">
        <v>36584</v>
      </c>
      <c r="C934" s="7" t="s">
        <v>38770</v>
      </c>
      <c r="D934" s="53"/>
      <c r="E934" s="51"/>
      <c r="G934" s="22"/>
      <c r="I934" s="64"/>
      <c r="J934" s="65"/>
      <c r="K934" s="10"/>
      <c r="L934" s="21">
        <v>1785.711724137931</v>
      </c>
      <c r="M934" s="68"/>
      <c r="N934" s="4"/>
    </row>
    <row r="935" spans="2:14">
      <c r="B935" s="59" t="s">
        <v>36585</v>
      </c>
      <c r="C935" s="7" t="s">
        <v>38771</v>
      </c>
      <c r="D935" s="53"/>
      <c r="E935" s="51"/>
      <c r="G935" s="22"/>
      <c r="I935" s="64"/>
      <c r="J935" s="65"/>
      <c r="K935" s="10"/>
      <c r="L935" s="21">
        <v>2246.9465517241379</v>
      </c>
      <c r="M935" s="68"/>
      <c r="N935" s="4"/>
    </row>
    <row r="936" spans="2:14">
      <c r="B936" s="59" t="s">
        <v>36586</v>
      </c>
      <c r="C936" s="7" t="s">
        <v>38772</v>
      </c>
      <c r="D936" s="53"/>
      <c r="E936" s="51"/>
      <c r="G936" s="22"/>
      <c r="I936" s="64"/>
      <c r="J936" s="65"/>
      <c r="K936" s="10"/>
      <c r="L936" s="21">
        <v>2294.0818390804598</v>
      </c>
      <c r="M936" s="68"/>
      <c r="N936" s="4"/>
    </row>
    <row r="937" spans="2:14">
      <c r="B937" s="59" t="s">
        <v>36587</v>
      </c>
      <c r="C937" s="7" t="s">
        <v>38773</v>
      </c>
      <c r="D937" s="53"/>
      <c r="E937" s="51"/>
      <c r="G937" s="22"/>
      <c r="I937" s="64"/>
      <c r="J937" s="65"/>
      <c r="K937" s="10"/>
      <c r="L937" s="21">
        <v>2837.9885057471265</v>
      </c>
      <c r="M937" s="68"/>
      <c r="N937" s="4"/>
    </row>
    <row r="938" spans="2:14">
      <c r="B938" s="59" t="s">
        <v>36082</v>
      </c>
      <c r="C938" s="7" t="s">
        <v>36083</v>
      </c>
      <c r="D938" s="53"/>
      <c r="E938" s="51"/>
      <c r="G938" s="51"/>
      <c r="I938" s="64"/>
      <c r="J938" s="65"/>
      <c r="K938" s="10"/>
      <c r="L938" s="21">
        <v>784.27195402298855</v>
      </c>
      <c r="M938" s="68"/>
      <c r="N938" s="4"/>
    </row>
    <row r="939" spans="2:14">
      <c r="B939" s="59" t="s">
        <v>36084</v>
      </c>
      <c r="C939" s="7" t="s">
        <v>36085</v>
      </c>
      <c r="D939" s="53"/>
      <c r="E939" s="51"/>
      <c r="G939" s="51"/>
      <c r="I939" s="64"/>
      <c r="J939" s="65"/>
      <c r="K939" s="10"/>
      <c r="L939" s="21">
        <v>835.60252873563218</v>
      </c>
      <c r="M939" s="68"/>
      <c r="N939" s="4"/>
    </row>
    <row r="940" spans="2:14">
      <c r="B940" s="59" t="s">
        <v>36086</v>
      </c>
      <c r="C940" s="7" t="s">
        <v>36087</v>
      </c>
      <c r="D940" s="53"/>
      <c r="E940" s="51"/>
      <c r="G940" s="51"/>
      <c r="I940" s="64"/>
      <c r="J940" s="65"/>
      <c r="K940" s="10"/>
      <c r="L940" s="21">
        <v>2390.8202298850579</v>
      </c>
      <c r="M940" s="68"/>
      <c r="N940" s="4"/>
    </row>
    <row r="941" spans="2:14">
      <c r="B941" s="59" t="s">
        <v>36088</v>
      </c>
      <c r="C941" s="7" t="s">
        <v>36089</v>
      </c>
      <c r="D941" s="53"/>
      <c r="E941" s="51"/>
      <c r="G941" s="51"/>
      <c r="I941" s="64"/>
      <c r="J941" s="65"/>
      <c r="K941" s="10"/>
      <c r="L941" s="21">
        <v>1105.5816091954023</v>
      </c>
      <c r="M941" s="68"/>
      <c r="N941" s="4"/>
    </row>
    <row r="942" spans="2:14">
      <c r="B942" s="59" t="s">
        <v>36090</v>
      </c>
      <c r="C942" s="7" t="s">
        <v>36091</v>
      </c>
      <c r="D942" s="53"/>
      <c r="E942" s="51"/>
      <c r="G942" s="51"/>
      <c r="I942" s="64"/>
      <c r="J942" s="65"/>
      <c r="K942" s="10"/>
      <c r="L942" s="21">
        <v>3033.4395402298851</v>
      </c>
      <c r="M942" s="68"/>
      <c r="N942" s="4"/>
    </row>
    <row r="943" spans="2:14">
      <c r="B943" s="59" t="s">
        <v>36431</v>
      </c>
      <c r="C943" s="7" t="s">
        <v>38774</v>
      </c>
      <c r="D943" s="53"/>
      <c r="E943" s="51"/>
      <c r="G943" s="51"/>
      <c r="I943" s="64"/>
      <c r="J943" s="65"/>
      <c r="K943" s="10"/>
      <c r="L943" s="21">
        <v>784.27195402298855</v>
      </c>
      <c r="M943" s="68"/>
      <c r="N943" s="4"/>
    </row>
    <row r="944" spans="2:14">
      <c r="B944" s="59" t="s">
        <v>36432</v>
      </c>
      <c r="C944" s="7" t="s">
        <v>38775</v>
      </c>
      <c r="D944" s="53"/>
      <c r="E944" s="51"/>
      <c r="G944" s="51"/>
      <c r="I944" s="64"/>
      <c r="J944" s="65"/>
      <c r="K944" s="10"/>
      <c r="L944" s="21">
        <v>797.10459770114937</v>
      </c>
      <c r="M944" s="68"/>
      <c r="N944" s="4"/>
    </row>
    <row r="945" spans="2:14">
      <c r="B945" s="59" t="s">
        <v>36588</v>
      </c>
      <c r="C945" s="7" t="s">
        <v>38776</v>
      </c>
      <c r="I945" s="64"/>
      <c r="J945" s="65"/>
      <c r="K945" s="10"/>
      <c r="L945" s="21">
        <v>4675.8402298850579</v>
      </c>
      <c r="M945" s="68"/>
      <c r="N945" s="4"/>
    </row>
    <row r="946" spans="2:14">
      <c r="B946" s="59" t="s">
        <v>36589</v>
      </c>
      <c r="C946" s="7" t="s">
        <v>38777</v>
      </c>
      <c r="I946" s="64"/>
      <c r="J946" s="65"/>
      <c r="K946" s="10"/>
      <c r="L946" s="21">
        <v>4675.8402298850579</v>
      </c>
      <c r="M946" s="68"/>
      <c r="N946" s="4"/>
    </row>
    <row r="947" spans="2:14">
      <c r="B947" s="59" t="s">
        <v>36590</v>
      </c>
      <c r="C947" s="7" t="s">
        <v>38778</v>
      </c>
      <c r="I947" s="64"/>
      <c r="J947" s="65"/>
      <c r="K947" s="10"/>
      <c r="L947" s="21">
        <v>4675.8402298850579</v>
      </c>
      <c r="M947" s="68"/>
      <c r="N947" s="4"/>
    </row>
    <row r="948" spans="2:14">
      <c r="B948" s="59" t="s">
        <v>36591</v>
      </c>
      <c r="C948" s="7" t="s">
        <v>38779</v>
      </c>
      <c r="I948" s="64"/>
      <c r="J948" s="65"/>
      <c r="K948" s="10"/>
      <c r="L948" s="21">
        <v>5148.295977011494</v>
      </c>
      <c r="M948" s="68"/>
      <c r="N948" s="4"/>
    </row>
    <row r="949" spans="2:14">
      <c r="B949" s="59" t="s">
        <v>36592</v>
      </c>
      <c r="C949" s="7" t="s">
        <v>38780</v>
      </c>
      <c r="I949" s="64"/>
      <c r="J949" s="65"/>
      <c r="K949" s="10"/>
      <c r="L949" s="21">
        <v>764.75919540229893</v>
      </c>
      <c r="M949" s="68"/>
      <c r="N949" s="4"/>
    </row>
    <row r="950" spans="2:14">
      <c r="B950" s="59" t="s">
        <v>36593</v>
      </c>
      <c r="C950" s="7" t="s">
        <v>38781</v>
      </c>
      <c r="I950" s="64"/>
      <c r="J950" s="65"/>
      <c r="K950" s="10"/>
      <c r="L950" s="21">
        <v>820.58103448275858</v>
      </c>
      <c r="M950" s="68"/>
      <c r="N950" s="4"/>
    </row>
    <row r="951" spans="2:14">
      <c r="B951" s="59" t="s">
        <v>36594</v>
      </c>
      <c r="C951" s="7" t="s">
        <v>38782</v>
      </c>
      <c r="I951" s="64"/>
      <c r="J951" s="65"/>
      <c r="K951" s="10"/>
      <c r="L951" s="21">
        <v>149.70402298850576</v>
      </c>
      <c r="M951" s="68"/>
      <c r="N951" s="4"/>
    </row>
    <row r="952" spans="2:14">
      <c r="B952" s="59" t="s">
        <v>36595</v>
      </c>
      <c r="C952" s="7" t="s">
        <v>38783</v>
      </c>
      <c r="I952" s="64"/>
      <c r="J952" s="65"/>
      <c r="K952" s="10"/>
      <c r="L952" s="21">
        <v>298.39310344827584</v>
      </c>
      <c r="M952" s="68"/>
      <c r="N952" s="4"/>
    </row>
    <row r="953" spans="2:14">
      <c r="B953" s="59" t="s">
        <v>36596</v>
      </c>
      <c r="C953" s="7" t="s">
        <v>38784</v>
      </c>
      <c r="I953" s="64"/>
      <c r="J953" s="65"/>
      <c r="K953" s="10"/>
      <c r="L953" s="21">
        <v>389.23045977011492</v>
      </c>
      <c r="M953" s="68"/>
      <c r="N953" s="4"/>
    </row>
    <row r="954" spans="2:14">
      <c r="B954" s="59" t="s">
        <v>221</v>
      </c>
      <c r="C954" s="7" t="s">
        <v>222</v>
      </c>
      <c r="I954" s="64"/>
      <c r="J954" s="65"/>
      <c r="K954" s="10"/>
      <c r="L954" s="21">
        <v>756.63965517241388</v>
      </c>
      <c r="M954" s="68"/>
      <c r="N954" s="4"/>
    </row>
    <row r="955" spans="2:14">
      <c r="B955" s="59" t="s">
        <v>36597</v>
      </c>
      <c r="C955" s="7" t="s">
        <v>38785</v>
      </c>
      <c r="I955" s="64"/>
      <c r="J955" s="65"/>
      <c r="K955" s="10"/>
      <c r="L955" s="21">
        <v>932.73218390804595</v>
      </c>
      <c r="M955" s="68"/>
      <c r="N955" s="4"/>
    </row>
    <row r="956" spans="2:14">
      <c r="B956" s="59" t="s">
        <v>36598</v>
      </c>
      <c r="C956" s="7" t="s">
        <v>38786</v>
      </c>
      <c r="I956" s="64"/>
      <c r="J956" s="65"/>
      <c r="K956" s="10"/>
      <c r="L956" s="21">
        <v>932.73218390804595</v>
      </c>
      <c r="M956" s="68"/>
      <c r="N956" s="4"/>
    </row>
    <row r="957" spans="2:14">
      <c r="B957" s="59" t="s">
        <v>36599</v>
      </c>
      <c r="C957" s="7" t="s">
        <v>38787</v>
      </c>
      <c r="I957" s="64"/>
      <c r="J957" s="65"/>
      <c r="K957" s="10"/>
      <c r="L957" s="21">
        <v>1060.6149425287356</v>
      </c>
      <c r="M957" s="68"/>
      <c r="N957" s="4"/>
    </row>
    <row r="958" spans="2:14">
      <c r="B958" s="59" t="s">
        <v>36600</v>
      </c>
      <c r="C958" s="7" t="s">
        <v>38788</v>
      </c>
      <c r="I958" s="64"/>
      <c r="J958" s="65"/>
      <c r="K958" s="10"/>
      <c r="L958" s="21">
        <v>1108.3172413793104</v>
      </c>
      <c r="M958" s="68"/>
      <c r="N958" s="4"/>
    </row>
    <row r="959" spans="2:14">
      <c r="B959" s="59" t="s">
        <v>36601</v>
      </c>
      <c r="C959" s="7" t="s">
        <v>38789</v>
      </c>
      <c r="I959" s="64"/>
      <c r="J959" s="65"/>
      <c r="K959" s="10"/>
      <c r="L959" s="21">
        <v>1438.6810344827586</v>
      </c>
      <c r="M959" s="68"/>
      <c r="N959" s="4"/>
    </row>
    <row r="960" spans="2:14">
      <c r="B960" s="59" t="s">
        <v>36602</v>
      </c>
      <c r="C960" s="7" t="s">
        <v>38790</v>
      </c>
      <c r="I960" s="64"/>
      <c r="J960" s="65"/>
      <c r="K960" s="10"/>
      <c r="L960" s="21">
        <v>986.01666666666677</v>
      </c>
      <c r="M960" s="68"/>
      <c r="N960" s="4"/>
    </row>
    <row r="961" spans="2:14">
      <c r="B961" s="59" t="s">
        <v>36603</v>
      </c>
      <c r="C961" s="7" t="s">
        <v>38791</v>
      </c>
      <c r="I961" s="64"/>
      <c r="J961" s="65"/>
      <c r="K961" s="10"/>
      <c r="L961" s="21">
        <v>1284.4097701149426</v>
      </c>
      <c r="M961" s="68"/>
      <c r="N961" s="4"/>
    </row>
    <row r="962" spans="2:14">
      <c r="B962" s="59" t="s">
        <v>36604</v>
      </c>
      <c r="C962" s="7" t="s">
        <v>38792</v>
      </c>
      <c r="I962" s="64"/>
      <c r="J962" s="65"/>
      <c r="K962" s="10"/>
      <c r="L962" s="21">
        <v>1044.3758620689655</v>
      </c>
      <c r="M962" s="68"/>
      <c r="N962" s="4"/>
    </row>
    <row r="963" spans="2:14">
      <c r="B963" s="59" t="s">
        <v>36605</v>
      </c>
      <c r="C963" s="7" t="s">
        <v>38793</v>
      </c>
      <c r="I963" s="64"/>
      <c r="J963" s="65"/>
      <c r="K963" s="10"/>
      <c r="L963" s="21">
        <v>1353.4258620689657</v>
      </c>
      <c r="M963" s="68"/>
      <c r="N963" s="4"/>
    </row>
    <row r="964" spans="2:14">
      <c r="B964" s="59" t="s">
        <v>36606</v>
      </c>
      <c r="C964" s="7" t="s">
        <v>38794</v>
      </c>
      <c r="I964" s="64"/>
      <c r="J964" s="65"/>
      <c r="K964" s="10"/>
      <c r="L964" s="21">
        <v>234.45172413793105</v>
      </c>
      <c r="M964" s="68"/>
      <c r="N964" s="4"/>
    </row>
    <row r="965" spans="2:14">
      <c r="B965" s="59" t="s">
        <v>36607</v>
      </c>
      <c r="C965" s="7" t="s">
        <v>38795</v>
      </c>
      <c r="I965" s="64"/>
      <c r="J965" s="65"/>
      <c r="K965" s="10"/>
      <c r="L965" s="21">
        <v>303.97528735632187</v>
      </c>
      <c r="M965" s="68"/>
      <c r="N965" s="4"/>
    </row>
    <row r="966" spans="2:14">
      <c r="B966" s="59" t="s">
        <v>36608</v>
      </c>
      <c r="C966" s="7" t="s">
        <v>38796</v>
      </c>
      <c r="I966" s="64"/>
      <c r="J966" s="65"/>
      <c r="K966" s="10"/>
      <c r="L966" s="21">
        <v>309.04999999999995</v>
      </c>
      <c r="M966" s="68"/>
      <c r="N966" s="4"/>
    </row>
    <row r="967" spans="2:14">
      <c r="B967" s="59" t="s">
        <v>36609</v>
      </c>
      <c r="C967" s="7" t="s">
        <v>38797</v>
      </c>
      <c r="I967" s="64"/>
      <c r="J967" s="65"/>
      <c r="K967" s="10"/>
      <c r="L967" s="21">
        <v>404.96206896551723</v>
      </c>
      <c r="M967" s="68"/>
      <c r="N967" s="4"/>
    </row>
    <row r="968" spans="2:14">
      <c r="B968" s="59" t="s">
        <v>36610</v>
      </c>
      <c r="C968" s="7" t="s">
        <v>38798</v>
      </c>
      <c r="I968" s="64"/>
      <c r="J968" s="65"/>
      <c r="K968" s="10"/>
      <c r="L968" s="21">
        <v>37.045402298850576</v>
      </c>
      <c r="M968" s="68"/>
      <c r="N968" s="4"/>
    </row>
    <row r="969" spans="2:14">
      <c r="B969" s="59" t="s">
        <v>36611</v>
      </c>
      <c r="C969" s="7" t="s">
        <v>38799</v>
      </c>
      <c r="I969" s="64"/>
      <c r="J969" s="65"/>
      <c r="K969" s="10"/>
      <c r="L969" s="21">
        <v>309.04999999999995</v>
      </c>
      <c r="M969" s="68"/>
      <c r="N969" s="4"/>
    </row>
    <row r="970" spans="2:14">
      <c r="B970" s="59" t="s">
        <v>36612</v>
      </c>
      <c r="C970" s="7" t="s">
        <v>38800</v>
      </c>
      <c r="I970" s="64"/>
      <c r="J970" s="65"/>
      <c r="K970" s="10"/>
      <c r="L970" s="21">
        <v>309.04999999999995</v>
      </c>
      <c r="M970" s="68"/>
      <c r="N970" s="4"/>
    </row>
    <row r="971" spans="2:14">
      <c r="B971" s="59" t="s">
        <v>36613</v>
      </c>
      <c r="C971" s="7" t="s">
        <v>38801</v>
      </c>
      <c r="I971" s="64"/>
      <c r="J971" s="65"/>
      <c r="K971" s="10"/>
      <c r="L971" s="21">
        <v>1140.2879310344829</v>
      </c>
      <c r="M971" s="68"/>
      <c r="N971" s="4"/>
    </row>
    <row r="972" spans="2:14">
      <c r="B972" s="59" t="s">
        <v>36614</v>
      </c>
      <c r="C972" s="7" t="s">
        <v>38802</v>
      </c>
      <c r="I972" s="64"/>
      <c r="J972" s="65"/>
      <c r="K972" s="10"/>
      <c r="L972" s="21">
        <v>1140.2879310344829</v>
      </c>
      <c r="M972" s="68"/>
      <c r="N972" s="4"/>
    </row>
    <row r="973" spans="2:14">
      <c r="B973" s="59" t="s">
        <v>36615</v>
      </c>
      <c r="C973" s="7" t="s">
        <v>38803</v>
      </c>
      <c r="I973" s="64"/>
      <c r="J973" s="65"/>
      <c r="K973" s="10"/>
      <c r="L973" s="21">
        <v>357.25977011494257</v>
      </c>
      <c r="M973" s="68"/>
      <c r="N973" s="4"/>
    </row>
    <row r="974" spans="2:14">
      <c r="B974" s="59" t="s">
        <v>36616</v>
      </c>
      <c r="C974" s="7" t="s">
        <v>38804</v>
      </c>
      <c r="I974" s="64"/>
      <c r="J974" s="65"/>
      <c r="K974" s="10"/>
      <c r="L974" s="21">
        <v>463.82873563218391</v>
      </c>
      <c r="M974" s="68"/>
      <c r="N974" s="4"/>
    </row>
    <row r="975" spans="2:14">
      <c r="B975" s="59" t="s">
        <v>36617</v>
      </c>
      <c r="C975" s="7" t="s">
        <v>38805</v>
      </c>
      <c r="I975" s="64"/>
      <c r="J975" s="65"/>
      <c r="K975" s="10"/>
      <c r="L975" s="21">
        <v>916.49310344827597</v>
      </c>
      <c r="M975" s="68"/>
      <c r="N975" s="4"/>
    </row>
    <row r="976" spans="2:14">
      <c r="B976" s="59" t="s">
        <v>36618</v>
      </c>
      <c r="C976" s="7" t="s">
        <v>38806</v>
      </c>
      <c r="I976" s="64"/>
      <c r="J976" s="65"/>
      <c r="K976" s="10"/>
      <c r="L976" s="21">
        <v>1193.5724137931034</v>
      </c>
      <c r="M976" s="68"/>
      <c r="N976" s="4"/>
    </row>
    <row r="977" spans="2:14">
      <c r="B977" s="59" t="s">
        <v>223</v>
      </c>
      <c r="C977" s="7" t="s">
        <v>224</v>
      </c>
      <c r="I977" s="64"/>
      <c r="J977" s="65"/>
      <c r="K977" s="10"/>
      <c r="L977" s="21">
        <v>2056.7810344827585</v>
      </c>
      <c r="M977" s="68"/>
      <c r="N977" s="4"/>
    </row>
    <row r="978" spans="2:14">
      <c r="B978" s="59" t="s">
        <v>225</v>
      </c>
      <c r="C978" s="7" t="s">
        <v>226</v>
      </c>
      <c r="I978" s="64"/>
      <c r="J978" s="65"/>
      <c r="K978" s="10"/>
      <c r="L978" s="21">
        <v>2669.2988505747126</v>
      </c>
      <c r="M978" s="68"/>
      <c r="N978" s="4"/>
    </row>
    <row r="979" spans="2:14">
      <c r="B979" s="59" t="s">
        <v>36619</v>
      </c>
      <c r="C979" s="7" t="s">
        <v>38807</v>
      </c>
      <c r="I979" s="64"/>
      <c r="J979" s="65"/>
      <c r="K979" s="10"/>
      <c r="L979" s="21">
        <v>2403.383908045977</v>
      </c>
      <c r="M979" s="68"/>
      <c r="N979" s="4"/>
    </row>
    <row r="980" spans="2:14">
      <c r="B980" s="59" t="s">
        <v>36620</v>
      </c>
      <c r="C980" s="7" t="s">
        <v>38808</v>
      </c>
      <c r="I980" s="64"/>
      <c r="J980" s="65"/>
      <c r="K980" s="10"/>
      <c r="L980" s="21">
        <v>3122.4706896551725</v>
      </c>
      <c r="M980" s="68"/>
      <c r="N980" s="4"/>
    </row>
    <row r="981" spans="2:14">
      <c r="B981" s="59" t="s">
        <v>36621</v>
      </c>
      <c r="C981" s="7" t="s">
        <v>38809</v>
      </c>
      <c r="I981" s="64"/>
      <c r="J981" s="65"/>
      <c r="K981" s="10"/>
      <c r="L981" s="21">
        <v>1737.0741379310346</v>
      </c>
      <c r="M981" s="68"/>
      <c r="N981" s="4"/>
    </row>
    <row r="982" spans="2:14">
      <c r="B982" s="59" t="s">
        <v>36622</v>
      </c>
      <c r="C982" s="7" t="s">
        <v>38810</v>
      </c>
      <c r="I982" s="64"/>
      <c r="J982" s="65"/>
      <c r="K982" s="10"/>
      <c r="L982" s="21">
        <v>2259.2620689655173</v>
      </c>
      <c r="M982" s="68"/>
      <c r="N982" s="4"/>
    </row>
    <row r="983" spans="2:14">
      <c r="B983" s="59" t="s">
        <v>36623</v>
      </c>
      <c r="C983" s="7" t="s">
        <v>38811</v>
      </c>
      <c r="I983" s="64"/>
      <c r="J983" s="65"/>
      <c r="K983" s="10"/>
      <c r="L983" s="21">
        <v>1945.1373563218392</v>
      </c>
      <c r="M983" s="68"/>
      <c r="N983" s="4"/>
    </row>
    <row r="984" spans="2:14">
      <c r="B984" s="59" t="s">
        <v>36624</v>
      </c>
      <c r="C984" s="7" t="s">
        <v>38812</v>
      </c>
      <c r="I984" s="64"/>
      <c r="J984" s="65"/>
      <c r="K984" s="10"/>
      <c r="L984" s="21">
        <v>2525.6844827586206</v>
      </c>
      <c r="M984" s="68"/>
      <c r="N984" s="4"/>
    </row>
    <row r="985" spans="2:14">
      <c r="B985" s="59" t="s">
        <v>36625</v>
      </c>
      <c r="C985" s="7" t="s">
        <v>38813</v>
      </c>
      <c r="I985" s="64"/>
      <c r="J985" s="65"/>
      <c r="K985" s="10"/>
      <c r="L985" s="21">
        <v>1225.543103448276</v>
      </c>
      <c r="M985" s="68"/>
      <c r="N985" s="4"/>
    </row>
    <row r="986" spans="2:14">
      <c r="B986" s="59" t="s">
        <v>36626</v>
      </c>
      <c r="C986" s="7" t="s">
        <v>38814</v>
      </c>
      <c r="I986" s="64"/>
      <c r="J986" s="65"/>
      <c r="K986" s="10"/>
      <c r="L986" s="21">
        <v>1225.543103448276</v>
      </c>
      <c r="M986" s="68"/>
      <c r="N986" s="4"/>
    </row>
    <row r="987" spans="2:14">
      <c r="B987" s="59" t="s">
        <v>36627</v>
      </c>
      <c r="C987" s="7" t="s">
        <v>38815</v>
      </c>
      <c r="I987" s="64"/>
      <c r="J987" s="65"/>
      <c r="K987" s="10"/>
      <c r="L987" s="21">
        <v>1225.543103448276</v>
      </c>
      <c r="M987" s="68"/>
      <c r="N987" s="4"/>
    </row>
    <row r="988" spans="2:14">
      <c r="B988" s="59" t="s">
        <v>36628</v>
      </c>
      <c r="C988" s="7" t="s">
        <v>38816</v>
      </c>
      <c r="I988" s="64"/>
      <c r="J988" s="65"/>
      <c r="K988" s="10"/>
      <c r="L988" s="21">
        <v>1225.543103448276</v>
      </c>
      <c r="M988" s="68"/>
      <c r="N988" s="4"/>
    </row>
    <row r="989" spans="2:14">
      <c r="B989" s="59" t="s">
        <v>36629</v>
      </c>
      <c r="C989" s="7" t="s">
        <v>38817</v>
      </c>
      <c r="I989" s="64"/>
      <c r="J989" s="65"/>
      <c r="K989" s="10"/>
      <c r="L989" s="21">
        <v>1225.543103448276</v>
      </c>
      <c r="M989" s="68"/>
      <c r="N989" s="4"/>
    </row>
    <row r="990" spans="2:14">
      <c r="B990" s="59" t="s">
        <v>36630</v>
      </c>
      <c r="C990" s="7" t="s">
        <v>38818</v>
      </c>
      <c r="I990" s="64"/>
      <c r="J990" s="65"/>
      <c r="K990" s="10"/>
      <c r="L990" s="21">
        <v>1896.9275862068966</v>
      </c>
      <c r="M990" s="68"/>
      <c r="N990" s="4"/>
    </row>
    <row r="991" spans="2:14">
      <c r="B991" s="59" t="s">
        <v>36631</v>
      </c>
      <c r="C991" s="7" t="s">
        <v>38819</v>
      </c>
      <c r="I991" s="64"/>
      <c r="J991" s="65"/>
      <c r="K991" s="10"/>
      <c r="L991" s="21">
        <v>1896.9275862068966</v>
      </c>
      <c r="M991" s="68"/>
      <c r="N991" s="4"/>
    </row>
    <row r="992" spans="2:14">
      <c r="B992" s="59" t="s">
        <v>36632</v>
      </c>
      <c r="C992" s="7" t="s">
        <v>38820</v>
      </c>
      <c r="I992" s="64"/>
      <c r="J992" s="65"/>
      <c r="K992" s="10"/>
      <c r="L992" s="21">
        <v>1896.9275862068966</v>
      </c>
      <c r="M992" s="68"/>
      <c r="N992" s="4"/>
    </row>
    <row r="993" spans="2:14">
      <c r="B993" s="59" t="s">
        <v>36633</v>
      </c>
      <c r="C993" s="7" t="s">
        <v>38821</v>
      </c>
      <c r="I993" s="64"/>
      <c r="J993" s="65"/>
      <c r="K993" s="10"/>
      <c r="L993" s="21">
        <v>1896.9275862068966</v>
      </c>
      <c r="M993" s="68"/>
      <c r="N993" s="4"/>
    </row>
    <row r="994" spans="2:14">
      <c r="B994" s="59" t="s">
        <v>36634</v>
      </c>
      <c r="C994" s="7" t="s">
        <v>38822</v>
      </c>
      <c r="I994" s="64"/>
      <c r="J994" s="65"/>
      <c r="K994" s="10"/>
      <c r="L994" s="21">
        <v>9099.9747126436778</v>
      </c>
      <c r="M994" s="68"/>
      <c r="N994" s="4"/>
    </row>
    <row r="995" spans="2:14">
      <c r="B995" s="59" t="s">
        <v>36635</v>
      </c>
      <c r="C995" s="7" t="s">
        <v>38823</v>
      </c>
      <c r="I995" s="64"/>
      <c r="J995" s="65"/>
      <c r="K995" s="10"/>
      <c r="L995" s="21">
        <v>1896.9275862068966</v>
      </c>
      <c r="M995" s="68"/>
      <c r="N995" s="4"/>
    </row>
    <row r="996" spans="2:14">
      <c r="B996" s="59" t="s">
        <v>227</v>
      </c>
      <c r="C996" s="7" t="s">
        <v>228</v>
      </c>
      <c r="I996" s="64"/>
      <c r="J996" s="65"/>
      <c r="K996" s="10"/>
      <c r="L996" s="21">
        <v>1896.9275862068966</v>
      </c>
      <c r="M996" s="68"/>
      <c r="N996" s="4"/>
    </row>
    <row r="997" spans="2:14">
      <c r="B997" s="59" t="s">
        <v>36636</v>
      </c>
      <c r="C997" s="7" t="s">
        <v>38824</v>
      </c>
      <c r="I997" s="64"/>
      <c r="J997" s="65"/>
      <c r="K997" s="10"/>
      <c r="L997" s="21">
        <v>1896.9275862068966</v>
      </c>
      <c r="M997" s="68"/>
      <c r="N997" s="4"/>
    </row>
    <row r="998" spans="2:14">
      <c r="B998" s="59" t="s">
        <v>36637</v>
      </c>
      <c r="C998" s="7" t="s">
        <v>38825</v>
      </c>
      <c r="I998" s="64"/>
      <c r="J998" s="65"/>
      <c r="K998" s="10"/>
      <c r="L998" s="21">
        <v>1896.9275862068966</v>
      </c>
      <c r="M998" s="68"/>
      <c r="N998" s="4"/>
    </row>
    <row r="999" spans="2:14">
      <c r="B999" s="59" t="s">
        <v>229</v>
      </c>
      <c r="C999" s="7" t="s">
        <v>230</v>
      </c>
      <c r="I999" s="64"/>
      <c r="J999" s="65"/>
      <c r="K999" s="10"/>
      <c r="L999" s="21">
        <v>674.93678160919546</v>
      </c>
      <c r="M999" s="68"/>
      <c r="N999" s="4"/>
    </row>
    <row r="1000" spans="2:14">
      <c r="B1000" s="59" t="s">
        <v>36638</v>
      </c>
      <c r="C1000" s="7" t="s">
        <v>38826</v>
      </c>
      <c r="I1000" s="64"/>
      <c r="J1000" s="65"/>
      <c r="K1000" s="10"/>
      <c r="L1000" s="21">
        <v>283.16896551724136</v>
      </c>
      <c r="M1000" s="68"/>
      <c r="N1000" s="4"/>
    </row>
    <row r="1001" spans="2:14">
      <c r="B1001" s="59" t="s">
        <v>36639</v>
      </c>
      <c r="C1001" s="7" t="s">
        <v>38827</v>
      </c>
      <c r="I1001" s="64"/>
      <c r="J1001" s="65"/>
      <c r="K1001" s="10"/>
      <c r="L1001" s="21">
        <v>506.96379310344827</v>
      </c>
      <c r="M1001" s="68"/>
      <c r="N1001" s="4"/>
    </row>
    <row r="1002" spans="2:14">
      <c r="B1002" s="59" t="s">
        <v>36640</v>
      </c>
      <c r="C1002" s="7" t="s">
        <v>38828</v>
      </c>
      <c r="I1002" s="64"/>
      <c r="J1002" s="65"/>
      <c r="K1002" s="10"/>
      <c r="L1002" s="21">
        <v>266.92988505747127</v>
      </c>
      <c r="M1002" s="68"/>
      <c r="N1002" s="4"/>
    </row>
    <row r="1003" spans="2:14">
      <c r="B1003" s="59" t="s">
        <v>231</v>
      </c>
      <c r="C1003" s="7" t="s">
        <v>232</v>
      </c>
      <c r="I1003" s="64"/>
      <c r="J1003" s="65"/>
      <c r="K1003" s="10"/>
      <c r="L1003" s="21">
        <v>159.85344827586206</v>
      </c>
      <c r="M1003" s="68"/>
      <c r="N1003" s="4"/>
    </row>
    <row r="1004" spans="2:14">
      <c r="B1004" s="59" t="s">
        <v>36641</v>
      </c>
      <c r="C1004" s="7" t="s">
        <v>38829</v>
      </c>
      <c r="I1004" s="64"/>
      <c r="J1004" s="65"/>
      <c r="K1004" s="10"/>
      <c r="L1004" s="21">
        <v>234.45172413793105</v>
      </c>
      <c r="M1004" s="68"/>
      <c r="N1004" s="4"/>
    </row>
    <row r="1005" spans="2:14">
      <c r="B1005" s="59" t="s">
        <v>36642</v>
      </c>
      <c r="C1005" s="7" t="s">
        <v>38830</v>
      </c>
      <c r="I1005" s="64"/>
      <c r="J1005" s="65"/>
      <c r="K1005" s="10"/>
      <c r="L1005" s="21">
        <v>159.85344827586206</v>
      </c>
      <c r="M1005" s="68"/>
      <c r="N1005" s="4"/>
    </row>
    <row r="1006" spans="2:14">
      <c r="B1006" s="59" t="s">
        <v>36643</v>
      </c>
      <c r="C1006" s="7" t="s">
        <v>38831</v>
      </c>
      <c r="I1006" s="64"/>
      <c r="J1006" s="65"/>
      <c r="K1006" s="10"/>
      <c r="L1006" s="21">
        <v>234.45172413793105</v>
      </c>
      <c r="M1006" s="68"/>
      <c r="N1006" s="4"/>
    </row>
    <row r="1007" spans="2:14">
      <c r="B1007" s="59" t="s">
        <v>36644</v>
      </c>
      <c r="C1007" s="7" t="s">
        <v>38832</v>
      </c>
      <c r="I1007" s="64"/>
      <c r="J1007" s="65"/>
      <c r="K1007" s="10"/>
      <c r="L1007" s="21">
        <v>1263.0959770114941</v>
      </c>
      <c r="M1007" s="68"/>
      <c r="N1007" s="4"/>
    </row>
    <row r="1008" spans="2:14">
      <c r="B1008" s="59" t="s">
        <v>36645</v>
      </c>
      <c r="C1008" s="7" t="s">
        <v>38833</v>
      </c>
      <c r="I1008" s="64"/>
      <c r="J1008" s="65"/>
      <c r="K1008" s="10"/>
      <c r="L1008" s="21">
        <v>1263.0959770114941</v>
      </c>
      <c r="M1008" s="68"/>
      <c r="N1008" s="4"/>
    </row>
    <row r="1009" spans="2:14">
      <c r="B1009" s="59" t="s">
        <v>36646</v>
      </c>
      <c r="C1009" s="7" t="s">
        <v>38834</v>
      </c>
      <c r="I1009" s="64"/>
      <c r="J1009" s="65"/>
      <c r="K1009" s="10"/>
      <c r="L1009" s="21">
        <v>1582.8028735632186</v>
      </c>
      <c r="M1009" s="68"/>
      <c r="N1009" s="4"/>
    </row>
    <row r="1010" spans="2:14">
      <c r="B1010" s="59" t="s">
        <v>36647</v>
      </c>
      <c r="C1010" s="7" t="s">
        <v>38835</v>
      </c>
      <c r="I1010" s="64"/>
      <c r="J1010" s="65"/>
      <c r="K1010" s="10"/>
      <c r="L1010" s="21">
        <v>1582.8028735632186</v>
      </c>
      <c r="M1010" s="68"/>
      <c r="N1010" s="4"/>
    </row>
    <row r="1011" spans="2:14">
      <c r="B1011" s="59" t="s">
        <v>36648</v>
      </c>
      <c r="C1011" s="7" t="s">
        <v>38836</v>
      </c>
      <c r="I1011" s="64"/>
      <c r="J1011" s="65"/>
      <c r="K1011" s="10"/>
      <c r="L1011" s="21">
        <v>101.49425287356321</v>
      </c>
      <c r="M1011" s="68"/>
      <c r="N1011" s="4"/>
    </row>
    <row r="1012" spans="2:14">
      <c r="B1012" s="59" t="s">
        <v>36649</v>
      </c>
      <c r="C1012" s="7" t="s">
        <v>38837</v>
      </c>
      <c r="I1012" s="64"/>
      <c r="J1012" s="65"/>
      <c r="K1012" s="10"/>
      <c r="L1012" s="21">
        <v>13181.058620689655</v>
      </c>
      <c r="M1012" s="68"/>
      <c r="N1012" s="4"/>
    </row>
    <row r="1013" spans="2:14">
      <c r="B1013" s="59" t="s">
        <v>36650</v>
      </c>
      <c r="C1013" s="7" t="s">
        <v>38838</v>
      </c>
      <c r="I1013" s="64"/>
      <c r="J1013" s="65"/>
      <c r="K1013" s="10"/>
      <c r="L1013" s="21">
        <v>13181.058620689655</v>
      </c>
      <c r="M1013" s="68"/>
      <c r="N1013" s="4"/>
    </row>
    <row r="1014" spans="2:14">
      <c r="B1014" s="59" t="s">
        <v>233</v>
      </c>
      <c r="C1014" s="7" t="s">
        <v>234</v>
      </c>
      <c r="I1014" s="64"/>
      <c r="J1014" s="65"/>
      <c r="K1014" s="10"/>
      <c r="L1014" s="21">
        <v>11199.383333333333</v>
      </c>
      <c r="M1014" s="68"/>
      <c r="N1014" s="4"/>
    </row>
    <row r="1015" spans="2:14">
      <c r="B1015" s="59" t="s">
        <v>235</v>
      </c>
      <c r="C1015" s="7" t="s">
        <v>236</v>
      </c>
      <c r="I1015" s="64"/>
      <c r="J1015" s="65"/>
      <c r="K1015" s="10"/>
      <c r="L1015" s="21">
        <v>13181.058620689655</v>
      </c>
      <c r="M1015" s="68"/>
      <c r="N1015" s="4"/>
    </row>
    <row r="1016" spans="2:14">
      <c r="B1016" s="59" t="s">
        <v>36651</v>
      </c>
      <c r="C1016" s="7" t="s">
        <v>38839</v>
      </c>
      <c r="I1016" s="64"/>
      <c r="J1016" s="65"/>
      <c r="K1016" s="10"/>
      <c r="L1016" s="21">
        <v>48.209770114942529</v>
      </c>
      <c r="M1016" s="68"/>
      <c r="N1016" s="4"/>
    </row>
    <row r="1017" spans="2:14">
      <c r="B1017" s="59" t="s">
        <v>36652</v>
      </c>
      <c r="C1017" s="7" t="s">
        <v>38840</v>
      </c>
      <c r="I1017" s="64"/>
      <c r="J1017" s="65"/>
      <c r="K1017" s="10"/>
      <c r="L1017" s="21">
        <v>341.02068965517242</v>
      </c>
      <c r="M1017" s="68"/>
      <c r="N1017" s="4"/>
    </row>
    <row r="1018" spans="2:14">
      <c r="B1018" s="59" t="s">
        <v>237</v>
      </c>
      <c r="C1018" s="7" t="s">
        <v>238</v>
      </c>
      <c r="I1018" s="64"/>
      <c r="J1018" s="65"/>
      <c r="K1018" s="10"/>
      <c r="L1018" s="21">
        <v>341.02068965517242</v>
      </c>
      <c r="M1018" s="68"/>
      <c r="N1018" s="4"/>
    </row>
    <row r="1019" spans="2:14">
      <c r="B1019" s="59" t="s">
        <v>36653</v>
      </c>
      <c r="C1019" s="7" t="s">
        <v>38841</v>
      </c>
      <c r="I1019" s="64"/>
      <c r="J1019" s="65"/>
      <c r="K1019" s="10"/>
      <c r="L1019" s="21">
        <v>245.61609195402301</v>
      </c>
      <c r="M1019" s="68"/>
      <c r="N1019" s="4"/>
    </row>
    <row r="1020" spans="2:14">
      <c r="B1020" s="59" t="s">
        <v>239</v>
      </c>
      <c r="C1020" s="7" t="s">
        <v>240</v>
      </c>
      <c r="I1020" s="64"/>
      <c r="J1020" s="65"/>
      <c r="K1020" s="10"/>
      <c r="L1020" s="21">
        <v>223.28735632183907</v>
      </c>
      <c r="M1020" s="68"/>
      <c r="N1020" s="4"/>
    </row>
    <row r="1021" spans="2:14">
      <c r="B1021" s="59" t="s">
        <v>36654</v>
      </c>
      <c r="C1021" s="7" t="s">
        <v>38842</v>
      </c>
      <c r="I1021" s="64"/>
      <c r="J1021" s="65"/>
      <c r="K1021" s="10"/>
      <c r="L1021" s="21">
        <v>223.28735632183907</v>
      </c>
      <c r="M1021" s="68"/>
      <c r="N1021" s="4"/>
    </row>
    <row r="1022" spans="2:14">
      <c r="B1022" s="59" t="s">
        <v>36655</v>
      </c>
      <c r="C1022" s="7" t="s">
        <v>38843</v>
      </c>
      <c r="I1022" s="64"/>
      <c r="J1022" s="65"/>
      <c r="K1022" s="10"/>
      <c r="L1022" s="21">
        <v>138.03218390804597</v>
      </c>
      <c r="M1022" s="68"/>
      <c r="N1022" s="4"/>
    </row>
    <row r="1023" spans="2:14">
      <c r="B1023" s="59" t="s">
        <v>36656</v>
      </c>
      <c r="C1023" s="7" t="s">
        <v>38844</v>
      </c>
      <c r="I1023" s="64"/>
      <c r="J1023" s="65"/>
      <c r="K1023" s="10"/>
      <c r="L1023" s="21">
        <v>256.78045977011493</v>
      </c>
      <c r="M1023" s="68"/>
      <c r="N1023" s="4"/>
    </row>
    <row r="1024" spans="2:14">
      <c r="B1024" s="59" t="s">
        <v>36657</v>
      </c>
      <c r="C1024" s="7" t="s">
        <v>38845</v>
      </c>
      <c r="I1024" s="64"/>
      <c r="J1024" s="65"/>
      <c r="K1024" s="10"/>
      <c r="L1024" s="21">
        <v>357.25977011494257</v>
      </c>
      <c r="M1024" s="68"/>
      <c r="N1024" s="4"/>
    </row>
    <row r="1025" spans="2:14">
      <c r="B1025" s="59" t="s">
        <v>36658</v>
      </c>
      <c r="C1025" s="7" t="s">
        <v>38846</v>
      </c>
      <c r="I1025" s="64"/>
      <c r="J1025" s="65"/>
      <c r="K1025" s="10"/>
      <c r="L1025" s="21">
        <v>362.33448275862071</v>
      </c>
      <c r="M1025" s="68"/>
      <c r="N1025" s="4"/>
    </row>
    <row r="1026" spans="2:14">
      <c r="B1026" s="59" t="s">
        <v>241</v>
      </c>
      <c r="C1026" s="7" t="s">
        <v>242</v>
      </c>
      <c r="I1026" s="64"/>
      <c r="J1026" s="65"/>
      <c r="K1026" s="10"/>
      <c r="L1026" s="21">
        <v>399.88735632183909</v>
      </c>
      <c r="M1026" s="68"/>
      <c r="N1026" s="4"/>
    </row>
    <row r="1027" spans="2:14">
      <c r="B1027" s="59" t="s">
        <v>36659</v>
      </c>
      <c r="C1027" s="7" t="s">
        <v>38847</v>
      </c>
      <c r="I1027" s="64"/>
      <c r="J1027" s="65"/>
      <c r="K1027" s="10"/>
      <c r="L1027" s="21">
        <v>240.033908045977</v>
      </c>
      <c r="M1027" s="68"/>
      <c r="N1027" s="4"/>
    </row>
    <row r="1028" spans="2:14">
      <c r="B1028" s="59" t="s">
        <v>36660</v>
      </c>
      <c r="C1028" s="7" t="s">
        <v>38848</v>
      </c>
      <c r="I1028" s="64"/>
      <c r="J1028" s="65"/>
      <c r="K1028" s="10"/>
      <c r="L1028" s="21">
        <v>309.04999999999995</v>
      </c>
      <c r="M1028" s="68"/>
      <c r="N1028" s="4"/>
    </row>
    <row r="1029" spans="2:14">
      <c r="B1029" s="59" t="s">
        <v>36661</v>
      </c>
      <c r="C1029" s="7" t="s">
        <v>38849</v>
      </c>
      <c r="I1029" s="64"/>
      <c r="J1029" s="65"/>
      <c r="K1029" s="10"/>
      <c r="L1029" s="21">
        <v>320.21436781609196</v>
      </c>
      <c r="M1029" s="68"/>
      <c r="N1029" s="4"/>
    </row>
    <row r="1030" spans="2:14">
      <c r="B1030" s="59" t="s">
        <v>36662</v>
      </c>
      <c r="C1030" s="7" t="s">
        <v>38850</v>
      </c>
      <c r="I1030" s="64"/>
      <c r="J1030" s="65"/>
      <c r="K1030" s="10"/>
      <c r="L1030" s="21">
        <v>415.61896551724141</v>
      </c>
      <c r="M1030" s="68"/>
      <c r="N1030" s="4"/>
    </row>
    <row r="1031" spans="2:14">
      <c r="B1031" s="59" t="s">
        <v>243</v>
      </c>
      <c r="C1031" s="7" t="s">
        <v>244</v>
      </c>
      <c r="I1031" s="64"/>
      <c r="J1031" s="65"/>
      <c r="K1031" s="10"/>
      <c r="L1031" s="21">
        <v>523.20287356321842</v>
      </c>
      <c r="M1031" s="68"/>
      <c r="N1031" s="4"/>
    </row>
    <row r="1032" spans="2:14">
      <c r="B1032" s="59" t="s">
        <v>245</v>
      </c>
      <c r="C1032" s="7" t="s">
        <v>246</v>
      </c>
      <c r="I1032" s="64"/>
      <c r="J1032" s="65"/>
      <c r="K1032" s="10"/>
      <c r="L1032" s="21">
        <v>627.74195402298847</v>
      </c>
      <c r="M1032" s="68"/>
      <c r="N1032" s="4"/>
    </row>
    <row r="1033" spans="2:14">
      <c r="B1033" s="59" t="s">
        <v>247</v>
      </c>
      <c r="C1033" s="7" t="s">
        <v>248</v>
      </c>
      <c r="I1033" s="64"/>
      <c r="J1033" s="65"/>
      <c r="K1033" s="10"/>
      <c r="L1033" s="21">
        <v>3474.1482758620691</v>
      </c>
      <c r="M1033" s="68"/>
      <c r="N1033" s="4"/>
    </row>
    <row r="1034" spans="2:14">
      <c r="B1034" s="59" t="s">
        <v>249</v>
      </c>
      <c r="C1034" s="7" t="s">
        <v>250</v>
      </c>
      <c r="I1034" s="64"/>
      <c r="J1034" s="65"/>
      <c r="K1034" s="10"/>
      <c r="L1034" s="21">
        <v>6211.4482758620688</v>
      </c>
      <c r="M1034" s="68"/>
      <c r="N1034" s="4"/>
    </row>
    <row r="1035" spans="2:14">
      <c r="B1035" s="59" t="s">
        <v>251</v>
      </c>
      <c r="C1035" s="7" t="s">
        <v>252</v>
      </c>
      <c r="I1035" s="64"/>
      <c r="J1035" s="65"/>
      <c r="K1035" s="10"/>
      <c r="L1035" s="21">
        <v>3349.3103448275865</v>
      </c>
      <c r="M1035" s="68"/>
      <c r="N1035" s="4"/>
    </row>
    <row r="1036" spans="2:14">
      <c r="B1036" s="59" t="s">
        <v>253</v>
      </c>
      <c r="C1036" s="7" t="s">
        <v>254</v>
      </c>
      <c r="I1036" s="64"/>
      <c r="J1036" s="65"/>
      <c r="K1036" s="10"/>
      <c r="L1036" s="21">
        <v>4019.1724137931033</v>
      </c>
      <c r="M1036" s="68"/>
      <c r="N1036" s="4"/>
    </row>
    <row r="1037" spans="2:14">
      <c r="B1037" s="59" t="s">
        <v>255</v>
      </c>
      <c r="C1037" s="7" t="s">
        <v>256</v>
      </c>
      <c r="I1037" s="64"/>
      <c r="J1037" s="65"/>
      <c r="K1037" s="10"/>
      <c r="L1037" s="21">
        <v>1153.482183908046</v>
      </c>
      <c r="M1037" s="68"/>
      <c r="N1037" s="4"/>
    </row>
    <row r="1038" spans="2:14">
      <c r="B1038" s="59" t="s">
        <v>257</v>
      </c>
      <c r="C1038" s="7" t="s">
        <v>258</v>
      </c>
      <c r="I1038" s="64"/>
      <c r="J1038" s="65"/>
      <c r="K1038" s="10"/>
      <c r="L1038" s="21">
        <v>936.79195402298853</v>
      </c>
      <c r="M1038" s="68"/>
      <c r="N1038" s="4"/>
    </row>
    <row r="1039" spans="2:14">
      <c r="B1039" s="59" t="s">
        <v>83</v>
      </c>
      <c r="C1039" s="7" t="s">
        <v>259</v>
      </c>
      <c r="I1039" s="64"/>
      <c r="J1039" s="65"/>
      <c r="K1039" s="10"/>
      <c r="L1039" s="21">
        <v>3230.0545977011493</v>
      </c>
      <c r="M1039" s="68"/>
      <c r="N1039" s="4"/>
    </row>
    <row r="1040" spans="2:14">
      <c r="B1040" s="59" t="s">
        <v>260</v>
      </c>
      <c r="C1040" s="7" t="s">
        <v>261</v>
      </c>
      <c r="I1040" s="64"/>
      <c r="J1040" s="65"/>
      <c r="K1040" s="10"/>
      <c r="L1040" s="21">
        <v>6328.166666666667</v>
      </c>
      <c r="M1040" s="68"/>
      <c r="N1040" s="4"/>
    </row>
    <row r="1041" spans="2:14">
      <c r="B1041" s="59" t="s">
        <v>262</v>
      </c>
      <c r="C1041" s="7" t="s">
        <v>263</v>
      </c>
      <c r="I1041" s="64"/>
      <c r="J1041" s="65"/>
      <c r="K1041" s="10"/>
      <c r="L1041" s="21">
        <v>5020.413218390805</v>
      </c>
      <c r="M1041" s="68"/>
      <c r="N1041" s="4"/>
    </row>
    <row r="1042" spans="2:14">
      <c r="B1042" s="59" t="s">
        <v>264</v>
      </c>
      <c r="C1042" s="7" t="s">
        <v>265</v>
      </c>
      <c r="I1042" s="64"/>
      <c r="J1042" s="65"/>
      <c r="K1042" s="10"/>
      <c r="L1042" s="21">
        <v>6524.0505747126435</v>
      </c>
      <c r="M1042" s="68"/>
      <c r="N1042" s="4"/>
    </row>
    <row r="1043" spans="2:14">
      <c r="B1043" s="59" t="s">
        <v>36663</v>
      </c>
      <c r="C1043" s="7" t="s">
        <v>38851</v>
      </c>
      <c r="I1043" s="64"/>
      <c r="J1043" s="65"/>
      <c r="K1043" s="10"/>
      <c r="L1043" s="21">
        <v>4843.8132183908046</v>
      </c>
      <c r="M1043" s="68"/>
      <c r="N1043" s="4"/>
    </row>
    <row r="1044" spans="2:14">
      <c r="B1044" s="59" t="s">
        <v>36664</v>
      </c>
      <c r="C1044" s="7" t="s">
        <v>38852</v>
      </c>
      <c r="I1044" s="64"/>
      <c r="J1044" s="65"/>
      <c r="K1044" s="10"/>
      <c r="L1044" s="21">
        <v>5812.0683908045976</v>
      </c>
      <c r="M1044" s="68"/>
      <c r="N1044" s="4"/>
    </row>
    <row r="1045" spans="2:14">
      <c r="B1045" s="59" t="s">
        <v>36665</v>
      </c>
      <c r="C1045" s="7" t="s">
        <v>38853</v>
      </c>
      <c r="I1045" s="64"/>
      <c r="J1045" s="65"/>
      <c r="K1045" s="10"/>
      <c r="L1045" s="21">
        <v>2378.517816091954</v>
      </c>
      <c r="M1045" s="68"/>
      <c r="N1045" s="4"/>
    </row>
    <row r="1046" spans="2:14">
      <c r="B1046" s="59" t="s">
        <v>36666</v>
      </c>
      <c r="C1046" s="7" t="s">
        <v>38854</v>
      </c>
      <c r="I1046" s="64"/>
      <c r="J1046" s="65"/>
      <c r="K1046" s="10"/>
      <c r="L1046" s="21">
        <v>3095.0672413793104</v>
      </c>
      <c r="M1046" s="68"/>
      <c r="N1046" s="4"/>
    </row>
    <row r="1047" spans="2:14">
      <c r="B1047" s="59" t="s">
        <v>266</v>
      </c>
      <c r="C1047" s="7" t="s">
        <v>267</v>
      </c>
      <c r="I1047" s="64"/>
      <c r="J1047" s="65"/>
      <c r="K1047" s="10"/>
      <c r="L1047" s="21">
        <v>2042.064367816092</v>
      </c>
      <c r="M1047" s="68"/>
      <c r="N1047" s="4"/>
    </row>
    <row r="1048" spans="2:14">
      <c r="B1048" s="59" t="s">
        <v>268</v>
      </c>
      <c r="C1048" s="7" t="s">
        <v>269</v>
      </c>
      <c r="I1048" s="64"/>
      <c r="J1048" s="65"/>
      <c r="K1048" s="10"/>
      <c r="L1048" s="21">
        <v>2450.0712643678162</v>
      </c>
      <c r="M1048" s="68"/>
      <c r="N1048" s="4"/>
    </row>
    <row r="1049" spans="2:14">
      <c r="B1049" s="59" t="s">
        <v>270</v>
      </c>
      <c r="C1049" s="7" t="s">
        <v>271</v>
      </c>
      <c r="I1049" s="64"/>
      <c r="J1049" s="65"/>
      <c r="K1049" s="10"/>
      <c r="L1049" s="21">
        <v>3042.7977011494254</v>
      </c>
      <c r="M1049" s="68"/>
      <c r="N1049" s="4"/>
    </row>
    <row r="1050" spans="2:14">
      <c r="B1050" s="59" t="s">
        <v>272</v>
      </c>
      <c r="C1050" s="7" t="s">
        <v>273</v>
      </c>
      <c r="I1050" s="64"/>
      <c r="J1050" s="65"/>
      <c r="K1050" s="10"/>
      <c r="L1050" s="21">
        <v>2480.0120689655173</v>
      </c>
      <c r="M1050" s="68"/>
      <c r="N1050" s="4"/>
    </row>
    <row r="1051" spans="2:14">
      <c r="B1051" s="59" t="s">
        <v>274</v>
      </c>
      <c r="C1051" s="7" t="s">
        <v>275</v>
      </c>
      <c r="I1051" s="64"/>
      <c r="J1051" s="65"/>
      <c r="K1051" s="10"/>
      <c r="L1051" s="21">
        <v>2066.9304597701148</v>
      </c>
      <c r="M1051" s="68"/>
      <c r="N1051" s="4"/>
    </row>
    <row r="1052" spans="2:14">
      <c r="B1052" s="59" t="s">
        <v>276</v>
      </c>
      <c r="C1052" s="7" t="s">
        <v>277</v>
      </c>
      <c r="I1052" s="64"/>
      <c r="J1052" s="65"/>
      <c r="K1052" s="10"/>
      <c r="L1052" s="21">
        <v>2480.0120689655173</v>
      </c>
      <c r="M1052" s="68"/>
      <c r="N1052" s="4"/>
    </row>
    <row r="1053" spans="2:14">
      <c r="B1053" s="59" t="s">
        <v>36667</v>
      </c>
      <c r="C1053" s="7" t="s">
        <v>38855</v>
      </c>
      <c r="I1053" s="64"/>
      <c r="J1053" s="65"/>
      <c r="K1053" s="10"/>
      <c r="L1053" s="21">
        <v>1855.3149425287356</v>
      </c>
      <c r="M1053" s="68"/>
      <c r="N1053" s="4"/>
    </row>
    <row r="1054" spans="2:14">
      <c r="B1054" s="59" t="s">
        <v>36668</v>
      </c>
      <c r="C1054" s="7" t="s">
        <v>38856</v>
      </c>
      <c r="I1054" s="64"/>
      <c r="J1054" s="65"/>
      <c r="K1054" s="10"/>
      <c r="L1054" s="21">
        <v>1855.3149425287356</v>
      </c>
      <c r="M1054" s="68"/>
      <c r="N1054" s="4"/>
    </row>
    <row r="1055" spans="2:14">
      <c r="B1055" s="59" t="s">
        <v>36669</v>
      </c>
      <c r="C1055" s="7" t="s">
        <v>38857</v>
      </c>
      <c r="I1055" s="64"/>
      <c r="J1055" s="65"/>
      <c r="K1055" s="10"/>
      <c r="L1055" s="21">
        <v>2315.5913793103446</v>
      </c>
      <c r="M1055" s="68"/>
      <c r="N1055" s="4"/>
    </row>
    <row r="1056" spans="2:14">
      <c r="B1056" s="59" t="s">
        <v>36670</v>
      </c>
      <c r="C1056" s="7" t="s">
        <v>38858</v>
      </c>
      <c r="I1056" s="64"/>
      <c r="J1056" s="65"/>
      <c r="K1056" s="10"/>
      <c r="L1056" s="21">
        <v>15048.552873563218</v>
      </c>
      <c r="M1056" s="68"/>
      <c r="N1056" s="4"/>
    </row>
    <row r="1057" spans="2:14">
      <c r="B1057" s="59" t="s">
        <v>36671</v>
      </c>
      <c r="C1057" s="7" t="s">
        <v>38859</v>
      </c>
      <c r="I1057" s="64"/>
      <c r="J1057" s="65"/>
      <c r="K1057" s="10"/>
      <c r="L1057" s="21">
        <v>15048.552873563218</v>
      </c>
      <c r="M1057" s="68"/>
      <c r="N1057" s="4"/>
    </row>
    <row r="1058" spans="2:14">
      <c r="B1058" s="59" t="s">
        <v>278</v>
      </c>
      <c r="C1058" s="7" t="s">
        <v>279</v>
      </c>
      <c r="I1058" s="64"/>
      <c r="J1058" s="65"/>
      <c r="K1058" s="10"/>
      <c r="L1058" s="21">
        <v>12786.245977011495</v>
      </c>
      <c r="M1058" s="68"/>
      <c r="N1058" s="4"/>
    </row>
    <row r="1059" spans="2:14">
      <c r="B1059" s="59" t="s">
        <v>36672</v>
      </c>
      <c r="C1059" s="7" t="s">
        <v>38860</v>
      </c>
      <c r="I1059" s="64"/>
      <c r="J1059" s="65"/>
      <c r="K1059" s="10"/>
      <c r="L1059" s="21">
        <v>15048.552873563218</v>
      </c>
      <c r="M1059" s="68"/>
      <c r="N1059" s="4"/>
    </row>
    <row r="1060" spans="2:14">
      <c r="B1060" s="59" t="s">
        <v>36673</v>
      </c>
      <c r="C1060" s="7" t="s">
        <v>38861</v>
      </c>
      <c r="I1060" s="64"/>
      <c r="J1060" s="65"/>
      <c r="K1060" s="10"/>
      <c r="L1060" s="21">
        <v>620.12988505747126</v>
      </c>
      <c r="M1060" s="68"/>
      <c r="N1060" s="4"/>
    </row>
    <row r="1061" spans="2:14">
      <c r="B1061" s="59" t="s">
        <v>36674</v>
      </c>
      <c r="C1061" s="7" t="s">
        <v>38862</v>
      </c>
      <c r="I1061" s="64"/>
      <c r="J1061" s="65"/>
      <c r="K1061" s="10"/>
      <c r="L1061" s="21">
        <v>658.69770114942526</v>
      </c>
      <c r="M1061" s="68"/>
      <c r="N1061" s="4"/>
    </row>
    <row r="1062" spans="2:14">
      <c r="B1062" s="59" t="s">
        <v>280</v>
      </c>
      <c r="C1062" s="7" t="s">
        <v>281</v>
      </c>
      <c r="I1062" s="64"/>
      <c r="J1062" s="65"/>
      <c r="K1062" s="10"/>
      <c r="L1062" s="21">
        <v>247.64597701149424</v>
      </c>
      <c r="M1062" s="68"/>
      <c r="N1062" s="4"/>
    </row>
    <row r="1063" spans="2:14">
      <c r="B1063" s="59" t="s">
        <v>282</v>
      </c>
      <c r="C1063" s="7" t="s">
        <v>283</v>
      </c>
      <c r="I1063" s="64"/>
      <c r="J1063" s="65"/>
      <c r="K1063" s="10"/>
      <c r="L1063" s="21">
        <v>320.7218390804598</v>
      </c>
      <c r="M1063" s="68"/>
      <c r="N1063" s="4"/>
    </row>
    <row r="1064" spans="2:14">
      <c r="B1064" s="59" t="s">
        <v>284</v>
      </c>
      <c r="C1064" s="7" t="s">
        <v>285</v>
      </c>
      <c r="I1064" s="64"/>
      <c r="J1064" s="65"/>
      <c r="K1064" s="10"/>
      <c r="L1064" s="21">
        <v>326.30402298850578</v>
      </c>
      <c r="M1064" s="68"/>
      <c r="N1064" s="4"/>
    </row>
    <row r="1065" spans="2:14">
      <c r="B1065" s="59" t="s">
        <v>286</v>
      </c>
      <c r="C1065" s="7" t="s">
        <v>287</v>
      </c>
      <c r="I1065" s="64"/>
      <c r="J1065" s="65"/>
      <c r="K1065" s="10"/>
      <c r="L1065" s="21">
        <v>428.81321839080459</v>
      </c>
      <c r="M1065" s="68"/>
      <c r="N1065" s="4"/>
    </row>
    <row r="1066" spans="2:14">
      <c r="B1066" s="59" t="s">
        <v>288</v>
      </c>
      <c r="C1066" s="7" t="s">
        <v>289</v>
      </c>
      <c r="I1066" s="64"/>
      <c r="J1066" s="65"/>
      <c r="K1066" s="10"/>
      <c r="L1066" s="21">
        <v>2184.6637931034484</v>
      </c>
      <c r="M1066" s="68"/>
      <c r="N1066" s="4"/>
    </row>
    <row r="1067" spans="2:14">
      <c r="B1067" s="59" t="s">
        <v>290</v>
      </c>
      <c r="C1067" s="7" t="s">
        <v>291</v>
      </c>
      <c r="I1067" s="64"/>
      <c r="J1067" s="65"/>
      <c r="K1067" s="10"/>
      <c r="L1067" s="21">
        <v>2621.5965517241384</v>
      </c>
      <c r="M1067" s="68"/>
      <c r="N1067" s="4"/>
    </row>
    <row r="1068" spans="2:14">
      <c r="B1068" s="59" t="s">
        <v>292</v>
      </c>
      <c r="C1068" s="7" t="s">
        <v>293</v>
      </c>
      <c r="I1068" s="64"/>
      <c r="J1068" s="65"/>
      <c r="K1068" s="10"/>
      <c r="L1068" s="21">
        <v>4877.3063218390807</v>
      </c>
      <c r="M1068" s="68"/>
      <c r="N1068" s="4"/>
    </row>
    <row r="1069" spans="2:14">
      <c r="B1069" s="59" t="s">
        <v>294</v>
      </c>
      <c r="C1069" s="7" t="s">
        <v>295</v>
      </c>
      <c r="I1069" s="64"/>
      <c r="J1069" s="65"/>
      <c r="K1069" s="10"/>
      <c r="L1069" s="21">
        <v>5853.1735632183909</v>
      </c>
      <c r="M1069" s="68"/>
      <c r="N1069" s="4"/>
    </row>
    <row r="1070" spans="2:14">
      <c r="B1070" s="59" t="s">
        <v>296</v>
      </c>
      <c r="C1070" s="7" t="s">
        <v>297</v>
      </c>
      <c r="I1070" s="64"/>
      <c r="J1070" s="65"/>
      <c r="K1070" s="10"/>
      <c r="L1070" s="21">
        <v>8364.6488505747129</v>
      </c>
      <c r="M1070" s="68"/>
      <c r="N1070" s="4"/>
    </row>
    <row r="1071" spans="2:14">
      <c r="B1071" s="59" t="s">
        <v>298</v>
      </c>
      <c r="C1071" s="7" t="s">
        <v>299</v>
      </c>
      <c r="I1071" s="64"/>
      <c r="J1071" s="65"/>
      <c r="K1071" s="10"/>
      <c r="L1071" s="21">
        <v>10037.781609195403</v>
      </c>
      <c r="M1071" s="68"/>
      <c r="N1071" s="4"/>
    </row>
    <row r="1072" spans="2:14">
      <c r="B1072" s="59" t="s">
        <v>300</v>
      </c>
      <c r="C1072" s="7" t="s">
        <v>301</v>
      </c>
      <c r="I1072" s="64"/>
      <c r="J1072" s="65"/>
      <c r="K1072" s="10"/>
      <c r="L1072" s="21">
        <v>5303.5821839080463</v>
      </c>
      <c r="M1072" s="68"/>
      <c r="N1072" s="4"/>
    </row>
    <row r="1073" spans="2:14">
      <c r="B1073" s="59" t="s">
        <v>36675</v>
      </c>
      <c r="C1073" s="7" t="s">
        <v>38863</v>
      </c>
      <c r="I1073" s="64"/>
      <c r="J1073" s="65"/>
      <c r="K1073" s="10"/>
      <c r="L1073" s="21">
        <v>1724.3873563218392</v>
      </c>
      <c r="M1073" s="68"/>
      <c r="N1073" s="4"/>
    </row>
    <row r="1074" spans="2:14">
      <c r="B1074" s="59" t="s">
        <v>36676</v>
      </c>
      <c r="C1074" s="7" t="s">
        <v>38864</v>
      </c>
      <c r="I1074" s="64"/>
      <c r="J1074" s="65"/>
      <c r="K1074" s="10"/>
      <c r="L1074" s="21">
        <v>1724.3873563218392</v>
      </c>
      <c r="M1074" s="68"/>
      <c r="N1074" s="4"/>
    </row>
    <row r="1075" spans="2:14">
      <c r="B1075" s="59" t="s">
        <v>36677</v>
      </c>
      <c r="C1075" s="7" t="s">
        <v>38865</v>
      </c>
      <c r="I1075" s="64"/>
      <c r="J1075" s="65"/>
      <c r="K1075" s="10"/>
      <c r="L1075" s="21">
        <v>1724.3873563218392</v>
      </c>
      <c r="M1075" s="68"/>
      <c r="N1075" s="4"/>
    </row>
    <row r="1076" spans="2:14">
      <c r="B1076" s="59" t="s">
        <v>36678</v>
      </c>
      <c r="C1076" s="7" t="s">
        <v>38866</v>
      </c>
      <c r="I1076" s="64"/>
      <c r="J1076" s="65"/>
      <c r="K1076" s="10"/>
      <c r="L1076" s="21">
        <v>1724.3873563218392</v>
      </c>
      <c r="M1076" s="68"/>
      <c r="N1076" s="4"/>
    </row>
    <row r="1077" spans="2:14">
      <c r="B1077" s="59" t="s">
        <v>36679</v>
      </c>
      <c r="C1077" s="7" t="s">
        <v>38867</v>
      </c>
      <c r="I1077" s="64"/>
      <c r="J1077" s="65"/>
      <c r="K1077" s="10"/>
      <c r="L1077" s="21">
        <v>1724.3873563218392</v>
      </c>
      <c r="M1077" s="68"/>
      <c r="N1077" s="4"/>
    </row>
    <row r="1078" spans="2:14">
      <c r="B1078" s="59" t="s">
        <v>36680</v>
      </c>
      <c r="C1078" s="7" t="s">
        <v>38868</v>
      </c>
      <c r="I1078" s="64"/>
      <c r="J1078" s="65"/>
      <c r="K1078" s="10"/>
      <c r="L1078" s="21">
        <v>1923.316091954023</v>
      </c>
      <c r="M1078" s="68"/>
      <c r="N1078" s="4"/>
    </row>
    <row r="1079" spans="2:14">
      <c r="B1079" s="59" t="s">
        <v>36681</v>
      </c>
      <c r="C1079" s="7" t="s">
        <v>38869</v>
      </c>
      <c r="I1079" s="64"/>
      <c r="J1079" s="65"/>
      <c r="K1079" s="10"/>
      <c r="L1079" s="21">
        <v>1923.316091954023</v>
      </c>
      <c r="M1079" s="68"/>
      <c r="N1079" s="4"/>
    </row>
    <row r="1080" spans="2:14">
      <c r="B1080" s="59" t="s">
        <v>36682</v>
      </c>
      <c r="C1080" s="7" t="s">
        <v>38870</v>
      </c>
      <c r="I1080" s="64"/>
      <c r="J1080" s="65"/>
      <c r="K1080" s="10"/>
      <c r="L1080" s="21">
        <v>1923.316091954023</v>
      </c>
      <c r="M1080" s="68"/>
      <c r="N1080" s="4"/>
    </row>
    <row r="1081" spans="2:14">
      <c r="B1081" s="59" t="s">
        <v>36683</v>
      </c>
      <c r="C1081" s="7" t="s">
        <v>38871</v>
      </c>
      <c r="I1081" s="64"/>
      <c r="J1081" s="65"/>
      <c r="K1081" s="10"/>
      <c r="L1081" s="21">
        <v>1923.316091954023</v>
      </c>
      <c r="M1081" s="68"/>
      <c r="N1081" s="4"/>
    </row>
    <row r="1082" spans="2:14">
      <c r="B1082" s="59" t="s">
        <v>36684</v>
      </c>
      <c r="C1082" s="7" t="s">
        <v>38872</v>
      </c>
      <c r="I1082" s="64"/>
      <c r="J1082" s="65"/>
      <c r="K1082" s="10"/>
      <c r="L1082" s="21">
        <v>8790.9247126436785</v>
      </c>
      <c r="M1082" s="68"/>
      <c r="N1082" s="4"/>
    </row>
    <row r="1083" spans="2:14">
      <c r="B1083" s="59" t="s">
        <v>36685</v>
      </c>
      <c r="C1083" s="7" t="s">
        <v>38873</v>
      </c>
      <c r="I1083" s="64"/>
      <c r="J1083" s="65"/>
      <c r="K1083" s="10"/>
      <c r="L1083" s="21">
        <v>1923.316091954023</v>
      </c>
      <c r="M1083" s="68"/>
      <c r="N1083" s="4"/>
    </row>
    <row r="1084" spans="2:14">
      <c r="B1084" s="59" t="s">
        <v>36686</v>
      </c>
      <c r="C1084" s="7" t="s">
        <v>38874</v>
      </c>
      <c r="I1084" s="64"/>
      <c r="J1084" s="65"/>
      <c r="K1084" s="10"/>
      <c r="L1084" s="21">
        <v>1923.316091954023</v>
      </c>
      <c r="M1084" s="68"/>
      <c r="N1084" s="4"/>
    </row>
    <row r="1085" spans="2:14">
      <c r="B1085" s="59" t="s">
        <v>36687</v>
      </c>
      <c r="C1085" s="7" t="s">
        <v>38875</v>
      </c>
      <c r="I1085" s="64"/>
      <c r="J1085" s="65"/>
      <c r="K1085" s="10"/>
      <c r="L1085" s="21">
        <v>1923.316091954023</v>
      </c>
      <c r="M1085" s="68"/>
      <c r="N1085" s="4"/>
    </row>
    <row r="1086" spans="2:14">
      <c r="B1086" s="59" t="s">
        <v>36688</v>
      </c>
      <c r="C1086" s="7" t="s">
        <v>38876</v>
      </c>
      <c r="I1086" s="64"/>
      <c r="J1086" s="65"/>
      <c r="K1086" s="10"/>
      <c r="L1086" s="21">
        <v>1923.316091954023</v>
      </c>
      <c r="M1086" s="68"/>
      <c r="N1086" s="4"/>
    </row>
    <row r="1087" spans="2:14">
      <c r="B1087" s="59" t="s">
        <v>36689</v>
      </c>
      <c r="C1087" s="7" t="s">
        <v>38877</v>
      </c>
      <c r="I1087" s="64"/>
      <c r="J1087" s="65"/>
      <c r="K1087" s="10"/>
      <c r="L1087" s="21">
        <v>1923.316091954023</v>
      </c>
      <c r="M1087" s="68"/>
      <c r="N1087" s="4"/>
    </row>
    <row r="1088" spans="2:14">
      <c r="B1088" s="59" t="s">
        <v>302</v>
      </c>
      <c r="C1088" s="7" t="s">
        <v>303</v>
      </c>
      <c r="I1088" s="64"/>
      <c r="J1088" s="65"/>
      <c r="K1088" s="10"/>
      <c r="L1088" s="21">
        <v>260.84022988505751</v>
      </c>
      <c r="M1088" s="68"/>
      <c r="N1088" s="4"/>
    </row>
    <row r="1089" spans="2:14">
      <c r="B1089" s="59" t="s">
        <v>304</v>
      </c>
      <c r="C1089" s="7" t="s">
        <v>305</v>
      </c>
      <c r="I1089" s="64"/>
      <c r="J1089" s="65"/>
      <c r="K1089" s="10"/>
      <c r="L1089" s="21">
        <v>469.91839080459772</v>
      </c>
      <c r="M1089" s="68"/>
      <c r="N1089" s="4"/>
    </row>
    <row r="1090" spans="2:14">
      <c r="B1090" s="59" t="s">
        <v>306</v>
      </c>
      <c r="C1090" s="7" t="s">
        <v>307</v>
      </c>
      <c r="I1090" s="64"/>
      <c r="J1090" s="65"/>
      <c r="K1090" s="10"/>
      <c r="L1090" s="21">
        <v>145.6442528735632</v>
      </c>
      <c r="M1090" s="68"/>
      <c r="N1090" s="4"/>
    </row>
    <row r="1091" spans="2:14">
      <c r="B1091" s="59" t="s">
        <v>308</v>
      </c>
      <c r="C1091" s="7" t="s">
        <v>309</v>
      </c>
      <c r="I1091" s="64"/>
      <c r="J1091" s="65"/>
      <c r="K1091" s="10"/>
      <c r="L1091" s="21">
        <v>213.13793103448276</v>
      </c>
      <c r="M1091" s="68"/>
      <c r="N1091" s="4"/>
    </row>
    <row r="1092" spans="2:14">
      <c r="B1092" s="59" t="s">
        <v>310</v>
      </c>
      <c r="C1092" s="7" t="s">
        <v>311</v>
      </c>
      <c r="I1092" s="64"/>
      <c r="J1092" s="65"/>
      <c r="K1092" s="10"/>
      <c r="L1092" s="21">
        <v>145.6442528735632</v>
      </c>
      <c r="M1092" s="68"/>
      <c r="N1092" s="4"/>
    </row>
    <row r="1093" spans="2:14">
      <c r="B1093" s="59" t="s">
        <v>312</v>
      </c>
      <c r="C1093" s="7" t="s">
        <v>313</v>
      </c>
      <c r="I1093" s="64"/>
      <c r="J1093" s="65"/>
      <c r="K1093" s="10"/>
      <c r="L1093" s="21">
        <v>213.13793103448276</v>
      </c>
      <c r="M1093" s="68"/>
      <c r="N1093" s="4"/>
    </row>
    <row r="1094" spans="2:14">
      <c r="B1094" s="59" t="s">
        <v>314</v>
      </c>
      <c r="C1094" s="7" t="s">
        <v>315</v>
      </c>
      <c r="I1094" s="64"/>
      <c r="J1094" s="65"/>
      <c r="K1094" s="10"/>
      <c r="L1094" s="21">
        <v>2199.3804597701151</v>
      </c>
      <c r="M1094" s="68"/>
      <c r="N1094" s="4"/>
    </row>
    <row r="1095" spans="2:14">
      <c r="B1095" s="59" t="s">
        <v>316</v>
      </c>
      <c r="C1095" s="7" t="s">
        <v>317</v>
      </c>
      <c r="I1095" s="64"/>
      <c r="J1095" s="65"/>
      <c r="K1095" s="10"/>
      <c r="L1095" s="21">
        <v>2199.3804597701151</v>
      </c>
      <c r="M1095" s="68"/>
      <c r="N1095" s="4"/>
    </row>
    <row r="1096" spans="2:14">
      <c r="B1096" s="59" t="s">
        <v>318</v>
      </c>
      <c r="C1096" s="7" t="s">
        <v>319</v>
      </c>
      <c r="I1096" s="64"/>
      <c r="J1096" s="65"/>
      <c r="K1096" s="10"/>
      <c r="L1096" s="21">
        <v>2746.434482758621</v>
      </c>
      <c r="M1096" s="68"/>
      <c r="N1096" s="4"/>
    </row>
    <row r="1097" spans="2:14">
      <c r="B1097" s="59" t="s">
        <v>320</v>
      </c>
      <c r="C1097" s="7" t="s">
        <v>321</v>
      </c>
      <c r="I1097" s="64"/>
      <c r="J1097" s="65"/>
      <c r="K1097" s="10"/>
      <c r="L1097" s="21">
        <v>14388.840229885056</v>
      </c>
      <c r="M1097" s="68"/>
      <c r="N1097" s="4"/>
    </row>
    <row r="1098" spans="2:14">
      <c r="B1098" s="59" t="s">
        <v>322</v>
      </c>
      <c r="C1098" s="7" t="s">
        <v>323</v>
      </c>
      <c r="I1098" s="64"/>
      <c r="J1098" s="65"/>
      <c r="K1098" s="10"/>
      <c r="L1098" s="21">
        <v>16303.02183908046</v>
      </c>
      <c r="M1098" s="68"/>
      <c r="N1098" s="4"/>
    </row>
    <row r="1099" spans="2:14">
      <c r="B1099" s="59" t="s">
        <v>324</v>
      </c>
      <c r="C1099" s="7" t="s">
        <v>325</v>
      </c>
      <c r="I1099" s="64"/>
      <c r="J1099" s="65"/>
      <c r="K1099" s="10"/>
      <c r="L1099" s="21">
        <v>19188.50344827586</v>
      </c>
      <c r="M1099" s="68"/>
      <c r="N1099" s="4"/>
    </row>
    <row r="1100" spans="2:14">
      <c r="B1100" s="59" t="s">
        <v>326</v>
      </c>
      <c r="C1100" s="7" t="s">
        <v>327</v>
      </c>
      <c r="I1100" s="64"/>
      <c r="J1100" s="65"/>
      <c r="K1100" s="10"/>
      <c r="L1100" s="21">
        <v>19188.50344827586</v>
      </c>
      <c r="M1100" s="68"/>
      <c r="N1100" s="4"/>
    </row>
    <row r="1101" spans="2:14">
      <c r="B1101" s="59" t="s">
        <v>36690</v>
      </c>
      <c r="C1101" s="7" t="s">
        <v>38878</v>
      </c>
      <c r="I1101" s="64"/>
      <c r="J1101" s="65"/>
      <c r="K1101" s="10"/>
      <c r="L1101" s="21">
        <v>168.48045977011495</v>
      </c>
      <c r="M1101" s="68"/>
      <c r="N1101" s="4"/>
    </row>
    <row r="1102" spans="2:14">
      <c r="B1102" s="59" t="s">
        <v>36691</v>
      </c>
      <c r="C1102" s="7" t="s">
        <v>38879</v>
      </c>
      <c r="I1102" s="64"/>
      <c r="J1102" s="65"/>
      <c r="K1102" s="10"/>
      <c r="L1102" s="21">
        <v>293.82586206896553</v>
      </c>
      <c r="M1102" s="68"/>
      <c r="N1102" s="4"/>
    </row>
    <row r="1103" spans="2:14">
      <c r="B1103" s="59" t="s">
        <v>36692</v>
      </c>
      <c r="C1103" s="7" t="s">
        <v>38880</v>
      </c>
      <c r="I1103" s="64"/>
      <c r="J1103" s="65"/>
      <c r="K1103" s="10"/>
      <c r="L1103" s="21">
        <v>293.82586206896553</v>
      </c>
      <c r="M1103" s="68"/>
      <c r="N1103" s="4"/>
    </row>
    <row r="1104" spans="2:14">
      <c r="B1104" s="59" t="s">
        <v>36693</v>
      </c>
      <c r="C1104" s="7" t="s">
        <v>38881</v>
      </c>
      <c r="I1104" s="64"/>
      <c r="J1104" s="65"/>
      <c r="K1104" s="10"/>
      <c r="L1104" s="21">
        <v>579.02471264367819</v>
      </c>
      <c r="M1104" s="68"/>
      <c r="N1104" s="4"/>
    </row>
    <row r="1105" spans="2:14">
      <c r="B1105" s="59" t="s">
        <v>328</v>
      </c>
      <c r="C1105" s="7" t="s">
        <v>329</v>
      </c>
      <c r="I1105" s="64"/>
      <c r="J1105" s="65"/>
      <c r="K1105" s="10"/>
      <c r="L1105" s="21">
        <v>620.12988505747126</v>
      </c>
      <c r="M1105" s="68"/>
      <c r="N1105" s="4"/>
    </row>
    <row r="1106" spans="2:14">
      <c r="B1106" s="59" t="s">
        <v>330</v>
      </c>
      <c r="C1106" s="7" t="s">
        <v>331</v>
      </c>
      <c r="I1106" s="64"/>
      <c r="J1106" s="65"/>
      <c r="K1106" s="10"/>
      <c r="L1106" s="21">
        <v>717.05689655172421</v>
      </c>
      <c r="M1106" s="68"/>
      <c r="N1106" s="4"/>
    </row>
    <row r="1107" spans="2:14">
      <c r="B1107" s="59" t="s">
        <v>36694</v>
      </c>
      <c r="C1107" s="7" t="s">
        <v>38882</v>
      </c>
      <c r="I1107" s="64"/>
      <c r="J1107" s="65"/>
      <c r="K1107" s="10"/>
      <c r="L1107" s="21">
        <v>11976.829310344829</v>
      </c>
      <c r="M1107" s="68"/>
      <c r="N1107" s="4"/>
    </row>
    <row r="1108" spans="2:14">
      <c r="B1108" s="59" t="s">
        <v>36695</v>
      </c>
      <c r="C1108" s="7" t="s">
        <v>38883</v>
      </c>
      <c r="I1108" s="64"/>
      <c r="J1108" s="65"/>
      <c r="K1108" s="10"/>
      <c r="L1108" s="21">
        <v>932.73218390804595</v>
      </c>
      <c r="M1108" s="68"/>
      <c r="N1108" s="4"/>
    </row>
    <row r="1109" spans="2:14">
      <c r="B1109" s="59" t="s">
        <v>36696</v>
      </c>
      <c r="C1109" s="7" t="s">
        <v>38884</v>
      </c>
      <c r="I1109" s="64"/>
      <c r="J1109" s="65"/>
      <c r="K1109" s="10"/>
      <c r="L1109" s="21">
        <v>1214.8862068965518</v>
      </c>
      <c r="M1109" s="68"/>
      <c r="N1109" s="4"/>
    </row>
    <row r="1110" spans="2:14">
      <c r="B1110" s="59" t="s">
        <v>36697</v>
      </c>
      <c r="C1110" s="7" t="s">
        <v>38885</v>
      </c>
      <c r="I1110" s="64"/>
      <c r="J1110" s="65"/>
      <c r="K1110" s="10"/>
      <c r="L1110" s="21">
        <v>10391.996551724138</v>
      </c>
      <c r="M1110" s="68"/>
      <c r="N1110" s="4"/>
    </row>
    <row r="1111" spans="2:14">
      <c r="B1111" s="59" t="s">
        <v>332</v>
      </c>
      <c r="C1111" s="7" t="s">
        <v>333</v>
      </c>
      <c r="I1111" s="64"/>
      <c r="J1111" s="65"/>
      <c r="K1111" s="10"/>
      <c r="L1111" s="21">
        <v>4078.5465517241382</v>
      </c>
      <c r="M1111" s="68"/>
      <c r="N1111" s="4"/>
    </row>
    <row r="1112" spans="2:14">
      <c r="B1112" s="59" t="s">
        <v>334</v>
      </c>
      <c r="C1112" s="7" t="s">
        <v>335</v>
      </c>
      <c r="I1112" s="64"/>
      <c r="J1112" s="65"/>
      <c r="K1112" s="10"/>
      <c r="L1112" s="21">
        <v>223.28735632183907</v>
      </c>
      <c r="M1112" s="68"/>
      <c r="N1112" s="4"/>
    </row>
    <row r="1113" spans="2:14">
      <c r="B1113" s="59" t="s">
        <v>336</v>
      </c>
      <c r="C1113" s="7" t="s">
        <v>337</v>
      </c>
      <c r="I1113" s="64"/>
      <c r="J1113" s="65"/>
      <c r="K1113" s="10"/>
      <c r="L1113" s="21">
        <v>140.56954022988506</v>
      </c>
      <c r="M1113" s="68"/>
      <c r="N1113" s="4"/>
    </row>
    <row r="1114" spans="2:14">
      <c r="B1114" s="59" t="s">
        <v>36698</v>
      </c>
      <c r="C1114" s="7" t="s">
        <v>38886</v>
      </c>
      <c r="I1114" s="64"/>
      <c r="J1114" s="65"/>
      <c r="K1114" s="10"/>
      <c r="L1114" s="21">
        <v>1293.5442528735632</v>
      </c>
      <c r="M1114" s="68"/>
      <c r="N1114" s="4"/>
    </row>
    <row r="1115" spans="2:14">
      <c r="B1115" s="59" t="s">
        <v>338</v>
      </c>
      <c r="C1115" s="7" t="s">
        <v>339</v>
      </c>
      <c r="I1115" s="64"/>
      <c r="J1115" s="65"/>
      <c r="K1115" s="10"/>
      <c r="L1115" s="21">
        <v>15048.552873563218</v>
      </c>
      <c r="M1115" s="68"/>
      <c r="N1115" s="4"/>
    </row>
    <row r="1116" spans="2:14">
      <c r="B1116" s="59" t="s">
        <v>340</v>
      </c>
      <c r="C1116" s="7" t="s">
        <v>341</v>
      </c>
      <c r="I1116" s="64"/>
      <c r="J1116" s="65"/>
      <c r="K1116" s="10"/>
      <c r="L1116" s="21">
        <v>16303.02183908046</v>
      </c>
      <c r="M1116" s="68"/>
      <c r="N1116" s="4"/>
    </row>
    <row r="1117" spans="2:14">
      <c r="B1117" s="59" t="s">
        <v>342</v>
      </c>
      <c r="C1117" s="7" t="s">
        <v>343</v>
      </c>
      <c r="I1117" s="64"/>
      <c r="J1117" s="65"/>
      <c r="K1117" s="10"/>
      <c r="L1117" s="21">
        <v>19188.50344827586</v>
      </c>
      <c r="M1117" s="68"/>
      <c r="N1117" s="4"/>
    </row>
    <row r="1118" spans="2:14">
      <c r="B1118" s="59" t="s">
        <v>36699</v>
      </c>
      <c r="C1118" s="7" t="s">
        <v>38887</v>
      </c>
      <c r="I1118" s="64"/>
      <c r="J1118" s="65"/>
      <c r="K1118" s="10"/>
      <c r="L1118" s="21">
        <v>554.15862068965521</v>
      </c>
      <c r="M1118" s="68"/>
      <c r="N1118" s="4"/>
    </row>
    <row r="1119" spans="2:14">
      <c r="B1119" s="59" t="s">
        <v>36700</v>
      </c>
      <c r="C1119" s="7" t="s">
        <v>38888</v>
      </c>
      <c r="I1119" s="64"/>
      <c r="J1119" s="65"/>
      <c r="K1119" s="10"/>
      <c r="L1119" s="21">
        <v>149.70402298850576</v>
      </c>
      <c r="M1119" s="68"/>
      <c r="N1119" s="4"/>
    </row>
    <row r="1120" spans="2:14">
      <c r="B1120" s="59" t="s">
        <v>36701</v>
      </c>
      <c r="C1120" s="7" t="s">
        <v>38889</v>
      </c>
      <c r="I1120" s="64"/>
      <c r="J1120" s="65"/>
      <c r="K1120" s="10"/>
      <c r="L1120" s="21">
        <v>378.5735632183908</v>
      </c>
      <c r="M1120" s="68"/>
      <c r="N1120" s="4"/>
    </row>
    <row r="1121" spans="2:14">
      <c r="B1121" s="59" t="s">
        <v>36702</v>
      </c>
      <c r="C1121" s="7" t="s">
        <v>38890</v>
      </c>
      <c r="I1121" s="64"/>
      <c r="J1121" s="65"/>
      <c r="K1121" s="10"/>
      <c r="L1121" s="21">
        <v>468.9034482758621</v>
      </c>
      <c r="M1121" s="68"/>
      <c r="N1121" s="4"/>
    </row>
    <row r="1122" spans="2:14">
      <c r="B1122" s="59" t="s">
        <v>36703</v>
      </c>
      <c r="C1122" s="7" t="s">
        <v>38891</v>
      </c>
      <c r="I1122" s="64"/>
      <c r="J1122" s="65"/>
      <c r="K1122" s="10"/>
      <c r="L1122" s="21">
        <v>468.9034482758621</v>
      </c>
      <c r="M1122" s="68"/>
      <c r="N1122" s="4"/>
    </row>
    <row r="1123" spans="2:14">
      <c r="B1123" s="59" t="s">
        <v>36704</v>
      </c>
      <c r="C1123" s="7" t="s">
        <v>38892</v>
      </c>
      <c r="I1123" s="64"/>
      <c r="J1123" s="65"/>
      <c r="K1123" s="10"/>
      <c r="L1123" s="21">
        <v>468.9034482758621</v>
      </c>
      <c r="M1123" s="68"/>
      <c r="N1123" s="4"/>
    </row>
    <row r="1124" spans="2:14">
      <c r="B1124" s="59" t="s">
        <v>36705</v>
      </c>
      <c r="C1124" s="7" t="s">
        <v>38893</v>
      </c>
      <c r="I1124" s="64"/>
      <c r="J1124" s="65"/>
      <c r="K1124" s="10"/>
      <c r="L1124" s="21">
        <v>197.40632183908048</v>
      </c>
      <c r="M1124" s="68"/>
      <c r="N1124" s="4"/>
    </row>
    <row r="1125" spans="2:14">
      <c r="B1125" s="59" t="s">
        <v>36706</v>
      </c>
      <c r="C1125" s="7" t="s">
        <v>38894</v>
      </c>
      <c r="I1125" s="64"/>
      <c r="J1125" s="65"/>
      <c r="K1125" s="10"/>
      <c r="L1125" s="21">
        <v>495.79942528735631</v>
      </c>
      <c r="M1125" s="68"/>
      <c r="N1125" s="4"/>
    </row>
    <row r="1126" spans="2:14">
      <c r="B1126" s="59" t="s">
        <v>36707</v>
      </c>
      <c r="C1126" s="7" t="s">
        <v>38895</v>
      </c>
      <c r="I1126" s="64"/>
      <c r="J1126" s="65"/>
      <c r="K1126" s="10"/>
      <c r="L1126" s="21">
        <v>607.44310344827591</v>
      </c>
      <c r="M1126" s="68"/>
      <c r="N1126" s="4"/>
    </row>
    <row r="1127" spans="2:14">
      <c r="B1127" s="59" t="s">
        <v>36708</v>
      </c>
      <c r="C1127" s="7" t="s">
        <v>38896</v>
      </c>
      <c r="I1127" s="64"/>
      <c r="J1127" s="65"/>
      <c r="K1127" s="10"/>
      <c r="L1127" s="21">
        <v>607.44310344827591</v>
      </c>
      <c r="M1127" s="68"/>
      <c r="N1127" s="4"/>
    </row>
    <row r="1128" spans="2:14">
      <c r="B1128" s="59" t="s">
        <v>36709</v>
      </c>
      <c r="C1128" s="7" t="s">
        <v>38897</v>
      </c>
      <c r="I1128" s="64"/>
      <c r="J1128" s="65"/>
      <c r="K1128" s="10"/>
      <c r="L1128" s="21">
        <v>607.44310344827591</v>
      </c>
      <c r="M1128" s="68"/>
      <c r="N1128" s="4"/>
    </row>
    <row r="1129" spans="2:14">
      <c r="B1129" s="59" t="s">
        <v>36710</v>
      </c>
      <c r="C1129" s="7" t="s">
        <v>38898</v>
      </c>
      <c r="I1129" s="64"/>
      <c r="J1129" s="65"/>
      <c r="K1129" s="10"/>
      <c r="L1129" s="21">
        <v>719.59425287356328</v>
      </c>
      <c r="M1129" s="68"/>
      <c r="N1129" s="4"/>
    </row>
    <row r="1130" spans="2:14">
      <c r="B1130" s="59" t="s">
        <v>36711</v>
      </c>
      <c r="C1130" s="7" t="s">
        <v>38899</v>
      </c>
      <c r="I1130" s="64"/>
      <c r="J1130" s="65"/>
      <c r="K1130" s="10"/>
      <c r="L1130" s="21">
        <v>1254.9764367816092</v>
      </c>
      <c r="M1130" s="68"/>
      <c r="N1130" s="4"/>
    </row>
    <row r="1131" spans="2:14">
      <c r="B1131" s="59" t="s">
        <v>36712</v>
      </c>
      <c r="C1131" s="7" t="s">
        <v>38900</v>
      </c>
      <c r="I1131" s="64"/>
      <c r="J1131" s="65"/>
      <c r="K1131" s="10"/>
      <c r="L1131" s="21">
        <v>181.16724137931035</v>
      </c>
      <c r="M1131" s="68"/>
      <c r="N1131" s="4"/>
    </row>
    <row r="1132" spans="2:14">
      <c r="B1132" s="59" t="s">
        <v>36713</v>
      </c>
      <c r="C1132" s="7" t="s">
        <v>38901</v>
      </c>
      <c r="I1132" s="64"/>
      <c r="J1132" s="65"/>
      <c r="K1132" s="10"/>
      <c r="L1132" s="21">
        <v>458.24655172413799</v>
      </c>
      <c r="M1132" s="68"/>
      <c r="N1132" s="4"/>
    </row>
    <row r="1133" spans="2:14">
      <c r="B1133" s="59" t="s">
        <v>36714</v>
      </c>
      <c r="C1133" s="7" t="s">
        <v>38902</v>
      </c>
      <c r="I1133" s="64"/>
      <c r="J1133" s="65"/>
      <c r="K1133" s="10"/>
      <c r="L1133" s="21">
        <v>1028.6442528735633</v>
      </c>
      <c r="M1133" s="68"/>
      <c r="N1133" s="4"/>
    </row>
    <row r="1134" spans="2:14">
      <c r="B1134" s="59" t="s">
        <v>36715</v>
      </c>
      <c r="C1134" s="7" t="s">
        <v>38903</v>
      </c>
      <c r="I1134" s="64"/>
      <c r="J1134" s="65"/>
      <c r="K1134" s="10"/>
      <c r="L1134" s="21">
        <v>1199.1545977011494</v>
      </c>
      <c r="M1134" s="68"/>
      <c r="N1134" s="4"/>
    </row>
    <row r="1135" spans="2:14">
      <c r="B1135" s="59" t="s">
        <v>36716</v>
      </c>
      <c r="C1135" s="7" t="s">
        <v>38904</v>
      </c>
      <c r="I1135" s="64"/>
      <c r="J1135" s="65"/>
      <c r="K1135" s="10"/>
      <c r="L1135" s="21">
        <v>234.45172413793105</v>
      </c>
      <c r="M1135" s="68"/>
      <c r="N1135" s="4"/>
    </row>
    <row r="1136" spans="2:14">
      <c r="B1136" s="59" t="s">
        <v>36717</v>
      </c>
      <c r="C1136" s="7" t="s">
        <v>38905</v>
      </c>
      <c r="I1136" s="64"/>
      <c r="J1136" s="65"/>
      <c r="K1136" s="10"/>
      <c r="L1136" s="21">
        <v>596.78620689655168</v>
      </c>
      <c r="M1136" s="68"/>
      <c r="N1136" s="4"/>
    </row>
    <row r="1137" spans="2:14">
      <c r="B1137" s="59" t="s">
        <v>36718</v>
      </c>
      <c r="C1137" s="7" t="s">
        <v>38906</v>
      </c>
      <c r="I1137" s="64"/>
      <c r="J1137" s="65"/>
      <c r="K1137" s="10"/>
      <c r="L1137" s="21">
        <v>1337.6942528735633</v>
      </c>
      <c r="M1137" s="68"/>
      <c r="N1137" s="4"/>
    </row>
    <row r="1138" spans="2:14">
      <c r="B1138" s="59" t="s">
        <v>36719</v>
      </c>
      <c r="C1138" s="7" t="s">
        <v>38907</v>
      </c>
      <c r="I1138" s="64"/>
      <c r="J1138" s="65"/>
      <c r="K1138" s="10"/>
      <c r="L1138" s="21">
        <v>1561.4890804597701</v>
      </c>
      <c r="M1138" s="68"/>
      <c r="N1138" s="4"/>
    </row>
    <row r="1139" spans="2:14">
      <c r="B1139" s="59" t="s">
        <v>344</v>
      </c>
      <c r="C1139" s="7" t="s">
        <v>345</v>
      </c>
      <c r="I1139" s="64"/>
      <c r="J1139" s="65"/>
      <c r="K1139" s="10"/>
      <c r="L1139" s="21">
        <v>279.61666666666667</v>
      </c>
      <c r="M1139" s="68"/>
      <c r="N1139" s="4"/>
    </row>
    <row r="1140" spans="2:14">
      <c r="B1140" s="59" t="s">
        <v>346</v>
      </c>
      <c r="C1140" s="7" t="s">
        <v>347</v>
      </c>
      <c r="I1140" s="64"/>
      <c r="J1140" s="65"/>
      <c r="K1140" s="10"/>
      <c r="L1140" s="21">
        <v>1774.6270114942529</v>
      </c>
      <c r="M1140" s="68"/>
      <c r="N1140" s="4"/>
    </row>
    <row r="1141" spans="2:14">
      <c r="B1141" s="59" t="s">
        <v>348</v>
      </c>
      <c r="C1141" s="7" t="s">
        <v>349</v>
      </c>
      <c r="I1141" s="64"/>
      <c r="J1141" s="65"/>
      <c r="K1141" s="10"/>
      <c r="L1141" s="21">
        <v>1674.6551724137933</v>
      </c>
      <c r="M1141" s="68"/>
      <c r="N1141" s="4"/>
    </row>
    <row r="1142" spans="2:14">
      <c r="B1142" s="59" t="s">
        <v>350</v>
      </c>
      <c r="C1142" s="7" t="s">
        <v>351</v>
      </c>
      <c r="I1142" s="64"/>
      <c r="J1142" s="65"/>
      <c r="K1142" s="10"/>
      <c r="L1142" s="21">
        <v>2422.1603448275864</v>
      </c>
      <c r="M1142" s="68"/>
      <c r="N1142" s="4"/>
    </row>
    <row r="1143" spans="2:14">
      <c r="B1143" s="59" t="s">
        <v>352</v>
      </c>
      <c r="C1143" s="7" t="s">
        <v>353</v>
      </c>
      <c r="I1143" s="64"/>
      <c r="J1143" s="65"/>
      <c r="K1143" s="10"/>
      <c r="L1143" s="21">
        <v>590.69655172413786</v>
      </c>
      <c r="M1143" s="68"/>
      <c r="N1143" s="4"/>
    </row>
    <row r="1144" spans="2:14">
      <c r="B1144" s="59" t="s">
        <v>354</v>
      </c>
      <c r="C1144" s="7" t="s">
        <v>355</v>
      </c>
      <c r="I1144" s="64"/>
      <c r="J1144" s="65"/>
      <c r="K1144" s="10"/>
      <c r="L1144" s="21">
        <v>1809.1350574712644</v>
      </c>
      <c r="M1144" s="68"/>
      <c r="N1144" s="4"/>
    </row>
    <row r="1145" spans="2:14">
      <c r="B1145" s="59" t="s">
        <v>356</v>
      </c>
      <c r="C1145" s="7" t="s">
        <v>357</v>
      </c>
      <c r="I1145" s="64"/>
      <c r="J1145" s="65"/>
      <c r="K1145" s="10"/>
      <c r="L1145" s="21">
        <v>1706.1183908045978</v>
      </c>
      <c r="M1145" s="68"/>
      <c r="N1145" s="4"/>
    </row>
    <row r="1146" spans="2:14">
      <c r="B1146" s="59" t="s">
        <v>358</v>
      </c>
      <c r="C1146" s="7" t="s">
        <v>293</v>
      </c>
      <c r="I1146" s="64"/>
      <c r="J1146" s="65"/>
      <c r="K1146" s="10"/>
      <c r="L1146" s="21">
        <v>2438.9068965517245</v>
      </c>
      <c r="M1146" s="68"/>
      <c r="N1146" s="4"/>
    </row>
    <row r="1147" spans="2:14">
      <c r="B1147" s="59" t="s">
        <v>36720</v>
      </c>
      <c r="C1147" s="7" t="s">
        <v>38908</v>
      </c>
      <c r="I1147" s="64"/>
      <c r="J1147" s="65"/>
      <c r="K1147" s="10"/>
      <c r="L1147" s="21">
        <v>313.61724137931031</v>
      </c>
      <c r="M1147" s="68"/>
      <c r="N1147" s="4"/>
    </row>
    <row r="1148" spans="2:14">
      <c r="B1148" s="59" t="s">
        <v>359</v>
      </c>
      <c r="C1148" s="7" t="s">
        <v>360</v>
      </c>
      <c r="I1148" s="64"/>
      <c r="J1148" s="65"/>
      <c r="K1148" s="10"/>
      <c r="L1148" s="21">
        <v>1888.3005747126438</v>
      </c>
      <c r="M1148" s="68"/>
      <c r="N1148" s="4"/>
    </row>
    <row r="1149" spans="2:14">
      <c r="B1149" s="59" t="s">
        <v>361</v>
      </c>
      <c r="C1149" s="7" t="s">
        <v>362</v>
      </c>
      <c r="I1149" s="64"/>
      <c r="J1149" s="65"/>
      <c r="K1149" s="10"/>
      <c r="L1149" s="21">
        <v>2009.5862068965516</v>
      </c>
      <c r="M1149" s="68"/>
      <c r="N1149" s="4"/>
    </row>
    <row r="1150" spans="2:14">
      <c r="B1150" s="59" t="s">
        <v>363</v>
      </c>
      <c r="C1150" s="7" t="s">
        <v>364</v>
      </c>
      <c r="I1150" s="64"/>
      <c r="J1150" s="65"/>
      <c r="K1150" s="10"/>
      <c r="L1150" s="21">
        <v>2906.2879310344829</v>
      </c>
      <c r="M1150" s="68"/>
      <c r="N1150" s="4"/>
    </row>
    <row r="1151" spans="2:14">
      <c r="B1151" s="59" t="s">
        <v>365</v>
      </c>
      <c r="C1151" s="7" t="s">
        <v>366</v>
      </c>
      <c r="I1151" s="64"/>
      <c r="J1151" s="65"/>
      <c r="K1151" s="10"/>
      <c r="L1151" s="21">
        <v>468.39597701149427</v>
      </c>
      <c r="M1151" s="68"/>
      <c r="N1151" s="4"/>
    </row>
    <row r="1152" spans="2:14">
      <c r="B1152" s="59" t="s">
        <v>367</v>
      </c>
      <c r="C1152" s="7" t="s">
        <v>368</v>
      </c>
      <c r="I1152" s="64"/>
      <c r="J1152" s="65"/>
      <c r="K1152" s="10"/>
      <c r="L1152" s="21">
        <v>1925.8534482758621</v>
      </c>
      <c r="M1152" s="68"/>
      <c r="N1152" s="4"/>
    </row>
    <row r="1153" spans="2:14">
      <c r="B1153" s="59" t="s">
        <v>369</v>
      </c>
      <c r="C1153" s="7" t="s">
        <v>370</v>
      </c>
      <c r="I1153" s="64"/>
      <c r="J1153" s="65"/>
      <c r="K1153" s="10"/>
      <c r="L1153" s="21">
        <v>2047.1390804597702</v>
      </c>
      <c r="M1153" s="68"/>
      <c r="N1153" s="4"/>
    </row>
    <row r="1154" spans="2:14">
      <c r="B1154" s="59" t="s">
        <v>371</v>
      </c>
      <c r="C1154" s="7" t="s">
        <v>291</v>
      </c>
      <c r="I1154" s="64"/>
      <c r="J1154" s="65"/>
      <c r="K1154" s="10"/>
      <c r="L1154" s="21">
        <v>1310.7982758620692</v>
      </c>
      <c r="M1154" s="68"/>
      <c r="N1154" s="4"/>
    </row>
    <row r="1155" spans="2:14">
      <c r="B1155" s="59" t="s">
        <v>372</v>
      </c>
      <c r="C1155" s="7" t="s">
        <v>295</v>
      </c>
      <c r="I1155" s="64"/>
      <c r="J1155" s="65"/>
      <c r="K1155" s="10"/>
      <c r="L1155" s="21">
        <v>2926.5867816091954</v>
      </c>
      <c r="M1155" s="68"/>
      <c r="N1155" s="4"/>
    </row>
    <row r="1156" spans="2:14">
      <c r="B1156" s="59" t="s">
        <v>373</v>
      </c>
      <c r="C1156" s="7" t="s">
        <v>299</v>
      </c>
      <c r="I1156" s="64"/>
      <c r="J1156" s="65"/>
      <c r="K1156" s="10"/>
      <c r="L1156" s="21">
        <v>5018.8908045977014</v>
      </c>
      <c r="M1156" s="68"/>
      <c r="N1156" s="4"/>
    </row>
    <row r="1157" spans="2:14">
      <c r="B1157" s="59" t="s">
        <v>374</v>
      </c>
      <c r="C1157" s="7" t="s">
        <v>289</v>
      </c>
      <c r="I1157" s="64"/>
      <c r="J1157" s="65"/>
      <c r="K1157" s="10"/>
      <c r="L1157" s="21">
        <v>1092.585632183908</v>
      </c>
      <c r="M1157" s="68"/>
      <c r="N1157" s="4"/>
    </row>
    <row r="1158" spans="2:14">
      <c r="B1158" s="59" t="s">
        <v>375</v>
      </c>
      <c r="C1158" s="7" t="s">
        <v>297</v>
      </c>
      <c r="I1158" s="64"/>
      <c r="J1158" s="65"/>
      <c r="K1158" s="10"/>
      <c r="L1158" s="21">
        <v>4182.5781609195401</v>
      </c>
      <c r="M1158" s="68"/>
      <c r="N1158" s="4"/>
    </row>
    <row r="1159" spans="2:14">
      <c r="B1159" s="59" t="s">
        <v>36721</v>
      </c>
      <c r="C1159" s="7" t="s">
        <v>38909</v>
      </c>
      <c r="I1159" s="64"/>
      <c r="J1159" s="65"/>
      <c r="K1159" s="10"/>
      <c r="L1159" s="21">
        <v>1225.543103448276</v>
      </c>
      <c r="M1159" s="68"/>
      <c r="N1159" s="4"/>
    </row>
    <row r="1160" spans="2:14">
      <c r="B1160" s="59" t="s">
        <v>36722</v>
      </c>
      <c r="C1160" s="7" t="s">
        <v>38910</v>
      </c>
      <c r="I1160" s="64"/>
      <c r="J1160" s="65"/>
      <c r="K1160" s="10"/>
      <c r="L1160" s="21">
        <v>1225.543103448276</v>
      </c>
      <c r="M1160" s="68"/>
      <c r="N1160" s="4"/>
    </row>
    <row r="1161" spans="2:14">
      <c r="B1161" s="59" t="s">
        <v>36723</v>
      </c>
      <c r="C1161" s="7" t="s">
        <v>38911</v>
      </c>
      <c r="I1161" s="64"/>
      <c r="J1161" s="65"/>
      <c r="K1161" s="10"/>
      <c r="L1161" s="21">
        <v>1724.3873563218392</v>
      </c>
      <c r="M1161" s="68"/>
      <c r="N1161" s="4"/>
    </row>
    <row r="1162" spans="2:14">
      <c r="B1162" s="59" t="s">
        <v>36724</v>
      </c>
      <c r="C1162" s="7" t="s">
        <v>38912</v>
      </c>
      <c r="I1162" s="64"/>
      <c r="J1162" s="65"/>
      <c r="K1162" s="10"/>
      <c r="L1162" s="21">
        <v>224.30229885057472</v>
      </c>
      <c r="M1162" s="68"/>
      <c r="N1162" s="4"/>
    </row>
    <row r="1163" spans="2:14">
      <c r="B1163" s="59" t="s">
        <v>36725</v>
      </c>
      <c r="C1163" s="7" t="s">
        <v>38913</v>
      </c>
      <c r="I1163" s="64"/>
      <c r="J1163" s="65"/>
      <c r="K1163" s="10"/>
      <c r="L1163" s="21">
        <v>245.61609195402301</v>
      </c>
      <c r="M1163" s="68"/>
      <c r="N1163" s="4"/>
    </row>
    <row r="1164" spans="2:14">
      <c r="B1164" s="59" t="s">
        <v>36726</v>
      </c>
      <c r="C1164" s="7" t="s">
        <v>38914</v>
      </c>
      <c r="I1164" s="64"/>
      <c r="J1164" s="65"/>
      <c r="K1164" s="10"/>
      <c r="L1164" s="21">
        <v>245.61609195402301</v>
      </c>
      <c r="M1164" s="68"/>
      <c r="N1164" s="4"/>
    </row>
    <row r="1165" spans="2:14">
      <c r="B1165" s="59" t="s">
        <v>36727</v>
      </c>
      <c r="C1165" s="7" t="s">
        <v>38915</v>
      </c>
      <c r="I1165" s="64"/>
      <c r="J1165" s="65"/>
      <c r="K1165" s="10"/>
      <c r="L1165" s="21">
        <v>1231.1252873563217</v>
      </c>
      <c r="M1165" s="68"/>
      <c r="N1165" s="4"/>
    </row>
    <row r="1166" spans="2:14">
      <c r="B1166" s="59" t="s">
        <v>36728</v>
      </c>
      <c r="C1166" s="7" t="s">
        <v>38916</v>
      </c>
      <c r="I1166" s="64"/>
      <c r="J1166" s="65"/>
      <c r="K1166" s="10"/>
      <c r="L1166" s="21">
        <v>1231.1252873563217</v>
      </c>
      <c r="M1166" s="68"/>
      <c r="N1166" s="4"/>
    </row>
    <row r="1167" spans="2:14">
      <c r="B1167" s="59" t="s">
        <v>36729</v>
      </c>
      <c r="C1167" s="7" t="s">
        <v>38917</v>
      </c>
      <c r="I1167" s="64"/>
      <c r="J1167" s="65"/>
      <c r="K1167" s="10"/>
      <c r="L1167" s="21">
        <v>293.3183908045977</v>
      </c>
      <c r="M1167" s="68"/>
      <c r="N1167" s="4"/>
    </row>
    <row r="1168" spans="2:14">
      <c r="B1168" s="59" t="s">
        <v>36730</v>
      </c>
      <c r="C1168" s="7" t="s">
        <v>38918</v>
      </c>
      <c r="I1168" s="64"/>
      <c r="J1168" s="65"/>
      <c r="K1168" s="10"/>
      <c r="L1168" s="21">
        <v>506.45632183908049</v>
      </c>
      <c r="M1168" s="68"/>
      <c r="N1168" s="4"/>
    </row>
    <row r="1169" spans="2:14">
      <c r="B1169" s="59" t="s">
        <v>36731</v>
      </c>
      <c r="C1169" s="7" t="s">
        <v>38919</v>
      </c>
      <c r="I1169" s="64"/>
      <c r="J1169" s="65"/>
      <c r="K1169" s="10"/>
      <c r="L1169" s="21">
        <v>64.448850574712651</v>
      </c>
      <c r="M1169" s="68"/>
      <c r="N1169" s="4"/>
    </row>
    <row r="1170" spans="2:14">
      <c r="B1170" s="59" t="s">
        <v>36732</v>
      </c>
      <c r="C1170" s="7" t="s">
        <v>38920</v>
      </c>
      <c r="I1170" s="64"/>
      <c r="J1170" s="65"/>
      <c r="K1170" s="10"/>
      <c r="L1170" s="21">
        <v>724.16149425287358</v>
      </c>
      <c r="M1170" s="68"/>
      <c r="N1170" s="4"/>
    </row>
    <row r="1171" spans="2:14">
      <c r="B1171" s="59" t="s">
        <v>36733</v>
      </c>
      <c r="C1171" s="7" t="s">
        <v>38921</v>
      </c>
      <c r="I1171" s="64"/>
      <c r="J1171" s="65"/>
      <c r="K1171" s="10"/>
      <c r="L1171" s="21">
        <v>940.85172413793111</v>
      </c>
      <c r="M1171" s="68"/>
      <c r="N1171" s="4"/>
    </row>
    <row r="1172" spans="2:14">
      <c r="B1172" s="59" t="s">
        <v>36734</v>
      </c>
      <c r="C1172" s="7" t="s">
        <v>38922</v>
      </c>
      <c r="I1172" s="64"/>
      <c r="J1172" s="65"/>
      <c r="K1172" s="10"/>
      <c r="L1172" s="21">
        <v>449.11206896551727</v>
      </c>
      <c r="M1172" s="68"/>
      <c r="N1172" s="4"/>
    </row>
    <row r="1173" spans="2:14">
      <c r="B1173" s="59" t="s">
        <v>36735</v>
      </c>
      <c r="C1173" s="7" t="s">
        <v>38923</v>
      </c>
      <c r="I1173" s="64"/>
      <c r="J1173" s="65"/>
      <c r="K1173" s="10"/>
      <c r="L1173" s="21">
        <v>1571.6385057471264</v>
      </c>
      <c r="M1173" s="68"/>
      <c r="N1173" s="4"/>
    </row>
    <row r="1174" spans="2:14">
      <c r="B1174" s="59" t="s">
        <v>36736</v>
      </c>
      <c r="C1174" s="7" t="s">
        <v>38924</v>
      </c>
      <c r="I1174" s="64"/>
      <c r="J1174" s="65"/>
      <c r="K1174" s="10"/>
      <c r="L1174" s="21">
        <v>1886.2706896551724</v>
      </c>
      <c r="M1174" s="68"/>
      <c r="N1174" s="4"/>
    </row>
    <row r="1175" spans="2:14">
      <c r="B1175" s="59" t="s">
        <v>376</v>
      </c>
      <c r="C1175" s="7" t="s">
        <v>377</v>
      </c>
      <c r="I1175" s="64"/>
      <c r="J1175" s="65"/>
      <c r="K1175" s="10"/>
      <c r="L1175" s="21">
        <v>1481.816091954023</v>
      </c>
      <c r="M1175" s="68"/>
      <c r="N1175" s="4"/>
    </row>
    <row r="1176" spans="2:14">
      <c r="B1176" s="59" t="s">
        <v>36737</v>
      </c>
      <c r="C1176" s="7" t="s">
        <v>38923</v>
      </c>
      <c r="I1176" s="64"/>
      <c r="J1176" s="65"/>
      <c r="K1176" s="10"/>
      <c r="L1176" s="21">
        <v>5523.3172413793109</v>
      </c>
      <c r="M1176" s="68"/>
      <c r="N1176" s="4"/>
    </row>
    <row r="1177" spans="2:14">
      <c r="B1177" s="59" t="s">
        <v>36738</v>
      </c>
      <c r="C1177" s="7" t="s">
        <v>38923</v>
      </c>
      <c r="I1177" s="64"/>
      <c r="J1177" s="65"/>
      <c r="K1177" s="10"/>
      <c r="L1177" s="21">
        <v>5882.099425287357</v>
      </c>
      <c r="M1177" s="68"/>
      <c r="N1177" s="4"/>
    </row>
    <row r="1178" spans="2:14">
      <c r="B1178" s="59" t="s">
        <v>36739</v>
      </c>
      <c r="C1178" s="7" t="s">
        <v>38925</v>
      </c>
      <c r="I1178" s="64"/>
      <c r="J1178" s="65"/>
      <c r="K1178" s="10"/>
      <c r="L1178" s="21">
        <v>1540.1752873563219</v>
      </c>
      <c r="M1178" s="68"/>
      <c r="N1178" s="4"/>
    </row>
    <row r="1179" spans="2:14">
      <c r="B1179" s="59" t="s">
        <v>36740</v>
      </c>
      <c r="C1179" s="7" t="s">
        <v>38926</v>
      </c>
      <c r="I1179" s="64"/>
      <c r="J1179" s="65"/>
      <c r="K1179" s="10"/>
      <c r="L1179" s="21">
        <v>1879.6735632183909</v>
      </c>
      <c r="M1179" s="68"/>
      <c r="N1179" s="4"/>
    </row>
    <row r="1180" spans="2:14">
      <c r="B1180" s="59" t="s">
        <v>36741</v>
      </c>
      <c r="C1180" s="7" t="s">
        <v>38927</v>
      </c>
      <c r="I1180" s="64"/>
      <c r="J1180" s="65"/>
      <c r="K1180" s="10"/>
      <c r="L1180" s="21">
        <v>1937.5252873563218</v>
      </c>
      <c r="M1180" s="68"/>
      <c r="N1180" s="4"/>
    </row>
    <row r="1181" spans="2:14">
      <c r="B1181" s="59" t="s">
        <v>36742</v>
      </c>
      <c r="C1181" s="7" t="s">
        <v>38928</v>
      </c>
      <c r="I1181" s="64"/>
      <c r="J1181" s="65"/>
      <c r="K1181" s="10"/>
      <c r="L1181" s="21">
        <v>1937.5252873563218</v>
      </c>
      <c r="M1181" s="68"/>
      <c r="N1181" s="4"/>
    </row>
    <row r="1182" spans="2:14">
      <c r="B1182" s="59" t="s">
        <v>36743</v>
      </c>
      <c r="C1182" s="7" t="s">
        <v>38929</v>
      </c>
      <c r="I1182" s="64"/>
      <c r="J1182" s="65"/>
      <c r="K1182" s="10"/>
      <c r="L1182" s="21">
        <v>2906.2879310344829</v>
      </c>
      <c r="M1182" s="68"/>
      <c r="N1182" s="4"/>
    </row>
    <row r="1183" spans="2:14">
      <c r="B1183" s="59" t="s">
        <v>36744</v>
      </c>
      <c r="C1183" s="7" t="s">
        <v>38930</v>
      </c>
      <c r="I1183" s="64"/>
      <c r="J1183" s="65"/>
      <c r="K1183" s="10"/>
      <c r="L1183" s="21">
        <v>1366.112643678161</v>
      </c>
      <c r="M1183" s="68"/>
      <c r="N1183" s="4"/>
    </row>
    <row r="1184" spans="2:14">
      <c r="B1184" s="59" t="s">
        <v>36745</v>
      </c>
      <c r="C1184" s="7" t="s">
        <v>38931</v>
      </c>
      <c r="I1184" s="64"/>
      <c r="J1184" s="65"/>
      <c r="K1184" s="10"/>
      <c r="L1184" s="21">
        <v>1366.112643678161</v>
      </c>
      <c r="M1184" s="68"/>
      <c r="N1184" s="4"/>
    </row>
    <row r="1185" spans="2:14">
      <c r="B1185" s="59" t="s">
        <v>378</v>
      </c>
      <c r="C1185" s="7" t="s">
        <v>379</v>
      </c>
      <c r="I1185" s="64"/>
      <c r="J1185" s="65"/>
      <c r="K1185" s="10"/>
      <c r="L1185" s="21">
        <v>3197.0689655172414</v>
      </c>
      <c r="M1185" s="68"/>
      <c r="N1185" s="4"/>
    </row>
    <row r="1186" spans="2:14">
      <c r="B1186" s="59" t="s">
        <v>380</v>
      </c>
      <c r="C1186" s="7" t="s">
        <v>381</v>
      </c>
      <c r="I1186" s="64"/>
      <c r="J1186" s="65"/>
      <c r="K1186" s="10"/>
      <c r="L1186" s="21">
        <v>3197.0689655172414</v>
      </c>
      <c r="M1186" s="68"/>
      <c r="N1186" s="4"/>
    </row>
    <row r="1187" spans="2:14">
      <c r="B1187" s="59" t="s">
        <v>382</v>
      </c>
      <c r="C1187" s="7" t="s">
        <v>383</v>
      </c>
      <c r="I1187" s="64"/>
      <c r="J1187" s="65"/>
      <c r="K1187" s="10"/>
      <c r="L1187" s="21">
        <v>3197.0689655172414</v>
      </c>
      <c r="M1187" s="68"/>
      <c r="N1187" s="4"/>
    </row>
    <row r="1188" spans="2:14">
      <c r="B1188" s="59" t="s">
        <v>36746</v>
      </c>
      <c r="C1188" s="7" t="s">
        <v>38932</v>
      </c>
      <c r="I1188" s="64"/>
      <c r="J1188" s="65"/>
      <c r="K1188" s="10"/>
      <c r="L1188" s="21">
        <v>628.75689655172414</v>
      </c>
      <c r="M1188" s="68"/>
      <c r="N1188" s="4"/>
    </row>
    <row r="1189" spans="2:14">
      <c r="B1189" s="59" t="s">
        <v>384</v>
      </c>
      <c r="C1189" s="7" t="s">
        <v>385</v>
      </c>
      <c r="I1189" s="64"/>
      <c r="J1189" s="65"/>
      <c r="K1189" s="10"/>
      <c r="L1189" s="21">
        <v>8262.1396551724138</v>
      </c>
      <c r="M1189" s="68"/>
      <c r="N1189" s="4"/>
    </row>
    <row r="1190" spans="2:14">
      <c r="B1190" s="59" t="s">
        <v>386</v>
      </c>
      <c r="C1190" s="7" t="s">
        <v>387</v>
      </c>
      <c r="I1190" s="64"/>
      <c r="J1190" s="65"/>
      <c r="K1190" s="10"/>
      <c r="L1190" s="21">
        <v>626.21954022988507</v>
      </c>
      <c r="M1190" s="68"/>
      <c r="N1190" s="4"/>
    </row>
    <row r="1191" spans="2:14">
      <c r="B1191" s="59" t="s">
        <v>388</v>
      </c>
      <c r="C1191" s="7" t="s">
        <v>385</v>
      </c>
      <c r="I1191" s="64"/>
      <c r="J1191" s="65"/>
      <c r="K1191" s="10"/>
      <c r="L1191" s="21">
        <v>8576.264367816093</v>
      </c>
      <c r="M1191" s="68"/>
      <c r="N1191" s="4"/>
    </row>
    <row r="1192" spans="2:14">
      <c r="B1192" s="59" t="s">
        <v>36747</v>
      </c>
      <c r="C1192" s="7" t="s">
        <v>38933</v>
      </c>
      <c r="I1192" s="64"/>
      <c r="J1192" s="65"/>
      <c r="K1192" s="10"/>
      <c r="L1192" s="21">
        <v>223.28735632183907</v>
      </c>
      <c r="M1192" s="68"/>
      <c r="N1192" s="4"/>
    </row>
    <row r="1193" spans="2:14">
      <c r="B1193" s="59" t="s">
        <v>36748</v>
      </c>
      <c r="C1193" s="7" t="s">
        <v>38934</v>
      </c>
      <c r="I1193" s="64"/>
      <c r="J1193" s="65"/>
      <c r="K1193" s="10"/>
      <c r="L1193" s="21">
        <v>810.93908045977014</v>
      </c>
      <c r="M1193" s="68"/>
      <c r="N1193" s="4"/>
    </row>
    <row r="1194" spans="2:14">
      <c r="B1194" s="59" t="s">
        <v>389</v>
      </c>
      <c r="C1194" s="7" t="s">
        <v>390</v>
      </c>
      <c r="I1194" s="64"/>
      <c r="J1194" s="65"/>
      <c r="K1194" s="10"/>
      <c r="L1194" s="21">
        <v>2184.6637931034484</v>
      </c>
      <c r="M1194" s="68"/>
      <c r="N1194" s="4"/>
    </row>
    <row r="1195" spans="2:14">
      <c r="B1195" s="59" t="s">
        <v>391</v>
      </c>
      <c r="C1195" s="7" t="s">
        <v>392</v>
      </c>
      <c r="I1195" s="64"/>
      <c r="J1195" s="65"/>
      <c r="K1195" s="10"/>
      <c r="L1195" s="21">
        <v>4216.0712643678162</v>
      </c>
      <c r="M1195" s="68"/>
      <c r="N1195" s="4"/>
    </row>
    <row r="1196" spans="2:14">
      <c r="B1196" s="59" t="s">
        <v>36749</v>
      </c>
      <c r="C1196" s="7" t="s">
        <v>38935</v>
      </c>
      <c r="I1196" s="64"/>
      <c r="J1196" s="65"/>
      <c r="K1196" s="10"/>
      <c r="L1196" s="21">
        <v>3171.187931034483</v>
      </c>
      <c r="M1196" s="68"/>
      <c r="N1196" s="4"/>
    </row>
    <row r="1197" spans="2:14">
      <c r="B1197" s="59" t="s">
        <v>36750</v>
      </c>
      <c r="C1197" s="7" t="s">
        <v>38936</v>
      </c>
      <c r="I1197" s="64"/>
      <c r="J1197" s="65"/>
      <c r="K1197" s="10"/>
      <c r="L1197" s="21">
        <v>1225.543103448276</v>
      </c>
      <c r="M1197" s="68"/>
      <c r="N1197" s="4"/>
    </row>
    <row r="1198" spans="2:14">
      <c r="B1198" s="59" t="s">
        <v>36751</v>
      </c>
      <c r="C1198" s="7" t="s">
        <v>38937</v>
      </c>
      <c r="I1198" s="64"/>
      <c r="J1198" s="65"/>
      <c r="K1198" s="10"/>
      <c r="L1198" s="21">
        <v>1724.3873563218392</v>
      </c>
      <c r="M1198" s="68"/>
      <c r="N1198" s="4"/>
    </row>
    <row r="1199" spans="2:14">
      <c r="B1199" s="59" t="s">
        <v>36752</v>
      </c>
      <c r="C1199" s="7" t="s">
        <v>38938</v>
      </c>
      <c r="I1199" s="64"/>
      <c r="J1199" s="65"/>
      <c r="K1199" s="10"/>
      <c r="L1199" s="21">
        <v>1923.316091954023</v>
      </c>
      <c r="M1199" s="68"/>
      <c r="N1199" s="4"/>
    </row>
    <row r="1200" spans="2:14">
      <c r="B1200" s="59" t="s">
        <v>36753</v>
      </c>
      <c r="C1200" s="7" t="s">
        <v>38939</v>
      </c>
      <c r="I1200" s="64"/>
      <c r="J1200" s="65"/>
      <c r="K1200" s="10"/>
      <c r="L1200" s="21">
        <v>283.16896551724136</v>
      </c>
      <c r="M1200" s="68"/>
      <c r="N1200" s="4"/>
    </row>
    <row r="1201" spans="2:14">
      <c r="B1201" s="59" t="s">
        <v>36754</v>
      </c>
      <c r="C1201" s="7" t="s">
        <v>38940</v>
      </c>
      <c r="I1201" s="64"/>
      <c r="J1201" s="65"/>
      <c r="K1201" s="10"/>
      <c r="L1201" s="21">
        <v>764.75919540229893</v>
      </c>
      <c r="M1201" s="68"/>
      <c r="N1201" s="4"/>
    </row>
    <row r="1202" spans="2:14">
      <c r="B1202" s="59" t="s">
        <v>36755</v>
      </c>
      <c r="C1202" s="7" t="s">
        <v>38941</v>
      </c>
      <c r="I1202" s="64"/>
      <c r="J1202" s="65"/>
      <c r="K1202" s="10"/>
      <c r="L1202" s="21">
        <v>314.63218390804599</v>
      </c>
      <c r="M1202" s="68"/>
      <c r="N1202" s="4"/>
    </row>
    <row r="1203" spans="2:14">
      <c r="B1203" s="59" t="s">
        <v>36756</v>
      </c>
      <c r="C1203" s="7" t="s">
        <v>38942</v>
      </c>
      <c r="I1203" s="64"/>
      <c r="J1203" s="65"/>
      <c r="K1203" s="10"/>
      <c r="L1203" s="21">
        <v>314.63218390804599</v>
      </c>
      <c r="M1203" s="68"/>
      <c r="N1203" s="4"/>
    </row>
    <row r="1204" spans="2:14">
      <c r="B1204" s="59" t="s">
        <v>36757</v>
      </c>
      <c r="C1204" s="7" t="s">
        <v>38826</v>
      </c>
      <c r="I1204" s="64"/>
      <c r="J1204" s="65"/>
      <c r="K1204" s="10"/>
      <c r="L1204" s="21">
        <v>314.63218390804599</v>
      </c>
      <c r="M1204" s="68"/>
      <c r="N1204" s="4"/>
    </row>
    <row r="1205" spans="2:14">
      <c r="B1205" s="59" t="s">
        <v>36758</v>
      </c>
      <c r="C1205" s="7" t="s">
        <v>38943</v>
      </c>
      <c r="I1205" s="64"/>
      <c r="J1205" s="65"/>
      <c r="K1205" s="10"/>
      <c r="L1205" s="21">
        <v>17077.422988505747</v>
      </c>
      <c r="M1205" s="68"/>
      <c r="N1205" s="4"/>
    </row>
    <row r="1206" spans="2:14">
      <c r="B1206" s="59" t="s">
        <v>36759</v>
      </c>
      <c r="C1206" s="7" t="s">
        <v>38944</v>
      </c>
      <c r="I1206" s="64"/>
      <c r="J1206" s="65"/>
      <c r="K1206" s="10"/>
      <c r="L1206" s="21">
        <v>2418.1005747126437</v>
      </c>
      <c r="M1206" s="68"/>
      <c r="N1206" s="4"/>
    </row>
    <row r="1207" spans="2:14">
      <c r="B1207" s="59" t="s">
        <v>36760</v>
      </c>
      <c r="C1207" s="7" t="s">
        <v>38945</v>
      </c>
      <c r="I1207" s="64"/>
      <c r="J1207" s="65"/>
      <c r="K1207" s="10"/>
      <c r="L1207" s="21">
        <v>2612.4620689655176</v>
      </c>
      <c r="M1207" s="68"/>
      <c r="N1207" s="4"/>
    </row>
    <row r="1208" spans="2:14">
      <c r="B1208" s="59" t="s">
        <v>36761</v>
      </c>
      <c r="C1208" s="7" t="s">
        <v>38946</v>
      </c>
      <c r="I1208" s="64"/>
      <c r="J1208" s="65"/>
      <c r="K1208" s="10"/>
      <c r="L1208" s="21">
        <v>2787.5396551724139</v>
      </c>
      <c r="M1208" s="68"/>
      <c r="N1208" s="4"/>
    </row>
    <row r="1209" spans="2:14">
      <c r="B1209" s="59" t="s">
        <v>36762</v>
      </c>
      <c r="C1209" s="7" t="s">
        <v>38947</v>
      </c>
      <c r="I1209" s="64"/>
      <c r="J1209" s="65"/>
      <c r="K1209" s="10"/>
      <c r="L1209" s="21">
        <v>2835.2419540229885</v>
      </c>
      <c r="M1209" s="68"/>
      <c r="N1209" s="4"/>
    </row>
    <row r="1210" spans="2:14">
      <c r="B1210" s="59" t="s">
        <v>36763</v>
      </c>
      <c r="C1210" s="7" t="s">
        <v>38948</v>
      </c>
      <c r="I1210" s="64"/>
      <c r="J1210" s="65"/>
      <c r="K1210" s="10"/>
      <c r="L1210" s="21">
        <v>3322.9218390804599</v>
      </c>
      <c r="M1210" s="68"/>
      <c r="N1210" s="4"/>
    </row>
    <row r="1211" spans="2:14">
      <c r="B1211" s="59" t="s">
        <v>36764</v>
      </c>
      <c r="C1211" s="7" t="s">
        <v>38949</v>
      </c>
      <c r="I1211" s="64"/>
      <c r="J1211" s="65"/>
      <c r="K1211" s="10"/>
      <c r="L1211" s="21">
        <v>3586.8068965517241</v>
      </c>
      <c r="M1211" s="68"/>
      <c r="N1211" s="4"/>
    </row>
    <row r="1212" spans="2:14">
      <c r="B1212" s="59" t="s">
        <v>36765</v>
      </c>
      <c r="C1212" s="7" t="s">
        <v>38950</v>
      </c>
      <c r="I1212" s="64"/>
      <c r="J1212" s="65"/>
      <c r="K1212" s="10"/>
      <c r="L1212" s="21">
        <v>3649.2258620689659</v>
      </c>
      <c r="M1212" s="68"/>
      <c r="N1212" s="4"/>
    </row>
    <row r="1213" spans="2:14">
      <c r="B1213" s="59" t="s">
        <v>36766</v>
      </c>
      <c r="C1213" s="7" t="s">
        <v>38951</v>
      </c>
      <c r="I1213" s="64"/>
      <c r="J1213" s="65"/>
      <c r="K1213" s="10"/>
      <c r="L1213" s="21">
        <v>4624.5856321839083</v>
      </c>
      <c r="M1213" s="68"/>
      <c r="N1213" s="4"/>
    </row>
    <row r="1214" spans="2:14">
      <c r="B1214" s="59" t="s">
        <v>36767</v>
      </c>
      <c r="C1214" s="7" t="s">
        <v>38952</v>
      </c>
      <c r="I1214" s="64"/>
      <c r="J1214" s="65"/>
      <c r="K1214" s="10"/>
      <c r="L1214" s="21">
        <v>4707.8109195402303</v>
      </c>
      <c r="M1214" s="68"/>
      <c r="N1214" s="4"/>
    </row>
    <row r="1215" spans="2:14">
      <c r="B1215" s="59" t="s">
        <v>36768</v>
      </c>
      <c r="C1215" s="7" t="s">
        <v>38953</v>
      </c>
      <c r="I1215" s="64"/>
      <c r="J1215" s="65"/>
      <c r="K1215" s="10"/>
      <c r="L1215" s="21">
        <v>5023.9655172413795</v>
      </c>
      <c r="M1215" s="68"/>
      <c r="N1215" s="4"/>
    </row>
    <row r="1216" spans="2:14">
      <c r="B1216" s="59" t="s">
        <v>36769</v>
      </c>
      <c r="C1216" s="7" t="s">
        <v>38954</v>
      </c>
      <c r="I1216" s="64"/>
      <c r="J1216" s="65"/>
      <c r="K1216" s="10"/>
      <c r="L1216" s="21">
        <v>6398.7051724137928</v>
      </c>
      <c r="M1216" s="68"/>
      <c r="N1216" s="4"/>
    </row>
    <row r="1217" spans="2:14">
      <c r="B1217" s="59" t="s">
        <v>36770</v>
      </c>
      <c r="C1217" s="7" t="s">
        <v>38955</v>
      </c>
      <c r="I1217" s="64"/>
      <c r="J1217" s="65"/>
      <c r="K1217" s="10"/>
      <c r="L1217" s="21">
        <v>7317.2281609195406</v>
      </c>
      <c r="M1217" s="68"/>
      <c r="N1217" s="4"/>
    </row>
    <row r="1218" spans="2:14">
      <c r="B1218" s="59" t="s">
        <v>36771</v>
      </c>
      <c r="C1218" s="7" t="s">
        <v>38956</v>
      </c>
      <c r="I1218" s="64"/>
      <c r="J1218" s="65"/>
      <c r="K1218" s="10"/>
      <c r="L1218" s="21">
        <v>8835.5821839080454</v>
      </c>
      <c r="M1218" s="68"/>
      <c r="N1218" s="4"/>
    </row>
    <row r="1219" spans="2:14">
      <c r="B1219" s="59" t="s">
        <v>36772</v>
      </c>
      <c r="C1219" s="7" t="s">
        <v>38957</v>
      </c>
      <c r="I1219" s="64"/>
      <c r="J1219" s="65"/>
      <c r="K1219" s="10"/>
      <c r="L1219" s="21">
        <v>10402.653448275862</v>
      </c>
      <c r="M1219" s="68"/>
      <c r="N1219" s="4"/>
    </row>
    <row r="1220" spans="2:14">
      <c r="B1220" s="59" t="s">
        <v>393</v>
      </c>
      <c r="C1220" s="7" t="s">
        <v>394</v>
      </c>
      <c r="I1220" s="64"/>
      <c r="J1220" s="65"/>
      <c r="K1220" s="10"/>
      <c r="L1220" s="21">
        <v>3130.5902298850574</v>
      </c>
      <c r="M1220" s="68"/>
      <c r="N1220" s="4"/>
    </row>
    <row r="1221" spans="2:14">
      <c r="B1221" s="59" t="s">
        <v>395</v>
      </c>
      <c r="C1221" s="7" t="s">
        <v>396</v>
      </c>
      <c r="I1221" s="64"/>
      <c r="J1221" s="65"/>
      <c r="K1221" s="10"/>
      <c r="L1221" s="21">
        <v>3521.3431034482755</v>
      </c>
      <c r="M1221" s="68"/>
      <c r="N1221" s="4"/>
    </row>
    <row r="1222" spans="2:14">
      <c r="B1222" s="59" t="s">
        <v>397</v>
      </c>
      <c r="C1222" s="7" t="s">
        <v>398</v>
      </c>
      <c r="I1222" s="64"/>
      <c r="J1222" s="65"/>
      <c r="K1222" s="10"/>
      <c r="L1222" s="21">
        <v>6401.75</v>
      </c>
      <c r="M1222" s="68"/>
      <c r="N1222" s="4"/>
    </row>
    <row r="1223" spans="2:14">
      <c r="B1223" s="59" t="s">
        <v>399</v>
      </c>
      <c r="C1223" s="7" t="s">
        <v>400</v>
      </c>
      <c r="I1223" s="64"/>
      <c r="J1223" s="65"/>
      <c r="K1223" s="10"/>
      <c r="L1223" s="21">
        <v>7042.1787356321838</v>
      </c>
      <c r="M1223" s="68"/>
      <c r="N1223" s="4"/>
    </row>
    <row r="1224" spans="2:14">
      <c r="B1224" s="59" t="s">
        <v>401</v>
      </c>
      <c r="C1224" s="7" t="s">
        <v>402</v>
      </c>
      <c r="I1224" s="64"/>
      <c r="J1224" s="65"/>
      <c r="K1224" s="10"/>
      <c r="L1224" s="21">
        <v>12803.5</v>
      </c>
      <c r="M1224" s="68"/>
      <c r="N1224" s="4"/>
    </row>
    <row r="1225" spans="2:14">
      <c r="B1225" s="59" t="s">
        <v>403</v>
      </c>
      <c r="C1225" s="7" t="s">
        <v>404</v>
      </c>
      <c r="I1225" s="64"/>
      <c r="J1225" s="65"/>
      <c r="K1225" s="10"/>
      <c r="L1225" s="21">
        <v>3468.0586206896555</v>
      </c>
      <c r="M1225" s="68"/>
      <c r="N1225" s="4"/>
    </row>
    <row r="1226" spans="2:14">
      <c r="B1226" s="59" t="s">
        <v>405</v>
      </c>
      <c r="C1226" s="7" t="s">
        <v>406</v>
      </c>
      <c r="I1226" s="64"/>
      <c r="J1226" s="65"/>
      <c r="K1226" s="10"/>
      <c r="L1226" s="21">
        <v>4577.3908045977014</v>
      </c>
      <c r="M1226" s="68"/>
      <c r="N1226" s="4"/>
    </row>
    <row r="1227" spans="2:14">
      <c r="B1227" s="59" t="s">
        <v>407</v>
      </c>
      <c r="C1227" s="7" t="s">
        <v>408</v>
      </c>
      <c r="I1227" s="64"/>
      <c r="J1227" s="65"/>
      <c r="K1227" s="10"/>
      <c r="L1227" s="21">
        <v>8322.5287356321842</v>
      </c>
      <c r="M1227" s="68"/>
      <c r="N1227" s="4"/>
    </row>
    <row r="1228" spans="2:14">
      <c r="B1228" s="59" t="s">
        <v>409</v>
      </c>
      <c r="C1228" s="7" t="s">
        <v>410</v>
      </c>
      <c r="I1228" s="64"/>
      <c r="J1228" s="65"/>
      <c r="K1228" s="10"/>
      <c r="L1228" s="21">
        <v>9154.7816091954028</v>
      </c>
      <c r="M1228" s="68"/>
      <c r="N1228" s="4"/>
    </row>
    <row r="1229" spans="2:14">
      <c r="B1229" s="59" t="s">
        <v>411</v>
      </c>
      <c r="C1229" s="7" t="s">
        <v>412</v>
      </c>
      <c r="I1229" s="64"/>
      <c r="J1229" s="65"/>
      <c r="K1229" s="10"/>
      <c r="L1229" s="21">
        <v>16644.55</v>
      </c>
      <c r="M1229" s="68"/>
      <c r="N1229" s="4"/>
    </row>
    <row r="1230" spans="2:14">
      <c r="B1230" s="59" t="s">
        <v>413</v>
      </c>
      <c r="C1230" s="7" t="s">
        <v>414</v>
      </c>
      <c r="I1230" s="64"/>
      <c r="J1230" s="65"/>
      <c r="K1230" s="10"/>
      <c r="L1230" s="21">
        <v>1429.0390804597703</v>
      </c>
      <c r="M1230" s="68"/>
      <c r="N1230" s="4"/>
    </row>
    <row r="1231" spans="2:14">
      <c r="B1231" s="59" t="s">
        <v>415</v>
      </c>
      <c r="C1231" s="7" t="s">
        <v>416</v>
      </c>
      <c r="I1231" s="64"/>
      <c r="J1231" s="65"/>
      <c r="K1231" s="10"/>
      <c r="L1231" s="21">
        <v>5632.4235632183909</v>
      </c>
      <c r="M1231" s="68"/>
      <c r="N1231" s="4"/>
    </row>
    <row r="1232" spans="2:14">
      <c r="B1232" s="59" t="s">
        <v>417</v>
      </c>
      <c r="C1232" s="7" t="s">
        <v>418</v>
      </c>
      <c r="I1232" s="64"/>
      <c r="J1232" s="65"/>
      <c r="K1232" s="10"/>
      <c r="L1232" s="21">
        <v>8573.2195402298858</v>
      </c>
      <c r="M1232" s="68"/>
      <c r="N1232" s="4"/>
    </row>
    <row r="1233" spans="2:14">
      <c r="B1233" s="59" t="s">
        <v>419</v>
      </c>
      <c r="C1233" s="7" t="s">
        <v>420</v>
      </c>
      <c r="I1233" s="64"/>
      <c r="J1233" s="65"/>
      <c r="K1233" s="10"/>
      <c r="L1233" s="21">
        <v>11316.10172413793</v>
      </c>
      <c r="M1233" s="68"/>
      <c r="N1233" s="4"/>
    </row>
    <row r="1234" spans="2:14">
      <c r="B1234" s="59" t="s">
        <v>421</v>
      </c>
      <c r="C1234" s="7" t="s">
        <v>422</v>
      </c>
      <c r="I1234" s="64"/>
      <c r="J1234" s="65"/>
      <c r="K1234" s="10"/>
      <c r="L1234" s="21">
        <v>19717.795977011498</v>
      </c>
      <c r="M1234" s="68"/>
      <c r="N1234" s="4"/>
    </row>
    <row r="1235" spans="2:14">
      <c r="B1235" s="59" t="s">
        <v>423</v>
      </c>
      <c r="C1235" s="7" t="s">
        <v>424</v>
      </c>
      <c r="I1235" s="64"/>
      <c r="J1235" s="65"/>
      <c r="K1235" s="10"/>
      <c r="L1235" s="21">
        <v>1857.8522988505747</v>
      </c>
      <c r="M1235" s="68"/>
      <c r="N1235" s="4"/>
    </row>
    <row r="1236" spans="2:14">
      <c r="B1236" s="59" t="s">
        <v>425</v>
      </c>
      <c r="C1236" s="7" t="s">
        <v>426</v>
      </c>
      <c r="I1236" s="64"/>
      <c r="J1236" s="65"/>
      <c r="K1236" s="10"/>
      <c r="L1236" s="21">
        <v>7049.2833333333338</v>
      </c>
      <c r="M1236" s="68"/>
      <c r="N1236" s="4"/>
    </row>
    <row r="1237" spans="2:14">
      <c r="B1237" s="59" t="s">
        <v>427</v>
      </c>
      <c r="C1237" s="7" t="s">
        <v>428</v>
      </c>
      <c r="I1237" s="64"/>
      <c r="J1237" s="65"/>
      <c r="K1237" s="10"/>
      <c r="L1237" s="21">
        <v>11145.083908045977</v>
      </c>
      <c r="M1237" s="68"/>
      <c r="N1237" s="4"/>
    </row>
    <row r="1238" spans="2:14">
      <c r="B1238" s="59" t="s">
        <v>429</v>
      </c>
      <c r="C1238" s="7" t="s">
        <v>430</v>
      </c>
      <c r="I1238" s="64"/>
      <c r="J1238" s="65"/>
      <c r="K1238" s="10"/>
      <c r="L1238" s="21">
        <v>14098.059195402298</v>
      </c>
      <c r="M1238" s="68"/>
      <c r="N1238" s="4"/>
    </row>
    <row r="1239" spans="2:14">
      <c r="B1239" s="59" t="s">
        <v>431</v>
      </c>
      <c r="C1239" s="7" t="s">
        <v>432</v>
      </c>
      <c r="I1239" s="64"/>
      <c r="J1239" s="65"/>
      <c r="K1239" s="10"/>
      <c r="L1239" s="21">
        <v>22289.660344827586</v>
      </c>
      <c r="M1239" s="68"/>
      <c r="N1239" s="4"/>
    </row>
    <row r="1240" spans="2:14">
      <c r="B1240" s="59" t="s">
        <v>433</v>
      </c>
      <c r="C1240" s="7" t="s">
        <v>434</v>
      </c>
      <c r="I1240" s="64"/>
      <c r="J1240" s="65"/>
      <c r="K1240" s="10"/>
      <c r="L1240" s="21">
        <v>1212.3488505747127</v>
      </c>
      <c r="M1240" s="68"/>
      <c r="N1240" s="4"/>
    </row>
    <row r="1241" spans="2:14">
      <c r="B1241" s="59" t="s">
        <v>435</v>
      </c>
      <c r="C1241" s="7" t="s">
        <v>436</v>
      </c>
      <c r="I1241" s="64"/>
      <c r="J1241" s="65"/>
      <c r="K1241" s="10"/>
      <c r="L1241" s="21">
        <v>2290.2178160919539</v>
      </c>
      <c r="M1241" s="68"/>
      <c r="N1241" s="4"/>
    </row>
    <row r="1242" spans="2:14">
      <c r="B1242" s="59" t="s">
        <v>437</v>
      </c>
      <c r="C1242" s="7" t="s">
        <v>438</v>
      </c>
      <c r="I1242" s="64"/>
      <c r="J1242" s="65"/>
      <c r="K1242" s="10"/>
      <c r="L1242" s="21">
        <v>2752.0166666666669</v>
      </c>
      <c r="M1242" s="68"/>
      <c r="N1242" s="4"/>
    </row>
    <row r="1243" spans="2:14">
      <c r="B1243" s="59" t="s">
        <v>439</v>
      </c>
      <c r="C1243" s="7" t="s">
        <v>440</v>
      </c>
      <c r="I1243" s="64"/>
      <c r="J1243" s="65"/>
      <c r="K1243" s="10"/>
      <c r="L1243" s="21">
        <v>1700.5362068965517</v>
      </c>
      <c r="M1243" s="68"/>
      <c r="N1243" s="4"/>
    </row>
    <row r="1244" spans="2:14">
      <c r="B1244" s="59" t="s">
        <v>441</v>
      </c>
      <c r="C1244" s="7" t="s">
        <v>442</v>
      </c>
      <c r="I1244" s="64"/>
      <c r="J1244" s="65"/>
      <c r="K1244" s="10"/>
      <c r="L1244" s="21">
        <v>1874.5988505747127</v>
      </c>
      <c r="M1244" s="68"/>
      <c r="N1244" s="4"/>
    </row>
    <row r="1245" spans="2:14">
      <c r="B1245" s="59" t="s">
        <v>443</v>
      </c>
      <c r="C1245" s="7" t="s">
        <v>444</v>
      </c>
      <c r="I1245" s="64"/>
      <c r="J1245" s="65"/>
      <c r="K1245" s="10"/>
      <c r="L1245" s="21">
        <v>2397.8017241379312</v>
      </c>
      <c r="M1245" s="68"/>
      <c r="N1245" s="4"/>
    </row>
    <row r="1246" spans="2:14">
      <c r="B1246" s="59" t="s">
        <v>445</v>
      </c>
      <c r="C1246" s="7" t="s">
        <v>446</v>
      </c>
      <c r="I1246" s="64"/>
      <c r="J1246" s="65"/>
      <c r="K1246" s="10"/>
      <c r="L1246" s="21">
        <v>3313.2798850574713</v>
      </c>
      <c r="M1246" s="68"/>
      <c r="N1246" s="4"/>
    </row>
    <row r="1247" spans="2:14">
      <c r="B1247" s="59" t="s">
        <v>447</v>
      </c>
      <c r="C1247" s="7" t="s">
        <v>448</v>
      </c>
      <c r="I1247" s="64"/>
      <c r="J1247" s="65"/>
      <c r="K1247" s="10"/>
      <c r="L1247" s="21">
        <v>2136.4540229885056</v>
      </c>
      <c r="M1247" s="68"/>
      <c r="N1247" s="4"/>
    </row>
    <row r="1248" spans="2:14">
      <c r="B1248" s="59" t="s">
        <v>449</v>
      </c>
      <c r="C1248" s="7" t="s">
        <v>450</v>
      </c>
      <c r="I1248" s="64"/>
      <c r="J1248" s="65"/>
      <c r="K1248" s="10"/>
      <c r="L1248" s="21">
        <v>2223.7390804597703</v>
      </c>
      <c r="M1248" s="68"/>
      <c r="N1248" s="4"/>
    </row>
    <row r="1249" spans="2:14">
      <c r="B1249" s="59" t="s">
        <v>451</v>
      </c>
      <c r="C1249" s="7" t="s">
        <v>452</v>
      </c>
      <c r="I1249" s="64"/>
      <c r="J1249" s="65"/>
      <c r="K1249" s="10"/>
      <c r="L1249" s="21">
        <v>2746.434482758621</v>
      </c>
      <c r="M1249" s="68"/>
      <c r="N1249" s="4"/>
    </row>
    <row r="1250" spans="2:14">
      <c r="B1250" s="59" t="s">
        <v>453</v>
      </c>
      <c r="C1250" s="7" t="s">
        <v>454</v>
      </c>
      <c r="I1250" s="64"/>
      <c r="J1250" s="65"/>
      <c r="K1250" s="10"/>
      <c r="L1250" s="21">
        <v>3705.5551724137931</v>
      </c>
      <c r="M1250" s="68"/>
      <c r="N1250" s="4"/>
    </row>
    <row r="1251" spans="2:14">
      <c r="B1251" s="59" t="s">
        <v>455</v>
      </c>
      <c r="C1251" s="7" t="s">
        <v>456</v>
      </c>
      <c r="I1251" s="64"/>
      <c r="J1251" s="65"/>
      <c r="K1251" s="10"/>
      <c r="L1251" s="21">
        <v>2090.2741379310346</v>
      </c>
      <c r="M1251" s="68"/>
      <c r="N1251" s="4"/>
    </row>
    <row r="1252" spans="2:14">
      <c r="B1252" s="59" t="s">
        <v>457</v>
      </c>
      <c r="C1252" s="7" t="s">
        <v>458</v>
      </c>
      <c r="I1252" s="64"/>
      <c r="J1252" s="65"/>
      <c r="K1252" s="10"/>
      <c r="L1252" s="21">
        <v>1777.164367816092</v>
      </c>
      <c r="M1252" s="68"/>
      <c r="N1252" s="4"/>
    </row>
    <row r="1253" spans="2:14">
      <c r="B1253" s="59" t="s">
        <v>459</v>
      </c>
      <c r="C1253" s="7" t="s">
        <v>460</v>
      </c>
      <c r="I1253" s="64"/>
      <c r="J1253" s="65"/>
      <c r="K1253" s="10"/>
      <c r="L1253" s="21">
        <v>1777.164367816092</v>
      </c>
      <c r="M1253" s="68"/>
      <c r="N1253" s="4"/>
    </row>
    <row r="1254" spans="2:14">
      <c r="B1254" s="59" t="s">
        <v>461</v>
      </c>
      <c r="C1254" s="7" t="s">
        <v>462</v>
      </c>
      <c r="I1254" s="64"/>
      <c r="J1254" s="65"/>
      <c r="K1254" s="10"/>
      <c r="L1254" s="21">
        <v>1777.164367816092</v>
      </c>
      <c r="M1254" s="68"/>
      <c r="N1254" s="4"/>
    </row>
    <row r="1255" spans="2:14">
      <c r="B1255" s="59" t="s">
        <v>463</v>
      </c>
      <c r="C1255" s="7" t="s">
        <v>464</v>
      </c>
      <c r="I1255" s="64"/>
      <c r="J1255" s="65"/>
      <c r="K1255" s="10"/>
      <c r="L1255" s="21">
        <v>2090.2741379310346</v>
      </c>
      <c r="M1255" s="68"/>
      <c r="N1255" s="4"/>
    </row>
    <row r="1256" spans="2:14">
      <c r="B1256" s="59" t="s">
        <v>465</v>
      </c>
      <c r="C1256" s="7" t="s">
        <v>466</v>
      </c>
      <c r="I1256" s="64"/>
      <c r="J1256" s="65"/>
      <c r="K1256" s="10"/>
      <c r="L1256" s="21">
        <v>2090.2741379310346</v>
      </c>
      <c r="M1256" s="68"/>
      <c r="N1256" s="4"/>
    </row>
    <row r="1257" spans="2:14">
      <c r="B1257" s="59" t="s">
        <v>467</v>
      </c>
      <c r="C1257" s="7" t="s">
        <v>468</v>
      </c>
      <c r="I1257" s="64"/>
      <c r="J1257" s="65"/>
      <c r="K1257" s="10"/>
      <c r="L1257" s="21">
        <v>2090.2741379310346</v>
      </c>
      <c r="M1257" s="68"/>
      <c r="N1257" s="4"/>
    </row>
    <row r="1258" spans="2:14">
      <c r="B1258" s="59" t="s">
        <v>469</v>
      </c>
      <c r="C1258" s="7" t="s">
        <v>470</v>
      </c>
      <c r="I1258" s="64"/>
      <c r="J1258" s="65"/>
      <c r="K1258" s="10"/>
      <c r="L1258" s="21">
        <v>1777.164367816092</v>
      </c>
      <c r="M1258" s="68"/>
      <c r="N1258" s="4"/>
    </row>
    <row r="1259" spans="2:14">
      <c r="B1259" s="59" t="s">
        <v>471</v>
      </c>
      <c r="C1259" s="7" t="s">
        <v>472</v>
      </c>
      <c r="I1259" s="64"/>
      <c r="J1259" s="65"/>
      <c r="K1259" s="10"/>
      <c r="L1259" s="21">
        <v>2310.5166666666669</v>
      </c>
      <c r="M1259" s="68"/>
      <c r="N1259" s="4"/>
    </row>
    <row r="1260" spans="2:14">
      <c r="B1260" s="59" t="s">
        <v>473</v>
      </c>
      <c r="C1260" s="7" t="s">
        <v>474</v>
      </c>
      <c r="I1260" s="64"/>
      <c r="J1260" s="65"/>
      <c r="K1260" s="10"/>
      <c r="L1260" s="21">
        <v>2310.5166666666669</v>
      </c>
      <c r="M1260" s="68"/>
      <c r="N1260" s="4"/>
    </row>
    <row r="1261" spans="2:14">
      <c r="B1261" s="59" t="s">
        <v>475</v>
      </c>
      <c r="C1261" s="7" t="s">
        <v>476</v>
      </c>
      <c r="I1261" s="64"/>
      <c r="J1261" s="65"/>
      <c r="K1261" s="10"/>
      <c r="L1261" s="21">
        <v>2090.2741379310346</v>
      </c>
      <c r="M1261" s="68"/>
      <c r="N1261" s="4"/>
    </row>
    <row r="1262" spans="2:14">
      <c r="B1262" s="59" t="s">
        <v>477</v>
      </c>
      <c r="C1262" s="7" t="s">
        <v>478</v>
      </c>
      <c r="I1262" s="64"/>
      <c r="J1262" s="65"/>
      <c r="K1262" s="10"/>
      <c r="L1262" s="21">
        <v>1777.164367816092</v>
      </c>
      <c r="M1262" s="68"/>
      <c r="N1262" s="4"/>
    </row>
    <row r="1263" spans="2:14">
      <c r="B1263" s="59" t="s">
        <v>479</v>
      </c>
      <c r="C1263" s="7" t="s">
        <v>480</v>
      </c>
      <c r="I1263" s="64"/>
      <c r="J1263" s="65"/>
      <c r="K1263" s="10"/>
      <c r="L1263" s="21">
        <v>1777.164367816092</v>
      </c>
      <c r="M1263" s="68"/>
      <c r="N1263" s="4"/>
    </row>
    <row r="1264" spans="2:14">
      <c r="B1264" s="59" t="s">
        <v>481</v>
      </c>
      <c r="C1264" s="7" t="s">
        <v>482</v>
      </c>
      <c r="I1264" s="64"/>
      <c r="J1264" s="65"/>
      <c r="K1264" s="10"/>
      <c r="L1264" s="21">
        <v>1777.164367816092</v>
      </c>
      <c r="M1264" s="68"/>
      <c r="N1264" s="4"/>
    </row>
    <row r="1265" spans="2:14">
      <c r="B1265" s="59" t="s">
        <v>483</v>
      </c>
      <c r="C1265" s="7" t="s">
        <v>484</v>
      </c>
      <c r="I1265" s="64"/>
      <c r="J1265" s="65"/>
      <c r="K1265" s="10"/>
      <c r="L1265" s="21">
        <v>2090.2741379310346</v>
      </c>
      <c r="M1265" s="68"/>
      <c r="N1265" s="4"/>
    </row>
    <row r="1266" spans="2:14">
      <c r="B1266" s="59" t="s">
        <v>485</v>
      </c>
      <c r="C1266" s="7" t="s">
        <v>486</v>
      </c>
      <c r="I1266" s="64"/>
      <c r="J1266" s="65"/>
      <c r="K1266" s="10"/>
      <c r="L1266" s="21">
        <v>2090.2741379310346</v>
      </c>
      <c r="M1266" s="68"/>
      <c r="N1266" s="4"/>
    </row>
    <row r="1267" spans="2:14">
      <c r="B1267" s="59" t="s">
        <v>487</v>
      </c>
      <c r="C1267" s="7" t="s">
        <v>488</v>
      </c>
      <c r="I1267" s="64"/>
      <c r="J1267" s="65"/>
      <c r="K1267" s="10"/>
      <c r="L1267" s="21">
        <v>2090.2741379310346</v>
      </c>
      <c r="M1267" s="68"/>
      <c r="N1267" s="4"/>
    </row>
    <row r="1268" spans="2:14">
      <c r="B1268" s="59" t="s">
        <v>489</v>
      </c>
      <c r="C1268" s="7" t="s">
        <v>490</v>
      </c>
      <c r="I1268" s="64"/>
      <c r="J1268" s="65"/>
      <c r="K1268" s="10"/>
      <c r="L1268" s="21">
        <v>1777.164367816092</v>
      </c>
      <c r="M1268" s="68"/>
      <c r="N1268" s="4"/>
    </row>
    <row r="1269" spans="2:14">
      <c r="B1269" s="59" t="s">
        <v>491</v>
      </c>
      <c r="C1269" s="7" t="s">
        <v>492</v>
      </c>
      <c r="I1269" s="64"/>
      <c r="J1269" s="65"/>
      <c r="K1269" s="10"/>
      <c r="L1269" s="21">
        <v>2310.5166666666669</v>
      </c>
      <c r="M1269" s="68"/>
      <c r="N1269" s="4"/>
    </row>
    <row r="1270" spans="2:14">
      <c r="B1270" s="59" t="s">
        <v>493</v>
      </c>
      <c r="C1270" s="7" t="s">
        <v>494</v>
      </c>
      <c r="I1270" s="64"/>
      <c r="J1270" s="65"/>
      <c r="K1270" s="10"/>
      <c r="L1270" s="21">
        <v>2310.5166666666669</v>
      </c>
      <c r="M1270" s="68"/>
      <c r="N1270" s="4"/>
    </row>
    <row r="1271" spans="2:14">
      <c r="B1271" s="59" t="s">
        <v>495</v>
      </c>
      <c r="C1271" s="7" t="s">
        <v>496</v>
      </c>
      <c r="I1271" s="64"/>
      <c r="J1271" s="65"/>
      <c r="K1271" s="10"/>
      <c r="L1271" s="21">
        <v>2090.2741379310346</v>
      </c>
      <c r="M1271" s="68"/>
      <c r="N1271" s="4"/>
    </row>
    <row r="1272" spans="2:14">
      <c r="B1272" s="59" t="s">
        <v>497</v>
      </c>
      <c r="C1272" s="7" t="s">
        <v>498</v>
      </c>
      <c r="I1272" s="64"/>
      <c r="J1272" s="65"/>
      <c r="K1272" s="10"/>
      <c r="L1272" s="21">
        <v>1777.164367816092</v>
      </c>
      <c r="M1272" s="68"/>
      <c r="N1272" s="4"/>
    </row>
    <row r="1273" spans="2:14">
      <c r="B1273" s="59" t="s">
        <v>499</v>
      </c>
      <c r="C1273" s="7" t="s">
        <v>500</v>
      </c>
      <c r="I1273" s="64"/>
      <c r="J1273" s="65"/>
      <c r="K1273" s="10"/>
      <c r="L1273" s="21">
        <v>1777.164367816092</v>
      </c>
      <c r="M1273" s="68"/>
      <c r="N1273" s="4"/>
    </row>
    <row r="1274" spans="2:14">
      <c r="B1274" s="59" t="s">
        <v>501</v>
      </c>
      <c r="C1274" s="7" t="s">
        <v>502</v>
      </c>
      <c r="I1274" s="64"/>
      <c r="J1274" s="65"/>
      <c r="K1274" s="10"/>
      <c r="L1274" s="21">
        <v>1777.164367816092</v>
      </c>
      <c r="M1274" s="68"/>
      <c r="N1274" s="4"/>
    </row>
    <row r="1275" spans="2:14">
      <c r="B1275" s="59" t="s">
        <v>503</v>
      </c>
      <c r="C1275" s="7" t="s">
        <v>504</v>
      </c>
      <c r="I1275" s="64"/>
      <c r="J1275" s="65"/>
      <c r="K1275" s="10"/>
      <c r="L1275" s="21">
        <v>2090.2741379310346</v>
      </c>
      <c r="M1275" s="68"/>
      <c r="N1275" s="4"/>
    </row>
    <row r="1276" spans="2:14">
      <c r="B1276" s="59" t="s">
        <v>505</v>
      </c>
      <c r="C1276" s="7" t="s">
        <v>506</v>
      </c>
      <c r="I1276" s="64"/>
      <c r="J1276" s="65"/>
      <c r="K1276" s="10"/>
      <c r="L1276" s="21">
        <v>2090.2741379310346</v>
      </c>
      <c r="M1276" s="68"/>
      <c r="N1276" s="4"/>
    </row>
    <row r="1277" spans="2:14">
      <c r="B1277" s="59" t="s">
        <v>507</v>
      </c>
      <c r="C1277" s="7" t="s">
        <v>508</v>
      </c>
      <c r="I1277" s="64"/>
      <c r="J1277" s="65"/>
      <c r="K1277" s="10"/>
      <c r="L1277" s="21">
        <v>2090.2741379310346</v>
      </c>
      <c r="M1277" s="68"/>
      <c r="N1277" s="4"/>
    </row>
    <row r="1278" spans="2:14">
      <c r="B1278" s="59" t="s">
        <v>509</v>
      </c>
      <c r="C1278" s="7" t="s">
        <v>510</v>
      </c>
      <c r="I1278" s="64"/>
      <c r="J1278" s="65"/>
      <c r="K1278" s="10"/>
      <c r="L1278" s="21">
        <v>1777.164367816092</v>
      </c>
      <c r="M1278" s="68"/>
      <c r="N1278" s="4"/>
    </row>
    <row r="1279" spans="2:14">
      <c r="B1279" s="59" t="s">
        <v>511</v>
      </c>
      <c r="C1279" s="7" t="s">
        <v>512</v>
      </c>
      <c r="I1279" s="64"/>
      <c r="J1279" s="65"/>
      <c r="K1279" s="10"/>
      <c r="L1279" s="21">
        <v>2310.5166666666669</v>
      </c>
      <c r="M1279" s="68"/>
      <c r="N1279" s="4"/>
    </row>
    <row r="1280" spans="2:14">
      <c r="B1280" s="59" t="s">
        <v>513</v>
      </c>
      <c r="C1280" s="7" t="s">
        <v>514</v>
      </c>
      <c r="I1280" s="64"/>
      <c r="J1280" s="65"/>
      <c r="K1280" s="10"/>
      <c r="L1280" s="21">
        <v>2310.5166666666669</v>
      </c>
      <c r="M1280" s="68"/>
      <c r="N1280" s="4"/>
    </row>
    <row r="1281" spans="2:14">
      <c r="B1281" s="59" t="s">
        <v>515</v>
      </c>
      <c r="C1281" s="7" t="s">
        <v>516</v>
      </c>
      <c r="I1281" s="64"/>
      <c r="J1281" s="65"/>
      <c r="K1281" s="10"/>
      <c r="L1281" s="21">
        <v>2372.9356321839082</v>
      </c>
      <c r="M1281" s="68"/>
      <c r="N1281" s="4"/>
    </row>
    <row r="1282" spans="2:14">
      <c r="B1282" s="59" t="s">
        <v>517</v>
      </c>
      <c r="C1282" s="7" t="s">
        <v>518</v>
      </c>
      <c r="I1282" s="64"/>
      <c r="J1282" s="65"/>
      <c r="K1282" s="10"/>
      <c r="L1282" s="21">
        <v>2372.9356321839082</v>
      </c>
      <c r="M1282" s="68"/>
      <c r="N1282" s="4"/>
    </row>
    <row r="1283" spans="2:14">
      <c r="B1283" s="59" t="s">
        <v>519</v>
      </c>
      <c r="C1283" s="7" t="s">
        <v>520</v>
      </c>
      <c r="I1283" s="64"/>
      <c r="J1283" s="65"/>
      <c r="K1283" s="10"/>
      <c r="L1283" s="21">
        <v>2372.9356321839082</v>
      </c>
      <c r="M1283" s="68"/>
      <c r="N1283" s="4"/>
    </row>
    <row r="1284" spans="2:14">
      <c r="B1284" s="59" t="s">
        <v>521</v>
      </c>
      <c r="C1284" s="7" t="s">
        <v>522</v>
      </c>
      <c r="I1284" s="64"/>
      <c r="J1284" s="65"/>
      <c r="K1284" s="10"/>
      <c r="L1284" s="21">
        <v>2372.9356321839082</v>
      </c>
      <c r="M1284" s="68"/>
      <c r="N1284" s="4"/>
    </row>
    <row r="1285" spans="2:14">
      <c r="B1285" s="59" t="s">
        <v>523</v>
      </c>
      <c r="C1285" s="7" t="s">
        <v>524</v>
      </c>
      <c r="I1285" s="64"/>
      <c r="J1285" s="65"/>
      <c r="K1285" s="10"/>
      <c r="L1285" s="21">
        <v>2372.9356321839082</v>
      </c>
      <c r="M1285" s="68"/>
      <c r="N1285" s="4"/>
    </row>
    <row r="1286" spans="2:14">
      <c r="B1286" s="59" t="s">
        <v>525</v>
      </c>
      <c r="C1286" s="7" t="s">
        <v>526</v>
      </c>
      <c r="I1286" s="64"/>
      <c r="J1286" s="65"/>
      <c r="K1286" s="10"/>
      <c r="L1286" s="21">
        <v>11358.221839080461</v>
      </c>
      <c r="M1286" s="68"/>
      <c r="N1286" s="4"/>
    </row>
    <row r="1287" spans="2:14">
      <c r="B1287" s="59" t="s">
        <v>527</v>
      </c>
      <c r="C1287" s="7" t="s">
        <v>528</v>
      </c>
      <c r="I1287" s="64"/>
      <c r="J1287" s="65"/>
      <c r="K1287" s="10"/>
      <c r="L1287" s="21">
        <v>9283.6793103448272</v>
      </c>
      <c r="M1287" s="68"/>
      <c r="N1287" s="4"/>
    </row>
    <row r="1288" spans="2:14">
      <c r="B1288" s="59" t="s">
        <v>529</v>
      </c>
      <c r="C1288" s="7" t="s">
        <v>530</v>
      </c>
      <c r="I1288" s="64"/>
      <c r="J1288" s="65"/>
      <c r="K1288" s="10"/>
      <c r="L1288" s="21">
        <v>11358.221839080461</v>
      </c>
      <c r="M1288" s="68"/>
      <c r="N1288" s="4"/>
    </row>
    <row r="1289" spans="2:14">
      <c r="B1289" s="59" t="s">
        <v>531</v>
      </c>
      <c r="C1289" s="7" t="s">
        <v>532</v>
      </c>
      <c r="I1289" s="64"/>
      <c r="J1289" s="65"/>
      <c r="K1289" s="10"/>
      <c r="L1289" s="21">
        <v>11358.221839080461</v>
      </c>
      <c r="M1289" s="68"/>
      <c r="N1289" s="4"/>
    </row>
    <row r="1290" spans="2:14">
      <c r="B1290" s="59" t="s">
        <v>533</v>
      </c>
      <c r="C1290" s="7" t="s">
        <v>534</v>
      </c>
      <c r="I1290" s="64"/>
      <c r="J1290" s="65"/>
      <c r="K1290" s="10"/>
      <c r="L1290" s="21">
        <v>592.72643678160921</v>
      </c>
      <c r="M1290" s="68"/>
      <c r="N1290" s="4"/>
    </row>
    <row r="1291" spans="2:14">
      <c r="B1291" s="59" t="s">
        <v>535</v>
      </c>
      <c r="C1291" s="7" t="s">
        <v>536</v>
      </c>
      <c r="I1291" s="64"/>
      <c r="J1291" s="65"/>
      <c r="K1291" s="10"/>
      <c r="L1291" s="21">
        <v>2303.4120689655174</v>
      </c>
      <c r="M1291" s="68"/>
      <c r="N1291" s="4"/>
    </row>
    <row r="1292" spans="2:14">
      <c r="B1292" s="59" t="s">
        <v>537</v>
      </c>
      <c r="C1292" s="7" t="s">
        <v>538</v>
      </c>
      <c r="I1292" s="64"/>
      <c r="J1292" s="65"/>
      <c r="K1292" s="10"/>
      <c r="L1292" s="21">
        <v>5768.4258620689652</v>
      </c>
      <c r="M1292" s="68"/>
      <c r="N1292" s="4"/>
    </row>
    <row r="1293" spans="2:14">
      <c r="B1293" s="59" t="s">
        <v>539</v>
      </c>
      <c r="C1293" s="7" t="s">
        <v>540</v>
      </c>
      <c r="I1293" s="64"/>
      <c r="J1293" s="65"/>
      <c r="K1293" s="10"/>
      <c r="L1293" s="21">
        <v>6713.8448275862074</v>
      </c>
      <c r="M1293" s="68"/>
      <c r="N1293" s="4"/>
    </row>
    <row r="1294" spans="2:14">
      <c r="B1294" s="59" t="s">
        <v>541</v>
      </c>
      <c r="C1294" s="7" t="s">
        <v>542</v>
      </c>
      <c r="I1294" s="64"/>
      <c r="J1294" s="65"/>
      <c r="K1294" s="10"/>
      <c r="L1294" s="21">
        <v>1889.3155172413794</v>
      </c>
      <c r="M1294" s="68"/>
      <c r="N1294" s="4"/>
    </row>
    <row r="1295" spans="2:14">
      <c r="B1295" s="59" t="s">
        <v>543</v>
      </c>
      <c r="C1295" s="7" t="s">
        <v>544</v>
      </c>
      <c r="I1295" s="64"/>
      <c r="J1295" s="65"/>
      <c r="K1295" s="10"/>
      <c r="L1295" s="21">
        <v>6296.7034482758618</v>
      </c>
      <c r="M1295" s="68"/>
      <c r="N1295" s="4"/>
    </row>
    <row r="1296" spans="2:14">
      <c r="B1296" s="59" t="s">
        <v>545</v>
      </c>
      <c r="C1296" s="7" t="s">
        <v>546</v>
      </c>
      <c r="I1296" s="64"/>
      <c r="J1296" s="65"/>
      <c r="K1296" s="10"/>
      <c r="L1296" s="21">
        <v>6296.7034482758618</v>
      </c>
      <c r="M1296" s="68"/>
      <c r="N1296" s="4"/>
    </row>
    <row r="1297" spans="2:14">
      <c r="B1297" s="59" t="s">
        <v>547</v>
      </c>
      <c r="C1297" s="7" t="s">
        <v>548</v>
      </c>
      <c r="I1297" s="64"/>
      <c r="J1297" s="65"/>
      <c r="K1297" s="10"/>
      <c r="L1297" s="21">
        <v>6296.7034482758618</v>
      </c>
      <c r="M1297" s="68"/>
      <c r="N1297" s="4"/>
    </row>
    <row r="1298" spans="2:14">
      <c r="B1298" s="59" t="s">
        <v>549</v>
      </c>
      <c r="C1298" s="7" t="s">
        <v>550</v>
      </c>
      <c r="I1298" s="64"/>
      <c r="J1298" s="65"/>
      <c r="K1298" s="10"/>
      <c r="L1298" s="21">
        <v>2479.5045977011491</v>
      </c>
      <c r="M1298" s="68"/>
      <c r="N1298" s="4"/>
    </row>
    <row r="1299" spans="2:14">
      <c r="B1299" s="59" t="s">
        <v>551</v>
      </c>
      <c r="C1299" s="7" t="s">
        <v>552</v>
      </c>
      <c r="I1299" s="64"/>
      <c r="J1299" s="65"/>
      <c r="K1299" s="10"/>
      <c r="L1299" s="21">
        <v>6296.7034482758618</v>
      </c>
      <c r="M1299" s="68"/>
      <c r="N1299" s="4"/>
    </row>
    <row r="1300" spans="2:14">
      <c r="B1300" s="59" t="s">
        <v>553</v>
      </c>
      <c r="C1300" s="7" t="s">
        <v>554</v>
      </c>
      <c r="I1300" s="64"/>
      <c r="J1300" s="65"/>
      <c r="K1300" s="10"/>
      <c r="L1300" s="21">
        <v>8068.7931034482763</v>
      </c>
      <c r="M1300" s="68"/>
      <c r="N1300" s="4"/>
    </row>
    <row r="1301" spans="2:14">
      <c r="B1301" s="59" t="s">
        <v>555</v>
      </c>
      <c r="C1301" s="7" t="s">
        <v>556</v>
      </c>
      <c r="I1301" s="64"/>
      <c r="J1301" s="65"/>
      <c r="K1301" s="10"/>
      <c r="L1301" s="21">
        <v>6296.7034482758618</v>
      </c>
      <c r="M1301" s="68"/>
      <c r="N1301" s="4"/>
    </row>
    <row r="1302" spans="2:14">
      <c r="B1302" s="59" t="s">
        <v>557</v>
      </c>
      <c r="C1302" s="7" t="s">
        <v>558</v>
      </c>
      <c r="I1302" s="64"/>
      <c r="J1302" s="65"/>
      <c r="K1302" s="10"/>
      <c r="L1302" s="21">
        <v>482.09770114942529</v>
      </c>
      <c r="M1302" s="68"/>
      <c r="N1302" s="4"/>
    </row>
    <row r="1303" spans="2:14">
      <c r="B1303" s="59" t="s">
        <v>36773</v>
      </c>
      <c r="C1303" s="7" t="s">
        <v>38958</v>
      </c>
      <c r="I1303" s="64"/>
      <c r="J1303" s="65"/>
      <c r="K1303" s="10"/>
      <c r="L1303" s="21">
        <v>666.8172413793103</v>
      </c>
      <c r="M1303" s="68"/>
      <c r="N1303" s="4"/>
    </row>
    <row r="1304" spans="2:14">
      <c r="B1304" s="59" t="s">
        <v>559</v>
      </c>
      <c r="C1304" s="7" t="s">
        <v>560</v>
      </c>
      <c r="I1304" s="64"/>
      <c r="J1304" s="65"/>
      <c r="K1304" s="10"/>
      <c r="L1304" s="21">
        <v>797.23735632183912</v>
      </c>
      <c r="M1304" s="68"/>
      <c r="N1304" s="4"/>
    </row>
    <row r="1305" spans="2:14">
      <c r="B1305" s="59" t="s">
        <v>561</v>
      </c>
      <c r="C1305" s="7" t="s">
        <v>562</v>
      </c>
      <c r="I1305" s="64"/>
      <c r="J1305" s="65"/>
      <c r="K1305" s="10"/>
      <c r="L1305" s="21">
        <v>645.50344827586207</v>
      </c>
      <c r="M1305" s="68"/>
      <c r="N1305" s="4"/>
    </row>
    <row r="1306" spans="2:14">
      <c r="B1306" s="59" t="s">
        <v>563</v>
      </c>
      <c r="C1306" s="7" t="s">
        <v>564</v>
      </c>
      <c r="I1306" s="64"/>
      <c r="J1306" s="65"/>
      <c r="K1306" s="10"/>
      <c r="L1306" s="21">
        <v>493.26206896551724</v>
      </c>
      <c r="M1306" s="68"/>
      <c r="N1306" s="4"/>
    </row>
    <row r="1307" spans="2:14">
      <c r="B1307" s="59" t="s">
        <v>565</v>
      </c>
      <c r="C1307" s="7" t="s">
        <v>566</v>
      </c>
      <c r="I1307" s="64"/>
      <c r="J1307" s="65"/>
      <c r="K1307" s="10"/>
      <c r="L1307" s="21">
        <v>7409.0804597701144</v>
      </c>
      <c r="M1307" s="68"/>
      <c r="N1307" s="4"/>
    </row>
    <row r="1308" spans="2:14">
      <c r="B1308" s="59" t="s">
        <v>567</v>
      </c>
      <c r="C1308" s="7" t="s">
        <v>568</v>
      </c>
      <c r="I1308" s="64"/>
      <c r="J1308" s="65"/>
      <c r="K1308" s="10"/>
      <c r="L1308" s="21">
        <v>47.702298850574714</v>
      </c>
      <c r="M1308" s="68"/>
      <c r="N1308" s="4"/>
    </row>
    <row r="1309" spans="2:14">
      <c r="B1309" s="59" t="s">
        <v>569</v>
      </c>
      <c r="C1309" s="7" t="s">
        <v>570</v>
      </c>
      <c r="I1309" s="64"/>
      <c r="J1309" s="65"/>
      <c r="K1309" s="10"/>
      <c r="L1309" s="21">
        <v>3130.5902298850574</v>
      </c>
      <c r="M1309" s="68"/>
      <c r="N1309" s="4"/>
    </row>
    <row r="1310" spans="2:14">
      <c r="B1310" s="59" t="s">
        <v>571</v>
      </c>
      <c r="C1310" s="7" t="s">
        <v>572</v>
      </c>
      <c r="I1310" s="64"/>
      <c r="J1310" s="65"/>
      <c r="K1310" s="10"/>
      <c r="L1310" s="21">
        <v>2303.4120689655174</v>
      </c>
      <c r="M1310" s="68"/>
      <c r="N1310" s="4"/>
    </row>
    <row r="1311" spans="2:14">
      <c r="B1311" s="59" t="s">
        <v>573</v>
      </c>
      <c r="C1311" s="7" t="s">
        <v>574</v>
      </c>
      <c r="I1311" s="64"/>
      <c r="J1311" s="65"/>
      <c r="K1311" s="10"/>
      <c r="L1311" s="21">
        <v>479.05287356321838</v>
      </c>
      <c r="M1311" s="68"/>
      <c r="N1311" s="4"/>
    </row>
    <row r="1312" spans="2:14">
      <c r="B1312" s="59" t="s">
        <v>575</v>
      </c>
      <c r="C1312" s="7" t="s">
        <v>576</v>
      </c>
      <c r="I1312" s="64"/>
      <c r="J1312" s="65"/>
      <c r="K1312" s="10"/>
      <c r="L1312" s="21">
        <v>865.23850574712651</v>
      </c>
      <c r="M1312" s="68"/>
      <c r="N1312" s="4"/>
    </row>
    <row r="1313" spans="2:14">
      <c r="B1313" s="59" t="s">
        <v>36774</v>
      </c>
      <c r="C1313" s="7" t="s">
        <v>38959</v>
      </c>
      <c r="I1313" s="64"/>
      <c r="J1313" s="65"/>
      <c r="K1313" s="10"/>
      <c r="L1313" s="21">
        <v>461.29137931034484</v>
      </c>
      <c r="M1313" s="68"/>
      <c r="N1313" s="4"/>
    </row>
    <row r="1314" spans="2:14">
      <c r="B1314" s="59" t="s">
        <v>577</v>
      </c>
      <c r="C1314" s="7" t="s">
        <v>578</v>
      </c>
      <c r="I1314" s="64"/>
      <c r="J1314" s="65"/>
      <c r="K1314" s="10"/>
      <c r="L1314" s="21">
        <v>103.01666666666667</v>
      </c>
      <c r="M1314" s="68"/>
      <c r="N1314" s="4"/>
    </row>
    <row r="1315" spans="2:14">
      <c r="B1315" s="59" t="s">
        <v>579</v>
      </c>
      <c r="C1315" s="7" t="s">
        <v>580</v>
      </c>
      <c r="I1315" s="64"/>
      <c r="J1315" s="65"/>
      <c r="K1315" s="10"/>
      <c r="L1315" s="21">
        <v>689.14597701149432</v>
      </c>
      <c r="M1315" s="68"/>
      <c r="N1315" s="4"/>
    </row>
    <row r="1316" spans="2:14">
      <c r="B1316" s="59" t="s">
        <v>581</v>
      </c>
      <c r="C1316" s="7" t="s">
        <v>582</v>
      </c>
      <c r="I1316" s="64"/>
      <c r="J1316" s="65"/>
      <c r="K1316" s="10"/>
      <c r="L1316" s="21">
        <v>22046.581609195404</v>
      </c>
      <c r="M1316" s="68"/>
      <c r="N1316" s="4"/>
    </row>
    <row r="1317" spans="2:14">
      <c r="B1317" s="59" t="s">
        <v>583</v>
      </c>
      <c r="C1317" s="7" t="s">
        <v>584</v>
      </c>
      <c r="I1317" s="64"/>
      <c r="J1317" s="65"/>
      <c r="K1317" s="10"/>
      <c r="L1317" s="21">
        <v>4530.7034482758618</v>
      </c>
      <c r="M1317" s="68"/>
      <c r="N1317" s="4"/>
    </row>
    <row r="1318" spans="2:14">
      <c r="B1318" s="59" t="s">
        <v>585</v>
      </c>
      <c r="C1318" s="7" t="s">
        <v>586</v>
      </c>
      <c r="I1318" s="64"/>
      <c r="J1318" s="65"/>
      <c r="K1318" s="10"/>
      <c r="L1318" s="21">
        <v>2659.656896551724</v>
      </c>
      <c r="M1318" s="68"/>
      <c r="N1318" s="4"/>
    </row>
    <row r="1319" spans="2:14">
      <c r="B1319" s="59" t="s">
        <v>587</v>
      </c>
      <c r="C1319" s="7" t="s">
        <v>588</v>
      </c>
      <c r="I1319" s="64"/>
      <c r="J1319" s="65"/>
      <c r="K1319" s="10"/>
      <c r="L1319" s="21">
        <v>5792.2770114942532</v>
      </c>
      <c r="M1319" s="68"/>
      <c r="N1319" s="4"/>
    </row>
    <row r="1320" spans="2:14">
      <c r="B1320" s="59" t="s">
        <v>589</v>
      </c>
      <c r="C1320" s="7" t="s">
        <v>590</v>
      </c>
      <c r="I1320" s="64"/>
      <c r="J1320" s="65"/>
      <c r="K1320" s="10"/>
      <c r="L1320" s="21">
        <v>49.732183908045982</v>
      </c>
      <c r="M1320" s="68"/>
      <c r="N1320" s="4"/>
    </row>
    <row r="1321" spans="2:14">
      <c r="B1321" s="59" t="s">
        <v>591</v>
      </c>
      <c r="C1321" s="7" t="s">
        <v>592</v>
      </c>
      <c r="I1321" s="64"/>
      <c r="J1321" s="65"/>
      <c r="K1321" s="10"/>
      <c r="L1321" s="21">
        <v>1446.8005747126438</v>
      </c>
      <c r="M1321" s="68"/>
      <c r="N1321" s="4"/>
    </row>
    <row r="1322" spans="2:14">
      <c r="B1322" s="59" t="s">
        <v>593</v>
      </c>
      <c r="C1322" s="7" t="s">
        <v>594</v>
      </c>
      <c r="I1322" s="64"/>
      <c r="J1322" s="65"/>
      <c r="K1322" s="10"/>
      <c r="L1322" s="21">
        <v>1446.8005747126438</v>
      </c>
      <c r="M1322" s="68"/>
      <c r="N1322" s="4"/>
    </row>
    <row r="1323" spans="2:14">
      <c r="B1323" s="59" t="s">
        <v>595</v>
      </c>
      <c r="C1323" s="7" t="s">
        <v>596</v>
      </c>
      <c r="I1323" s="64"/>
      <c r="J1323" s="65"/>
      <c r="K1323" s="10"/>
      <c r="L1323" s="21">
        <v>1090.5557471264367</v>
      </c>
      <c r="M1323" s="68"/>
      <c r="N1323" s="4"/>
    </row>
    <row r="1324" spans="2:14">
      <c r="B1324" s="59" t="s">
        <v>597</v>
      </c>
      <c r="C1324" s="7" t="s">
        <v>598</v>
      </c>
      <c r="I1324" s="64"/>
      <c r="J1324" s="65"/>
      <c r="K1324" s="10"/>
      <c r="L1324" s="21">
        <v>1442.2333333333333</v>
      </c>
      <c r="M1324" s="68"/>
      <c r="N1324" s="4"/>
    </row>
    <row r="1325" spans="2:14">
      <c r="B1325" s="59" t="s">
        <v>599</v>
      </c>
      <c r="C1325" s="7" t="s">
        <v>600</v>
      </c>
      <c r="I1325" s="64"/>
      <c r="J1325" s="65"/>
      <c r="K1325" s="10"/>
      <c r="L1325" s="21">
        <v>1059.0925287356322</v>
      </c>
      <c r="M1325" s="68"/>
      <c r="N1325" s="4"/>
    </row>
    <row r="1326" spans="2:14">
      <c r="B1326" s="59" t="s">
        <v>36775</v>
      </c>
      <c r="C1326" s="7" t="s">
        <v>38960</v>
      </c>
      <c r="I1326" s="64"/>
      <c r="J1326" s="65"/>
      <c r="K1326" s="10"/>
      <c r="L1326" s="21">
        <v>2243.0229885057474</v>
      </c>
      <c r="M1326" s="68"/>
      <c r="N1326" s="4"/>
    </row>
    <row r="1327" spans="2:14">
      <c r="B1327" s="59" t="s">
        <v>36776</v>
      </c>
      <c r="C1327" s="7" t="s">
        <v>38961</v>
      </c>
      <c r="I1327" s="64"/>
      <c r="J1327" s="65"/>
      <c r="K1327" s="10"/>
      <c r="L1327" s="21">
        <v>2919.9896551724137</v>
      </c>
      <c r="M1327" s="68"/>
      <c r="N1327" s="4"/>
    </row>
    <row r="1328" spans="2:14">
      <c r="B1328" s="59" t="s">
        <v>36777</v>
      </c>
      <c r="C1328" s="7" t="s">
        <v>38962</v>
      </c>
      <c r="I1328" s="64"/>
      <c r="J1328" s="65"/>
      <c r="K1328" s="10"/>
      <c r="L1328" s="21">
        <v>188.27183908045978</v>
      </c>
      <c r="M1328" s="68"/>
      <c r="N1328" s="4"/>
    </row>
    <row r="1329" spans="2:14">
      <c r="B1329" s="59" t="s">
        <v>36778</v>
      </c>
      <c r="C1329" s="7" t="s">
        <v>38963</v>
      </c>
      <c r="I1329" s="64"/>
      <c r="J1329" s="65"/>
      <c r="K1329" s="10"/>
      <c r="L1329" s="21">
        <v>192.33160919540228</v>
      </c>
      <c r="M1329" s="68"/>
      <c r="N1329" s="4"/>
    </row>
    <row r="1330" spans="2:14">
      <c r="B1330" s="59" t="s">
        <v>36779</v>
      </c>
      <c r="C1330" s="7" t="s">
        <v>38964</v>
      </c>
      <c r="I1330" s="64"/>
      <c r="J1330" s="65"/>
      <c r="K1330" s="10"/>
      <c r="L1330" s="21">
        <v>245.61609195402301</v>
      </c>
      <c r="M1330" s="68"/>
      <c r="N1330" s="4"/>
    </row>
    <row r="1331" spans="2:14">
      <c r="B1331" s="59" t="s">
        <v>36780</v>
      </c>
      <c r="C1331" s="7" t="s">
        <v>38965</v>
      </c>
      <c r="I1331" s="64"/>
      <c r="J1331" s="65"/>
      <c r="K1331" s="10"/>
      <c r="L1331" s="21">
        <v>224.30229885057472</v>
      </c>
      <c r="M1331" s="68"/>
      <c r="N1331" s="4"/>
    </row>
    <row r="1332" spans="2:14">
      <c r="B1332" s="59" t="s">
        <v>36781</v>
      </c>
      <c r="C1332" s="7" t="s">
        <v>38966</v>
      </c>
      <c r="I1332" s="64"/>
      <c r="J1332" s="65"/>
      <c r="K1332" s="10"/>
      <c r="L1332" s="21">
        <v>288.24367816091956</v>
      </c>
      <c r="M1332" s="68"/>
      <c r="N1332" s="4"/>
    </row>
    <row r="1333" spans="2:14">
      <c r="B1333" s="59" t="s">
        <v>601</v>
      </c>
      <c r="C1333" s="7" t="s">
        <v>602</v>
      </c>
      <c r="I1333" s="64"/>
      <c r="J1333" s="65"/>
      <c r="K1333" s="10"/>
      <c r="L1333" s="21">
        <v>1090.5557471264367</v>
      </c>
      <c r="M1333" s="68"/>
      <c r="N1333" s="4"/>
    </row>
    <row r="1334" spans="2:14">
      <c r="B1334" s="59" t="s">
        <v>603</v>
      </c>
      <c r="C1334" s="7" t="s">
        <v>604</v>
      </c>
      <c r="I1334" s="64"/>
      <c r="J1334" s="65"/>
      <c r="K1334" s="10"/>
      <c r="L1334" s="21">
        <v>4530.7034482758618</v>
      </c>
      <c r="M1334" s="68"/>
      <c r="N1334" s="4"/>
    </row>
    <row r="1335" spans="2:14">
      <c r="B1335" s="59" t="s">
        <v>605</v>
      </c>
      <c r="C1335" s="7" t="s">
        <v>606</v>
      </c>
      <c r="I1335" s="64"/>
      <c r="J1335" s="65"/>
      <c r="K1335" s="10"/>
      <c r="L1335" s="21">
        <v>4530.7034482758618</v>
      </c>
      <c r="M1335" s="68"/>
      <c r="N1335" s="4"/>
    </row>
    <row r="1336" spans="2:14">
      <c r="B1336" s="59" t="s">
        <v>607</v>
      </c>
      <c r="C1336" s="7" t="s">
        <v>608</v>
      </c>
      <c r="I1336" s="64"/>
      <c r="J1336" s="65"/>
      <c r="K1336" s="10"/>
      <c r="L1336" s="21">
        <v>4530.7034482758618</v>
      </c>
      <c r="M1336" s="68"/>
      <c r="N1336" s="4"/>
    </row>
    <row r="1337" spans="2:14">
      <c r="B1337" s="59" t="s">
        <v>609</v>
      </c>
      <c r="C1337" s="7" t="s">
        <v>610</v>
      </c>
      <c r="I1337" s="64"/>
      <c r="J1337" s="65"/>
      <c r="K1337" s="10"/>
      <c r="L1337" s="21">
        <v>4530.7034482758618</v>
      </c>
      <c r="M1337" s="68"/>
      <c r="N1337" s="4"/>
    </row>
    <row r="1338" spans="2:14">
      <c r="B1338" s="59" t="s">
        <v>611</v>
      </c>
      <c r="C1338" s="7" t="s">
        <v>612</v>
      </c>
      <c r="I1338" s="64"/>
      <c r="J1338" s="65"/>
      <c r="K1338" s="10"/>
      <c r="L1338" s="21">
        <v>8238.2885057471267</v>
      </c>
      <c r="M1338" s="68"/>
      <c r="N1338" s="4"/>
    </row>
    <row r="1339" spans="2:14">
      <c r="B1339" s="59" t="s">
        <v>36782</v>
      </c>
      <c r="C1339" s="7" t="s">
        <v>38967</v>
      </c>
      <c r="I1339" s="64"/>
      <c r="J1339" s="65"/>
      <c r="K1339" s="10"/>
      <c r="L1339" s="21">
        <v>808.40172413793096</v>
      </c>
      <c r="M1339" s="68"/>
      <c r="N1339" s="4"/>
    </row>
    <row r="1340" spans="2:14">
      <c r="B1340" s="59" t="s">
        <v>36783</v>
      </c>
      <c r="C1340" s="7" t="s">
        <v>38967</v>
      </c>
      <c r="I1340" s="64"/>
      <c r="J1340" s="65"/>
      <c r="K1340" s="10"/>
      <c r="L1340" s="21">
        <v>943.38908045977018</v>
      </c>
      <c r="M1340" s="68"/>
      <c r="N1340" s="4"/>
    </row>
    <row r="1341" spans="2:14">
      <c r="B1341" s="59" t="s">
        <v>36784</v>
      </c>
      <c r="C1341" s="7" t="s">
        <v>38967</v>
      </c>
      <c r="I1341" s="64"/>
      <c r="J1341" s="65"/>
      <c r="K1341" s="10"/>
      <c r="L1341" s="21">
        <v>808.40172413793096</v>
      </c>
      <c r="M1341" s="68"/>
      <c r="N1341" s="4"/>
    </row>
    <row r="1342" spans="2:14">
      <c r="B1342" s="59" t="s">
        <v>36785</v>
      </c>
      <c r="C1342" s="7" t="s">
        <v>38967</v>
      </c>
      <c r="I1342" s="64"/>
      <c r="J1342" s="65"/>
      <c r="K1342" s="10"/>
      <c r="L1342" s="21">
        <v>943.38908045977018</v>
      </c>
      <c r="M1342" s="68"/>
      <c r="N1342" s="4"/>
    </row>
    <row r="1343" spans="2:14">
      <c r="B1343" s="59" t="s">
        <v>36786</v>
      </c>
      <c r="C1343" s="7" t="s">
        <v>38967</v>
      </c>
      <c r="I1343" s="64"/>
      <c r="J1343" s="65"/>
      <c r="K1343" s="10"/>
      <c r="L1343" s="21">
        <v>1526.9810344827588</v>
      </c>
      <c r="M1343" s="68"/>
      <c r="N1343" s="4"/>
    </row>
    <row r="1344" spans="2:14">
      <c r="B1344" s="59" t="s">
        <v>36787</v>
      </c>
      <c r="C1344" s="7" t="s">
        <v>38967</v>
      </c>
      <c r="I1344" s="64"/>
      <c r="J1344" s="65"/>
      <c r="K1344" s="10"/>
      <c r="L1344" s="21">
        <v>2020.7505747126438</v>
      </c>
      <c r="M1344" s="68"/>
      <c r="N1344" s="4"/>
    </row>
    <row r="1345" spans="2:14">
      <c r="B1345" s="59" t="s">
        <v>36788</v>
      </c>
      <c r="C1345" s="7" t="s">
        <v>38967</v>
      </c>
      <c r="I1345" s="64"/>
      <c r="J1345" s="65"/>
      <c r="K1345" s="10"/>
      <c r="L1345" s="21">
        <v>1526.9810344827588</v>
      </c>
      <c r="M1345" s="68"/>
      <c r="N1345" s="4"/>
    </row>
    <row r="1346" spans="2:14">
      <c r="B1346" s="59" t="s">
        <v>36789</v>
      </c>
      <c r="C1346" s="7" t="s">
        <v>38967</v>
      </c>
      <c r="I1346" s="64"/>
      <c r="J1346" s="65"/>
      <c r="K1346" s="10"/>
      <c r="L1346" s="21">
        <v>2020.7505747126438</v>
      </c>
      <c r="M1346" s="68"/>
      <c r="N1346" s="4"/>
    </row>
    <row r="1347" spans="2:14">
      <c r="B1347" s="59" t="s">
        <v>36790</v>
      </c>
      <c r="C1347" s="7" t="s">
        <v>38967</v>
      </c>
      <c r="I1347" s="64"/>
      <c r="J1347" s="65"/>
      <c r="K1347" s="10"/>
      <c r="L1347" s="21">
        <v>2290.2178160919539</v>
      </c>
      <c r="M1347" s="68"/>
      <c r="N1347" s="4"/>
    </row>
    <row r="1348" spans="2:14">
      <c r="B1348" s="59" t="s">
        <v>36791</v>
      </c>
      <c r="C1348" s="7" t="s">
        <v>38967</v>
      </c>
      <c r="I1348" s="64"/>
      <c r="J1348" s="65"/>
      <c r="K1348" s="10"/>
      <c r="L1348" s="21">
        <v>2604.3425287356322</v>
      </c>
      <c r="M1348" s="68"/>
      <c r="N1348" s="4"/>
    </row>
    <row r="1349" spans="2:14">
      <c r="B1349" s="59" t="s">
        <v>36792</v>
      </c>
      <c r="C1349" s="7" t="s">
        <v>38967</v>
      </c>
      <c r="I1349" s="64"/>
      <c r="J1349" s="65"/>
      <c r="K1349" s="10"/>
      <c r="L1349" s="21">
        <v>2290.2178160919539</v>
      </c>
      <c r="M1349" s="68"/>
      <c r="N1349" s="4"/>
    </row>
    <row r="1350" spans="2:14">
      <c r="B1350" s="59" t="s">
        <v>36793</v>
      </c>
      <c r="C1350" s="7" t="s">
        <v>38967</v>
      </c>
      <c r="I1350" s="64"/>
      <c r="J1350" s="65"/>
      <c r="K1350" s="10"/>
      <c r="L1350" s="21">
        <v>2604.3425287356322</v>
      </c>
      <c r="M1350" s="68"/>
      <c r="N1350" s="4"/>
    </row>
    <row r="1351" spans="2:14">
      <c r="B1351" s="59" t="s">
        <v>36794</v>
      </c>
      <c r="C1351" s="7" t="s">
        <v>38968</v>
      </c>
      <c r="I1351" s="64"/>
      <c r="J1351" s="65"/>
      <c r="K1351" s="10"/>
      <c r="L1351" s="21">
        <v>3906.5137931034483</v>
      </c>
      <c r="M1351" s="68"/>
      <c r="N1351" s="4"/>
    </row>
    <row r="1352" spans="2:14">
      <c r="B1352" s="59" t="s">
        <v>36795</v>
      </c>
      <c r="C1352" s="7" t="s">
        <v>38967</v>
      </c>
      <c r="I1352" s="64"/>
      <c r="J1352" s="65"/>
      <c r="K1352" s="10"/>
      <c r="L1352" s="21">
        <v>4535.2706896551726</v>
      </c>
      <c r="M1352" s="68"/>
      <c r="N1352" s="4"/>
    </row>
    <row r="1353" spans="2:14">
      <c r="B1353" s="59" t="s">
        <v>36796</v>
      </c>
      <c r="C1353" s="7" t="s">
        <v>38969</v>
      </c>
      <c r="I1353" s="64"/>
      <c r="J1353" s="65"/>
      <c r="K1353" s="10"/>
      <c r="L1353" s="21">
        <v>5298.5074712643682</v>
      </c>
      <c r="M1353" s="68"/>
      <c r="N1353" s="4"/>
    </row>
    <row r="1354" spans="2:14">
      <c r="B1354" s="59" t="s">
        <v>36797</v>
      </c>
      <c r="C1354" s="7" t="s">
        <v>38970</v>
      </c>
      <c r="I1354" s="64"/>
      <c r="J1354" s="65"/>
      <c r="K1354" s="10"/>
      <c r="L1354" s="21">
        <v>6331.2114942528742</v>
      </c>
      <c r="M1354" s="68"/>
      <c r="N1354" s="4"/>
    </row>
    <row r="1355" spans="2:14">
      <c r="B1355" s="59" t="s">
        <v>36798</v>
      </c>
      <c r="C1355" s="7" t="s">
        <v>38971</v>
      </c>
      <c r="I1355" s="64"/>
      <c r="J1355" s="65"/>
      <c r="K1355" s="10"/>
      <c r="L1355" s="21">
        <v>14188.896551724138</v>
      </c>
      <c r="M1355" s="68"/>
      <c r="N1355" s="4"/>
    </row>
    <row r="1356" spans="2:14">
      <c r="B1356" s="59" t="s">
        <v>36799</v>
      </c>
      <c r="C1356" s="7" t="s">
        <v>38971</v>
      </c>
      <c r="I1356" s="64"/>
      <c r="J1356" s="65"/>
      <c r="K1356" s="10"/>
      <c r="L1356" s="21">
        <v>14188.896551724138</v>
      </c>
      <c r="M1356" s="68"/>
      <c r="N1356" s="4"/>
    </row>
    <row r="1357" spans="2:14">
      <c r="B1357" s="59" t="s">
        <v>36800</v>
      </c>
      <c r="C1357" s="7" t="s">
        <v>38971</v>
      </c>
      <c r="I1357" s="64"/>
      <c r="J1357" s="65"/>
      <c r="K1357" s="10"/>
      <c r="L1357" s="21">
        <v>14188.896551724138</v>
      </c>
      <c r="M1357" s="68"/>
      <c r="N1357" s="4"/>
    </row>
    <row r="1358" spans="2:14">
      <c r="B1358" s="59" t="s">
        <v>36801</v>
      </c>
      <c r="C1358" s="7" t="s">
        <v>38971</v>
      </c>
      <c r="I1358" s="64"/>
      <c r="J1358" s="65"/>
      <c r="K1358" s="10"/>
      <c r="L1358" s="21">
        <v>29051.20747126437</v>
      </c>
      <c r="M1358" s="68"/>
      <c r="N1358" s="4"/>
    </row>
    <row r="1359" spans="2:14">
      <c r="B1359" s="59" t="s">
        <v>36802</v>
      </c>
      <c r="C1359" s="7" t="s">
        <v>38971</v>
      </c>
      <c r="I1359" s="64"/>
      <c r="J1359" s="65"/>
      <c r="K1359" s="10"/>
      <c r="L1359" s="21">
        <v>29051.20747126437</v>
      </c>
      <c r="M1359" s="68"/>
      <c r="N1359" s="4"/>
    </row>
    <row r="1360" spans="2:14">
      <c r="B1360" s="59" t="s">
        <v>36803</v>
      </c>
      <c r="C1360" s="7" t="s">
        <v>38971</v>
      </c>
      <c r="I1360" s="64"/>
      <c r="J1360" s="65"/>
      <c r="K1360" s="10"/>
      <c r="L1360" s="21">
        <v>29051.20747126437</v>
      </c>
      <c r="M1360" s="68"/>
      <c r="N1360" s="4"/>
    </row>
    <row r="1361" spans="2:14">
      <c r="B1361" s="59" t="s">
        <v>613</v>
      </c>
      <c r="C1361" s="7" t="s">
        <v>614</v>
      </c>
      <c r="I1361" s="64"/>
      <c r="J1361" s="65"/>
      <c r="K1361" s="10"/>
      <c r="L1361" s="21">
        <v>286.21379310344827</v>
      </c>
      <c r="M1361" s="68"/>
      <c r="N1361" s="4"/>
    </row>
    <row r="1362" spans="2:14">
      <c r="B1362" s="59" t="s">
        <v>615</v>
      </c>
      <c r="C1362" s="7" t="s">
        <v>616</v>
      </c>
      <c r="I1362" s="64"/>
      <c r="J1362" s="65"/>
      <c r="K1362" s="10"/>
      <c r="L1362" s="21">
        <v>286.21379310344827</v>
      </c>
      <c r="M1362" s="68"/>
      <c r="N1362" s="4"/>
    </row>
    <row r="1363" spans="2:14">
      <c r="B1363" s="59" t="s">
        <v>617</v>
      </c>
      <c r="C1363" s="7" t="s">
        <v>618</v>
      </c>
      <c r="I1363" s="64"/>
      <c r="J1363" s="65"/>
      <c r="K1363" s="10"/>
      <c r="L1363" s="21">
        <v>286.21379310344827</v>
      </c>
      <c r="M1363" s="68"/>
      <c r="N1363" s="4"/>
    </row>
    <row r="1364" spans="2:14">
      <c r="B1364" s="59" t="s">
        <v>619</v>
      </c>
      <c r="C1364" s="7" t="s">
        <v>620</v>
      </c>
      <c r="I1364" s="64"/>
      <c r="J1364" s="65"/>
      <c r="K1364" s="10"/>
      <c r="L1364" s="21">
        <v>267.94482758620688</v>
      </c>
      <c r="M1364" s="68"/>
      <c r="N1364" s="4"/>
    </row>
    <row r="1365" spans="2:14">
      <c r="B1365" s="59" t="s">
        <v>621</v>
      </c>
      <c r="C1365" s="7" t="s">
        <v>622</v>
      </c>
      <c r="I1365" s="64"/>
      <c r="J1365" s="65"/>
      <c r="K1365" s="10"/>
      <c r="L1365" s="21">
        <v>5422.3304597701144</v>
      </c>
      <c r="M1365" s="68"/>
      <c r="N1365" s="4"/>
    </row>
    <row r="1366" spans="2:14">
      <c r="B1366" s="59" t="s">
        <v>623</v>
      </c>
      <c r="C1366" s="7" t="s">
        <v>624</v>
      </c>
      <c r="I1366" s="64"/>
      <c r="J1366" s="65"/>
      <c r="K1366" s="10"/>
      <c r="L1366" s="21">
        <v>8573.2195402298858</v>
      </c>
      <c r="M1366" s="68"/>
      <c r="N1366" s="4"/>
    </row>
    <row r="1367" spans="2:14">
      <c r="B1367" s="59" t="s">
        <v>625</v>
      </c>
      <c r="C1367" s="7" t="s">
        <v>626</v>
      </c>
      <c r="I1367" s="64"/>
      <c r="J1367" s="65"/>
      <c r="K1367" s="10"/>
      <c r="L1367" s="21">
        <v>10844.660919540229</v>
      </c>
      <c r="M1367" s="68"/>
      <c r="N1367" s="4"/>
    </row>
    <row r="1368" spans="2:14">
      <c r="B1368" s="59" t="s">
        <v>627</v>
      </c>
      <c r="C1368" s="7" t="s">
        <v>628</v>
      </c>
      <c r="I1368" s="64"/>
      <c r="J1368" s="65"/>
      <c r="K1368" s="10"/>
      <c r="L1368" s="21">
        <v>17145.931609195402</v>
      </c>
      <c r="M1368" s="68"/>
      <c r="N1368" s="4"/>
    </row>
    <row r="1369" spans="2:14">
      <c r="B1369" s="59" t="s">
        <v>629</v>
      </c>
      <c r="C1369" s="7" t="s">
        <v>630</v>
      </c>
      <c r="I1369" s="64"/>
      <c r="J1369" s="65"/>
      <c r="K1369" s="10"/>
      <c r="L1369" s="21">
        <v>7049.2833333333338</v>
      </c>
      <c r="M1369" s="68"/>
      <c r="N1369" s="4"/>
    </row>
    <row r="1370" spans="2:14">
      <c r="B1370" s="59" t="s">
        <v>631</v>
      </c>
      <c r="C1370" s="7" t="s">
        <v>632</v>
      </c>
      <c r="I1370" s="64"/>
      <c r="J1370" s="65"/>
      <c r="K1370" s="10"/>
      <c r="L1370" s="21">
        <v>11145.083908045977</v>
      </c>
      <c r="M1370" s="68"/>
      <c r="N1370" s="4"/>
    </row>
    <row r="1371" spans="2:14">
      <c r="B1371" s="59" t="s">
        <v>633</v>
      </c>
      <c r="C1371" s="7" t="s">
        <v>634</v>
      </c>
      <c r="I1371" s="64"/>
      <c r="J1371" s="65"/>
      <c r="K1371" s="10"/>
      <c r="L1371" s="21">
        <v>12259.490804597701</v>
      </c>
      <c r="M1371" s="68"/>
      <c r="N1371" s="4"/>
    </row>
    <row r="1372" spans="2:14">
      <c r="B1372" s="59" t="s">
        <v>635</v>
      </c>
      <c r="C1372" s="7" t="s">
        <v>636</v>
      </c>
      <c r="I1372" s="64"/>
      <c r="J1372" s="65"/>
      <c r="K1372" s="10"/>
      <c r="L1372" s="21">
        <v>22289.660344827586</v>
      </c>
      <c r="M1372" s="68"/>
      <c r="N1372" s="4"/>
    </row>
    <row r="1373" spans="2:14">
      <c r="B1373" s="59" t="s">
        <v>637</v>
      </c>
      <c r="C1373" s="7" t="s">
        <v>638</v>
      </c>
      <c r="I1373" s="64"/>
      <c r="J1373" s="65"/>
      <c r="K1373" s="10"/>
      <c r="L1373" s="21">
        <v>2593.1781609195405</v>
      </c>
      <c r="M1373" s="68"/>
      <c r="N1373" s="4"/>
    </row>
    <row r="1374" spans="2:14">
      <c r="B1374" s="59" t="s">
        <v>36804</v>
      </c>
      <c r="C1374" s="7" t="s">
        <v>38972</v>
      </c>
      <c r="I1374" s="64"/>
      <c r="J1374" s="65"/>
      <c r="K1374" s="10"/>
      <c r="L1374" s="21">
        <v>10022.557471264368</v>
      </c>
      <c r="M1374" s="68"/>
      <c r="N1374" s="4"/>
    </row>
    <row r="1375" spans="2:14">
      <c r="B1375" s="59" t="s">
        <v>639</v>
      </c>
      <c r="C1375" s="7" t="s">
        <v>640</v>
      </c>
      <c r="I1375" s="64"/>
      <c r="J1375" s="65"/>
      <c r="K1375" s="10"/>
      <c r="L1375" s="21">
        <v>15484.978160919542</v>
      </c>
      <c r="M1375" s="68"/>
      <c r="N1375" s="4"/>
    </row>
    <row r="1376" spans="2:14">
      <c r="B1376" s="59" t="s">
        <v>641</v>
      </c>
      <c r="C1376" s="7" t="s">
        <v>642</v>
      </c>
      <c r="I1376" s="64"/>
      <c r="J1376" s="65"/>
      <c r="K1376" s="10"/>
      <c r="L1376" s="21">
        <v>2110.5729885057472</v>
      </c>
      <c r="M1376" s="68"/>
      <c r="N1376" s="4"/>
    </row>
    <row r="1377" spans="2:14">
      <c r="B1377" s="59" t="s">
        <v>643</v>
      </c>
      <c r="C1377" s="7" t="s">
        <v>644</v>
      </c>
      <c r="I1377" s="64"/>
      <c r="J1377" s="65"/>
      <c r="K1377" s="10"/>
      <c r="L1377" s="21">
        <v>2873.8097701149427</v>
      </c>
      <c r="M1377" s="68"/>
      <c r="N1377" s="4"/>
    </row>
    <row r="1378" spans="2:14">
      <c r="B1378" s="59" t="s">
        <v>645</v>
      </c>
      <c r="C1378" s="7" t="s">
        <v>646</v>
      </c>
      <c r="I1378" s="64"/>
      <c r="J1378" s="65"/>
      <c r="K1378" s="10"/>
      <c r="L1378" s="21">
        <v>2649.5074712643677</v>
      </c>
      <c r="M1378" s="68"/>
      <c r="N1378" s="4"/>
    </row>
    <row r="1379" spans="2:14">
      <c r="B1379" s="59" t="s">
        <v>647</v>
      </c>
      <c r="C1379" s="7" t="s">
        <v>648</v>
      </c>
      <c r="I1379" s="64"/>
      <c r="J1379" s="65"/>
      <c r="K1379" s="10"/>
      <c r="L1379" s="21">
        <v>3726.8689655172416</v>
      </c>
      <c r="M1379" s="68"/>
      <c r="N1379" s="4"/>
    </row>
    <row r="1380" spans="2:14">
      <c r="B1380" s="59" t="s">
        <v>649</v>
      </c>
      <c r="C1380" s="7" t="s">
        <v>650</v>
      </c>
      <c r="I1380" s="64"/>
      <c r="J1380" s="65"/>
      <c r="K1380" s="10"/>
      <c r="L1380" s="21">
        <v>3772.0339080459771</v>
      </c>
      <c r="M1380" s="68"/>
      <c r="N1380" s="4"/>
    </row>
    <row r="1381" spans="2:14">
      <c r="B1381" s="59" t="s">
        <v>651</v>
      </c>
      <c r="C1381" s="7" t="s">
        <v>650</v>
      </c>
      <c r="I1381" s="64"/>
      <c r="J1381" s="65"/>
      <c r="K1381" s="10"/>
      <c r="L1381" s="21">
        <v>1930.9281609195402</v>
      </c>
      <c r="M1381" s="68"/>
      <c r="N1381" s="4"/>
    </row>
    <row r="1382" spans="2:14">
      <c r="B1382" s="59" t="s">
        <v>652</v>
      </c>
      <c r="C1382" s="7" t="s">
        <v>650</v>
      </c>
      <c r="I1382" s="64"/>
      <c r="J1382" s="65"/>
      <c r="K1382" s="10"/>
      <c r="L1382" s="21">
        <v>4535.2706896551726</v>
      </c>
      <c r="M1382" s="68"/>
      <c r="N1382" s="4"/>
    </row>
    <row r="1383" spans="2:14">
      <c r="B1383" s="59" t="s">
        <v>653</v>
      </c>
      <c r="C1383" s="7" t="s">
        <v>650</v>
      </c>
      <c r="I1383" s="64"/>
      <c r="J1383" s="65"/>
      <c r="K1383" s="10"/>
      <c r="L1383" s="21">
        <v>2829.1522988505749</v>
      </c>
      <c r="M1383" s="68"/>
      <c r="N1383" s="4"/>
    </row>
    <row r="1384" spans="2:14">
      <c r="B1384" s="59" t="s">
        <v>654</v>
      </c>
      <c r="C1384" s="7" t="s">
        <v>650</v>
      </c>
      <c r="I1384" s="64"/>
      <c r="J1384" s="65"/>
      <c r="K1384" s="10"/>
      <c r="L1384" s="21">
        <v>3772.0339080459771</v>
      </c>
      <c r="M1384" s="68"/>
      <c r="N1384" s="4"/>
    </row>
    <row r="1385" spans="2:14">
      <c r="B1385" s="59" t="s">
        <v>655</v>
      </c>
      <c r="C1385" s="7" t="s">
        <v>650</v>
      </c>
      <c r="I1385" s="64"/>
      <c r="J1385" s="65"/>
      <c r="K1385" s="10"/>
      <c r="L1385" s="21">
        <v>4535.2706896551726</v>
      </c>
      <c r="M1385" s="68"/>
      <c r="N1385" s="4"/>
    </row>
    <row r="1386" spans="2:14">
      <c r="B1386" s="59" t="s">
        <v>656</v>
      </c>
      <c r="C1386" s="7" t="s">
        <v>657</v>
      </c>
      <c r="I1386" s="64"/>
      <c r="J1386" s="65"/>
      <c r="K1386" s="10"/>
      <c r="L1386" s="21">
        <v>2829.1522988505749</v>
      </c>
      <c r="M1386" s="68"/>
      <c r="N1386" s="4"/>
    </row>
    <row r="1387" spans="2:14">
      <c r="B1387" s="59" t="s">
        <v>658</v>
      </c>
      <c r="C1387" s="7" t="s">
        <v>659</v>
      </c>
      <c r="I1387" s="64"/>
      <c r="J1387" s="65"/>
      <c r="K1387" s="10"/>
      <c r="L1387" s="21">
        <v>1761.4327586206896</v>
      </c>
      <c r="M1387" s="68"/>
      <c r="N1387" s="4"/>
    </row>
    <row r="1388" spans="2:14">
      <c r="B1388" s="59" t="s">
        <v>660</v>
      </c>
      <c r="C1388" s="7" t="s">
        <v>661</v>
      </c>
      <c r="I1388" s="64"/>
      <c r="J1388" s="65"/>
      <c r="K1388" s="10"/>
      <c r="L1388" s="21">
        <v>2829.1522988505749</v>
      </c>
      <c r="M1388" s="68"/>
      <c r="N1388" s="4"/>
    </row>
    <row r="1389" spans="2:14">
      <c r="B1389" s="59" t="s">
        <v>36805</v>
      </c>
      <c r="C1389" s="7" t="s">
        <v>38973</v>
      </c>
      <c r="I1389" s="64"/>
      <c r="J1389" s="65"/>
      <c r="K1389" s="10"/>
      <c r="L1389" s="21">
        <v>570.3977011494253</v>
      </c>
      <c r="M1389" s="68"/>
      <c r="N1389" s="4"/>
    </row>
    <row r="1390" spans="2:14">
      <c r="B1390" s="59" t="s">
        <v>36806</v>
      </c>
      <c r="C1390" s="7" t="s">
        <v>38974</v>
      </c>
      <c r="I1390" s="64"/>
      <c r="J1390" s="65"/>
      <c r="K1390" s="10"/>
      <c r="L1390" s="21">
        <v>740.90804597701151</v>
      </c>
      <c r="M1390" s="68"/>
      <c r="N1390" s="4"/>
    </row>
    <row r="1391" spans="2:14">
      <c r="B1391" s="59" t="s">
        <v>36807</v>
      </c>
      <c r="C1391" s="7" t="s">
        <v>38973</v>
      </c>
      <c r="I1391" s="64"/>
      <c r="J1391" s="65"/>
      <c r="K1391" s="10"/>
      <c r="L1391" s="21">
        <v>282.66149425287358</v>
      </c>
      <c r="M1391" s="68"/>
      <c r="N1391" s="4"/>
    </row>
    <row r="1392" spans="2:14">
      <c r="B1392" s="59" t="s">
        <v>36808</v>
      </c>
      <c r="C1392" s="7" t="s">
        <v>38975</v>
      </c>
      <c r="I1392" s="64"/>
      <c r="J1392" s="65"/>
      <c r="K1392" s="10"/>
      <c r="L1392" s="21">
        <v>367.91666666666663</v>
      </c>
      <c r="M1392" s="68"/>
      <c r="N1392" s="4"/>
    </row>
    <row r="1393" spans="2:14">
      <c r="B1393" s="59" t="s">
        <v>36809</v>
      </c>
      <c r="C1393" s="7" t="s">
        <v>38976</v>
      </c>
      <c r="I1393" s="64"/>
      <c r="J1393" s="65"/>
      <c r="K1393" s="10"/>
      <c r="L1393" s="21">
        <v>1422.9494252873565</v>
      </c>
      <c r="M1393" s="68"/>
      <c r="N1393" s="4"/>
    </row>
    <row r="1394" spans="2:14">
      <c r="B1394" s="59" t="s">
        <v>36810</v>
      </c>
      <c r="C1394" s="7" t="s">
        <v>38977</v>
      </c>
      <c r="I1394" s="64"/>
      <c r="J1394" s="65"/>
      <c r="K1394" s="10"/>
      <c r="L1394" s="21">
        <v>1263.0959770114941</v>
      </c>
      <c r="M1394" s="68"/>
      <c r="N1394" s="4"/>
    </row>
    <row r="1395" spans="2:14">
      <c r="B1395" s="59" t="s">
        <v>36811</v>
      </c>
      <c r="C1395" s="7" t="s">
        <v>38978</v>
      </c>
      <c r="I1395" s="64"/>
      <c r="J1395" s="65"/>
      <c r="K1395" s="10"/>
      <c r="L1395" s="21">
        <v>1855.3149425287356</v>
      </c>
      <c r="M1395" s="68"/>
      <c r="N1395" s="4"/>
    </row>
    <row r="1396" spans="2:14">
      <c r="B1396" s="59" t="s">
        <v>36812</v>
      </c>
      <c r="C1396" s="7" t="s">
        <v>38979</v>
      </c>
      <c r="I1396" s="64"/>
      <c r="J1396" s="65"/>
      <c r="K1396" s="10"/>
      <c r="L1396" s="21">
        <v>2315.5913793103446</v>
      </c>
      <c r="M1396" s="68"/>
      <c r="N1396" s="4"/>
    </row>
    <row r="1397" spans="2:14">
      <c r="B1397" s="59" t="s">
        <v>662</v>
      </c>
      <c r="C1397" s="7" t="s">
        <v>663</v>
      </c>
      <c r="I1397" s="64"/>
      <c r="J1397" s="65"/>
      <c r="K1397" s="10"/>
      <c r="L1397" s="21">
        <v>2199.3804597701151</v>
      </c>
      <c r="M1397" s="68"/>
      <c r="N1397" s="4"/>
    </row>
    <row r="1398" spans="2:14">
      <c r="B1398" s="59" t="s">
        <v>664</v>
      </c>
      <c r="C1398" s="7" t="s">
        <v>665</v>
      </c>
      <c r="I1398" s="64"/>
      <c r="J1398" s="65"/>
      <c r="K1398" s="10"/>
      <c r="L1398" s="21">
        <v>2746.434482758621</v>
      </c>
      <c r="M1398" s="68"/>
      <c r="N1398" s="4"/>
    </row>
    <row r="1399" spans="2:14">
      <c r="B1399" s="59" t="s">
        <v>36813</v>
      </c>
      <c r="C1399" s="7" t="s">
        <v>38980</v>
      </c>
      <c r="I1399" s="64"/>
      <c r="J1399" s="65"/>
      <c r="K1399" s="10"/>
      <c r="L1399" s="21">
        <v>7424.3045977011498</v>
      </c>
      <c r="M1399" s="68"/>
      <c r="N1399" s="4"/>
    </row>
    <row r="1400" spans="2:14">
      <c r="B1400" s="59" t="s">
        <v>36814</v>
      </c>
      <c r="C1400" s="7" t="s">
        <v>38981</v>
      </c>
      <c r="I1400" s="64"/>
      <c r="J1400" s="65"/>
      <c r="K1400" s="10"/>
      <c r="L1400" s="21">
        <v>8909.1655172413793</v>
      </c>
      <c r="M1400" s="68"/>
      <c r="N1400" s="4"/>
    </row>
    <row r="1401" spans="2:14">
      <c r="B1401" s="59" t="s">
        <v>36815</v>
      </c>
      <c r="C1401" s="7" t="s">
        <v>38982</v>
      </c>
      <c r="I1401" s="64"/>
      <c r="J1401" s="65"/>
      <c r="K1401" s="10"/>
      <c r="L1401" s="21">
        <v>682.04137931034484</v>
      </c>
      <c r="M1401" s="68"/>
      <c r="N1401" s="4"/>
    </row>
    <row r="1402" spans="2:14">
      <c r="B1402" s="59" t="s">
        <v>36816</v>
      </c>
      <c r="C1402" s="7" t="s">
        <v>38983</v>
      </c>
      <c r="I1402" s="64"/>
      <c r="J1402" s="65"/>
      <c r="K1402" s="10"/>
      <c r="L1402" s="21">
        <v>884.5224137931034</v>
      </c>
      <c r="M1402" s="68"/>
      <c r="N1402" s="4"/>
    </row>
    <row r="1403" spans="2:14">
      <c r="B1403" s="59" t="s">
        <v>36817</v>
      </c>
      <c r="C1403" s="7" t="s">
        <v>38984</v>
      </c>
      <c r="I1403" s="64"/>
      <c r="J1403" s="65"/>
      <c r="K1403" s="10"/>
      <c r="L1403" s="21">
        <v>330.36379310344824</v>
      </c>
      <c r="M1403" s="68"/>
      <c r="N1403" s="4"/>
    </row>
    <row r="1404" spans="2:14">
      <c r="B1404" s="59" t="s">
        <v>36818</v>
      </c>
      <c r="C1404" s="7" t="s">
        <v>38985</v>
      </c>
      <c r="I1404" s="64"/>
      <c r="J1404" s="65"/>
      <c r="K1404" s="10"/>
      <c r="L1404" s="21">
        <v>442.51494252873562</v>
      </c>
      <c r="M1404" s="68"/>
      <c r="N1404" s="4"/>
    </row>
    <row r="1405" spans="2:14">
      <c r="B1405" s="59" t="s">
        <v>36819</v>
      </c>
      <c r="C1405" s="7" t="s">
        <v>38986</v>
      </c>
      <c r="I1405" s="64"/>
      <c r="J1405" s="65"/>
      <c r="K1405" s="10"/>
      <c r="L1405" s="21">
        <v>3880.1252873563217</v>
      </c>
      <c r="M1405" s="68"/>
      <c r="N1405" s="4"/>
    </row>
    <row r="1406" spans="2:14">
      <c r="B1406" s="59" t="s">
        <v>666</v>
      </c>
      <c r="C1406" s="7" t="s">
        <v>667</v>
      </c>
      <c r="I1406" s="64"/>
      <c r="J1406" s="65"/>
      <c r="K1406" s="10"/>
      <c r="L1406" s="21">
        <v>11539.896551724139</v>
      </c>
      <c r="M1406" s="68"/>
      <c r="N1406" s="4"/>
    </row>
    <row r="1407" spans="2:14">
      <c r="B1407" s="59" t="s">
        <v>668</v>
      </c>
      <c r="C1407" s="7" t="s">
        <v>669</v>
      </c>
      <c r="I1407" s="64"/>
      <c r="J1407" s="65"/>
      <c r="K1407" s="10"/>
      <c r="L1407" s="21">
        <v>12438.120689655174</v>
      </c>
      <c r="M1407" s="68"/>
      <c r="N1407" s="4"/>
    </row>
    <row r="1408" spans="2:14">
      <c r="B1408" s="59" t="s">
        <v>670</v>
      </c>
      <c r="C1408" s="7" t="s">
        <v>671</v>
      </c>
      <c r="I1408" s="64"/>
      <c r="J1408" s="65"/>
      <c r="K1408" s="10"/>
      <c r="L1408" s="21">
        <v>21687.291954022989</v>
      </c>
      <c r="M1408" s="68"/>
      <c r="N1408" s="4"/>
    </row>
    <row r="1409" spans="2:14">
      <c r="B1409" s="59" t="s">
        <v>672</v>
      </c>
      <c r="C1409" s="7" t="s">
        <v>673</v>
      </c>
      <c r="I1409" s="64"/>
      <c r="J1409" s="65"/>
      <c r="K1409" s="10"/>
      <c r="L1409" s="21">
        <v>24875.733908045979</v>
      </c>
      <c r="M1409" s="68"/>
      <c r="N1409" s="4"/>
    </row>
    <row r="1410" spans="2:14">
      <c r="B1410" s="59" t="s">
        <v>674</v>
      </c>
      <c r="C1410" s="7" t="s">
        <v>675</v>
      </c>
      <c r="I1410" s="64"/>
      <c r="J1410" s="65"/>
      <c r="K1410" s="10"/>
      <c r="L1410" s="21">
        <v>43419.74885057471</v>
      </c>
      <c r="M1410" s="68"/>
      <c r="N1410" s="4"/>
    </row>
    <row r="1411" spans="2:14">
      <c r="B1411" s="59" t="s">
        <v>676</v>
      </c>
      <c r="C1411" s="7" t="s">
        <v>677</v>
      </c>
      <c r="I1411" s="64"/>
      <c r="J1411" s="65"/>
      <c r="K1411" s="10"/>
      <c r="L1411" s="21">
        <v>2649.5074712643677</v>
      </c>
      <c r="M1411" s="68"/>
      <c r="N1411" s="4"/>
    </row>
    <row r="1412" spans="2:14">
      <c r="B1412" s="59" t="s">
        <v>678</v>
      </c>
      <c r="C1412" s="7" t="s">
        <v>679</v>
      </c>
      <c r="I1412" s="64"/>
      <c r="J1412" s="65"/>
      <c r="K1412" s="10"/>
      <c r="L1412" s="21">
        <v>3188.4419540229887</v>
      </c>
      <c r="M1412" s="68"/>
      <c r="N1412" s="4"/>
    </row>
    <row r="1413" spans="2:14">
      <c r="B1413" s="59" t="s">
        <v>680</v>
      </c>
      <c r="C1413" s="7" t="s">
        <v>681</v>
      </c>
      <c r="I1413" s="64"/>
      <c r="J1413" s="65"/>
      <c r="K1413" s="10"/>
      <c r="L1413" s="21">
        <v>4321.6252873563217</v>
      </c>
      <c r="M1413" s="68"/>
      <c r="N1413" s="4"/>
    </row>
    <row r="1414" spans="2:14">
      <c r="B1414" s="59" t="s">
        <v>682</v>
      </c>
      <c r="C1414" s="7" t="s">
        <v>683</v>
      </c>
      <c r="I1414" s="64"/>
      <c r="J1414" s="65"/>
      <c r="K1414" s="10"/>
      <c r="L1414" s="21">
        <v>3682.2114942528733</v>
      </c>
      <c r="M1414" s="68"/>
      <c r="N1414" s="4"/>
    </row>
    <row r="1415" spans="2:14">
      <c r="B1415" s="59" t="s">
        <v>684</v>
      </c>
      <c r="C1415" s="7" t="s">
        <v>685</v>
      </c>
      <c r="I1415" s="64"/>
      <c r="J1415" s="65"/>
      <c r="K1415" s="10"/>
      <c r="L1415" s="21">
        <v>3861.8563218390805</v>
      </c>
      <c r="M1415" s="68"/>
      <c r="N1415" s="4"/>
    </row>
    <row r="1416" spans="2:14">
      <c r="B1416" s="59" t="s">
        <v>686</v>
      </c>
      <c r="C1416" s="7" t="s">
        <v>687</v>
      </c>
      <c r="I1416" s="64"/>
      <c r="J1416" s="65"/>
      <c r="K1416" s="10"/>
      <c r="L1416" s="21">
        <v>4221.1459770114943</v>
      </c>
      <c r="M1416" s="68"/>
      <c r="N1416" s="4"/>
    </row>
    <row r="1417" spans="2:14">
      <c r="B1417" s="59" t="s">
        <v>688</v>
      </c>
      <c r="C1417" s="7" t="s">
        <v>689</v>
      </c>
      <c r="I1417" s="64"/>
      <c r="J1417" s="65"/>
      <c r="K1417" s="10"/>
      <c r="L1417" s="21">
        <v>5388.3298850574711</v>
      </c>
      <c r="M1417" s="68"/>
      <c r="N1417" s="4"/>
    </row>
    <row r="1418" spans="2:14">
      <c r="B1418" s="59" t="s">
        <v>690</v>
      </c>
      <c r="C1418" s="7" t="s">
        <v>691</v>
      </c>
      <c r="I1418" s="64"/>
      <c r="J1418" s="65"/>
      <c r="K1418" s="10"/>
      <c r="L1418" s="21">
        <v>6331.2114942528742</v>
      </c>
      <c r="M1418" s="68"/>
      <c r="N1418" s="4"/>
    </row>
    <row r="1419" spans="2:14">
      <c r="B1419" s="59" t="s">
        <v>692</v>
      </c>
      <c r="C1419" s="7" t="s">
        <v>693</v>
      </c>
      <c r="I1419" s="64"/>
      <c r="J1419" s="65"/>
      <c r="K1419" s="10"/>
      <c r="L1419" s="21">
        <v>256.78045977011493</v>
      </c>
      <c r="M1419" s="68"/>
      <c r="N1419" s="4"/>
    </row>
    <row r="1420" spans="2:14">
      <c r="B1420" s="59" t="s">
        <v>694</v>
      </c>
      <c r="C1420" s="7" t="s">
        <v>695</v>
      </c>
      <c r="I1420" s="64"/>
      <c r="J1420" s="65"/>
      <c r="K1420" s="10"/>
      <c r="L1420" s="21">
        <v>18388.728735632183</v>
      </c>
      <c r="M1420" s="68"/>
      <c r="N1420" s="4"/>
    </row>
    <row r="1421" spans="2:14">
      <c r="B1421" s="59" t="s">
        <v>696</v>
      </c>
      <c r="C1421" s="7" t="s">
        <v>697</v>
      </c>
      <c r="I1421" s="64"/>
      <c r="J1421" s="65"/>
      <c r="K1421" s="10"/>
      <c r="L1421" s="21">
        <v>18388.728735632183</v>
      </c>
      <c r="M1421" s="68"/>
      <c r="N1421" s="4"/>
    </row>
    <row r="1422" spans="2:14">
      <c r="B1422" s="59" t="s">
        <v>698</v>
      </c>
      <c r="C1422" s="7" t="s">
        <v>699</v>
      </c>
      <c r="I1422" s="64"/>
      <c r="J1422" s="65"/>
      <c r="K1422" s="10"/>
      <c r="L1422" s="21">
        <v>13731.664942528736</v>
      </c>
      <c r="M1422" s="68"/>
      <c r="N1422" s="4"/>
    </row>
    <row r="1423" spans="2:14">
      <c r="B1423" s="59" t="s">
        <v>700</v>
      </c>
      <c r="C1423" s="7" t="s">
        <v>701</v>
      </c>
      <c r="I1423" s="64"/>
      <c r="J1423" s="65"/>
      <c r="K1423" s="10"/>
      <c r="L1423" s="21">
        <v>4097.8304597701153</v>
      </c>
      <c r="M1423" s="68"/>
      <c r="N1423" s="4"/>
    </row>
    <row r="1424" spans="2:14">
      <c r="B1424" s="59" t="s">
        <v>702</v>
      </c>
      <c r="C1424" s="7" t="s">
        <v>703</v>
      </c>
      <c r="I1424" s="64"/>
      <c r="J1424" s="65"/>
      <c r="K1424" s="10"/>
      <c r="L1424" s="21">
        <v>8826.9551724137928</v>
      </c>
      <c r="M1424" s="68"/>
      <c r="N1424" s="4"/>
    </row>
    <row r="1425" spans="2:14">
      <c r="B1425" s="59" t="s">
        <v>36820</v>
      </c>
      <c r="C1425" s="7" t="s">
        <v>38987</v>
      </c>
      <c r="I1425" s="64"/>
      <c r="J1425" s="65"/>
      <c r="K1425" s="10"/>
      <c r="L1425" s="21">
        <v>1879.6735632183909</v>
      </c>
      <c r="M1425" s="68"/>
      <c r="N1425" s="4"/>
    </row>
    <row r="1426" spans="2:14">
      <c r="B1426" s="59" t="s">
        <v>704</v>
      </c>
      <c r="C1426" s="7" t="s">
        <v>705</v>
      </c>
      <c r="I1426" s="64"/>
      <c r="J1426" s="65"/>
      <c r="K1426" s="10"/>
      <c r="L1426" s="21">
        <v>2667.7764367816089</v>
      </c>
      <c r="M1426" s="68"/>
      <c r="N1426" s="4"/>
    </row>
    <row r="1427" spans="2:14">
      <c r="B1427" s="59" t="s">
        <v>706</v>
      </c>
      <c r="C1427" s="7" t="s">
        <v>707</v>
      </c>
      <c r="I1427" s="64"/>
      <c r="J1427" s="65"/>
      <c r="K1427" s="10"/>
      <c r="L1427" s="21">
        <v>3521.3431034482755</v>
      </c>
      <c r="M1427" s="68"/>
      <c r="N1427" s="4"/>
    </row>
    <row r="1428" spans="2:14">
      <c r="B1428" s="59" t="s">
        <v>708</v>
      </c>
      <c r="C1428" s="7" t="s">
        <v>709</v>
      </c>
      <c r="I1428" s="64"/>
      <c r="J1428" s="65"/>
      <c r="K1428" s="10"/>
      <c r="L1428" s="21">
        <v>6401.75</v>
      </c>
      <c r="M1428" s="68"/>
      <c r="N1428" s="4"/>
    </row>
    <row r="1429" spans="2:14">
      <c r="B1429" s="59" t="s">
        <v>710</v>
      </c>
      <c r="C1429" s="7" t="s">
        <v>711</v>
      </c>
      <c r="I1429" s="64"/>
      <c r="J1429" s="65"/>
      <c r="K1429" s="10"/>
      <c r="L1429" s="21">
        <v>6721.9643678160928</v>
      </c>
      <c r="M1429" s="68"/>
      <c r="N1429" s="4"/>
    </row>
    <row r="1430" spans="2:14">
      <c r="B1430" s="59" t="s">
        <v>712</v>
      </c>
      <c r="C1430" s="7" t="s">
        <v>713</v>
      </c>
      <c r="I1430" s="64"/>
      <c r="J1430" s="65"/>
      <c r="K1430" s="10"/>
      <c r="L1430" s="21">
        <v>7042.1787356321838</v>
      </c>
      <c r="M1430" s="68"/>
      <c r="N1430" s="4"/>
    </row>
    <row r="1431" spans="2:14">
      <c r="B1431" s="59" t="s">
        <v>714</v>
      </c>
      <c r="C1431" s="7" t="s">
        <v>715</v>
      </c>
      <c r="I1431" s="64"/>
      <c r="J1431" s="65"/>
      <c r="K1431" s="10"/>
      <c r="L1431" s="21">
        <v>12803.5</v>
      </c>
      <c r="M1431" s="68"/>
      <c r="N1431" s="4"/>
    </row>
    <row r="1432" spans="2:14">
      <c r="B1432" s="59" t="s">
        <v>716</v>
      </c>
      <c r="C1432" s="7" t="s">
        <v>717</v>
      </c>
      <c r="I1432" s="64"/>
      <c r="J1432" s="65"/>
      <c r="K1432" s="10"/>
      <c r="L1432" s="21">
        <v>3882.6626436781607</v>
      </c>
      <c r="M1432" s="68"/>
      <c r="N1432" s="4"/>
    </row>
    <row r="1433" spans="2:14">
      <c r="B1433" s="59" t="s">
        <v>718</v>
      </c>
      <c r="C1433" s="7" t="s">
        <v>719</v>
      </c>
      <c r="I1433" s="64"/>
      <c r="J1433" s="65"/>
      <c r="K1433" s="10"/>
      <c r="L1433" s="21">
        <v>8826.9551724137928</v>
      </c>
      <c r="M1433" s="68"/>
      <c r="N1433" s="4"/>
    </row>
    <row r="1434" spans="2:14">
      <c r="B1434" s="59" t="s">
        <v>720</v>
      </c>
      <c r="C1434" s="7" t="s">
        <v>721</v>
      </c>
      <c r="I1434" s="64"/>
      <c r="J1434" s="65"/>
      <c r="K1434" s="10"/>
      <c r="L1434" s="21">
        <v>2265.3517241379309</v>
      </c>
      <c r="M1434" s="68"/>
      <c r="N1434" s="4"/>
    </row>
    <row r="1435" spans="2:14">
      <c r="B1435" s="59" t="s">
        <v>722</v>
      </c>
      <c r="C1435" s="7" t="s">
        <v>723</v>
      </c>
      <c r="I1435" s="64"/>
      <c r="J1435" s="65"/>
      <c r="K1435" s="10"/>
      <c r="L1435" s="21">
        <v>4530.7034482758618</v>
      </c>
      <c r="M1435" s="68"/>
      <c r="N1435" s="4"/>
    </row>
    <row r="1436" spans="2:14">
      <c r="B1436" s="59" t="s">
        <v>724</v>
      </c>
      <c r="C1436" s="7" t="s">
        <v>725</v>
      </c>
      <c r="I1436" s="64"/>
      <c r="J1436" s="65"/>
      <c r="K1436" s="10"/>
      <c r="L1436" s="21">
        <v>4530.7034482758618</v>
      </c>
      <c r="M1436" s="68"/>
      <c r="N1436" s="4"/>
    </row>
    <row r="1437" spans="2:14">
      <c r="B1437" s="59" t="s">
        <v>726</v>
      </c>
      <c r="C1437" s="7" t="s">
        <v>727</v>
      </c>
      <c r="I1437" s="64"/>
      <c r="J1437" s="65"/>
      <c r="K1437" s="10"/>
      <c r="L1437" s="21">
        <v>4530.7034482758618</v>
      </c>
      <c r="M1437" s="68"/>
      <c r="N1437" s="4"/>
    </row>
    <row r="1438" spans="2:14">
      <c r="B1438" s="59" t="s">
        <v>728</v>
      </c>
      <c r="C1438" s="7" t="s">
        <v>729</v>
      </c>
      <c r="I1438" s="64"/>
      <c r="J1438" s="65"/>
      <c r="K1438" s="10"/>
      <c r="L1438" s="21">
        <v>4530.7034482758618</v>
      </c>
      <c r="M1438" s="68"/>
      <c r="N1438" s="4"/>
    </row>
    <row r="1439" spans="2:14">
      <c r="B1439" s="59" t="s">
        <v>730</v>
      </c>
      <c r="C1439" s="7" t="s">
        <v>731</v>
      </c>
      <c r="I1439" s="64"/>
      <c r="J1439" s="65"/>
      <c r="K1439" s="10"/>
      <c r="L1439" s="21">
        <v>9709.4477011494237</v>
      </c>
      <c r="M1439" s="68"/>
      <c r="N1439" s="4"/>
    </row>
    <row r="1440" spans="2:14">
      <c r="B1440" s="59" t="s">
        <v>732</v>
      </c>
      <c r="C1440" s="7" t="s">
        <v>733</v>
      </c>
      <c r="I1440" s="64"/>
      <c r="J1440" s="65"/>
      <c r="K1440" s="10"/>
      <c r="L1440" s="21">
        <v>5884.6367816091952</v>
      </c>
      <c r="M1440" s="68"/>
      <c r="N1440" s="4"/>
    </row>
    <row r="1441" spans="2:14">
      <c r="B1441" s="59" t="s">
        <v>734</v>
      </c>
      <c r="C1441" s="7" t="s">
        <v>735</v>
      </c>
      <c r="I1441" s="64"/>
      <c r="J1441" s="65"/>
      <c r="K1441" s="10"/>
      <c r="L1441" s="21">
        <v>1961.883908045977</v>
      </c>
      <c r="M1441" s="68"/>
      <c r="N1441" s="4"/>
    </row>
    <row r="1442" spans="2:14">
      <c r="B1442" s="59" t="s">
        <v>736</v>
      </c>
      <c r="C1442" s="7" t="s">
        <v>737</v>
      </c>
      <c r="I1442" s="64"/>
      <c r="J1442" s="65"/>
      <c r="K1442" s="10"/>
      <c r="L1442" s="21">
        <v>3198.591379310345</v>
      </c>
      <c r="M1442" s="68"/>
      <c r="N1442" s="4"/>
    </row>
    <row r="1443" spans="2:14">
      <c r="B1443" s="59" t="s">
        <v>738</v>
      </c>
      <c r="C1443" s="7" t="s">
        <v>739</v>
      </c>
      <c r="I1443" s="64"/>
      <c r="J1443" s="65"/>
      <c r="K1443" s="10"/>
      <c r="L1443" s="21">
        <v>3198.591379310345</v>
      </c>
      <c r="M1443" s="68"/>
      <c r="N1443" s="4"/>
    </row>
    <row r="1444" spans="2:14">
      <c r="B1444" s="59" t="s">
        <v>740</v>
      </c>
      <c r="C1444" s="7" t="s">
        <v>741</v>
      </c>
      <c r="I1444" s="64"/>
      <c r="J1444" s="65"/>
      <c r="K1444" s="10"/>
      <c r="L1444" s="21">
        <v>3198.591379310345</v>
      </c>
      <c r="M1444" s="68"/>
      <c r="N1444" s="4"/>
    </row>
    <row r="1445" spans="2:14">
      <c r="B1445" s="59" t="s">
        <v>742</v>
      </c>
      <c r="C1445" s="7" t="s">
        <v>743</v>
      </c>
      <c r="I1445" s="64"/>
      <c r="J1445" s="65"/>
      <c r="K1445" s="10"/>
      <c r="L1445" s="21">
        <v>3198.591379310345</v>
      </c>
      <c r="M1445" s="68"/>
      <c r="N1445" s="4"/>
    </row>
    <row r="1446" spans="2:14">
      <c r="B1446" s="59" t="s">
        <v>744</v>
      </c>
      <c r="C1446" s="7" t="s">
        <v>745</v>
      </c>
      <c r="I1446" s="64"/>
      <c r="J1446" s="65"/>
      <c r="K1446" s="10"/>
      <c r="L1446" s="21">
        <v>3198.591379310345</v>
      </c>
      <c r="M1446" s="68"/>
      <c r="N1446" s="4"/>
    </row>
    <row r="1447" spans="2:14">
      <c r="B1447" s="59" t="s">
        <v>746</v>
      </c>
      <c r="C1447" s="7" t="s">
        <v>747</v>
      </c>
      <c r="I1447" s="64"/>
      <c r="J1447" s="65"/>
      <c r="K1447" s="10"/>
      <c r="L1447" s="21">
        <v>3198.591379310345</v>
      </c>
      <c r="M1447" s="68"/>
      <c r="N1447" s="4"/>
    </row>
    <row r="1448" spans="2:14">
      <c r="B1448" s="59" t="s">
        <v>748</v>
      </c>
      <c r="C1448" s="7" t="s">
        <v>749</v>
      </c>
      <c r="I1448" s="64"/>
      <c r="J1448" s="65"/>
      <c r="K1448" s="10"/>
      <c r="L1448" s="21">
        <v>3198.591379310345</v>
      </c>
      <c r="M1448" s="68"/>
      <c r="N1448" s="4"/>
    </row>
    <row r="1449" spans="2:14">
      <c r="B1449" s="59" t="s">
        <v>750</v>
      </c>
      <c r="C1449" s="7" t="s">
        <v>751</v>
      </c>
      <c r="I1449" s="64"/>
      <c r="J1449" s="65"/>
      <c r="K1449" s="10"/>
      <c r="L1449" s="21">
        <v>3198.591379310345</v>
      </c>
      <c r="M1449" s="68"/>
      <c r="N1449" s="4"/>
    </row>
    <row r="1450" spans="2:14">
      <c r="B1450" s="59" t="s">
        <v>752</v>
      </c>
      <c r="C1450" s="7" t="s">
        <v>753</v>
      </c>
      <c r="I1450" s="64"/>
      <c r="J1450" s="65"/>
      <c r="K1450" s="10"/>
      <c r="L1450" s="21">
        <v>4477.9264367816086</v>
      </c>
      <c r="M1450" s="68"/>
      <c r="N1450" s="4"/>
    </row>
    <row r="1451" spans="2:14">
      <c r="B1451" s="59" t="s">
        <v>754</v>
      </c>
      <c r="C1451" s="7" t="s">
        <v>755</v>
      </c>
      <c r="I1451" s="64"/>
      <c r="J1451" s="65"/>
      <c r="K1451" s="10"/>
      <c r="L1451" s="21">
        <v>4477.9264367816086</v>
      </c>
      <c r="M1451" s="68"/>
      <c r="N1451" s="4"/>
    </row>
    <row r="1452" spans="2:14">
      <c r="B1452" s="59" t="s">
        <v>36821</v>
      </c>
      <c r="C1452" s="7" t="s">
        <v>38988</v>
      </c>
      <c r="I1452" s="64"/>
      <c r="J1452" s="65"/>
      <c r="K1452" s="10"/>
      <c r="L1452" s="21">
        <v>4076.0091954022992</v>
      </c>
      <c r="M1452" s="68"/>
      <c r="N1452" s="4"/>
    </row>
    <row r="1453" spans="2:14">
      <c r="B1453" s="59" t="s">
        <v>36822</v>
      </c>
      <c r="C1453" s="7" t="s">
        <v>38989</v>
      </c>
      <c r="I1453" s="64"/>
      <c r="J1453" s="65"/>
      <c r="K1453" s="10"/>
      <c r="L1453" s="21">
        <v>4076.0091954022992</v>
      </c>
      <c r="M1453" s="68"/>
      <c r="N1453" s="4"/>
    </row>
    <row r="1454" spans="2:14">
      <c r="B1454" s="59" t="s">
        <v>36823</v>
      </c>
      <c r="C1454" s="7" t="s">
        <v>38990</v>
      </c>
      <c r="I1454" s="64"/>
      <c r="J1454" s="65"/>
      <c r="K1454" s="10"/>
      <c r="L1454" s="21">
        <v>4347.5063218390806</v>
      </c>
      <c r="M1454" s="68"/>
      <c r="N1454" s="4"/>
    </row>
    <row r="1455" spans="2:14">
      <c r="B1455" s="59" t="s">
        <v>36824</v>
      </c>
      <c r="C1455" s="7" t="s">
        <v>38991</v>
      </c>
      <c r="I1455" s="64"/>
      <c r="J1455" s="65"/>
      <c r="K1455" s="10"/>
      <c r="L1455" s="21">
        <v>4347.5063218390806</v>
      </c>
      <c r="M1455" s="68"/>
      <c r="N1455" s="4"/>
    </row>
    <row r="1456" spans="2:14">
      <c r="B1456" s="59" t="s">
        <v>36825</v>
      </c>
      <c r="C1456" s="7" t="s">
        <v>38992</v>
      </c>
      <c r="I1456" s="64"/>
      <c r="J1456" s="65"/>
      <c r="K1456" s="10"/>
      <c r="L1456" s="21">
        <v>5876.5172413793098</v>
      </c>
      <c r="M1456" s="68"/>
      <c r="N1456" s="4"/>
    </row>
    <row r="1457" spans="2:14">
      <c r="B1457" s="59" t="s">
        <v>36826</v>
      </c>
      <c r="C1457" s="7" t="s">
        <v>38993</v>
      </c>
      <c r="I1457" s="64"/>
      <c r="J1457" s="65"/>
      <c r="K1457" s="10"/>
      <c r="L1457" s="21">
        <v>8157.0931034482765</v>
      </c>
      <c r="M1457" s="68"/>
      <c r="N1457" s="4"/>
    </row>
    <row r="1458" spans="2:14">
      <c r="B1458" s="59" t="s">
        <v>36827</v>
      </c>
      <c r="C1458" s="7" t="s">
        <v>38994</v>
      </c>
      <c r="I1458" s="64"/>
      <c r="J1458" s="65"/>
      <c r="K1458" s="10"/>
      <c r="L1458" s="21">
        <v>8215.452298850576</v>
      </c>
      <c r="M1458" s="68"/>
      <c r="N1458" s="4"/>
    </row>
    <row r="1459" spans="2:14">
      <c r="B1459" s="59" t="s">
        <v>36828</v>
      </c>
      <c r="C1459" s="7" t="s">
        <v>38995</v>
      </c>
      <c r="I1459" s="64"/>
      <c r="J1459" s="65"/>
      <c r="K1459" s="10"/>
      <c r="L1459" s="21">
        <v>8215.452298850576</v>
      </c>
      <c r="M1459" s="68"/>
      <c r="N1459" s="4"/>
    </row>
    <row r="1460" spans="2:14">
      <c r="B1460" s="59" t="s">
        <v>36829</v>
      </c>
      <c r="C1460" s="7" t="s">
        <v>38996</v>
      </c>
      <c r="I1460" s="64"/>
      <c r="J1460" s="65"/>
      <c r="K1460" s="10"/>
      <c r="L1460" s="21">
        <v>8215.452298850576</v>
      </c>
      <c r="M1460" s="68"/>
      <c r="N1460" s="4"/>
    </row>
    <row r="1461" spans="2:14">
      <c r="B1461" s="59" t="s">
        <v>36830</v>
      </c>
      <c r="C1461" s="7" t="s">
        <v>38997</v>
      </c>
      <c r="I1461" s="64"/>
      <c r="J1461" s="65"/>
      <c r="K1461" s="10"/>
      <c r="L1461" s="21">
        <v>8215.452298850576</v>
      </c>
      <c r="M1461" s="68"/>
      <c r="N1461" s="4"/>
    </row>
    <row r="1462" spans="2:14">
      <c r="B1462" s="59" t="s">
        <v>36831</v>
      </c>
      <c r="C1462" s="7" t="s">
        <v>38998</v>
      </c>
      <c r="I1462" s="64"/>
      <c r="J1462" s="65"/>
      <c r="K1462" s="10"/>
      <c r="L1462" s="21">
        <v>9323.769540229885</v>
      </c>
      <c r="M1462" s="68"/>
      <c r="N1462" s="4"/>
    </row>
    <row r="1463" spans="2:14">
      <c r="B1463" s="59" t="s">
        <v>36832</v>
      </c>
      <c r="C1463" s="7" t="s">
        <v>38999</v>
      </c>
      <c r="I1463" s="64"/>
      <c r="J1463" s="65"/>
      <c r="K1463" s="10"/>
      <c r="L1463" s="21">
        <v>12360.477586206896</v>
      </c>
      <c r="M1463" s="68"/>
      <c r="N1463" s="4"/>
    </row>
    <row r="1464" spans="2:14">
      <c r="B1464" s="59" t="s">
        <v>36833</v>
      </c>
      <c r="C1464" s="7" t="s">
        <v>39000</v>
      </c>
      <c r="I1464" s="64"/>
      <c r="J1464" s="65"/>
      <c r="K1464" s="10"/>
      <c r="L1464" s="21">
        <v>14145.254022988507</v>
      </c>
      <c r="M1464" s="68"/>
      <c r="N1464" s="4"/>
    </row>
    <row r="1465" spans="2:14">
      <c r="B1465" s="59" t="s">
        <v>36834</v>
      </c>
      <c r="C1465" s="7" t="s">
        <v>39001</v>
      </c>
      <c r="I1465" s="64"/>
      <c r="J1465" s="65"/>
      <c r="K1465" s="10"/>
      <c r="L1465" s="21">
        <v>16228.42356321839</v>
      </c>
      <c r="M1465" s="68"/>
      <c r="N1465" s="4"/>
    </row>
    <row r="1466" spans="2:14">
      <c r="B1466" s="59" t="s">
        <v>36835</v>
      </c>
      <c r="C1466" s="7" t="s">
        <v>39002</v>
      </c>
      <c r="I1466" s="64"/>
      <c r="J1466" s="65"/>
      <c r="K1466" s="10"/>
      <c r="L1466" s="21">
        <v>13415.510344827588</v>
      </c>
      <c r="M1466" s="68"/>
      <c r="N1466" s="4"/>
    </row>
    <row r="1467" spans="2:14">
      <c r="B1467" s="59" t="s">
        <v>36836</v>
      </c>
      <c r="C1467" s="7" t="s">
        <v>39003</v>
      </c>
      <c r="I1467" s="64"/>
      <c r="J1467" s="65"/>
      <c r="K1467" s="10"/>
      <c r="L1467" s="21">
        <v>15205.361494252875</v>
      </c>
      <c r="M1467" s="68"/>
      <c r="N1467" s="4"/>
    </row>
    <row r="1468" spans="2:14">
      <c r="B1468" s="59" t="s">
        <v>36837</v>
      </c>
      <c r="C1468" s="7" t="s">
        <v>39004</v>
      </c>
      <c r="I1468" s="64"/>
      <c r="J1468" s="65"/>
      <c r="K1468" s="10"/>
      <c r="L1468" s="21">
        <v>17283.456321839079</v>
      </c>
      <c r="M1468" s="68"/>
      <c r="N1468" s="4"/>
    </row>
    <row r="1469" spans="2:14">
      <c r="B1469" s="59" t="s">
        <v>36838</v>
      </c>
      <c r="C1469" s="7" t="s">
        <v>39005</v>
      </c>
      <c r="I1469" s="64"/>
      <c r="J1469" s="65"/>
      <c r="K1469" s="10"/>
      <c r="L1469" s="21">
        <v>16590.758045977014</v>
      </c>
      <c r="M1469" s="68"/>
      <c r="N1469" s="4"/>
    </row>
    <row r="1470" spans="2:14">
      <c r="B1470" s="59" t="s">
        <v>36839</v>
      </c>
      <c r="C1470" s="7" t="s">
        <v>39006</v>
      </c>
      <c r="I1470" s="64"/>
      <c r="J1470" s="65"/>
      <c r="K1470" s="10"/>
      <c r="L1470" s="21">
        <v>18375.53448275862</v>
      </c>
      <c r="M1470" s="68"/>
      <c r="N1470" s="4"/>
    </row>
    <row r="1471" spans="2:14">
      <c r="B1471" s="59" t="s">
        <v>36840</v>
      </c>
      <c r="C1471" s="7" t="s">
        <v>39007</v>
      </c>
      <c r="I1471" s="64"/>
      <c r="J1471" s="65"/>
      <c r="K1471" s="10"/>
      <c r="L1471" s="21">
        <v>20453.121839080461</v>
      </c>
      <c r="M1471" s="68"/>
      <c r="N1471" s="4"/>
    </row>
    <row r="1472" spans="2:14">
      <c r="B1472" s="59" t="s">
        <v>36841</v>
      </c>
      <c r="C1472" s="7" t="s">
        <v>39008</v>
      </c>
      <c r="I1472" s="64"/>
      <c r="J1472" s="65"/>
      <c r="K1472" s="10"/>
      <c r="L1472" s="21">
        <v>31273.424137931037</v>
      </c>
      <c r="M1472" s="68"/>
      <c r="N1472" s="4"/>
    </row>
    <row r="1473" spans="2:14">
      <c r="B1473" s="59" t="s">
        <v>36842</v>
      </c>
      <c r="C1473" s="7" t="s">
        <v>39009</v>
      </c>
      <c r="I1473" s="64"/>
      <c r="J1473" s="65"/>
      <c r="K1473" s="10"/>
      <c r="L1473" s="21">
        <v>34214.7275862069</v>
      </c>
      <c r="M1473" s="68"/>
      <c r="N1473" s="4"/>
    </row>
    <row r="1474" spans="2:14">
      <c r="B1474" s="59" t="s">
        <v>36843</v>
      </c>
      <c r="C1474" s="7" t="s">
        <v>39010</v>
      </c>
      <c r="I1474" s="64"/>
      <c r="J1474" s="65"/>
      <c r="K1474" s="10"/>
      <c r="L1474" s="21">
        <v>37646.755747126437</v>
      </c>
      <c r="M1474" s="68"/>
      <c r="N1474" s="4"/>
    </row>
    <row r="1475" spans="2:14">
      <c r="B1475" s="59" t="s">
        <v>36844</v>
      </c>
      <c r="C1475" s="7" t="s">
        <v>39011</v>
      </c>
      <c r="I1475" s="64"/>
      <c r="J1475" s="65"/>
      <c r="K1475" s="10"/>
      <c r="L1475" s="21">
        <v>46577.742528735631</v>
      </c>
      <c r="M1475" s="68"/>
      <c r="N1475" s="4"/>
    </row>
    <row r="1476" spans="2:14">
      <c r="B1476" s="59" t="s">
        <v>36845</v>
      </c>
      <c r="C1476" s="7" t="s">
        <v>39012</v>
      </c>
      <c r="I1476" s="64"/>
      <c r="J1476" s="65"/>
      <c r="K1476" s="10"/>
      <c r="L1476" s="21">
        <v>49519.045977011498</v>
      </c>
      <c r="M1476" s="68"/>
      <c r="N1476" s="4"/>
    </row>
    <row r="1477" spans="2:14">
      <c r="B1477" s="59" t="s">
        <v>36846</v>
      </c>
      <c r="C1477" s="7" t="s">
        <v>39013</v>
      </c>
      <c r="I1477" s="64"/>
      <c r="J1477" s="65"/>
      <c r="K1477" s="10"/>
      <c r="L1477" s="21">
        <v>52950.566666666673</v>
      </c>
      <c r="M1477" s="68"/>
      <c r="N1477" s="4"/>
    </row>
    <row r="1478" spans="2:14">
      <c r="B1478" s="59" t="s">
        <v>36847</v>
      </c>
      <c r="C1478" s="7" t="s">
        <v>39014</v>
      </c>
      <c r="I1478" s="64"/>
      <c r="J1478" s="65"/>
      <c r="K1478" s="10"/>
      <c r="L1478" s="21">
        <v>23935.897126436783</v>
      </c>
      <c r="M1478" s="68"/>
      <c r="N1478" s="4"/>
    </row>
    <row r="1479" spans="2:14">
      <c r="B1479" s="59" t="s">
        <v>36848</v>
      </c>
      <c r="C1479" s="7" t="s">
        <v>39015</v>
      </c>
      <c r="I1479" s="64"/>
      <c r="J1479" s="65"/>
      <c r="K1479" s="10"/>
      <c r="L1479" s="21">
        <v>35846.247701149427</v>
      </c>
      <c r="M1479" s="68"/>
      <c r="N1479" s="4"/>
    </row>
    <row r="1480" spans="2:14">
      <c r="B1480" s="59" t="s">
        <v>36849</v>
      </c>
      <c r="C1480" s="7" t="s">
        <v>39016</v>
      </c>
      <c r="I1480" s="64"/>
      <c r="J1480" s="65"/>
      <c r="K1480" s="10"/>
      <c r="L1480" s="21">
        <v>38787.551149425293</v>
      </c>
      <c r="M1480" s="68"/>
      <c r="N1480" s="4"/>
    </row>
    <row r="1481" spans="2:14">
      <c r="B1481" s="59" t="s">
        <v>36850</v>
      </c>
      <c r="C1481" s="7" t="s">
        <v>39017</v>
      </c>
      <c r="I1481" s="64"/>
      <c r="J1481" s="65"/>
      <c r="K1481" s="10"/>
      <c r="L1481" s="21">
        <v>42219.071839080461</v>
      </c>
      <c r="M1481" s="68"/>
      <c r="N1481" s="4"/>
    </row>
    <row r="1482" spans="2:14">
      <c r="B1482" s="59" t="s">
        <v>756</v>
      </c>
      <c r="C1482" s="7" t="s">
        <v>757</v>
      </c>
      <c r="I1482" s="64"/>
      <c r="J1482" s="65"/>
      <c r="K1482" s="10"/>
      <c r="L1482" s="21">
        <v>8842.1793103448272</v>
      </c>
      <c r="M1482" s="68"/>
      <c r="N1482" s="4"/>
    </row>
    <row r="1483" spans="2:14">
      <c r="B1483" s="59" t="s">
        <v>36851</v>
      </c>
      <c r="C1483" s="7" t="s">
        <v>39018</v>
      </c>
      <c r="I1483" s="64"/>
      <c r="J1483" s="65"/>
      <c r="K1483" s="10"/>
      <c r="L1483" s="21">
        <v>17075.393103448278</v>
      </c>
      <c r="M1483" s="68"/>
      <c r="N1483" s="4"/>
    </row>
    <row r="1484" spans="2:14">
      <c r="B1484" s="59" t="s">
        <v>36852</v>
      </c>
      <c r="C1484" s="7" t="s">
        <v>39019</v>
      </c>
      <c r="I1484" s="64"/>
      <c r="J1484" s="65"/>
      <c r="K1484" s="10"/>
      <c r="L1484" s="21">
        <v>18860.169540229886</v>
      </c>
      <c r="M1484" s="68"/>
      <c r="N1484" s="4"/>
    </row>
    <row r="1485" spans="2:14">
      <c r="B1485" s="59" t="s">
        <v>36853</v>
      </c>
      <c r="C1485" s="7" t="s">
        <v>39020</v>
      </c>
      <c r="I1485" s="64"/>
      <c r="J1485" s="65"/>
      <c r="K1485" s="10"/>
      <c r="L1485" s="21">
        <v>20938.264367816093</v>
      </c>
      <c r="M1485" s="68"/>
      <c r="N1485" s="4"/>
    </row>
    <row r="1486" spans="2:14">
      <c r="B1486" s="59" t="s">
        <v>758</v>
      </c>
      <c r="C1486" s="7" t="s">
        <v>759</v>
      </c>
      <c r="I1486" s="64"/>
      <c r="J1486" s="65"/>
      <c r="K1486" s="10"/>
      <c r="L1486" s="21">
        <v>6556.0212643678169</v>
      </c>
      <c r="M1486" s="68"/>
      <c r="N1486" s="4"/>
    </row>
    <row r="1487" spans="2:14">
      <c r="B1487" s="59" t="s">
        <v>760</v>
      </c>
      <c r="C1487" s="7" t="s">
        <v>761</v>
      </c>
      <c r="I1487" s="64"/>
      <c r="J1487" s="65"/>
      <c r="K1487" s="10"/>
      <c r="L1487" s="21">
        <v>8742.207471264368</v>
      </c>
      <c r="M1487" s="68"/>
      <c r="N1487" s="4"/>
    </row>
    <row r="1488" spans="2:14">
      <c r="B1488" s="59" t="s">
        <v>762</v>
      </c>
      <c r="C1488" s="7" t="s">
        <v>763</v>
      </c>
      <c r="I1488" s="64"/>
      <c r="J1488" s="65"/>
      <c r="K1488" s="10"/>
      <c r="L1488" s="21">
        <v>523.20287356321842</v>
      </c>
      <c r="M1488" s="68"/>
      <c r="N1488" s="4"/>
    </row>
    <row r="1489" spans="2:14">
      <c r="B1489" s="59" t="s">
        <v>764</v>
      </c>
      <c r="C1489" s="7" t="s">
        <v>765</v>
      </c>
      <c r="I1489" s="64"/>
      <c r="J1489" s="65"/>
      <c r="K1489" s="10"/>
      <c r="L1489" s="21">
        <v>99.971839080459773</v>
      </c>
      <c r="M1489" s="68"/>
      <c r="N1489" s="4"/>
    </row>
    <row r="1490" spans="2:14">
      <c r="B1490" s="59" t="s">
        <v>766</v>
      </c>
      <c r="C1490" s="7" t="s">
        <v>767</v>
      </c>
      <c r="I1490" s="64"/>
      <c r="J1490" s="65"/>
      <c r="K1490" s="10"/>
      <c r="L1490" s="21">
        <v>5882.099425287357</v>
      </c>
      <c r="M1490" s="68"/>
      <c r="N1490" s="4"/>
    </row>
    <row r="1491" spans="2:14">
      <c r="B1491" s="59" t="s">
        <v>768</v>
      </c>
      <c r="C1491" s="7" t="s">
        <v>769</v>
      </c>
      <c r="I1491" s="64"/>
      <c r="J1491" s="65"/>
      <c r="K1491" s="10"/>
      <c r="L1491" s="21">
        <v>558.72586206896551</v>
      </c>
      <c r="M1491" s="68"/>
      <c r="N1491" s="4"/>
    </row>
    <row r="1492" spans="2:14">
      <c r="B1492" s="59" t="s">
        <v>770</v>
      </c>
      <c r="C1492" s="7" t="s">
        <v>771</v>
      </c>
      <c r="I1492" s="64"/>
      <c r="J1492" s="65"/>
      <c r="K1492" s="10"/>
      <c r="L1492" s="21">
        <v>14249.793103448275</v>
      </c>
      <c r="M1492" s="68"/>
      <c r="N1492" s="4"/>
    </row>
    <row r="1493" spans="2:14">
      <c r="B1493" s="59" t="s">
        <v>36854</v>
      </c>
      <c r="C1493" s="7" t="s">
        <v>39021</v>
      </c>
      <c r="I1493" s="64"/>
      <c r="J1493" s="65"/>
      <c r="K1493" s="10"/>
      <c r="L1493" s="21">
        <v>4193.2350574712646</v>
      </c>
      <c r="M1493" s="68"/>
      <c r="N1493" s="4"/>
    </row>
    <row r="1494" spans="2:14">
      <c r="B1494" s="59" t="s">
        <v>36855</v>
      </c>
      <c r="C1494" s="7" t="s">
        <v>39022</v>
      </c>
      <c r="I1494" s="64"/>
      <c r="J1494" s="65"/>
      <c r="K1494" s="10"/>
      <c r="L1494" s="21">
        <v>2315.5913793103446</v>
      </c>
      <c r="M1494" s="68"/>
      <c r="N1494" s="4"/>
    </row>
    <row r="1495" spans="2:14">
      <c r="B1495" s="59" t="s">
        <v>772</v>
      </c>
      <c r="C1495" s="7" t="s">
        <v>773</v>
      </c>
      <c r="I1495" s="64"/>
      <c r="J1495" s="65"/>
      <c r="K1495" s="10"/>
      <c r="L1495" s="21">
        <v>2746.434482758621</v>
      </c>
      <c r="M1495" s="68"/>
      <c r="N1495" s="4"/>
    </row>
    <row r="1496" spans="2:14">
      <c r="B1496" s="59" t="s">
        <v>36856</v>
      </c>
      <c r="C1496" s="7" t="s">
        <v>39023</v>
      </c>
      <c r="I1496" s="64"/>
      <c r="J1496" s="65"/>
      <c r="K1496" s="10"/>
      <c r="L1496" s="21">
        <v>23107.196551724137</v>
      </c>
      <c r="M1496" s="68"/>
      <c r="N1496" s="4"/>
    </row>
    <row r="1497" spans="2:14">
      <c r="B1497" s="59" t="s">
        <v>774</v>
      </c>
      <c r="C1497" s="7" t="s">
        <v>775</v>
      </c>
      <c r="I1497" s="64"/>
      <c r="J1497" s="65"/>
      <c r="K1497" s="10"/>
      <c r="L1497" s="21">
        <v>4097.8304597701153</v>
      </c>
      <c r="M1497" s="68"/>
      <c r="N1497" s="4"/>
    </row>
    <row r="1498" spans="2:14">
      <c r="B1498" s="59" t="s">
        <v>776</v>
      </c>
      <c r="C1498" s="7" t="s">
        <v>777</v>
      </c>
      <c r="I1498" s="64"/>
      <c r="J1498" s="65"/>
      <c r="K1498" s="10"/>
      <c r="L1498" s="21">
        <v>1046.9132183908046</v>
      </c>
      <c r="M1498" s="68"/>
      <c r="N1498" s="4"/>
    </row>
    <row r="1499" spans="2:14">
      <c r="B1499" s="59" t="s">
        <v>778</v>
      </c>
      <c r="C1499" s="7" t="s">
        <v>779</v>
      </c>
      <c r="I1499" s="64"/>
      <c r="J1499" s="65"/>
      <c r="K1499" s="10"/>
      <c r="L1499" s="21">
        <v>1359.5155172413795</v>
      </c>
      <c r="M1499" s="68"/>
      <c r="N1499" s="4"/>
    </row>
    <row r="1500" spans="2:14">
      <c r="B1500" s="59" t="s">
        <v>780</v>
      </c>
      <c r="C1500" s="7" t="s">
        <v>781</v>
      </c>
      <c r="I1500" s="64"/>
      <c r="J1500" s="65"/>
      <c r="K1500" s="10"/>
      <c r="L1500" s="21">
        <v>1688.356896551724</v>
      </c>
      <c r="M1500" s="68"/>
      <c r="N1500" s="4"/>
    </row>
    <row r="1501" spans="2:14">
      <c r="B1501" s="59" t="s">
        <v>782</v>
      </c>
      <c r="C1501" s="7" t="s">
        <v>783</v>
      </c>
      <c r="I1501" s="64"/>
      <c r="J1501" s="65"/>
      <c r="K1501" s="10"/>
      <c r="L1501" s="21">
        <v>2197.8580459770114</v>
      </c>
      <c r="M1501" s="68"/>
      <c r="N1501" s="4"/>
    </row>
    <row r="1502" spans="2:14">
      <c r="B1502" s="59" t="s">
        <v>784</v>
      </c>
      <c r="C1502" s="7" t="s">
        <v>785</v>
      </c>
      <c r="I1502" s="64"/>
      <c r="J1502" s="65"/>
      <c r="K1502" s="10"/>
      <c r="L1502" s="21">
        <v>581.56206896551726</v>
      </c>
      <c r="M1502" s="68"/>
      <c r="N1502" s="4"/>
    </row>
    <row r="1503" spans="2:14">
      <c r="B1503" s="59" t="s">
        <v>786</v>
      </c>
      <c r="C1503" s="7" t="s">
        <v>787</v>
      </c>
      <c r="I1503" s="64"/>
      <c r="J1503" s="65"/>
      <c r="K1503" s="10"/>
      <c r="L1503" s="21">
        <v>581.56206896551726</v>
      </c>
      <c r="M1503" s="68"/>
      <c r="N1503" s="4"/>
    </row>
    <row r="1504" spans="2:14">
      <c r="B1504" s="59" t="s">
        <v>788</v>
      </c>
      <c r="C1504" s="7" t="s">
        <v>789</v>
      </c>
      <c r="I1504" s="64"/>
      <c r="J1504" s="65"/>
      <c r="K1504" s="10"/>
      <c r="L1504" s="21">
        <v>581.56206896551726</v>
      </c>
      <c r="M1504" s="68"/>
      <c r="N1504" s="4"/>
    </row>
    <row r="1505" spans="2:14">
      <c r="B1505" s="59" t="s">
        <v>790</v>
      </c>
      <c r="C1505" s="7" t="s">
        <v>791</v>
      </c>
      <c r="I1505" s="64"/>
      <c r="J1505" s="65"/>
      <c r="K1505" s="10"/>
      <c r="L1505" s="21">
        <v>581.56206896551726</v>
      </c>
      <c r="M1505" s="68"/>
      <c r="N1505" s="4"/>
    </row>
    <row r="1506" spans="2:14">
      <c r="B1506" s="59" t="s">
        <v>792</v>
      </c>
      <c r="C1506" s="7" t="s">
        <v>793</v>
      </c>
      <c r="I1506" s="64"/>
      <c r="J1506" s="65"/>
      <c r="K1506" s="10"/>
      <c r="L1506" s="21">
        <v>581.56206896551726</v>
      </c>
      <c r="M1506" s="68"/>
      <c r="N1506" s="4"/>
    </row>
    <row r="1507" spans="2:14">
      <c r="B1507" s="59" t="s">
        <v>794</v>
      </c>
      <c r="C1507" s="7" t="s">
        <v>795</v>
      </c>
      <c r="I1507" s="64"/>
      <c r="J1507" s="65"/>
      <c r="K1507" s="10"/>
      <c r="L1507" s="21">
        <v>581.56206896551726</v>
      </c>
      <c r="M1507" s="68"/>
      <c r="N1507" s="4"/>
    </row>
    <row r="1508" spans="2:14">
      <c r="B1508" s="59" t="s">
        <v>796</v>
      </c>
      <c r="C1508" s="7" t="s">
        <v>797</v>
      </c>
      <c r="I1508" s="64"/>
      <c r="J1508" s="65"/>
      <c r="K1508" s="10"/>
      <c r="L1508" s="21">
        <v>615.56264367816084</v>
      </c>
      <c r="M1508" s="68"/>
      <c r="N1508" s="4"/>
    </row>
    <row r="1509" spans="2:14">
      <c r="B1509" s="59" t="s">
        <v>798</v>
      </c>
      <c r="C1509" s="7" t="s">
        <v>799</v>
      </c>
      <c r="I1509" s="64"/>
      <c r="J1509" s="65"/>
      <c r="K1509" s="10"/>
      <c r="L1509" s="21">
        <v>615.56264367816084</v>
      </c>
      <c r="M1509" s="68"/>
      <c r="N1509" s="4"/>
    </row>
    <row r="1510" spans="2:14">
      <c r="B1510" s="59" t="s">
        <v>800</v>
      </c>
      <c r="C1510" s="7" t="s">
        <v>789</v>
      </c>
      <c r="I1510" s="64"/>
      <c r="J1510" s="65"/>
      <c r="K1510" s="10"/>
      <c r="L1510" s="21">
        <v>615.56264367816084</v>
      </c>
      <c r="M1510" s="68"/>
      <c r="N1510" s="4"/>
    </row>
    <row r="1511" spans="2:14">
      <c r="B1511" s="59" t="s">
        <v>801</v>
      </c>
      <c r="C1511" s="7" t="s">
        <v>791</v>
      </c>
      <c r="I1511" s="64"/>
      <c r="J1511" s="65"/>
      <c r="K1511" s="10"/>
      <c r="L1511" s="21">
        <v>615.56264367816084</v>
      </c>
      <c r="M1511" s="68"/>
      <c r="N1511" s="4"/>
    </row>
    <row r="1512" spans="2:14">
      <c r="B1512" s="59" t="s">
        <v>802</v>
      </c>
      <c r="C1512" s="7" t="s">
        <v>803</v>
      </c>
      <c r="I1512" s="64"/>
      <c r="J1512" s="65"/>
      <c r="K1512" s="10"/>
      <c r="L1512" s="21">
        <v>1174.2885057471265</v>
      </c>
      <c r="M1512" s="68"/>
      <c r="N1512" s="4"/>
    </row>
    <row r="1513" spans="2:14">
      <c r="B1513" s="59" t="s">
        <v>804</v>
      </c>
      <c r="C1513" s="7" t="s">
        <v>805</v>
      </c>
      <c r="I1513" s="64"/>
      <c r="J1513" s="65"/>
      <c r="K1513" s="10"/>
      <c r="L1513" s="21">
        <v>1174.2885057471265</v>
      </c>
      <c r="M1513" s="68"/>
      <c r="N1513" s="4"/>
    </row>
    <row r="1514" spans="2:14">
      <c r="B1514" s="59" t="s">
        <v>806</v>
      </c>
      <c r="C1514" s="7" t="s">
        <v>807</v>
      </c>
      <c r="I1514" s="64"/>
      <c r="J1514" s="65"/>
      <c r="K1514" s="10"/>
      <c r="L1514" s="21">
        <v>1394.0235632183908</v>
      </c>
      <c r="M1514" s="68"/>
      <c r="N1514" s="4"/>
    </row>
    <row r="1515" spans="2:14">
      <c r="B1515" s="59" t="s">
        <v>808</v>
      </c>
      <c r="C1515" s="7" t="s">
        <v>809</v>
      </c>
      <c r="I1515" s="64"/>
      <c r="J1515" s="65"/>
      <c r="K1515" s="10"/>
      <c r="L1515" s="21">
        <v>1394.0235632183908</v>
      </c>
      <c r="M1515" s="68"/>
      <c r="N1515" s="4"/>
    </row>
    <row r="1516" spans="2:14">
      <c r="B1516" s="59" t="s">
        <v>810</v>
      </c>
      <c r="C1516" s="7" t="s">
        <v>811</v>
      </c>
      <c r="I1516" s="64"/>
      <c r="J1516" s="65"/>
      <c r="K1516" s="10"/>
      <c r="L1516" s="21">
        <v>1394.0235632183908</v>
      </c>
      <c r="M1516" s="68"/>
      <c r="N1516" s="4"/>
    </row>
    <row r="1517" spans="2:14">
      <c r="B1517" s="59" t="s">
        <v>812</v>
      </c>
      <c r="C1517" s="7" t="s">
        <v>813</v>
      </c>
      <c r="I1517" s="64"/>
      <c r="J1517" s="65"/>
      <c r="K1517" s="10"/>
      <c r="L1517" s="21">
        <v>1394.0235632183908</v>
      </c>
      <c r="M1517" s="68"/>
      <c r="N1517" s="4"/>
    </row>
    <row r="1518" spans="2:14">
      <c r="B1518" s="59" t="s">
        <v>814</v>
      </c>
      <c r="C1518" s="7" t="s">
        <v>815</v>
      </c>
      <c r="I1518" s="64"/>
      <c r="J1518" s="65"/>
      <c r="K1518" s="10"/>
      <c r="L1518" s="21">
        <v>1394.0235632183908</v>
      </c>
      <c r="M1518" s="68"/>
      <c r="N1518" s="4"/>
    </row>
    <row r="1519" spans="2:14">
      <c r="B1519" s="59" t="s">
        <v>816</v>
      </c>
      <c r="C1519" s="7" t="s">
        <v>817</v>
      </c>
      <c r="I1519" s="64"/>
      <c r="J1519" s="65"/>
      <c r="K1519" s="10"/>
      <c r="L1519" s="21">
        <v>1394.0235632183908</v>
      </c>
      <c r="M1519" s="68"/>
      <c r="N1519" s="4"/>
    </row>
    <row r="1520" spans="2:14">
      <c r="B1520" s="59" t="s">
        <v>818</v>
      </c>
      <c r="C1520" s="7" t="s">
        <v>819</v>
      </c>
      <c r="I1520" s="64"/>
      <c r="J1520" s="65"/>
      <c r="K1520" s="10"/>
      <c r="L1520" s="21">
        <v>1437.1586206896552</v>
      </c>
      <c r="M1520" s="68"/>
      <c r="N1520" s="4"/>
    </row>
    <row r="1521" spans="2:14">
      <c r="B1521" s="59" t="s">
        <v>820</v>
      </c>
      <c r="C1521" s="7" t="s">
        <v>821</v>
      </c>
      <c r="I1521" s="64"/>
      <c r="J1521" s="65"/>
      <c r="K1521" s="10"/>
      <c r="L1521" s="21">
        <v>1437.1586206896552</v>
      </c>
      <c r="M1521" s="68"/>
      <c r="N1521" s="4"/>
    </row>
    <row r="1522" spans="2:14">
      <c r="B1522" s="59" t="s">
        <v>822</v>
      </c>
      <c r="C1522" s="7" t="s">
        <v>823</v>
      </c>
      <c r="I1522" s="64"/>
      <c r="J1522" s="65"/>
      <c r="K1522" s="10"/>
      <c r="L1522" s="21">
        <v>1437.1586206896552</v>
      </c>
      <c r="M1522" s="68"/>
      <c r="N1522" s="4"/>
    </row>
    <row r="1523" spans="2:14">
      <c r="B1523" s="59" t="s">
        <v>824</v>
      </c>
      <c r="C1523" s="7" t="s">
        <v>825</v>
      </c>
      <c r="I1523" s="64"/>
      <c r="J1523" s="65"/>
      <c r="K1523" s="10"/>
      <c r="L1523" s="21">
        <v>1437.1586206896552</v>
      </c>
      <c r="M1523" s="68"/>
      <c r="N1523" s="4"/>
    </row>
    <row r="1524" spans="2:14">
      <c r="B1524" s="59" t="s">
        <v>826</v>
      </c>
      <c r="C1524" s="7" t="s">
        <v>827</v>
      </c>
      <c r="I1524" s="64"/>
      <c r="J1524" s="65"/>
      <c r="K1524" s="10"/>
      <c r="L1524" s="21">
        <v>1437.1586206896552</v>
      </c>
      <c r="M1524" s="68"/>
      <c r="N1524" s="4"/>
    </row>
    <row r="1525" spans="2:14">
      <c r="B1525" s="59" t="s">
        <v>828</v>
      </c>
      <c r="C1525" s="7" t="s">
        <v>829</v>
      </c>
      <c r="I1525" s="64"/>
      <c r="J1525" s="65"/>
      <c r="K1525" s="10"/>
      <c r="L1525" s="21">
        <v>1437.1586206896552</v>
      </c>
      <c r="M1525" s="68"/>
      <c r="N1525" s="4"/>
    </row>
    <row r="1526" spans="2:14">
      <c r="B1526" s="59" t="s">
        <v>830</v>
      </c>
      <c r="C1526" s="7" t="s">
        <v>831</v>
      </c>
      <c r="I1526" s="64"/>
      <c r="J1526" s="65"/>
      <c r="K1526" s="10"/>
      <c r="L1526" s="21">
        <v>6552.9764367816097</v>
      </c>
      <c r="M1526" s="68"/>
      <c r="N1526" s="4"/>
    </row>
    <row r="1527" spans="2:14">
      <c r="B1527" s="59" t="s">
        <v>832</v>
      </c>
      <c r="C1527" s="7" t="s">
        <v>833</v>
      </c>
      <c r="I1527" s="64"/>
      <c r="J1527" s="65"/>
      <c r="K1527" s="10"/>
      <c r="L1527" s="21">
        <v>6552.9764367816097</v>
      </c>
      <c r="M1527" s="68"/>
      <c r="N1527" s="4"/>
    </row>
    <row r="1528" spans="2:14">
      <c r="B1528" s="59" t="s">
        <v>834</v>
      </c>
      <c r="C1528" s="7" t="s">
        <v>835</v>
      </c>
      <c r="I1528" s="64"/>
      <c r="J1528" s="65"/>
      <c r="K1528" s="10"/>
      <c r="L1528" s="21">
        <v>6552.9764367816097</v>
      </c>
      <c r="M1528" s="68"/>
      <c r="N1528" s="4"/>
    </row>
    <row r="1529" spans="2:14">
      <c r="B1529" s="59" t="s">
        <v>836</v>
      </c>
      <c r="C1529" s="7" t="s">
        <v>837</v>
      </c>
      <c r="I1529" s="64"/>
      <c r="J1529" s="65"/>
      <c r="K1529" s="10"/>
      <c r="L1529" s="21">
        <v>6552.9764367816097</v>
      </c>
      <c r="M1529" s="68"/>
      <c r="N1529" s="4"/>
    </row>
    <row r="1530" spans="2:14">
      <c r="B1530" s="59" t="s">
        <v>838</v>
      </c>
      <c r="C1530" s="7" t="s">
        <v>839</v>
      </c>
      <c r="I1530" s="64"/>
      <c r="J1530" s="65"/>
      <c r="K1530" s="10"/>
      <c r="L1530" s="21">
        <v>111.64367816091954</v>
      </c>
      <c r="M1530" s="68"/>
      <c r="N1530" s="4"/>
    </row>
    <row r="1531" spans="2:14">
      <c r="B1531" s="59" t="s">
        <v>840</v>
      </c>
      <c r="C1531" s="7" t="s">
        <v>841</v>
      </c>
      <c r="I1531" s="64"/>
      <c r="J1531" s="65"/>
      <c r="K1531" s="10"/>
      <c r="L1531" s="21">
        <v>89.314942528735642</v>
      </c>
      <c r="M1531" s="68"/>
      <c r="N1531" s="4"/>
    </row>
    <row r="1532" spans="2:14">
      <c r="B1532" s="59" t="s">
        <v>842</v>
      </c>
      <c r="C1532" s="7" t="s">
        <v>843</v>
      </c>
      <c r="I1532" s="64"/>
      <c r="J1532" s="65"/>
      <c r="K1532" s="10"/>
      <c r="L1532" s="21">
        <v>62.418965517241375</v>
      </c>
      <c r="M1532" s="68"/>
      <c r="N1532" s="4"/>
    </row>
    <row r="1533" spans="2:14">
      <c r="B1533" s="59" t="s">
        <v>844</v>
      </c>
      <c r="C1533" s="7" t="s">
        <v>845</v>
      </c>
      <c r="I1533" s="64"/>
      <c r="J1533" s="65"/>
      <c r="K1533" s="10"/>
      <c r="L1533" s="21">
        <v>498.84425287356322</v>
      </c>
      <c r="M1533" s="68"/>
      <c r="N1533" s="4"/>
    </row>
    <row r="1534" spans="2:14">
      <c r="B1534" s="59" t="s">
        <v>846</v>
      </c>
      <c r="C1534" s="7" t="s">
        <v>847</v>
      </c>
      <c r="I1534" s="64"/>
      <c r="J1534" s="65"/>
      <c r="K1534" s="10"/>
      <c r="L1534" s="21">
        <v>250.69080459770115</v>
      </c>
      <c r="M1534" s="68"/>
      <c r="N1534" s="4"/>
    </row>
    <row r="1535" spans="2:14">
      <c r="B1535" s="59" t="s">
        <v>848</v>
      </c>
      <c r="C1535" s="7" t="s">
        <v>849</v>
      </c>
      <c r="I1535" s="64"/>
      <c r="J1535" s="65"/>
      <c r="K1535" s="10"/>
      <c r="L1535" s="21">
        <v>87.285057471264366</v>
      </c>
      <c r="M1535" s="68"/>
      <c r="N1535" s="4"/>
    </row>
    <row r="1536" spans="2:14">
      <c r="B1536" s="59" t="s">
        <v>850</v>
      </c>
      <c r="C1536" s="7" t="s">
        <v>851</v>
      </c>
      <c r="I1536" s="64"/>
      <c r="J1536" s="65"/>
      <c r="K1536" s="10"/>
      <c r="L1536" s="21">
        <v>457.23160919540226</v>
      </c>
      <c r="M1536" s="68"/>
      <c r="N1536" s="4"/>
    </row>
    <row r="1537" spans="2:14">
      <c r="B1537" s="59" t="s">
        <v>852</v>
      </c>
      <c r="C1537" s="7" t="s">
        <v>853</v>
      </c>
      <c r="I1537" s="64"/>
      <c r="J1537" s="65"/>
      <c r="K1537" s="10"/>
      <c r="L1537" s="21">
        <v>700.817816091954</v>
      </c>
      <c r="M1537" s="68"/>
      <c r="N1537" s="4"/>
    </row>
    <row r="1538" spans="2:14">
      <c r="B1538" s="59" t="s">
        <v>854</v>
      </c>
      <c r="C1538" s="7" t="s">
        <v>855</v>
      </c>
      <c r="I1538" s="64"/>
      <c r="J1538" s="65"/>
      <c r="K1538" s="10"/>
      <c r="L1538" s="21">
        <v>533.85977011494253</v>
      </c>
      <c r="M1538" s="68"/>
      <c r="N1538" s="4"/>
    </row>
    <row r="1539" spans="2:14">
      <c r="B1539" s="59" t="s">
        <v>856</v>
      </c>
      <c r="C1539" s="7" t="s">
        <v>857</v>
      </c>
      <c r="I1539" s="64"/>
      <c r="J1539" s="65"/>
      <c r="K1539" s="10"/>
      <c r="L1539" s="21">
        <v>1075.3316091954023</v>
      </c>
      <c r="M1539" s="68"/>
      <c r="N1539" s="4"/>
    </row>
    <row r="1540" spans="2:14">
      <c r="B1540" s="59" t="s">
        <v>858</v>
      </c>
      <c r="C1540" s="7" t="s">
        <v>859</v>
      </c>
      <c r="I1540" s="64"/>
      <c r="J1540" s="65"/>
      <c r="K1540" s="10"/>
      <c r="L1540" s="21">
        <v>338.99080459770119</v>
      </c>
      <c r="M1540" s="68"/>
      <c r="N1540" s="4"/>
    </row>
    <row r="1541" spans="2:14">
      <c r="B1541" s="59" t="s">
        <v>860</v>
      </c>
      <c r="C1541" s="7" t="s">
        <v>861</v>
      </c>
      <c r="I1541" s="64"/>
      <c r="J1541" s="65"/>
      <c r="K1541" s="10"/>
      <c r="L1541" s="21">
        <v>799.26724137931035</v>
      </c>
      <c r="M1541" s="68"/>
      <c r="N1541" s="4"/>
    </row>
    <row r="1542" spans="2:14">
      <c r="B1542" s="59" t="s">
        <v>862</v>
      </c>
      <c r="C1542" s="7" t="s">
        <v>863</v>
      </c>
      <c r="I1542" s="64"/>
      <c r="J1542" s="65"/>
      <c r="K1542" s="10"/>
      <c r="L1542" s="21">
        <v>1008.8528735632184</v>
      </c>
      <c r="M1542" s="68"/>
      <c r="N1542" s="4"/>
    </row>
    <row r="1543" spans="2:14">
      <c r="B1543" s="59" t="s">
        <v>864</v>
      </c>
      <c r="C1543" s="7" t="s">
        <v>865</v>
      </c>
      <c r="I1543" s="64"/>
      <c r="J1543" s="65"/>
      <c r="K1543" s="10"/>
      <c r="L1543" s="21">
        <v>997.68850574712644</v>
      </c>
      <c r="M1543" s="68"/>
      <c r="N1543" s="4"/>
    </row>
    <row r="1544" spans="2:14">
      <c r="B1544" s="59" t="s">
        <v>866</v>
      </c>
      <c r="C1544" s="7" t="s">
        <v>867</v>
      </c>
      <c r="I1544" s="64"/>
      <c r="J1544" s="65"/>
      <c r="K1544" s="10"/>
      <c r="L1544" s="21">
        <v>808.40172413793096</v>
      </c>
      <c r="M1544" s="68"/>
      <c r="N1544" s="4"/>
    </row>
    <row r="1545" spans="2:14">
      <c r="B1545" s="59" t="s">
        <v>868</v>
      </c>
      <c r="C1545" s="7" t="s">
        <v>869</v>
      </c>
      <c r="I1545" s="64"/>
      <c r="J1545" s="65"/>
      <c r="K1545" s="10"/>
      <c r="L1545" s="21">
        <v>1335.1568965517242</v>
      </c>
      <c r="M1545" s="68"/>
      <c r="N1545" s="4"/>
    </row>
    <row r="1546" spans="2:14">
      <c r="B1546" s="59" t="s">
        <v>870</v>
      </c>
      <c r="C1546" s="7" t="s">
        <v>871</v>
      </c>
      <c r="I1546" s="64"/>
      <c r="J1546" s="65"/>
      <c r="K1546" s="10"/>
      <c r="L1546" s="21">
        <v>375.5287356321839</v>
      </c>
      <c r="M1546" s="68"/>
      <c r="N1546" s="4"/>
    </row>
    <row r="1547" spans="2:14">
      <c r="B1547" s="59" t="s">
        <v>872</v>
      </c>
      <c r="C1547" s="7" t="s">
        <v>873</v>
      </c>
      <c r="I1547" s="64"/>
      <c r="J1547" s="65"/>
      <c r="K1547" s="10"/>
      <c r="L1547" s="21">
        <v>187.76436781609195</v>
      </c>
      <c r="M1547" s="68"/>
      <c r="N1547" s="4"/>
    </row>
    <row r="1548" spans="2:14">
      <c r="B1548" s="59" t="s">
        <v>874</v>
      </c>
      <c r="C1548" s="7" t="s">
        <v>875</v>
      </c>
      <c r="I1548" s="64"/>
      <c r="J1548" s="65"/>
      <c r="K1548" s="10"/>
      <c r="L1548" s="21">
        <v>481.08275862068967</v>
      </c>
      <c r="M1548" s="68"/>
      <c r="N1548" s="4"/>
    </row>
    <row r="1549" spans="2:14">
      <c r="B1549" s="59" t="s">
        <v>876</v>
      </c>
      <c r="C1549" s="7" t="s">
        <v>877</v>
      </c>
      <c r="I1549" s="64"/>
      <c r="J1549" s="65"/>
      <c r="K1549" s="10"/>
      <c r="L1549" s="21">
        <v>516.09827586206893</v>
      </c>
      <c r="M1549" s="68"/>
      <c r="N1549" s="4"/>
    </row>
    <row r="1550" spans="2:14">
      <c r="B1550" s="59" t="s">
        <v>878</v>
      </c>
      <c r="C1550" s="7" t="s">
        <v>879</v>
      </c>
      <c r="I1550" s="64"/>
      <c r="J1550" s="65"/>
      <c r="K1550" s="10"/>
      <c r="L1550" s="21">
        <v>285.19885057471265</v>
      </c>
      <c r="M1550" s="68"/>
      <c r="N1550" s="4"/>
    </row>
    <row r="1551" spans="2:14">
      <c r="B1551" s="59" t="s">
        <v>880</v>
      </c>
      <c r="C1551" s="7" t="s">
        <v>881</v>
      </c>
      <c r="I1551" s="64"/>
      <c r="J1551" s="65"/>
      <c r="K1551" s="10"/>
      <c r="L1551" s="21">
        <v>285.19885057471265</v>
      </c>
      <c r="M1551" s="68"/>
      <c r="N1551" s="4"/>
    </row>
    <row r="1552" spans="2:14">
      <c r="B1552" s="59" t="s">
        <v>882</v>
      </c>
      <c r="C1552" s="7" t="s">
        <v>883</v>
      </c>
      <c r="I1552" s="64"/>
      <c r="J1552" s="65"/>
      <c r="K1552" s="10"/>
      <c r="L1552" s="21">
        <v>108.59885057471264</v>
      </c>
      <c r="M1552" s="68"/>
      <c r="N1552" s="4"/>
    </row>
    <row r="1553" spans="2:14">
      <c r="B1553" s="59" t="s">
        <v>884</v>
      </c>
      <c r="C1553" s="7" t="s">
        <v>885</v>
      </c>
      <c r="I1553" s="64"/>
      <c r="J1553" s="65"/>
      <c r="K1553" s="10"/>
      <c r="L1553" s="21">
        <v>232.9293103448276</v>
      </c>
      <c r="M1553" s="68"/>
      <c r="N1553" s="4"/>
    </row>
    <row r="1554" spans="2:14">
      <c r="B1554" s="59" t="s">
        <v>886</v>
      </c>
      <c r="C1554" s="7" t="s">
        <v>887</v>
      </c>
      <c r="I1554" s="64"/>
      <c r="J1554" s="65"/>
      <c r="K1554" s="10"/>
      <c r="L1554" s="21">
        <v>281.64655172413791</v>
      </c>
      <c r="M1554" s="68"/>
      <c r="N1554" s="4"/>
    </row>
    <row r="1555" spans="2:14">
      <c r="B1555" s="59" t="s">
        <v>888</v>
      </c>
      <c r="C1555" s="7" t="s">
        <v>889</v>
      </c>
      <c r="I1555" s="64"/>
      <c r="J1555" s="65"/>
      <c r="K1555" s="10"/>
      <c r="L1555" s="21">
        <v>1139.2729885057472</v>
      </c>
      <c r="M1555" s="68"/>
      <c r="N1555" s="4"/>
    </row>
    <row r="1556" spans="2:14">
      <c r="B1556" s="59" t="s">
        <v>890</v>
      </c>
      <c r="C1556" s="7" t="s">
        <v>891</v>
      </c>
      <c r="I1556" s="64"/>
      <c r="J1556" s="65"/>
      <c r="K1556" s="10"/>
      <c r="L1556" s="21">
        <v>57.344252873563214</v>
      </c>
      <c r="M1556" s="68"/>
      <c r="N1556" s="4"/>
    </row>
    <row r="1557" spans="2:14">
      <c r="B1557" s="59" t="s">
        <v>892</v>
      </c>
      <c r="C1557" s="7" t="s">
        <v>893</v>
      </c>
      <c r="I1557" s="64"/>
      <c r="J1557" s="65"/>
      <c r="K1557" s="10"/>
      <c r="L1557" s="21">
        <v>4090.2183908045981</v>
      </c>
      <c r="M1557" s="68"/>
      <c r="N1557" s="4"/>
    </row>
    <row r="1558" spans="2:14">
      <c r="B1558" s="59" t="s">
        <v>894</v>
      </c>
      <c r="C1558" s="7" t="s">
        <v>895</v>
      </c>
      <c r="I1558" s="64"/>
      <c r="J1558" s="65"/>
      <c r="K1558" s="10"/>
      <c r="L1558" s="21">
        <v>5112.772988505747</v>
      </c>
      <c r="M1558" s="68"/>
      <c r="N1558" s="4"/>
    </row>
    <row r="1559" spans="2:14">
      <c r="B1559" s="59" t="s">
        <v>896</v>
      </c>
      <c r="C1559" s="7" t="s">
        <v>897</v>
      </c>
      <c r="I1559" s="64"/>
      <c r="J1559" s="65"/>
      <c r="K1559" s="10"/>
      <c r="L1559" s="21">
        <v>4499.2402298850575</v>
      </c>
      <c r="M1559" s="68"/>
      <c r="N1559" s="4"/>
    </row>
    <row r="1560" spans="2:14">
      <c r="B1560" s="59" t="s">
        <v>898</v>
      </c>
      <c r="C1560" s="7" t="s">
        <v>899</v>
      </c>
      <c r="I1560" s="64"/>
      <c r="J1560" s="65"/>
      <c r="K1560" s="10"/>
      <c r="L1560" s="21">
        <v>5625.8264367816091</v>
      </c>
      <c r="M1560" s="68"/>
      <c r="N1560" s="4"/>
    </row>
    <row r="1561" spans="2:14">
      <c r="B1561" s="59" t="s">
        <v>900</v>
      </c>
      <c r="C1561" s="7" t="s">
        <v>901</v>
      </c>
      <c r="I1561" s="64"/>
      <c r="J1561" s="65"/>
      <c r="K1561" s="10"/>
      <c r="L1561" s="21">
        <v>4944.292528735632</v>
      </c>
      <c r="M1561" s="68"/>
      <c r="N1561" s="4"/>
    </row>
    <row r="1562" spans="2:14">
      <c r="B1562" s="59" t="s">
        <v>902</v>
      </c>
      <c r="C1562" s="7" t="s">
        <v>903</v>
      </c>
      <c r="I1562" s="64"/>
      <c r="J1562" s="65"/>
      <c r="K1562" s="10"/>
      <c r="L1562" s="21">
        <v>6134.8201149425286</v>
      </c>
      <c r="M1562" s="68"/>
      <c r="N1562" s="4"/>
    </row>
    <row r="1563" spans="2:14">
      <c r="B1563" s="59" t="s">
        <v>904</v>
      </c>
      <c r="C1563" s="7" t="s">
        <v>905</v>
      </c>
      <c r="I1563" s="64"/>
      <c r="J1563" s="65"/>
      <c r="K1563" s="10"/>
      <c r="L1563" s="21">
        <v>5437.5545977011489</v>
      </c>
      <c r="M1563" s="68"/>
      <c r="N1563" s="4"/>
    </row>
    <row r="1564" spans="2:14">
      <c r="B1564" s="59" t="s">
        <v>906</v>
      </c>
      <c r="C1564" s="7" t="s">
        <v>907</v>
      </c>
      <c r="I1564" s="64"/>
      <c r="J1564" s="65"/>
      <c r="K1564" s="10"/>
      <c r="L1564" s="21">
        <v>6748.8603448275862</v>
      </c>
      <c r="M1564" s="68"/>
      <c r="N1564" s="4"/>
    </row>
    <row r="1565" spans="2:14">
      <c r="B1565" s="59" t="s">
        <v>908</v>
      </c>
      <c r="C1565" s="7" t="s">
        <v>909</v>
      </c>
      <c r="I1565" s="64"/>
      <c r="J1565" s="65"/>
      <c r="K1565" s="10"/>
      <c r="L1565" s="21">
        <v>7157.8821839080465</v>
      </c>
      <c r="M1565" s="68"/>
      <c r="N1565" s="4"/>
    </row>
    <row r="1566" spans="2:14">
      <c r="B1566" s="59" t="s">
        <v>910</v>
      </c>
      <c r="C1566" s="7" t="s">
        <v>911</v>
      </c>
      <c r="I1566" s="64"/>
      <c r="J1566" s="65"/>
      <c r="K1566" s="10"/>
      <c r="L1566" s="21">
        <v>8183.9890804597699</v>
      </c>
      <c r="M1566" s="68"/>
      <c r="N1566" s="4"/>
    </row>
    <row r="1567" spans="2:14">
      <c r="B1567" s="59" t="s">
        <v>912</v>
      </c>
      <c r="C1567" s="7" t="s">
        <v>913</v>
      </c>
      <c r="I1567" s="64"/>
      <c r="J1567" s="65"/>
      <c r="K1567" s="10"/>
      <c r="L1567" s="21">
        <v>7875.4465517241379</v>
      </c>
      <c r="M1567" s="68"/>
      <c r="N1567" s="4"/>
    </row>
    <row r="1568" spans="2:14">
      <c r="B1568" s="59" t="s">
        <v>914</v>
      </c>
      <c r="C1568" s="7" t="s">
        <v>915</v>
      </c>
      <c r="I1568" s="64"/>
      <c r="J1568" s="65"/>
      <c r="K1568" s="10"/>
      <c r="L1568" s="21">
        <v>9002.0327586206895</v>
      </c>
      <c r="M1568" s="68"/>
      <c r="N1568" s="4"/>
    </row>
    <row r="1569" spans="2:14">
      <c r="B1569" s="59" t="s">
        <v>916</v>
      </c>
      <c r="C1569" s="7" t="s">
        <v>917</v>
      </c>
      <c r="I1569" s="64"/>
      <c r="J1569" s="65"/>
      <c r="K1569" s="10"/>
      <c r="L1569" s="21">
        <v>703.86264367816091</v>
      </c>
      <c r="M1569" s="68"/>
      <c r="N1569" s="4"/>
    </row>
    <row r="1570" spans="2:14">
      <c r="B1570" s="59" t="s">
        <v>918</v>
      </c>
      <c r="C1570" s="7" t="s">
        <v>919</v>
      </c>
      <c r="I1570" s="64"/>
      <c r="J1570" s="65"/>
      <c r="K1570" s="10"/>
      <c r="L1570" s="21">
        <v>911.92586206896556</v>
      </c>
      <c r="M1570" s="68"/>
      <c r="N1570" s="4"/>
    </row>
    <row r="1571" spans="2:14">
      <c r="B1571" s="59" t="s">
        <v>920</v>
      </c>
      <c r="C1571" s="7" t="s">
        <v>921</v>
      </c>
      <c r="I1571" s="64"/>
      <c r="J1571" s="65"/>
      <c r="K1571" s="10"/>
      <c r="L1571" s="21">
        <v>1149.4224137931035</v>
      </c>
      <c r="M1571" s="68"/>
      <c r="N1571" s="4"/>
    </row>
    <row r="1572" spans="2:14">
      <c r="B1572" s="59" t="s">
        <v>922</v>
      </c>
      <c r="C1572" s="7" t="s">
        <v>923</v>
      </c>
      <c r="I1572" s="64"/>
      <c r="J1572" s="65"/>
      <c r="K1572" s="10"/>
      <c r="L1572" s="21">
        <v>1497.5477011494254</v>
      </c>
      <c r="M1572" s="68"/>
      <c r="N1572" s="4"/>
    </row>
    <row r="1573" spans="2:14">
      <c r="B1573" s="59" t="s">
        <v>36857</v>
      </c>
      <c r="C1573" s="7" t="s">
        <v>39024</v>
      </c>
      <c r="I1573" s="64"/>
      <c r="J1573" s="65"/>
      <c r="K1573" s="10"/>
      <c r="L1573" s="21">
        <v>154.27126436781612</v>
      </c>
      <c r="M1573" s="68"/>
      <c r="N1573" s="4"/>
    </row>
    <row r="1574" spans="2:14">
      <c r="B1574" s="59" t="s">
        <v>36858</v>
      </c>
      <c r="C1574" s="7" t="s">
        <v>39025</v>
      </c>
      <c r="I1574" s="64"/>
      <c r="J1574" s="65"/>
      <c r="K1574" s="10"/>
      <c r="L1574" s="21">
        <v>201.97356321839081</v>
      </c>
      <c r="M1574" s="68"/>
      <c r="N1574" s="4"/>
    </row>
    <row r="1575" spans="2:14">
      <c r="B1575" s="59" t="s">
        <v>924</v>
      </c>
      <c r="C1575" s="7" t="s">
        <v>925</v>
      </c>
      <c r="I1575" s="64"/>
      <c r="J1575" s="65"/>
      <c r="K1575" s="10"/>
      <c r="L1575" s="21">
        <v>275.04942528735631</v>
      </c>
      <c r="M1575" s="68"/>
      <c r="N1575" s="4"/>
    </row>
    <row r="1576" spans="2:14">
      <c r="B1576" s="59" t="s">
        <v>926</v>
      </c>
      <c r="C1576" s="7" t="s">
        <v>927</v>
      </c>
      <c r="I1576" s="64"/>
      <c r="J1576" s="65"/>
      <c r="K1576" s="10"/>
      <c r="L1576" s="21">
        <v>346.60287356321845</v>
      </c>
      <c r="M1576" s="68"/>
      <c r="N1576" s="4"/>
    </row>
    <row r="1577" spans="2:14">
      <c r="B1577" s="59" t="s">
        <v>928</v>
      </c>
      <c r="C1577" s="7" t="s">
        <v>929</v>
      </c>
      <c r="I1577" s="64"/>
      <c r="J1577" s="65"/>
      <c r="K1577" s="10"/>
      <c r="L1577" s="21">
        <v>337.97586206896551</v>
      </c>
      <c r="M1577" s="68"/>
      <c r="N1577" s="4"/>
    </row>
    <row r="1578" spans="2:14">
      <c r="B1578" s="59" t="s">
        <v>930</v>
      </c>
      <c r="C1578" s="7" t="s">
        <v>931</v>
      </c>
      <c r="I1578" s="64"/>
      <c r="J1578" s="65"/>
      <c r="K1578" s="10"/>
      <c r="L1578" s="21">
        <v>437.94770114942531</v>
      </c>
      <c r="M1578" s="68"/>
      <c r="N1578" s="4"/>
    </row>
    <row r="1579" spans="2:14">
      <c r="B1579" s="59" t="s">
        <v>36859</v>
      </c>
      <c r="C1579" s="7" t="s">
        <v>39026</v>
      </c>
      <c r="I1579" s="64"/>
      <c r="J1579" s="65"/>
      <c r="K1579" s="10"/>
      <c r="L1579" s="21">
        <v>116.7183908045977</v>
      </c>
      <c r="M1579" s="68"/>
      <c r="N1579" s="4"/>
    </row>
    <row r="1580" spans="2:14">
      <c r="B1580" s="59" t="s">
        <v>36860</v>
      </c>
      <c r="C1580" s="7" t="s">
        <v>39027</v>
      </c>
      <c r="I1580" s="64"/>
      <c r="J1580" s="65"/>
      <c r="K1580" s="10"/>
      <c r="L1580" s="21">
        <v>151.73390804597702</v>
      </c>
      <c r="M1580" s="68"/>
      <c r="N1580" s="4"/>
    </row>
    <row r="1581" spans="2:14">
      <c r="B1581" s="59" t="s">
        <v>932</v>
      </c>
      <c r="C1581" s="7" t="s">
        <v>933</v>
      </c>
      <c r="I1581" s="64"/>
      <c r="J1581" s="65"/>
      <c r="K1581" s="10"/>
      <c r="L1581" s="21">
        <v>156.80862068965516</v>
      </c>
      <c r="M1581" s="68"/>
      <c r="N1581" s="4"/>
    </row>
    <row r="1582" spans="2:14">
      <c r="B1582" s="59" t="s">
        <v>934</v>
      </c>
      <c r="C1582" s="7" t="s">
        <v>935</v>
      </c>
      <c r="I1582" s="64"/>
      <c r="J1582" s="65"/>
      <c r="K1582" s="10"/>
      <c r="L1582" s="21">
        <v>193.85402298850573</v>
      </c>
      <c r="M1582" s="68"/>
      <c r="N1582" s="4"/>
    </row>
    <row r="1583" spans="2:14">
      <c r="B1583" s="59" t="s">
        <v>936</v>
      </c>
      <c r="C1583" s="7" t="s">
        <v>937</v>
      </c>
      <c r="I1583" s="64"/>
      <c r="J1583" s="65"/>
      <c r="K1583" s="10"/>
      <c r="L1583" s="21">
        <v>193.85402298850573</v>
      </c>
      <c r="M1583" s="68"/>
      <c r="N1583" s="4"/>
    </row>
    <row r="1584" spans="2:14">
      <c r="B1584" s="59" t="s">
        <v>938</v>
      </c>
      <c r="C1584" s="7" t="s">
        <v>939</v>
      </c>
      <c r="I1584" s="64"/>
      <c r="J1584" s="65"/>
      <c r="K1584" s="10"/>
      <c r="L1584" s="21">
        <v>327.31896551724134</v>
      </c>
      <c r="M1584" s="68"/>
      <c r="N1584" s="4"/>
    </row>
    <row r="1585" spans="2:14">
      <c r="B1585" s="59" t="s">
        <v>940</v>
      </c>
      <c r="C1585" s="7" t="s">
        <v>941</v>
      </c>
      <c r="I1585" s="64"/>
      <c r="J1585" s="65"/>
      <c r="K1585" s="10"/>
      <c r="L1585" s="21">
        <v>166.95804597701149</v>
      </c>
      <c r="M1585" s="68"/>
      <c r="N1585" s="4"/>
    </row>
    <row r="1586" spans="2:14">
      <c r="B1586" s="59" t="s">
        <v>942</v>
      </c>
      <c r="C1586" s="7" t="s">
        <v>943</v>
      </c>
      <c r="I1586" s="64"/>
      <c r="J1586" s="65"/>
      <c r="K1586" s="10"/>
      <c r="L1586" s="21">
        <v>243.07873563218391</v>
      </c>
      <c r="M1586" s="68"/>
      <c r="N1586" s="4"/>
    </row>
    <row r="1587" spans="2:14">
      <c r="B1587" s="59" t="s">
        <v>944</v>
      </c>
      <c r="C1587" s="7" t="s">
        <v>945</v>
      </c>
      <c r="I1587" s="64"/>
      <c r="J1587" s="65"/>
      <c r="K1587" s="10"/>
      <c r="L1587" s="21">
        <v>246.12356321839081</v>
      </c>
      <c r="M1587" s="68"/>
      <c r="N1587" s="4"/>
    </row>
    <row r="1588" spans="2:14">
      <c r="B1588" s="59" t="s">
        <v>946</v>
      </c>
      <c r="C1588" s="7" t="s">
        <v>947</v>
      </c>
      <c r="I1588" s="64"/>
      <c r="J1588" s="65"/>
      <c r="K1588" s="10"/>
      <c r="L1588" s="21">
        <v>355.73735632183912</v>
      </c>
      <c r="M1588" s="68"/>
      <c r="N1588" s="4"/>
    </row>
    <row r="1589" spans="2:14">
      <c r="B1589" s="59" t="s">
        <v>948</v>
      </c>
      <c r="C1589" s="7" t="s">
        <v>949</v>
      </c>
      <c r="I1589" s="64"/>
      <c r="J1589" s="65"/>
      <c r="K1589" s="10"/>
      <c r="L1589" s="21">
        <v>108.59885057471264</v>
      </c>
      <c r="M1589" s="68"/>
      <c r="N1589" s="4"/>
    </row>
    <row r="1590" spans="2:14">
      <c r="B1590" s="59" t="s">
        <v>950</v>
      </c>
      <c r="C1590" s="7" t="s">
        <v>951</v>
      </c>
      <c r="I1590" s="64"/>
      <c r="J1590" s="65"/>
      <c r="K1590" s="10"/>
      <c r="L1590" s="21">
        <v>133.46494252873563</v>
      </c>
      <c r="M1590" s="68"/>
      <c r="N1590" s="4"/>
    </row>
    <row r="1591" spans="2:14">
      <c r="B1591" s="59" t="s">
        <v>952</v>
      </c>
      <c r="C1591" s="7" t="s">
        <v>953</v>
      </c>
      <c r="I1591" s="64"/>
      <c r="J1591" s="65"/>
      <c r="K1591" s="10"/>
      <c r="L1591" s="21">
        <v>250.69080459770115</v>
      </c>
      <c r="M1591" s="68"/>
      <c r="N1591" s="4"/>
    </row>
    <row r="1592" spans="2:14">
      <c r="B1592" s="59" t="s">
        <v>36861</v>
      </c>
      <c r="C1592" s="7" t="s">
        <v>39028</v>
      </c>
      <c r="I1592" s="64"/>
      <c r="J1592" s="65"/>
      <c r="K1592" s="10"/>
      <c r="L1592" s="21">
        <v>283.16896551724136</v>
      </c>
      <c r="M1592" s="68"/>
      <c r="N1592" s="4"/>
    </row>
    <row r="1593" spans="2:14">
      <c r="B1593" s="59" t="s">
        <v>36862</v>
      </c>
      <c r="C1593" s="7" t="s">
        <v>39029</v>
      </c>
      <c r="I1593" s="64"/>
      <c r="J1593" s="65"/>
      <c r="K1593" s="10"/>
      <c r="L1593" s="21">
        <v>118.24080459770116</v>
      </c>
      <c r="M1593" s="68"/>
      <c r="N1593" s="4"/>
    </row>
    <row r="1594" spans="2:14">
      <c r="B1594" s="59" t="s">
        <v>36863</v>
      </c>
      <c r="C1594" s="7" t="s">
        <v>39030</v>
      </c>
      <c r="I1594" s="64"/>
      <c r="J1594" s="65"/>
      <c r="K1594" s="10"/>
      <c r="L1594" s="21">
        <v>155.79367816091954</v>
      </c>
      <c r="M1594" s="68"/>
      <c r="N1594" s="4"/>
    </row>
    <row r="1595" spans="2:14">
      <c r="B1595" s="59" t="s">
        <v>36864</v>
      </c>
      <c r="C1595" s="7" t="s">
        <v>39031</v>
      </c>
      <c r="I1595" s="64"/>
      <c r="J1595" s="65"/>
      <c r="K1595" s="10"/>
      <c r="L1595" s="21">
        <v>642.45862068965516</v>
      </c>
      <c r="M1595" s="68"/>
      <c r="N1595" s="4"/>
    </row>
    <row r="1596" spans="2:14">
      <c r="B1596" s="59" t="s">
        <v>36865</v>
      </c>
      <c r="C1596" s="7" t="s">
        <v>39032</v>
      </c>
      <c r="I1596" s="64"/>
      <c r="J1596" s="65"/>
      <c r="K1596" s="10"/>
      <c r="L1596" s="21">
        <v>852.04425287356321</v>
      </c>
      <c r="M1596" s="68"/>
      <c r="N1596" s="4"/>
    </row>
    <row r="1597" spans="2:14">
      <c r="B1597" s="59" t="s">
        <v>36866</v>
      </c>
      <c r="C1597" s="7" t="s">
        <v>39033</v>
      </c>
      <c r="I1597" s="64"/>
      <c r="J1597" s="65"/>
      <c r="K1597" s="10"/>
      <c r="L1597" s="21">
        <v>321.22931034482758</v>
      </c>
      <c r="M1597" s="68"/>
      <c r="N1597" s="4"/>
    </row>
    <row r="1598" spans="2:14">
      <c r="B1598" s="59" t="s">
        <v>36867</v>
      </c>
      <c r="C1598" s="7" t="s">
        <v>39034</v>
      </c>
      <c r="I1598" s="64"/>
      <c r="J1598" s="65"/>
      <c r="K1598" s="10"/>
      <c r="L1598" s="21">
        <v>426.27586206896552</v>
      </c>
      <c r="M1598" s="68"/>
      <c r="N1598" s="4"/>
    </row>
    <row r="1599" spans="2:14">
      <c r="B1599" s="59" t="s">
        <v>954</v>
      </c>
      <c r="C1599" s="7" t="s">
        <v>955</v>
      </c>
      <c r="I1599" s="64"/>
      <c r="J1599" s="65"/>
      <c r="K1599" s="10"/>
      <c r="L1599" s="21">
        <v>172.03275862068966</v>
      </c>
      <c r="M1599" s="68"/>
      <c r="N1599" s="4"/>
    </row>
    <row r="1600" spans="2:14">
      <c r="B1600" s="59" t="s">
        <v>956</v>
      </c>
      <c r="C1600" s="7" t="s">
        <v>957</v>
      </c>
      <c r="I1600" s="64"/>
      <c r="J1600" s="65"/>
      <c r="K1600" s="10"/>
      <c r="L1600" s="21">
        <v>221.25747126436781</v>
      </c>
      <c r="M1600" s="68"/>
      <c r="N1600" s="4"/>
    </row>
    <row r="1601" spans="2:14">
      <c r="B1601" s="59" t="s">
        <v>958</v>
      </c>
      <c r="C1601" s="7" t="s">
        <v>959</v>
      </c>
      <c r="I1601" s="64"/>
      <c r="J1601" s="65"/>
      <c r="K1601" s="10"/>
      <c r="L1601" s="21">
        <v>89.314942528735642</v>
      </c>
      <c r="M1601" s="68"/>
      <c r="N1601" s="4"/>
    </row>
    <row r="1602" spans="2:14">
      <c r="B1602" s="59" t="s">
        <v>960</v>
      </c>
      <c r="C1602" s="7" t="s">
        <v>961</v>
      </c>
      <c r="I1602" s="64"/>
      <c r="J1602" s="65"/>
      <c r="K1602" s="10"/>
      <c r="L1602" s="21">
        <v>115.70344827586207</v>
      </c>
      <c r="M1602" s="68"/>
      <c r="N1602" s="4"/>
    </row>
    <row r="1603" spans="2:14">
      <c r="B1603" s="59" t="s">
        <v>962</v>
      </c>
      <c r="C1603" s="7" t="s">
        <v>963</v>
      </c>
      <c r="I1603" s="64"/>
      <c r="J1603" s="65"/>
      <c r="K1603" s="10"/>
      <c r="L1603" s="21">
        <v>553.14367816091954</v>
      </c>
      <c r="M1603" s="68"/>
      <c r="N1603" s="4"/>
    </row>
    <row r="1604" spans="2:14">
      <c r="B1604" s="59" t="s">
        <v>964</v>
      </c>
      <c r="C1604" s="7" t="s">
        <v>965</v>
      </c>
      <c r="I1604" s="64"/>
      <c r="J1604" s="65"/>
      <c r="K1604" s="10"/>
      <c r="L1604" s="21">
        <v>1190.0201149425288</v>
      </c>
      <c r="M1604" s="68"/>
      <c r="N1604" s="4"/>
    </row>
    <row r="1605" spans="2:14">
      <c r="B1605" s="59" t="s">
        <v>966</v>
      </c>
      <c r="C1605" s="7" t="s">
        <v>967</v>
      </c>
      <c r="I1605" s="64"/>
      <c r="J1605" s="65"/>
      <c r="K1605" s="10"/>
      <c r="L1605" s="21">
        <v>335.94597701149428</v>
      </c>
      <c r="M1605" s="68"/>
      <c r="N1605" s="4"/>
    </row>
    <row r="1606" spans="2:14">
      <c r="B1606" s="59" t="s">
        <v>968</v>
      </c>
      <c r="C1606" s="7" t="s">
        <v>969</v>
      </c>
      <c r="I1606" s="64"/>
      <c r="J1606" s="65"/>
      <c r="K1606" s="10"/>
      <c r="L1606" s="21">
        <v>606.42816091954023</v>
      </c>
      <c r="M1606" s="68"/>
      <c r="N1606" s="4"/>
    </row>
    <row r="1607" spans="2:14">
      <c r="B1607" s="59" t="s">
        <v>970</v>
      </c>
      <c r="C1607" s="7" t="s">
        <v>971</v>
      </c>
      <c r="I1607" s="64"/>
      <c r="J1607" s="65"/>
      <c r="K1607" s="10"/>
      <c r="L1607" s="21">
        <v>553.14367816091954</v>
      </c>
      <c r="M1607" s="68"/>
      <c r="N1607" s="4"/>
    </row>
    <row r="1608" spans="2:14">
      <c r="B1608" s="59" t="s">
        <v>972</v>
      </c>
      <c r="C1608" s="7" t="s">
        <v>973</v>
      </c>
      <c r="I1608" s="64"/>
      <c r="J1608" s="65"/>
      <c r="K1608" s="10"/>
      <c r="L1608" s="21">
        <v>1350.3810344827587</v>
      </c>
      <c r="M1608" s="68"/>
      <c r="N1608" s="4"/>
    </row>
    <row r="1609" spans="2:14">
      <c r="B1609" s="59" t="s">
        <v>974</v>
      </c>
      <c r="C1609" s="7" t="s">
        <v>975</v>
      </c>
      <c r="I1609" s="64"/>
      <c r="J1609" s="65"/>
      <c r="K1609" s="10"/>
      <c r="L1609" s="21">
        <v>510.00862068965517</v>
      </c>
      <c r="M1609" s="68"/>
      <c r="N1609" s="4"/>
    </row>
    <row r="1610" spans="2:14">
      <c r="B1610" s="59" t="s">
        <v>976</v>
      </c>
      <c r="C1610" s="7" t="s">
        <v>977</v>
      </c>
      <c r="I1610" s="64"/>
      <c r="J1610" s="65"/>
      <c r="K1610" s="10"/>
      <c r="L1610" s="21">
        <v>678.48908045977009</v>
      </c>
      <c r="M1610" s="68"/>
      <c r="N1610" s="4"/>
    </row>
    <row r="1611" spans="2:14">
      <c r="B1611" s="59" t="s">
        <v>978</v>
      </c>
      <c r="C1611" s="7" t="s">
        <v>979</v>
      </c>
      <c r="I1611" s="64"/>
      <c r="J1611" s="65"/>
      <c r="K1611" s="10"/>
      <c r="L1611" s="21">
        <v>1888.8080459770115</v>
      </c>
      <c r="M1611" s="68"/>
      <c r="N1611" s="4"/>
    </row>
    <row r="1612" spans="2:14">
      <c r="B1612" s="59" t="s">
        <v>980</v>
      </c>
      <c r="C1612" s="7" t="s">
        <v>981</v>
      </c>
      <c r="I1612" s="64"/>
      <c r="J1612" s="65"/>
      <c r="K1612" s="10"/>
      <c r="L1612" s="21">
        <v>2513.5051724137929</v>
      </c>
      <c r="M1612" s="68"/>
      <c r="N1612" s="4"/>
    </row>
    <row r="1613" spans="2:14">
      <c r="B1613" s="59" t="s">
        <v>982</v>
      </c>
      <c r="C1613" s="7" t="s">
        <v>983</v>
      </c>
      <c r="I1613" s="64"/>
      <c r="J1613" s="65"/>
      <c r="K1613" s="10"/>
      <c r="L1613" s="21">
        <v>947.95632183908049</v>
      </c>
      <c r="M1613" s="68"/>
      <c r="N1613" s="4"/>
    </row>
    <row r="1614" spans="2:14">
      <c r="B1614" s="59" t="s">
        <v>984</v>
      </c>
      <c r="C1614" s="7" t="s">
        <v>985</v>
      </c>
      <c r="I1614" s="64"/>
      <c r="J1614" s="65"/>
      <c r="K1614" s="10"/>
      <c r="L1614" s="21">
        <v>1264.6183908045978</v>
      </c>
      <c r="M1614" s="68"/>
      <c r="N1614" s="4"/>
    </row>
    <row r="1615" spans="2:14">
      <c r="B1615" s="59" t="s">
        <v>986</v>
      </c>
      <c r="C1615" s="7" t="s">
        <v>987</v>
      </c>
      <c r="I1615" s="64"/>
      <c r="J1615" s="65"/>
      <c r="K1615" s="10"/>
      <c r="L1615" s="21">
        <v>287.22873563218394</v>
      </c>
      <c r="M1615" s="68"/>
      <c r="N1615" s="4"/>
    </row>
    <row r="1616" spans="2:14">
      <c r="B1616" s="59" t="s">
        <v>988</v>
      </c>
      <c r="C1616" s="7" t="s">
        <v>989</v>
      </c>
      <c r="I1616" s="64"/>
      <c r="J1616" s="65"/>
      <c r="K1616" s="10"/>
      <c r="L1616" s="21">
        <v>361.82701149425287</v>
      </c>
      <c r="M1616" s="68"/>
      <c r="N1616" s="4"/>
    </row>
    <row r="1617" spans="2:14">
      <c r="B1617" s="59" t="s">
        <v>990</v>
      </c>
      <c r="C1617" s="7" t="s">
        <v>991</v>
      </c>
      <c r="I1617" s="64"/>
      <c r="J1617" s="65"/>
      <c r="K1617" s="10"/>
      <c r="L1617" s="21">
        <v>146.15172413793104</v>
      </c>
      <c r="M1617" s="68"/>
      <c r="N1617" s="4"/>
    </row>
    <row r="1618" spans="2:14">
      <c r="B1618" s="59" t="s">
        <v>992</v>
      </c>
      <c r="C1618" s="7" t="s">
        <v>993</v>
      </c>
      <c r="I1618" s="64"/>
      <c r="J1618" s="65"/>
      <c r="K1618" s="10"/>
      <c r="L1618" s="21">
        <v>191.31666666666669</v>
      </c>
      <c r="M1618" s="68"/>
      <c r="N1618" s="4"/>
    </row>
    <row r="1619" spans="2:14">
      <c r="B1619" s="59" t="s">
        <v>994</v>
      </c>
      <c r="C1619" s="7" t="s">
        <v>995</v>
      </c>
      <c r="I1619" s="64"/>
      <c r="J1619" s="65"/>
      <c r="K1619" s="10"/>
      <c r="L1619" s="21">
        <v>517.1132183908046</v>
      </c>
      <c r="M1619" s="68"/>
      <c r="N1619" s="4"/>
    </row>
    <row r="1620" spans="2:14">
      <c r="B1620" s="59" t="s">
        <v>996</v>
      </c>
      <c r="C1620" s="7" t="s">
        <v>997</v>
      </c>
      <c r="I1620" s="64"/>
      <c r="J1620" s="65"/>
      <c r="K1620" s="10"/>
      <c r="L1620" s="21">
        <v>678.48908045977009</v>
      </c>
      <c r="M1620" s="68"/>
      <c r="N1620" s="4"/>
    </row>
    <row r="1621" spans="2:14">
      <c r="B1621" s="59" t="s">
        <v>998</v>
      </c>
      <c r="C1621" s="7" t="s">
        <v>999</v>
      </c>
      <c r="I1621" s="64"/>
      <c r="J1621" s="65"/>
      <c r="K1621" s="10"/>
      <c r="L1621" s="21">
        <v>261.85517241379307</v>
      </c>
      <c r="M1621" s="68"/>
      <c r="N1621" s="4"/>
    </row>
    <row r="1622" spans="2:14">
      <c r="B1622" s="59" t="s">
        <v>1000</v>
      </c>
      <c r="C1622" s="7" t="s">
        <v>1001</v>
      </c>
      <c r="I1622" s="64"/>
      <c r="J1622" s="65"/>
      <c r="K1622" s="10"/>
      <c r="L1622" s="21">
        <v>346.60287356321845</v>
      </c>
      <c r="M1622" s="68"/>
      <c r="N1622" s="4"/>
    </row>
    <row r="1623" spans="2:14">
      <c r="B1623" s="59" t="s">
        <v>1002</v>
      </c>
      <c r="C1623" s="7" t="s">
        <v>1003</v>
      </c>
      <c r="I1623" s="64"/>
      <c r="J1623" s="65"/>
      <c r="K1623" s="10"/>
      <c r="L1623" s="21">
        <v>947.95632183908049</v>
      </c>
      <c r="M1623" s="68"/>
      <c r="N1623" s="4"/>
    </row>
    <row r="1624" spans="2:14">
      <c r="B1624" s="59" t="s">
        <v>1004</v>
      </c>
      <c r="C1624" s="7" t="s">
        <v>1005</v>
      </c>
      <c r="I1624" s="64"/>
      <c r="J1624" s="65"/>
      <c r="K1624" s="10"/>
      <c r="L1624" s="21">
        <v>1259.5436781609196</v>
      </c>
      <c r="M1624" s="68"/>
      <c r="N1624" s="4"/>
    </row>
    <row r="1625" spans="2:14">
      <c r="B1625" s="59" t="s">
        <v>1006</v>
      </c>
      <c r="C1625" s="7" t="s">
        <v>1007</v>
      </c>
      <c r="I1625" s="64"/>
      <c r="J1625" s="65"/>
      <c r="K1625" s="10"/>
      <c r="L1625" s="21">
        <v>477.02298850574709</v>
      </c>
      <c r="M1625" s="68"/>
      <c r="N1625" s="4"/>
    </row>
    <row r="1626" spans="2:14">
      <c r="B1626" s="59" t="s">
        <v>1008</v>
      </c>
      <c r="C1626" s="7" t="s">
        <v>1009</v>
      </c>
      <c r="I1626" s="64"/>
      <c r="J1626" s="65"/>
      <c r="K1626" s="10"/>
      <c r="L1626" s="21">
        <v>634.33908045977012</v>
      </c>
      <c r="M1626" s="68"/>
      <c r="N1626" s="4"/>
    </row>
    <row r="1627" spans="2:14">
      <c r="B1627" s="59" t="s">
        <v>1010</v>
      </c>
      <c r="C1627" s="7" t="s">
        <v>1011</v>
      </c>
      <c r="I1627" s="64"/>
      <c r="J1627" s="65"/>
      <c r="K1627" s="10"/>
      <c r="L1627" s="21">
        <v>215.16781609195402</v>
      </c>
      <c r="M1627" s="68"/>
      <c r="N1627" s="4"/>
    </row>
    <row r="1628" spans="2:14">
      <c r="B1628" s="59" t="s">
        <v>1012</v>
      </c>
      <c r="C1628" s="7" t="s">
        <v>1013</v>
      </c>
      <c r="I1628" s="64"/>
      <c r="J1628" s="65"/>
      <c r="K1628" s="10"/>
      <c r="L1628" s="21">
        <v>270.48218390804601</v>
      </c>
      <c r="M1628" s="68"/>
      <c r="N1628" s="4"/>
    </row>
    <row r="1629" spans="2:14">
      <c r="B1629" s="59" t="s">
        <v>1014</v>
      </c>
      <c r="C1629" s="7" t="s">
        <v>1015</v>
      </c>
      <c r="I1629" s="64"/>
      <c r="J1629" s="65"/>
      <c r="K1629" s="10"/>
      <c r="L1629" s="21">
        <v>110.12126436781608</v>
      </c>
      <c r="M1629" s="68"/>
      <c r="N1629" s="4"/>
    </row>
    <row r="1630" spans="2:14">
      <c r="B1630" s="59" t="s">
        <v>1016</v>
      </c>
      <c r="C1630" s="7" t="s">
        <v>1017</v>
      </c>
      <c r="I1630" s="64"/>
      <c r="J1630" s="65"/>
      <c r="K1630" s="10"/>
      <c r="L1630" s="21">
        <v>144.12183908045978</v>
      </c>
      <c r="M1630" s="68"/>
      <c r="N1630" s="4"/>
    </row>
    <row r="1631" spans="2:14">
      <c r="B1631" s="59" t="s">
        <v>1018</v>
      </c>
      <c r="C1631" s="7" t="s">
        <v>1019</v>
      </c>
      <c r="I1631" s="64"/>
      <c r="J1631" s="65"/>
      <c r="K1631" s="10"/>
      <c r="L1631" s="21">
        <v>573.95000000000005</v>
      </c>
      <c r="M1631" s="68"/>
      <c r="N1631" s="4"/>
    </row>
    <row r="1632" spans="2:14">
      <c r="B1632" s="59" t="s">
        <v>1020</v>
      </c>
      <c r="C1632" s="7" t="s">
        <v>1021</v>
      </c>
      <c r="I1632" s="64"/>
      <c r="J1632" s="65"/>
      <c r="K1632" s="10"/>
      <c r="L1632" s="21">
        <v>1239.2448275862068</v>
      </c>
      <c r="M1632" s="68"/>
      <c r="N1632" s="4"/>
    </row>
    <row r="1633" spans="2:14">
      <c r="B1633" s="59" t="s">
        <v>1022</v>
      </c>
      <c r="C1633" s="7" t="s">
        <v>1023</v>
      </c>
      <c r="I1633" s="64"/>
      <c r="J1633" s="65"/>
      <c r="K1633" s="10"/>
      <c r="L1633" s="21">
        <v>347.61781609195401</v>
      </c>
      <c r="M1633" s="68"/>
      <c r="N1633" s="4"/>
    </row>
    <row r="1634" spans="2:14">
      <c r="B1634" s="59" t="s">
        <v>1024</v>
      </c>
      <c r="C1634" s="7" t="s">
        <v>1025</v>
      </c>
      <c r="I1634" s="64"/>
      <c r="J1634" s="65"/>
      <c r="K1634" s="10"/>
      <c r="L1634" s="21">
        <v>624.18965517241372</v>
      </c>
      <c r="M1634" s="68"/>
      <c r="N1634" s="4"/>
    </row>
    <row r="1635" spans="2:14">
      <c r="B1635" s="59" t="s">
        <v>1026</v>
      </c>
      <c r="C1635" s="7" t="s">
        <v>1027</v>
      </c>
      <c r="I1635" s="64"/>
      <c r="J1635" s="65"/>
      <c r="K1635" s="10"/>
      <c r="L1635" s="21">
        <v>573.95000000000005</v>
      </c>
      <c r="M1635" s="68"/>
      <c r="N1635" s="4"/>
    </row>
    <row r="1636" spans="2:14">
      <c r="B1636" s="59" t="s">
        <v>1028</v>
      </c>
      <c r="C1636" s="7" t="s">
        <v>1029</v>
      </c>
      <c r="I1636" s="64"/>
      <c r="J1636" s="65"/>
      <c r="K1636" s="10"/>
      <c r="L1636" s="21">
        <v>2155.7379310344827</v>
      </c>
      <c r="M1636" s="68"/>
      <c r="N1636" s="4"/>
    </row>
    <row r="1637" spans="2:14">
      <c r="B1637" s="59" t="s">
        <v>1030</v>
      </c>
      <c r="C1637" s="7" t="s">
        <v>1031</v>
      </c>
      <c r="I1637" s="64"/>
      <c r="J1637" s="65"/>
      <c r="K1637" s="10"/>
      <c r="L1637" s="21">
        <v>810.4316091954023</v>
      </c>
      <c r="M1637" s="68"/>
      <c r="N1637" s="4"/>
    </row>
    <row r="1638" spans="2:14">
      <c r="B1638" s="59" t="s">
        <v>1032</v>
      </c>
      <c r="C1638" s="7" t="s">
        <v>1033</v>
      </c>
      <c r="I1638" s="64"/>
      <c r="J1638" s="65"/>
      <c r="K1638" s="10"/>
      <c r="L1638" s="21">
        <v>1088.5258620689656</v>
      </c>
      <c r="M1638" s="68"/>
      <c r="N1638" s="4"/>
    </row>
    <row r="1639" spans="2:14">
      <c r="B1639" s="59" t="s">
        <v>1034</v>
      </c>
      <c r="C1639" s="7" t="s">
        <v>1035</v>
      </c>
      <c r="I1639" s="64"/>
      <c r="J1639" s="65"/>
      <c r="K1639" s="10"/>
      <c r="L1639" s="21">
        <v>355.73735632183912</v>
      </c>
      <c r="M1639" s="68"/>
      <c r="N1639" s="4"/>
    </row>
    <row r="1640" spans="2:14">
      <c r="B1640" s="59" t="s">
        <v>1036</v>
      </c>
      <c r="C1640" s="7" t="s">
        <v>1037</v>
      </c>
      <c r="I1640" s="64"/>
      <c r="J1640" s="65"/>
      <c r="K1640" s="10"/>
      <c r="L1640" s="21">
        <v>452.66436781609195</v>
      </c>
      <c r="M1640" s="68"/>
      <c r="N1640" s="4"/>
    </row>
    <row r="1641" spans="2:14">
      <c r="B1641" s="59" t="s">
        <v>1038</v>
      </c>
      <c r="C1641" s="7" t="s">
        <v>1039</v>
      </c>
      <c r="I1641" s="64"/>
      <c r="J1641" s="65"/>
      <c r="K1641" s="10"/>
      <c r="L1641" s="21">
        <v>179.6448275862069</v>
      </c>
      <c r="M1641" s="68"/>
      <c r="N1641" s="4"/>
    </row>
    <row r="1642" spans="2:14">
      <c r="B1642" s="59" t="s">
        <v>1040</v>
      </c>
      <c r="C1642" s="7" t="s">
        <v>1041</v>
      </c>
      <c r="I1642" s="64"/>
      <c r="J1642" s="65"/>
      <c r="K1642" s="10"/>
      <c r="L1642" s="21">
        <v>239.01896551724138</v>
      </c>
      <c r="M1642" s="68"/>
      <c r="N1642" s="4"/>
    </row>
    <row r="1643" spans="2:14">
      <c r="B1643" s="59" t="s">
        <v>1042</v>
      </c>
      <c r="C1643" s="7" t="s">
        <v>1043</v>
      </c>
      <c r="I1643" s="64"/>
      <c r="J1643" s="65"/>
      <c r="K1643" s="10"/>
      <c r="L1643" s="21">
        <v>641.95114942528744</v>
      </c>
      <c r="M1643" s="68"/>
      <c r="N1643" s="4"/>
    </row>
    <row r="1644" spans="2:14">
      <c r="B1644" s="59" t="s">
        <v>1044</v>
      </c>
      <c r="C1644" s="7" t="s">
        <v>1045</v>
      </c>
      <c r="I1644" s="64"/>
      <c r="J1644" s="65"/>
      <c r="K1644" s="10"/>
      <c r="L1644" s="21">
        <v>850.5218390804597</v>
      </c>
      <c r="M1644" s="68"/>
      <c r="N1644" s="4"/>
    </row>
    <row r="1645" spans="2:14">
      <c r="B1645" s="59" t="s">
        <v>1046</v>
      </c>
      <c r="C1645" s="7" t="s">
        <v>1047</v>
      </c>
      <c r="I1645" s="64"/>
      <c r="J1645" s="65"/>
      <c r="K1645" s="10"/>
      <c r="L1645" s="21">
        <v>323.25919540229887</v>
      </c>
      <c r="M1645" s="68"/>
      <c r="N1645" s="4"/>
    </row>
    <row r="1646" spans="2:14">
      <c r="B1646" s="59" t="s">
        <v>1048</v>
      </c>
      <c r="C1646" s="7" t="s">
        <v>1049</v>
      </c>
      <c r="I1646" s="64"/>
      <c r="J1646" s="65"/>
      <c r="K1646" s="10"/>
      <c r="L1646" s="21">
        <v>430.33563218390805</v>
      </c>
      <c r="M1646" s="68"/>
      <c r="N1646" s="4"/>
    </row>
    <row r="1647" spans="2:14">
      <c r="B1647" s="59" t="s">
        <v>1050</v>
      </c>
      <c r="C1647" s="7" t="s">
        <v>1051</v>
      </c>
      <c r="I1647" s="64"/>
      <c r="J1647" s="65"/>
      <c r="K1647" s="10"/>
      <c r="L1647" s="21">
        <v>1185.4528735632184</v>
      </c>
      <c r="M1647" s="68"/>
      <c r="N1647" s="4"/>
    </row>
    <row r="1648" spans="2:14">
      <c r="B1648" s="59" t="s">
        <v>1052</v>
      </c>
      <c r="C1648" s="7" t="s">
        <v>1053</v>
      </c>
      <c r="I1648" s="64"/>
      <c r="J1648" s="65"/>
      <c r="K1648" s="10"/>
      <c r="L1648" s="21">
        <v>1571.6385057471264</v>
      </c>
      <c r="M1648" s="68"/>
      <c r="N1648" s="4"/>
    </row>
    <row r="1649" spans="2:14">
      <c r="B1649" s="59" t="s">
        <v>1054</v>
      </c>
      <c r="C1649" s="7" t="s">
        <v>1055</v>
      </c>
      <c r="I1649" s="64"/>
      <c r="J1649" s="65"/>
      <c r="K1649" s="10"/>
      <c r="L1649" s="21">
        <v>593.74137931034477</v>
      </c>
      <c r="M1649" s="68"/>
      <c r="N1649" s="4"/>
    </row>
    <row r="1650" spans="2:14">
      <c r="B1650" s="59" t="s">
        <v>1056</v>
      </c>
      <c r="C1650" s="7" t="s">
        <v>1057</v>
      </c>
      <c r="I1650" s="64"/>
      <c r="J1650" s="65"/>
      <c r="K1650" s="10"/>
      <c r="L1650" s="21">
        <v>794.19252873563221</v>
      </c>
      <c r="M1650" s="68"/>
      <c r="N1650" s="4"/>
    </row>
    <row r="1651" spans="2:14">
      <c r="B1651" s="59" t="s">
        <v>1058</v>
      </c>
      <c r="C1651" s="7" t="s">
        <v>1059</v>
      </c>
      <c r="I1651" s="64"/>
      <c r="J1651" s="65"/>
      <c r="K1651" s="10"/>
      <c r="L1651" s="21">
        <v>281.64655172413791</v>
      </c>
      <c r="M1651" s="68"/>
      <c r="N1651" s="4"/>
    </row>
    <row r="1652" spans="2:14">
      <c r="B1652" s="59" t="s">
        <v>1060</v>
      </c>
      <c r="C1652" s="7" t="s">
        <v>1061</v>
      </c>
      <c r="I1652" s="64"/>
      <c r="J1652" s="65"/>
      <c r="K1652" s="10"/>
      <c r="L1652" s="21">
        <v>364.364367816092</v>
      </c>
      <c r="M1652" s="68"/>
      <c r="N1652" s="4"/>
    </row>
    <row r="1653" spans="2:14">
      <c r="B1653" s="59" t="s">
        <v>1062</v>
      </c>
      <c r="C1653" s="7" t="s">
        <v>1063</v>
      </c>
      <c r="I1653" s="64"/>
      <c r="J1653" s="65"/>
      <c r="K1653" s="10"/>
      <c r="L1653" s="21">
        <v>294.84080459770115</v>
      </c>
      <c r="M1653" s="68"/>
      <c r="N1653" s="4"/>
    </row>
    <row r="1654" spans="2:14">
      <c r="B1654" s="59" t="s">
        <v>1064</v>
      </c>
      <c r="C1654" s="7" t="s">
        <v>1065</v>
      </c>
      <c r="I1654" s="64"/>
      <c r="J1654" s="65"/>
      <c r="K1654" s="10"/>
      <c r="L1654" s="21">
        <v>382.12586206896555</v>
      </c>
      <c r="M1654" s="68"/>
      <c r="N1654" s="4"/>
    </row>
    <row r="1655" spans="2:14">
      <c r="B1655" s="59" t="s">
        <v>1066</v>
      </c>
      <c r="C1655" s="7" t="s">
        <v>1067</v>
      </c>
      <c r="I1655" s="64"/>
      <c r="J1655" s="65"/>
      <c r="K1655" s="10"/>
      <c r="L1655" s="21">
        <v>168.48045977011495</v>
      </c>
      <c r="M1655" s="68"/>
      <c r="N1655" s="4"/>
    </row>
    <row r="1656" spans="2:14">
      <c r="B1656" s="59" t="s">
        <v>1068</v>
      </c>
      <c r="C1656" s="7" t="s">
        <v>1069</v>
      </c>
      <c r="I1656" s="64"/>
      <c r="J1656" s="65"/>
      <c r="K1656" s="10"/>
      <c r="L1656" s="21">
        <v>1761.4327586206896</v>
      </c>
      <c r="M1656" s="68"/>
      <c r="N1656" s="4"/>
    </row>
    <row r="1657" spans="2:14">
      <c r="B1657" s="59" t="s">
        <v>1070</v>
      </c>
      <c r="C1657" s="7" t="s">
        <v>1071</v>
      </c>
      <c r="I1657" s="64"/>
      <c r="J1657" s="65"/>
      <c r="K1657" s="10"/>
      <c r="L1657" s="21">
        <v>1761.4327586206896</v>
      </c>
      <c r="M1657" s="68"/>
      <c r="N1657" s="4"/>
    </row>
    <row r="1658" spans="2:14">
      <c r="B1658" s="59" t="s">
        <v>1072</v>
      </c>
      <c r="C1658" s="7" t="s">
        <v>1073</v>
      </c>
      <c r="I1658" s="64"/>
      <c r="J1658" s="65"/>
      <c r="K1658" s="10"/>
      <c r="L1658" s="21">
        <v>1761.4327586206896</v>
      </c>
      <c r="M1658" s="68"/>
      <c r="N1658" s="4"/>
    </row>
    <row r="1659" spans="2:14">
      <c r="B1659" s="59" t="s">
        <v>1074</v>
      </c>
      <c r="C1659" s="7" t="s">
        <v>1075</v>
      </c>
      <c r="I1659" s="64"/>
      <c r="J1659" s="65"/>
      <c r="K1659" s="10"/>
      <c r="L1659" s="21">
        <v>1761.4327586206896</v>
      </c>
      <c r="M1659" s="68"/>
      <c r="N1659" s="4"/>
    </row>
    <row r="1660" spans="2:14">
      <c r="B1660" s="59" t="s">
        <v>1076</v>
      </c>
      <c r="C1660" s="7" t="s">
        <v>1077</v>
      </c>
      <c r="I1660" s="64"/>
      <c r="J1660" s="65"/>
      <c r="K1660" s="10"/>
      <c r="L1660" s="21">
        <v>240.033908045977</v>
      </c>
      <c r="M1660" s="68"/>
      <c r="N1660" s="4"/>
    </row>
    <row r="1661" spans="2:14">
      <c r="B1661" s="59" t="s">
        <v>1078</v>
      </c>
      <c r="C1661" s="7" t="s">
        <v>1079</v>
      </c>
      <c r="I1661" s="64"/>
      <c r="J1661" s="65"/>
      <c r="K1661" s="10"/>
      <c r="L1661" s="21">
        <v>384.15574712643678</v>
      </c>
      <c r="M1661" s="68"/>
      <c r="N1661" s="4"/>
    </row>
    <row r="1662" spans="2:14">
      <c r="B1662" s="59" t="s">
        <v>1080</v>
      </c>
      <c r="C1662" s="7" t="s">
        <v>1081</v>
      </c>
      <c r="I1662" s="64"/>
      <c r="J1662" s="65"/>
      <c r="K1662" s="10"/>
      <c r="L1662" s="21">
        <v>575.47241379310344</v>
      </c>
      <c r="M1662" s="68"/>
      <c r="N1662" s="4"/>
    </row>
    <row r="1663" spans="2:14">
      <c r="B1663" s="59" t="s">
        <v>1082</v>
      </c>
      <c r="C1663" s="7" t="s">
        <v>1081</v>
      </c>
      <c r="I1663" s="64"/>
      <c r="J1663" s="65"/>
      <c r="K1663" s="10"/>
      <c r="L1663" s="21">
        <v>575.47241379310344</v>
      </c>
      <c r="M1663" s="68"/>
      <c r="N1663" s="4"/>
    </row>
    <row r="1664" spans="2:14">
      <c r="B1664" s="59" t="s">
        <v>1083</v>
      </c>
      <c r="C1664" s="7" t="s">
        <v>1081</v>
      </c>
      <c r="I1664" s="64"/>
      <c r="J1664" s="65"/>
      <c r="K1664" s="10"/>
      <c r="L1664" s="21">
        <v>575.47241379310344</v>
      </c>
      <c r="M1664" s="68"/>
      <c r="N1664" s="4"/>
    </row>
    <row r="1665" spans="2:14">
      <c r="B1665" s="59" t="s">
        <v>1084</v>
      </c>
      <c r="C1665" s="7" t="s">
        <v>1081</v>
      </c>
      <c r="I1665" s="64"/>
      <c r="J1665" s="65"/>
      <c r="K1665" s="10"/>
      <c r="L1665" s="21">
        <v>575.47241379310344</v>
      </c>
      <c r="M1665" s="68"/>
      <c r="N1665" s="4"/>
    </row>
    <row r="1666" spans="2:14">
      <c r="B1666" s="59" t="s">
        <v>1085</v>
      </c>
      <c r="C1666" s="7" t="s">
        <v>1086</v>
      </c>
      <c r="I1666" s="64"/>
      <c r="J1666" s="65"/>
      <c r="K1666" s="10"/>
      <c r="L1666" s="21">
        <v>156.80862068965516</v>
      </c>
      <c r="M1666" s="68"/>
      <c r="N1666" s="4"/>
    </row>
    <row r="1667" spans="2:14">
      <c r="B1667" s="59" t="s">
        <v>1087</v>
      </c>
      <c r="C1667" s="7" t="s">
        <v>1088</v>
      </c>
      <c r="I1667" s="64"/>
      <c r="J1667" s="65"/>
      <c r="K1667" s="10"/>
      <c r="L1667" s="21">
        <v>192.83908045977012</v>
      </c>
      <c r="M1667" s="68"/>
      <c r="N1667" s="4"/>
    </row>
    <row r="1668" spans="2:14">
      <c r="B1668" s="59" t="s">
        <v>1089</v>
      </c>
      <c r="C1668" s="7" t="s">
        <v>1090</v>
      </c>
      <c r="I1668" s="64"/>
      <c r="J1668" s="65"/>
      <c r="K1668" s="10"/>
      <c r="L1668" s="21">
        <v>156.80862068965516</v>
      </c>
      <c r="M1668" s="68"/>
      <c r="N1668" s="4"/>
    </row>
    <row r="1669" spans="2:14">
      <c r="B1669" s="59" t="s">
        <v>1091</v>
      </c>
      <c r="C1669" s="7" t="s">
        <v>1092</v>
      </c>
      <c r="I1669" s="64"/>
      <c r="J1669" s="65"/>
      <c r="K1669" s="10"/>
      <c r="L1669" s="21">
        <v>2426.2201149425287</v>
      </c>
      <c r="M1669" s="68"/>
      <c r="N1669" s="4"/>
    </row>
    <row r="1670" spans="2:14">
      <c r="B1670" s="59" t="s">
        <v>1093</v>
      </c>
      <c r="C1670" s="7" t="s">
        <v>1094</v>
      </c>
      <c r="I1670" s="64"/>
      <c r="J1670" s="65"/>
      <c r="K1670" s="10"/>
      <c r="L1670" s="21">
        <v>3249.8459770114941</v>
      </c>
      <c r="M1670" s="68"/>
      <c r="N1670" s="4"/>
    </row>
    <row r="1671" spans="2:14">
      <c r="B1671" s="59" t="s">
        <v>1095</v>
      </c>
      <c r="C1671" s="7" t="s">
        <v>1096</v>
      </c>
      <c r="I1671" s="64"/>
      <c r="J1671" s="65"/>
      <c r="K1671" s="10"/>
      <c r="L1671" s="21">
        <v>412.06666666666666</v>
      </c>
      <c r="M1671" s="68"/>
      <c r="N1671" s="4"/>
    </row>
    <row r="1672" spans="2:14">
      <c r="B1672" s="59" t="s">
        <v>1097</v>
      </c>
      <c r="C1672" s="7" t="s">
        <v>1098</v>
      </c>
      <c r="I1672" s="64"/>
      <c r="J1672" s="65"/>
      <c r="K1672" s="10"/>
      <c r="L1672" s="21">
        <v>412.06666666666666</v>
      </c>
      <c r="M1672" s="68"/>
      <c r="N1672" s="4"/>
    </row>
    <row r="1673" spans="2:14">
      <c r="B1673" s="59" t="s">
        <v>1099</v>
      </c>
      <c r="C1673" s="7" t="s">
        <v>1100</v>
      </c>
      <c r="I1673" s="64"/>
      <c r="J1673" s="65"/>
      <c r="K1673" s="10"/>
      <c r="L1673" s="21">
        <v>338.99080459770119</v>
      </c>
      <c r="M1673" s="68"/>
      <c r="N1673" s="4"/>
    </row>
    <row r="1674" spans="2:14">
      <c r="B1674" s="59" t="s">
        <v>36868</v>
      </c>
      <c r="C1674" s="7" t="s">
        <v>39035</v>
      </c>
      <c r="I1674" s="64"/>
      <c r="J1674" s="65"/>
      <c r="K1674" s="10"/>
      <c r="L1674" s="21">
        <v>1234.6775862068964</v>
      </c>
      <c r="M1674" s="68"/>
      <c r="N1674" s="4"/>
    </row>
    <row r="1675" spans="2:14">
      <c r="B1675" s="59" t="s">
        <v>1101</v>
      </c>
      <c r="C1675" s="7" t="s">
        <v>1102</v>
      </c>
      <c r="I1675" s="64"/>
      <c r="J1675" s="65"/>
      <c r="K1675" s="10"/>
      <c r="L1675" s="21">
        <v>1730.477011494253</v>
      </c>
      <c r="M1675" s="68"/>
      <c r="N1675" s="4"/>
    </row>
    <row r="1676" spans="2:14">
      <c r="B1676" s="59" t="s">
        <v>36869</v>
      </c>
      <c r="C1676" s="7" t="s">
        <v>39036</v>
      </c>
      <c r="I1676" s="64"/>
      <c r="J1676" s="65"/>
      <c r="K1676" s="10"/>
      <c r="L1676" s="21">
        <v>3526.4178160919537</v>
      </c>
      <c r="M1676" s="68"/>
      <c r="N1676" s="4"/>
    </row>
    <row r="1677" spans="2:14">
      <c r="B1677" s="59" t="s">
        <v>1103</v>
      </c>
      <c r="C1677" s="7" t="s">
        <v>1104</v>
      </c>
      <c r="I1677" s="64"/>
      <c r="J1677" s="65"/>
      <c r="K1677" s="10"/>
      <c r="L1677" s="21">
        <v>2272.4563218390804</v>
      </c>
      <c r="M1677" s="68"/>
      <c r="N1677" s="4"/>
    </row>
    <row r="1678" spans="2:14">
      <c r="B1678" s="59" t="s">
        <v>1105</v>
      </c>
      <c r="C1678" s="7" t="s">
        <v>1106</v>
      </c>
      <c r="I1678" s="64"/>
      <c r="J1678" s="65"/>
      <c r="K1678" s="10"/>
      <c r="L1678" s="21">
        <v>3707.5850574712645</v>
      </c>
      <c r="M1678" s="68"/>
      <c r="N1678" s="4"/>
    </row>
    <row r="1679" spans="2:14">
      <c r="B1679" s="59" t="s">
        <v>1107</v>
      </c>
      <c r="C1679" s="7" t="s">
        <v>1108</v>
      </c>
      <c r="I1679" s="64"/>
      <c r="J1679" s="65"/>
      <c r="K1679" s="10"/>
      <c r="L1679" s="21">
        <v>4892.0229885057479</v>
      </c>
      <c r="M1679" s="68"/>
      <c r="N1679" s="4"/>
    </row>
    <row r="1680" spans="2:14">
      <c r="B1680" s="59" t="s">
        <v>1109</v>
      </c>
      <c r="C1680" s="7" t="s">
        <v>1110</v>
      </c>
      <c r="I1680" s="64"/>
      <c r="J1680" s="65"/>
      <c r="K1680" s="10"/>
      <c r="L1680" s="21">
        <v>8891.911494252874</v>
      </c>
      <c r="M1680" s="68"/>
      <c r="N1680" s="4"/>
    </row>
    <row r="1681" spans="2:14">
      <c r="B1681" s="59" t="s">
        <v>1111</v>
      </c>
      <c r="C1681" s="7" t="s">
        <v>1112</v>
      </c>
      <c r="I1681" s="64"/>
      <c r="J1681" s="65"/>
      <c r="K1681" s="10"/>
      <c r="L1681" s="21">
        <v>9335.4413793103449</v>
      </c>
      <c r="M1681" s="68"/>
      <c r="N1681" s="4"/>
    </row>
    <row r="1682" spans="2:14">
      <c r="B1682" s="59" t="s">
        <v>1113</v>
      </c>
      <c r="C1682" s="7" t="s">
        <v>1114</v>
      </c>
      <c r="I1682" s="64"/>
      <c r="J1682" s="65"/>
      <c r="K1682" s="10"/>
      <c r="L1682" s="21">
        <v>15056.672413793103</v>
      </c>
      <c r="M1682" s="68"/>
      <c r="N1682" s="4"/>
    </row>
    <row r="1683" spans="2:14">
      <c r="B1683" s="59" t="s">
        <v>1115</v>
      </c>
      <c r="C1683" s="7" t="s">
        <v>1116</v>
      </c>
      <c r="I1683" s="64"/>
      <c r="J1683" s="65"/>
      <c r="K1683" s="10"/>
      <c r="L1683" s="21">
        <v>23802.432183908048</v>
      </c>
      <c r="M1683" s="68"/>
      <c r="N1683" s="4"/>
    </row>
    <row r="1684" spans="2:14">
      <c r="B1684" s="59" t="s">
        <v>1117</v>
      </c>
      <c r="C1684" s="7" t="s">
        <v>1118</v>
      </c>
      <c r="I1684" s="64"/>
      <c r="J1684" s="65"/>
      <c r="K1684" s="10"/>
      <c r="L1684" s="21">
        <v>581.56206896551726</v>
      </c>
      <c r="M1684" s="68"/>
      <c r="N1684" s="4"/>
    </row>
    <row r="1685" spans="2:14">
      <c r="B1685" s="59" t="s">
        <v>1119</v>
      </c>
      <c r="C1685" s="7" t="s">
        <v>1120</v>
      </c>
      <c r="I1685" s="64"/>
      <c r="J1685" s="65"/>
      <c r="K1685" s="10"/>
      <c r="L1685" s="21">
        <v>608.45804597701158</v>
      </c>
      <c r="M1685" s="68"/>
      <c r="N1685" s="4"/>
    </row>
    <row r="1686" spans="2:14">
      <c r="B1686" s="59" t="s">
        <v>36870</v>
      </c>
      <c r="C1686" s="7" t="s">
        <v>39037</v>
      </c>
      <c r="I1686" s="64"/>
      <c r="J1686" s="65"/>
      <c r="K1686" s="10"/>
      <c r="L1686" s="21">
        <v>3480.7454022988509</v>
      </c>
      <c r="M1686" s="68"/>
      <c r="N1686" s="4"/>
    </row>
    <row r="1687" spans="2:14">
      <c r="B1687" s="59" t="s">
        <v>1121</v>
      </c>
      <c r="C1687" s="7" t="s">
        <v>1122</v>
      </c>
      <c r="I1687" s="64"/>
      <c r="J1687" s="65"/>
      <c r="K1687" s="10"/>
      <c r="L1687" s="21">
        <v>412.06666666666666</v>
      </c>
      <c r="M1687" s="68"/>
      <c r="N1687" s="4"/>
    </row>
    <row r="1688" spans="2:14">
      <c r="B1688" s="59" t="s">
        <v>1123</v>
      </c>
      <c r="C1688" s="7" t="s">
        <v>1124</v>
      </c>
      <c r="I1688" s="64"/>
      <c r="J1688" s="65"/>
      <c r="K1688" s="10"/>
      <c r="L1688" s="21">
        <v>412.06666666666666</v>
      </c>
      <c r="M1688" s="68"/>
      <c r="N1688" s="4"/>
    </row>
    <row r="1689" spans="2:14">
      <c r="B1689" s="59" t="s">
        <v>1125</v>
      </c>
      <c r="C1689" s="7" t="s">
        <v>1126</v>
      </c>
      <c r="I1689" s="64"/>
      <c r="J1689" s="65"/>
      <c r="K1689" s="10"/>
      <c r="L1689" s="21">
        <v>412.06666666666666</v>
      </c>
      <c r="M1689" s="68"/>
      <c r="N1689" s="4"/>
    </row>
    <row r="1690" spans="2:14">
      <c r="B1690" s="59" t="s">
        <v>1127</v>
      </c>
      <c r="C1690" s="7" t="s">
        <v>1128</v>
      </c>
      <c r="I1690" s="64"/>
      <c r="J1690" s="65"/>
      <c r="K1690" s="10"/>
      <c r="L1690" s="21">
        <v>1334.6494252873563</v>
      </c>
      <c r="M1690" s="68"/>
      <c r="N1690" s="4"/>
    </row>
    <row r="1691" spans="2:14">
      <c r="B1691" s="59" t="s">
        <v>36871</v>
      </c>
      <c r="C1691" s="7" t="s">
        <v>39038</v>
      </c>
      <c r="I1691" s="64"/>
      <c r="J1691" s="65"/>
      <c r="K1691" s="10"/>
      <c r="L1691" s="21">
        <v>1334.6494252873563</v>
      </c>
      <c r="M1691" s="68"/>
      <c r="N1691" s="4"/>
    </row>
    <row r="1692" spans="2:14">
      <c r="B1692" s="59" t="s">
        <v>1129</v>
      </c>
      <c r="C1692" s="7" t="s">
        <v>1130</v>
      </c>
      <c r="I1692" s="64"/>
      <c r="J1692" s="65"/>
      <c r="K1692" s="10"/>
      <c r="L1692" s="21">
        <v>1304.2011494252874</v>
      </c>
      <c r="M1692" s="68"/>
      <c r="N1692" s="4"/>
    </row>
    <row r="1693" spans="2:14">
      <c r="B1693" s="59" t="s">
        <v>1131</v>
      </c>
      <c r="C1693" s="7" t="s">
        <v>1132</v>
      </c>
      <c r="I1693" s="64"/>
      <c r="J1693" s="65"/>
      <c r="K1693" s="10"/>
      <c r="L1693" s="21">
        <v>1334.6494252873563</v>
      </c>
      <c r="M1693" s="68"/>
      <c r="N1693" s="4"/>
    </row>
    <row r="1694" spans="2:14">
      <c r="B1694" s="59" t="s">
        <v>1133</v>
      </c>
      <c r="C1694" s="7" t="s">
        <v>1134</v>
      </c>
      <c r="I1694" s="64"/>
      <c r="J1694" s="65"/>
      <c r="K1694" s="10"/>
      <c r="L1694" s="21">
        <v>1334.6494252873563</v>
      </c>
      <c r="M1694" s="68"/>
      <c r="N1694" s="4"/>
    </row>
    <row r="1695" spans="2:14">
      <c r="B1695" s="59" t="s">
        <v>1135</v>
      </c>
      <c r="C1695" s="7" t="s">
        <v>1136</v>
      </c>
      <c r="I1695" s="64"/>
      <c r="J1695" s="65"/>
      <c r="K1695" s="10"/>
      <c r="L1695" s="21">
        <v>1082.9436781609197</v>
      </c>
      <c r="M1695" s="68"/>
      <c r="N1695" s="4"/>
    </row>
    <row r="1696" spans="2:14">
      <c r="B1696" s="59" t="s">
        <v>1137</v>
      </c>
      <c r="C1696" s="7" t="s">
        <v>1138</v>
      </c>
      <c r="I1696" s="64"/>
      <c r="J1696" s="65"/>
      <c r="K1696" s="10"/>
      <c r="L1696" s="21">
        <v>1334.6494252873563</v>
      </c>
      <c r="M1696" s="68"/>
      <c r="N1696" s="4"/>
    </row>
    <row r="1697" spans="2:14">
      <c r="B1697" s="59" t="s">
        <v>1139</v>
      </c>
      <c r="C1697" s="7" t="s">
        <v>1140</v>
      </c>
      <c r="I1697" s="64"/>
      <c r="J1697" s="65"/>
      <c r="K1697" s="10"/>
      <c r="L1697" s="21">
        <v>1334.6494252873563</v>
      </c>
      <c r="M1697" s="68"/>
      <c r="N1697" s="4"/>
    </row>
    <row r="1698" spans="2:14">
      <c r="B1698" s="59" t="s">
        <v>36872</v>
      </c>
      <c r="C1698" s="7" t="s">
        <v>39039</v>
      </c>
      <c r="I1698" s="64"/>
      <c r="J1698" s="65"/>
      <c r="K1698" s="10"/>
      <c r="L1698" s="21">
        <v>1877.6436781609195</v>
      </c>
      <c r="M1698" s="68"/>
      <c r="N1698" s="4"/>
    </row>
    <row r="1699" spans="2:14">
      <c r="B1699" s="59" t="s">
        <v>1141</v>
      </c>
      <c r="C1699" s="7" t="s">
        <v>1142</v>
      </c>
      <c r="I1699" s="64"/>
      <c r="J1699" s="65"/>
      <c r="K1699" s="10"/>
      <c r="L1699" s="21">
        <v>1877.6436781609195</v>
      </c>
      <c r="M1699" s="68"/>
      <c r="N1699" s="4"/>
    </row>
    <row r="1700" spans="2:14">
      <c r="B1700" s="59" t="s">
        <v>1143</v>
      </c>
      <c r="C1700" s="7" t="s">
        <v>1144</v>
      </c>
      <c r="I1700" s="64"/>
      <c r="J1700" s="65"/>
      <c r="K1700" s="10"/>
      <c r="L1700" s="21">
        <v>1877.6436781609195</v>
      </c>
      <c r="M1700" s="68"/>
      <c r="N1700" s="4"/>
    </row>
    <row r="1701" spans="2:14">
      <c r="B1701" s="59" t="s">
        <v>1145</v>
      </c>
      <c r="C1701" s="7" t="s">
        <v>1146</v>
      </c>
      <c r="I1701" s="64"/>
      <c r="J1701" s="65"/>
      <c r="K1701" s="10"/>
      <c r="L1701" s="21">
        <v>1672.1178160919542</v>
      </c>
      <c r="M1701" s="68"/>
      <c r="N1701" s="4"/>
    </row>
    <row r="1702" spans="2:14">
      <c r="B1702" s="59" t="s">
        <v>1147</v>
      </c>
      <c r="C1702" s="7" t="s">
        <v>1148</v>
      </c>
      <c r="I1702" s="64"/>
      <c r="J1702" s="65"/>
      <c r="K1702" s="10"/>
      <c r="L1702" s="21">
        <v>1672.1178160919542</v>
      </c>
      <c r="M1702" s="68"/>
      <c r="N1702" s="4"/>
    </row>
    <row r="1703" spans="2:14">
      <c r="B1703" s="59" t="s">
        <v>1149</v>
      </c>
      <c r="C1703" s="7" t="s">
        <v>1150</v>
      </c>
      <c r="I1703" s="64"/>
      <c r="J1703" s="65"/>
      <c r="K1703" s="10"/>
      <c r="L1703" s="21">
        <v>1672.1178160919542</v>
      </c>
      <c r="M1703" s="68"/>
      <c r="N1703" s="4"/>
    </row>
    <row r="1704" spans="2:14">
      <c r="B1704" s="59" t="s">
        <v>1151</v>
      </c>
      <c r="C1704" s="7" t="s">
        <v>1152</v>
      </c>
      <c r="I1704" s="64"/>
      <c r="J1704" s="65"/>
      <c r="K1704" s="10"/>
      <c r="L1704" s="21">
        <v>1672.1178160919542</v>
      </c>
      <c r="M1704" s="68"/>
      <c r="N1704" s="4"/>
    </row>
    <row r="1705" spans="2:14">
      <c r="B1705" s="59" t="s">
        <v>1153</v>
      </c>
      <c r="C1705" s="7" t="s">
        <v>1154</v>
      </c>
      <c r="I1705" s="64"/>
      <c r="J1705" s="65"/>
      <c r="K1705" s="10"/>
      <c r="L1705" s="21">
        <v>1672.1178160919542</v>
      </c>
      <c r="M1705" s="68"/>
      <c r="N1705" s="4"/>
    </row>
    <row r="1706" spans="2:14">
      <c r="B1706" s="59" t="s">
        <v>1155</v>
      </c>
      <c r="C1706" s="7" t="s">
        <v>1156</v>
      </c>
      <c r="I1706" s="64"/>
      <c r="J1706" s="65"/>
      <c r="K1706" s="10"/>
      <c r="L1706" s="21">
        <v>1672.1178160919542</v>
      </c>
      <c r="M1706" s="68"/>
      <c r="N1706" s="4"/>
    </row>
    <row r="1707" spans="2:14">
      <c r="B1707" s="59" t="s">
        <v>1157</v>
      </c>
      <c r="C1707" s="7" t="s">
        <v>1158</v>
      </c>
      <c r="I1707" s="64"/>
      <c r="J1707" s="65"/>
      <c r="K1707" s="10"/>
      <c r="L1707" s="21">
        <v>1805.5827586206897</v>
      </c>
      <c r="M1707" s="68"/>
      <c r="N1707" s="4"/>
    </row>
    <row r="1708" spans="2:14">
      <c r="B1708" s="59" t="s">
        <v>1159</v>
      </c>
      <c r="C1708" s="7" t="s">
        <v>1160</v>
      </c>
      <c r="I1708" s="64"/>
      <c r="J1708" s="65"/>
      <c r="K1708" s="10"/>
      <c r="L1708" s="21">
        <v>1805.5827586206897</v>
      </c>
      <c r="M1708" s="68"/>
      <c r="N1708" s="4"/>
    </row>
    <row r="1709" spans="2:14">
      <c r="B1709" s="59" t="s">
        <v>1161</v>
      </c>
      <c r="C1709" s="7" t="s">
        <v>1162</v>
      </c>
      <c r="I1709" s="64"/>
      <c r="J1709" s="65"/>
      <c r="K1709" s="10"/>
      <c r="L1709" s="21">
        <v>1805.5827586206897</v>
      </c>
      <c r="M1709" s="68"/>
      <c r="N1709" s="4"/>
    </row>
    <row r="1710" spans="2:14">
      <c r="B1710" s="59" t="s">
        <v>1163</v>
      </c>
      <c r="C1710" s="7" t="s">
        <v>1164</v>
      </c>
      <c r="I1710" s="64"/>
      <c r="J1710" s="65"/>
      <c r="K1710" s="10"/>
      <c r="L1710" s="21">
        <v>1805.5827586206897</v>
      </c>
      <c r="M1710" s="68"/>
      <c r="N1710" s="4"/>
    </row>
    <row r="1711" spans="2:14">
      <c r="B1711" s="59" t="s">
        <v>1165</v>
      </c>
      <c r="C1711" s="7" t="s">
        <v>1166</v>
      </c>
      <c r="I1711" s="64"/>
      <c r="J1711" s="65"/>
      <c r="K1711" s="10"/>
      <c r="L1711" s="21">
        <v>1805.5827586206897</v>
      </c>
      <c r="M1711" s="68"/>
      <c r="N1711" s="4"/>
    </row>
    <row r="1712" spans="2:14">
      <c r="B1712" s="59" t="s">
        <v>36873</v>
      </c>
      <c r="C1712" s="7" t="s">
        <v>39040</v>
      </c>
      <c r="I1712" s="64"/>
      <c r="J1712" s="65"/>
      <c r="K1712" s="10"/>
      <c r="L1712" s="21">
        <v>1360.5304597701149</v>
      </c>
      <c r="M1712" s="68"/>
      <c r="N1712" s="4"/>
    </row>
    <row r="1713" spans="2:14">
      <c r="B1713" s="59" t="s">
        <v>1167</v>
      </c>
      <c r="C1713" s="7" t="s">
        <v>1168</v>
      </c>
      <c r="I1713" s="64"/>
      <c r="J1713" s="65"/>
      <c r="K1713" s="10"/>
      <c r="L1713" s="21">
        <v>1845.1655172413793</v>
      </c>
      <c r="M1713" s="68"/>
      <c r="N1713" s="4"/>
    </row>
    <row r="1714" spans="2:14">
      <c r="B1714" s="59" t="s">
        <v>1169</v>
      </c>
      <c r="C1714" s="7" t="s">
        <v>1170</v>
      </c>
      <c r="I1714" s="64"/>
      <c r="J1714" s="65"/>
      <c r="K1714" s="10"/>
      <c r="L1714" s="21">
        <v>3758.3321839080463</v>
      </c>
      <c r="M1714" s="68"/>
      <c r="N1714" s="4"/>
    </row>
    <row r="1715" spans="2:14">
      <c r="B1715" s="59" t="s">
        <v>1171</v>
      </c>
      <c r="C1715" s="7" t="s">
        <v>1172</v>
      </c>
      <c r="I1715" s="64"/>
      <c r="J1715" s="65"/>
      <c r="K1715" s="10"/>
      <c r="L1715" s="21">
        <v>3758.3321839080463</v>
      </c>
      <c r="M1715" s="68"/>
      <c r="N1715" s="4"/>
    </row>
    <row r="1716" spans="2:14">
      <c r="B1716" s="59" t="s">
        <v>1173</v>
      </c>
      <c r="C1716" s="7" t="s">
        <v>1174</v>
      </c>
      <c r="I1716" s="64"/>
      <c r="J1716" s="65"/>
      <c r="K1716" s="10"/>
      <c r="L1716" s="21">
        <v>3758.3321839080463</v>
      </c>
      <c r="M1716" s="68"/>
      <c r="N1716" s="4"/>
    </row>
    <row r="1717" spans="2:14">
      <c r="B1717" s="59" t="s">
        <v>1175</v>
      </c>
      <c r="C1717" s="7" t="s">
        <v>1176</v>
      </c>
      <c r="I1717" s="64"/>
      <c r="J1717" s="65"/>
      <c r="K1717" s="10"/>
      <c r="L1717" s="21">
        <v>3758.3321839080463</v>
      </c>
      <c r="M1717" s="68"/>
      <c r="N1717" s="4"/>
    </row>
    <row r="1718" spans="2:14">
      <c r="B1718" s="59" t="s">
        <v>1177</v>
      </c>
      <c r="C1718" s="7" t="s">
        <v>1178</v>
      </c>
      <c r="I1718" s="64"/>
      <c r="J1718" s="65"/>
      <c r="K1718" s="10"/>
      <c r="L1718" s="21">
        <v>3758.3321839080463</v>
      </c>
      <c r="M1718" s="68"/>
      <c r="N1718" s="4"/>
    </row>
    <row r="1719" spans="2:14">
      <c r="B1719" s="59" t="s">
        <v>1179</v>
      </c>
      <c r="C1719" s="7" t="s">
        <v>1180</v>
      </c>
      <c r="I1719" s="64"/>
      <c r="J1719" s="65"/>
      <c r="K1719" s="10"/>
      <c r="L1719" s="21">
        <v>3758.3321839080463</v>
      </c>
      <c r="M1719" s="68"/>
      <c r="N1719" s="4"/>
    </row>
    <row r="1720" spans="2:14">
      <c r="B1720" s="59" t="s">
        <v>1181</v>
      </c>
      <c r="C1720" s="7" t="s">
        <v>1182</v>
      </c>
      <c r="I1720" s="64"/>
      <c r="J1720" s="65"/>
      <c r="K1720" s="10"/>
      <c r="L1720" s="21">
        <v>3758.3321839080463</v>
      </c>
      <c r="M1720" s="68"/>
      <c r="N1720" s="4"/>
    </row>
    <row r="1721" spans="2:14">
      <c r="B1721" s="59" t="s">
        <v>1183</v>
      </c>
      <c r="C1721" s="7" t="s">
        <v>1184</v>
      </c>
      <c r="I1721" s="64"/>
      <c r="J1721" s="65"/>
      <c r="K1721" s="10"/>
      <c r="L1721" s="21">
        <v>3758.3321839080463</v>
      </c>
      <c r="M1721" s="68"/>
      <c r="N1721" s="4"/>
    </row>
    <row r="1722" spans="2:14">
      <c r="B1722" s="59" t="s">
        <v>1185</v>
      </c>
      <c r="C1722" s="7" t="s">
        <v>1186</v>
      </c>
      <c r="I1722" s="64"/>
      <c r="J1722" s="65"/>
      <c r="K1722" s="10"/>
      <c r="L1722" s="21">
        <v>3758.3321839080463</v>
      </c>
      <c r="M1722" s="68"/>
      <c r="N1722" s="4"/>
    </row>
    <row r="1723" spans="2:14">
      <c r="B1723" s="59" t="s">
        <v>1187</v>
      </c>
      <c r="C1723" s="7" t="s">
        <v>1188</v>
      </c>
      <c r="I1723" s="64"/>
      <c r="J1723" s="65"/>
      <c r="K1723" s="10"/>
      <c r="L1723" s="21">
        <v>4787.9913793103442</v>
      </c>
      <c r="M1723" s="68"/>
      <c r="N1723" s="4"/>
    </row>
    <row r="1724" spans="2:14">
      <c r="B1724" s="59" t="s">
        <v>1189</v>
      </c>
      <c r="C1724" s="7" t="s">
        <v>1190</v>
      </c>
      <c r="I1724" s="64"/>
      <c r="J1724" s="65"/>
      <c r="K1724" s="10"/>
      <c r="L1724" s="21">
        <v>5473.5850574712649</v>
      </c>
      <c r="M1724" s="68"/>
      <c r="N1724" s="4"/>
    </row>
    <row r="1725" spans="2:14">
      <c r="B1725" s="59" t="s">
        <v>1191</v>
      </c>
      <c r="C1725" s="7" t="s">
        <v>1192</v>
      </c>
      <c r="I1725" s="64"/>
      <c r="J1725" s="65"/>
      <c r="K1725" s="10"/>
      <c r="L1725" s="21">
        <v>5473.5850574712649</v>
      </c>
      <c r="M1725" s="68"/>
      <c r="N1725" s="4"/>
    </row>
    <row r="1726" spans="2:14">
      <c r="B1726" s="59" t="s">
        <v>1193</v>
      </c>
      <c r="C1726" s="7" t="s">
        <v>1194</v>
      </c>
      <c r="I1726" s="64"/>
      <c r="J1726" s="65"/>
      <c r="K1726" s="10"/>
      <c r="L1726" s="21">
        <v>5473.5850574712649</v>
      </c>
      <c r="M1726" s="68"/>
      <c r="N1726" s="4"/>
    </row>
    <row r="1727" spans="2:14">
      <c r="B1727" s="59" t="s">
        <v>1195</v>
      </c>
      <c r="C1727" s="7" t="s">
        <v>1196</v>
      </c>
      <c r="I1727" s="64"/>
      <c r="J1727" s="65"/>
      <c r="K1727" s="10"/>
      <c r="L1727" s="21">
        <v>5473.5850574712649</v>
      </c>
      <c r="M1727" s="68"/>
      <c r="N1727" s="4"/>
    </row>
    <row r="1728" spans="2:14">
      <c r="B1728" s="59" t="s">
        <v>1197</v>
      </c>
      <c r="C1728" s="7" t="s">
        <v>1198</v>
      </c>
      <c r="I1728" s="64"/>
      <c r="J1728" s="65"/>
      <c r="K1728" s="10"/>
      <c r="L1728" s="21">
        <v>5473.5850574712649</v>
      </c>
      <c r="M1728" s="68"/>
      <c r="N1728" s="4"/>
    </row>
    <row r="1729" spans="2:14">
      <c r="B1729" s="59" t="s">
        <v>1199</v>
      </c>
      <c r="C1729" s="7" t="s">
        <v>1200</v>
      </c>
      <c r="I1729" s="64"/>
      <c r="J1729" s="65"/>
      <c r="K1729" s="10"/>
      <c r="L1729" s="21">
        <v>5473.5850574712649</v>
      </c>
      <c r="M1729" s="68"/>
      <c r="N1729" s="4"/>
    </row>
    <row r="1730" spans="2:14">
      <c r="B1730" s="59" t="s">
        <v>1201</v>
      </c>
      <c r="C1730" s="7" t="s">
        <v>1202</v>
      </c>
      <c r="I1730" s="64"/>
      <c r="J1730" s="65"/>
      <c r="K1730" s="10"/>
      <c r="L1730" s="21">
        <v>5473.5850574712649</v>
      </c>
      <c r="M1730" s="68"/>
      <c r="N1730" s="4"/>
    </row>
    <row r="1731" spans="2:14">
      <c r="B1731" s="59" t="s">
        <v>1203</v>
      </c>
      <c r="C1731" s="7" t="s">
        <v>1204</v>
      </c>
      <c r="I1731" s="64"/>
      <c r="J1731" s="65"/>
      <c r="K1731" s="10"/>
      <c r="L1731" s="21">
        <v>5473.5850574712649</v>
      </c>
      <c r="M1731" s="68"/>
      <c r="N1731" s="4"/>
    </row>
    <row r="1732" spans="2:14">
      <c r="B1732" s="59" t="s">
        <v>1205</v>
      </c>
      <c r="C1732" s="7" t="s">
        <v>1206</v>
      </c>
      <c r="I1732" s="64"/>
      <c r="J1732" s="65"/>
      <c r="K1732" s="10"/>
      <c r="L1732" s="21">
        <v>5473.5850574712649</v>
      </c>
      <c r="M1732" s="68"/>
      <c r="N1732" s="4"/>
    </row>
    <row r="1733" spans="2:14">
      <c r="B1733" s="59" t="s">
        <v>1207</v>
      </c>
      <c r="C1733" s="7" t="s">
        <v>1208</v>
      </c>
      <c r="I1733" s="64"/>
      <c r="J1733" s="65"/>
      <c r="K1733" s="10"/>
      <c r="L1733" s="21">
        <v>6482.437931034483</v>
      </c>
      <c r="M1733" s="68"/>
      <c r="N1733" s="4"/>
    </row>
    <row r="1734" spans="2:14">
      <c r="B1734" s="59" t="s">
        <v>1209</v>
      </c>
      <c r="C1734" s="7" t="s">
        <v>1210</v>
      </c>
      <c r="I1734" s="64"/>
      <c r="J1734" s="65"/>
      <c r="K1734" s="10"/>
      <c r="L1734" s="21">
        <v>4881.8735632183916</v>
      </c>
      <c r="M1734" s="68"/>
      <c r="N1734" s="4"/>
    </row>
    <row r="1735" spans="2:14">
      <c r="B1735" s="59" t="s">
        <v>1211</v>
      </c>
      <c r="C1735" s="7" t="s">
        <v>1212</v>
      </c>
      <c r="I1735" s="64"/>
      <c r="J1735" s="65"/>
      <c r="K1735" s="10"/>
      <c r="L1735" s="21">
        <v>4881.8735632183916</v>
      </c>
      <c r="M1735" s="68"/>
      <c r="N1735" s="4"/>
    </row>
    <row r="1736" spans="2:14">
      <c r="B1736" s="59" t="s">
        <v>1213</v>
      </c>
      <c r="C1736" s="7" t="s">
        <v>1214</v>
      </c>
      <c r="I1736" s="64"/>
      <c r="J1736" s="65"/>
      <c r="K1736" s="10"/>
      <c r="L1736" s="21">
        <v>4881.8735632183916</v>
      </c>
      <c r="M1736" s="68"/>
      <c r="N1736" s="4"/>
    </row>
    <row r="1737" spans="2:14">
      <c r="B1737" s="59" t="s">
        <v>1215</v>
      </c>
      <c r="C1737" s="7" t="s">
        <v>1216</v>
      </c>
      <c r="I1737" s="64"/>
      <c r="J1737" s="65"/>
      <c r="K1737" s="10"/>
      <c r="L1737" s="21">
        <v>4881.8735632183916</v>
      </c>
      <c r="M1737" s="68"/>
      <c r="N1737" s="4"/>
    </row>
    <row r="1738" spans="2:14">
      <c r="B1738" s="59" t="s">
        <v>1217</v>
      </c>
      <c r="C1738" s="7" t="s">
        <v>1218</v>
      </c>
      <c r="I1738" s="64"/>
      <c r="J1738" s="65"/>
      <c r="K1738" s="10"/>
      <c r="L1738" s="21">
        <v>4881.8735632183916</v>
      </c>
      <c r="M1738" s="68"/>
      <c r="N1738" s="4"/>
    </row>
    <row r="1739" spans="2:14">
      <c r="B1739" s="59" t="s">
        <v>1219</v>
      </c>
      <c r="C1739" s="7" t="s">
        <v>1220</v>
      </c>
      <c r="I1739" s="64"/>
      <c r="J1739" s="65"/>
      <c r="K1739" s="10"/>
      <c r="L1739" s="21">
        <v>4881.8735632183916</v>
      </c>
      <c r="M1739" s="68"/>
      <c r="N1739" s="4"/>
    </row>
    <row r="1740" spans="2:14">
      <c r="B1740" s="59" t="s">
        <v>1221</v>
      </c>
      <c r="C1740" s="7" t="s">
        <v>1222</v>
      </c>
      <c r="I1740" s="64"/>
      <c r="J1740" s="65"/>
      <c r="K1740" s="10"/>
      <c r="L1740" s="21">
        <v>4881.8735632183916</v>
      </c>
      <c r="M1740" s="68"/>
      <c r="N1740" s="4"/>
    </row>
    <row r="1741" spans="2:14">
      <c r="B1741" s="59" t="s">
        <v>1223</v>
      </c>
      <c r="C1741" s="7" t="s">
        <v>1224</v>
      </c>
      <c r="I1741" s="64"/>
      <c r="J1741" s="65"/>
      <c r="K1741" s="10"/>
      <c r="L1741" s="21">
        <v>4881.8735632183916</v>
      </c>
      <c r="M1741" s="68"/>
      <c r="N1741" s="4"/>
    </row>
    <row r="1742" spans="2:14">
      <c r="B1742" s="59" t="s">
        <v>1225</v>
      </c>
      <c r="C1742" s="7" t="s">
        <v>1226</v>
      </c>
      <c r="I1742" s="64"/>
      <c r="J1742" s="65"/>
      <c r="K1742" s="10"/>
      <c r="L1742" s="21">
        <v>4881.8735632183916</v>
      </c>
      <c r="M1742" s="68"/>
      <c r="N1742" s="4"/>
    </row>
    <row r="1743" spans="2:14">
      <c r="B1743" s="59" t="s">
        <v>1227</v>
      </c>
      <c r="C1743" s="7" t="s">
        <v>1228</v>
      </c>
      <c r="I1743" s="64"/>
      <c r="J1743" s="65"/>
      <c r="K1743" s="10"/>
      <c r="L1743" s="21">
        <v>5109.2206896551725</v>
      </c>
      <c r="M1743" s="68"/>
      <c r="N1743" s="4"/>
    </row>
    <row r="1744" spans="2:14">
      <c r="B1744" s="59" t="s">
        <v>1229</v>
      </c>
      <c r="C1744" s="7" t="s">
        <v>1230</v>
      </c>
      <c r="I1744" s="64"/>
      <c r="J1744" s="65"/>
      <c r="K1744" s="10"/>
      <c r="L1744" s="21">
        <v>6344.9132183908041</v>
      </c>
      <c r="M1744" s="68"/>
      <c r="N1744" s="4"/>
    </row>
    <row r="1745" spans="2:14">
      <c r="B1745" s="59" t="s">
        <v>1231</v>
      </c>
      <c r="C1745" s="7" t="s">
        <v>1232</v>
      </c>
      <c r="I1745" s="64"/>
      <c r="J1745" s="65"/>
      <c r="K1745" s="10"/>
      <c r="L1745" s="21">
        <v>6344.9132183908041</v>
      </c>
      <c r="M1745" s="68"/>
      <c r="N1745" s="4"/>
    </row>
    <row r="1746" spans="2:14">
      <c r="B1746" s="59" t="s">
        <v>1233</v>
      </c>
      <c r="C1746" s="7" t="s">
        <v>1234</v>
      </c>
      <c r="I1746" s="64"/>
      <c r="J1746" s="65"/>
      <c r="K1746" s="10"/>
      <c r="L1746" s="21">
        <v>6344.9132183908041</v>
      </c>
      <c r="M1746" s="68"/>
      <c r="N1746" s="4"/>
    </row>
    <row r="1747" spans="2:14">
      <c r="B1747" s="59" t="s">
        <v>1235</v>
      </c>
      <c r="C1747" s="7" t="s">
        <v>1236</v>
      </c>
      <c r="I1747" s="64"/>
      <c r="J1747" s="65"/>
      <c r="K1747" s="10"/>
      <c r="L1747" s="21">
        <v>6344.9132183908041</v>
      </c>
      <c r="M1747" s="68"/>
      <c r="N1747" s="4"/>
    </row>
    <row r="1748" spans="2:14">
      <c r="B1748" s="59" t="s">
        <v>1237</v>
      </c>
      <c r="C1748" s="7" t="s">
        <v>1238</v>
      </c>
      <c r="I1748" s="64"/>
      <c r="J1748" s="65"/>
      <c r="K1748" s="10"/>
      <c r="L1748" s="21">
        <v>6344.9132183908041</v>
      </c>
      <c r="M1748" s="68"/>
      <c r="N1748" s="4"/>
    </row>
    <row r="1749" spans="2:14">
      <c r="B1749" s="59" t="s">
        <v>1239</v>
      </c>
      <c r="C1749" s="7" t="s">
        <v>1240</v>
      </c>
      <c r="I1749" s="64"/>
      <c r="J1749" s="65"/>
      <c r="K1749" s="10"/>
      <c r="L1749" s="21">
        <v>6344.9132183908041</v>
      </c>
      <c r="M1749" s="68"/>
      <c r="N1749" s="4"/>
    </row>
    <row r="1750" spans="2:14">
      <c r="B1750" s="59" t="s">
        <v>1241</v>
      </c>
      <c r="C1750" s="7" t="s">
        <v>1242</v>
      </c>
      <c r="I1750" s="64"/>
      <c r="J1750" s="65"/>
      <c r="K1750" s="10"/>
      <c r="L1750" s="21">
        <v>6344.9132183908041</v>
      </c>
      <c r="M1750" s="68"/>
      <c r="N1750" s="4"/>
    </row>
    <row r="1751" spans="2:14">
      <c r="B1751" s="59" t="s">
        <v>1243</v>
      </c>
      <c r="C1751" s="7" t="s">
        <v>1244</v>
      </c>
      <c r="I1751" s="64"/>
      <c r="J1751" s="65"/>
      <c r="K1751" s="10"/>
      <c r="L1751" s="21">
        <v>6344.9132183908041</v>
      </c>
      <c r="M1751" s="68"/>
      <c r="N1751" s="4"/>
    </row>
    <row r="1752" spans="2:14">
      <c r="B1752" s="59" t="s">
        <v>1245</v>
      </c>
      <c r="C1752" s="7" t="s">
        <v>1246</v>
      </c>
      <c r="I1752" s="64"/>
      <c r="J1752" s="65"/>
      <c r="K1752" s="10"/>
      <c r="L1752" s="21">
        <v>6344.9132183908041</v>
      </c>
      <c r="M1752" s="68"/>
      <c r="N1752" s="4"/>
    </row>
    <row r="1753" spans="2:14">
      <c r="B1753" s="59" t="s">
        <v>1247</v>
      </c>
      <c r="C1753" s="7" t="s">
        <v>1248</v>
      </c>
      <c r="I1753" s="64"/>
      <c r="J1753" s="65"/>
      <c r="K1753" s="10"/>
      <c r="L1753" s="21">
        <v>6639.7540229885062</v>
      </c>
      <c r="M1753" s="68"/>
      <c r="N1753" s="4"/>
    </row>
    <row r="1754" spans="2:14">
      <c r="B1754" s="59" t="s">
        <v>1249</v>
      </c>
      <c r="C1754" s="7" t="s">
        <v>1250</v>
      </c>
      <c r="I1754" s="64"/>
      <c r="J1754" s="65"/>
      <c r="K1754" s="10"/>
      <c r="L1754" s="21">
        <v>3361.4896551724141</v>
      </c>
      <c r="M1754" s="68"/>
      <c r="N1754" s="4"/>
    </row>
    <row r="1755" spans="2:14">
      <c r="B1755" s="59" t="s">
        <v>1251</v>
      </c>
      <c r="C1755" s="7" t="s">
        <v>1252</v>
      </c>
      <c r="I1755" s="64"/>
      <c r="J1755" s="65"/>
      <c r="K1755" s="10"/>
      <c r="L1755" s="21">
        <v>4368.8201149425286</v>
      </c>
      <c r="M1755" s="68"/>
      <c r="N1755" s="4"/>
    </row>
    <row r="1756" spans="2:14">
      <c r="B1756" s="59" t="s">
        <v>1253</v>
      </c>
      <c r="C1756" s="7" t="s">
        <v>1254</v>
      </c>
      <c r="I1756" s="64"/>
      <c r="J1756" s="65"/>
      <c r="K1756" s="10"/>
      <c r="L1756" s="21">
        <v>4034.3965517241381</v>
      </c>
      <c r="M1756" s="68"/>
      <c r="N1756" s="4"/>
    </row>
    <row r="1757" spans="2:14">
      <c r="B1757" s="59" t="s">
        <v>1255</v>
      </c>
      <c r="C1757" s="7" t="s">
        <v>1256</v>
      </c>
      <c r="I1757" s="64"/>
      <c r="J1757" s="65"/>
      <c r="K1757" s="10"/>
      <c r="L1757" s="21">
        <v>5240.6557471264368</v>
      </c>
      <c r="M1757" s="68"/>
      <c r="N1757" s="4"/>
    </row>
    <row r="1758" spans="2:14">
      <c r="B1758" s="59" t="s">
        <v>1257</v>
      </c>
      <c r="C1758" s="7" t="s">
        <v>1258</v>
      </c>
      <c r="I1758" s="64"/>
      <c r="J1758" s="65"/>
      <c r="K1758" s="10"/>
      <c r="L1758" s="21">
        <v>591.2040229885057</v>
      </c>
      <c r="M1758" s="68"/>
      <c r="N1758" s="4"/>
    </row>
    <row r="1759" spans="2:14">
      <c r="B1759" s="59" t="s">
        <v>1259</v>
      </c>
      <c r="C1759" s="7" t="s">
        <v>1260</v>
      </c>
      <c r="I1759" s="64"/>
      <c r="J1759" s="65"/>
      <c r="K1759" s="10"/>
      <c r="L1759" s="21">
        <v>591.2040229885057</v>
      </c>
      <c r="M1759" s="68"/>
      <c r="N1759" s="4"/>
    </row>
    <row r="1760" spans="2:14">
      <c r="B1760" s="59" t="s">
        <v>1261</v>
      </c>
      <c r="C1760" s="7" t="s">
        <v>1262</v>
      </c>
      <c r="I1760" s="64"/>
      <c r="J1760" s="65"/>
      <c r="K1760" s="10"/>
      <c r="L1760" s="21">
        <v>591.2040229885057</v>
      </c>
      <c r="M1760" s="68"/>
      <c r="N1760" s="4"/>
    </row>
    <row r="1761" spans="2:14">
      <c r="B1761" s="59" t="s">
        <v>1263</v>
      </c>
      <c r="C1761" s="7" t="s">
        <v>1264</v>
      </c>
      <c r="I1761" s="64"/>
      <c r="J1761" s="65"/>
      <c r="K1761" s="10"/>
      <c r="L1761" s="21">
        <v>591.2040229885057</v>
      </c>
      <c r="M1761" s="68"/>
      <c r="N1761" s="4"/>
    </row>
    <row r="1762" spans="2:14">
      <c r="B1762" s="59" t="s">
        <v>1265</v>
      </c>
      <c r="C1762" s="7" t="s">
        <v>1266</v>
      </c>
      <c r="I1762" s="64"/>
      <c r="J1762" s="65"/>
      <c r="K1762" s="10"/>
      <c r="L1762" s="21">
        <v>591.2040229885057</v>
      </c>
      <c r="M1762" s="68"/>
      <c r="N1762" s="4"/>
    </row>
    <row r="1763" spans="2:14">
      <c r="B1763" s="59" t="s">
        <v>1267</v>
      </c>
      <c r="C1763" s="7" t="s">
        <v>1268</v>
      </c>
      <c r="I1763" s="64"/>
      <c r="J1763" s="65"/>
      <c r="K1763" s="10"/>
      <c r="L1763" s="21">
        <v>591.2040229885057</v>
      </c>
      <c r="M1763" s="68"/>
      <c r="N1763" s="4"/>
    </row>
    <row r="1764" spans="2:14">
      <c r="B1764" s="59" t="s">
        <v>1269</v>
      </c>
      <c r="C1764" s="7" t="s">
        <v>1270</v>
      </c>
      <c r="I1764" s="64"/>
      <c r="J1764" s="65"/>
      <c r="K1764" s="10"/>
      <c r="L1764" s="21">
        <v>1380.32183908046</v>
      </c>
      <c r="M1764" s="68"/>
      <c r="N1764" s="4"/>
    </row>
    <row r="1765" spans="2:14">
      <c r="B1765" s="59" t="s">
        <v>1271</v>
      </c>
      <c r="C1765" s="7" t="s">
        <v>1272</v>
      </c>
      <c r="I1765" s="64"/>
      <c r="J1765" s="65"/>
      <c r="K1765" s="10"/>
      <c r="L1765" s="21">
        <v>1380.32183908046</v>
      </c>
      <c r="M1765" s="68"/>
      <c r="N1765" s="4"/>
    </row>
    <row r="1766" spans="2:14">
      <c r="B1766" s="59" t="s">
        <v>1273</v>
      </c>
      <c r="C1766" s="7" t="s">
        <v>1274</v>
      </c>
      <c r="I1766" s="64"/>
      <c r="J1766" s="65"/>
      <c r="K1766" s="10"/>
      <c r="L1766" s="21">
        <v>1380.32183908046</v>
      </c>
      <c r="M1766" s="68"/>
      <c r="N1766" s="4"/>
    </row>
    <row r="1767" spans="2:14">
      <c r="B1767" s="59" t="s">
        <v>1275</v>
      </c>
      <c r="C1767" s="7" t="s">
        <v>1276</v>
      </c>
      <c r="I1767" s="64"/>
      <c r="J1767" s="65"/>
      <c r="K1767" s="10"/>
      <c r="L1767" s="21">
        <v>1380.32183908046</v>
      </c>
      <c r="M1767" s="68"/>
      <c r="N1767" s="4"/>
    </row>
    <row r="1768" spans="2:14">
      <c r="B1768" s="59" t="s">
        <v>1277</v>
      </c>
      <c r="C1768" s="7" t="s">
        <v>1278</v>
      </c>
      <c r="I1768" s="64"/>
      <c r="J1768" s="65"/>
      <c r="K1768" s="10"/>
      <c r="L1768" s="21">
        <v>1380.32183908046</v>
      </c>
      <c r="M1768" s="68"/>
      <c r="N1768" s="4"/>
    </row>
    <row r="1769" spans="2:14">
      <c r="B1769" s="59" t="s">
        <v>1279</v>
      </c>
      <c r="C1769" s="7" t="s">
        <v>1280</v>
      </c>
      <c r="I1769" s="64"/>
      <c r="J1769" s="65"/>
      <c r="K1769" s="10"/>
      <c r="L1769" s="21">
        <v>1380.32183908046</v>
      </c>
      <c r="M1769" s="68"/>
      <c r="N1769" s="4"/>
    </row>
    <row r="1770" spans="2:14">
      <c r="B1770" s="59" t="s">
        <v>1281</v>
      </c>
      <c r="C1770" s="7" t="s">
        <v>1282</v>
      </c>
      <c r="I1770" s="64"/>
      <c r="J1770" s="65"/>
      <c r="K1770" s="10"/>
      <c r="L1770" s="21">
        <v>1380.32183908046</v>
      </c>
      <c r="M1770" s="68"/>
      <c r="N1770" s="4"/>
    </row>
    <row r="1771" spans="2:14">
      <c r="B1771" s="59" t="s">
        <v>1283</v>
      </c>
      <c r="C1771" s="7" t="s">
        <v>1284</v>
      </c>
      <c r="I1771" s="64"/>
      <c r="J1771" s="65"/>
      <c r="K1771" s="10"/>
      <c r="L1771" s="21">
        <v>787.59540229885056</v>
      </c>
      <c r="M1771" s="68"/>
      <c r="N1771" s="4"/>
    </row>
    <row r="1772" spans="2:14">
      <c r="B1772" s="59" t="s">
        <v>1285</v>
      </c>
      <c r="C1772" s="7" t="s">
        <v>1286</v>
      </c>
      <c r="I1772" s="64"/>
      <c r="J1772" s="65"/>
      <c r="K1772" s="10"/>
      <c r="L1772" s="21">
        <v>1058.5850574712645</v>
      </c>
      <c r="M1772" s="68"/>
      <c r="N1772" s="4"/>
    </row>
    <row r="1773" spans="2:14">
      <c r="B1773" s="59" t="s">
        <v>1287</v>
      </c>
      <c r="C1773" s="7" t="s">
        <v>1288</v>
      </c>
      <c r="I1773" s="64"/>
      <c r="J1773" s="65"/>
      <c r="K1773" s="10"/>
      <c r="L1773" s="21">
        <v>1575.6982758620691</v>
      </c>
      <c r="M1773" s="68"/>
      <c r="N1773" s="4"/>
    </row>
    <row r="1774" spans="2:14">
      <c r="B1774" s="59" t="s">
        <v>1289</v>
      </c>
      <c r="C1774" s="7" t="s">
        <v>1290</v>
      </c>
      <c r="I1774" s="64"/>
      <c r="J1774" s="65"/>
      <c r="K1774" s="10"/>
      <c r="L1774" s="21">
        <v>2094.3339080459768</v>
      </c>
      <c r="M1774" s="68"/>
      <c r="N1774" s="4"/>
    </row>
    <row r="1775" spans="2:14">
      <c r="B1775" s="59" t="s">
        <v>1291</v>
      </c>
      <c r="C1775" s="7" t="s">
        <v>1292</v>
      </c>
      <c r="I1775" s="64"/>
      <c r="J1775" s="65"/>
      <c r="K1775" s="10"/>
      <c r="L1775" s="21">
        <v>345.58793103448272</v>
      </c>
      <c r="M1775" s="68"/>
      <c r="N1775" s="4"/>
    </row>
    <row r="1776" spans="2:14">
      <c r="B1776" s="59" t="s">
        <v>1293</v>
      </c>
      <c r="C1776" s="7" t="s">
        <v>1294</v>
      </c>
      <c r="I1776" s="64"/>
      <c r="J1776" s="65"/>
      <c r="K1776" s="10"/>
      <c r="L1776" s="21">
        <v>1058.5850574712645</v>
      </c>
      <c r="M1776" s="68"/>
      <c r="N1776" s="4"/>
    </row>
    <row r="1777" spans="2:14">
      <c r="B1777" s="59" t="s">
        <v>1295</v>
      </c>
      <c r="C1777" s="7" t="s">
        <v>1296</v>
      </c>
      <c r="I1777" s="64"/>
      <c r="J1777" s="65"/>
      <c r="K1777" s="10"/>
      <c r="L1777" s="21">
        <v>1575.6982758620691</v>
      </c>
      <c r="M1777" s="68"/>
      <c r="N1777" s="4"/>
    </row>
    <row r="1778" spans="2:14">
      <c r="B1778" s="59" t="s">
        <v>36874</v>
      </c>
      <c r="C1778" s="7" t="s">
        <v>39041</v>
      </c>
      <c r="I1778" s="64"/>
      <c r="J1778" s="65"/>
      <c r="K1778" s="10"/>
      <c r="L1778" s="21">
        <v>760.19195402298851</v>
      </c>
      <c r="M1778" s="68"/>
      <c r="N1778" s="4"/>
    </row>
    <row r="1779" spans="2:14">
      <c r="B1779" s="59" t="s">
        <v>36875</v>
      </c>
      <c r="C1779" s="7" t="s">
        <v>39042</v>
      </c>
      <c r="I1779" s="64"/>
      <c r="J1779" s="65"/>
      <c r="K1779" s="10"/>
      <c r="L1779" s="21">
        <v>292.30344827586208</v>
      </c>
      <c r="M1779" s="68"/>
      <c r="N1779" s="4"/>
    </row>
    <row r="1780" spans="2:14">
      <c r="B1780" s="59" t="s">
        <v>36876</v>
      </c>
      <c r="C1780" s="7" t="s">
        <v>39043</v>
      </c>
      <c r="I1780" s="64"/>
      <c r="J1780" s="65"/>
      <c r="K1780" s="10"/>
      <c r="L1780" s="21">
        <v>350.66264367816092</v>
      </c>
      <c r="M1780" s="68"/>
      <c r="N1780" s="4"/>
    </row>
    <row r="1781" spans="2:14">
      <c r="B1781" s="59" t="s">
        <v>36877</v>
      </c>
      <c r="C1781" s="7" t="s">
        <v>39044</v>
      </c>
      <c r="I1781" s="64"/>
      <c r="J1781" s="65"/>
      <c r="K1781" s="10"/>
      <c r="L1781" s="21">
        <v>584.09942528735633</v>
      </c>
      <c r="M1781" s="68"/>
      <c r="N1781" s="4"/>
    </row>
    <row r="1782" spans="2:14">
      <c r="B1782" s="59" t="s">
        <v>36878</v>
      </c>
      <c r="C1782" s="7" t="s">
        <v>39045</v>
      </c>
      <c r="I1782" s="64"/>
      <c r="J1782" s="65"/>
      <c r="K1782" s="10"/>
      <c r="L1782" s="21">
        <v>700.817816091954</v>
      </c>
      <c r="M1782" s="68"/>
      <c r="N1782" s="4"/>
    </row>
    <row r="1783" spans="2:14">
      <c r="B1783" s="59" t="s">
        <v>36879</v>
      </c>
      <c r="C1783" s="7" t="s">
        <v>39046</v>
      </c>
      <c r="I1783" s="64"/>
      <c r="J1783" s="65"/>
      <c r="K1783" s="10"/>
      <c r="L1783" s="21">
        <v>5625.8264367816091</v>
      </c>
      <c r="M1783" s="68"/>
      <c r="N1783" s="4"/>
    </row>
    <row r="1784" spans="2:14">
      <c r="B1784" s="59" t="s">
        <v>1297</v>
      </c>
      <c r="C1784" s="7" t="s">
        <v>1298</v>
      </c>
      <c r="I1784" s="64"/>
      <c r="J1784" s="65"/>
      <c r="K1784" s="10"/>
      <c r="L1784" s="21">
        <v>699.2954022988506</v>
      </c>
      <c r="M1784" s="68"/>
      <c r="N1784" s="4"/>
    </row>
    <row r="1785" spans="2:14">
      <c r="B1785" s="59" t="s">
        <v>1299</v>
      </c>
      <c r="C1785" s="7" t="s">
        <v>1300</v>
      </c>
      <c r="I1785" s="64"/>
      <c r="J1785" s="65"/>
      <c r="K1785" s="10"/>
      <c r="L1785" s="21">
        <v>699.2954022988506</v>
      </c>
      <c r="M1785" s="68"/>
      <c r="N1785" s="4"/>
    </row>
    <row r="1786" spans="2:14">
      <c r="B1786" s="59" t="s">
        <v>1301</v>
      </c>
      <c r="C1786" s="7" t="s">
        <v>1302</v>
      </c>
      <c r="I1786" s="64"/>
      <c r="J1786" s="65"/>
      <c r="K1786" s="10"/>
      <c r="L1786" s="21">
        <v>699.2954022988506</v>
      </c>
      <c r="M1786" s="68"/>
      <c r="N1786" s="4"/>
    </row>
    <row r="1787" spans="2:14">
      <c r="B1787" s="59" t="s">
        <v>1303</v>
      </c>
      <c r="C1787" s="7" t="s">
        <v>1304</v>
      </c>
      <c r="I1787" s="64"/>
      <c r="J1787" s="65"/>
      <c r="K1787" s="10"/>
      <c r="L1787" s="21">
        <v>699.2954022988506</v>
      </c>
      <c r="M1787" s="68"/>
      <c r="N1787" s="4"/>
    </row>
    <row r="1788" spans="2:14">
      <c r="B1788" s="59" t="s">
        <v>1305</v>
      </c>
      <c r="C1788" s="7" t="s">
        <v>1306</v>
      </c>
      <c r="I1788" s="64"/>
      <c r="J1788" s="65"/>
      <c r="K1788" s="10"/>
      <c r="L1788" s="21">
        <v>699.2954022988506</v>
      </c>
      <c r="M1788" s="68"/>
      <c r="N1788" s="4"/>
    </row>
    <row r="1789" spans="2:14">
      <c r="B1789" s="59" t="s">
        <v>1307</v>
      </c>
      <c r="C1789" s="7" t="s">
        <v>1308</v>
      </c>
      <c r="I1789" s="64"/>
      <c r="J1789" s="65"/>
      <c r="K1789" s="10"/>
      <c r="L1789" s="21">
        <v>699.2954022988506</v>
      </c>
      <c r="M1789" s="68"/>
      <c r="N1789" s="4"/>
    </row>
    <row r="1790" spans="2:14">
      <c r="B1790" s="59" t="s">
        <v>1309</v>
      </c>
      <c r="C1790" s="7" t="s">
        <v>1310</v>
      </c>
      <c r="I1790" s="64"/>
      <c r="J1790" s="65"/>
      <c r="K1790" s="10"/>
      <c r="L1790" s="21">
        <v>699.2954022988506</v>
      </c>
      <c r="M1790" s="68"/>
      <c r="N1790" s="4"/>
    </row>
    <row r="1791" spans="2:14">
      <c r="B1791" s="59" t="s">
        <v>1311</v>
      </c>
      <c r="C1791" s="7" t="s">
        <v>1312</v>
      </c>
      <c r="I1791" s="64"/>
      <c r="J1791" s="65"/>
      <c r="K1791" s="10"/>
      <c r="L1791" s="21">
        <v>699.2954022988506</v>
      </c>
      <c r="M1791" s="68"/>
      <c r="N1791" s="4"/>
    </row>
    <row r="1792" spans="2:14">
      <c r="B1792" s="59" t="s">
        <v>1313</v>
      </c>
      <c r="C1792" s="7" t="s">
        <v>1314</v>
      </c>
      <c r="I1792" s="64"/>
      <c r="J1792" s="65"/>
      <c r="K1792" s="10"/>
      <c r="L1792" s="21">
        <v>980.94195402298851</v>
      </c>
      <c r="M1792" s="68"/>
      <c r="N1792" s="4"/>
    </row>
    <row r="1793" spans="2:14">
      <c r="B1793" s="59" t="s">
        <v>1315</v>
      </c>
      <c r="C1793" s="7" t="s">
        <v>1316</v>
      </c>
      <c r="I1793" s="64"/>
      <c r="J1793" s="65"/>
      <c r="K1793" s="10"/>
      <c r="L1793" s="21">
        <v>980.94195402298851</v>
      </c>
      <c r="M1793" s="68"/>
      <c r="N1793" s="4"/>
    </row>
    <row r="1794" spans="2:14">
      <c r="B1794" s="59" t="s">
        <v>1317</v>
      </c>
      <c r="C1794" s="7" t="s">
        <v>1318</v>
      </c>
      <c r="I1794" s="64"/>
      <c r="J1794" s="65"/>
      <c r="K1794" s="10"/>
      <c r="L1794" s="21">
        <v>980.94195402298851</v>
      </c>
      <c r="M1794" s="68"/>
      <c r="N1794" s="4"/>
    </row>
    <row r="1795" spans="2:14">
      <c r="B1795" s="59" t="s">
        <v>1319</v>
      </c>
      <c r="C1795" s="7" t="s">
        <v>1320</v>
      </c>
      <c r="I1795" s="64"/>
      <c r="J1795" s="65"/>
      <c r="K1795" s="10"/>
      <c r="L1795" s="21">
        <v>2461.7431034482761</v>
      </c>
      <c r="M1795" s="68"/>
      <c r="N1795" s="4"/>
    </row>
    <row r="1796" spans="2:14">
      <c r="B1796" s="59" t="s">
        <v>1321</v>
      </c>
      <c r="C1796" s="7" t="s">
        <v>1322</v>
      </c>
      <c r="I1796" s="64"/>
      <c r="J1796" s="65"/>
      <c r="K1796" s="10"/>
      <c r="L1796" s="21">
        <v>2461.7431034482761</v>
      </c>
      <c r="M1796" s="68"/>
      <c r="N1796" s="4"/>
    </row>
    <row r="1797" spans="2:14">
      <c r="B1797" s="59" t="s">
        <v>1323</v>
      </c>
      <c r="C1797" s="7" t="s">
        <v>1324</v>
      </c>
      <c r="I1797" s="64"/>
      <c r="J1797" s="65"/>
      <c r="K1797" s="10"/>
      <c r="L1797" s="21">
        <v>2150.1557471264368</v>
      </c>
      <c r="M1797" s="68"/>
      <c r="N1797" s="4"/>
    </row>
    <row r="1798" spans="2:14">
      <c r="B1798" s="59" t="s">
        <v>1325</v>
      </c>
      <c r="C1798" s="7" t="s">
        <v>1326</v>
      </c>
      <c r="I1798" s="64"/>
      <c r="J1798" s="65"/>
      <c r="K1798" s="10"/>
      <c r="L1798" s="21">
        <v>2150.1557471264368</v>
      </c>
      <c r="M1798" s="68"/>
      <c r="N1798" s="4"/>
    </row>
    <row r="1799" spans="2:14">
      <c r="B1799" s="59" t="s">
        <v>1327</v>
      </c>
      <c r="C1799" s="7" t="s">
        <v>1328</v>
      </c>
      <c r="I1799" s="64"/>
      <c r="J1799" s="65"/>
      <c r="K1799" s="10"/>
      <c r="L1799" s="21">
        <v>2461.7431034482761</v>
      </c>
      <c r="M1799" s="68"/>
      <c r="N1799" s="4"/>
    </row>
    <row r="1800" spans="2:14">
      <c r="B1800" s="59" t="s">
        <v>1329</v>
      </c>
      <c r="C1800" s="7" t="s">
        <v>1330</v>
      </c>
      <c r="I1800" s="64"/>
      <c r="J1800" s="65"/>
      <c r="K1800" s="10"/>
      <c r="L1800" s="21">
        <v>2461.7431034482761</v>
      </c>
      <c r="M1800" s="68"/>
      <c r="N1800" s="4"/>
    </row>
    <row r="1801" spans="2:14">
      <c r="B1801" s="59" t="s">
        <v>1331</v>
      </c>
      <c r="C1801" s="7" t="s">
        <v>1332</v>
      </c>
      <c r="I1801" s="64"/>
      <c r="J1801" s="65"/>
      <c r="K1801" s="10"/>
      <c r="L1801" s="21">
        <v>2461.7431034482761</v>
      </c>
      <c r="M1801" s="68"/>
      <c r="N1801" s="4"/>
    </row>
    <row r="1802" spans="2:14">
      <c r="B1802" s="59" t="s">
        <v>1333</v>
      </c>
      <c r="C1802" s="7" t="s">
        <v>1334</v>
      </c>
      <c r="I1802" s="64"/>
      <c r="J1802" s="65"/>
      <c r="K1802" s="10"/>
      <c r="L1802" s="21">
        <v>2150.1557471264368</v>
      </c>
      <c r="M1802" s="68"/>
      <c r="N1802" s="4"/>
    </row>
    <row r="1803" spans="2:14">
      <c r="B1803" s="59" t="s">
        <v>1335</v>
      </c>
      <c r="C1803" s="7" t="s">
        <v>1336</v>
      </c>
      <c r="I1803" s="64"/>
      <c r="J1803" s="65"/>
      <c r="K1803" s="10"/>
      <c r="L1803" s="21">
        <v>2461.7431034482761</v>
      </c>
      <c r="M1803" s="68"/>
      <c r="N1803" s="4"/>
    </row>
    <row r="1804" spans="2:14">
      <c r="B1804" s="59" t="s">
        <v>1337</v>
      </c>
      <c r="C1804" s="7" t="s">
        <v>1338</v>
      </c>
      <c r="I1804" s="64"/>
      <c r="J1804" s="65"/>
      <c r="K1804" s="10"/>
      <c r="L1804" s="21">
        <v>2366.3385057471264</v>
      </c>
      <c r="M1804" s="68"/>
      <c r="N1804" s="4"/>
    </row>
    <row r="1805" spans="2:14">
      <c r="B1805" s="59" t="s">
        <v>1339</v>
      </c>
      <c r="C1805" s="7" t="s">
        <v>1340</v>
      </c>
      <c r="I1805" s="64"/>
      <c r="J1805" s="65"/>
      <c r="K1805" s="10"/>
      <c r="L1805" s="21">
        <v>2366.3385057471264</v>
      </c>
      <c r="M1805" s="68"/>
      <c r="N1805" s="4"/>
    </row>
    <row r="1806" spans="2:14">
      <c r="B1806" s="59" t="s">
        <v>1341</v>
      </c>
      <c r="C1806" s="7" t="s">
        <v>1342</v>
      </c>
      <c r="I1806" s="64"/>
      <c r="J1806" s="65"/>
      <c r="K1806" s="10"/>
      <c r="L1806" s="21">
        <v>2660.1643678160917</v>
      </c>
      <c r="M1806" s="68"/>
      <c r="N1806" s="4"/>
    </row>
    <row r="1807" spans="2:14">
      <c r="B1807" s="59" t="s">
        <v>1343</v>
      </c>
      <c r="C1807" s="7" t="s">
        <v>1344</v>
      </c>
      <c r="I1807" s="64"/>
      <c r="J1807" s="65"/>
      <c r="K1807" s="10"/>
      <c r="L1807" s="21">
        <v>3202.6511494252877</v>
      </c>
      <c r="M1807" s="68"/>
      <c r="N1807" s="4"/>
    </row>
    <row r="1808" spans="2:14">
      <c r="B1808" s="59" t="s">
        <v>1345</v>
      </c>
      <c r="C1808" s="7" t="s">
        <v>1346</v>
      </c>
      <c r="I1808" s="64"/>
      <c r="J1808" s="65"/>
      <c r="K1808" s="10"/>
      <c r="L1808" s="21">
        <v>3202.6511494252877</v>
      </c>
      <c r="M1808" s="68"/>
      <c r="N1808" s="4"/>
    </row>
    <row r="1809" spans="2:14">
      <c r="B1809" s="59" t="s">
        <v>1347</v>
      </c>
      <c r="C1809" s="7" t="s">
        <v>1348</v>
      </c>
      <c r="I1809" s="64"/>
      <c r="J1809" s="65"/>
      <c r="K1809" s="10"/>
      <c r="L1809" s="21">
        <v>3202.6511494252877</v>
      </c>
      <c r="M1809" s="68"/>
      <c r="N1809" s="4"/>
    </row>
    <row r="1810" spans="2:14">
      <c r="B1810" s="59" t="s">
        <v>1349</v>
      </c>
      <c r="C1810" s="7" t="s">
        <v>1350</v>
      </c>
      <c r="I1810" s="64"/>
      <c r="J1810" s="65"/>
      <c r="K1810" s="10"/>
      <c r="L1810" s="21">
        <v>3202.6511494252877</v>
      </c>
      <c r="M1810" s="68"/>
      <c r="N1810" s="4"/>
    </row>
    <row r="1811" spans="2:14">
      <c r="B1811" s="59" t="s">
        <v>1351</v>
      </c>
      <c r="C1811" s="7" t="s">
        <v>1352</v>
      </c>
      <c r="I1811" s="64"/>
      <c r="J1811" s="65"/>
      <c r="K1811" s="10"/>
      <c r="L1811" s="21">
        <v>3202.6511494252877</v>
      </c>
      <c r="M1811" s="68"/>
      <c r="N1811" s="4"/>
    </row>
    <row r="1812" spans="2:14">
      <c r="B1812" s="59" t="s">
        <v>1353</v>
      </c>
      <c r="C1812" s="7" t="s">
        <v>1354</v>
      </c>
      <c r="I1812" s="64"/>
      <c r="J1812" s="65"/>
      <c r="K1812" s="10"/>
      <c r="L1812" s="21">
        <v>3202.6511494252877</v>
      </c>
      <c r="M1812" s="68"/>
      <c r="N1812" s="4"/>
    </row>
    <row r="1813" spans="2:14">
      <c r="B1813" s="59" t="s">
        <v>1355</v>
      </c>
      <c r="C1813" s="7" t="s">
        <v>1356</v>
      </c>
      <c r="I1813" s="64"/>
      <c r="J1813" s="65"/>
      <c r="K1813" s="10"/>
      <c r="L1813" s="21">
        <v>3202.6511494252877</v>
      </c>
      <c r="M1813" s="68"/>
      <c r="N1813" s="4"/>
    </row>
    <row r="1814" spans="2:14">
      <c r="B1814" s="59" t="s">
        <v>1357</v>
      </c>
      <c r="C1814" s="7" t="s">
        <v>1358</v>
      </c>
      <c r="I1814" s="64"/>
      <c r="J1814" s="65"/>
      <c r="K1814" s="10"/>
      <c r="L1814" s="21">
        <v>3202.6511494252877</v>
      </c>
      <c r="M1814" s="68"/>
      <c r="N1814" s="4"/>
    </row>
    <row r="1815" spans="2:14">
      <c r="B1815" s="59" t="s">
        <v>1359</v>
      </c>
      <c r="C1815" s="7" t="s">
        <v>1360</v>
      </c>
      <c r="I1815" s="64"/>
      <c r="J1815" s="65"/>
      <c r="K1815" s="10"/>
      <c r="L1815" s="21">
        <v>3459.9390804597701</v>
      </c>
      <c r="M1815" s="68"/>
      <c r="N1815" s="4"/>
    </row>
    <row r="1816" spans="2:14">
      <c r="B1816" s="59" t="s">
        <v>1361</v>
      </c>
      <c r="C1816" s="7" t="s">
        <v>1362</v>
      </c>
      <c r="I1816" s="64"/>
      <c r="J1816" s="65"/>
      <c r="K1816" s="10"/>
      <c r="L1816" s="21">
        <v>3459.9390804597701</v>
      </c>
      <c r="M1816" s="68"/>
      <c r="N1816" s="4"/>
    </row>
    <row r="1817" spans="2:14">
      <c r="B1817" s="59" t="s">
        <v>1363</v>
      </c>
      <c r="C1817" s="7" t="s">
        <v>1364</v>
      </c>
      <c r="I1817" s="64"/>
      <c r="J1817" s="65"/>
      <c r="K1817" s="10"/>
      <c r="L1817" s="21">
        <v>3459.9390804597701</v>
      </c>
      <c r="M1817" s="68"/>
      <c r="N1817" s="4"/>
    </row>
    <row r="1818" spans="2:14">
      <c r="B1818" s="59" t="s">
        <v>1365</v>
      </c>
      <c r="C1818" s="7" t="s">
        <v>1366</v>
      </c>
      <c r="I1818" s="64"/>
      <c r="J1818" s="65"/>
      <c r="K1818" s="10"/>
      <c r="L1818" s="21">
        <v>3459.9390804597701</v>
      </c>
      <c r="M1818" s="68"/>
      <c r="N1818" s="4"/>
    </row>
    <row r="1819" spans="2:14">
      <c r="B1819" s="59" t="s">
        <v>1367</v>
      </c>
      <c r="C1819" s="7" t="s">
        <v>1368</v>
      </c>
      <c r="I1819" s="64"/>
      <c r="J1819" s="65"/>
      <c r="K1819" s="10"/>
      <c r="L1819" s="21">
        <v>3256.9505747126436</v>
      </c>
      <c r="M1819" s="68"/>
      <c r="N1819" s="4"/>
    </row>
    <row r="1820" spans="2:14">
      <c r="B1820" s="59" t="s">
        <v>1369</v>
      </c>
      <c r="C1820" s="7" t="s">
        <v>1370</v>
      </c>
      <c r="I1820" s="64"/>
      <c r="J1820" s="65"/>
      <c r="K1820" s="10"/>
      <c r="L1820" s="21">
        <v>3256.9505747126436</v>
      </c>
      <c r="M1820" s="68"/>
      <c r="N1820" s="4"/>
    </row>
    <row r="1821" spans="2:14">
      <c r="B1821" s="59" t="s">
        <v>1371</v>
      </c>
      <c r="C1821" s="7" t="s">
        <v>1372</v>
      </c>
      <c r="I1821" s="64"/>
      <c r="J1821" s="65"/>
      <c r="K1821" s="10"/>
      <c r="L1821" s="21">
        <v>3256.9505747126436</v>
      </c>
      <c r="M1821" s="68"/>
      <c r="N1821" s="4"/>
    </row>
    <row r="1822" spans="2:14">
      <c r="B1822" s="59" t="s">
        <v>1373</v>
      </c>
      <c r="C1822" s="7" t="s">
        <v>1374</v>
      </c>
      <c r="I1822" s="64"/>
      <c r="J1822" s="65"/>
      <c r="K1822" s="10"/>
      <c r="L1822" s="21">
        <v>3256.9505747126436</v>
      </c>
      <c r="M1822" s="68"/>
      <c r="N1822" s="4"/>
    </row>
    <row r="1823" spans="2:14">
      <c r="B1823" s="59" t="s">
        <v>1375</v>
      </c>
      <c r="C1823" s="7" t="s">
        <v>1376</v>
      </c>
      <c r="I1823" s="64"/>
      <c r="J1823" s="65"/>
      <c r="K1823" s="10"/>
      <c r="L1823" s="21">
        <v>3256.9505747126436</v>
      </c>
      <c r="M1823" s="68"/>
      <c r="N1823" s="4"/>
    </row>
    <row r="1824" spans="2:14">
      <c r="B1824" s="59" t="s">
        <v>1377</v>
      </c>
      <c r="C1824" s="7" t="s">
        <v>1378</v>
      </c>
      <c r="I1824" s="64"/>
      <c r="J1824" s="65"/>
      <c r="K1824" s="10"/>
      <c r="L1824" s="21">
        <v>3256.9505747126436</v>
      </c>
      <c r="M1824" s="68"/>
      <c r="N1824" s="4"/>
    </row>
    <row r="1825" spans="2:14">
      <c r="B1825" s="59" t="s">
        <v>1379</v>
      </c>
      <c r="C1825" s="7" t="s">
        <v>1380</v>
      </c>
      <c r="I1825" s="64"/>
      <c r="J1825" s="65"/>
      <c r="K1825" s="10"/>
      <c r="L1825" s="21">
        <v>3256.9505747126436</v>
      </c>
      <c r="M1825" s="68"/>
      <c r="N1825" s="4"/>
    </row>
    <row r="1826" spans="2:14">
      <c r="B1826" s="59" t="s">
        <v>1381</v>
      </c>
      <c r="C1826" s="7" t="s">
        <v>1382</v>
      </c>
      <c r="I1826" s="64"/>
      <c r="J1826" s="65"/>
      <c r="K1826" s="10"/>
      <c r="L1826" s="21">
        <v>3256.9505747126436</v>
      </c>
      <c r="M1826" s="68"/>
      <c r="N1826" s="4"/>
    </row>
    <row r="1827" spans="2:14">
      <c r="B1827" s="59" t="s">
        <v>1383</v>
      </c>
      <c r="C1827" s="7" t="s">
        <v>1384</v>
      </c>
      <c r="I1827" s="64"/>
      <c r="J1827" s="65"/>
      <c r="K1827" s="10"/>
      <c r="L1827" s="21">
        <v>3256.9505747126436</v>
      </c>
      <c r="M1827" s="68"/>
      <c r="N1827" s="4"/>
    </row>
    <row r="1828" spans="2:14">
      <c r="B1828" s="59" t="s">
        <v>1385</v>
      </c>
      <c r="C1828" s="7" t="s">
        <v>1386</v>
      </c>
      <c r="I1828" s="64"/>
      <c r="J1828" s="65"/>
      <c r="K1828" s="10"/>
      <c r="L1828" s="21">
        <v>3256.9505747126436</v>
      </c>
      <c r="M1828" s="68"/>
      <c r="N1828" s="4"/>
    </row>
    <row r="1829" spans="2:14">
      <c r="B1829" s="59" t="s">
        <v>1387</v>
      </c>
      <c r="C1829" s="7" t="s">
        <v>1388</v>
      </c>
      <c r="I1829" s="64"/>
      <c r="J1829" s="65"/>
      <c r="K1829" s="10"/>
      <c r="L1829" s="21">
        <v>3256.9505747126436</v>
      </c>
      <c r="M1829" s="68"/>
      <c r="N1829" s="4"/>
    </row>
    <row r="1830" spans="2:14">
      <c r="B1830" s="59" t="s">
        <v>1389</v>
      </c>
      <c r="C1830" s="7" t="s">
        <v>1390</v>
      </c>
      <c r="I1830" s="64"/>
      <c r="J1830" s="65"/>
      <c r="K1830" s="10"/>
      <c r="L1830" s="21">
        <v>3256.9505747126436</v>
      </c>
      <c r="M1830" s="68"/>
      <c r="N1830" s="4"/>
    </row>
    <row r="1831" spans="2:14">
      <c r="B1831" s="59" t="s">
        <v>1391</v>
      </c>
      <c r="C1831" s="7" t="s">
        <v>1392</v>
      </c>
      <c r="I1831" s="64"/>
      <c r="J1831" s="65"/>
      <c r="K1831" s="10"/>
      <c r="L1831" s="21">
        <v>3908.5436781609196</v>
      </c>
      <c r="M1831" s="68"/>
      <c r="N1831" s="4"/>
    </row>
    <row r="1832" spans="2:14">
      <c r="B1832" s="59" t="s">
        <v>1393</v>
      </c>
      <c r="C1832" s="7" t="s">
        <v>1394</v>
      </c>
      <c r="I1832" s="64"/>
      <c r="J1832" s="65"/>
      <c r="K1832" s="10"/>
      <c r="L1832" s="21">
        <v>3908.5436781609196</v>
      </c>
      <c r="M1832" s="68"/>
      <c r="N1832" s="4"/>
    </row>
    <row r="1833" spans="2:14">
      <c r="B1833" s="59" t="s">
        <v>1395</v>
      </c>
      <c r="C1833" s="7" t="s">
        <v>1396</v>
      </c>
      <c r="I1833" s="64"/>
      <c r="J1833" s="65"/>
      <c r="K1833" s="10"/>
      <c r="L1833" s="21">
        <v>3908.5436781609196</v>
      </c>
      <c r="M1833" s="68"/>
      <c r="N1833" s="4"/>
    </row>
    <row r="1834" spans="2:14">
      <c r="B1834" s="59" t="s">
        <v>1397</v>
      </c>
      <c r="C1834" s="7" t="s">
        <v>1398</v>
      </c>
      <c r="I1834" s="64"/>
      <c r="J1834" s="65"/>
      <c r="K1834" s="10"/>
      <c r="L1834" s="21">
        <v>3908.5436781609196</v>
      </c>
      <c r="M1834" s="68"/>
      <c r="N1834" s="4"/>
    </row>
    <row r="1835" spans="2:14">
      <c r="B1835" s="59" t="s">
        <v>1399</v>
      </c>
      <c r="C1835" s="7" t="s">
        <v>1400</v>
      </c>
      <c r="I1835" s="64"/>
      <c r="J1835" s="65"/>
      <c r="K1835" s="10"/>
      <c r="L1835" s="21">
        <v>3908.5436781609196</v>
      </c>
      <c r="M1835" s="68"/>
      <c r="N1835" s="4"/>
    </row>
    <row r="1836" spans="2:14">
      <c r="B1836" s="59" t="s">
        <v>1401</v>
      </c>
      <c r="C1836" s="7" t="s">
        <v>1402</v>
      </c>
      <c r="I1836" s="64"/>
      <c r="J1836" s="65"/>
      <c r="K1836" s="10"/>
      <c r="L1836" s="21">
        <v>3908.5436781609196</v>
      </c>
      <c r="M1836" s="68"/>
      <c r="N1836" s="4"/>
    </row>
    <row r="1837" spans="2:14">
      <c r="B1837" s="59" t="s">
        <v>1403</v>
      </c>
      <c r="C1837" s="7" t="s">
        <v>1404</v>
      </c>
      <c r="I1837" s="64"/>
      <c r="J1837" s="65"/>
      <c r="K1837" s="10"/>
      <c r="L1837" s="21">
        <v>3908.5436781609196</v>
      </c>
      <c r="M1837" s="68"/>
      <c r="N1837" s="4"/>
    </row>
    <row r="1838" spans="2:14">
      <c r="B1838" s="59" t="s">
        <v>1405</v>
      </c>
      <c r="C1838" s="7" t="s">
        <v>1406</v>
      </c>
      <c r="I1838" s="64"/>
      <c r="J1838" s="65"/>
      <c r="K1838" s="10"/>
      <c r="L1838" s="21">
        <v>3908.5436781609196</v>
      </c>
      <c r="M1838" s="68"/>
      <c r="N1838" s="4"/>
    </row>
    <row r="1839" spans="2:14">
      <c r="B1839" s="59" t="s">
        <v>1407</v>
      </c>
      <c r="C1839" s="7" t="s">
        <v>1408</v>
      </c>
      <c r="I1839" s="64"/>
      <c r="J1839" s="65"/>
      <c r="K1839" s="10"/>
      <c r="L1839" s="21">
        <v>3908.5436781609196</v>
      </c>
      <c r="M1839" s="68"/>
      <c r="N1839" s="4"/>
    </row>
    <row r="1840" spans="2:14">
      <c r="B1840" s="59" t="s">
        <v>1409</v>
      </c>
      <c r="C1840" s="7" t="s">
        <v>1410</v>
      </c>
      <c r="I1840" s="64"/>
      <c r="J1840" s="65"/>
      <c r="K1840" s="10"/>
      <c r="L1840" s="21">
        <v>3908.5436781609196</v>
      </c>
      <c r="M1840" s="68"/>
      <c r="N1840" s="4"/>
    </row>
    <row r="1841" spans="2:14">
      <c r="B1841" s="59" t="s">
        <v>1411</v>
      </c>
      <c r="C1841" s="7" t="s">
        <v>1412</v>
      </c>
      <c r="I1841" s="64"/>
      <c r="J1841" s="65"/>
      <c r="K1841" s="10"/>
      <c r="L1841" s="21">
        <v>3908.5436781609196</v>
      </c>
      <c r="M1841" s="68"/>
      <c r="N1841" s="4"/>
    </row>
    <row r="1842" spans="2:14">
      <c r="B1842" s="59" t="s">
        <v>1413</v>
      </c>
      <c r="C1842" s="7" t="s">
        <v>1414</v>
      </c>
      <c r="I1842" s="64"/>
      <c r="J1842" s="65"/>
      <c r="K1842" s="10"/>
      <c r="L1842" s="21">
        <v>3908.5436781609196</v>
      </c>
      <c r="M1842" s="68"/>
      <c r="N1842" s="4"/>
    </row>
    <row r="1843" spans="2:14">
      <c r="B1843" s="59" t="s">
        <v>36880</v>
      </c>
      <c r="C1843" s="7" t="s">
        <v>39047</v>
      </c>
      <c r="I1843" s="64"/>
      <c r="J1843" s="65"/>
      <c r="K1843" s="10"/>
      <c r="L1843" s="21">
        <v>144.62931034482759</v>
      </c>
      <c r="M1843" s="68"/>
      <c r="N1843" s="4"/>
    </row>
    <row r="1844" spans="2:14">
      <c r="B1844" s="59" t="s">
        <v>1415</v>
      </c>
      <c r="C1844" s="7" t="s">
        <v>1416</v>
      </c>
      <c r="I1844" s="64"/>
      <c r="J1844" s="65"/>
      <c r="K1844" s="10"/>
      <c r="L1844" s="21">
        <v>495.29195402298848</v>
      </c>
      <c r="M1844" s="68"/>
      <c r="N1844" s="4"/>
    </row>
    <row r="1845" spans="2:14">
      <c r="B1845" s="59" t="s">
        <v>1417</v>
      </c>
      <c r="C1845" s="7" t="s">
        <v>1418</v>
      </c>
      <c r="I1845" s="64"/>
      <c r="J1845" s="65"/>
      <c r="K1845" s="10"/>
      <c r="L1845" s="21">
        <v>659.71264367816093</v>
      </c>
      <c r="M1845" s="68"/>
      <c r="N1845" s="4"/>
    </row>
    <row r="1846" spans="2:14">
      <c r="B1846" s="59" t="s">
        <v>1419</v>
      </c>
      <c r="C1846" s="7" t="s">
        <v>1420</v>
      </c>
      <c r="I1846" s="64"/>
      <c r="J1846" s="65"/>
      <c r="K1846" s="10"/>
      <c r="L1846" s="21">
        <v>985.50919540229893</v>
      </c>
      <c r="M1846" s="68"/>
      <c r="N1846" s="4"/>
    </row>
    <row r="1847" spans="2:14">
      <c r="B1847" s="59" t="s">
        <v>1421</v>
      </c>
      <c r="C1847" s="7" t="s">
        <v>1422</v>
      </c>
      <c r="I1847" s="64"/>
      <c r="J1847" s="65"/>
      <c r="K1847" s="10"/>
      <c r="L1847" s="21">
        <v>1311.3057471264367</v>
      </c>
      <c r="M1847" s="68"/>
      <c r="N1847" s="4"/>
    </row>
    <row r="1848" spans="2:14">
      <c r="B1848" s="59" t="s">
        <v>36881</v>
      </c>
      <c r="C1848" s="7" t="s">
        <v>39048</v>
      </c>
      <c r="I1848" s="64"/>
      <c r="J1848" s="65"/>
      <c r="K1848" s="10"/>
      <c r="L1848" s="21">
        <v>350.66264367816092</v>
      </c>
      <c r="M1848" s="68"/>
      <c r="N1848" s="4"/>
    </row>
    <row r="1849" spans="2:14">
      <c r="B1849" s="59" t="s">
        <v>1423</v>
      </c>
      <c r="C1849" s="7" t="s">
        <v>1424</v>
      </c>
      <c r="I1849" s="64"/>
      <c r="J1849" s="65"/>
      <c r="K1849" s="10"/>
      <c r="L1849" s="21">
        <v>6773.2189655172415</v>
      </c>
      <c r="M1849" s="68"/>
      <c r="N1849" s="4"/>
    </row>
    <row r="1850" spans="2:14">
      <c r="B1850" s="59" t="s">
        <v>1425</v>
      </c>
      <c r="C1850" s="7" t="s">
        <v>1426</v>
      </c>
      <c r="I1850" s="64"/>
      <c r="J1850" s="65"/>
      <c r="K1850" s="10"/>
      <c r="L1850" s="21">
        <v>6773.2189655172415</v>
      </c>
      <c r="M1850" s="68"/>
      <c r="N1850" s="4"/>
    </row>
    <row r="1851" spans="2:14">
      <c r="B1851" s="59" t="s">
        <v>1427</v>
      </c>
      <c r="C1851" s="7" t="s">
        <v>1428</v>
      </c>
      <c r="I1851" s="64"/>
      <c r="J1851" s="65"/>
      <c r="K1851" s="10"/>
      <c r="L1851" s="21">
        <v>2730.7028735632184</v>
      </c>
      <c r="M1851" s="68"/>
      <c r="N1851" s="4"/>
    </row>
    <row r="1852" spans="2:14">
      <c r="B1852" s="59" t="s">
        <v>36882</v>
      </c>
      <c r="C1852" s="7" t="s">
        <v>39049</v>
      </c>
      <c r="I1852" s="64"/>
      <c r="J1852" s="65"/>
      <c r="K1852" s="10"/>
      <c r="L1852" s="21">
        <v>2392.727011494253</v>
      </c>
      <c r="M1852" s="68"/>
      <c r="N1852" s="4"/>
    </row>
    <row r="1853" spans="2:14">
      <c r="B1853" s="59" t="s">
        <v>1429</v>
      </c>
      <c r="C1853" s="7" t="s">
        <v>1430</v>
      </c>
      <c r="I1853" s="64"/>
      <c r="J1853" s="65"/>
      <c r="K1853" s="10"/>
      <c r="L1853" s="21">
        <v>3033.6632183908046</v>
      </c>
      <c r="M1853" s="68"/>
      <c r="N1853" s="4"/>
    </row>
    <row r="1854" spans="2:14">
      <c r="B1854" s="59" t="s">
        <v>36883</v>
      </c>
      <c r="C1854" s="7" t="s">
        <v>39050</v>
      </c>
      <c r="I1854" s="64"/>
      <c r="J1854" s="65"/>
      <c r="K1854" s="10"/>
      <c r="L1854" s="21">
        <v>3066.1413793103452</v>
      </c>
      <c r="M1854" s="68"/>
      <c r="N1854" s="4"/>
    </row>
    <row r="1855" spans="2:14">
      <c r="B1855" s="59" t="s">
        <v>1431</v>
      </c>
      <c r="C1855" s="7" t="s">
        <v>1432</v>
      </c>
      <c r="I1855" s="64"/>
      <c r="J1855" s="65"/>
      <c r="K1855" s="10"/>
      <c r="L1855" s="21">
        <v>4879.8436781609198</v>
      </c>
      <c r="M1855" s="68"/>
      <c r="N1855" s="4"/>
    </row>
    <row r="1856" spans="2:14">
      <c r="B1856" s="59" t="s">
        <v>1433</v>
      </c>
      <c r="C1856" s="7" t="s">
        <v>1434</v>
      </c>
      <c r="I1856" s="64"/>
      <c r="J1856" s="65"/>
      <c r="K1856" s="10"/>
      <c r="L1856" s="21">
        <v>5317.2839080459771</v>
      </c>
      <c r="M1856" s="68"/>
      <c r="N1856" s="4"/>
    </row>
    <row r="1857" spans="2:14">
      <c r="B1857" s="59" t="s">
        <v>1435</v>
      </c>
      <c r="C1857" s="7" t="s">
        <v>1436</v>
      </c>
      <c r="I1857" s="64"/>
      <c r="J1857" s="65"/>
      <c r="K1857" s="10"/>
      <c r="L1857" s="21">
        <v>5883.6218390804597</v>
      </c>
      <c r="M1857" s="68"/>
      <c r="N1857" s="4"/>
    </row>
    <row r="1858" spans="2:14">
      <c r="B1858" s="59" t="s">
        <v>1437</v>
      </c>
      <c r="C1858" s="7" t="s">
        <v>1438</v>
      </c>
      <c r="I1858" s="64"/>
      <c r="J1858" s="65"/>
      <c r="K1858" s="10"/>
      <c r="L1858" s="21">
        <v>4879.8436781609198</v>
      </c>
      <c r="M1858" s="68"/>
      <c r="N1858" s="4"/>
    </row>
    <row r="1859" spans="2:14">
      <c r="B1859" s="59" t="s">
        <v>1439</v>
      </c>
      <c r="C1859" s="7" t="s">
        <v>1440</v>
      </c>
      <c r="I1859" s="64"/>
      <c r="J1859" s="65"/>
      <c r="K1859" s="10"/>
      <c r="L1859" s="21">
        <v>5317.2839080459771</v>
      </c>
      <c r="M1859" s="68"/>
      <c r="N1859" s="4"/>
    </row>
    <row r="1860" spans="2:14">
      <c r="B1860" s="59" t="s">
        <v>1441</v>
      </c>
      <c r="C1860" s="7" t="s">
        <v>1442</v>
      </c>
      <c r="I1860" s="64"/>
      <c r="J1860" s="65"/>
      <c r="K1860" s="10"/>
      <c r="L1860" s="21">
        <v>5883.6218390804597</v>
      </c>
      <c r="M1860" s="68"/>
      <c r="N1860" s="4"/>
    </row>
    <row r="1861" spans="2:14">
      <c r="B1861" s="59" t="s">
        <v>1443</v>
      </c>
      <c r="C1861" s="7" t="s">
        <v>1444</v>
      </c>
      <c r="I1861" s="64"/>
      <c r="J1861" s="65"/>
      <c r="K1861" s="10"/>
      <c r="L1861" s="21">
        <v>7060.9551724137928</v>
      </c>
      <c r="M1861" s="68"/>
      <c r="N1861" s="4"/>
    </row>
    <row r="1862" spans="2:14">
      <c r="B1862" s="59" t="s">
        <v>1445</v>
      </c>
      <c r="C1862" s="7" t="s">
        <v>1446</v>
      </c>
      <c r="I1862" s="64"/>
      <c r="J1862" s="65"/>
      <c r="K1862" s="10"/>
      <c r="L1862" s="21">
        <v>7495.3505747126437</v>
      </c>
      <c r="M1862" s="68"/>
      <c r="N1862" s="4"/>
    </row>
    <row r="1863" spans="2:14">
      <c r="B1863" s="59" t="s">
        <v>1447</v>
      </c>
      <c r="C1863" s="7" t="s">
        <v>1448</v>
      </c>
      <c r="I1863" s="64"/>
      <c r="J1863" s="65"/>
      <c r="K1863" s="10"/>
      <c r="L1863" s="21">
        <v>8062.1959770114936</v>
      </c>
      <c r="M1863" s="68"/>
      <c r="N1863" s="4"/>
    </row>
    <row r="1864" spans="2:14">
      <c r="B1864" s="59" t="s">
        <v>1449</v>
      </c>
      <c r="C1864" s="7" t="s">
        <v>1450</v>
      </c>
      <c r="I1864" s="64"/>
      <c r="J1864" s="65"/>
      <c r="K1864" s="10"/>
      <c r="L1864" s="21">
        <v>8367.1862068965529</v>
      </c>
      <c r="M1864" s="68"/>
      <c r="N1864" s="4"/>
    </row>
    <row r="1865" spans="2:14">
      <c r="B1865" s="59" t="s">
        <v>1451</v>
      </c>
      <c r="C1865" s="7" t="s">
        <v>1452</v>
      </c>
      <c r="I1865" s="64"/>
      <c r="J1865" s="65"/>
      <c r="K1865" s="10"/>
      <c r="L1865" s="21">
        <v>8803.1040229885057</v>
      </c>
      <c r="M1865" s="68"/>
      <c r="N1865" s="4"/>
    </row>
    <row r="1866" spans="2:14">
      <c r="B1866" s="59" t="s">
        <v>1453</v>
      </c>
      <c r="C1866" s="7" t="s">
        <v>1454</v>
      </c>
      <c r="I1866" s="64"/>
      <c r="J1866" s="65"/>
      <c r="K1866" s="10"/>
      <c r="L1866" s="21">
        <v>9368.934482758621</v>
      </c>
      <c r="M1866" s="68"/>
      <c r="N1866" s="4"/>
    </row>
    <row r="1867" spans="2:14">
      <c r="B1867" s="59" t="s">
        <v>1455</v>
      </c>
      <c r="C1867" s="7" t="s">
        <v>1456</v>
      </c>
      <c r="I1867" s="64"/>
      <c r="J1867" s="65"/>
      <c r="K1867" s="10"/>
      <c r="L1867" s="21">
        <v>5857.2333333333327</v>
      </c>
      <c r="M1867" s="68"/>
      <c r="N1867" s="4"/>
    </row>
    <row r="1868" spans="2:14">
      <c r="B1868" s="59" t="s">
        <v>1457</v>
      </c>
      <c r="C1868" s="7" t="s">
        <v>1458</v>
      </c>
      <c r="I1868" s="64"/>
      <c r="J1868" s="65"/>
      <c r="K1868" s="10"/>
      <c r="L1868" s="21">
        <v>6378.4063218390802</v>
      </c>
      <c r="M1868" s="68"/>
      <c r="N1868" s="4"/>
    </row>
    <row r="1869" spans="2:14">
      <c r="B1869" s="59" t="s">
        <v>1459</v>
      </c>
      <c r="C1869" s="7" t="s">
        <v>1460</v>
      </c>
      <c r="I1869" s="64"/>
      <c r="J1869" s="65"/>
      <c r="K1869" s="10"/>
      <c r="L1869" s="21">
        <v>7058.9252873563219</v>
      </c>
      <c r="M1869" s="68"/>
      <c r="N1869" s="4"/>
    </row>
    <row r="1870" spans="2:14">
      <c r="B1870" s="59" t="s">
        <v>1461</v>
      </c>
      <c r="C1870" s="7" t="s">
        <v>1462</v>
      </c>
      <c r="I1870" s="64"/>
      <c r="J1870" s="65"/>
      <c r="K1870" s="10"/>
      <c r="L1870" s="21">
        <v>5857.2333333333327</v>
      </c>
      <c r="M1870" s="68"/>
      <c r="N1870" s="4"/>
    </row>
    <row r="1871" spans="2:14">
      <c r="B1871" s="59" t="s">
        <v>1463</v>
      </c>
      <c r="C1871" s="7" t="s">
        <v>1464</v>
      </c>
      <c r="I1871" s="64"/>
      <c r="J1871" s="65"/>
      <c r="K1871" s="10"/>
      <c r="L1871" s="21">
        <v>6378.4063218390802</v>
      </c>
      <c r="M1871" s="68"/>
      <c r="N1871" s="4"/>
    </row>
    <row r="1872" spans="2:14">
      <c r="B1872" s="59" t="s">
        <v>1465</v>
      </c>
      <c r="C1872" s="7" t="s">
        <v>1466</v>
      </c>
      <c r="I1872" s="64"/>
      <c r="J1872" s="65"/>
      <c r="K1872" s="10"/>
      <c r="L1872" s="21">
        <v>7058.9252873563219</v>
      </c>
      <c r="M1872" s="68"/>
      <c r="N1872" s="4"/>
    </row>
    <row r="1873" spans="2:14">
      <c r="B1873" s="59" t="s">
        <v>1467</v>
      </c>
      <c r="C1873" s="7" t="s">
        <v>1468</v>
      </c>
      <c r="I1873" s="64"/>
      <c r="J1873" s="65"/>
      <c r="K1873" s="10"/>
      <c r="L1873" s="21">
        <v>8035.8074712643684</v>
      </c>
      <c r="M1873" s="68"/>
      <c r="N1873" s="4"/>
    </row>
    <row r="1874" spans="2:14">
      <c r="B1874" s="59" t="s">
        <v>1469</v>
      </c>
      <c r="C1874" s="7" t="s">
        <v>1470</v>
      </c>
      <c r="I1874" s="64"/>
      <c r="J1874" s="65"/>
      <c r="K1874" s="10"/>
      <c r="L1874" s="21">
        <v>8556.4729885057477</v>
      </c>
      <c r="M1874" s="68"/>
      <c r="N1874" s="4"/>
    </row>
    <row r="1875" spans="2:14">
      <c r="B1875" s="59" t="s">
        <v>1471</v>
      </c>
      <c r="C1875" s="7" t="s">
        <v>1472</v>
      </c>
      <c r="I1875" s="64"/>
      <c r="J1875" s="65"/>
      <c r="K1875" s="10"/>
      <c r="L1875" s="21">
        <v>9236.9919540229894</v>
      </c>
      <c r="M1875" s="68"/>
      <c r="N1875" s="4"/>
    </row>
    <row r="1876" spans="2:14">
      <c r="B1876" s="59" t="s">
        <v>1473</v>
      </c>
      <c r="C1876" s="7" t="s">
        <v>1474</v>
      </c>
      <c r="I1876" s="64"/>
      <c r="J1876" s="65"/>
      <c r="K1876" s="10"/>
      <c r="L1876" s="21">
        <v>9341.0235632183903</v>
      </c>
      <c r="M1876" s="68"/>
      <c r="N1876" s="4"/>
    </row>
    <row r="1877" spans="2:14">
      <c r="B1877" s="59" t="s">
        <v>1475</v>
      </c>
      <c r="C1877" s="7" t="s">
        <v>1476</v>
      </c>
      <c r="I1877" s="64"/>
      <c r="J1877" s="65"/>
      <c r="K1877" s="10"/>
      <c r="L1877" s="21">
        <v>9864.2264367816097</v>
      </c>
      <c r="M1877" s="68"/>
      <c r="N1877" s="4"/>
    </row>
    <row r="1878" spans="2:14">
      <c r="B1878" s="59" t="s">
        <v>1477</v>
      </c>
      <c r="C1878" s="7" t="s">
        <v>1478</v>
      </c>
      <c r="I1878" s="64"/>
      <c r="J1878" s="65"/>
      <c r="K1878" s="10"/>
      <c r="L1878" s="21">
        <v>10544.745402298851</v>
      </c>
      <c r="M1878" s="68"/>
      <c r="N1878" s="4"/>
    </row>
    <row r="1879" spans="2:14">
      <c r="B1879" s="59" t="s">
        <v>1479</v>
      </c>
      <c r="C1879" s="7" t="s">
        <v>1480</v>
      </c>
      <c r="I1879" s="64"/>
      <c r="J1879" s="65"/>
      <c r="K1879" s="10"/>
      <c r="L1879" s="21">
        <v>5885.6517241379306</v>
      </c>
      <c r="M1879" s="68"/>
      <c r="N1879" s="4"/>
    </row>
    <row r="1880" spans="2:14">
      <c r="B1880" s="59" t="s">
        <v>1481</v>
      </c>
      <c r="C1880" s="7" t="s">
        <v>1482</v>
      </c>
      <c r="I1880" s="64"/>
      <c r="J1880" s="65"/>
      <c r="K1880" s="10"/>
      <c r="L1880" s="21">
        <v>6321.5695402298852</v>
      </c>
      <c r="M1880" s="68"/>
      <c r="N1880" s="4"/>
    </row>
    <row r="1881" spans="2:14">
      <c r="B1881" s="59" t="s">
        <v>1483</v>
      </c>
      <c r="C1881" s="7" t="s">
        <v>1484</v>
      </c>
      <c r="I1881" s="64"/>
      <c r="J1881" s="65"/>
      <c r="K1881" s="10"/>
      <c r="L1881" s="21">
        <v>6889.4298850574714</v>
      </c>
      <c r="M1881" s="68"/>
      <c r="N1881" s="4"/>
    </row>
    <row r="1882" spans="2:14">
      <c r="B1882" s="59" t="s">
        <v>1485</v>
      </c>
      <c r="C1882" s="7" t="s">
        <v>1486</v>
      </c>
      <c r="I1882" s="64"/>
      <c r="J1882" s="65"/>
      <c r="K1882" s="10"/>
      <c r="L1882" s="21">
        <v>5885.6517241379306</v>
      </c>
      <c r="M1882" s="68"/>
      <c r="N1882" s="4"/>
    </row>
    <row r="1883" spans="2:14">
      <c r="B1883" s="59" t="s">
        <v>1487</v>
      </c>
      <c r="C1883" s="7" t="s">
        <v>1488</v>
      </c>
      <c r="I1883" s="64"/>
      <c r="J1883" s="65"/>
      <c r="K1883" s="10"/>
      <c r="L1883" s="21">
        <v>6321.5695402298852</v>
      </c>
      <c r="M1883" s="68"/>
      <c r="N1883" s="4"/>
    </row>
    <row r="1884" spans="2:14">
      <c r="B1884" s="59" t="s">
        <v>1489</v>
      </c>
      <c r="C1884" s="7" t="s">
        <v>1490</v>
      </c>
      <c r="I1884" s="64"/>
      <c r="J1884" s="65"/>
      <c r="K1884" s="10"/>
      <c r="L1884" s="21">
        <v>6889.4298850574714</v>
      </c>
      <c r="M1884" s="68"/>
      <c r="N1884" s="4"/>
    </row>
    <row r="1885" spans="2:14">
      <c r="B1885" s="59" t="s">
        <v>1491</v>
      </c>
      <c r="C1885" s="7" t="s">
        <v>1492</v>
      </c>
      <c r="I1885" s="64"/>
      <c r="J1885" s="65"/>
      <c r="K1885" s="10"/>
      <c r="L1885" s="21">
        <v>8064.2258620689663</v>
      </c>
      <c r="M1885" s="68"/>
      <c r="N1885" s="4"/>
    </row>
    <row r="1886" spans="2:14">
      <c r="B1886" s="59" t="s">
        <v>1493</v>
      </c>
      <c r="C1886" s="7" t="s">
        <v>1494</v>
      </c>
      <c r="I1886" s="64"/>
      <c r="J1886" s="65"/>
      <c r="K1886" s="10"/>
      <c r="L1886" s="21">
        <v>8500.6511494252882</v>
      </c>
      <c r="M1886" s="68"/>
      <c r="N1886" s="4"/>
    </row>
    <row r="1887" spans="2:14">
      <c r="B1887" s="59" t="s">
        <v>1495</v>
      </c>
      <c r="C1887" s="7" t="s">
        <v>1496</v>
      </c>
      <c r="I1887" s="64"/>
      <c r="J1887" s="65"/>
      <c r="K1887" s="10"/>
      <c r="L1887" s="21">
        <v>9067.496551724138</v>
      </c>
      <c r="M1887" s="68"/>
      <c r="N1887" s="4"/>
    </row>
    <row r="1888" spans="2:14">
      <c r="B1888" s="59" t="s">
        <v>1497</v>
      </c>
      <c r="C1888" s="7" t="s">
        <v>1498</v>
      </c>
      <c r="I1888" s="64"/>
      <c r="J1888" s="65"/>
      <c r="K1888" s="10"/>
      <c r="L1888" s="21">
        <v>9372.9942528735628</v>
      </c>
      <c r="M1888" s="68"/>
      <c r="N1888" s="4"/>
    </row>
    <row r="1889" spans="2:14">
      <c r="B1889" s="59" t="s">
        <v>1499</v>
      </c>
      <c r="C1889" s="7" t="s">
        <v>1500</v>
      </c>
      <c r="I1889" s="64"/>
      <c r="J1889" s="65"/>
      <c r="K1889" s="10"/>
      <c r="L1889" s="21">
        <v>9808.4045977011501</v>
      </c>
      <c r="M1889" s="68"/>
      <c r="N1889" s="4"/>
    </row>
    <row r="1890" spans="2:14">
      <c r="B1890" s="59" t="s">
        <v>1501</v>
      </c>
      <c r="C1890" s="7" t="s">
        <v>1502</v>
      </c>
      <c r="I1890" s="64"/>
      <c r="J1890" s="65"/>
      <c r="K1890" s="10"/>
      <c r="L1890" s="21">
        <v>10372.712643678162</v>
      </c>
      <c r="M1890" s="68"/>
      <c r="N1890" s="4"/>
    </row>
    <row r="1891" spans="2:14">
      <c r="B1891" s="59" t="s">
        <v>1503</v>
      </c>
      <c r="C1891" s="7" t="s">
        <v>1504</v>
      </c>
      <c r="I1891" s="64"/>
      <c r="J1891" s="65"/>
      <c r="K1891" s="10"/>
      <c r="L1891" s="21">
        <v>7061.9701149425282</v>
      </c>
      <c r="M1891" s="68"/>
      <c r="N1891" s="4"/>
    </row>
    <row r="1892" spans="2:14">
      <c r="B1892" s="59" t="s">
        <v>1505</v>
      </c>
      <c r="C1892" s="7" t="s">
        <v>1506</v>
      </c>
      <c r="I1892" s="64"/>
      <c r="J1892" s="65"/>
      <c r="K1892" s="10"/>
      <c r="L1892" s="21">
        <v>7585.1729885057475</v>
      </c>
      <c r="M1892" s="68"/>
      <c r="N1892" s="4"/>
    </row>
    <row r="1893" spans="2:14">
      <c r="B1893" s="59" t="s">
        <v>1507</v>
      </c>
      <c r="C1893" s="7" t="s">
        <v>1508</v>
      </c>
      <c r="I1893" s="64"/>
      <c r="J1893" s="65"/>
      <c r="K1893" s="10"/>
      <c r="L1893" s="21">
        <v>8264.6770114942537</v>
      </c>
      <c r="M1893" s="68"/>
      <c r="N1893" s="4"/>
    </row>
    <row r="1894" spans="2:14">
      <c r="B1894" s="59" t="s">
        <v>1509</v>
      </c>
      <c r="C1894" s="7" t="s">
        <v>1510</v>
      </c>
      <c r="I1894" s="64"/>
      <c r="J1894" s="65"/>
      <c r="K1894" s="10"/>
      <c r="L1894" s="21">
        <v>7061.9701149425282</v>
      </c>
      <c r="M1894" s="68"/>
      <c r="N1894" s="4"/>
    </row>
    <row r="1895" spans="2:14">
      <c r="B1895" s="59" t="s">
        <v>1511</v>
      </c>
      <c r="C1895" s="7" t="s">
        <v>1512</v>
      </c>
      <c r="I1895" s="64"/>
      <c r="J1895" s="65"/>
      <c r="K1895" s="10"/>
      <c r="L1895" s="21">
        <v>7585.1729885057475</v>
      </c>
      <c r="M1895" s="68"/>
      <c r="N1895" s="4"/>
    </row>
    <row r="1896" spans="2:14">
      <c r="B1896" s="59" t="s">
        <v>1513</v>
      </c>
      <c r="C1896" s="7" t="s">
        <v>1514</v>
      </c>
      <c r="I1896" s="64"/>
      <c r="J1896" s="65"/>
      <c r="K1896" s="10"/>
      <c r="L1896" s="21">
        <v>8264.6770114942537</v>
      </c>
      <c r="M1896" s="68"/>
      <c r="N1896" s="4"/>
    </row>
    <row r="1897" spans="2:14">
      <c r="B1897" s="59" t="s">
        <v>1515</v>
      </c>
      <c r="C1897" s="7" t="s">
        <v>1516</v>
      </c>
      <c r="I1897" s="64"/>
      <c r="J1897" s="65"/>
      <c r="K1897" s="10"/>
      <c r="L1897" s="21">
        <v>9242.0666666666675</v>
      </c>
      <c r="M1897" s="68"/>
      <c r="N1897" s="4"/>
    </row>
    <row r="1898" spans="2:14">
      <c r="B1898" s="59" t="s">
        <v>1517</v>
      </c>
      <c r="C1898" s="7" t="s">
        <v>1518</v>
      </c>
      <c r="I1898" s="64"/>
      <c r="J1898" s="65"/>
      <c r="K1898" s="10"/>
      <c r="L1898" s="21">
        <v>9763.7471264367832</v>
      </c>
      <c r="M1898" s="68"/>
      <c r="N1898" s="4"/>
    </row>
    <row r="1899" spans="2:14">
      <c r="B1899" s="59" t="s">
        <v>1519</v>
      </c>
      <c r="C1899" s="7" t="s">
        <v>1520</v>
      </c>
      <c r="I1899" s="64"/>
      <c r="J1899" s="65"/>
      <c r="K1899" s="10"/>
      <c r="L1899" s="21">
        <v>10443.251149425289</v>
      </c>
      <c r="M1899" s="68"/>
      <c r="N1899" s="4"/>
    </row>
    <row r="1900" spans="2:14">
      <c r="B1900" s="59" t="s">
        <v>1521</v>
      </c>
      <c r="C1900" s="7" t="s">
        <v>1522</v>
      </c>
      <c r="I1900" s="64"/>
      <c r="J1900" s="65"/>
      <c r="K1900" s="10"/>
      <c r="L1900" s="21">
        <v>10547.790229885057</v>
      </c>
      <c r="M1900" s="68"/>
      <c r="N1900" s="4"/>
    </row>
    <row r="1901" spans="2:14">
      <c r="B1901" s="59" t="s">
        <v>1523</v>
      </c>
      <c r="C1901" s="7" t="s">
        <v>1524</v>
      </c>
      <c r="I1901" s="64"/>
      <c r="J1901" s="65"/>
      <c r="K1901" s="10"/>
      <c r="L1901" s="21">
        <v>11069.97816091954</v>
      </c>
      <c r="M1901" s="68"/>
      <c r="N1901" s="4"/>
    </row>
    <row r="1902" spans="2:14">
      <c r="B1902" s="59" t="s">
        <v>1525</v>
      </c>
      <c r="C1902" s="7" t="s">
        <v>1526</v>
      </c>
      <c r="I1902" s="64"/>
      <c r="J1902" s="65"/>
      <c r="K1902" s="10"/>
      <c r="L1902" s="21">
        <v>11749.989655172414</v>
      </c>
      <c r="M1902" s="68"/>
      <c r="N1902" s="4"/>
    </row>
    <row r="1903" spans="2:14">
      <c r="B1903" s="59" t="s">
        <v>1527</v>
      </c>
      <c r="C1903" s="7" t="s">
        <v>1528</v>
      </c>
      <c r="I1903" s="64"/>
      <c r="J1903" s="65"/>
      <c r="K1903" s="10"/>
      <c r="L1903" s="21">
        <v>5994.7580459770124</v>
      </c>
      <c r="M1903" s="68"/>
      <c r="N1903" s="4"/>
    </row>
    <row r="1904" spans="2:14">
      <c r="B1904" s="59" t="s">
        <v>1529</v>
      </c>
      <c r="C1904" s="7" t="s">
        <v>1530</v>
      </c>
      <c r="I1904" s="64"/>
      <c r="J1904" s="65"/>
      <c r="K1904" s="10"/>
      <c r="L1904" s="21">
        <v>6431.1833333333334</v>
      </c>
      <c r="M1904" s="68"/>
      <c r="N1904" s="4"/>
    </row>
    <row r="1905" spans="2:14">
      <c r="B1905" s="59" t="s">
        <v>1531</v>
      </c>
      <c r="C1905" s="7" t="s">
        <v>1532</v>
      </c>
      <c r="I1905" s="64"/>
      <c r="J1905" s="65"/>
      <c r="K1905" s="10"/>
      <c r="L1905" s="21">
        <v>6997.521264367816</v>
      </c>
      <c r="M1905" s="68"/>
      <c r="N1905" s="4"/>
    </row>
    <row r="1906" spans="2:14">
      <c r="B1906" s="59" t="s">
        <v>1533</v>
      </c>
      <c r="C1906" s="7" t="s">
        <v>1534</v>
      </c>
      <c r="I1906" s="64"/>
      <c r="J1906" s="65"/>
      <c r="K1906" s="10"/>
      <c r="L1906" s="21">
        <v>5994.7580459770124</v>
      </c>
      <c r="M1906" s="68"/>
      <c r="N1906" s="4"/>
    </row>
    <row r="1907" spans="2:14">
      <c r="B1907" s="59" t="s">
        <v>1535</v>
      </c>
      <c r="C1907" s="7" t="s">
        <v>1536</v>
      </c>
      <c r="I1907" s="64"/>
      <c r="J1907" s="65"/>
      <c r="K1907" s="10"/>
      <c r="L1907" s="21">
        <v>6431.1833333333334</v>
      </c>
      <c r="M1907" s="68"/>
      <c r="N1907" s="4"/>
    </row>
    <row r="1908" spans="2:14">
      <c r="B1908" s="59" t="s">
        <v>1537</v>
      </c>
      <c r="C1908" s="7" t="s">
        <v>1538</v>
      </c>
      <c r="I1908" s="64"/>
      <c r="J1908" s="65"/>
      <c r="K1908" s="10"/>
      <c r="L1908" s="21">
        <v>6997.521264367816</v>
      </c>
      <c r="M1908" s="68"/>
      <c r="N1908" s="4"/>
    </row>
    <row r="1909" spans="2:14">
      <c r="B1909" s="59" t="s">
        <v>1539</v>
      </c>
      <c r="C1909" s="7" t="s">
        <v>1540</v>
      </c>
      <c r="I1909" s="64"/>
      <c r="J1909" s="65"/>
      <c r="K1909" s="10"/>
      <c r="L1909" s="21">
        <v>8173.3321839080463</v>
      </c>
      <c r="M1909" s="68"/>
      <c r="N1909" s="4"/>
    </row>
    <row r="1910" spans="2:14">
      <c r="B1910" s="59" t="s">
        <v>1541</v>
      </c>
      <c r="C1910" s="7" t="s">
        <v>1542</v>
      </c>
      <c r="I1910" s="64"/>
      <c r="J1910" s="65"/>
      <c r="K1910" s="10"/>
      <c r="L1910" s="21">
        <v>8609.25</v>
      </c>
      <c r="M1910" s="68"/>
      <c r="N1910" s="4"/>
    </row>
    <row r="1911" spans="2:14">
      <c r="B1911" s="59" t="s">
        <v>1543</v>
      </c>
      <c r="C1911" s="7" t="s">
        <v>1544</v>
      </c>
      <c r="I1911" s="64"/>
      <c r="J1911" s="65"/>
      <c r="K1911" s="10"/>
      <c r="L1911" s="21">
        <v>9175.0804597701153</v>
      </c>
      <c r="M1911" s="68"/>
      <c r="N1911" s="4"/>
    </row>
    <row r="1912" spans="2:14">
      <c r="B1912" s="59" t="s">
        <v>1545</v>
      </c>
      <c r="C1912" s="7" t="s">
        <v>1546</v>
      </c>
      <c r="I1912" s="64"/>
      <c r="J1912" s="65"/>
      <c r="K1912" s="10"/>
      <c r="L1912" s="21">
        <v>9481.0856321839074</v>
      </c>
      <c r="M1912" s="68"/>
      <c r="N1912" s="4"/>
    </row>
    <row r="1913" spans="2:14">
      <c r="B1913" s="59" t="s">
        <v>1547</v>
      </c>
      <c r="C1913" s="7" t="s">
        <v>1548</v>
      </c>
      <c r="I1913" s="64"/>
      <c r="J1913" s="65"/>
      <c r="K1913" s="10"/>
      <c r="L1913" s="21">
        <v>9916.4959770114947</v>
      </c>
      <c r="M1913" s="68"/>
      <c r="N1913" s="4"/>
    </row>
    <row r="1914" spans="2:14">
      <c r="B1914" s="59" t="s">
        <v>1549</v>
      </c>
      <c r="C1914" s="7" t="s">
        <v>1550</v>
      </c>
      <c r="I1914" s="64"/>
      <c r="J1914" s="65"/>
      <c r="K1914" s="10"/>
      <c r="L1914" s="21">
        <v>10482.326436781608</v>
      </c>
      <c r="M1914" s="68"/>
      <c r="N1914" s="4"/>
    </row>
    <row r="1915" spans="2:14">
      <c r="B1915" s="59" t="s">
        <v>1551</v>
      </c>
      <c r="C1915" s="7" t="s">
        <v>1552</v>
      </c>
      <c r="I1915" s="64"/>
      <c r="J1915" s="65"/>
      <c r="K1915" s="10"/>
      <c r="L1915" s="21">
        <v>7192.8977011494253</v>
      </c>
      <c r="M1915" s="68"/>
      <c r="N1915" s="4"/>
    </row>
    <row r="1916" spans="2:14">
      <c r="B1916" s="59" t="s">
        <v>1553</v>
      </c>
      <c r="C1916" s="7" t="s">
        <v>1554</v>
      </c>
      <c r="I1916" s="64"/>
      <c r="J1916" s="65"/>
      <c r="K1916" s="10"/>
      <c r="L1916" s="21">
        <v>7716.1005747126437</v>
      </c>
      <c r="M1916" s="68"/>
      <c r="N1916" s="4"/>
    </row>
    <row r="1917" spans="2:14">
      <c r="B1917" s="59" t="s">
        <v>1555</v>
      </c>
      <c r="C1917" s="7" t="s">
        <v>1556</v>
      </c>
      <c r="I1917" s="64"/>
      <c r="J1917" s="65"/>
      <c r="K1917" s="10"/>
      <c r="L1917" s="21">
        <v>8396.1120689655181</v>
      </c>
      <c r="M1917" s="68"/>
      <c r="N1917" s="4"/>
    </row>
    <row r="1918" spans="2:14">
      <c r="B1918" s="59" t="s">
        <v>1557</v>
      </c>
      <c r="C1918" s="7" t="s">
        <v>1558</v>
      </c>
      <c r="I1918" s="64"/>
      <c r="J1918" s="65"/>
      <c r="K1918" s="10"/>
      <c r="L1918" s="21">
        <v>7192.8977011494253</v>
      </c>
      <c r="M1918" s="68"/>
      <c r="N1918" s="4"/>
    </row>
    <row r="1919" spans="2:14">
      <c r="B1919" s="59" t="s">
        <v>1559</v>
      </c>
      <c r="C1919" s="7" t="s">
        <v>1560</v>
      </c>
      <c r="I1919" s="64"/>
      <c r="J1919" s="65"/>
      <c r="K1919" s="10"/>
      <c r="L1919" s="21">
        <v>7716.1005747126437</v>
      </c>
      <c r="M1919" s="68"/>
      <c r="N1919" s="4"/>
    </row>
    <row r="1920" spans="2:14">
      <c r="B1920" s="59" t="s">
        <v>1561</v>
      </c>
      <c r="C1920" s="7" t="s">
        <v>1562</v>
      </c>
      <c r="I1920" s="64"/>
      <c r="J1920" s="65"/>
      <c r="K1920" s="10"/>
      <c r="L1920" s="21">
        <v>8396.1120689655181</v>
      </c>
      <c r="M1920" s="68"/>
      <c r="N1920" s="4"/>
    </row>
    <row r="1921" spans="2:14">
      <c r="B1921" s="59" t="s">
        <v>1563</v>
      </c>
      <c r="C1921" s="7" t="s">
        <v>1564</v>
      </c>
      <c r="I1921" s="64"/>
      <c r="J1921" s="65"/>
      <c r="K1921" s="10"/>
      <c r="L1921" s="21">
        <v>9372.9942528735628</v>
      </c>
      <c r="M1921" s="68"/>
      <c r="N1921" s="4"/>
    </row>
    <row r="1922" spans="2:14">
      <c r="B1922" s="59" t="s">
        <v>1565</v>
      </c>
      <c r="C1922" s="7" t="s">
        <v>1566</v>
      </c>
      <c r="I1922" s="64"/>
      <c r="J1922" s="65"/>
      <c r="K1922" s="10"/>
      <c r="L1922" s="21">
        <v>9893.6597701149421</v>
      </c>
      <c r="M1922" s="68"/>
      <c r="N1922" s="4"/>
    </row>
    <row r="1923" spans="2:14">
      <c r="B1923" s="59" t="s">
        <v>1567</v>
      </c>
      <c r="C1923" s="7" t="s">
        <v>1568</v>
      </c>
      <c r="I1923" s="64"/>
      <c r="J1923" s="65"/>
      <c r="K1923" s="10"/>
      <c r="L1923" s="21">
        <v>10573.671264367817</v>
      </c>
      <c r="M1923" s="68"/>
      <c r="N1923" s="4"/>
    </row>
    <row r="1924" spans="2:14">
      <c r="B1924" s="59" t="s">
        <v>1569</v>
      </c>
      <c r="C1924" s="7" t="s">
        <v>1570</v>
      </c>
      <c r="I1924" s="64"/>
      <c r="J1924" s="65"/>
      <c r="K1924" s="10"/>
      <c r="L1924" s="21">
        <v>10680.240229885057</v>
      </c>
      <c r="M1924" s="68"/>
      <c r="N1924" s="4"/>
    </row>
    <row r="1925" spans="2:14">
      <c r="B1925" s="59" t="s">
        <v>1571</v>
      </c>
      <c r="C1925" s="7" t="s">
        <v>1572</v>
      </c>
      <c r="I1925" s="64"/>
      <c r="J1925" s="65"/>
      <c r="K1925" s="10"/>
      <c r="L1925" s="21">
        <v>11201.920689655173</v>
      </c>
      <c r="M1925" s="68"/>
      <c r="N1925" s="4"/>
    </row>
    <row r="1926" spans="2:14">
      <c r="B1926" s="59" t="s">
        <v>1573</v>
      </c>
      <c r="C1926" s="7" t="s">
        <v>1574</v>
      </c>
      <c r="I1926" s="64"/>
      <c r="J1926" s="65"/>
      <c r="K1926" s="10"/>
      <c r="L1926" s="21">
        <v>11881.424712643679</v>
      </c>
      <c r="M1926" s="68"/>
      <c r="N1926" s="4"/>
    </row>
    <row r="1927" spans="2:14">
      <c r="B1927" s="59" t="s">
        <v>1575</v>
      </c>
      <c r="C1927" s="7" t="s">
        <v>1576</v>
      </c>
      <c r="I1927" s="64"/>
      <c r="J1927" s="65"/>
      <c r="K1927" s="10"/>
      <c r="L1927" s="21">
        <v>6436.7655172413788</v>
      </c>
      <c r="M1927" s="68"/>
      <c r="N1927" s="4"/>
    </row>
    <row r="1928" spans="2:14">
      <c r="B1928" s="59" t="s">
        <v>1577</v>
      </c>
      <c r="C1928" s="7" t="s">
        <v>1578</v>
      </c>
      <c r="I1928" s="64"/>
      <c r="J1928" s="65"/>
      <c r="K1928" s="10"/>
      <c r="L1928" s="21">
        <v>6871.1609195402298</v>
      </c>
      <c r="M1928" s="68"/>
      <c r="N1928" s="4"/>
    </row>
    <row r="1929" spans="2:14">
      <c r="B1929" s="59" t="s">
        <v>1579</v>
      </c>
      <c r="C1929" s="7" t="s">
        <v>1580</v>
      </c>
      <c r="I1929" s="64"/>
      <c r="J1929" s="65"/>
      <c r="K1929" s="10"/>
      <c r="L1929" s="21">
        <v>7438.5137931034478</v>
      </c>
      <c r="M1929" s="68"/>
      <c r="N1929" s="4"/>
    </row>
    <row r="1930" spans="2:14">
      <c r="B1930" s="59" t="s">
        <v>1581</v>
      </c>
      <c r="C1930" s="7" t="s">
        <v>1582</v>
      </c>
      <c r="I1930" s="64"/>
      <c r="J1930" s="65"/>
      <c r="K1930" s="10"/>
      <c r="L1930" s="21">
        <v>6436.7655172413788</v>
      </c>
      <c r="M1930" s="68"/>
      <c r="N1930" s="4"/>
    </row>
    <row r="1931" spans="2:14">
      <c r="B1931" s="59" t="s">
        <v>1583</v>
      </c>
      <c r="C1931" s="7" t="s">
        <v>1584</v>
      </c>
      <c r="I1931" s="64"/>
      <c r="J1931" s="65"/>
      <c r="K1931" s="10"/>
      <c r="L1931" s="21">
        <v>6871.1609195402298</v>
      </c>
      <c r="M1931" s="68"/>
      <c r="N1931" s="4"/>
    </row>
    <row r="1932" spans="2:14">
      <c r="B1932" s="59" t="s">
        <v>1585</v>
      </c>
      <c r="C1932" s="7" t="s">
        <v>1586</v>
      </c>
      <c r="I1932" s="64"/>
      <c r="J1932" s="65"/>
      <c r="K1932" s="10"/>
      <c r="L1932" s="21">
        <v>7438.5137931034478</v>
      </c>
      <c r="M1932" s="68"/>
      <c r="N1932" s="4"/>
    </row>
    <row r="1933" spans="2:14">
      <c r="B1933" s="59" t="s">
        <v>1587</v>
      </c>
      <c r="C1933" s="7" t="s">
        <v>1588</v>
      </c>
      <c r="I1933" s="64"/>
      <c r="J1933" s="65"/>
      <c r="K1933" s="10"/>
      <c r="L1933" s="21">
        <v>8613.8172413793109</v>
      </c>
      <c r="M1933" s="68"/>
      <c r="N1933" s="4"/>
    </row>
    <row r="1934" spans="2:14">
      <c r="B1934" s="59" t="s">
        <v>1589</v>
      </c>
      <c r="C1934" s="7" t="s">
        <v>1590</v>
      </c>
      <c r="I1934" s="64"/>
      <c r="J1934" s="65"/>
      <c r="K1934" s="10"/>
      <c r="L1934" s="21">
        <v>9049.7350574712655</v>
      </c>
      <c r="M1934" s="68"/>
      <c r="N1934" s="4"/>
    </row>
    <row r="1935" spans="2:14">
      <c r="B1935" s="59" t="s">
        <v>1591</v>
      </c>
      <c r="C1935" s="7" t="s">
        <v>1592</v>
      </c>
      <c r="I1935" s="64"/>
      <c r="J1935" s="65"/>
      <c r="K1935" s="10"/>
      <c r="L1935" s="21">
        <v>9616.5804597701135</v>
      </c>
      <c r="M1935" s="68"/>
      <c r="N1935" s="4"/>
    </row>
    <row r="1936" spans="2:14">
      <c r="B1936" s="59" t="s">
        <v>1593</v>
      </c>
      <c r="C1936" s="7" t="s">
        <v>1594</v>
      </c>
      <c r="I1936" s="64"/>
      <c r="J1936" s="65"/>
      <c r="K1936" s="10"/>
      <c r="L1936" s="21">
        <v>9920.0482758620692</v>
      </c>
      <c r="M1936" s="68"/>
      <c r="N1936" s="4"/>
    </row>
    <row r="1937" spans="2:14">
      <c r="B1937" s="59" t="s">
        <v>1595</v>
      </c>
      <c r="C1937" s="7" t="s">
        <v>1596</v>
      </c>
      <c r="I1937" s="64"/>
      <c r="J1937" s="65"/>
      <c r="K1937" s="10"/>
      <c r="L1937" s="21">
        <v>10355.966091954024</v>
      </c>
      <c r="M1937" s="68"/>
      <c r="N1937" s="4"/>
    </row>
    <row r="1938" spans="2:14">
      <c r="B1938" s="59" t="s">
        <v>1597</v>
      </c>
      <c r="C1938" s="7" t="s">
        <v>1598</v>
      </c>
      <c r="I1938" s="64"/>
      <c r="J1938" s="65"/>
      <c r="K1938" s="10"/>
      <c r="L1938" s="21">
        <v>10921.796551724137</v>
      </c>
      <c r="M1938" s="68"/>
      <c r="N1938" s="4"/>
    </row>
    <row r="1939" spans="2:14">
      <c r="B1939" s="59" t="s">
        <v>1599</v>
      </c>
      <c r="C1939" s="7" t="s">
        <v>1600</v>
      </c>
      <c r="I1939" s="64"/>
      <c r="J1939" s="65"/>
      <c r="K1939" s="10"/>
      <c r="L1939" s="21">
        <v>7720.6678160919537</v>
      </c>
      <c r="M1939" s="68"/>
      <c r="N1939" s="4"/>
    </row>
    <row r="1940" spans="2:14">
      <c r="B1940" s="59" t="s">
        <v>1601</v>
      </c>
      <c r="C1940" s="7" t="s">
        <v>1602</v>
      </c>
      <c r="I1940" s="64"/>
      <c r="J1940" s="65"/>
      <c r="K1940" s="10"/>
      <c r="L1940" s="21">
        <v>8243.3632183908048</v>
      </c>
      <c r="M1940" s="68"/>
      <c r="N1940" s="4"/>
    </row>
    <row r="1941" spans="2:14">
      <c r="B1941" s="59" t="s">
        <v>1603</v>
      </c>
      <c r="C1941" s="7" t="s">
        <v>1604</v>
      </c>
      <c r="I1941" s="64"/>
      <c r="J1941" s="65"/>
      <c r="K1941" s="10"/>
      <c r="L1941" s="21">
        <v>8924.3896551724138</v>
      </c>
      <c r="M1941" s="68"/>
      <c r="N1941" s="4"/>
    </row>
    <row r="1942" spans="2:14">
      <c r="B1942" s="59" t="s">
        <v>1605</v>
      </c>
      <c r="C1942" s="7" t="s">
        <v>1606</v>
      </c>
      <c r="I1942" s="64"/>
      <c r="J1942" s="65"/>
      <c r="K1942" s="10"/>
      <c r="L1942" s="21">
        <v>7720.6678160919537</v>
      </c>
      <c r="M1942" s="68"/>
      <c r="N1942" s="4"/>
    </row>
    <row r="1943" spans="2:14">
      <c r="B1943" s="59" t="s">
        <v>1607</v>
      </c>
      <c r="C1943" s="7" t="s">
        <v>1608</v>
      </c>
      <c r="I1943" s="64"/>
      <c r="J1943" s="65"/>
      <c r="K1943" s="10"/>
      <c r="L1943" s="21">
        <v>8243.3632183908048</v>
      </c>
      <c r="M1943" s="68"/>
      <c r="N1943" s="4"/>
    </row>
    <row r="1944" spans="2:14">
      <c r="B1944" s="59" t="s">
        <v>1609</v>
      </c>
      <c r="C1944" s="7" t="s">
        <v>1610</v>
      </c>
      <c r="I1944" s="64"/>
      <c r="J1944" s="65"/>
      <c r="K1944" s="10"/>
      <c r="L1944" s="21">
        <v>8924.3896551724138</v>
      </c>
      <c r="M1944" s="68"/>
      <c r="N1944" s="4"/>
    </row>
    <row r="1945" spans="2:14">
      <c r="B1945" s="59" t="s">
        <v>1611</v>
      </c>
      <c r="C1945" s="7" t="s">
        <v>1612</v>
      </c>
      <c r="I1945" s="64"/>
      <c r="J1945" s="65"/>
      <c r="K1945" s="10"/>
      <c r="L1945" s="21">
        <v>9899.7494252873548</v>
      </c>
      <c r="M1945" s="68"/>
      <c r="N1945" s="4"/>
    </row>
    <row r="1946" spans="2:14">
      <c r="B1946" s="59" t="s">
        <v>1613</v>
      </c>
      <c r="C1946" s="7" t="s">
        <v>1614</v>
      </c>
      <c r="I1946" s="64"/>
      <c r="J1946" s="65"/>
      <c r="K1946" s="10"/>
      <c r="L1946" s="21">
        <v>10421.937356321838</v>
      </c>
      <c r="M1946" s="68"/>
      <c r="N1946" s="4"/>
    </row>
    <row r="1947" spans="2:14">
      <c r="B1947" s="59" t="s">
        <v>1615</v>
      </c>
      <c r="C1947" s="7" t="s">
        <v>1616</v>
      </c>
      <c r="I1947" s="64"/>
      <c r="J1947" s="65"/>
      <c r="K1947" s="10"/>
      <c r="L1947" s="21">
        <v>11102.963793103449</v>
      </c>
      <c r="M1947" s="68"/>
      <c r="N1947" s="4"/>
    </row>
    <row r="1948" spans="2:14">
      <c r="B1948" s="59" t="s">
        <v>1617</v>
      </c>
      <c r="C1948" s="7" t="s">
        <v>1618</v>
      </c>
      <c r="I1948" s="64"/>
      <c r="J1948" s="65"/>
      <c r="K1948" s="10"/>
      <c r="L1948" s="21">
        <v>11205.980459770115</v>
      </c>
      <c r="M1948" s="68"/>
      <c r="N1948" s="4"/>
    </row>
    <row r="1949" spans="2:14">
      <c r="B1949" s="59" t="s">
        <v>1619</v>
      </c>
      <c r="C1949" s="7" t="s">
        <v>1620</v>
      </c>
      <c r="I1949" s="64"/>
      <c r="J1949" s="65"/>
      <c r="K1949" s="10"/>
      <c r="L1949" s="21">
        <v>11730.198275862071</v>
      </c>
      <c r="M1949" s="68"/>
      <c r="N1949" s="4"/>
    </row>
    <row r="1950" spans="2:14">
      <c r="B1950" s="59" t="s">
        <v>1621</v>
      </c>
      <c r="C1950" s="7" t="s">
        <v>1622</v>
      </c>
      <c r="I1950" s="64"/>
      <c r="J1950" s="65"/>
      <c r="K1950" s="10"/>
      <c r="L1950" s="21">
        <v>12409.702298850576</v>
      </c>
      <c r="M1950" s="68"/>
      <c r="N1950" s="4"/>
    </row>
    <row r="1951" spans="2:14">
      <c r="B1951" s="59" t="s">
        <v>1623</v>
      </c>
      <c r="C1951" s="7" t="s">
        <v>1624</v>
      </c>
      <c r="I1951" s="64"/>
      <c r="J1951" s="65"/>
      <c r="K1951" s="10"/>
      <c r="L1951" s="21">
        <v>9441.5028735632186</v>
      </c>
      <c r="M1951" s="68"/>
      <c r="N1951" s="4"/>
    </row>
    <row r="1952" spans="2:14">
      <c r="B1952" s="59" t="s">
        <v>1625</v>
      </c>
      <c r="C1952" s="7" t="s">
        <v>1626</v>
      </c>
      <c r="I1952" s="64"/>
      <c r="J1952" s="65"/>
      <c r="K1952" s="10"/>
      <c r="L1952" s="21">
        <v>9875.8982758620696</v>
      </c>
      <c r="M1952" s="68"/>
      <c r="N1952" s="4"/>
    </row>
    <row r="1953" spans="2:14">
      <c r="B1953" s="59" t="s">
        <v>1627</v>
      </c>
      <c r="C1953" s="7" t="s">
        <v>1628</v>
      </c>
      <c r="I1953" s="64"/>
      <c r="J1953" s="65"/>
      <c r="K1953" s="10"/>
      <c r="L1953" s="21">
        <v>10443.251149425289</v>
      </c>
      <c r="M1953" s="68"/>
      <c r="N1953" s="4"/>
    </row>
    <row r="1954" spans="2:14">
      <c r="B1954" s="59" t="s">
        <v>1629</v>
      </c>
      <c r="C1954" s="7" t="s">
        <v>1630</v>
      </c>
      <c r="I1954" s="64"/>
      <c r="J1954" s="65"/>
      <c r="K1954" s="10"/>
      <c r="L1954" s="21">
        <v>9441.5028735632186</v>
      </c>
      <c r="M1954" s="68"/>
      <c r="N1954" s="4"/>
    </row>
    <row r="1955" spans="2:14">
      <c r="B1955" s="59" t="s">
        <v>1631</v>
      </c>
      <c r="C1955" s="7" t="s">
        <v>1632</v>
      </c>
      <c r="I1955" s="64"/>
      <c r="J1955" s="65"/>
      <c r="K1955" s="10"/>
      <c r="L1955" s="21">
        <v>9875.8982758620696</v>
      </c>
      <c r="M1955" s="68"/>
      <c r="N1955" s="4"/>
    </row>
    <row r="1956" spans="2:14">
      <c r="B1956" s="59" t="s">
        <v>1633</v>
      </c>
      <c r="C1956" s="7" t="s">
        <v>1634</v>
      </c>
      <c r="I1956" s="64"/>
      <c r="J1956" s="65"/>
      <c r="K1956" s="10"/>
      <c r="L1956" s="21">
        <v>10443.251149425289</v>
      </c>
      <c r="M1956" s="68"/>
      <c r="N1956" s="4"/>
    </row>
    <row r="1957" spans="2:14">
      <c r="B1957" s="59" t="s">
        <v>1635</v>
      </c>
      <c r="C1957" s="7" t="s">
        <v>1636</v>
      </c>
      <c r="I1957" s="64"/>
      <c r="J1957" s="65"/>
      <c r="K1957" s="10"/>
      <c r="L1957" s="21">
        <v>11619.569540229884</v>
      </c>
      <c r="M1957" s="68"/>
      <c r="N1957" s="4"/>
    </row>
    <row r="1958" spans="2:14">
      <c r="B1958" s="59" t="s">
        <v>1637</v>
      </c>
      <c r="C1958" s="7" t="s">
        <v>1638</v>
      </c>
      <c r="I1958" s="64"/>
      <c r="J1958" s="65"/>
      <c r="K1958" s="10"/>
      <c r="L1958" s="21">
        <v>12056.502298850573</v>
      </c>
      <c r="M1958" s="68"/>
      <c r="N1958" s="4"/>
    </row>
    <row r="1959" spans="2:14">
      <c r="B1959" s="59" t="s">
        <v>1639</v>
      </c>
      <c r="C1959" s="7" t="s">
        <v>1640</v>
      </c>
      <c r="I1959" s="64"/>
      <c r="J1959" s="65"/>
      <c r="K1959" s="10"/>
      <c r="L1959" s="21">
        <v>12621.825287356321</v>
      </c>
      <c r="M1959" s="68"/>
      <c r="N1959" s="4"/>
    </row>
    <row r="1960" spans="2:14">
      <c r="B1960" s="59" t="s">
        <v>1641</v>
      </c>
      <c r="C1960" s="7" t="s">
        <v>1642</v>
      </c>
      <c r="I1960" s="64"/>
      <c r="J1960" s="65"/>
      <c r="K1960" s="10"/>
      <c r="L1960" s="21">
        <v>12926.815517241379</v>
      </c>
      <c r="M1960" s="68"/>
      <c r="N1960" s="4"/>
    </row>
    <row r="1961" spans="2:14">
      <c r="B1961" s="59" t="s">
        <v>1643</v>
      </c>
      <c r="C1961" s="7" t="s">
        <v>1644</v>
      </c>
      <c r="I1961" s="64"/>
      <c r="J1961" s="65"/>
      <c r="K1961" s="10"/>
      <c r="L1961" s="21">
        <v>13363.748275862068</v>
      </c>
      <c r="M1961" s="68"/>
      <c r="N1961" s="4"/>
    </row>
    <row r="1962" spans="2:14">
      <c r="B1962" s="59" t="s">
        <v>1645</v>
      </c>
      <c r="C1962" s="7" t="s">
        <v>1646</v>
      </c>
      <c r="I1962" s="64"/>
      <c r="J1962" s="65"/>
      <c r="K1962" s="10"/>
      <c r="L1962" s="21">
        <v>13929.578735632183</v>
      </c>
      <c r="M1962" s="68"/>
      <c r="N1962" s="4"/>
    </row>
    <row r="1963" spans="2:14">
      <c r="B1963" s="59" t="s">
        <v>1647</v>
      </c>
      <c r="C1963" s="7" t="s">
        <v>1648</v>
      </c>
      <c r="I1963" s="64"/>
      <c r="J1963" s="65"/>
      <c r="K1963" s="10"/>
      <c r="L1963" s="21">
        <v>11328.788505747127</v>
      </c>
      <c r="M1963" s="68"/>
      <c r="N1963" s="4"/>
    </row>
    <row r="1964" spans="2:14">
      <c r="B1964" s="59" t="s">
        <v>1649</v>
      </c>
      <c r="C1964" s="7" t="s">
        <v>1650</v>
      </c>
      <c r="I1964" s="64"/>
      <c r="J1964" s="65"/>
      <c r="K1964" s="10"/>
      <c r="L1964" s="21">
        <v>11851.483908045977</v>
      </c>
      <c r="M1964" s="68"/>
      <c r="N1964" s="4"/>
    </row>
    <row r="1965" spans="2:14">
      <c r="B1965" s="59" t="s">
        <v>1651</v>
      </c>
      <c r="C1965" s="7" t="s">
        <v>1652</v>
      </c>
      <c r="I1965" s="64"/>
      <c r="J1965" s="65"/>
      <c r="K1965" s="10"/>
      <c r="L1965" s="21">
        <v>12532.002873563219</v>
      </c>
      <c r="M1965" s="68"/>
      <c r="N1965" s="4"/>
    </row>
    <row r="1966" spans="2:14">
      <c r="B1966" s="59" t="s">
        <v>1653</v>
      </c>
      <c r="C1966" s="7" t="s">
        <v>1654</v>
      </c>
      <c r="I1966" s="64"/>
      <c r="J1966" s="65"/>
      <c r="K1966" s="10"/>
      <c r="L1966" s="21">
        <v>11328.788505747127</v>
      </c>
      <c r="M1966" s="68"/>
      <c r="N1966" s="4"/>
    </row>
    <row r="1967" spans="2:14">
      <c r="B1967" s="59" t="s">
        <v>1655</v>
      </c>
      <c r="C1967" s="7" t="s">
        <v>1656</v>
      </c>
      <c r="I1967" s="64"/>
      <c r="J1967" s="65"/>
      <c r="K1967" s="10"/>
      <c r="L1967" s="21">
        <v>11851.483908045977</v>
      </c>
      <c r="M1967" s="68"/>
      <c r="N1967" s="4"/>
    </row>
    <row r="1968" spans="2:14">
      <c r="B1968" s="59" t="s">
        <v>1657</v>
      </c>
      <c r="C1968" s="7" t="s">
        <v>1658</v>
      </c>
      <c r="I1968" s="64"/>
      <c r="J1968" s="65"/>
      <c r="K1968" s="10"/>
      <c r="L1968" s="21">
        <v>12532.002873563219</v>
      </c>
      <c r="M1968" s="68"/>
      <c r="N1968" s="4"/>
    </row>
    <row r="1969" spans="2:14">
      <c r="B1969" s="59" t="s">
        <v>1659</v>
      </c>
      <c r="C1969" s="7" t="s">
        <v>1660</v>
      </c>
      <c r="I1969" s="64"/>
      <c r="J1969" s="65"/>
      <c r="K1969" s="10"/>
      <c r="L1969" s="21">
        <v>13506.347701149427</v>
      </c>
      <c r="M1969" s="68"/>
      <c r="N1969" s="4"/>
    </row>
    <row r="1970" spans="2:14">
      <c r="B1970" s="59" t="s">
        <v>1661</v>
      </c>
      <c r="C1970" s="7" t="s">
        <v>1662</v>
      </c>
      <c r="I1970" s="64"/>
      <c r="J1970" s="65"/>
      <c r="K1970" s="10"/>
      <c r="L1970" s="21">
        <v>14029.550574712644</v>
      </c>
      <c r="M1970" s="68"/>
      <c r="N1970" s="4"/>
    </row>
    <row r="1971" spans="2:14">
      <c r="B1971" s="59" t="s">
        <v>1663</v>
      </c>
      <c r="C1971" s="7" t="s">
        <v>1664</v>
      </c>
      <c r="I1971" s="64"/>
      <c r="J1971" s="65"/>
      <c r="K1971" s="10"/>
      <c r="L1971" s="21">
        <v>14710.069540229886</v>
      </c>
      <c r="M1971" s="68"/>
      <c r="N1971" s="4"/>
    </row>
    <row r="1972" spans="2:14">
      <c r="B1972" s="59" t="s">
        <v>1665</v>
      </c>
      <c r="C1972" s="7" t="s">
        <v>1666</v>
      </c>
      <c r="I1972" s="64"/>
      <c r="J1972" s="65"/>
      <c r="K1972" s="10"/>
      <c r="L1972" s="21">
        <v>14813.593678160918</v>
      </c>
      <c r="M1972" s="68"/>
      <c r="N1972" s="4"/>
    </row>
    <row r="1973" spans="2:14">
      <c r="B1973" s="59" t="s">
        <v>1667</v>
      </c>
      <c r="C1973" s="7" t="s">
        <v>1668</v>
      </c>
      <c r="I1973" s="64"/>
      <c r="J1973" s="65"/>
      <c r="K1973" s="10"/>
      <c r="L1973" s="21">
        <v>15336.28908045977</v>
      </c>
      <c r="M1973" s="68"/>
      <c r="N1973" s="4"/>
    </row>
    <row r="1974" spans="2:14">
      <c r="B1974" s="59" t="s">
        <v>1669</v>
      </c>
      <c r="C1974" s="7" t="s">
        <v>1670</v>
      </c>
      <c r="I1974" s="64"/>
      <c r="J1974" s="65"/>
      <c r="K1974" s="10"/>
      <c r="L1974" s="21">
        <v>16015.28563218391</v>
      </c>
      <c r="M1974" s="68"/>
      <c r="N1974" s="4"/>
    </row>
    <row r="1975" spans="2:14">
      <c r="B1975" s="59" t="s">
        <v>151</v>
      </c>
      <c r="C1975" s="7" t="s">
        <v>1671</v>
      </c>
      <c r="I1975" s="64"/>
      <c r="J1975" s="65"/>
      <c r="K1975" s="10"/>
      <c r="L1975" s="21">
        <v>5503.0183908045983</v>
      </c>
      <c r="M1975" s="68"/>
      <c r="N1975" s="4"/>
    </row>
    <row r="1976" spans="2:14">
      <c r="B1976" s="59" t="s">
        <v>1672</v>
      </c>
      <c r="C1976" s="7" t="s">
        <v>1673</v>
      </c>
      <c r="I1976" s="64"/>
      <c r="J1976" s="65"/>
      <c r="K1976" s="10"/>
      <c r="L1976" s="21">
        <v>5684.6931034482759</v>
      </c>
      <c r="M1976" s="68"/>
      <c r="N1976" s="4"/>
    </row>
    <row r="1977" spans="2:14">
      <c r="B1977" s="59" t="s">
        <v>1674</v>
      </c>
      <c r="C1977" s="7" t="s">
        <v>1675</v>
      </c>
      <c r="I1977" s="64"/>
      <c r="J1977" s="65"/>
      <c r="K1977" s="10"/>
      <c r="L1977" s="21">
        <v>7791.7137931034486</v>
      </c>
      <c r="M1977" s="68"/>
      <c r="N1977" s="4"/>
    </row>
    <row r="1978" spans="2:14">
      <c r="B1978" s="59" t="s">
        <v>153</v>
      </c>
      <c r="C1978" s="7" t="s">
        <v>1676</v>
      </c>
      <c r="I1978" s="64"/>
      <c r="J1978" s="65"/>
      <c r="K1978" s="10"/>
      <c r="L1978" s="21">
        <v>8542.2637931034478</v>
      </c>
      <c r="M1978" s="68"/>
      <c r="N1978" s="4"/>
    </row>
    <row r="1979" spans="2:14">
      <c r="B1979" s="59" t="s">
        <v>1677</v>
      </c>
      <c r="C1979" s="7" t="s">
        <v>1678</v>
      </c>
      <c r="I1979" s="64"/>
      <c r="J1979" s="65"/>
      <c r="K1979" s="10"/>
      <c r="L1979" s="21">
        <v>7576.5459770114949</v>
      </c>
      <c r="M1979" s="68"/>
      <c r="N1979" s="4"/>
    </row>
    <row r="1980" spans="2:14">
      <c r="B1980" s="59" t="s">
        <v>1679</v>
      </c>
      <c r="C1980" s="7" t="s">
        <v>1680</v>
      </c>
      <c r="I1980" s="64"/>
      <c r="J1980" s="65"/>
      <c r="K1980" s="10"/>
      <c r="L1980" s="21">
        <v>7576.5459770114949</v>
      </c>
      <c r="M1980" s="68"/>
      <c r="N1980" s="4"/>
    </row>
    <row r="1981" spans="2:14">
      <c r="B1981" s="59" t="s">
        <v>1681</v>
      </c>
      <c r="C1981" s="7" t="s">
        <v>1682</v>
      </c>
      <c r="I1981" s="64"/>
      <c r="J1981" s="65"/>
      <c r="K1981" s="10"/>
      <c r="L1981" s="21">
        <v>9755.1201149425287</v>
      </c>
      <c r="M1981" s="68"/>
      <c r="N1981" s="4"/>
    </row>
    <row r="1982" spans="2:14">
      <c r="B1982" s="59" t="s">
        <v>1683</v>
      </c>
      <c r="C1982" s="7" t="s">
        <v>1684</v>
      </c>
      <c r="I1982" s="64"/>
      <c r="J1982" s="65"/>
      <c r="K1982" s="10"/>
      <c r="L1982" s="21">
        <v>11060.336206896553</v>
      </c>
      <c r="M1982" s="68"/>
      <c r="N1982" s="4"/>
    </row>
    <row r="1983" spans="2:14">
      <c r="B1983" s="59" t="s">
        <v>1685</v>
      </c>
      <c r="C1983" s="7" t="s">
        <v>1686</v>
      </c>
      <c r="I1983" s="64"/>
      <c r="J1983" s="65"/>
      <c r="K1983" s="10"/>
      <c r="L1983" s="21">
        <v>9558.2212643678158</v>
      </c>
      <c r="M1983" s="68"/>
      <c r="N1983" s="4"/>
    </row>
    <row r="1984" spans="2:14">
      <c r="B1984" s="59" t="s">
        <v>1687</v>
      </c>
      <c r="C1984" s="7" t="s">
        <v>1688</v>
      </c>
      <c r="I1984" s="64"/>
      <c r="J1984" s="65"/>
      <c r="K1984" s="10"/>
      <c r="L1984" s="21">
        <v>9378.57643678161</v>
      </c>
      <c r="M1984" s="68"/>
      <c r="N1984" s="4"/>
    </row>
    <row r="1985" spans="2:14">
      <c r="B1985" s="59" t="s">
        <v>1689</v>
      </c>
      <c r="C1985" s="7" t="s">
        <v>1690</v>
      </c>
      <c r="I1985" s="64"/>
      <c r="J1985" s="65"/>
      <c r="K1985" s="10"/>
      <c r="L1985" s="21">
        <v>11778.915517241381</v>
      </c>
      <c r="M1985" s="68"/>
      <c r="N1985" s="4"/>
    </row>
    <row r="1986" spans="2:14">
      <c r="B1986" s="59" t="s">
        <v>1691</v>
      </c>
      <c r="C1986" s="7" t="s">
        <v>1692</v>
      </c>
      <c r="I1986" s="64"/>
      <c r="J1986" s="65"/>
      <c r="K1986" s="10"/>
      <c r="L1986" s="21">
        <v>13113.564942528736</v>
      </c>
      <c r="M1986" s="68"/>
      <c r="N1986" s="4"/>
    </row>
    <row r="1987" spans="2:14">
      <c r="B1987" s="59" t="s">
        <v>1693</v>
      </c>
      <c r="C1987" s="7" t="s">
        <v>1694</v>
      </c>
      <c r="I1987" s="64"/>
      <c r="J1987" s="65"/>
      <c r="K1987" s="10"/>
      <c r="L1987" s="21">
        <v>11252.667816091955</v>
      </c>
      <c r="M1987" s="68"/>
      <c r="N1987" s="4"/>
    </row>
    <row r="1988" spans="2:14">
      <c r="B1988" s="59" t="s">
        <v>1695</v>
      </c>
      <c r="C1988" s="7" t="s">
        <v>1696</v>
      </c>
      <c r="I1988" s="64"/>
      <c r="J1988" s="65"/>
      <c r="K1988" s="10"/>
      <c r="L1988" s="21">
        <v>11252.667816091955</v>
      </c>
      <c r="M1988" s="68"/>
      <c r="N1988" s="4"/>
    </row>
    <row r="1989" spans="2:14">
      <c r="B1989" s="59" t="s">
        <v>1697</v>
      </c>
      <c r="C1989" s="7" t="s">
        <v>1698</v>
      </c>
      <c r="I1989" s="64"/>
      <c r="J1989" s="65"/>
      <c r="K1989" s="10"/>
      <c r="L1989" s="21">
        <v>13431.241954022989</v>
      </c>
      <c r="M1989" s="68"/>
      <c r="N1989" s="4"/>
    </row>
    <row r="1990" spans="2:14">
      <c r="B1990" s="59" t="s">
        <v>1699</v>
      </c>
      <c r="C1990" s="7" t="s">
        <v>1700</v>
      </c>
      <c r="I1990" s="64"/>
      <c r="J1990" s="65"/>
      <c r="K1990" s="10"/>
      <c r="L1990" s="21">
        <v>14738.487931034484</v>
      </c>
      <c r="M1990" s="68"/>
      <c r="N1990" s="4"/>
    </row>
    <row r="1991" spans="2:14">
      <c r="B1991" s="59" t="s">
        <v>154</v>
      </c>
      <c r="C1991" s="7" t="s">
        <v>1701</v>
      </c>
      <c r="I1991" s="64"/>
      <c r="J1991" s="65"/>
      <c r="K1991" s="10"/>
      <c r="L1991" s="21">
        <v>12305.670689655171</v>
      </c>
      <c r="M1991" s="68"/>
      <c r="N1991" s="4"/>
    </row>
    <row r="1992" spans="2:14">
      <c r="B1992" s="59" t="s">
        <v>1702</v>
      </c>
      <c r="C1992" s="7" t="s">
        <v>1703</v>
      </c>
      <c r="I1992" s="64"/>
      <c r="J1992" s="65"/>
      <c r="K1992" s="10"/>
      <c r="L1992" s="21">
        <v>12882.665517241379</v>
      </c>
      <c r="M1992" s="68"/>
      <c r="N1992" s="4"/>
    </row>
    <row r="1993" spans="2:14">
      <c r="B1993" s="59" t="s">
        <v>1704</v>
      </c>
      <c r="C1993" s="7" t="s">
        <v>1705</v>
      </c>
      <c r="I1993" s="64"/>
      <c r="J1993" s="65"/>
      <c r="K1993" s="10"/>
      <c r="L1993" s="21">
        <v>15127.718390804597</v>
      </c>
      <c r="M1993" s="68"/>
      <c r="N1993" s="4"/>
    </row>
    <row r="1994" spans="2:14">
      <c r="B1994" s="59" t="s">
        <v>155</v>
      </c>
      <c r="C1994" s="7" t="s">
        <v>1706</v>
      </c>
      <c r="I1994" s="64"/>
      <c r="J1994" s="65"/>
      <c r="K1994" s="10"/>
      <c r="L1994" s="21">
        <v>15741.758620689656</v>
      </c>
      <c r="M1994" s="68"/>
      <c r="N1994" s="4"/>
    </row>
    <row r="1995" spans="2:14">
      <c r="B1995" s="59" t="s">
        <v>1707</v>
      </c>
      <c r="C1995" s="7" t="s">
        <v>1708</v>
      </c>
      <c r="I1995" s="64"/>
      <c r="J1995" s="65"/>
      <c r="K1995" s="10"/>
      <c r="L1995" s="21">
        <v>17178.917241379309</v>
      </c>
      <c r="M1995" s="68"/>
      <c r="N1995" s="4"/>
    </row>
    <row r="1996" spans="2:14">
      <c r="B1996" s="59" t="s">
        <v>1709</v>
      </c>
      <c r="C1996" s="7" t="s">
        <v>1710</v>
      </c>
      <c r="I1996" s="64"/>
      <c r="J1996" s="65"/>
      <c r="K1996" s="10"/>
      <c r="L1996" s="21">
        <v>17178.917241379309</v>
      </c>
      <c r="M1996" s="68"/>
      <c r="N1996" s="4"/>
    </row>
    <row r="1997" spans="2:14">
      <c r="B1997" s="59" t="s">
        <v>1711</v>
      </c>
      <c r="C1997" s="7" t="s">
        <v>1712</v>
      </c>
      <c r="I1997" s="64"/>
      <c r="J1997" s="65"/>
      <c r="K1997" s="10"/>
      <c r="L1997" s="21">
        <v>19356.47643678161</v>
      </c>
      <c r="M1997" s="68"/>
      <c r="N1997" s="4"/>
    </row>
    <row r="1998" spans="2:14">
      <c r="B1998" s="59" t="s">
        <v>1713</v>
      </c>
      <c r="C1998" s="7" t="s">
        <v>1714</v>
      </c>
      <c r="I1998" s="64"/>
      <c r="J1998" s="65"/>
      <c r="K1998" s="10"/>
      <c r="L1998" s="21">
        <v>20661.692528735632</v>
      </c>
      <c r="M1998" s="68"/>
      <c r="N1998" s="4"/>
    </row>
    <row r="1999" spans="2:14">
      <c r="B1999" s="59" t="s">
        <v>1715</v>
      </c>
      <c r="C1999" s="7" t="s">
        <v>1716</v>
      </c>
      <c r="I1999" s="64"/>
      <c r="J1999" s="65"/>
      <c r="K1999" s="10"/>
      <c r="L1999" s="21">
        <v>15438.290804597702</v>
      </c>
      <c r="M1999" s="68"/>
      <c r="N1999" s="4"/>
    </row>
    <row r="2000" spans="2:14">
      <c r="B2000" s="59" t="s">
        <v>1717</v>
      </c>
      <c r="C2000" s="7" t="s">
        <v>1718</v>
      </c>
      <c r="I2000" s="64"/>
      <c r="J2000" s="65"/>
      <c r="K2000" s="10"/>
      <c r="L2000" s="21">
        <v>15147.002298850575</v>
      </c>
      <c r="M2000" s="68"/>
      <c r="N2000" s="4"/>
    </row>
    <row r="2001" spans="2:14">
      <c r="B2001" s="59" t="s">
        <v>1719</v>
      </c>
      <c r="C2001" s="7" t="s">
        <v>1720</v>
      </c>
      <c r="I2001" s="64"/>
      <c r="J2001" s="65"/>
      <c r="K2001" s="10"/>
      <c r="L2001" s="21">
        <v>17659.492528735631</v>
      </c>
      <c r="M2001" s="68"/>
      <c r="N2001" s="4"/>
    </row>
    <row r="2002" spans="2:14">
      <c r="B2002" s="59" t="s">
        <v>1721</v>
      </c>
      <c r="C2002" s="7" t="s">
        <v>1722</v>
      </c>
      <c r="I2002" s="64"/>
      <c r="J2002" s="65"/>
      <c r="K2002" s="10"/>
      <c r="L2002" s="21">
        <v>18990.589655172414</v>
      </c>
      <c r="M2002" s="68"/>
      <c r="N2002" s="4"/>
    </row>
    <row r="2003" spans="2:14">
      <c r="B2003" s="59" t="s">
        <v>1723</v>
      </c>
      <c r="C2003" s="7" t="s">
        <v>1724</v>
      </c>
      <c r="I2003" s="64"/>
      <c r="J2003" s="65"/>
      <c r="K2003" s="10"/>
      <c r="L2003" s="21">
        <v>18177.113218390805</v>
      </c>
      <c r="M2003" s="68"/>
      <c r="N2003" s="4"/>
    </row>
    <row r="2004" spans="2:14">
      <c r="B2004" s="59" t="s">
        <v>1725</v>
      </c>
      <c r="C2004" s="7" t="s">
        <v>1726</v>
      </c>
      <c r="I2004" s="64"/>
      <c r="J2004" s="65"/>
      <c r="K2004" s="10"/>
      <c r="L2004" s="21">
        <v>18177.113218390805</v>
      </c>
      <c r="M2004" s="68"/>
      <c r="N2004" s="4"/>
    </row>
    <row r="2005" spans="2:14">
      <c r="B2005" s="59" t="s">
        <v>1727</v>
      </c>
      <c r="C2005" s="7" t="s">
        <v>1728</v>
      </c>
      <c r="I2005" s="64"/>
      <c r="J2005" s="65"/>
      <c r="K2005" s="10"/>
      <c r="L2005" s="21">
        <v>20356.194827586209</v>
      </c>
      <c r="M2005" s="68"/>
      <c r="N2005" s="4"/>
    </row>
    <row r="2006" spans="2:14">
      <c r="B2006" s="59" t="s">
        <v>1729</v>
      </c>
      <c r="C2006" s="7" t="s">
        <v>1730</v>
      </c>
      <c r="I2006" s="64"/>
      <c r="J2006" s="65"/>
      <c r="K2006" s="10"/>
      <c r="L2006" s="21">
        <v>21663.948275862069</v>
      </c>
      <c r="M2006" s="68"/>
      <c r="N2006" s="4"/>
    </row>
    <row r="2007" spans="2:14">
      <c r="B2007" s="59" t="s">
        <v>1731</v>
      </c>
      <c r="C2007" s="7" t="s">
        <v>1732</v>
      </c>
      <c r="I2007" s="64"/>
      <c r="J2007" s="65"/>
      <c r="K2007" s="10"/>
      <c r="L2007" s="21">
        <v>16197.975287356321</v>
      </c>
      <c r="M2007" s="68"/>
      <c r="N2007" s="4"/>
    </row>
    <row r="2008" spans="2:14">
      <c r="B2008" s="59" t="s">
        <v>1733</v>
      </c>
      <c r="C2008" s="7" t="s">
        <v>1734</v>
      </c>
      <c r="I2008" s="64"/>
      <c r="J2008" s="65"/>
      <c r="K2008" s="10"/>
      <c r="L2008" s="21">
        <v>16197.975287356321</v>
      </c>
      <c r="M2008" s="68"/>
      <c r="N2008" s="4"/>
    </row>
    <row r="2009" spans="2:14">
      <c r="B2009" s="59" t="s">
        <v>1735</v>
      </c>
      <c r="C2009" s="7" t="s">
        <v>1736</v>
      </c>
      <c r="I2009" s="64"/>
      <c r="J2009" s="65"/>
      <c r="K2009" s="10"/>
      <c r="L2009" s="21">
        <v>18375.53448275862</v>
      </c>
      <c r="M2009" s="68"/>
      <c r="N2009" s="4"/>
    </row>
    <row r="2010" spans="2:14">
      <c r="B2010" s="59" t="s">
        <v>1737</v>
      </c>
      <c r="C2010" s="7" t="s">
        <v>1738</v>
      </c>
      <c r="I2010" s="64"/>
      <c r="J2010" s="65"/>
      <c r="K2010" s="10"/>
      <c r="L2010" s="21">
        <v>19683.795402298852</v>
      </c>
      <c r="M2010" s="68"/>
      <c r="N2010" s="4"/>
    </row>
    <row r="2011" spans="2:14">
      <c r="B2011" s="59" t="s">
        <v>1739</v>
      </c>
      <c r="C2011" s="7" t="s">
        <v>1740</v>
      </c>
      <c r="I2011" s="64"/>
      <c r="J2011" s="65"/>
      <c r="K2011" s="10"/>
      <c r="L2011" s="21">
        <v>19438.179310344829</v>
      </c>
      <c r="M2011" s="68"/>
      <c r="N2011" s="4"/>
    </row>
    <row r="2012" spans="2:14">
      <c r="B2012" s="59" t="s">
        <v>1741</v>
      </c>
      <c r="C2012" s="7" t="s">
        <v>1742</v>
      </c>
      <c r="I2012" s="64"/>
      <c r="J2012" s="65"/>
      <c r="K2012" s="10"/>
      <c r="L2012" s="21">
        <v>19438.179310344829</v>
      </c>
      <c r="M2012" s="68"/>
      <c r="N2012" s="4"/>
    </row>
    <row r="2013" spans="2:14">
      <c r="B2013" s="59" t="s">
        <v>1743</v>
      </c>
      <c r="C2013" s="7" t="s">
        <v>1744</v>
      </c>
      <c r="I2013" s="64"/>
      <c r="J2013" s="65"/>
      <c r="K2013" s="10"/>
      <c r="L2013" s="21">
        <v>21616.245977011495</v>
      </c>
      <c r="M2013" s="68"/>
      <c r="N2013" s="4"/>
    </row>
    <row r="2014" spans="2:14">
      <c r="B2014" s="59" t="s">
        <v>1745</v>
      </c>
      <c r="C2014" s="7" t="s">
        <v>1746</v>
      </c>
      <c r="I2014" s="64"/>
      <c r="J2014" s="65"/>
      <c r="K2014" s="10"/>
      <c r="L2014" s="21">
        <v>22921.969540229886</v>
      </c>
      <c r="M2014" s="68"/>
      <c r="N2014" s="4"/>
    </row>
    <row r="2015" spans="2:14">
      <c r="B2015" s="59" t="s">
        <v>1747</v>
      </c>
      <c r="C2015" s="7" t="s">
        <v>1748</v>
      </c>
      <c r="I2015" s="64"/>
      <c r="J2015" s="65"/>
      <c r="K2015" s="10"/>
      <c r="L2015" s="21">
        <v>953.53850574712635</v>
      </c>
      <c r="M2015" s="68"/>
      <c r="N2015" s="4"/>
    </row>
    <row r="2016" spans="2:14">
      <c r="B2016" s="59" t="s">
        <v>1749</v>
      </c>
      <c r="C2016" s="7" t="s">
        <v>1750</v>
      </c>
      <c r="I2016" s="64"/>
      <c r="J2016" s="65"/>
      <c r="K2016" s="10"/>
      <c r="L2016" s="21">
        <v>4681.4224137931033</v>
      </c>
      <c r="M2016" s="68"/>
      <c r="N2016" s="4"/>
    </row>
    <row r="2017" spans="2:14">
      <c r="B2017" s="59" t="s">
        <v>1751</v>
      </c>
      <c r="C2017" s="7" t="s">
        <v>1752</v>
      </c>
      <c r="I2017" s="64"/>
      <c r="J2017" s="65"/>
      <c r="K2017" s="10"/>
      <c r="L2017" s="21">
        <v>4681.4224137931033</v>
      </c>
      <c r="M2017" s="68"/>
      <c r="N2017" s="4"/>
    </row>
    <row r="2018" spans="2:14">
      <c r="B2018" s="59" t="s">
        <v>1753</v>
      </c>
      <c r="C2018" s="7" t="s">
        <v>1754</v>
      </c>
      <c r="I2018" s="64"/>
      <c r="J2018" s="65"/>
      <c r="K2018" s="10"/>
      <c r="L2018" s="21">
        <v>4681.4224137931033</v>
      </c>
      <c r="M2018" s="68"/>
      <c r="N2018" s="4"/>
    </row>
    <row r="2019" spans="2:14">
      <c r="B2019" s="59" t="s">
        <v>1755</v>
      </c>
      <c r="C2019" s="7" t="s">
        <v>1756</v>
      </c>
      <c r="I2019" s="64"/>
      <c r="J2019" s="65"/>
      <c r="K2019" s="10"/>
      <c r="L2019" s="21">
        <v>4681.4224137931033</v>
      </c>
      <c r="M2019" s="68"/>
      <c r="N2019" s="4"/>
    </row>
    <row r="2020" spans="2:14">
      <c r="B2020" s="59" t="s">
        <v>1757</v>
      </c>
      <c r="C2020" s="7" t="s">
        <v>1758</v>
      </c>
      <c r="I2020" s="64"/>
      <c r="J2020" s="65"/>
      <c r="K2020" s="10"/>
      <c r="L2020" s="21">
        <v>3922.7528735632186</v>
      </c>
      <c r="M2020" s="68"/>
      <c r="N2020" s="4"/>
    </row>
    <row r="2021" spans="2:14">
      <c r="B2021" s="59" t="s">
        <v>1759</v>
      </c>
      <c r="C2021" s="7" t="s">
        <v>1760</v>
      </c>
      <c r="I2021" s="64"/>
      <c r="J2021" s="65"/>
      <c r="K2021" s="10"/>
      <c r="L2021" s="21">
        <v>3922.7528735632186</v>
      </c>
      <c r="M2021" s="68"/>
      <c r="N2021" s="4"/>
    </row>
    <row r="2022" spans="2:14">
      <c r="B2022" s="59" t="s">
        <v>1761</v>
      </c>
      <c r="C2022" s="7" t="s">
        <v>1762</v>
      </c>
      <c r="I2022" s="64"/>
      <c r="J2022" s="65"/>
      <c r="K2022" s="10"/>
      <c r="L2022" s="21">
        <v>3922.7528735632186</v>
      </c>
      <c r="M2022" s="68"/>
      <c r="N2022" s="4"/>
    </row>
    <row r="2023" spans="2:14">
      <c r="B2023" s="59" t="s">
        <v>1763</v>
      </c>
      <c r="C2023" s="7" t="s">
        <v>1764</v>
      </c>
      <c r="I2023" s="64"/>
      <c r="J2023" s="65"/>
      <c r="K2023" s="10"/>
      <c r="L2023" s="21">
        <v>4226.7281609195397</v>
      </c>
      <c r="M2023" s="68"/>
      <c r="N2023" s="4"/>
    </row>
    <row r="2024" spans="2:14">
      <c r="B2024" s="59" t="s">
        <v>1765</v>
      </c>
      <c r="C2024" s="7" t="s">
        <v>1766</v>
      </c>
      <c r="I2024" s="64"/>
      <c r="J2024" s="65"/>
      <c r="K2024" s="10"/>
      <c r="L2024" s="21">
        <v>4226.7281609195397</v>
      </c>
      <c r="M2024" s="68"/>
      <c r="N2024" s="4"/>
    </row>
    <row r="2025" spans="2:14">
      <c r="B2025" s="59" t="s">
        <v>1767</v>
      </c>
      <c r="C2025" s="7" t="s">
        <v>1768</v>
      </c>
      <c r="I2025" s="64"/>
      <c r="J2025" s="65"/>
      <c r="K2025" s="10"/>
      <c r="L2025" s="21">
        <v>4226.7281609195397</v>
      </c>
      <c r="M2025" s="68"/>
      <c r="N2025" s="4"/>
    </row>
    <row r="2026" spans="2:14">
      <c r="B2026" s="59" t="s">
        <v>1769</v>
      </c>
      <c r="C2026" s="7" t="s">
        <v>1770</v>
      </c>
      <c r="I2026" s="64"/>
      <c r="J2026" s="65"/>
      <c r="K2026" s="10"/>
      <c r="L2026" s="21">
        <v>5228.4764367816097</v>
      </c>
      <c r="M2026" s="68"/>
      <c r="N2026" s="4"/>
    </row>
    <row r="2027" spans="2:14">
      <c r="B2027" s="59" t="s">
        <v>1771</v>
      </c>
      <c r="C2027" s="7" t="s">
        <v>1772</v>
      </c>
      <c r="I2027" s="64"/>
      <c r="J2027" s="65"/>
      <c r="K2027" s="10"/>
      <c r="L2027" s="21">
        <v>5752.6942528735635</v>
      </c>
      <c r="M2027" s="68"/>
      <c r="N2027" s="4"/>
    </row>
    <row r="2028" spans="2:14">
      <c r="B2028" s="59" t="s">
        <v>1773</v>
      </c>
      <c r="C2028" s="7" t="s">
        <v>1774</v>
      </c>
      <c r="I2028" s="64"/>
      <c r="J2028" s="65"/>
      <c r="K2028" s="10"/>
      <c r="L2028" s="21">
        <v>5752.6942528735635</v>
      </c>
      <c r="M2028" s="68"/>
      <c r="N2028" s="4"/>
    </row>
    <row r="2029" spans="2:14">
      <c r="B2029" s="59" t="s">
        <v>1775</v>
      </c>
      <c r="C2029" s="7" t="s">
        <v>1776</v>
      </c>
      <c r="I2029" s="64"/>
      <c r="J2029" s="65"/>
      <c r="K2029" s="10"/>
      <c r="L2029" s="21">
        <v>4705.7810344827585</v>
      </c>
      <c r="M2029" s="68"/>
      <c r="N2029" s="4"/>
    </row>
    <row r="2030" spans="2:14">
      <c r="B2030" s="59" t="s">
        <v>1777</v>
      </c>
      <c r="C2030" s="7" t="s">
        <v>1778</v>
      </c>
      <c r="I2030" s="64"/>
      <c r="J2030" s="65"/>
      <c r="K2030" s="10"/>
      <c r="L2030" s="21">
        <v>4705.7810344827585</v>
      </c>
      <c r="M2030" s="68"/>
      <c r="N2030" s="4"/>
    </row>
    <row r="2031" spans="2:14">
      <c r="B2031" s="59" t="s">
        <v>1779</v>
      </c>
      <c r="C2031" s="7" t="s">
        <v>1780</v>
      </c>
      <c r="I2031" s="64"/>
      <c r="J2031" s="65"/>
      <c r="K2031" s="10"/>
      <c r="L2031" s="21">
        <v>4705.7810344827585</v>
      </c>
      <c r="M2031" s="68"/>
      <c r="N2031" s="4"/>
    </row>
    <row r="2032" spans="2:14">
      <c r="B2032" s="59" t="s">
        <v>1781</v>
      </c>
      <c r="C2032" s="7" t="s">
        <v>1782</v>
      </c>
      <c r="I2032" s="64"/>
      <c r="J2032" s="65"/>
      <c r="K2032" s="10"/>
      <c r="L2032" s="21">
        <v>5073.1902298850582</v>
      </c>
      <c r="M2032" s="68"/>
      <c r="N2032" s="4"/>
    </row>
    <row r="2033" spans="2:14">
      <c r="B2033" s="59" t="s">
        <v>1783</v>
      </c>
      <c r="C2033" s="7" t="s">
        <v>1784</v>
      </c>
      <c r="I2033" s="64"/>
      <c r="J2033" s="65"/>
      <c r="K2033" s="10"/>
      <c r="L2033" s="21">
        <v>5073.1902298850582</v>
      </c>
      <c r="M2033" s="68"/>
      <c r="N2033" s="4"/>
    </row>
    <row r="2034" spans="2:14">
      <c r="B2034" s="59" t="s">
        <v>1785</v>
      </c>
      <c r="C2034" s="7" t="s">
        <v>1786</v>
      </c>
      <c r="I2034" s="64"/>
      <c r="J2034" s="65"/>
      <c r="K2034" s="10"/>
      <c r="L2034" s="21">
        <v>5073.1902298850582</v>
      </c>
      <c r="M2034" s="68"/>
      <c r="N2034" s="4"/>
    </row>
    <row r="2035" spans="2:14">
      <c r="B2035" s="59" t="s">
        <v>1787</v>
      </c>
      <c r="C2035" s="7" t="s">
        <v>1788</v>
      </c>
      <c r="I2035" s="64"/>
      <c r="J2035" s="65"/>
      <c r="K2035" s="10"/>
      <c r="L2035" s="21">
        <v>6273.8672413793111</v>
      </c>
      <c r="M2035" s="68"/>
      <c r="N2035" s="4"/>
    </row>
    <row r="2036" spans="2:14">
      <c r="B2036" s="59" t="s">
        <v>1789</v>
      </c>
      <c r="C2036" s="7" t="s">
        <v>1790</v>
      </c>
      <c r="I2036" s="64"/>
      <c r="J2036" s="65"/>
      <c r="K2036" s="10"/>
      <c r="L2036" s="21">
        <v>6902.624137931035</v>
      </c>
      <c r="M2036" s="68"/>
      <c r="N2036" s="4"/>
    </row>
    <row r="2037" spans="2:14">
      <c r="B2037" s="59" t="s">
        <v>1791</v>
      </c>
      <c r="C2037" s="7" t="s">
        <v>1792</v>
      </c>
      <c r="I2037" s="64"/>
      <c r="J2037" s="65"/>
      <c r="K2037" s="10"/>
      <c r="L2037" s="21">
        <v>6902.624137931035</v>
      </c>
      <c r="M2037" s="68"/>
      <c r="N2037" s="4"/>
    </row>
    <row r="2038" spans="2:14">
      <c r="B2038" s="59" t="s">
        <v>1793</v>
      </c>
      <c r="C2038" s="7" t="s">
        <v>1794</v>
      </c>
      <c r="I2038" s="64"/>
      <c r="J2038" s="65"/>
      <c r="K2038" s="10"/>
      <c r="L2038" s="21">
        <v>4928.0534482758621</v>
      </c>
      <c r="M2038" s="68"/>
      <c r="N2038" s="4"/>
    </row>
    <row r="2039" spans="2:14">
      <c r="B2039" s="59" t="s">
        <v>1795</v>
      </c>
      <c r="C2039" s="7" t="s">
        <v>1796</v>
      </c>
      <c r="I2039" s="64"/>
      <c r="J2039" s="65"/>
      <c r="K2039" s="10"/>
      <c r="L2039" s="21">
        <v>4928.0534482758621</v>
      </c>
      <c r="M2039" s="68"/>
      <c r="N2039" s="4"/>
    </row>
    <row r="2040" spans="2:14">
      <c r="B2040" s="59" t="s">
        <v>1797</v>
      </c>
      <c r="C2040" s="7" t="s">
        <v>1798</v>
      </c>
      <c r="I2040" s="64"/>
      <c r="J2040" s="65"/>
      <c r="K2040" s="10"/>
      <c r="L2040" s="21">
        <v>4928.0534482758621</v>
      </c>
      <c r="M2040" s="68"/>
      <c r="N2040" s="4"/>
    </row>
    <row r="2041" spans="2:14">
      <c r="B2041" s="59" t="s">
        <v>1799</v>
      </c>
      <c r="C2041" s="7" t="s">
        <v>1800</v>
      </c>
      <c r="I2041" s="64"/>
      <c r="J2041" s="65"/>
      <c r="K2041" s="10"/>
      <c r="L2041" s="21">
        <v>5232.0287356321833</v>
      </c>
      <c r="M2041" s="68"/>
      <c r="N2041" s="4"/>
    </row>
    <row r="2042" spans="2:14">
      <c r="B2042" s="59" t="s">
        <v>1801</v>
      </c>
      <c r="C2042" s="7" t="s">
        <v>1802</v>
      </c>
      <c r="I2042" s="64"/>
      <c r="J2042" s="65"/>
      <c r="K2042" s="10"/>
      <c r="L2042" s="21">
        <v>5232.0287356321833</v>
      </c>
      <c r="M2042" s="68"/>
      <c r="N2042" s="4"/>
    </row>
    <row r="2043" spans="2:14">
      <c r="B2043" s="59" t="s">
        <v>1803</v>
      </c>
      <c r="C2043" s="7" t="s">
        <v>1804</v>
      </c>
      <c r="I2043" s="64"/>
      <c r="J2043" s="65"/>
      <c r="K2043" s="10"/>
      <c r="L2043" s="21">
        <v>5232.0287356321833</v>
      </c>
      <c r="M2043" s="68"/>
      <c r="N2043" s="4"/>
    </row>
    <row r="2044" spans="2:14">
      <c r="B2044" s="59" t="s">
        <v>1805</v>
      </c>
      <c r="C2044" s="7" t="s">
        <v>1806</v>
      </c>
      <c r="I2044" s="64"/>
      <c r="J2044" s="65"/>
      <c r="K2044" s="10"/>
      <c r="L2044" s="21">
        <v>6235.8068965517241</v>
      </c>
      <c r="M2044" s="68"/>
      <c r="N2044" s="4"/>
    </row>
    <row r="2045" spans="2:14">
      <c r="B2045" s="59" t="s">
        <v>1807</v>
      </c>
      <c r="C2045" s="7" t="s">
        <v>1808</v>
      </c>
      <c r="I2045" s="64"/>
      <c r="J2045" s="65"/>
      <c r="K2045" s="10"/>
      <c r="L2045" s="21">
        <v>6759.0097701149425</v>
      </c>
      <c r="M2045" s="68"/>
      <c r="N2045" s="4"/>
    </row>
    <row r="2046" spans="2:14">
      <c r="B2046" s="59" t="s">
        <v>1809</v>
      </c>
      <c r="C2046" s="7" t="s">
        <v>1810</v>
      </c>
      <c r="I2046" s="64"/>
      <c r="J2046" s="65"/>
      <c r="K2046" s="10"/>
      <c r="L2046" s="21">
        <v>6759.0097701149425</v>
      </c>
      <c r="M2046" s="68"/>
      <c r="N2046" s="4"/>
    </row>
    <row r="2047" spans="2:14">
      <c r="B2047" s="59" t="s">
        <v>1811</v>
      </c>
      <c r="C2047" s="7" t="s">
        <v>1812</v>
      </c>
      <c r="I2047" s="64"/>
      <c r="J2047" s="65"/>
      <c r="K2047" s="10"/>
      <c r="L2047" s="21">
        <v>5912.0402298850577</v>
      </c>
      <c r="M2047" s="68"/>
      <c r="N2047" s="4"/>
    </row>
    <row r="2048" spans="2:14">
      <c r="B2048" s="59" t="s">
        <v>1813</v>
      </c>
      <c r="C2048" s="7" t="s">
        <v>1814</v>
      </c>
      <c r="I2048" s="64"/>
      <c r="J2048" s="65"/>
      <c r="K2048" s="10"/>
      <c r="L2048" s="21">
        <v>5912.0402298850577</v>
      </c>
      <c r="M2048" s="68"/>
      <c r="N2048" s="4"/>
    </row>
    <row r="2049" spans="2:14">
      <c r="B2049" s="59" t="s">
        <v>1815</v>
      </c>
      <c r="C2049" s="7" t="s">
        <v>1816</v>
      </c>
      <c r="I2049" s="64"/>
      <c r="J2049" s="65"/>
      <c r="K2049" s="10"/>
      <c r="L2049" s="21">
        <v>5912.0402298850577</v>
      </c>
      <c r="M2049" s="68"/>
      <c r="N2049" s="4"/>
    </row>
    <row r="2050" spans="2:14">
      <c r="B2050" s="59" t="s">
        <v>1817</v>
      </c>
      <c r="C2050" s="7" t="s">
        <v>1818</v>
      </c>
      <c r="I2050" s="64"/>
      <c r="J2050" s="65"/>
      <c r="K2050" s="10"/>
      <c r="L2050" s="21">
        <v>6280.4643678160919</v>
      </c>
      <c r="M2050" s="68"/>
      <c r="N2050" s="4"/>
    </row>
    <row r="2051" spans="2:14">
      <c r="B2051" s="59" t="s">
        <v>1819</v>
      </c>
      <c r="C2051" s="7" t="s">
        <v>1820</v>
      </c>
      <c r="I2051" s="64"/>
      <c r="J2051" s="65"/>
      <c r="K2051" s="10"/>
      <c r="L2051" s="21">
        <v>6280.4643678160919</v>
      </c>
      <c r="M2051" s="68"/>
      <c r="N2051" s="4"/>
    </row>
    <row r="2052" spans="2:14">
      <c r="B2052" s="59" t="s">
        <v>1821</v>
      </c>
      <c r="C2052" s="7" t="s">
        <v>1822</v>
      </c>
      <c r="I2052" s="64"/>
      <c r="J2052" s="65"/>
      <c r="K2052" s="10"/>
      <c r="L2052" s="21">
        <v>6280.4643678160919</v>
      </c>
      <c r="M2052" s="68"/>
      <c r="N2052" s="4"/>
    </row>
    <row r="2053" spans="2:14">
      <c r="B2053" s="59" t="s">
        <v>1823</v>
      </c>
      <c r="C2053" s="7" t="s">
        <v>1824</v>
      </c>
      <c r="I2053" s="64"/>
      <c r="J2053" s="65"/>
      <c r="K2053" s="10"/>
      <c r="L2053" s="21">
        <v>7481.1413793103447</v>
      </c>
      <c r="M2053" s="68"/>
      <c r="N2053" s="4"/>
    </row>
    <row r="2054" spans="2:14">
      <c r="B2054" s="59" t="s">
        <v>1825</v>
      </c>
      <c r="C2054" s="7" t="s">
        <v>1826</v>
      </c>
      <c r="I2054" s="64"/>
      <c r="J2054" s="65"/>
      <c r="K2054" s="10"/>
      <c r="L2054" s="21">
        <v>8107.8683908045978</v>
      </c>
      <c r="M2054" s="68"/>
      <c r="N2054" s="4"/>
    </row>
    <row r="2055" spans="2:14">
      <c r="B2055" s="59" t="s">
        <v>1827</v>
      </c>
      <c r="C2055" s="7" t="s">
        <v>1828</v>
      </c>
      <c r="I2055" s="64"/>
      <c r="J2055" s="65"/>
      <c r="K2055" s="10"/>
      <c r="L2055" s="21">
        <v>8107.8683908045978</v>
      </c>
      <c r="M2055" s="68"/>
      <c r="N2055" s="4"/>
    </row>
    <row r="2056" spans="2:14">
      <c r="B2056" s="59" t="s">
        <v>1829</v>
      </c>
      <c r="C2056" s="7" t="s">
        <v>1830</v>
      </c>
      <c r="I2056" s="64"/>
      <c r="J2056" s="65"/>
      <c r="K2056" s="10"/>
      <c r="L2056" s="21">
        <v>5037.1597701149421</v>
      </c>
      <c r="M2056" s="68"/>
      <c r="N2056" s="4"/>
    </row>
    <row r="2057" spans="2:14">
      <c r="B2057" s="59" t="s">
        <v>1831</v>
      </c>
      <c r="C2057" s="7" t="s">
        <v>1832</v>
      </c>
      <c r="I2057" s="64"/>
      <c r="J2057" s="65"/>
      <c r="K2057" s="10"/>
      <c r="L2057" s="21">
        <v>5037.1597701149421</v>
      </c>
      <c r="M2057" s="68"/>
      <c r="N2057" s="4"/>
    </row>
    <row r="2058" spans="2:14">
      <c r="B2058" s="59" t="s">
        <v>1833</v>
      </c>
      <c r="C2058" s="7" t="s">
        <v>1834</v>
      </c>
      <c r="I2058" s="64"/>
      <c r="J2058" s="65"/>
      <c r="K2058" s="10"/>
      <c r="L2058" s="21">
        <v>5037.1597701149421</v>
      </c>
      <c r="M2058" s="68"/>
      <c r="N2058" s="4"/>
    </row>
    <row r="2059" spans="2:14">
      <c r="B2059" s="59" t="s">
        <v>1835</v>
      </c>
      <c r="C2059" s="7" t="s">
        <v>1836</v>
      </c>
      <c r="I2059" s="64"/>
      <c r="J2059" s="65"/>
      <c r="K2059" s="10"/>
      <c r="L2059" s="21">
        <v>5341.6425287356324</v>
      </c>
      <c r="M2059" s="68"/>
      <c r="N2059" s="4"/>
    </row>
    <row r="2060" spans="2:14">
      <c r="B2060" s="59" t="s">
        <v>1837</v>
      </c>
      <c r="C2060" s="7" t="s">
        <v>1838</v>
      </c>
      <c r="I2060" s="64"/>
      <c r="J2060" s="65"/>
      <c r="K2060" s="10"/>
      <c r="L2060" s="21">
        <v>5341.6425287356324</v>
      </c>
      <c r="M2060" s="68"/>
      <c r="N2060" s="4"/>
    </row>
    <row r="2061" spans="2:14">
      <c r="B2061" s="59" t="s">
        <v>1839</v>
      </c>
      <c r="C2061" s="7" t="s">
        <v>1840</v>
      </c>
      <c r="I2061" s="64"/>
      <c r="J2061" s="65"/>
      <c r="K2061" s="10"/>
      <c r="L2061" s="21">
        <v>5341.6425287356324</v>
      </c>
      <c r="M2061" s="68"/>
      <c r="N2061" s="4"/>
    </row>
    <row r="2062" spans="2:14">
      <c r="B2062" s="59" t="s">
        <v>1841</v>
      </c>
      <c r="C2062" s="7" t="s">
        <v>1842</v>
      </c>
      <c r="I2062" s="64"/>
      <c r="J2062" s="65"/>
      <c r="K2062" s="10"/>
      <c r="L2062" s="21">
        <v>6343.3908045977014</v>
      </c>
      <c r="M2062" s="68"/>
      <c r="N2062" s="4"/>
    </row>
    <row r="2063" spans="2:14">
      <c r="B2063" s="59" t="s">
        <v>1843</v>
      </c>
      <c r="C2063" s="7" t="s">
        <v>1844</v>
      </c>
      <c r="I2063" s="64"/>
      <c r="J2063" s="65"/>
      <c r="K2063" s="10"/>
      <c r="L2063" s="21">
        <v>6866.0862068965516</v>
      </c>
      <c r="M2063" s="68"/>
      <c r="N2063" s="4"/>
    </row>
    <row r="2064" spans="2:14">
      <c r="B2064" s="59" t="s">
        <v>1845</v>
      </c>
      <c r="C2064" s="7" t="s">
        <v>1846</v>
      </c>
      <c r="I2064" s="64"/>
      <c r="J2064" s="65"/>
      <c r="K2064" s="10"/>
      <c r="L2064" s="21">
        <v>6866.0862068965516</v>
      </c>
      <c r="M2064" s="68"/>
      <c r="N2064" s="4"/>
    </row>
    <row r="2065" spans="2:14">
      <c r="B2065" s="59" t="s">
        <v>1847</v>
      </c>
      <c r="C2065" s="7" t="s">
        <v>1848</v>
      </c>
      <c r="I2065" s="64"/>
      <c r="J2065" s="65"/>
      <c r="K2065" s="10"/>
      <c r="L2065" s="21">
        <v>6041.9528735632184</v>
      </c>
      <c r="M2065" s="68"/>
      <c r="N2065" s="4"/>
    </row>
    <row r="2066" spans="2:14">
      <c r="B2066" s="59" t="s">
        <v>1849</v>
      </c>
      <c r="C2066" s="7" t="s">
        <v>1850</v>
      </c>
      <c r="I2066" s="64"/>
      <c r="J2066" s="65"/>
      <c r="K2066" s="10"/>
      <c r="L2066" s="21">
        <v>6041.9528735632184</v>
      </c>
      <c r="M2066" s="68"/>
      <c r="N2066" s="4"/>
    </row>
    <row r="2067" spans="2:14">
      <c r="B2067" s="59" t="s">
        <v>1851</v>
      </c>
      <c r="C2067" s="7" t="s">
        <v>1852</v>
      </c>
      <c r="I2067" s="64"/>
      <c r="J2067" s="65"/>
      <c r="K2067" s="10"/>
      <c r="L2067" s="21">
        <v>6041.9528735632184</v>
      </c>
      <c r="M2067" s="68"/>
      <c r="N2067" s="4"/>
    </row>
    <row r="2068" spans="2:14">
      <c r="B2068" s="59" t="s">
        <v>1853</v>
      </c>
      <c r="C2068" s="7" t="s">
        <v>1854</v>
      </c>
      <c r="I2068" s="64"/>
      <c r="J2068" s="65"/>
      <c r="K2068" s="10"/>
      <c r="L2068" s="21">
        <v>6407.8396551724136</v>
      </c>
      <c r="M2068" s="68"/>
      <c r="N2068" s="4"/>
    </row>
    <row r="2069" spans="2:14">
      <c r="B2069" s="59" t="s">
        <v>1855</v>
      </c>
      <c r="C2069" s="7" t="s">
        <v>1856</v>
      </c>
      <c r="I2069" s="64"/>
      <c r="J2069" s="65"/>
      <c r="K2069" s="10"/>
      <c r="L2069" s="21">
        <v>6407.8396551724136</v>
      </c>
      <c r="M2069" s="68"/>
      <c r="N2069" s="4"/>
    </row>
    <row r="2070" spans="2:14">
      <c r="B2070" s="59" t="s">
        <v>1857</v>
      </c>
      <c r="C2070" s="7" t="s">
        <v>1858</v>
      </c>
      <c r="I2070" s="64"/>
      <c r="J2070" s="65"/>
      <c r="K2070" s="10"/>
      <c r="L2070" s="21">
        <v>6407.8396551724136</v>
      </c>
      <c r="M2070" s="68"/>
      <c r="N2070" s="4"/>
    </row>
    <row r="2071" spans="2:14">
      <c r="B2071" s="59" t="s">
        <v>1859</v>
      </c>
      <c r="C2071" s="7" t="s">
        <v>1860</v>
      </c>
      <c r="I2071" s="64"/>
      <c r="J2071" s="65"/>
      <c r="K2071" s="10"/>
      <c r="L2071" s="21">
        <v>7611.5614942528737</v>
      </c>
      <c r="M2071" s="68"/>
      <c r="N2071" s="4"/>
    </row>
    <row r="2072" spans="2:14">
      <c r="B2072" s="59" t="s">
        <v>1861</v>
      </c>
      <c r="C2072" s="7" t="s">
        <v>1862</v>
      </c>
      <c r="I2072" s="64"/>
      <c r="J2072" s="65"/>
      <c r="K2072" s="10"/>
      <c r="L2072" s="21">
        <v>8238.2885057471267</v>
      </c>
      <c r="M2072" s="68"/>
      <c r="N2072" s="4"/>
    </row>
    <row r="2073" spans="2:14">
      <c r="B2073" s="59" t="s">
        <v>1863</v>
      </c>
      <c r="C2073" s="7" t="s">
        <v>1864</v>
      </c>
      <c r="I2073" s="64"/>
      <c r="J2073" s="65"/>
      <c r="K2073" s="10"/>
      <c r="L2073" s="21">
        <v>8238.2885057471267</v>
      </c>
      <c r="M2073" s="68"/>
      <c r="N2073" s="4"/>
    </row>
    <row r="2074" spans="2:14">
      <c r="B2074" s="59" t="s">
        <v>1865</v>
      </c>
      <c r="C2074" s="7" t="s">
        <v>1866</v>
      </c>
      <c r="I2074" s="64"/>
      <c r="J2074" s="65"/>
      <c r="K2074" s="10"/>
      <c r="L2074" s="21">
        <v>5478.1522988505749</v>
      </c>
      <c r="M2074" s="68"/>
      <c r="N2074" s="4"/>
    </row>
    <row r="2075" spans="2:14">
      <c r="B2075" s="59" t="s">
        <v>1867</v>
      </c>
      <c r="C2075" s="7" t="s">
        <v>1868</v>
      </c>
      <c r="I2075" s="64"/>
      <c r="J2075" s="65"/>
      <c r="K2075" s="10"/>
      <c r="L2075" s="21">
        <v>5478.1522988505749</v>
      </c>
      <c r="M2075" s="68"/>
      <c r="N2075" s="4"/>
    </row>
    <row r="2076" spans="2:14">
      <c r="B2076" s="59" t="s">
        <v>1869</v>
      </c>
      <c r="C2076" s="7" t="s">
        <v>1870</v>
      </c>
      <c r="I2076" s="64"/>
      <c r="J2076" s="65"/>
      <c r="K2076" s="10"/>
      <c r="L2076" s="21">
        <v>5478.1522988505749</v>
      </c>
      <c r="M2076" s="68"/>
      <c r="N2076" s="4"/>
    </row>
    <row r="2077" spans="2:14">
      <c r="B2077" s="59" t="s">
        <v>1871</v>
      </c>
      <c r="C2077" s="7" t="s">
        <v>1872</v>
      </c>
      <c r="I2077" s="64"/>
      <c r="J2077" s="65"/>
      <c r="K2077" s="10"/>
      <c r="L2077" s="21">
        <v>5781.1126436781615</v>
      </c>
      <c r="M2077" s="68"/>
      <c r="N2077" s="4"/>
    </row>
    <row r="2078" spans="2:14">
      <c r="B2078" s="59" t="s">
        <v>1873</v>
      </c>
      <c r="C2078" s="7" t="s">
        <v>1874</v>
      </c>
      <c r="I2078" s="64"/>
      <c r="J2078" s="65"/>
      <c r="K2078" s="10"/>
      <c r="L2078" s="21">
        <v>5781.1126436781615</v>
      </c>
      <c r="M2078" s="68"/>
      <c r="N2078" s="4"/>
    </row>
    <row r="2079" spans="2:14">
      <c r="B2079" s="59" t="s">
        <v>1875</v>
      </c>
      <c r="C2079" s="7" t="s">
        <v>1876</v>
      </c>
      <c r="I2079" s="64"/>
      <c r="J2079" s="65"/>
      <c r="K2079" s="10"/>
      <c r="L2079" s="21">
        <v>5781.1126436781615</v>
      </c>
      <c r="M2079" s="68"/>
      <c r="N2079" s="4"/>
    </row>
    <row r="2080" spans="2:14">
      <c r="B2080" s="59" t="s">
        <v>1877</v>
      </c>
      <c r="C2080" s="7" t="s">
        <v>1878</v>
      </c>
      <c r="I2080" s="64"/>
      <c r="J2080" s="65"/>
      <c r="K2080" s="10"/>
      <c r="L2080" s="21">
        <v>6782.3534482758623</v>
      </c>
      <c r="M2080" s="68"/>
      <c r="N2080" s="4"/>
    </row>
    <row r="2081" spans="2:14">
      <c r="B2081" s="59" t="s">
        <v>1879</v>
      </c>
      <c r="C2081" s="7" t="s">
        <v>1880</v>
      </c>
      <c r="I2081" s="64"/>
      <c r="J2081" s="65"/>
      <c r="K2081" s="10"/>
      <c r="L2081" s="21">
        <v>7307.5862068965525</v>
      </c>
      <c r="M2081" s="68"/>
      <c r="N2081" s="4"/>
    </row>
    <row r="2082" spans="2:14">
      <c r="B2082" s="59" t="s">
        <v>1881</v>
      </c>
      <c r="C2082" s="7" t="s">
        <v>1882</v>
      </c>
      <c r="I2082" s="64"/>
      <c r="J2082" s="65"/>
      <c r="K2082" s="10"/>
      <c r="L2082" s="21">
        <v>7307.5862068965525</v>
      </c>
      <c r="M2082" s="68"/>
      <c r="N2082" s="4"/>
    </row>
    <row r="2083" spans="2:14">
      <c r="B2083" s="59" t="s">
        <v>1883</v>
      </c>
      <c r="C2083" s="7" t="s">
        <v>1884</v>
      </c>
      <c r="I2083" s="64"/>
      <c r="J2083" s="65"/>
      <c r="K2083" s="10"/>
      <c r="L2083" s="21">
        <v>6570.7379310344832</v>
      </c>
      <c r="M2083" s="68"/>
      <c r="N2083" s="4"/>
    </row>
    <row r="2084" spans="2:14">
      <c r="B2084" s="59" t="s">
        <v>1885</v>
      </c>
      <c r="C2084" s="7" t="s">
        <v>1886</v>
      </c>
      <c r="I2084" s="64"/>
      <c r="J2084" s="65"/>
      <c r="K2084" s="10"/>
      <c r="L2084" s="21">
        <v>6570.7379310344832</v>
      </c>
      <c r="M2084" s="68"/>
      <c r="N2084" s="4"/>
    </row>
    <row r="2085" spans="2:14">
      <c r="B2085" s="59" t="s">
        <v>1887</v>
      </c>
      <c r="C2085" s="7" t="s">
        <v>1888</v>
      </c>
      <c r="I2085" s="64"/>
      <c r="J2085" s="65"/>
      <c r="K2085" s="10"/>
      <c r="L2085" s="21">
        <v>6570.7379310344832</v>
      </c>
      <c r="M2085" s="68"/>
      <c r="N2085" s="4"/>
    </row>
    <row r="2086" spans="2:14">
      <c r="B2086" s="59" t="s">
        <v>1889</v>
      </c>
      <c r="C2086" s="7" t="s">
        <v>1890</v>
      </c>
      <c r="I2086" s="64"/>
      <c r="J2086" s="65"/>
      <c r="K2086" s="10"/>
      <c r="L2086" s="21">
        <v>6936.6247126436783</v>
      </c>
      <c r="M2086" s="68"/>
      <c r="N2086" s="4"/>
    </row>
    <row r="2087" spans="2:14">
      <c r="B2087" s="59" t="s">
        <v>1891</v>
      </c>
      <c r="C2087" s="7" t="s">
        <v>1892</v>
      </c>
      <c r="I2087" s="64"/>
      <c r="J2087" s="65"/>
      <c r="K2087" s="10"/>
      <c r="L2087" s="21">
        <v>6936.6247126436783</v>
      </c>
      <c r="M2087" s="68"/>
      <c r="N2087" s="4"/>
    </row>
    <row r="2088" spans="2:14">
      <c r="B2088" s="59" t="s">
        <v>1893</v>
      </c>
      <c r="C2088" s="7" t="s">
        <v>1894</v>
      </c>
      <c r="I2088" s="64"/>
      <c r="J2088" s="65"/>
      <c r="K2088" s="10"/>
      <c r="L2088" s="21">
        <v>6936.6247126436783</v>
      </c>
      <c r="M2088" s="68"/>
      <c r="N2088" s="4"/>
    </row>
    <row r="2089" spans="2:14">
      <c r="B2089" s="59" t="s">
        <v>1895</v>
      </c>
      <c r="C2089" s="7" t="s">
        <v>1896</v>
      </c>
      <c r="I2089" s="64"/>
      <c r="J2089" s="65"/>
      <c r="K2089" s="10"/>
      <c r="L2089" s="21">
        <v>8139.3316091954021</v>
      </c>
      <c r="M2089" s="68"/>
      <c r="N2089" s="4"/>
    </row>
    <row r="2090" spans="2:14">
      <c r="B2090" s="59" t="s">
        <v>1897</v>
      </c>
      <c r="C2090" s="7" t="s">
        <v>1898</v>
      </c>
      <c r="I2090" s="64"/>
      <c r="J2090" s="65"/>
      <c r="K2090" s="10"/>
      <c r="L2090" s="21">
        <v>8767.0735632183914</v>
      </c>
      <c r="M2090" s="68"/>
      <c r="N2090" s="4"/>
    </row>
    <row r="2091" spans="2:14">
      <c r="B2091" s="59" t="s">
        <v>1899</v>
      </c>
      <c r="C2091" s="7" t="s">
        <v>1900</v>
      </c>
      <c r="I2091" s="64"/>
      <c r="J2091" s="65"/>
      <c r="K2091" s="10"/>
      <c r="L2091" s="21">
        <v>8767.0735632183914</v>
      </c>
      <c r="M2091" s="68"/>
      <c r="N2091" s="4"/>
    </row>
    <row r="2092" spans="2:14">
      <c r="B2092" s="59" t="s">
        <v>1901</v>
      </c>
      <c r="C2092" s="7" t="s">
        <v>1902</v>
      </c>
      <c r="I2092" s="64"/>
      <c r="J2092" s="65"/>
      <c r="K2092" s="10"/>
      <c r="L2092" s="21">
        <v>8482.3821839080465</v>
      </c>
      <c r="M2092" s="68"/>
      <c r="N2092" s="4"/>
    </row>
    <row r="2093" spans="2:14">
      <c r="B2093" s="59" t="s">
        <v>1903</v>
      </c>
      <c r="C2093" s="7" t="s">
        <v>1904</v>
      </c>
      <c r="I2093" s="64"/>
      <c r="J2093" s="65"/>
      <c r="K2093" s="10"/>
      <c r="L2093" s="21">
        <v>8482.3821839080465</v>
      </c>
      <c r="M2093" s="68"/>
      <c r="N2093" s="4"/>
    </row>
    <row r="2094" spans="2:14">
      <c r="B2094" s="59" t="s">
        <v>1905</v>
      </c>
      <c r="C2094" s="7" t="s">
        <v>1906</v>
      </c>
      <c r="I2094" s="64"/>
      <c r="J2094" s="65"/>
      <c r="K2094" s="10"/>
      <c r="L2094" s="21">
        <v>8482.3821839080465</v>
      </c>
      <c r="M2094" s="68"/>
      <c r="N2094" s="4"/>
    </row>
    <row r="2095" spans="2:14">
      <c r="B2095" s="59" t="s">
        <v>1907</v>
      </c>
      <c r="C2095" s="7" t="s">
        <v>1908</v>
      </c>
      <c r="I2095" s="64"/>
      <c r="J2095" s="65"/>
      <c r="K2095" s="10"/>
      <c r="L2095" s="21">
        <v>8787.8798850574713</v>
      </c>
      <c r="M2095" s="68"/>
      <c r="N2095" s="4"/>
    </row>
    <row r="2096" spans="2:14">
      <c r="B2096" s="59" t="s">
        <v>1909</v>
      </c>
      <c r="C2096" s="7" t="s">
        <v>1910</v>
      </c>
      <c r="I2096" s="64"/>
      <c r="J2096" s="65"/>
      <c r="K2096" s="10"/>
      <c r="L2096" s="21">
        <v>8787.8798850574713</v>
      </c>
      <c r="M2096" s="68"/>
      <c r="N2096" s="4"/>
    </row>
    <row r="2097" spans="2:14">
      <c r="B2097" s="59" t="s">
        <v>1911</v>
      </c>
      <c r="C2097" s="7" t="s">
        <v>1912</v>
      </c>
      <c r="I2097" s="64"/>
      <c r="J2097" s="65"/>
      <c r="K2097" s="10"/>
      <c r="L2097" s="21">
        <v>8787.8798850574713</v>
      </c>
      <c r="M2097" s="68"/>
      <c r="N2097" s="4"/>
    </row>
    <row r="2098" spans="2:14">
      <c r="B2098" s="59" t="s">
        <v>1913</v>
      </c>
      <c r="C2098" s="7" t="s">
        <v>1914</v>
      </c>
      <c r="I2098" s="64"/>
      <c r="J2098" s="65"/>
      <c r="K2098" s="10"/>
      <c r="L2098" s="21">
        <v>9789.6281609195412</v>
      </c>
      <c r="M2098" s="68"/>
      <c r="N2098" s="4"/>
    </row>
    <row r="2099" spans="2:14">
      <c r="B2099" s="59" t="s">
        <v>1915</v>
      </c>
      <c r="C2099" s="7" t="s">
        <v>1916</v>
      </c>
      <c r="I2099" s="64"/>
      <c r="J2099" s="65"/>
      <c r="K2099" s="10"/>
      <c r="L2099" s="21">
        <v>10312.831034482759</v>
      </c>
      <c r="M2099" s="68"/>
      <c r="N2099" s="4"/>
    </row>
    <row r="2100" spans="2:14">
      <c r="B2100" s="59" t="s">
        <v>1917</v>
      </c>
      <c r="C2100" s="7" t="s">
        <v>1918</v>
      </c>
      <c r="I2100" s="64"/>
      <c r="J2100" s="65"/>
      <c r="K2100" s="10"/>
      <c r="L2100" s="21">
        <v>10312.831034482759</v>
      </c>
      <c r="M2100" s="68"/>
      <c r="N2100" s="4"/>
    </row>
    <row r="2101" spans="2:14">
      <c r="B2101" s="59" t="s">
        <v>1919</v>
      </c>
      <c r="C2101" s="7" t="s">
        <v>1920</v>
      </c>
      <c r="I2101" s="64"/>
      <c r="J2101" s="65"/>
      <c r="K2101" s="10"/>
      <c r="L2101" s="21">
        <v>10178.858620689654</v>
      </c>
      <c r="M2101" s="68"/>
      <c r="N2101" s="4"/>
    </row>
    <row r="2102" spans="2:14">
      <c r="B2102" s="59" t="s">
        <v>1921</v>
      </c>
      <c r="C2102" s="7" t="s">
        <v>1922</v>
      </c>
      <c r="I2102" s="64"/>
      <c r="J2102" s="65"/>
      <c r="K2102" s="10"/>
      <c r="L2102" s="21">
        <v>10178.858620689654</v>
      </c>
      <c r="M2102" s="68"/>
      <c r="N2102" s="4"/>
    </row>
    <row r="2103" spans="2:14">
      <c r="B2103" s="59" t="s">
        <v>1923</v>
      </c>
      <c r="C2103" s="7" t="s">
        <v>1924</v>
      </c>
      <c r="I2103" s="64"/>
      <c r="J2103" s="65"/>
      <c r="K2103" s="10"/>
      <c r="L2103" s="21">
        <v>10178.858620689654</v>
      </c>
      <c r="M2103" s="68"/>
      <c r="N2103" s="4"/>
    </row>
    <row r="2104" spans="2:14">
      <c r="B2104" s="59" t="s">
        <v>1925</v>
      </c>
      <c r="C2104" s="7" t="s">
        <v>1926</v>
      </c>
      <c r="I2104" s="64"/>
      <c r="J2104" s="65"/>
      <c r="K2104" s="10"/>
      <c r="L2104" s="21">
        <v>10544.745402298851</v>
      </c>
      <c r="M2104" s="68"/>
      <c r="N2104" s="4"/>
    </row>
    <row r="2105" spans="2:14">
      <c r="B2105" s="59" t="s">
        <v>1927</v>
      </c>
      <c r="C2105" s="7" t="s">
        <v>1928</v>
      </c>
      <c r="I2105" s="64"/>
      <c r="J2105" s="65"/>
      <c r="K2105" s="10"/>
      <c r="L2105" s="21">
        <v>10544.745402298851</v>
      </c>
      <c r="M2105" s="68"/>
      <c r="N2105" s="4"/>
    </row>
    <row r="2106" spans="2:14">
      <c r="B2106" s="59" t="s">
        <v>1929</v>
      </c>
      <c r="C2106" s="7" t="s">
        <v>1930</v>
      </c>
      <c r="I2106" s="64"/>
      <c r="J2106" s="65"/>
      <c r="K2106" s="10"/>
      <c r="L2106" s="21">
        <v>10544.745402298851</v>
      </c>
      <c r="M2106" s="68"/>
      <c r="N2106" s="4"/>
    </row>
    <row r="2107" spans="2:14">
      <c r="B2107" s="59" t="s">
        <v>1931</v>
      </c>
      <c r="C2107" s="7" t="s">
        <v>1932</v>
      </c>
      <c r="I2107" s="64"/>
      <c r="J2107" s="65"/>
      <c r="K2107" s="10"/>
      <c r="L2107" s="21">
        <v>11747.452298850574</v>
      </c>
      <c r="M2107" s="68"/>
      <c r="N2107" s="4"/>
    </row>
    <row r="2108" spans="2:14">
      <c r="B2108" s="59" t="s">
        <v>1933</v>
      </c>
      <c r="C2108" s="7" t="s">
        <v>1934</v>
      </c>
      <c r="I2108" s="64"/>
      <c r="J2108" s="65"/>
      <c r="K2108" s="10"/>
      <c r="L2108" s="21">
        <v>12374.179310344827</v>
      </c>
      <c r="M2108" s="68"/>
      <c r="N2108" s="4"/>
    </row>
    <row r="2109" spans="2:14">
      <c r="B2109" s="59" t="s">
        <v>1935</v>
      </c>
      <c r="C2109" s="7" t="s">
        <v>1936</v>
      </c>
      <c r="I2109" s="64"/>
      <c r="J2109" s="65"/>
      <c r="K2109" s="10"/>
      <c r="L2109" s="21">
        <v>12374.179310344827</v>
      </c>
      <c r="M2109" s="68"/>
      <c r="N2109" s="4"/>
    </row>
    <row r="2110" spans="2:14">
      <c r="B2110" s="59" t="s">
        <v>1937</v>
      </c>
      <c r="C2110" s="7" t="s">
        <v>1938</v>
      </c>
      <c r="I2110" s="64"/>
      <c r="J2110" s="65"/>
      <c r="K2110" s="10"/>
      <c r="L2110" s="21">
        <v>5073.1902298850582</v>
      </c>
      <c r="M2110" s="68"/>
      <c r="N2110" s="4"/>
    </row>
    <row r="2111" spans="2:14">
      <c r="B2111" s="59" t="s">
        <v>1939</v>
      </c>
      <c r="C2111" s="7" t="s">
        <v>1940</v>
      </c>
      <c r="I2111" s="64"/>
      <c r="J2111" s="65"/>
      <c r="K2111" s="10"/>
      <c r="L2111" s="21">
        <v>6273.8672413793111</v>
      </c>
      <c r="M2111" s="68"/>
      <c r="N2111" s="4"/>
    </row>
    <row r="2112" spans="2:14">
      <c r="B2112" s="59" t="s">
        <v>1941</v>
      </c>
      <c r="C2112" s="7" t="s">
        <v>1942</v>
      </c>
      <c r="I2112" s="64"/>
      <c r="J2112" s="65"/>
      <c r="K2112" s="10"/>
      <c r="L2112" s="21">
        <v>6902.624137931035</v>
      </c>
      <c r="M2112" s="68"/>
      <c r="N2112" s="4"/>
    </row>
    <row r="2113" spans="2:14">
      <c r="B2113" s="59" t="s">
        <v>1943</v>
      </c>
      <c r="C2113" s="7" t="s">
        <v>1944</v>
      </c>
      <c r="I2113" s="64"/>
      <c r="J2113" s="65"/>
      <c r="K2113" s="10"/>
      <c r="L2113" s="21">
        <v>6902.624137931035</v>
      </c>
      <c r="M2113" s="68"/>
      <c r="N2113" s="4"/>
    </row>
    <row r="2114" spans="2:14">
      <c r="B2114" s="59" t="s">
        <v>1945</v>
      </c>
      <c r="C2114" s="7" t="s">
        <v>1946</v>
      </c>
      <c r="I2114" s="64"/>
      <c r="J2114" s="65"/>
      <c r="K2114" s="10"/>
      <c r="L2114" s="21">
        <v>6280.4643678160919</v>
      </c>
      <c r="M2114" s="68"/>
      <c r="N2114" s="4"/>
    </row>
    <row r="2115" spans="2:14">
      <c r="B2115" s="59" t="s">
        <v>1947</v>
      </c>
      <c r="C2115" s="7" t="s">
        <v>1948</v>
      </c>
      <c r="I2115" s="64"/>
      <c r="J2115" s="65"/>
      <c r="K2115" s="10"/>
      <c r="L2115" s="21">
        <v>7481.1413793103447</v>
      </c>
      <c r="M2115" s="68"/>
      <c r="N2115" s="4"/>
    </row>
    <row r="2116" spans="2:14">
      <c r="B2116" s="59" t="s">
        <v>1949</v>
      </c>
      <c r="C2116" s="7" t="s">
        <v>1950</v>
      </c>
      <c r="I2116" s="64"/>
      <c r="J2116" s="65"/>
      <c r="K2116" s="10"/>
      <c r="L2116" s="21">
        <v>8107.8683908045978</v>
      </c>
      <c r="M2116" s="68"/>
      <c r="N2116" s="4"/>
    </row>
    <row r="2117" spans="2:14">
      <c r="B2117" s="59" t="s">
        <v>1951</v>
      </c>
      <c r="C2117" s="7" t="s">
        <v>1952</v>
      </c>
      <c r="I2117" s="64"/>
      <c r="J2117" s="65"/>
      <c r="K2117" s="10"/>
      <c r="L2117" s="21">
        <v>8107.8683908045978</v>
      </c>
      <c r="M2117" s="68"/>
      <c r="N2117" s="4"/>
    </row>
    <row r="2118" spans="2:14">
      <c r="B2118" s="59" t="s">
        <v>1953</v>
      </c>
      <c r="C2118" s="7" t="s">
        <v>1954</v>
      </c>
      <c r="I2118" s="64"/>
      <c r="J2118" s="65"/>
      <c r="K2118" s="10"/>
      <c r="L2118" s="21">
        <v>6407.8396551724136</v>
      </c>
      <c r="M2118" s="68"/>
      <c r="N2118" s="4"/>
    </row>
    <row r="2119" spans="2:14">
      <c r="B2119" s="59" t="s">
        <v>1955</v>
      </c>
      <c r="C2119" s="7" t="s">
        <v>1956</v>
      </c>
      <c r="I2119" s="64"/>
      <c r="J2119" s="65"/>
      <c r="K2119" s="10"/>
      <c r="L2119" s="21">
        <v>7611.5614942528737</v>
      </c>
      <c r="M2119" s="68"/>
      <c r="N2119" s="4"/>
    </row>
    <row r="2120" spans="2:14">
      <c r="B2120" s="59" t="s">
        <v>1957</v>
      </c>
      <c r="C2120" s="7" t="s">
        <v>1958</v>
      </c>
      <c r="I2120" s="64"/>
      <c r="J2120" s="65"/>
      <c r="K2120" s="10"/>
      <c r="L2120" s="21">
        <v>8238.2885057471267</v>
      </c>
      <c r="M2120" s="68"/>
      <c r="N2120" s="4"/>
    </row>
    <row r="2121" spans="2:14">
      <c r="B2121" s="59" t="s">
        <v>1959</v>
      </c>
      <c r="C2121" s="7" t="s">
        <v>1960</v>
      </c>
      <c r="I2121" s="64"/>
      <c r="J2121" s="65"/>
      <c r="K2121" s="10"/>
      <c r="L2121" s="21">
        <v>8238.2885057471267</v>
      </c>
      <c r="M2121" s="68"/>
      <c r="N2121" s="4"/>
    </row>
    <row r="2122" spans="2:14">
      <c r="B2122" s="59" t="s">
        <v>1961</v>
      </c>
      <c r="C2122" s="7" t="s">
        <v>1962</v>
      </c>
      <c r="I2122" s="64"/>
      <c r="J2122" s="65"/>
      <c r="K2122" s="10"/>
      <c r="L2122" s="21">
        <v>6936.6247126436783</v>
      </c>
      <c r="M2122" s="68"/>
      <c r="N2122" s="4"/>
    </row>
    <row r="2123" spans="2:14">
      <c r="B2123" s="59" t="s">
        <v>1963</v>
      </c>
      <c r="C2123" s="7" t="s">
        <v>1964</v>
      </c>
      <c r="I2123" s="64"/>
      <c r="J2123" s="65"/>
      <c r="K2123" s="10"/>
      <c r="L2123" s="21">
        <v>8139.3316091954021</v>
      </c>
      <c r="M2123" s="68"/>
      <c r="N2123" s="4"/>
    </row>
    <row r="2124" spans="2:14">
      <c r="B2124" s="59" t="s">
        <v>1965</v>
      </c>
      <c r="C2124" s="7" t="s">
        <v>1966</v>
      </c>
      <c r="I2124" s="64"/>
      <c r="J2124" s="65"/>
      <c r="K2124" s="10"/>
      <c r="L2124" s="21">
        <v>8767.0735632183914</v>
      </c>
      <c r="M2124" s="68"/>
      <c r="N2124" s="4"/>
    </row>
    <row r="2125" spans="2:14">
      <c r="B2125" s="59" t="s">
        <v>1967</v>
      </c>
      <c r="C2125" s="7" t="s">
        <v>1968</v>
      </c>
      <c r="I2125" s="64"/>
      <c r="J2125" s="65"/>
      <c r="K2125" s="10"/>
      <c r="L2125" s="21">
        <v>8767.0735632183914</v>
      </c>
      <c r="M2125" s="68"/>
      <c r="N2125" s="4"/>
    </row>
    <row r="2126" spans="2:14">
      <c r="B2126" s="59" t="s">
        <v>1969</v>
      </c>
      <c r="C2126" s="7" t="s">
        <v>1970</v>
      </c>
      <c r="I2126" s="64"/>
      <c r="J2126" s="65"/>
      <c r="K2126" s="10"/>
      <c r="L2126" s="21">
        <v>10544.745402298851</v>
      </c>
      <c r="M2126" s="68"/>
      <c r="N2126" s="4"/>
    </row>
    <row r="2127" spans="2:14">
      <c r="B2127" s="59" t="s">
        <v>1971</v>
      </c>
      <c r="C2127" s="7" t="s">
        <v>1972</v>
      </c>
      <c r="I2127" s="64"/>
      <c r="J2127" s="65"/>
      <c r="K2127" s="10"/>
      <c r="L2127" s="21">
        <v>11747.452298850574</v>
      </c>
      <c r="M2127" s="68"/>
      <c r="N2127" s="4"/>
    </row>
    <row r="2128" spans="2:14">
      <c r="B2128" s="59" t="s">
        <v>1973</v>
      </c>
      <c r="C2128" s="7" t="s">
        <v>1974</v>
      </c>
      <c r="I2128" s="64"/>
      <c r="J2128" s="65"/>
      <c r="K2128" s="10"/>
      <c r="L2128" s="21">
        <v>12374.179310344827</v>
      </c>
      <c r="M2128" s="68"/>
      <c r="N2128" s="4"/>
    </row>
    <row r="2129" spans="2:14">
      <c r="B2129" s="59" t="s">
        <v>1975</v>
      </c>
      <c r="C2129" s="7" t="s">
        <v>1976</v>
      </c>
      <c r="I2129" s="64"/>
      <c r="J2129" s="65"/>
      <c r="K2129" s="10"/>
      <c r="L2129" s="21">
        <v>12374.179310344827</v>
      </c>
      <c r="M2129" s="68"/>
      <c r="N2129" s="4"/>
    </row>
    <row r="2130" spans="2:14">
      <c r="B2130" s="59" t="s">
        <v>1977</v>
      </c>
      <c r="C2130" s="7" t="s">
        <v>1978</v>
      </c>
      <c r="I2130" s="64"/>
      <c r="J2130" s="65"/>
      <c r="K2130" s="10"/>
      <c r="L2130" s="21">
        <v>4097.8304597701153</v>
      </c>
      <c r="M2130" s="68"/>
      <c r="N2130" s="4"/>
    </row>
    <row r="2131" spans="2:14">
      <c r="B2131" s="59" t="s">
        <v>1979</v>
      </c>
      <c r="C2131" s="7" t="s">
        <v>1980</v>
      </c>
      <c r="I2131" s="64"/>
      <c r="J2131" s="65"/>
      <c r="K2131" s="10"/>
      <c r="L2131" s="21">
        <v>4097.8304597701153</v>
      </c>
      <c r="M2131" s="68"/>
      <c r="N2131" s="4"/>
    </row>
    <row r="2132" spans="2:14">
      <c r="B2132" s="59" t="s">
        <v>1981</v>
      </c>
      <c r="C2132" s="7" t="s">
        <v>1982</v>
      </c>
      <c r="I2132" s="64"/>
      <c r="J2132" s="65"/>
      <c r="K2132" s="10"/>
      <c r="L2132" s="21">
        <v>4097.8304597701153</v>
      </c>
      <c r="M2132" s="68"/>
      <c r="N2132" s="4"/>
    </row>
    <row r="2133" spans="2:14">
      <c r="B2133" s="59" t="s">
        <v>1983</v>
      </c>
      <c r="C2133" s="7" t="s">
        <v>1984</v>
      </c>
      <c r="I2133" s="64"/>
      <c r="J2133" s="65"/>
      <c r="K2133" s="10"/>
      <c r="L2133" s="21">
        <v>5047.3091954022984</v>
      </c>
      <c r="M2133" s="68"/>
      <c r="N2133" s="4"/>
    </row>
    <row r="2134" spans="2:14">
      <c r="B2134" s="59" t="s">
        <v>1985</v>
      </c>
      <c r="C2134" s="7" t="s">
        <v>1986</v>
      </c>
      <c r="I2134" s="64"/>
      <c r="J2134" s="65"/>
      <c r="K2134" s="10"/>
      <c r="L2134" s="21">
        <v>5544.631034482758</v>
      </c>
      <c r="M2134" s="68"/>
      <c r="N2134" s="4"/>
    </row>
    <row r="2135" spans="2:14">
      <c r="B2135" s="59" t="s">
        <v>1987</v>
      </c>
      <c r="C2135" s="7" t="s">
        <v>1988</v>
      </c>
      <c r="I2135" s="64"/>
      <c r="J2135" s="65"/>
      <c r="K2135" s="10"/>
      <c r="L2135" s="21">
        <v>5102.6235632183907</v>
      </c>
      <c r="M2135" s="68"/>
      <c r="N2135" s="4"/>
    </row>
    <row r="2136" spans="2:14">
      <c r="B2136" s="59" t="s">
        <v>1989</v>
      </c>
      <c r="C2136" s="7" t="s">
        <v>1990</v>
      </c>
      <c r="I2136" s="64"/>
      <c r="J2136" s="65"/>
      <c r="K2136" s="10"/>
      <c r="L2136" s="21">
        <v>5102.6235632183907</v>
      </c>
      <c r="M2136" s="68"/>
      <c r="N2136" s="4"/>
    </row>
    <row r="2137" spans="2:14">
      <c r="B2137" s="59" t="s">
        <v>1991</v>
      </c>
      <c r="C2137" s="7" t="s">
        <v>1992</v>
      </c>
      <c r="I2137" s="64"/>
      <c r="J2137" s="65"/>
      <c r="K2137" s="10"/>
      <c r="L2137" s="21">
        <v>5102.6235632183907</v>
      </c>
      <c r="M2137" s="68"/>
      <c r="N2137" s="4"/>
    </row>
    <row r="2138" spans="2:14">
      <c r="B2138" s="59" t="s">
        <v>1993</v>
      </c>
      <c r="C2138" s="7" t="s">
        <v>1994</v>
      </c>
      <c r="I2138" s="64"/>
      <c r="J2138" s="65"/>
      <c r="K2138" s="10"/>
      <c r="L2138" s="21">
        <v>6056.1620689655174</v>
      </c>
      <c r="M2138" s="68"/>
      <c r="N2138" s="4"/>
    </row>
    <row r="2139" spans="2:14">
      <c r="B2139" s="59" t="s">
        <v>1995</v>
      </c>
      <c r="C2139" s="7" t="s">
        <v>1996</v>
      </c>
      <c r="I2139" s="64"/>
      <c r="J2139" s="65"/>
      <c r="K2139" s="10"/>
      <c r="L2139" s="21">
        <v>6552.4689655172415</v>
      </c>
      <c r="M2139" s="68"/>
      <c r="N2139" s="4"/>
    </row>
    <row r="2140" spans="2:14">
      <c r="B2140" s="59" t="s">
        <v>1997</v>
      </c>
      <c r="C2140" s="7" t="s">
        <v>1998</v>
      </c>
      <c r="I2140" s="64"/>
      <c r="J2140" s="65"/>
      <c r="K2140" s="10"/>
      <c r="L2140" s="21">
        <v>5650.1850574712644</v>
      </c>
      <c r="M2140" s="68"/>
      <c r="N2140" s="4"/>
    </row>
    <row r="2141" spans="2:14">
      <c r="B2141" s="59" t="s">
        <v>1999</v>
      </c>
      <c r="C2141" s="7" t="s">
        <v>2000</v>
      </c>
      <c r="I2141" s="64"/>
      <c r="J2141" s="65"/>
      <c r="K2141" s="10"/>
      <c r="L2141" s="21">
        <v>5650.1850574712644</v>
      </c>
      <c r="M2141" s="68"/>
      <c r="N2141" s="4"/>
    </row>
    <row r="2142" spans="2:14">
      <c r="B2142" s="59" t="s">
        <v>2001</v>
      </c>
      <c r="C2142" s="7" t="s">
        <v>2002</v>
      </c>
      <c r="I2142" s="64"/>
      <c r="J2142" s="65"/>
      <c r="K2142" s="10"/>
      <c r="L2142" s="21">
        <v>5650.1850574712644</v>
      </c>
      <c r="M2142" s="68"/>
      <c r="N2142" s="4"/>
    </row>
    <row r="2143" spans="2:14">
      <c r="B2143" s="59" t="s">
        <v>2003</v>
      </c>
      <c r="C2143" s="7" t="s">
        <v>2004</v>
      </c>
      <c r="I2143" s="64"/>
      <c r="J2143" s="65"/>
      <c r="K2143" s="10"/>
      <c r="L2143" s="21">
        <v>6602.7086206896547</v>
      </c>
      <c r="M2143" s="68"/>
      <c r="N2143" s="4"/>
    </row>
    <row r="2144" spans="2:14">
      <c r="B2144" s="59" t="s">
        <v>2005</v>
      </c>
      <c r="C2144" s="7" t="s">
        <v>2006</v>
      </c>
      <c r="I2144" s="64"/>
      <c r="J2144" s="65"/>
      <c r="K2144" s="10"/>
      <c r="L2144" s="21">
        <v>7101.0454022988506</v>
      </c>
      <c r="M2144" s="68"/>
      <c r="N2144" s="4"/>
    </row>
    <row r="2145" spans="2:14">
      <c r="B2145" s="59" t="s">
        <v>56</v>
      </c>
      <c r="C2145" s="7" t="s">
        <v>2007</v>
      </c>
      <c r="I2145" s="64"/>
      <c r="J2145" s="65"/>
      <c r="K2145" s="10"/>
      <c r="L2145" s="21">
        <v>6898.0568965517241</v>
      </c>
      <c r="M2145" s="68"/>
      <c r="N2145" s="4"/>
    </row>
    <row r="2146" spans="2:14">
      <c r="B2146" s="59" t="s">
        <v>59</v>
      </c>
      <c r="C2146" s="7" t="s">
        <v>2008</v>
      </c>
      <c r="I2146" s="64"/>
      <c r="J2146" s="65"/>
      <c r="K2146" s="10"/>
      <c r="L2146" s="21">
        <v>7031.0143678160921</v>
      </c>
      <c r="M2146" s="68"/>
      <c r="N2146" s="4"/>
    </row>
    <row r="2147" spans="2:14">
      <c r="B2147" s="59" t="s">
        <v>2009</v>
      </c>
      <c r="C2147" s="7" t="s">
        <v>2010</v>
      </c>
      <c r="I2147" s="64"/>
      <c r="J2147" s="65"/>
      <c r="K2147" s="10"/>
      <c r="L2147" s="21">
        <v>6677.8143678160923</v>
      </c>
      <c r="M2147" s="68"/>
      <c r="N2147" s="4"/>
    </row>
    <row r="2148" spans="2:14">
      <c r="B2148" s="59" t="s">
        <v>2011</v>
      </c>
      <c r="C2148" s="7" t="s">
        <v>2012</v>
      </c>
      <c r="I2148" s="64"/>
      <c r="J2148" s="65"/>
      <c r="K2148" s="10"/>
      <c r="L2148" s="21">
        <v>6677.8143678160923</v>
      </c>
      <c r="M2148" s="68"/>
      <c r="N2148" s="4"/>
    </row>
    <row r="2149" spans="2:14">
      <c r="B2149" s="59" t="s">
        <v>2013</v>
      </c>
      <c r="C2149" s="7" t="s">
        <v>2014</v>
      </c>
      <c r="I2149" s="64"/>
      <c r="J2149" s="65"/>
      <c r="K2149" s="10"/>
      <c r="L2149" s="21">
        <v>8913.225287356323</v>
      </c>
      <c r="M2149" s="68"/>
      <c r="N2149" s="4"/>
    </row>
    <row r="2150" spans="2:14">
      <c r="B2150" s="59" t="s">
        <v>2015</v>
      </c>
      <c r="C2150" s="7" t="s">
        <v>2016</v>
      </c>
      <c r="I2150" s="64"/>
      <c r="J2150" s="65"/>
      <c r="K2150" s="10"/>
      <c r="L2150" s="21">
        <v>9083.7356321839088</v>
      </c>
      <c r="M2150" s="68"/>
      <c r="N2150" s="4"/>
    </row>
    <row r="2151" spans="2:14">
      <c r="B2151" s="59" t="s">
        <v>57</v>
      </c>
      <c r="C2151" s="7" t="s">
        <v>2017</v>
      </c>
      <c r="I2151" s="64"/>
      <c r="J2151" s="65"/>
      <c r="K2151" s="10"/>
      <c r="L2151" s="21">
        <v>10593.970114942529</v>
      </c>
      <c r="M2151" s="68"/>
      <c r="N2151" s="4"/>
    </row>
    <row r="2152" spans="2:14">
      <c r="B2152" s="59" t="s">
        <v>60</v>
      </c>
      <c r="C2152" s="7" t="s">
        <v>2018</v>
      </c>
      <c r="I2152" s="64"/>
      <c r="J2152" s="65"/>
      <c r="K2152" s="10"/>
      <c r="L2152" s="21">
        <v>10798.481034482758</v>
      </c>
      <c r="M2152" s="68"/>
      <c r="N2152" s="4"/>
    </row>
    <row r="2153" spans="2:14">
      <c r="B2153" s="59" t="s">
        <v>2019</v>
      </c>
      <c r="C2153" s="7" t="s">
        <v>2020</v>
      </c>
      <c r="I2153" s="64"/>
      <c r="J2153" s="65"/>
      <c r="K2153" s="10"/>
      <c r="L2153" s="21">
        <v>8643.4535632183906</v>
      </c>
      <c r="M2153" s="68"/>
      <c r="N2153" s="4"/>
    </row>
    <row r="2154" spans="2:14">
      <c r="B2154" s="59" t="s">
        <v>2021</v>
      </c>
      <c r="C2154" s="7" t="s">
        <v>2022</v>
      </c>
      <c r="I2154" s="64"/>
      <c r="J2154" s="65"/>
      <c r="K2154" s="10"/>
      <c r="L2154" s="21">
        <v>8643.4535632183906</v>
      </c>
      <c r="M2154" s="68"/>
      <c r="N2154" s="4"/>
    </row>
    <row r="2155" spans="2:14">
      <c r="B2155" s="59" t="s">
        <v>2023</v>
      </c>
      <c r="C2155" s="7" t="s">
        <v>2024</v>
      </c>
      <c r="I2155" s="64"/>
      <c r="J2155" s="65"/>
      <c r="K2155" s="10"/>
      <c r="L2155" s="21">
        <v>8643.4535632183906</v>
      </c>
      <c r="M2155" s="68"/>
      <c r="N2155" s="4"/>
    </row>
    <row r="2156" spans="2:14">
      <c r="B2156" s="59" t="s">
        <v>2025</v>
      </c>
      <c r="C2156" s="7" t="s">
        <v>2026</v>
      </c>
      <c r="I2156" s="64"/>
      <c r="J2156" s="65"/>
      <c r="K2156" s="10"/>
      <c r="L2156" s="21">
        <v>8643.4535632183906</v>
      </c>
      <c r="M2156" s="68"/>
      <c r="N2156" s="4"/>
    </row>
    <row r="2157" spans="2:14">
      <c r="B2157" s="59" t="s">
        <v>2027</v>
      </c>
      <c r="C2157" s="7" t="s">
        <v>2028</v>
      </c>
      <c r="I2157" s="64"/>
      <c r="J2157" s="65"/>
      <c r="K2157" s="10"/>
      <c r="L2157" s="21">
        <v>11054.957011494254</v>
      </c>
      <c r="M2157" s="68"/>
      <c r="N2157" s="4"/>
    </row>
    <row r="2158" spans="2:14">
      <c r="B2158" s="59" t="s">
        <v>2029</v>
      </c>
      <c r="C2158" s="7" t="s">
        <v>2030</v>
      </c>
      <c r="I2158" s="64"/>
      <c r="J2158" s="65"/>
      <c r="K2158" s="10"/>
      <c r="L2158" s="21">
        <v>11054.957011494254</v>
      </c>
      <c r="M2158" s="68"/>
      <c r="N2158" s="4"/>
    </row>
    <row r="2159" spans="2:14">
      <c r="B2159" s="59" t="s">
        <v>2031</v>
      </c>
      <c r="C2159" s="7" t="s">
        <v>2032</v>
      </c>
      <c r="I2159" s="64"/>
      <c r="J2159" s="65"/>
      <c r="K2159" s="10"/>
      <c r="L2159" s="21">
        <v>12500.742643678161</v>
      </c>
      <c r="M2159" s="68"/>
      <c r="N2159" s="4"/>
    </row>
    <row r="2160" spans="2:14">
      <c r="B2160" s="59" t="s">
        <v>2033</v>
      </c>
      <c r="C2160" s="7" t="s">
        <v>2034</v>
      </c>
      <c r="I2160" s="64"/>
      <c r="J2160" s="65"/>
      <c r="K2160" s="10"/>
      <c r="L2160" s="21">
        <v>12500.742643678161</v>
      </c>
      <c r="M2160" s="68"/>
      <c r="N2160" s="4"/>
    </row>
    <row r="2161" spans="2:14">
      <c r="B2161" s="59" t="s">
        <v>2035</v>
      </c>
      <c r="C2161" s="7" t="s">
        <v>2036</v>
      </c>
      <c r="I2161" s="64"/>
      <c r="J2161" s="65"/>
      <c r="K2161" s="10"/>
      <c r="L2161" s="21">
        <v>10699.930114942528</v>
      </c>
      <c r="M2161" s="68"/>
      <c r="N2161" s="4"/>
    </row>
    <row r="2162" spans="2:14">
      <c r="B2162" s="59" t="s">
        <v>2037</v>
      </c>
      <c r="C2162" s="7" t="s">
        <v>2038</v>
      </c>
      <c r="I2162" s="64"/>
      <c r="J2162" s="65"/>
      <c r="K2162" s="10"/>
      <c r="L2162" s="21">
        <v>10902.563390804597</v>
      </c>
      <c r="M2162" s="68"/>
      <c r="N2162" s="4"/>
    </row>
    <row r="2163" spans="2:14">
      <c r="B2163" s="59" t="s">
        <v>2039</v>
      </c>
      <c r="C2163" s="7" t="s">
        <v>2040</v>
      </c>
      <c r="I2163" s="64"/>
      <c r="J2163" s="65"/>
      <c r="K2163" s="10"/>
      <c r="L2163" s="21">
        <v>10699.930114942528</v>
      </c>
      <c r="M2163" s="68"/>
      <c r="N2163" s="4"/>
    </row>
    <row r="2164" spans="2:14">
      <c r="B2164" s="59" t="s">
        <v>2041</v>
      </c>
      <c r="C2164" s="7" t="s">
        <v>2042</v>
      </c>
      <c r="I2164" s="64"/>
      <c r="J2164" s="65"/>
      <c r="K2164" s="10"/>
      <c r="L2164" s="21">
        <v>10699.930114942528</v>
      </c>
      <c r="M2164" s="68"/>
      <c r="N2164" s="4"/>
    </row>
    <row r="2165" spans="2:14">
      <c r="B2165" s="59" t="s">
        <v>2043</v>
      </c>
      <c r="C2165" s="7" t="s">
        <v>2044</v>
      </c>
      <c r="I2165" s="64"/>
      <c r="J2165" s="65"/>
      <c r="K2165" s="10"/>
      <c r="L2165" s="21">
        <v>13110.317126436781</v>
      </c>
      <c r="M2165" s="68"/>
      <c r="N2165" s="4"/>
    </row>
    <row r="2166" spans="2:14">
      <c r="B2166" s="59" t="s">
        <v>2045</v>
      </c>
      <c r="C2166" s="7" t="s">
        <v>2046</v>
      </c>
      <c r="I2166" s="64"/>
      <c r="J2166" s="65"/>
      <c r="K2166" s="10"/>
      <c r="L2166" s="21">
        <v>13363.748275862068</v>
      </c>
      <c r="M2166" s="68"/>
      <c r="N2166" s="4"/>
    </row>
    <row r="2167" spans="2:14">
      <c r="B2167" s="59" t="s">
        <v>2047</v>
      </c>
      <c r="C2167" s="7" t="s">
        <v>2048</v>
      </c>
      <c r="I2167" s="64"/>
      <c r="J2167" s="65"/>
      <c r="K2167" s="10"/>
      <c r="L2167" s="21">
        <v>14556.660977011496</v>
      </c>
      <c r="M2167" s="68"/>
      <c r="N2167" s="4"/>
    </row>
    <row r="2168" spans="2:14">
      <c r="B2168" s="59" t="s">
        <v>2049</v>
      </c>
      <c r="C2168" s="7" t="s">
        <v>2050</v>
      </c>
      <c r="I2168" s="64"/>
      <c r="J2168" s="65"/>
      <c r="K2168" s="10"/>
      <c r="L2168" s="21">
        <v>14835.770172413793</v>
      </c>
      <c r="M2168" s="68"/>
      <c r="N2168" s="4"/>
    </row>
    <row r="2169" spans="2:14">
      <c r="B2169" s="59" t="s">
        <v>2051</v>
      </c>
      <c r="C2169" s="7" t="s">
        <v>2052</v>
      </c>
      <c r="I2169" s="64"/>
      <c r="J2169" s="65"/>
      <c r="K2169" s="10"/>
      <c r="L2169" s="21">
        <v>12838.464770114942</v>
      </c>
      <c r="M2169" s="68"/>
      <c r="N2169" s="4"/>
    </row>
    <row r="2170" spans="2:14">
      <c r="B2170" s="59" t="s">
        <v>2053</v>
      </c>
      <c r="C2170" s="7" t="s">
        <v>2054</v>
      </c>
      <c r="I2170" s="64"/>
      <c r="J2170" s="65"/>
      <c r="K2170" s="10"/>
      <c r="L2170" s="21">
        <v>12838.464770114942</v>
      </c>
      <c r="M2170" s="68"/>
      <c r="N2170" s="4"/>
    </row>
    <row r="2171" spans="2:14">
      <c r="B2171" s="59" t="s">
        <v>2055</v>
      </c>
      <c r="C2171" s="7" t="s">
        <v>2056</v>
      </c>
      <c r="I2171" s="64"/>
      <c r="J2171" s="65"/>
      <c r="K2171" s="10"/>
      <c r="L2171" s="21">
        <v>12838.464770114942</v>
      </c>
      <c r="M2171" s="68"/>
      <c r="N2171" s="4"/>
    </row>
    <row r="2172" spans="2:14">
      <c r="B2172" s="59" t="s">
        <v>2057</v>
      </c>
      <c r="C2172" s="7" t="s">
        <v>2058</v>
      </c>
      <c r="I2172" s="64"/>
      <c r="J2172" s="65"/>
      <c r="K2172" s="10"/>
      <c r="L2172" s="21">
        <v>12838.464770114942</v>
      </c>
      <c r="M2172" s="68"/>
      <c r="N2172" s="4"/>
    </row>
    <row r="2173" spans="2:14">
      <c r="B2173" s="59" t="s">
        <v>2059</v>
      </c>
      <c r="C2173" s="7" t="s">
        <v>2060</v>
      </c>
      <c r="I2173" s="64"/>
      <c r="J2173" s="65"/>
      <c r="K2173" s="10"/>
      <c r="L2173" s="21">
        <v>15249.41</v>
      </c>
      <c r="M2173" s="68"/>
      <c r="N2173" s="4"/>
    </row>
    <row r="2174" spans="2:14">
      <c r="B2174" s="59" t="s">
        <v>2061</v>
      </c>
      <c r="C2174" s="7" t="s">
        <v>2062</v>
      </c>
      <c r="I2174" s="64"/>
      <c r="J2174" s="65"/>
      <c r="K2174" s="10"/>
      <c r="L2174" s="21">
        <v>15249.41</v>
      </c>
      <c r="M2174" s="68"/>
      <c r="N2174" s="4"/>
    </row>
    <row r="2175" spans="2:14">
      <c r="B2175" s="59" t="s">
        <v>2063</v>
      </c>
      <c r="C2175" s="7" t="s">
        <v>2064</v>
      </c>
      <c r="I2175" s="64"/>
      <c r="J2175" s="65"/>
      <c r="K2175" s="10"/>
      <c r="L2175" s="21">
        <v>16696.312068965515</v>
      </c>
      <c r="M2175" s="68"/>
      <c r="N2175" s="4"/>
    </row>
    <row r="2176" spans="2:14">
      <c r="B2176" s="59" t="s">
        <v>2065</v>
      </c>
      <c r="C2176" s="7" t="s">
        <v>2066</v>
      </c>
      <c r="I2176" s="64"/>
      <c r="J2176" s="65"/>
      <c r="K2176" s="10"/>
      <c r="L2176" s="21">
        <v>16696.312068965515</v>
      </c>
      <c r="M2176" s="68"/>
      <c r="N2176" s="4"/>
    </row>
    <row r="2177" spans="2:14">
      <c r="B2177" s="59" t="s">
        <v>66</v>
      </c>
      <c r="C2177" s="7" t="s">
        <v>2067</v>
      </c>
      <c r="I2177" s="64"/>
      <c r="J2177" s="65"/>
      <c r="K2177" s="10"/>
      <c r="L2177" s="21">
        <v>15186.585057471264</v>
      </c>
      <c r="M2177" s="68"/>
      <c r="N2177" s="4"/>
    </row>
    <row r="2178" spans="2:14">
      <c r="B2178" s="59" t="s">
        <v>69</v>
      </c>
      <c r="C2178" s="7" t="s">
        <v>2068</v>
      </c>
      <c r="I2178" s="64"/>
      <c r="J2178" s="65"/>
      <c r="K2178" s="10"/>
      <c r="L2178" s="21">
        <v>15944.239655172414</v>
      </c>
      <c r="M2178" s="68"/>
      <c r="N2178" s="4"/>
    </row>
    <row r="2179" spans="2:14">
      <c r="B2179" s="59" t="s">
        <v>2069</v>
      </c>
      <c r="C2179" s="7" t="s">
        <v>2070</v>
      </c>
      <c r="I2179" s="64"/>
      <c r="J2179" s="65"/>
      <c r="K2179" s="10"/>
      <c r="L2179" s="21">
        <v>15141.420114942528</v>
      </c>
      <c r="M2179" s="68"/>
      <c r="N2179" s="4"/>
    </row>
    <row r="2180" spans="2:14">
      <c r="B2180" s="59" t="s">
        <v>2071</v>
      </c>
      <c r="C2180" s="7" t="s">
        <v>2072</v>
      </c>
      <c r="I2180" s="64"/>
      <c r="J2180" s="65"/>
      <c r="K2180" s="10"/>
      <c r="L2180" s="21">
        <v>15141.420114942528</v>
      </c>
      <c r="M2180" s="68"/>
      <c r="N2180" s="4"/>
    </row>
    <row r="2181" spans="2:14">
      <c r="B2181" s="59" t="s">
        <v>2073</v>
      </c>
      <c r="C2181" s="7" t="s">
        <v>2074</v>
      </c>
      <c r="I2181" s="64"/>
      <c r="J2181" s="65"/>
      <c r="K2181" s="10"/>
      <c r="L2181" s="21">
        <v>17376.32356321839</v>
      </c>
      <c r="M2181" s="68"/>
      <c r="N2181" s="4"/>
    </row>
    <row r="2182" spans="2:14">
      <c r="B2182" s="59" t="s">
        <v>2075</v>
      </c>
      <c r="C2182" s="7" t="s">
        <v>2076</v>
      </c>
      <c r="I2182" s="64"/>
      <c r="J2182" s="65"/>
      <c r="K2182" s="10"/>
      <c r="L2182" s="21">
        <v>17709.732183908047</v>
      </c>
      <c r="M2182" s="68"/>
      <c r="N2182" s="4"/>
    </row>
    <row r="2183" spans="2:14">
      <c r="B2183" s="59" t="s">
        <v>67</v>
      </c>
      <c r="C2183" s="7" t="s">
        <v>2077</v>
      </c>
      <c r="I2183" s="64"/>
      <c r="J2183" s="65"/>
      <c r="K2183" s="10"/>
      <c r="L2183" s="21">
        <v>19336.685057471266</v>
      </c>
      <c r="M2183" s="68"/>
      <c r="N2183" s="4"/>
    </row>
    <row r="2184" spans="2:14">
      <c r="B2184" s="59" t="s">
        <v>70</v>
      </c>
      <c r="C2184" s="7" t="s">
        <v>2078</v>
      </c>
      <c r="I2184" s="64"/>
      <c r="J2184" s="65"/>
      <c r="K2184" s="10"/>
      <c r="L2184" s="21">
        <v>19708.154022988507</v>
      </c>
      <c r="M2184" s="68"/>
      <c r="N2184" s="4"/>
    </row>
    <row r="2185" spans="2:14">
      <c r="B2185" s="59" t="s">
        <v>2079</v>
      </c>
      <c r="C2185" s="7" t="s">
        <v>2080</v>
      </c>
      <c r="I2185" s="64"/>
      <c r="J2185" s="65"/>
      <c r="K2185" s="10"/>
      <c r="L2185" s="21">
        <v>19598.489482758621</v>
      </c>
      <c r="M2185" s="68"/>
      <c r="N2185" s="4"/>
    </row>
    <row r="2186" spans="2:14">
      <c r="B2186" s="59" t="s">
        <v>2081</v>
      </c>
      <c r="C2186" s="7" t="s">
        <v>2082</v>
      </c>
      <c r="I2186" s="64"/>
      <c r="J2186" s="65"/>
      <c r="K2186" s="10"/>
      <c r="L2186" s="21">
        <v>19975.286896551723</v>
      </c>
      <c r="M2186" s="68"/>
      <c r="N2186" s="4"/>
    </row>
    <row r="2187" spans="2:14">
      <c r="B2187" s="59" t="s">
        <v>2083</v>
      </c>
      <c r="C2187" s="7" t="s">
        <v>2084</v>
      </c>
      <c r="I2187" s="64"/>
      <c r="J2187" s="65"/>
      <c r="K2187" s="10"/>
      <c r="L2187" s="21">
        <v>19598.489482758621</v>
      </c>
      <c r="M2187" s="68"/>
      <c r="N2187" s="4"/>
    </row>
    <row r="2188" spans="2:14">
      <c r="B2188" s="59" t="s">
        <v>2085</v>
      </c>
      <c r="C2188" s="7" t="s">
        <v>2086</v>
      </c>
      <c r="I2188" s="64"/>
      <c r="J2188" s="65"/>
      <c r="K2188" s="10"/>
      <c r="L2188" s="21">
        <v>19598.489482758621</v>
      </c>
      <c r="M2188" s="68"/>
      <c r="N2188" s="4"/>
    </row>
    <row r="2189" spans="2:14">
      <c r="B2189" s="59" t="s">
        <v>2087</v>
      </c>
      <c r="C2189" s="7" t="s">
        <v>2088</v>
      </c>
      <c r="I2189" s="64"/>
      <c r="J2189" s="65"/>
      <c r="K2189" s="10"/>
      <c r="L2189" s="21">
        <v>22009.434712643681</v>
      </c>
      <c r="M2189" s="68"/>
      <c r="N2189" s="4"/>
    </row>
    <row r="2190" spans="2:14">
      <c r="B2190" s="59" t="s">
        <v>2089</v>
      </c>
      <c r="C2190" s="7" t="s">
        <v>2090</v>
      </c>
      <c r="I2190" s="64"/>
      <c r="J2190" s="65"/>
      <c r="K2190" s="10"/>
      <c r="L2190" s="21">
        <v>22433.122471264367</v>
      </c>
      <c r="M2190" s="68"/>
      <c r="N2190" s="4"/>
    </row>
    <row r="2191" spans="2:14">
      <c r="B2191" s="59" t="s">
        <v>2091</v>
      </c>
      <c r="C2191" s="7" t="s">
        <v>2092</v>
      </c>
      <c r="I2191" s="64"/>
      <c r="J2191" s="65"/>
      <c r="K2191" s="10"/>
      <c r="L2191" s="21">
        <v>23455.778563218391</v>
      </c>
      <c r="M2191" s="68"/>
      <c r="N2191" s="4"/>
    </row>
    <row r="2192" spans="2:14">
      <c r="B2192" s="59" t="s">
        <v>2093</v>
      </c>
      <c r="C2192" s="7" t="s">
        <v>2094</v>
      </c>
      <c r="I2192" s="64"/>
      <c r="J2192" s="65"/>
      <c r="K2192" s="10"/>
      <c r="L2192" s="21">
        <v>23906.819022988504</v>
      </c>
      <c r="M2192" s="68"/>
      <c r="N2192" s="4"/>
    </row>
    <row r="2193" spans="2:14">
      <c r="B2193" s="59" t="s">
        <v>2095</v>
      </c>
      <c r="C2193" s="7" t="s">
        <v>2096</v>
      </c>
      <c r="I2193" s="64"/>
      <c r="J2193" s="65"/>
      <c r="K2193" s="10"/>
      <c r="L2193" s="21">
        <v>17285.232471264368</v>
      </c>
      <c r="M2193" s="68"/>
      <c r="N2193" s="4"/>
    </row>
    <row r="2194" spans="2:14">
      <c r="B2194" s="59" t="s">
        <v>2097</v>
      </c>
      <c r="C2194" s="7" t="s">
        <v>2098</v>
      </c>
      <c r="I2194" s="64"/>
      <c r="J2194" s="65"/>
      <c r="K2194" s="10"/>
      <c r="L2194" s="21">
        <v>17285.232471264368</v>
      </c>
      <c r="M2194" s="68"/>
      <c r="N2194" s="4"/>
    </row>
    <row r="2195" spans="2:14">
      <c r="B2195" s="59" t="s">
        <v>2099</v>
      </c>
      <c r="C2195" s="7" t="s">
        <v>2100</v>
      </c>
      <c r="I2195" s="64"/>
      <c r="J2195" s="65"/>
      <c r="K2195" s="10"/>
      <c r="L2195" s="21">
        <v>17285.232471264368</v>
      </c>
      <c r="M2195" s="68"/>
      <c r="N2195" s="4"/>
    </row>
    <row r="2196" spans="2:14">
      <c r="B2196" s="59" t="s">
        <v>2101</v>
      </c>
      <c r="C2196" s="7" t="s">
        <v>2102</v>
      </c>
      <c r="I2196" s="64"/>
      <c r="J2196" s="65"/>
      <c r="K2196" s="10"/>
      <c r="L2196" s="21">
        <v>17285.232471264368</v>
      </c>
      <c r="M2196" s="68"/>
      <c r="N2196" s="4"/>
    </row>
    <row r="2197" spans="2:14">
      <c r="B2197" s="59" t="s">
        <v>2103</v>
      </c>
      <c r="C2197" s="7" t="s">
        <v>2104</v>
      </c>
      <c r="I2197" s="64"/>
      <c r="J2197" s="65"/>
      <c r="K2197" s="10"/>
      <c r="L2197" s="21">
        <v>19697.294137931032</v>
      </c>
      <c r="M2197" s="68"/>
      <c r="N2197" s="4"/>
    </row>
    <row r="2198" spans="2:14">
      <c r="B2198" s="59" t="s">
        <v>2105</v>
      </c>
      <c r="C2198" s="7" t="s">
        <v>2106</v>
      </c>
      <c r="I2198" s="64"/>
      <c r="J2198" s="65"/>
      <c r="K2198" s="10"/>
      <c r="L2198" s="21">
        <v>20074.091551724137</v>
      </c>
      <c r="M2198" s="68"/>
      <c r="N2198" s="4"/>
    </row>
    <row r="2199" spans="2:14">
      <c r="B2199" s="59" t="s">
        <v>2107</v>
      </c>
      <c r="C2199" s="7" t="s">
        <v>2108</v>
      </c>
      <c r="I2199" s="64"/>
      <c r="J2199" s="65"/>
      <c r="K2199" s="10"/>
      <c r="L2199" s="21">
        <v>21142.521551724141</v>
      </c>
      <c r="M2199" s="68"/>
      <c r="N2199" s="4"/>
    </row>
    <row r="2200" spans="2:14">
      <c r="B2200" s="59" t="s">
        <v>2109</v>
      </c>
      <c r="C2200" s="7" t="s">
        <v>2110</v>
      </c>
      <c r="I2200" s="64"/>
      <c r="J2200" s="65"/>
      <c r="K2200" s="10"/>
      <c r="L2200" s="21">
        <v>21550.579195402297</v>
      </c>
      <c r="M2200" s="68"/>
      <c r="N2200" s="4"/>
    </row>
    <row r="2201" spans="2:14">
      <c r="B2201" s="59" t="s">
        <v>2111</v>
      </c>
      <c r="C2201" s="7" t="s">
        <v>2112</v>
      </c>
      <c r="I2201" s="64"/>
      <c r="J2201" s="65"/>
      <c r="K2201" s="10"/>
      <c r="L2201" s="21">
        <v>20741.162528735629</v>
      </c>
      <c r="M2201" s="68"/>
      <c r="N2201" s="4"/>
    </row>
    <row r="2202" spans="2:14">
      <c r="B2202" s="59" t="s">
        <v>2113</v>
      </c>
      <c r="C2202" s="7" t="s">
        <v>2114</v>
      </c>
      <c r="I2202" s="64"/>
      <c r="J2202" s="65"/>
      <c r="K2202" s="10"/>
      <c r="L2202" s="21">
        <v>20741.162528735629</v>
      </c>
      <c r="M2202" s="68"/>
      <c r="N2202" s="4"/>
    </row>
    <row r="2203" spans="2:14">
      <c r="B2203" s="59" t="s">
        <v>2115</v>
      </c>
      <c r="C2203" s="7" t="s">
        <v>2116</v>
      </c>
      <c r="I2203" s="64"/>
      <c r="J2203" s="65"/>
      <c r="K2203" s="10"/>
      <c r="L2203" s="21">
        <v>20741.162528735629</v>
      </c>
      <c r="M2203" s="68"/>
      <c r="N2203" s="4"/>
    </row>
    <row r="2204" spans="2:14">
      <c r="B2204" s="59" t="s">
        <v>2117</v>
      </c>
      <c r="C2204" s="7" t="s">
        <v>2118</v>
      </c>
      <c r="I2204" s="64"/>
      <c r="J2204" s="65"/>
      <c r="K2204" s="10"/>
      <c r="L2204" s="21">
        <v>20741.162528735629</v>
      </c>
      <c r="M2204" s="68"/>
      <c r="N2204" s="4"/>
    </row>
    <row r="2205" spans="2:14">
      <c r="B2205" s="59" t="s">
        <v>2119</v>
      </c>
      <c r="C2205" s="7" t="s">
        <v>2120</v>
      </c>
      <c r="I2205" s="64"/>
      <c r="J2205" s="65"/>
      <c r="K2205" s="10"/>
      <c r="L2205" s="21">
        <v>23152.107758620692</v>
      </c>
      <c r="M2205" s="68"/>
      <c r="N2205" s="4"/>
    </row>
    <row r="2206" spans="2:14">
      <c r="B2206" s="59" t="s">
        <v>2121</v>
      </c>
      <c r="C2206" s="7" t="s">
        <v>2122</v>
      </c>
      <c r="I2206" s="64"/>
      <c r="J2206" s="65"/>
      <c r="K2206" s="10"/>
      <c r="L2206" s="21">
        <v>23152.107758620692</v>
      </c>
      <c r="M2206" s="68"/>
      <c r="N2206" s="4"/>
    </row>
    <row r="2207" spans="2:14">
      <c r="B2207" s="59" t="s">
        <v>2123</v>
      </c>
      <c r="C2207" s="7" t="s">
        <v>2124</v>
      </c>
      <c r="I2207" s="64"/>
      <c r="J2207" s="65"/>
      <c r="K2207" s="10"/>
      <c r="L2207" s="21">
        <v>24598.451609195403</v>
      </c>
      <c r="M2207" s="68"/>
      <c r="N2207" s="4"/>
    </row>
    <row r="2208" spans="2:14">
      <c r="B2208" s="59" t="s">
        <v>2125</v>
      </c>
      <c r="C2208" s="7" t="s">
        <v>2126</v>
      </c>
      <c r="I2208" s="64"/>
      <c r="J2208" s="65"/>
      <c r="K2208" s="10"/>
      <c r="L2208" s="21">
        <v>24598.451609195403</v>
      </c>
      <c r="M2208" s="68"/>
      <c r="N2208" s="4"/>
    </row>
    <row r="2209" spans="2:14">
      <c r="B2209" s="59" t="s">
        <v>2127</v>
      </c>
      <c r="C2209" s="7" t="s">
        <v>2128</v>
      </c>
      <c r="I2209" s="64"/>
      <c r="J2209" s="65"/>
      <c r="K2209" s="10"/>
      <c r="L2209" s="21">
        <v>18481.494482758622</v>
      </c>
      <c r="M2209" s="68"/>
      <c r="N2209" s="4"/>
    </row>
    <row r="2210" spans="2:14">
      <c r="B2210" s="59" t="s">
        <v>2129</v>
      </c>
      <c r="C2210" s="7" t="s">
        <v>2130</v>
      </c>
      <c r="I2210" s="64"/>
      <c r="J2210" s="65"/>
      <c r="K2210" s="10"/>
      <c r="L2210" s="21">
        <v>18836.521379310347</v>
      </c>
      <c r="M2210" s="68"/>
      <c r="N2210" s="4"/>
    </row>
    <row r="2211" spans="2:14">
      <c r="B2211" s="59" t="s">
        <v>2131</v>
      </c>
      <c r="C2211" s="7" t="s">
        <v>2132</v>
      </c>
      <c r="I2211" s="64"/>
      <c r="J2211" s="65"/>
      <c r="K2211" s="10"/>
      <c r="L2211" s="21">
        <v>18481.494482758622</v>
      </c>
      <c r="M2211" s="68"/>
      <c r="N2211" s="4"/>
    </row>
    <row r="2212" spans="2:14">
      <c r="B2212" s="59" t="s">
        <v>2133</v>
      </c>
      <c r="C2212" s="7" t="s">
        <v>2134</v>
      </c>
      <c r="I2212" s="64"/>
      <c r="J2212" s="65"/>
      <c r="K2212" s="10"/>
      <c r="L2212" s="21">
        <v>18481.494482758622</v>
      </c>
      <c r="M2212" s="68"/>
      <c r="N2212" s="4"/>
    </row>
    <row r="2213" spans="2:14">
      <c r="B2213" s="59" t="s">
        <v>2135</v>
      </c>
      <c r="C2213" s="7" t="s">
        <v>2136</v>
      </c>
      <c r="I2213" s="64"/>
      <c r="J2213" s="65"/>
      <c r="K2213" s="10"/>
      <c r="L2213" s="21">
        <v>20890.765057471264</v>
      </c>
      <c r="M2213" s="68"/>
      <c r="N2213" s="4"/>
    </row>
    <row r="2214" spans="2:14">
      <c r="B2214" s="59" t="s">
        <v>2137</v>
      </c>
      <c r="C2214" s="7" t="s">
        <v>2138</v>
      </c>
      <c r="I2214" s="64"/>
      <c r="J2214" s="65"/>
      <c r="K2214" s="10"/>
      <c r="L2214" s="21">
        <v>21294.915172413796</v>
      </c>
      <c r="M2214" s="68"/>
      <c r="N2214" s="4"/>
    </row>
    <row r="2215" spans="2:14">
      <c r="B2215" s="59" t="s">
        <v>2139</v>
      </c>
      <c r="C2215" s="7" t="s">
        <v>2140</v>
      </c>
      <c r="I2215" s="64"/>
      <c r="J2215" s="65"/>
      <c r="K2215" s="10"/>
      <c r="L2215" s="21">
        <v>22339.9</v>
      </c>
      <c r="M2215" s="68"/>
      <c r="N2215" s="4"/>
    </row>
    <row r="2216" spans="2:14">
      <c r="B2216" s="59" t="s">
        <v>2141</v>
      </c>
      <c r="C2216" s="7" t="s">
        <v>2142</v>
      </c>
      <c r="I2216" s="64"/>
      <c r="J2216" s="65"/>
      <c r="K2216" s="10"/>
      <c r="L2216" s="21">
        <v>22768.053505747124</v>
      </c>
      <c r="M2216" s="68"/>
      <c r="N2216" s="4"/>
    </row>
    <row r="2217" spans="2:14">
      <c r="B2217" s="59" t="s">
        <v>2143</v>
      </c>
      <c r="C2217" s="7" t="s">
        <v>2144</v>
      </c>
      <c r="I2217" s="64"/>
      <c r="J2217" s="65"/>
      <c r="K2217" s="10"/>
      <c r="L2217" s="21">
        <v>22176.900229885057</v>
      </c>
      <c r="M2217" s="68"/>
      <c r="N2217" s="4"/>
    </row>
    <row r="2218" spans="2:14">
      <c r="B2218" s="59" t="s">
        <v>2145</v>
      </c>
      <c r="C2218" s="7" t="s">
        <v>2146</v>
      </c>
      <c r="I2218" s="64"/>
      <c r="J2218" s="65"/>
      <c r="K2218" s="10"/>
      <c r="L2218" s="21">
        <v>22176.900229885057</v>
      </c>
      <c r="M2218" s="68"/>
      <c r="N2218" s="4"/>
    </row>
    <row r="2219" spans="2:14">
      <c r="B2219" s="59" t="s">
        <v>2147</v>
      </c>
      <c r="C2219" s="7" t="s">
        <v>2148</v>
      </c>
      <c r="I2219" s="64"/>
      <c r="J2219" s="65"/>
      <c r="K2219" s="10"/>
      <c r="L2219" s="21">
        <v>22176.900229885057</v>
      </c>
      <c r="M2219" s="68"/>
      <c r="N2219" s="4"/>
    </row>
    <row r="2220" spans="2:14">
      <c r="B2220" s="59" t="s">
        <v>2149</v>
      </c>
      <c r="C2220" s="7" t="s">
        <v>2150</v>
      </c>
      <c r="I2220" s="64"/>
      <c r="J2220" s="65"/>
      <c r="K2220" s="10"/>
      <c r="L2220" s="21">
        <v>22176.900229885057</v>
      </c>
      <c r="M2220" s="68"/>
      <c r="N2220" s="4"/>
    </row>
    <row r="2221" spans="2:14">
      <c r="B2221" s="59" t="s">
        <v>2151</v>
      </c>
      <c r="C2221" s="7" t="s">
        <v>2152</v>
      </c>
      <c r="I2221" s="64"/>
      <c r="J2221" s="65"/>
      <c r="K2221" s="10"/>
      <c r="L2221" s="21">
        <v>24588.403678160921</v>
      </c>
      <c r="M2221" s="68"/>
      <c r="N2221" s="4"/>
    </row>
    <row r="2222" spans="2:14">
      <c r="B2222" s="59" t="s">
        <v>2153</v>
      </c>
      <c r="C2222" s="7" t="s">
        <v>2154</v>
      </c>
      <c r="I2222" s="64"/>
      <c r="J2222" s="65"/>
      <c r="K2222" s="10"/>
      <c r="L2222" s="21">
        <v>24588.403678160921</v>
      </c>
      <c r="M2222" s="68"/>
      <c r="N2222" s="4"/>
    </row>
    <row r="2223" spans="2:14">
      <c r="B2223" s="59" t="s">
        <v>2155</v>
      </c>
      <c r="C2223" s="7" t="s">
        <v>2156</v>
      </c>
      <c r="I2223" s="64"/>
      <c r="J2223" s="65"/>
      <c r="K2223" s="10"/>
      <c r="L2223" s="21">
        <v>26035.863965517241</v>
      </c>
      <c r="M2223" s="68"/>
      <c r="N2223" s="4"/>
    </row>
    <row r="2224" spans="2:14">
      <c r="B2224" s="59" t="s">
        <v>2157</v>
      </c>
      <c r="C2224" s="7" t="s">
        <v>2158</v>
      </c>
      <c r="I2224" s="64"/>
      <c r="J2224" s="65"/>
      <c r="K2224" s="10"/>
      <c r="L2224" s="21">
        <v>26035.863965517241</v>
      </c>
      <c r="M2224" s="68"/>
      <c r="N2224" s="4"/>
    </row>
    <row r="2225" spans="2:14">
      <c r="B2225" s="59" t="s">
        <v>62</v>
      </c>
      <c r="C2225" s="7" t="s">
        <v>2159</v>
      </c>
      <c r="I2225" s="64"/>
      <c r="J2225" s="65"/>
      <c r="K2225" s="10"/>
      <c r="L2225" s="21">
        <v>10101.722988505748</v>
      </c>
      <c r="M2225" s="68"/>
      <c r="N2225" s="4"/>
    </row>
    <row r="2226" spans="2:14">
      <c r="B2226" s="59" t="s">
        <v>2160</v>
      </c>
      <c r="C2226" s="7" t="s">
        <v>2161</v>
      </c>
      <c r="I2226" s="64"/>
      <c r="J2226" s="65"/>
      <c r="K2226" s="10"/>
      <c r="L2226" s="21">
        <v>9595.2666666666664</v>
      </c>
      <c r="M2226" s="68"/>
      <c r="N2226" s="4"/>
    </row>
    <row r="2227" spans="2:14">
      <c r="B2227" s="59" t="s">
        <v>2162</v>
      </c>
      <c r="C2227" s="7" t="s">
        <v>2163</v>
      </c>
      <c r="I2227" s="64"/>
      <c r="J2227" s="65"/>
      <c r="K2227" s="10"/>
      <c r="L2227" s="21">
        <v>12056.502298850573</v>
      </c>
      <c r="M2227" s="68"/>
      <c r="N2227" s="4"/>
    </row>
    <row r="2228" spans="2:14">
      <c r="B2228" s="59" t="s">
        <v>63</v>
      </c>
      <c r="C2228" s="7" t="s">
        <v>2164</v>
      </c>
      <c r="I2228" s="64"/>
      <c r="J2228" s="65"/>
      <c r="K2228" s="10"/>
      <c r="L2228" s="21">
        <v>13868.682183908048</v>
      </c>
      <c r="M2228" s="68"/>
      <c r="N2228" s="4"/>
    </row>
    <row r="2229" spans="2:14">
      <c r="B2229" s="59" t="s">
        <v>2165</v>
      </c>
      <c r="C2229" s="7" t="s">
        <v>2166</v>
      </c>
      <c r="I2229" s="64"/>
      <c r="J2229" s="65"/>
      <c r="K2229" s="10"/>
      <c r="L2229" s="21">
        <v>13072.916494252873</v>
      </c>
      <c r="M2229" s="68"/>
      <c r="N2229" s="4"/>
    </row>
    <row r="2230" spans="2:14">
      <c r="B2230" s="59" t="s">
        <v>2167</v>
      </c>
      <c r="C2230" s="7" t="s">
        <v>2168</v>
      </c>
      <c r="I2230" s="64"/>
      <c r="J2230" s="65"/>
      <c r="K2230" s="10"/>
      <c r="L2230" s="21">
        <v>13072.916494252873</v>
      </c>
      <c r="M2230" s="68"/>
      <c r="N2230" s="4"/>
    </row>
    <row r="2231" spans="2:14">
      <c r="B2231" s="59" t="s">
        <v>2169</v>
      </c>
      <c r="C2231" s="7" t="s">
        <v>2170</v>
      </c>
      <c r="I2231" s="64"/>
      <c r="J2231" s="65"/>
      <c r="K2231" s="10"/>
      <c r="L2231" s="21">
        <v>15610.019080459771</v>
      </c>
      <c r="M2231" s="68"/>
      <c r="N2231" s="4"/>
    </row>
    <row r="2232" spans="2:14">
      <c r="B2232" s="59" t="s">
        <v>2171</v>
      </c>
      <c r="C2232" s="7" t="s">
        <v>2172</v>
      </c>
      <c r="I2232" s="64"/>
      <c r="J2232" s="65"/>
      <c r="K2232" s="10"/>
      <c r="L2232" s="21">
        <v>17133.955287356323</v>
      </c>
      <c r="M2232" s="68"/>
      <c r="N2232" s="4"/>
    </row>
    <row r="2233" spans="2:14">
      <c r="B2233" s="59" t="s">
        <v>2173</v>
      </c>
      <c r="C2233" s="7" t="s">
        <v>2174</v>
      </c>
      <c r="I2233" s="64"/>
      <c r="J2233" s="65"/>
      <c r="K2233" s="10"/>
      <c r="L2233" s="21">
        <v>16866.010459770117</v>
      </c>
      <c r="M2233" s="68"/>
      <c r="N2233" s="4"/>
    </row>
    <row r="2234" spans="2:14">
      <c r="B2234" s="59" t="s">
        <v>2175</v>
      </c>
      <c r="C2234" s="7" t="s">
        <v>2176</v>
      </c>
      <c r="I2234" s="64"/>
      <c r="J2234" s="65"/>
      <c r="K2234" s="10"/>
      <c r="L2234" s="21">
        <v>16547.267758620688</v>
      </c>
      <c r="M2234" s="68"/>
      <c r="N2234" s="4"/>
    </row>
    <row r="2235" spans="2:14">
      <c r="B2235" s="59" t="s">
        <v>2177</v>
      </c>
      <c r="C2235" s="7" t="s">
        <v>2178</v>
      </c>
      <c r="I2235" s="64"/>
      <c r="J2235" s="65"/>
      <c r="K2235" s="10"/>
      <c r="L2235" s="21">
        <v>19452.236264367817</v>
      </c>
      <c r="M2235" s="68"/>
      <c r="N2235" s="4"/>
    </row>
    <row r="2236" spans="2:14">
      <c r="B2236" s="59" t="s">
        <v>2179</v>
      </c>
      <c r="C2236" s="7" t="s">
        <v>2180</v>
      </c>
      <c r="I2236" s="64"/>
      <c r="J2236" s="65"/>
      <c r="K2236" s="10"/>
      <c r="L2236" s="21">
        <v>21003.525172413792</v>
      </c>
      <c r="M2236" s="68"/>
      <c r="N2236" s="4"/>
    </row>
    <row r="2237" spans="2:14">
      <c r="B2237" s="59" t="s">
        <v>2181</v>
      </c>
      <c r="C2237" s="7" t="s">
        <v>2182</v>
      </c>
      <c r="I2237" s="64"/>
      <c r="J2237" s="65"/>
      <c r="K2237" s="10"/>
      <c r="L2237" s="21">
        <v>19855.828160919544</v>
      </c>
      <c r="M2237" s="68"/>
      <c r="N2237" s="4"/>
    </row>
    <row r="2238" spans="2:14">
      <c r="B2238" s="59" t="s">
        <v>2183</v>
      </c>
      <c r="C2238" s="7" t="s">
        <v>2184</v>
      </c>
      <c r="I2238" s="64"/>
      <c r="J2238" s="65"/>
      <c r="K2238" s="10"/>
      <c r="L2238" s="21">
        <v>19855.828160919544</v>
      </c>
      <c r="M2238" s="68"/>
      <c r="N2238" s="4"/>
    </row>
    <row r="2239" spans="2:14">
      <c r="B2239" s="59" t="s">
        <v>2185</v>
      </c>
      <c r="C2239" s="7" t="s">
        <v>2186</v>
      </c>
      <c r="I2239" s="64"/>
      <c r="J2239" s="65"/>
      <c r="K2239" s="10"/>
      <c r="L2239" s="21">
        <v>22392.372528735636</v>
      </c>
      <c r="M2239" s="68"/>
      <c r="N2239" s="4"/>
    </row>
    <row r="2240" spans="2:14">
      <c r="B2240" s="59" t="s">
        <v>2187</v>
      </c>
      <c r="C2240" s="7" t="s">
        <v>2188</v>
      </c>
      <c r="I2240" s="64"/>
      <c r="J2240" s="65"/>
      <c r="K2240" s="10"/>
      <c r="L2240" s="21">
        <v>23914.634080459768</v>
      </c>
      <c r="M2240" s="68"/>
      <c r="N2240" s="4"/>
    </row>
    <row r="2241" spans="2:14">
      <c r="B2241" s="59" t="s">
        <v>72</v>
      </c>
      <c r="C2241" s="7" t="s">
        <v>2189</v>
      </c>
      <c r="I2241" s="64"/>
      <c r="J2241" s="65"/>
      <c r="K2241" s="10"/>
      <c r="L2241" s="21">
        <v>18663.270689655172</v>
      </c>
      <c r="M2241" s="68"/>
      <c r="N2241" s="4"/>
    </row>
    <row r="2242" spans="2:14">
      <c r="B2242" s="59" t="s">
        <v>2190</v>
      </c>
      <c r="C2242" s="7" t="s">
        <v>2191</v>
      </c>
      <c r="I2242" s="64"/>
      <c r="J2242" s="65"/>
      <c r="K2242" s="10"/>
      <c r="L2242" s="21">
        <v>17538.663620689655</v>
      </c>
      <c r="M2242" s="68"/>
      <c r="N2242" s="4"/>
    </row>
    <row r="2243" spans="2:14">
      <c r="B2243" s="59" t="s">
        <v>2192</v>
      </c>
      <c r="C2243" s="7" t="s">
        <v>2193</v>
      </c>
      <c r="I2243" s="64"/>
      <c r="J2243" s="65"/>
      <c r="K2243" s="10"/>
      <c r="L2243" s="21">
        <v>19822.893275862069</v>
      </c>
      <c r="M2243" s="68"/>
      <c r="N2243" s="4"/>
    </row>
    <row r="2244" spans="2:14">
      <c r="B2244" s="59" t="s">
        <v>73</v>
      </c>
      <c r="C2244" s="7" t="s">
        <v>2194</v>
      </c>
      <c r="I2244" s="64"/>
      <c r="J2244" s="65"/>
      <c r="K2244" s="10"/>
      <c r="L2244" s="21">
        <v>22552.022988505745</v>
      </c>
      <c r="M2244" s="68"/>
      <c r="N2244" s="4"/>
    </row>
    <row r="2245" spans="2:14">
      <c r="B2245" s="59" t="s">
        <v>2195</v>
      </c>
      <c r="C2245" s="7" t="s">
        <v>2196</v>
      </c>
      <c r="I2245" s="64"/>
      <c r="J2245" s="65"/>
      <c r="K2245" s="10"/>
      <c r="L2245" s="21">
        <v>23383.768390804598</v>
      </c>
      <c r="M2245" s="68"/>
      <c r="N2245" s="4"/>
    </row>
    <row r="2246" spans="2:14">
      <c r="B2246" s="59" t="s">
        <v>2197</v>
      </c>
      <c r="C2246" s="7" t="s">
        <v>2198</v>
      </c>
      <c r="I2246" s="64"/>
      <c r="J2246" s="65"/>
      <c r="K2246" s="10"/>
      <c r="L2246" s="21">
        <v>23383.768390804598</v>
      </c>
      <c r="M2246" s="68"/>
      <c r="N2246" s="4"/>
    </row>
    <row r="2247" spans="2:14">
      <c r="B2247" s="59" t="s">
        <v>2199</v>
      </c>
      <c r="C2247" s="7" t="s">
        <v>2200</v>
      </c>
      <c r="I2247" s="64"/>
      <c r="J2247" s="65"/>
      <c r="K2247" s="10"/>
      <c r="L2247" s="21">
        <v>25923.103850574713</v>
      </c>
      <c r="M2247" s="68"/>
      <c r="N2247" s="4"/>
    </row>
    <row r="2248" spans="2:14">
      <c r="B2248" s="59" t="s">
        <v>2201</v>
      </c>
      <c r="C2248" s="7" t="s">
        <v>2202</v>
      </c>
      <c r="I2248" s="64"/>
      <c r="J2248" s="65"/>
      <c r="K2248" s="10"/>
      <c r="L2248" s="21">
        <v>27443.13252873563</v>
      </c>
      <c r="M2248" s="68"/>
      <c r="N2248" s="4"/>
    </row>
    <row r="2249" spans="2:14">
      <c r="B2249" s="59" t="s">
        <v>2203</v>
      </c>
      <c r="C2249" s="7" t="s">
        <v>2204</v>
      </c>
      <c r="I2249" s="64"/>
      <c r="J2249" s="65"/>
      <c r="K2249" s="10"/>
      <c r="L2249" s="21">
        <v>21150.894827586206</v>
      </c>
      <c r="M2249" s="68"/>
      <c r="N2249" s="4"/>
    </row>
    <row r="2250" spans="2:14">
      <c r="B2250" s="59" t="s">
        <v>2205</v>
      </c>
      <c r="C2250" s="7" t="s">
        <v>2206</v>
      </c>
      <c r="I2250" s="64"/>
      <c r="J2250" s="65"/>
      <c r="K2250" s="10"/>
      <c r="L2250" s="21">
        <v>20747.302931034483</v>
      </c>
      <c r="M2250" s="68"/>
      <c r="N2250" s="4"/>
    </row>
    <row r="2251" spans="2:14">
      <c r="B2251" s="59" t="s">
        <v>2207</v>
      </c>
      <c r="C2251" s="7" t="s">
        <v>2208</v>
      </c>
      <c r="I2251" s="64"/>
      <c r="J2251" s="65"/>
      <c r="K2251" s="10"/>
      <c r="L2251" s="21">
        <v>23736.004195402296</v>
      </c>
      <c r="M2251" s="68"/>
      <c r="N2251" s="4"/>
    </row>
    <row r="2252" spans="2:14">
      <c r="B2252" s="59" t="s">
        <v>2209</v>
      </c>
      <c r="C2252" s="7" t="s">
        <v>2210</v>
      </c>
      <c r="I2252" s="64"/>
      <c r="J2252" s="65"/>
      <c r="K2252" s="10"/>
      <c r="L2252" s="21">
        <v>25286.17666666667</v>
      </c>
      <c r="M2252" s="68"/>
      <c r="N2252" s="4"/>
    </row>
    <row r="2253" spans="2:14">
      <c r="B2253" s="59" t="s">
        <v>2211</v>
      </c>
      <c r="C2253" s="7" t="s">
        <v>2212</v>
      </c>
      <c r="I2253" s="64"/>
      <c r="J2253" s="65"/>
      <c r="K2253" s="10"/>
      <c r="L2253" s="21">
        <v>24898.773103448275</v>
      </c>
      <c r="M2253" s="68"/>
      <c r="N2253" s="4"/>
    </row>
    <row r="2254" spans="2:14">
      <c r="B2254" s="59" t="s">
        <v>2213</v>
      </c>
      <c r="C2254" s="7" t="s">
        <v>2214</v>
      </c>
      <c r="I2254" s="64"/>
      <c r="J2254" s="65"/>
      <c r="K2254" s="10"/>
      <c r="L2254" s="21">
        <v>24898.773103448275</v>
      </c>
      <c r="M2254" s="68"/>
      <c r="N2254" s="4"/>
    </row>
    <row r="2255" spans="2:14">
      <c r="B2255" s="59" t="s">
        <v>2215</v>
      </c>
      <c r="C2255" s="7" t="s">
        <v>2216</v>
      </c>
      <c r="I2255" s="64"/>
      <c r="J2255" s="65"/>
      <c r="K2255" s="10"/>
      <c r="L2255" s="21">
        <v>27435.31747126437</v>
      </c>
      <c r="M2255" s="68"/>
      <c r="N2255" s="4"/>
    </row>
    <row r="2256" spans="2:14">
      <c r="B2256" s="59" t="s">
        <v>2217</v>
      </c>
      <c r="C2256" s="7" t="s">
        <v>2218</v>
      </c>
      <c r="I2256" s="64"/>
      <c r="J2256" s="65"/>
      <c r="K2256" s="10"/>
      <c r="L2256" s="21">
        <v>28958.137241379311</v>
      </c>
      <c r="M2256" s="68"/>
      <c r="N2256" s="4"/>
    </row>
    <row r="2257" spans="2:14">
      <c r="B2257" s="59" t="s">
        <v>2219</v>
      </c>
      <c r="C2257" s="7" t="s">
        <v>2220</v>
      </c>
      <c r="I2257" s="64"/>
      <c r="J2257" s="65"/>
      <c r="K2257" s="10"/>
      <c r="L2257" s="21">
        <v>23288.313045977011</v>
      </c>
      <c r="M2257" s="68"/>
      <c r="N2257" s="4"/>
    </row>
    <row r="2258" spans="2:14">
      <c r="B2258" s="59" t="s">
        <v>2221</v>
      </c>
      <c r="C2258" s="7" t="s">
        <v>2222</v>
      </c>
      <c r="I2258" s="64"/>
      <c r="J2258" s="65"/>
      <c r="K2258" s="10"/>
      <c r="L2258" s="21">
        <v>22847.32051724138</v>
      </c>
      <c r="M2258" s="68"/>
      <c r="N2258" s="4"/>
    </row>
    <row r="2259" spans="2:14">
      <c r="B2259" s="59" t="s">
        <v>2223</v>
      </c>
      <c r="C2259" s="7" t="s">
        <v>2224</v>
      </c>
      <c r="I2259" s="64"/>
      <c r="J2259" s="65"/>
      <c r="K2259" s="10"/>
      <c r="L2259" s="21">
        <v>25872.305977011496</v>
      </c>
      <c r="M2259" s="68"/>
      <c r="N2259" s="4"/>
    </row>
    <row r="2260" spans="2:14">
      <c r="B2260" s="59" t="s">
        <v>2225</v>
      </c>
      <c r="C2260" s="7" t="s">
        <v>2226</v>
      </c>
      <c r="I2260" s="64"/>
      <c r="J2260" s="65"/>
      <c r="K2260" s="10"/>
      <c r="L2260" s="21">
        <v>27424.153103448276</v>
      </c>
      <c r="M2260" s="68"/>
      <c r="N2260" s="4"/>
    </row>
    <row r="2261" spans="2:14">
      <c r="B2261" s="59" t="s">
        <v>2227</v>
      </c>
      <c r="C2261" s="7" t="s">
        <v>2228</v>
      </c>
      <c r="I2261" s="64"/>
      <c r="J2261" s="65"/>
      <c r="K2261" s="10"/>
      <c r="L2261" s="21">
        <v>27415.221609195403</v>
      </c>
      <c r="M2261" s="68"/>
      <c r="N2261" s="4"/>
    </row>
    <row r="2262" spans="2:14">
      <c r="B2262" s="59" t="s">
        <v>2229</v>
      </c>
      <c r="C2262" s="7" t="s">
        <v>2230</v>
      </c>
      <c r="I2262" s="64"/>
      <c r="J2262" s="65"/>
      <c r="K2262" s="10"/>
      <c r="L2262" s="21">
        <v>27415.221609195403</v>
      </c>
      <c r="M2262" s="68"/>
      <c r="N2262" s="4"/>
    </row>
    <row r="2263" spans="2:14">
      <c r="B2263" s="59" t="s">
        <v>2231</v>
      </c>
      <c r="C2263" s="7" t="s">
        <v>2232</v>
      </c>
      <c r="I2263" s="64"/>
      <c r="J2263" s="65"/>
      <c r="K2263" s="10"/>
      <c r="L2263" s="21">
        <v>29954.557068965514</v>
      </c>
      <c r="M2263" s="68"/>
      <c r="N2263" s="4"/>
    </row>
    <row r="2264" spans="2:14">
      <c r="B2264" s="59" t="s">
        <v>2233</v>
      </c>
      <c r="C2264" s="7" t="s">
        <v>2234</v>
      </c>
      <c r="I2264" s="64"/>
      <c r="J2264" s="65"/>
      <c r="K2264" s="10"/>
      <c r="L2264" s="21">
        <v>31478.493275862071</v>
      </c>
      <c r="M2264" s="68"/>
      <c r="N2264" s="4"/>
    </row>
    <row r="2265" spans="2:14">
      <c r="B2265" s="59" t="s">
        <v>55</v>
      </c>
      <c r="C2265" s="7" t="s">
        <v>2235</v>
      </c>
      <c r="I2265" s="64"/>
      <c r="J2265" s="65"/>
      <c r="K2265" s="10"/>
      <c r="L2265" s="21">
        <v>6760.024712643678</v>
      </c>
      <c r="M2265" s="68"/>
      <c r="N2265" s="4"/>
    </row>
    <row r="2266" spans="2:14">
      <c r="B2266" s="59" t="s">
        <v>58</v>
      </c>
      <c r="C2266" s="7" t="s">
        <v>2236</v>
      </c>
      <c r="I2266" s="64"/>
      <c r="J2266" s="65"/>
      <c r="K2266" s="10"/>
      <c r="L2266" s="21">
        <v>6887.4000000000005</v>
      </c>
      <c r="M2266" s="68"/>
      <c r="N2266" s="4"/>
    </row>
    <row r="2267" spans="2:14">
      <c r="B2267" s="59" t="s">
        <v>2237</v>
      </c>
      <c r="C2267" s="7" t="s">
        <v>2238</v>
      </c>
      <c r="I2267" s="64"/>
      <c r="J2267" s="65"/>
      <c r="K2267" s="10"/>
      <c r="L2267" s="21">
        <v>8467.0565517241375</v>
      </c>
      <c r="M2267" s="68"/>
      <c r="N2267" s="4"/>
    </row>
    <row r="2268" spans="2:14">
      <c r="B2268" s="59" t="s">
        <v>2239</v>
      </c>
      <c r="C2268" s="7" t="s">
        <v>2240</v>
      </c>
      <c r="I2268" s="64"/>
      <c r="J2268" s="65"/>
      <c r="K2268" s="10"/>
      <c r="L2268" s="21">
        <v>8467.0565517241375</v>
      </c>
      <c r="M2268" s="68"/>
      <c r="N2268" s="4"/>
    </row>
    <row r="2269" spans="2:14">
      <c r="B2269" s="59" t="s">
        <v>2241</v>
      </c>
      <c r="C2269" s="7" t="s">
        <v>2242</v>
      </c>
      <c r="I2269" s="64"/>
      <c r="J2269" s="65"/>
      <c r="K2269" s="10"/>
      <c r="L2269" s="21">
        <v>10552.560459770115</v>
      </c>
      <c r="M2269" s="68"/>
      <c r="N2269" s="4"/>
    </row>
    <row r="2270" spans="2:14">
      <c r="B2270" s="59" t="s">
        <v>2243</v>
      </c>
      <c r="C2270" s="7" t="s">
        <v>2244</v>
      </c>
      <c r="I2270" s="64"/>
      <c r="J2270" s="65"/>
      <c r="K2270" s="10"/>
      <c r="L2270" s="21">
        <v>10755.751954022988</v>
      </c>
      <c r="M2270" s="68"/>
      <c r="N2270" s="4"/>
    </row>
    <row r="2271" spans="2:14">
      <c r="B2271" s="59" t="s">
        <v>2245</v>
      </c>
      <c r="C2271" s="7" t="s">
        <v>2246</v>
      </c>
      <c r="I2271" s="64"/>
      <c r="J2271" s="65"/>
      <c r="K2271" s="10"/>
      <c r="L2271" s="21">
        <v>12662.067758620689</v>
      </c>
      <c r="M2271" s="68"/>
      <c r="N2271" s="4"/>
    </row>
    <row r="2272" spans="2:14">
      <c r="B2272" s="59" t="s">
        <v>2247</v>
      </c>
      <c r="C2272" s="7" t="s">
        <v>2248</v>
      </c>
      <c r="I2272" s="64"/>
      <c r="J2272" s="65"/>
      <c r="K2272" s="10"/>
      <c r="L2272" s="21">
        <v>12662.067758620689</v>
      </c>
      <c r="M2272" s="68"/>
      <c r="N2272" s="4"/>
    </row>
    <row r="2273" spans="2:14">
      <c r="B2273" s="59" t="s">
        <v>65</v>
      </c>
      <c r="C2273" s="7" t="s">
        <v>2249</v>
      </c>
      <c r="I2273" s="64"/>
      <c r="J2273" s="65"/>
      <c r="K2273" s="10"/>
      <c r="L2273" s="21">
        <v>15453.007471264367</v>
      </c>
      <c r="M2273" s="68"/>
      <c r="N2273" s="4"/>
    </row>
    <row r="2274" spans="2:14">
      <c r="B2274" s="59" t="s">
        <v>68</v>
      </c>
      <c r="C2274" s="7" t="s">
        <v>2250</v>
      </c>
      <c r="I2274" s="64"/>
      <c r="J2274" s="65"/>
      <c r="K2274" s="10"/>
      <c r="L2274" s="21">
        <v>15797.580459770115</v>
      </c>
      <c r="M2274" s="68"/>
      <c r="N2274" s="4"/>
    </row>
    <row r="2275" spans="2:14">
      <c r="B2275" s="59" t="s">
        <v>2251</v>
      </c>
      <c r="C2275" s="7" t="s">
        <v>2252</v>
      </c>
      <c r="I2275" s="64"/>
      <c r="J2275" s="65"/>
      <c r="K2275" s="10"/>
      <c r="L2275" s="21">
        <v>19422.092471264368</v>
      </c>
      <c r="M2275" s="68"/>
      <c r="N2275" s="4"/>
    </row>
    <row r="2276" spans="2:14">
      <c r="B2276" s="59" t="s">
        <v>2253</v>
      </c>
      <c r="C2276" s="7" t="s">
        <v>2254</v>
      </c>
      <c r="I2276" s="64"/>
      <c r="J2276" s="65"/>
      <c r="K2276" s="10"/>
      <c r="L2276" s="21">
        <v>19422.092471264368</v>
      </c>
      <c r="M2276" s="68"/>
      <c r="N2276" s="4"/>
    </row>
    <row r="2277" spans="2:14">
      <c r="B2277" s="59" t="s">
        <v>2255</v>
      </c>
      <c r="C2277" s="7" t="s">
        <v>2256</v>
      </c>
      <c r="I2277" s="64"/>
      <c r="J2277" s="65"/>
      <c r="K2277" s="10"/>
      <c r="L2277" s="21">
        <v>17136.746379310345</v>
      </c>
      <c r="M2277" s="68"/>
      <c r="N2277" s="4"/>
    </row>
    <row r="2278" spans="2:14">
      <c r="B2278" s="59" t="s">
        <v>2257</v>
      </c>
      <c r="C2278" s="7" t="s">
        <v>2258</v>
      </c>
      <c r="I2278" s="64"/>
      <c r="J2278" s="65"/>
      <c r="K2278" s="10"/>
      <c r="L2278" s="21">
        <v>17466.095229885057</v>
      </c>
      <c r="M2278" s="68"/>
      <c r="N2278" s="4"/>
    </row>
    <row r="2279" spans="2:14">
      <c r="B2279" s="59" t="s">
        <v>2259</v>
      </c>
      <c r="C2279" s="7" t="s">
        <v>2260</v>
      </c>
      <c r="I2279" s="64"/>
      <c r="J2279" s="65"/>
      <c r="K2279" s="10"/>
      <c r="L2279" s="21">
        <v>20563.090862068962</v>
      </c>
      <c r="M2279" s="68"/>
      <c r="N2279" s="4"/>
    </row>
    <row r="2280" spans="2:14">
      <c r="B2280" s="59" t="s">
        <v>2261</v>
      </c>
      <c r="C2280" s="7" t="s">
        <v>2262</v>
      </c>
      <c r="I2280" s="64"/>
      <c r="J2280" s="65"/>
      <c r="K2280" s="10"/>
      <c r="L2280" s="21">
        <v>20563.090862068962</v>
      </c>
      <c r="M2280" s="68"/>
      <c r="N2280" s="4"/>
    </row>
    <row r="2281" spans="2:14">
      <c r="B2281" s="59" t="s">
        <v>2263</v>
      </c>
      <c r="C2281" s="7" t="s">
        <v>2264</v>
      </c>
      <c r="I2281" s="64"/>
      <c r="J2281" s="65"/>
      <c r="K2281" s="10"/>
      <c r="L2281" s="21">
        <v>18334.68304597701</v>
      </c>
      <c r="M2281" s="68"/>
      <c r="N2281" s="4"/>
    </row>
    <row r="2282" spans="2:14">
      <c r="B2282" s="59" t="s">
        <v>2265</v>
      </c>
      <c r="C2282" s="7" t="s">
        <v>2266</v>
      </c>
      <c r="I2282" s="64"/>
      <c r="J2282" s="65"/>
      <c r="K2282" s="10"/>
      <c r="L2282" s="21">
        <v>18688.035287356324</v>
      </c>
      <c r="M2282" s="68"/>
      <c r="N2282" s="4"/>
    </row>
    <row r="2283" spans="2:14">
      <c r="B2283" s="59" t="s">
        <v>2267</v>
      </c>
      <c r="C2283" s="7" t="s">
        <v>2268</v>
      </c>
      <c r="I2283" s="64"/>
      <c r="J2283" s="65"/>
      <c r="K2283" s="10"/>
      <c r="L2283" s="21">
        <v>22001.619655172413</v>
      </c>
      <c r="M2283" s="68"/>
      <c r="N2283" s="4"/>
    </row>
    <row r="2284" spans="2:14">
      <c r="B2284" s="59" t="s">
        <v>2269</v>
      </c>
      <c r="C2284" s="7" t="s">
        <v>2270</v>
      </c>
      <c r="I2284" s="64"/>
      <c r="J2284" s="65"/>
      <c r="K2284" s="10"/>
      <c r="L2284" s="21">
        <v>22001.619655172413</v>
      </c>
      <c r="M2284" s="68"/>
      <c r="N2284" s="4"/>
    </row>
    <row r="2285" spans="2:14">
      <c r="B2285" s="59" t="s">
        <v>61</v>
      </c>
      <c r="C2285" s="7" t="s">
        <v>2271</v>
      </c>
      <c r="I2285" s="64"/>
      <c r="J2285" s="65"/>
      <c r="K2285" s="10"/>
      <c r="L2285" s="21">
        <v>9747.5080459770124</v>
      </c>
      <c r="M2285" s="68"/>
      <c r="N2285" s="4"/>
    </row>
    <row r="2286" spans="2:14">
      <c r="B2286" s="59" t="s">
        <v>2272</v>
      </c>
      <c r="C2286" s="7" t="s">
        <v>2273</v>
      </c>
      <c r="I2286" s="64"/>
      <c r="J2286" s="65"/>
      <c r="K2286" s="10"/>
      <c r="L2286" s="21">
        <v>12213.260172413793</v>
      </c>
      <c r="M2286" s="68"/>
      <c r="N2286" s="4"/>
    </row>
    <row r="2287" spans="2:14">
      <c r="B2287" s="59" t="s">
        <v>2274</v>
      </c>
      <c r="C2287" s="7" t="s">
        <v>2275</v>
      </c>
      <c r="I2287" s="64"/>
      <c r="J2287" s="65"/>
      <c r="K2287" s="10"/>
      <c r="L2287" s="21">
        <v>15547.498620689656</v>
      </c>
      <c r="M2287" s="68"/>
      <c r="N2287" s="4"/>
    </row>
    <row r="2288" spans="2:14">
      <c r="B2288" s="59" t="s">
        <v>2276</v>
      </c>
      <c r="C2288" s="7" t="s">
        <v>2277</v>
      </c>
      <c r="I2288" s="64"/>
      <c r="J2288" s="65"/>
      <c r="K2288" s="10"/>
      <c r="L2288" s="21">
        <v>18656.216839080458</v>
      </c>
      <c r="M2288" s="68"/>
      <c r="N2288" s="4"/>
    </row>
    <row r="2289" spans="2:14">
      <c r="B2289" s="59" t="s">
        <v>71</v>
      </c>
      <c r="C2289" s="7" t="s">
        <v>2278</v>
      </c>
      <c r="I2289" s="64"/>
      <c r="J2289" s="65"/>
      <c r="K2289" s="10"/>
      <c r="L2289" s="21">
        <v>17566.625287356321</v>
      </c>
      <c r="M2289" s="68"/>
      <c r="N2289" s="4"/>
    </row>
    <row r="2290" spans="2:14">
      <c r="B2290" s="59" t="s">
        <v>2279</v>
      </c>
      <c r="C2290" s="7" t="s">
        <v>2280</v>
      </c>
      <c r="I2290" s="64"/>
      <c r="J2290" s="65"/>
      <c r="K2290" s="10"/>
      <c r="L2290" s="21">
        <v>22009.434712643681</v>
      </c>
      <c r="M2290" s="68"/>
      <c r="N2290" s="4"/>
    </row>
    <row r="2291" spans="2:14">
      <c r="B2291" s="59" t="s">
        <v>2281</v>
      </c>
      <c r="C2291" s="7" t="s">
        <v>2282</v>
      </c>
      <c r="I2291" s="64"/>
      <c r="J2291" s="65"/>
      <c r="K2291" s="10"/>
      <c r="L2291" s="21">
        <v>19539.876551724141</v>
      </c>
      <c r="M2291" s="68"/>
      <c r="N2291" s="4"/>
    </row>
    <row r="2292" spans="2:14">
      <c r="B2292" s="59" t="s">
        <v>2283</v>
      </c>
      <c r="C2292" s="7" t="s">
        <v>2284</v>
      </c>
      <c r="I2292" s="64"/>
      <c r="J2292" s="65"/>
      <c r="K2292" s="10"/>
      <c r="L2292" s="21">
        <v>23445.172413793101</v>
      </c>
      <c r="M2292" s="68"/>
      <c r="N2292" s="4"/>
    </row>
    <row r="2293" spans="2:14">
      <c r="B2293" s="59" t="s">
        <v>2285</v>
      </c>
      <c r="C2293" s="7" t="s">
        <v>2286</v>
      </c>
      <c r="I2293" s="64"/>
      <c r="J2293" s="65"/>
      <c r="K2293" s="10"/>
      <c r="L2293" s="21">
        <v>21533.274425287356</v>
      </c>
      <c r="M2293" s="68"/>
      <c r="N2293" s="4"/>
    </row>
    <row r="2294" spans="2:14">
      <c r="B2294" s="59" t="s">
        <v>2287</v>
      </c>
      <c r="C2294" s="7" t="s">
        <v>2288</v>
      </c>
      <c r="I2294" s="64"/>
      <c r="J2294" s="65"/>
      <c r="K2294" s="10"/>
      <c r="L2294" s="21">
        <v>25839.371091954024</v>
      </c>
      <c r="M2294" s="68"/>
      <c r="N2294" s="4"/>
    </row>
    <row r="2295" spans="2:14">
      <c r="B2295" s="59" t="s">
        <v>2289</v>
      </c>
      <c r="C2295" s="7" t="s">
        <v>2290</v>
      </c>
      <c r="I2295" s="64"/>
      <c r="J2295" s="65"/>
      <c r="K2295" s="10"/>
      <c r="L2295" s="21">
        <v>8467.0565517241375</v>
      </c>
      <c r="M2295" s="68"/>
      <c r="N2295" s="4"/>
    </row>
    <row r="2296" spans="2:14">
      <c r="B2296" s="59" t="s">
        <v>2291</v>
      </c>
      <c r="C2296" s="7" t="s">
        <v>2292</v>
      </c>
      <c r="I2296" s="64"/>
      <c r="J2296" s="65"/>
      <c r="K2296" s="10"/>
      <c r="L2296" s="21">
        <v>8467.0565517241375</v>
      </c>
      <c r="M2296" s="68"/>
      <c r="N2296" s="4"/>
    </row>
    <row r="2297" spans="2:14">
      <c r="B2297" s="59" t="s">
        <v>2293</v>
      </c>
      <c r="C2297" s="7" t="s">
        <v>2294</v>
      </c>
      <c r="I2297" s="64"/>
      <c r="J2297" s="65"/>
      <c r="K2297" s="10"/>
      <c r="L2297" s="21">
        <v>12662.067758620689</v>
      </c>
      <c r="M2297" s="68"/>
      <c r="N2297" s="4"/>
    </row>
    <row r="2298" spans="2:14">
      <c r="B2298" s="59" t="s">
        <v>2295</v>
      </c>
      <c r="C2298" s="7" t="s">
        <v>2296</v>
      </c>
      <c r="I2298" s="64"/>
      <c r="J2298" s="65"/>
      <c r="K2298" s="10"/>
      <c r="L2298" s="21">
        <v>12662.067758620689</v>
      </c>
      <c r="M2298" s="68"/>
      <c r="N2298" s="4"/>
    </row>
    <row r="2299" spans="2:14">
      <c r="B2299" s="59" t="s">
        <v>2297</v>
      </c>
      <c r="C2299" s="7" t="s">
        <v>2298</v>
      </c>
      <c r="I2299" s="64"/>
      <c r="J2299" s="65"/>
      <c r="K2299" s="10"/>
      <c r="L2299" s="21">
        <v>19422.092471264368</v>
      </c>
      <c r="M2299" s="68"/>
      <c r="N2299" s="4"/>
    </row>
    <row r="2300" spans="2:14">
      <c r="B2300" s="59" t="s">
        <v>2299</v>
      </c>
      <c r="C2300" s="7" t="s">
        <v>2300</v>
      </c>
      <c r="I2300" s="64"/>
      <c r="J2300" s="65"/>
      <c r="K2300" s="10"/>
      <c r="L2300" s="21">
        <v>19422.092471264368</v>
      </c>
      <c r="M2300" s="68"/>
      <c r="N2300" s="4"/>
    </row>
    <row r="2301" spans="2:14">
      <c r="B2301" s="59" t="s">
        <v>2301</v>
      </c>
      <c r="C2301" s="7" t="s">
        <v>2302</v>
      </c>
      <c r="I2301" s="64"/>
      <c r="J2301" s="65"/>
      <c r="K2301" s="10"/>
      <c r="L2301" s="21">
        <v>20563.090862068962</v>
      </c>
      <c r="M2301" s="68"/>
      <c r="N2301" s="4"/>
    </row>
    <row r="2302" spans="2:14">
      <c r="B2302" s="59" t="s">
        <v>2303</v>
      </c>
      <c r="C2302" s="7" t="s">
        <v>2304</v>
      </c>
      <c r="I2302" s="64"/>
      <c r="J2302" s="65"/>
      <c r="K2302" s="10"/>
      <c r="L2302" s="21">
        <v>20563.090862068962</v>
      </c>
      <c r="M2302" s="68"/>
      <c r="N2302" s="4"/>
    </row>
    <row r="2303" spans="2:14">
      <c r="B2303" s="59" t="s">
        <v>2305</v>
      </c>
      <c r="C2303" s="7" t="s">
        <v>2306</v>
      </c>
      <c r="I2303" s="64"/>
      <c r="J2303" s="65"/>
      <c r="K2303" s="10"/>
      <c r="L2303" s="21">
        <v>22001.619655172413</v>
      </c>
      <c r="M2303" s="68"/>
      <c r="N2303" s="4"/>
    </row>
    <row r="2304" spans="2:14">
      <c r="B2304" s="59" t="s">
        <v>2307</v>
      </c>
      <c r="C2304" s="7" t="s">
        <v>2308</v>
      </c>
      <c r="I2304" s="64"/>
      <c r="J2304" s="65"/>
      <c r="K2304" s="10"/>
      <c r="L2304" s="21">
        <v>22001.619655172413</v>
      </c>
      <c r="M2304" s="68"/>
      <c r="N2304" s="4"/>
    </row>
    <row r="2305" spans="2:14">
      <c r="B2305" s="59" t="s">
        <v>2309</v>
      </c>
      <c r="C2305" s="7" t="s">
        <v>2310</v>
      </c>
      <c r="I2305" s="64"/>
      <c r="J2305" s="65"/>
      <c r="K2305" s="10"/>
      <c r="L2305" s="21">
        <v>12213.260172413793</v>
      </c>
      <c r="M2305" s="68"/>
      <c r="N2305" s="4"/>
    </row>
    <row r="2306" spans="2:14">
      <c r="B2306" s="59" t="s">
        <v>2311</v>
      </c>
      <c r="C2306" s="7" t="s">
        <v>2312</v>
      </c>
      <c r="I2306" s="64"/>
      <c r="J2306" s="65"/>
      <c r="K2306" s="10"/>
      <c r="L2306" s="21">
        <v>18656.216839080458</v>
      </c>
      <c r="M2306" s="68"/>
      <c r="N2306" s="4"/>
    </row>
    <row r="2307" spans="2:14">
      <c r="B2307" s="59" t="s">
        <v>2313</v>
      </c>
      <c r="C2307" s="7" t="s">
        <v>2314</v>
      </c>
      <c r="I2307" s="64"/>
      <c r="J2307" s="65"/>
      <c r="K2307" s="10"/>
      <c r="L2307" s="21">
        <v>22009.434712643681</v>
      </c>
      <c r="M2307" s="68"/>
      <c r="N2307" s="4"/>
    </row>
    <row r="2308" spans="2:14">
      <c r="B2308" s="59" t="s">
        <v>2315</v>
      </c>
      <c r="C2308" s="7" t="s">
        <v>2316</v>
      </c>
      <c r="I2308" s="64"/>
      <c r="J2308" s="65"/>
      <c r="K2308" s="10"/>
      <c r="L2308" s="21">
        <v>23445.172413793101</v>
      </c>
      <c r="M2308" s="68"/>
      <c r="N2308" s="4"/>
    </row>
    <row r="2309" spans="2:14">
      <c r="B2309" s="59" t="s">
        <v>2317</v>
      </c>
      <c r="C2309" s="7" t="s">
        <v>2318</v>
      </c>
      <c r="I2309" s="64"/>
      <c r="J2309" s="65"/>
      <c r="K2309" s="10"/>
      <c r="L2309" s="21">
        <v>25839.371091954024</v>
      </c>
      <c r="M2309" s="68"/>
      <c r="N2309" s="4"/>
    </row>
    <row r="2310" spans="2:14">
      <c r="B2310" s="59" t="s">
        <v>2319</v>
      </c>
      <c r="C2310" s="7" t="s">
        <v>2320</v>
      </c>
      <c r="I2310" s="64"/>
      <c r="J2310" s="65"/>
      <c r="K2310" s="10"/>
      <c r="L2310" s="21">
        <v>10985.230459770115</v>
      </c>
      <c r="M2310" s="68"/>
      <c r="N2310" s="4"/>
    </row>
    <row r="2311" spans="2:14">
      <c r="B2311" s="59" t="s">
        <v>2321</v>
      </c>
      <c r="C2311" s="7" t="s">
        <v>2322</v>
      </c>
      <c r="I2311" s="64"/>
      <c r="J2311" s="65"/>
      <c r="K2311" s="10"/>
      <c r="L2311" s="21">
        <v>10985.230459770115</v>
      </c>
      <c r="M2311" s="68"/>
      <c r="N2311" s="4"/>
    </row>
    <row r="2312" spans="2:14">
      <c r="B2312" s="59" t="s">
        <v>2323</v>
      </c>
      <c r="C2312" s="7" t="s">
        <v>2324</v>
      </c>
      <c r="I2312" s="64"/>
      <c r="J2312" s="65"/>
      <c r="K2312" s="10"/>
      <c r="L2312" s="21">
        <v>11380.550574712643</v>
      </c>
      <c r="M2312" s="68"/>
      <c r="N2312" s="4"/>
    </row>
    <row r="2313" spans="2:14">
      <c r="B2313" s="59" t="s">
        <v>2325</v>
      </c>
      <c r="C2313" s="7" t="s">
        <v>2326</v>
      </c>
      <c r="I2313" s="64"/>
      <c r="J2313" s="65"/>
      <c r="K2313" s="10"/>
      <c r="L2313" s="21">
        <v>11380.550574712643</v>
      </c>
      <c r="M2313" s="68"/>
      <c r="N2313" s="4"/>
    </row>
    <row r="2314" spans="2:14">
      <c r="B2314" s="59" t="s">
        <v>2327</v>
      </c>
      <c r="C2314" s="7" t="s">
        <v>2328</v>
      </c>
      <c r="I2314" s="64"/>
      <c r="J2314" s="65"/>
      <c r="K2314" s="10"/>
      <c r="L2314" s="21">
        <v>11380.550574712643</v>
      </c>
      <c r="M2314" s="68"/>
      <c r="N2314" s="4"/>
    </row>
    <row r="2315" spans="2:14">
      <c r="B2315" s="59" t="s">
        <v>2329</v>
      </c>
      <c r="C2315" s="7" t="s">
        <v>2330</v>
      </c>
      <c r="I2315" s="64"/>
      <c r="J2315" s="65"/>
      <c r="K2315" s="10"/>
      <c r="L2315" s="21">
        <v>12678.662068965517</v>
      </c>
      <c r="M2315" s="68"/>
      <c r="N2315" s="4"/>
    </row>
    <row r="2316" spans="2:14">
      <c r="B2316" s="59" t="s">
        <v>2331</v>
      </c>
      <c r="C2316" s="7" t="s">
        <v>2332</v>
      </c>
      <c r="I2316" s="64"/>
      <c r="J2316" s="65"/>
      <c r="K2316" s="10"/>
      <c r="L2316" s="21">
        <v>13356.136206896552</v>
      </c>
      <c r="M2316" s="68"/>
      <c r="N2316" s="4"/>
    </row>
    <row r="2317" spans="2:14">
      <c r="B2317" s="59" t="s">
        <v>2333</v>
      </c>
      <c r="C2317" s="7" t="s">
        <v>2334</v>
      </c>
      <c r="I2317" s="64"/>
      <c r="J2317" s="65"/>
      <c r="K2317" s="10"/>
      <c r="L2317" s="21">
        <v>13356.136206896552</v>
      </c>
      <c r="M2317" s="68"/>
      <c r="N2317" s="4"/>
    </row>
    <row r="2318" spans="2:14">
      <c r="B2318" s="59" t="s">
        <v>2335</v>
      </c>
      <c r="C2318" s="7" t="s">
        <v>2336</v>
      </c>
      <c r="I2318" s="64"/>
      <c r="J2318" s="65"/>
      <c r="K2318" s="10"/>
      <c r="L2318" s="21">
        <v>6943.7293103448274</v>
      </c>
      <c r="M2318" s="68"/>
      <c r="N2318" s="4"/>
    </row>
    <row r="2319" spans="2:14">
      <c r="B2319" s="59" t="s">
        <v>2337</v>
      </c>
      <c r="C2319" s="7" t="s">
        <v>2338</v>
      </c>
      <c r="I2319" s="64"/>
      <c r="J2319" s="65"/>
      <c r="K2319" s="10"/>
      <c r="L2319" s="21">
        <v>6943.7293103448274</v>
      </c>
      <c r="M2319" s="68"/>
      <c r="N2319" s="4"/>
    </row>
    <row r="2320" spans="2:14">
      <c r="B2320" s="59" t="s">
        <v>2339</v>
      </c>
      <c r="C2320" s="7" t="s">
        <v>2340</v>
      </c>
      <c r="I2320" s="64"/>
      <c r="J2320" s="65"/>
      <c r="K2320" s="10"/>
      <c r="L2320" s="21">
        <v>9295.3511494252871</v>
      </c>
      <c r="M2320" s="68"/>
      <c r="N2320" s="4"/>
    </row>
    <row r="2321" spans="2:14">
      <c r="B2321" s="59" t="s">
        <v>2341</v>
      </c>
      <c r="C2321" s="7" t="s">
        <v>2342</v>
      </c>
      <c r="I2321" s="64"/>
      <c r="J2321" s="65"/>
      <c r="K2321" s="10"/>
      <c r="L2321" s="21">
        <v>10706.628735632185</v>
      </c>
      <c r="M2321" s="68"/>
      <c r="N2321" s="4"/>
    </row>
    <row r="2322" spans="2:14">
      <c r="B2322" s="59" t="s">
        <v>2343</v>
      </c>
      <c r="C2322" s="7" t="s">
        <v>2344</v>
      </c>
      <c r="I2322" s="64"/>
      <c r="J2322" s="65"/>
      <c r="K2322" s="10"/>
      <c r="L2322" s="21">
        <v>8025.1505747126439</v>
      </c>
      <c r="M2322" s="68"/>
      <c r="N2322" s="4"/>
    </row>
    <row r="2323" spans="2:14">
      <c r="B2323" s="59" t="s">
        <v>2345</v>
      </c>
      <c r="C2323" s="7" t="s">
        <v>2346</v>
      </c>
      <c r="I2323" s="64"/>
      <c r="J2323" s="65"/>
      <c r="K2323" s="10"/>
      <c r="L2323" s="21">
        <v>8025.1505747126439</v>
      </c>
      <c r="M2323" s="68"/>
      <c r="N2323" s="4"/>
    </row>
    <row r="2324" spans="2:14">
      <c r="B2324" s="59" t="s">
        <v>2347</v>
      </c>
      <c r="C2324" s="7" t="s">
        <v>2348</v>
      </c>
      <c r="I2324" s="64"/>
      <c r="J2324" s="65"/>
      <c r="K2324" s="10"/>
      <c r="L2324" s="21">
        <v>10377.279885057471</v>
      </c>
      <c r="M2324" s="68"/>
      <c r="N2324" s="4"/>
    </row>
    <row r="2325" spans="2:14">
      <c r="B2325" s="59" t="s">
        <v>2349</v>
      </c>
      <c r="C2325" s="7" t="s">
        <v>2350</v>
      </c>
      <c r="I2325" s="64"/>
      <c r="J2325" s="65"/>
      <c r="K2325" s="10"/>
      <c r="L2325" s="21">
        <v>11788.557471264368</v>
      </c>
      <c r="M2325" s="68"/>
      <c r="N2325" s="4"/>
    </row>
    <row r="2326" spans="2:14">
      <c r="B2326" s="59" t="s">
        <v>2351</v>
      </c>
      <c r="C2326" s="7" t="s">
        <v>2352</v>
      </c>
      <c r="I2326" s="64"/>
      <c r="J2326" s="65"/>
      <c r="K2326" s="10"/>
      <c r="L2326" s="21">
        <v>10189.51551724138</v>
      </c>
      <c r="M2326" s="68"/>
      <c r="N2326" s="4"/>
    </row>
    <row r="2327" spans="2:14">
      <c r="B2327" s="59" t="s">
        <v>2353</v>
      </c>
      <c r="C2327" s="7" t="s">
        <v>2354</v>
      </c>
      <c r="I2327" s="64"/>
      <c r="J2327" s="65"/>
      <c r="K2327" s="10"/>
      <c r="L2327" s="21">
        <v>10189.51551724138</v>
      </c>
      <c r="M2327" s="68"/>
      <c r="N2327" s="4"/>
    </row>
    <row r="2328" spans="2:14">
      <c r="B2328" s="59" t="s">
        <v>2355</v>
      </c>
      <c r="C2328" s="7" t="s">
        <v>2356</v>
      </c>
      <c r="I2328" s="64"/>
      <c r="J2328" s="65"/>
      <c r="K2328" s="10"/>
      <c r="L2328" s="21">
        <v>12541.13735632184</v>
      </c>
      <c r="M2328" s="68"/>
      <c r="N2328" s="4"/>
    </row>
    <row r="2329" spans="2:14">
      <c r="B2329" s="59" t="s">
        <v>2357</v>
      </c>
      <c r="C2329" s="7" t="s">
        <v>2358</v>
      </c>
      <c r="I2329" s="64"/>
      <c r="J2329" s="65"/>
      <c r="K2329" s="10"/>
      <c r="L2329" s="21">
        <v>13952.414942528736</v>
      </c>
      <c r="M2329" s="68"/>
      <c r="N2329" s="4"/>
    </row>
    <row r="2330" spans="2:14">
      <c r="B2330" s="59" t="s">
        <v>2359</v>
      </c>
      <c r="C2330" s="7" t="s">
        <v>2360</v>
      </c>
      <c r="I2330" s="64"/>
      <c r="J2330" s="65"/>
      <c r="K2330" s="10"/>
      <c r="L2330" s="21">
        <v>11271.444252873564</v>
      </c>
      <c r="M2330" s="68"/>
      <c r="N2330" s="4"/>
    </row>
    <row r="2331" spans="2:14">
      <c r="B2331" s="59" t="s">
        <v>2361</v>
      </c>
      <c r="C2331" s="7" t="s">
        <v>2362</v>
      </c>
      <c r="I2331" s="64"/>
      <c r="J2331" s="65"/>
      <c r="K2331" s="10"/>
      <c r="L2331" s="21">
        <v>11271.444252873564</v>
      </c>
      <c r="M2331" s="68"/>
      <c r="N2331" s="4"/>
    </row>
    <row r="2332" spans="2:14">
      <c r="B2332" s="59" t="s">
        <v>2363</v>
      </c>
      <c r="C2332" s="7" t="s">
        <v>2364</v>
      </c>
      <c r="I2332" s="64"/>
      <c r="J2332" s="65"/>
      <c r="K2332" s="10"/>
      <c r="L2332" s="21">
        <v>13623.066091954022</v>
      </c>
      <c r="M2332" s="68"/>
      <c r="N2332" s="4"/>
    </row>
    <row r="2333" spans="2:14">
      <c r="B2333" s="59" t="s">
        <v>2365</v>
      </c>
      <c r="C2333" s="7" t="s">
        <v>2366</v>
      </c>
      <c r="I2333" s="64"/>
      <c r="J2333" s="65"/>
      <c r="K2333" s="10"/>
      <c r="L2333" s="21">
        <v>15034.34367816092</v>
      </c>
      <c r="M2333" s="68"/>
      <c r="N2333" s="4"/>
    </row>
    <row r="2334" spans="2:14">
      <c r="B2334" s="59" t="s">
        <v>2367</v>
      </c>
      <c r="C2334" s="7" t="s">
        <v>2368</v>
      </c>
      <c r="I2334" s="64"/>
      <c r="J2334" s="65"/>
      <c r="K2334" s="10"/>
      <c r="L2334" s="21">
        <v>7495.3505747126437</v>
      </c>
      <c r="M2334" s="68"/>
      <c r="N2334" s="4"/>
    </row>
    <row r="2335" spans="2:14">
      <c r="B2335" s="59" t="s">
        <v>2369</v>
      </c>
      <c r="C2335" s="7" t="s">
        <v>2370</v>
      </c>
      <c r="I2335" s="64"/>
      <c r="J2335" s="65"/>
      <c r="K2335" s="10"/>
      <c r="L2335" s="21">
        <v>7931.2683908045974</v>
      </c>
      <c r="M2335" s="68"/>
      <c r="N2335" s="4"/>
    </row>
    <row r="2336" spans="2:14">
      <c r="B2336" s="59" t="s">
        <v>2371</v>
      </c>
      <c r="C2336" s="7" t="s">
        <v>2372</v>
      </c>
      <c r="I2336" s="64"/>
      <c r="J2336" s="65"/>
      <c r="K2336" s="10"/>
      <c r="L2336" s="21">
        <v>8497.6063218390809</v>
      </c>
      <c r="M2336" s="68"/>
      <c r="N2336" s="4"/>
    </row>
    <row r="2337" spans="2:14">
      <c r="B2337" s="59" t="s">
        <v>2373</v>
      </c>
      <c r="C2337" s="7" t="s">
        <v>2374</v>
      </c>
      <c r="I2337" s="64"/>
      <c r="J2337" s="65"/>
      <c r="K2337" s="10"/>
      <c r="L2337" s="21">
        <v>8500.6511494252882</v>
      </c>
      <c r="M2337" s="68"/>
      <c r="N2337" s="4"/>
    </row>
    <row r="2338" spans="2:14">
      <c r="B2338" s="59" t="s">
        <v>2375</v>
      </c>
      <c r="C2338" s="7" t="s">
        <v>2376</v>
      </c>
      <c r="I2338" s="64"/>
      <c r="J2338" s="65"/>
      <c r="K2338" s="10"/>
      <c r="L2338" s="21">
        <v>8936.5689655172428</v>
      </c>
      <c r="M2338" s="68"/>
      <c r="N2338" s="4"/>
    </row>
    <row r="2339" spans="2:14">
      <c r="B2339" s="59" t="s">
        <v>2377</v>
      </c>
      <c r="C2339" s="7" t="s">
        <v>2378</v>
      </c>
      <c r="I2339" s="64"/>
      <c r="J2339" s="65"/>
      <c r="K2339" s="10"/>
      <c r="L2339" s="21">
        <v>9501.891954022989</v>
      </c>
      <c r="M2339" s="68"/>
      <c r="N2339" s="4"/>
    </row>
    <row r="2340" spans="2:14">
      <c r="B2340" s="59" t="s">
        <v>2379</v>
      </c>
      <c r="C2340" s="7" t="s">
        <v>2380</v>
      </c>
      <c r="I2340" s="64"/>
      <c r="J2340" s="65"/>
      <c r="K2340" s="10"/>
      <c r="L2340" s="21">
        <v>9049.7350574712655</v>
      </c>
      <c r="M2340" s="68"/>
      <c r="N2340" s="4"/>
    </row>
    <row r="2341" spans="2:14">
      <c r="B2341" s="59" t="s">
        <v>2381</v>
      </c>
      <c r="C2341" s="7" t="s">
        <v>2382</v>
      </c>
      <c r="I2341" s="64"/>
      <c r="J2341" s="65"/>
      <c r="K2341" s="10"/>
      <c r="L2341" s="21">
        <v>9484.1304597701146</v>
      </c>
      <c r="M2341" s="68"/>
      <c r="N2341" s="4"/>
    </row>
    <row r="2342" spans="2:14">
      <c r="B2342" s="59" t="s">
        <v>2383</v>
      </c>
      <c r="C2342" s="7" t="s">
        <v>2384</v>
      </c>
      <c r="I2342" s="64"/>
      <c r="J2342" s="65"/>
      <c r="K2342" s="10"/>
      <c r="L2342" s="21">
        <v>10050.975862068966</v>
      </c>
      <c r="M2342" s="68"/>
      <c r="N2342" s="4"/>
    </row>
    <row r="2343" spans="2:14">
      <c r="B2343" s="59" t="s">
        <v>2385</v>
      </c>
      <c r="C2343" s="7" t="s">
        <v>2386</v>
      </c>
      <c r="I2343" s="64"/>
      <c r="J2343" s="65"/>
      <c r="K2343" s="10"/>
      <c r="L2343" s="21">
        <v>18145.650000000001</v>
      </c>
      <c r="M2343" s="68"/>
      <c r="N2343" s="4"/>
    </row>
    <row r="2344" spans="2:14">
      <c r="B2344" s="59" t="s">
        <v>2387</v>
      </c>
      <c r="C2344" s="7" t="s">
        <v>2388</v>
      </c>
      <c r="I2344" s="64"/>
      <c r="J2344" s="65"/>
      <c r="K2344" s="10"/>
      <c r="L2344" s="21">
        <v>21775.084482758619</v>
      </c>
      <c r="M2344" s="68"/>
      <c r="N2344" s="4"/>
    </row>
    <row r="2345" spans="2:14">
      <c r="B2345" s="59" t="s">
        <v>2389</v>
      </c>
      <c r="C2345" s="7" t="s">
        <v>2390</v>
      </c>
      <c r="I2345" s="64"/>
      <c r="J2345" s="65"/>
      <c r="K2345" s="10"/>
      <c r="L2345" s="21">
        <v>25575.536781609197</v>
      </c>
      <c r="M2345" s="68"/>
      <c r="N2345" s="4"/>
    </row>
    <row r="2346" spans="2:14">
      <c r="B2346" s="59" t="s">
        <v>2391</v>
      </c>
      <c r="C2346" s="7" t="s">
        <v>2392</v>
      </c>
      <c r="I2346" s="64"/>
      <c r="J2346" s="65"/>
      <c r="K2346" s="10"/>
      <c r="L2346" s="21">
        <v>20472.405747126435</v>
      </c>
      <c r="M2346" s="68"/>
      <c r="N2346" s="4"/>
    </row>
    <row r="2347" spans="2:14">
      <c r="B2347" s="59" t="s">
        <v>2393</v>
      </c>
      <c r="C2347" s="7" t="s">
        <v>2394</v>
      </c>
      <c r="I2347" s="64"/>
      <c r="J2347" s="65"/>
      <c r="K2347" s="10"/>
      <c r="L2347" s="21">
        <v>17106.348850574712</v>
      </c>
      <c r="M2347" s="68"/>
      <c r="N2347" s="4"/>
    </row>
    <row r="2348" spans="2:14">
      <c r="B2348" s="59" t="s">
        <v>2395</v>
      </c>
      <c r="C2348" s="7" t="s">
        <v>2396</v>
      </c>
      <c r="I2348" s="64"/>
      <c r="J2348" s="65"/>
      <c r="K2348" s="10"/>
      <c r="L2348" s="21">
        <v>19492.986206896552</v>
      </c>
      <c r="M2348" s="68"/>
      <c r="N2348" s="4"/>
    </row>
    <row r="2349" spans="2:14">
      <c r="B2349" s="59" t="s">
        <v>2397</v>
      </c>
      <c r="C2349" s="7" t="s">
        <v>2398</v>
      </c>
      <c r="I2349" s="64"/>
      <c r="J2349" s="65"/>
      <c r="K2349" s="10"/>
      <c r="L2349" s="21">
        <v>20925.070114942529</v>
      </c>
      <c r="M2349" s="68"/>
      <c r="N2349" s="4"/>
    </row>
    <row r="2350" spans="2:14">
      <c r="B2350" s="59" t="s">
        <v>2399</v>
      </c>
      <c r="C2350" s="7" t="s">
        <v>2400</v>
      </c>
      <c r="I2350" s="64"/>
      <c r="J2350" s="65"/>
      <c r="K2350" s="10"/>
      <c r="L2350" s="21">
        <v>18291.801724137931</v>
      </c>
      <c r="M2350" s="68"/>
      <c r="N2350" s="4"/>
    </row>
    <row r="2351" spans="2:14">
      <c r="B2351" s="59" t="s">
        <v>2401</v>
      </c>
      <c r="C2351" s="7" t="s">
        <v>2402</v>
      </c>
      <c r="I2351" s="64"/>
      <c r="J2351" s="65"/>
      <c r="K2351" s="10"/>
      <c r="L2351" s="21">
        <v>18291.801724137931</v>
      </c>
      <c r="M2351" s="68"/>
      <c r="N2351" s="4"/>
    </row>
    <row r="2352" spans="2:14">
      <c r="B2352" s="59" t="s">
        <v>2403</v>
      </c>
      <c r="C2352" s="7" t="s">
        <v>2404</v>
      </c>
      <c r="I2352" s="64"/>
      <c r="J2352" s="65"/>
      <c r="K2352" s="10"/>
      <c r="L2352" s="21">
        <v>20678.439080459768</v>
      </c>
      <c r="M2352" s="68"/>
      <c r="N2352" s="4"/>
    </row>
    <row r="2353" spans="2:14">
      <c r="B2353" s="59" t="s">
        <v>2405</v>
      </c>
      <c r="C2353" s="7" t="s">
        <v>2406</v>
      </c>
      <c r="I2353" s="64"/>
      <c r="J2353" s="65"/>
      <c r="K2353" s="10"/>
      <c r="L2353" s="21">
        <v>22110.522988505745</v>
      </c>
      <c r="M2353" s="68"/>
      <c r="N2353" s="4"/>
    </row>
    <row r="2354" spans="2:14">
      <c r="B2354" s="59" t="s">
        <v>2407</v>
      </c>
      <c r="C2354" s="7" t="s">
        <v>2408</v>
      </c>
      <c r="I2354" s="64"/>
      <c r="J2354" s="65"/>
      <c r="K2354" s="10"/>
      <c r="L2354" s="21">
        <v>19509.225287356323</v>
      </c>
      <c r="M2354" s="68"/>
      <c r="N2354" s="4"/>
    </row>
    <row r="2355" spans="2:14">
      <c r="B2355" s="59" t="s">
        <v>2409</v>
      </c>
      <c r="C2355" s="7" t="s">
        <v>2410</v>
      </c>
      <c r="I2355" s="64"/>
      <c r="J2355" s="65"/>
      <c r="K2355" s="10"/>
      <c r="L2355" s="21">
        <v>19509.225287356323</v>
      </c>
      <c r="M2355" s="68"/>
      <c r="N2355" s="4"/>
    </row>
    <row r="2356" spans="2:14">
      <c r="B2356" s="59" t="s">
        <v>2411</v>
      </c>
      <c r="C2356" s="7" t="s">
        <v>2412</v>
      </c>
      <c r="I2356" s="64"/>
      <c r="J2356" s="65"/>
      <c r="K2356" s="10"/>
      <c r="L2356" s="21">
        <v>21895.86264367816</v>
      </c>
      <c r="M2356" s="68"/>
      <c r="N2356" s="4"/>
    </row>
    <row r="2357" spans="2:14">
      <c r="B2357" s="59" t="s">
        <v>2413</v>
      </c>
      <c r="C2357" s="7" t="s">
        <v>2414</v>
      </c>
      <c r="I2357" s="64"/>
      <c r="J2357" s="65"/>
      <c r="K2357" s="10"/>
      <c r="L2357" s="21">
        <v>23327.946551724137</v>
      </c>
      <c r="M2357" s="68"/>
      <c r="N2357" s="4"/>
    </row>
    <row r="2358" spans="2:14">
      <c r="B2358" s="59" t="s">
        <v>2415</v>
      </c>
      <c r="C2358" s="7" t="s">
        <v>2416</v>
      </c>
      <c r="I2358" s="64"/>
      <c r="J2358" s="65"/>
      <c r="K2358" s="10"/>
      <c r="L2358" s="21">
        <v>21483.288505747125</v>
      </c>
      <c r="M2358" s="68"/>
      <c r="N2358" s="4"/>
    </row>
    <row r="2359" spans="2:14">
      <c r="B2359" s="59" t="s">
        <v>2417</v>
      </c>
      <c r="C2359" s="7" t="s">
        <v>2418</v>
      </c>
      <c r="I2359" s="64"/>
      <c r="J2359" s="65"/>
      <c r="K2359" s="10"/>
      <c r="L2359" s="21">
        <v>21483.288505747125</v>
      </c>
      <c r="M2359" s="68"/>
      <c r="N2359" s="4"/>
    </row>
    <row r="2360" spans="2:14">
      <c r="B2360" s="59" t="s">
        <v>2419</v>
      </c>
      <c r="C2360" s="7" t="s">
        <v>2420</v>
      </c>
      <c r="I2360" s="64"/>
      <c r="J2360" s="65"/>
      <c r="K2360" s="10"/>
      <c r="L2360" s="21">
        <v>23869.925862068965</v>
      </c>
      <c r="M2360" s="68"/>
      <c r="N2360" s="4"/>
    </row>
    <row r="2361" spans="2:14">
      <c r="B2361" s="59" t="s">
        <v>2421</v>
      </c>
      <c r="C2361" s="7" t="s">
        <v>2422</v>
      </c>
      <c r="I2361" s="64"/>
      <c r="J2361" s="65"/>
      <c r="K2361" s="10"/>
      <c r="L2361" s="21">
        <v>25302.009770114946</v>
      </c>
      <c r="M2361" s="68"/>
      <c r="N2361" s="4"/>
    </row>
    <row r="2362" spans="2:14">
      <c r="B2362" s="59" t="s">
        <v>2423</v>
      </c>
      <c r="C2362" s="7" t="s">
        <v>2424</v>
      </c>
      <c r="I2362" s="64"/>
      <c r="J2362" s="65"/>
      <c r="K2362" s="10"/>
      <c r="L2362" s="21">
        <v>8687.9080459770121</v>
      </c>
      <c r="M2362" s="68"/>
      <c r="N2362" s="4"/>
    </row>
    <row r="2363" spans="2:14">
      <c r="B2363" s="59" t="s">
        <v>2425</v>
      </c>
      <c r="C2363" s="7" t="s">
        <v>2426</v>
      </c>
      <c r="I2363" s="64"/>
      <c r="J2363" s="65"/>
      <c r="K2363" s="10"/>
      <c r="L2363" s="21">
        <v>11697.720114942529</v>
      </c>
      <c r="M2363" s="68"/>
      <c r="N2363" s="4"/>
    </row>
    <row r="2364" spans="2:14">
      <c r="B2364" s="59" t="s">
        <v>2427</v>
      </c>
      <c r="C2364" s="7" t="s">
        <v>2428</v>
      </c>
      <c r="I2364" s="64"/>
      <c r="J2364" s="65"/>
      <c r="K2364" s="10"/>
      <c r="L2364" s="21">
        <v>17365.666666666668</v>
      </c>
      <c r="M2364" s="68"/>
      <c r="N2364" s="4"/>
    </row>
    <row r="2365" spans="2:14">
      <c r="B2365" s="59" t="s">
        <v>2429</v>
      </c>
      <c r="C2365" s="7" t="s">
        <v>2430</v>
      </c>
      <c r="I2365" s="64"/>
      <c r="J2365" s="65"/>
      <c r="K2365" s="10"/>
      <c r="L2365" s="21">
        <v>1753.8206896551726</v>
      </c>
      <c r="M2365" s="68"/>
      <c r="N2365" s="4"/>
    </row>
    <row r="2366" spans="2:14">
      <c r="B2366" s="59" t="s">
        <v>2431</v>
      </c>
      <c r="C2366" s="7" t="s">
        <v>2432</v>
      </c>
      <c r="I2366" s="64"/>
      <c r="J2366" s="65"/>
      <c r="K2366" s="10"/>
      <c r="L2366" s="21">
        <v>2454.6385057471266</v>
      </c>
      <c r="M2366" s="68"/>
      <c r="N2366" s="4"/>
    </row>
    <row r="2367" spans="2:14">
      <c r="B2367" s="59" t="s">
        <v>2433</v>
      </c>
      <c r="C2367" s="7" t="s">
        <v>2434</v>
      </c>
      <c r="I2367" s="64"/>
      <c r="J2367" s="65"/>
      <c r="K2367" s="10"/>
      <c r="L2367" s="21">
        <v>2556.6402298850576</v>
      </c>
      <c r="M2367" s="68"/>
      <c r="N2367" s="4"/>
    </row>
    <row r="2368" spans="2:14">
      <c r="B2368" s="59" t="s">
        <v>2435</v>
      </c>
      <c r="C2368" s="7" t="s">
        <v>2436</v>
      </c>
      <c r="I2368" s="64"/>
      <c r="J2368" s="65"/>
      <c r="K2368" s="10"/>
      <c r="L2368" s="21">
        <v>2969.7218390804596</v>
      </c>
      <c r="M2368" s="68"/>
      <c r="N2368" s="4"/>
    </row>
    <row r="2369" spans="2:14">
      <c r="B2369" s="59" t="s">
        <v>2437</v>
      </c>
      <c r="C2369" s="7" t="s">
        <v>2438</v>
      </c>
      <c r="I2369" s="64"/>
      <c r="J2369" s="65"/>
      <c r="K2369" s="10"/>
      <c r="L2369" s="21">
        <v>5792.2770114942532</v>
      </c>
      <c r="M2369" s="68"/>
      <c r="N2369" s="4"/>
    </row>
    <row r="2370" spans="2:14">
      <c r="B2370" s="59" t="s">
        <v>2439</v>
      </c>
      <c r="C2370" s="7" t="s">
        <v>2440</v>
      </c>
      <c r="I2370" s="64"/>
      <c r="J2370" s="65"/>
      <c r="K2370" s="10"/>
      <c r="L2370" s="21">
        <v>2104.4833333333331</v>
      </c>
      <c r="M2370" s="68"/>
      <c r="N2370" s="4"/>
    </row>
    <row r="2371" spans="2:14">
      <c r="B2371" s="59" t="s">
        <v>2441</v>
      </c>
      <c r="C2371" s="7" t="s">
        <v>2442</v>
      </c>
      <c r="I2371" s="64"/>
      <c r="J2371" s="65"/>
      <c r="K2371" s="10"/>
      <c r="L2371" s="21">
        <v>2945.3632183908044</v>
      </c>
      <c r="M2371" s="68"/>
      <c r="N2371" s="4"/>
    </row>
    <row r="2372" spans="2:14">
      <c r="B2372" s="59" t="s">
        <v>2443</v>
      </c>
      <c r="C2372" s="7" t="s">
        <v>2444</v>
      </c>
      <c r="I2372" s="64"/>
      <c r="J2372" s="65"/>
      <c r="K2372" s="10"/>
      <c r="L2372" s="21">
        <v>3068.1712643678165</v>
      </c>
      <c r="M2372" s="68"/>
      <c r="N2372" s="4"/>
    </row>
    <row r="2373" spans="2:14">
      <c r="B2373" s="59" t="s">
        <v>2445</v>
      </c>
      <c r="C2373" s="7" t="s">
        <v>2446</v>
      </c>
      <c r="I2373" s="64"/>
      <c r="J2373" s="65"/>
      <c r="K2373" s="10"/>
      <c r="L2373" s="21">
        <v>3563.9706896551725</v>
      </c>
      <c r="M2373" s="68"/>
      <c r="N2373" s="4"/>
    </row>
    <row r="2374" spans="2:14">
      <c r="B2374" s="59" t="s">
        <v>2447</v>
      </c>
      <c r="C2374" s="7" t="s">
        <v>2448</v>
      </c>
      <c r="I2374" s="64"/>
      <c r="J2374" s="65"/>
      <c r="K2374" s="10"/>
      <c r="L2374" s="21">
        <v>6950.8339080459773</v>
      </c>
      <c r="M2374" s="68"/>
      <c r="N2374" s="4"/>
    </row>
    <row r="2375" spans="2:14">
      <c r="B2375" s="59" t="s">
        <v>2449</v>
      </c>
      <c r="C2375" s="7" t="s">
        <v>2450</v>
      </c>
      <c r="I2375" s="64"/>
      <c r="J2375" s="65"/>
      <c r="K2375" s="10"/>
      <c r="L2375" s="21">
        <v>1884.748275862069</v>
      </c>
      <c r="M2375" s="68"/>
      <c r="N2375" s="4"/>
    </row>
    <row r="2376" spans="2:14">
      <c r="B2376" s="59" t="s">
        <v>2451</v>
      </c>
      <c r="C2376" s="7" t="s">
        <v>2452</v>
      </c>
      <c r="I2376" s="64"/>
      <c r="J2376" s="65"/>
      <c r="K2376" s="10"/>
      <c r="L2376" s="21">
        <v>4761.602873563219</v>
      </c>
      <c r="M2376" s="68"/>
      <c r="N2376" s="4"/>
    </row>
    <row r="2377" spans="2:14">
      <c r="B2377" s="59" t="s">
        <v>2453</v>
      </c>
      <c r="C2377" s="7" t="s">
        <v>2454</v>
      </c>
      <c r="I2377" s="64"/>
      <c r="J2377" s="65"/>
      <c r="K2377" s="10"/>
      <c r="L2377" s="21">
        <v>9396.8454022988517</v>
      </c>
      <c r="M2377" s="68"/>
      <c r="N2377" s="4"/>
    </row>
    <row r="2378" spans="2:14">
      <c r="B2378" s="59" t="s">
        <v>2455</v>
      </c>
      <c r="C2378" s="7" t="s">
        <v>2456</v>
      </c>
      <c r="I2378" s="64"/>
      <c r="J2378" s="65"/>
      <c r="K2378" s="10"/>
      <c r="L2378" s="21">
        <v>10179.873563218391</v>
      </c>
      <c r="M2378" s="68"/>
      <c r="N2378" s="4"/>
    </row>
    <row r="2379" spans="2:14">
      <c r="B2379" s="59" t="s">
        <v>2457</v>
      </c>
      <c r="C2379" s="7" t="s">
        <v>2458</v>
      </c>
      <c r="I2379" s="64"/>
      <c r="J2379" s="65"/>
      <c r="K2379" s="10"/>
      <c r="L2379" s="21">
        <v>11164.875287356323</v>
      </c>
      <c r="M2379" s="68"/>
      <c r="N2379" s="4"/>
    </row>
    <row r="2380" spans="2:14">
      <c r="B2380" s="59" t="s">
        <v>2459</v>
      </c>
      <c r="C2380" s="7" t="s">
        <v>2460</v>
      </c>
      <c r="I2380" s="64"/>
      <c r="J2380" s="65"/>
      <c r="K2380" s="10"/>
      <c r="L2380" s="21">
        <v>2261.7994252873564</v>
      </c>
      <c r="M2380" s="68"/>
      <c r="N2380" s="4"/>
    </row>
    <row r="2381" spans="2:14">
      <c r="B2381" s="59" t="s">
        <v>2461</v>
      </c>
      <c r="C2381" s="7" t="s">
        <v>2462</v>
      </c>
      <c r="I2381" s="64"/>
      <c r="J2381" s="65"/>
      <c r="K2381" s="10"/>
      <c r="L2381" s="21">
        <v>5714.1264367816093</v>
      </c>
      <c r="M2381" s="68"/>
      <c r="N2381" s="4"/>
    </row>
    <row r="2382" spans="2:14">
      <c r="B2382" s="59" t="s">
        <v>2463</v>
      </c>
      <c r="C2382" s="7" t="s">
        <v>2464</v>
      </c>
      <c r="I2382" s="64"/>
      <c r="J2382" s="65"/>
      <c r="K2382" s="10"/>
      <c r="L2382" s="21">
        <v>11276.011494252873</v>
      </c>
      <c r="M2382" s="68"/>
      <c r="N2382" s="4"/>
    </row>
    <row r="2383" spans="2:14">
      <c r="B2383" s="59" t="s">
        <v>2465</v>
      </c>
      <c r="C2383" s="7" t="s">
        <v>2466</v>
      </c>
      <c r="I2383" s="64"/>
      <c r="J2383" s="65"/>
      <c r="K2383" s="10"/>
      <c r="L2383" s="21">
        <v>12215.84827586207</v>
      </c>
      <c r="M2383" s="68"/>
      <c r="N2383" s="4"/>
    </row>
    <row r="2384" spans="2:14">
      <c r="B2384" s="59" t="s">
        <v>2467</v>
      </c>
      <c r="C2384" s="7" t="s">
        <v>2468</v>
      </c>
      <c r="I2384" s="64"/>
      <c r="J2384" s="65"/>
      <c r="K2384" s="10"/>
      <c r="L2384" s="21">
        <v>13397.748850574711</v>
      </c>
      <c r="M2384" s="68"/>
      <c r="N2384" s="4"/>
    </row>
    <row r="2385" spans="2:14">
      <c r="B2385" s="59" t="s">
        <v>2469</v>
      </c>
      <c r="C2385" s="7" t="s">
        <v>2470</v>
      </c>
      <c r="I2385" s="64"/>
      <c r="J2385" s="65"/>
      <c r="K2385" s="10"/>
      <c r="L2385" s="21">
        <v>2363.2936781609196</v>
      </c>
      <c r="M2385" s="68"/>
      <c r="N2385" s="4"/>
    </row>
    <row r="2386" spans="2:14">
      <c r="B2386" s="59" t="s">
        <v>2471</v>
      </c>
      <c r="C2386" s="7" t="s">
        <v>2472</v>
      </c>
      <c r="I2386" s="64"/>
      <c r="J2386" s="65"/>
      <c r="K2386" s="10"/>
      <c r="L2386" s="21">
        <v>4981.3379310344826</v>
      </c>
      <c r="M2386" s="68"/>
      <c r="N2386" s="4"/>
    </row>
    <row r="2387" spans="2:14">
      <c r="B2387" s="59" t="s">
        <v>2473</v>
      </c>
      <c r="C2387" s="7" t="s">
        <v>2474</v>
      </c>
      <c r="I2387" s="64"/>
      <c r="J2387" s="65"/>
      <c r="K2387" s="10"/>
      <c r="L2387" s="21">
        <v>11766.736206896552</v>
      </c>
      <c r="M2387" s="68"/>
      <c r="N2387" s="4"/>
    </row>
    <row r="2388" spans="2:14">
      <c r="B2388" s="59" t="s">
        <v>2475</v>
      </c>
      <c r="C2388" s="7" t="s">
        <v>2476</v>
      </c>
      <c r="I2388" s="64"/>
      <c r="J2388" s="65"/>
      <c r="K2388" s="10"/>
      <c r="L2388" s="21">
        <v>10649.791954022989</v>
      </c>
      <c r="M2388" s="68"/>
      <c r="N2388" s="4"/>
    </row>
    <row r="2389" spans="2:14">
      <c r="B2389" s="59" t="s">
        <v>2477</v>
      </c>
      <c r="C2389" s="7" t="s">
        <v>2478</v>
      </c>
      <c r="I2389" s="64"/>
      <c r="J2389" s="65"/>
      <c r="K2389" s="10"/>
      <c r="L2389" s="21">
        <v>11680.466091954022</v>
      </c>
      <c r="M2389" s="68"/>
      <c r="N2389" s="4"/>
    </row>
    <row r="2390" spans="2:14">
      <c r="B2390" s="59" t="s">
        <v>2479</v>
      </c>
      <c r="C2390" s="7" t="s">
        <v>2480</v>
      </c>
      <c r="I2390" s="64"/>
      <c r="J2390" s="65"/>
      <c r="K2390" s="10"/>
      <c r="L2390" s="21">
        <v>2366.3385057471264</v>
      </c>
      <c r="M2390" s="68"/>
      <c r="N2390" s="4"/>
    </row>
    <row r="2391" spans="2:14">
      <c r="B2391" s="59" t="s">
        <v>2481</v>
      </c>
      <c r="C2391" s="7" t="s">
        <v>2482</v>
      </c>
      <c r="I2391" s="64"/>
      <c r="J2391" s="65"/>
      <c r="K2391" s="10"/>
      <c r="L2391" s="21">
        <v>5977.5040229885053</v>
      </c>
      <c r="M2391" s="68"/>
      <c r="N2391" s="4"/>
    </row>
    <row r="2392" spans="2:14">
      <c r="B2392" s="59" t="s">
        <v>2483</v>
      </c>
      <c r="C2392" s="7" t="s">
        <v>2484</v>
      </c>
      <c r="I2392" s="64"/>
      <c r="J2392" s="65"/>
      <c r="K2392" s="10"/>
      <c r="L2392" s="21">
        <v>11796.677011494254</v>
      </c>
      <c r="M2392" s="68"/>
      <c r="N2392" s="4"/>
    </row>
    <row r="2393" spans="2:14">
      <c r="B2393" s="59" t="s">
        <v>2485</v>
      </c>
      <c r="C2393" s="7" t="s">
        <v>2486</v>
      </c>
      <c r="I2393" s="64"/>
      <c r="J2393" s="65"/>
      <c r="K2393" s="10"/>
      <c r="L2393" s="21">
        <v>12779.648850574713</v>
      </c>
      <c r="M2393" s="68"/>
      <c r="N2393" s="4"/>
    </row>
    <row r="2394" spans="2:14">
      <c r="B2394" s="59" t="s">
        <v>2487</v>
      </c>
      <c r="C2394" s="7" t="s">
        <v>2488</v>
      </c>
      <c r="I2394" s="64"/>
      <c r="J2394" s="65"/>
      <c r="K2394" s="10"/>
      <c r="L2394" s="21">
        <v>14016.356321839081</v>
      </c>
      <c r="M2394" s="68"/>
      <c r="N2394" s="4"/>
    </row>
    <row r="2395" spans="2:14">
      <c r="B2395" s="59" t="s">
        <v>2489</v>
      </c>
      <c r="C2395" s="7" t="s">
        <v>2490</v>
      </c>
      <c r="I2395" s="64"/>
      <c r="J2395" s="65"/>
      <c r="K2395" s="10"/>
      <c r="L2395" s="21">
        <v>3966.3954022988505</v>
      </c>
      <c r="M2395" s="68"/>
      <c r="N2395" s="4"/>
    </row>
    <row r="2396" spans="2:14">
      <c r="B2396" s="59" t="s">
        <v>2491</v>
      </c>
      <c r="C2396" s="7" t="s">
        <v>2492</v>
      </c>
      <c r="I2396" s="64"/>
      <c r="J2396" s="65"/>
      <c r="K2396" s="10"/>
      <c r="L2396" s="21">
        <v>8588.4436781609202</v>
      </c>
      <c r="M2396" s="68"/>
      <c r="N2396" s="4"/>
    </row>
    <row r="2397" spans="2:14">
      <c r="B2397" s="59" t="s">
        <v>2493</v>
      </c>
      <c r="C2397" s="7" t="s">
        <v>2494</v>
      </c>
      <c r="I2397" s="64"/>
      <c r="J2397" s="65"/>
      <c r="K2397" s="10"/>
      <c r="L2397" s="21">
        <v>13158.222413793104</v>
      </c>
      <c r="M2397" s="68"/>
      <c r="N2397" s="4"/>
    </row>
    <row r="2398" spans="2:14">
      <c r="B2398" s="59" t="s">
        <v>2495</v>
      </c>
      <c r="C2398" s="7" t="s">
        <v>2496</v>
      </c>
      <c r="I2398" s="64"/>
      <c r="J2398" s="65"/>
      <c r="K2398" s="10"/>
      <c r="L2398" s="21">
        <v>12025.03908045977</v>
      </c>
      <c r="M2398" s="68"/>
      <c r="N2398" s="4"/>
    </row>
    <row r="2399" spans="2:14">
      <c r="B2399" s="59" t="s">
        <v>2497</v>
      </c>
      <c r="C2399" s="7" t="s">
        <v>2498</v>
      </c>
      <c r="I2399" s="64"/>
      <c r="J2399" s="65"/>
      <c r="K2399" s="10"/>
      <c r="L2399" s="21">
        <v>13741.814367816092</v>
      </c>
      <c r="M2399" s="68"/>
      <c r="N2399" s="4"/>
    </row>
    <row r="2400" spans="2:14">
      <c r="B2400" s="59" t="s">
        <v>2499</v>
      </c>
      <c r="C2400" s="7" t="s">
        <v>2500</v>
      </c>
      <c r="I2400" s="64"/>
      <c r="J2400" s="65"/>
      <c r="K2400" s="10"/>
      <c r="L2400" s="21">
        <v>4759.5729885057472</v>
      </c>
      <c r="M2400" s="68"/>
      <c r="N2400" s="4"/>
    </row>
    <row r="2401" spans="2:14">
      <c r="B2401" s="59" t="s">
        <v>2501</v>
      </c>
      <c r="C2401" s="7" t="s">
        <v>2502</v>
      </c>
      <c r="I2401" s="64"/>
      <c r="J2401" s="65"/>
      <c r="K2401" s="10"/>
      <c r="L2401" s="21">
        <v>10306.233908045979</v>
      </c>
      <c r="M2401" s="68"/>
      <c r="N2401" s="4"/>
    </row>
    <row r="2402" spans="2:14">
      <c r="B2402" s="59" t="s">
        <v>2503</v>
      </c>
      <c r="C2402" s="7" t="s">
        <v>2504</v>
      </c>
      <c r="I2402" s="64"/>
      <c r="J2402" s="65"/>
      <c r="K2402" s="10"/>
      <c r="L2402" s="21">
        <v>13191.715517241379</v>
      </c>
      <c r="M2402" s="68"/>
      <c r="N2402" s="4"/>
    </row>
    <row r="2403" spans="2:14">
      <c r="B2403" s="59" t="s">
        <v>2505</v>
      </c>
      <c r="C2403" s="7" t="s">
        <v>2506</v>
      </c>
      <c r="I2403" s="64"/>
      <c r="J2403" s="65"/>
      <c r="K2403" s="10"/>
      <c r="L2403" s="21">
        <v>14429.94540229885</v>
      </c>
      <c r="M2403" s="68"/>
      <c r="N2403" s="4"/>
    </row>
    <row r="2404" spans="2:14">
      <c r="B2404" s="59" t="s">
        <v>2507</v>
      </c>
      <c r="C2404" s="7" t="s">
        <v>2508</v>
      </c>
      <c r="I2404" s="64"/>
      <c r="J2404" s="65"/>
      <c r="K2404" s="10"/>
      <c r="L2404" s="21">
        <v>16489.771264367817</v>
      </c>
      <c r="M2404" s="68"/>
      <c r="N2404" s="4"/>
    </row>
    <row r="2405" spans="2:14">
      <c r="B2405" s="59" t="s">
        <v>2509</v>
      </c>
      <c r="C2405" s="7" t="s">
        <v>2510</v>
      </c>
      <c r="I2405" s="64"/>
      <c r="J2405" s="65"/>
      <c r="K2405" s="10"/>
      <c r="L2405" s="21">
        <v>5802.4264367816095</v>
      </c>
      <c r="M2405" s="68"/>
      <c r="N2405" s="4"/>
    </row>
    <row r="2406" spans="2:14">
      <c r="B2406" s="59" t="s">
        <v>2511</v>
      </c>
      <c r="C2406" s="7" t="s">
        <v>2512</v>
      </c>
      <c r="I2406" s="64"/>
      <c r="J2406" s="65"/>
      <c r="K2406" s="10"/>
      <c r="L2406" s="21">
        <v>7198.4798850574707</v>
      </c>
      <c r="M2406" s="68"/>
      <c r="N2406" s="4"/>
    </row>
    <row r="2407" spans="2:14">
      <c r="B2407" s="59" t="s">
        <v>2513</v>
      </c>
      <c r="C2407" s="7" t="s">
        <v>2514</v>
      </c>
      <c r="I2407" s="64"/>
      <c r="J2407" s="65"/>
      <c r="K2407" s="10"/>
      <c r="L2407" s="21">
        <v>6819.3988505747129</v>
      </c>
      <c r="M2407" s="68"/>
      <c r="N2407" s="4"/>
    </row>
    <row r="2408" spans="2:14">
      <c r="B2408" s="59" t="s">
        <v>2515</v>
      </c>
      <c r="C2408" s="7" t="s">
        <v>2516</v>
      </c>
      <c r="I2408" s="64"/>
      <c r="J2408" s="65"/>
      <c r="K2408" s="10"/>
      <c r="L2408" s="21">
        <v>8522.9798850574716</v>
      </c>
      <c r="M2408" s="68"/>
      <c r="N2408" s="4"/>
    </row>
    <row r="2409" spans="2:14">
      <c r="B2409" s="59" t="s">
        <v>2517</v>
      </c>
      <c r="C2409" s="7" t="s">
        <v>2518</v>
      </c>
      <c r="I2409" s="64"/>
      <c r="J2409" s="65"/>
      <c r="K2409" s="10"/>
      <c r="L2409" s="21">
        <v>7633.890229885058</v>
      </c>
      <c r="M2409" s="68"/>
      <c r="N2409" s="4"/>
    </row>
    <row r="2410" spans="2:14">
      <c r="B2410" s="59" t="s">
        <v>2519</v>
      </c>
      <c r="C2410" s="7" t="s">
        <v>2520</v>
      </c>
      <c r="I2410" s="64"/>
      <c r="J2410" s="65"/>
      <c r="K2410" s="10"/>
      <c r="L2410" s="21">
        <v>10171.246551724138</v>
      </c>
      <c r="M2410" s="68"/>
      <c r="N2410" s="4"/>
    </row>
    <row r="2411" spans="2:14">
      <c r="B2411" s="59" t="s">
        <v>2521</v>
      </c>
      <c r="C2411" s="7" t="s">
        <v>2522</v>
      </c>
      <c r="I2411" s="64"/>
      <c r="J2411" s="65"/>
      <c r="K2411" s="10"/>
      <c r="L2411" s="21">
        <v>3261.0103448275863</v>
      </c>
      <c r="M2411" s="68"/>
      <c r="N2411" s="4"/>
    </row>
    <row r="2412" spans="2:14">
      <c r="B2412" s="59" t="s">
        <v>2523</v>
      </c>
      <c r="C2412" s="7" t="s">
        <v>2524</v>
      </c>
      <c r="I2412" s="64"/>
      <c r="J2412" s="65"/>
      <c r="K2412" s="10"/>
      <c r="L2412" s="21">
        <v>3695.4057471264368</v>
      </c>
      <c r="M2412" s="68"/>
      <c r="N2412" s="4"/>
    </row>
    <row r="2413" spans="2:14">
      <c r="B2413" s="59" t="s">
        <v>2525</v>
      </c>
      <c r="C2413" s="7" t="s">
        <v>2526</v>
      </c>
      <c r="I2413" s="64"/>
      <c r="J2413" s="65"/>
      <c r="K2413" s="10"/>
      <c r="L2413" s="21">
        <v>4260.728735632184</v>
      </c>
      <c r="M2413" s="68"/>
      <c r="N2413" s="4"/>
    </row>
    <row r="2414" spans="2:14">
      <c r="B2414" s="59" t="s">
        <v>2527</v>
      </c>
      <c r="C2414" s="7" t="s">
        <v>2528</v>
      </c>
      <c r="I2414" s="64"/>
      <c r="J2414" s="65"/>
      <c r="K2414" s="10"/>
      <c r="L2414" s="21">
        <v>3261.0103448275863</v>
      </c>
      <c r="M2414" s="68"/>
      <c r="N2414" s="4"/>
    </row>
    <row r="2415" spans="2:14">
      <c r="B2415" s="59" t="s">
        <v>2529</v>
      </c>
      <c r="C2415" s="7" t="s">
        <v>2530</v>
      </c>
      <c r="I2415" s="64"/>
      <c r="J2415" s="65"/>
      <c r="K2415" s="10"/>
      <c r="L2415" s="21">
        <v>3695.4057471264368</v>
      </c>
      <c r="M2415" s="68"/>
      <c r="N2415" s="4"/>
    </row>
    <row r="2416" spans="2:14">
      <c r="B2416" s="59" t="s">
        <v>2531</v>
      </c>
      <c r="C2416" s="7" t="s">
        <v>2532</v>
      </c>
      <c r="I2416" s="64"/>
      <c r="J2416" s="65"/>
      <c r="K2416" s="10"/>
      <c r="L2416" s="21">
        <v>4260.728735632184</v>
      </c>
      <c r="M2416" s="68"/>
      <c r="N2416" s="4"/>
    </row>
    <row r="2417" spans="2:14">
      <c r="B2417" s="59" t="s">
        <v>2533</v>
      </c>
      <c r="C2417" s="7" t="s">
        <v>2534</v>
      </c>
      <c r="I2417" s="64"/>
      <c r="J2417" s="65"/>
      <c r="K2417" s="10"/>
      <c r="L2417" s="21">
        <v>5434.5097701149425</v>
      </c>
      <c r="M2417" s="68"/>
      <c r="N2417" s="4"/>
    </row>
    <row r="2418" spans="2:14">
      <c r="B2418" s="59" t="s">
        <v>2535</v>
      </c>
      <c r="C2418" s="7" t="s">
        <v>2536</v>
      </c>
      <c r="I2418" s="64"/>
      <c r="J2418" s="65"/>
      <c r="K2418" s="10"/>
      <c r="L2418" s="21">
        <v>5869.4126436781607</v>
      </c>
      <c r="M2418" s="68"/>
      <c r="N2418" s="4"/>
    </row>
    <row r="2419" spans="2:14">
      <c r="B2419" s="59" t="s">
        <v>2537</v>
      </c>
      <c r="C2419" s="7" t="s">
        <v>2538</v>
      </c>
      <c r="I2419" s="64"/>
      <c r="J2419" s="65"/>
      <c r="K2419" s="10"/>
      <c r="L2419" s="21">
        <v>6434.2281609195406</v>
      </c>
      <c r="M2419" s="68"/>
      <c r="N2419" s="4"/>
    </row>
    <row r="2420" spans="2:14">
      <c r="B2420" s="59" t="s">
        <v>2539</v>
      </c>
      <c r="C2420" s="7" t="s">
        <v>2540</v>
      </c>
      <c r="I2420" s="64"/>
      <c r="J2420" s="65"/>
      <c r="K2420" s="10"/>
      <c r="L2420" s="21">
        <v>6738.71091954023</v>
      </c>
      <c r="M2420" s="68"/>
      <c r="N2420" s="4"/>
    </row>
    <row r="2421" spans="2:14">
      <c r="B2421" s="59" t="s">
        <v>2541</v>
      </c>
      <c r="C2421" s="7" t="s">
        <v>2542</v>
      </c>
      <c r="I2421" s="64"/>
      <c r="J2421" s="65"/>
      <c r="K2421" s="10"/>
      <c r="L2421" s="21">
        <v>7173.6137931034482</v>
      </c>
      <c r="M2421" s="68"/>
      <c r="N2421" s="4"/>
    </row>
    <row r="2422" spans="2:14">
      <c r="B2422" s="59" t="s">
        <v>2543</v>
      </c>
      <c r="C2422" s="7" t="s">
        <v>2544</v>
      </c>
      <c r="I2422" s="64"/>
      <c r="J2422" s="65"/>
      <c r="K2422" s="10"/>
      <c r="L2422" s="21">
        <v>7738.9367816091954</v>
      </c>
      <c r="M2422" s="68"/>
      <c r="N2422" s="4"/>
    </row>
    <row r="2423" spans="2:14">
      <c r="B2423" s="59" t="s">
        <v>2545</v>
      </c>
      <c r="C2423" s="7" t="s">
        <v>2546</v>
      </c>
      <c r="I2423" s="64"/>
      <c r="J2423" s="65"/>
      <c r="K2423" s="10"/>
      <c r="L2423" s="21">
        <v>3913.11091954023</v>
      </c>
      <c r="M2423" s="68"/>
      <c r="N2423" s="4"/>
    </row>
    <row r="2424" spans="2:14">
      <c r="B2424" s="59" t="s">
        <v>2547</v>
      </c>
      <c r="C2424" s="7" t="s">
        <v>2548</v>
      </c>
      <c r="I2424" s="64"/>
      <c r="J2424" s="65"/>
      <c r="K2424" s="10"/>
      <c r="L2424" s="21">
        <v>4434.7913793103453</v>
      </c>
      <c r="M2424" s="68"/>
      <c r="N2424" s="4"/>
    </row>
    <row r="2425" spans="2:14">
      <c r="B2425" s="59" t="s">
        <v>2549</v>
      </c>
      <c r="C2425" s="7" t="s">
        <v>2550</v>
      </c>
      <c r="I2425" s="64"/>
      <c r="J2425" s="65"/>
      <c r="K2425" s="10"/>
      <c r="L2425" s="21">
        <v>5112.772988505747</v>
      </c>
      <c r="M2425" s="68"/>
      <c r="N2425" s="4"/>
    </row>
    <row r="2426" spans="2:14">
      <c r="B2426" s="59" t="s">
        <v>2551</v>
      </c>
      <c r="C2426" s="7" t="s">
        <v>2552</v>
      </c>
      <c r="I2426" s="64"/>
      <c r="J2426" s="65"/>
      <c r="K2426" s="10"/>
      <c r="L2426" s="21">
        <v>3913.11091954023</v>
      </c>
      <c r="M2426" s="68"/>
      <c r="N2426" s="4"/>
    </row>
    <row r="2427" spans="2:14">
      <c r="B2427" s="59" t="s">
        <v>2553</v>
      </c>
      <c r="C2427" s="7" t="s">
        <v>2554</v>
      </c>
      <c r="I2427" s="64"/>
      <c r="J2427" s="65"/>
      <c r="K2427" s="10"/>
      <c r="L2427" s="21">
        <v>4434.7913793103453</v>
      </c>
      <c r="M2427" s="68"/>
      <c r="N2427" s="4"/>
    </row>
    <row r="2428" spans="2:14">
      <c r="B2428" s="59" t="s">
        <v>2555</v>
      </c>
      <c r="C2428" s="7" t="s">
        <v>2556</v>
      </c>
      <c r="I2428" s="64"/>
      <c r="J2428" s="65"/>
      <c r="K2428" s="10"/>
      <c r="L2428" s="21">
        <v>5112.772988505747</v>
      </c>
      <c r="M2428" s="68"/>
      <c r="N2428" s="4"/>
    </row>
    <row r="2429" spans="2:14">
      <c r="B2429" s="59" t="s">
        <v>2557</v>
      </c>
      <c r="C2429" s="7" t="s">
        <v>2558</v>
      </c>
      <c r="I2429" s="64"/>
      <c r="J2429" s="65"/>
      <c r="K2429" s="10"/>
      <c r="L2429" s="21">
        <v>6086.6103448275862</v>
      </c>
      <c r="M2429" s="68"/>
      <c r="N2429" s="4"/>
    </row>
    <row r="2430" spans="2:14">
      <c r="B2430" s="59" t="s">
        <v>2559</v>
      </c>
      <c r="C2430" s="7" t="s">
        <v>2560</v>
      </c>
      <c r="I2430" s="64"/>
      <c r="J2430" s="65"/>
      <c r="K2430" s="10"/>
      <c r="L2430" s="21">
        <v>6608.290804597701</v>
      </c>
      <c r="M2430" s="68"/>
      <c r="N2430" s="4"/>
    </row>
    <row r="2431" spans="2:14">
      <c r="B2431" s="59" t="s">
        <v>2561</v>
      </c>
      <c r="C2431" s="7" t="s">
        <v>2562</v>
      </c>
      <c r="I2431" s="64"/>
      <c r="J2431" s="65"/>
      <c r="K2431" s="10"/>
      <c r="L2431" s="21">
        <v>7764.8178160919533</v>
      </c>
      <c r="M2431" s="68"/>
      <c r="N2431" s="4"/>
    </row>
    <row r="2432" spans="2:14">
      <c r="B2432" s="59" t="s">
        <v>2563</v>
      </c>
      <c r="C2432" s="7" t="s">
        <v>2564</v>
      </c>
      <c r="I2432" s="64"/>
      <c r="J2432" s="65"/>
      <c r="K2432" s="10"/>
      <c r="L2432" s="21">
        <v>7390.8114942528737</v>
      </c>
      <c r="M2432" s="68"/>
      <c r="N2432" s="4"/>
    </row>
    <row r="2433" spans="2:14">
      <c r="B2433" s="59" t="s">
        <v>2565</v>
      </c>
      <c r="C2433" s="7" t="s">
        <v>2566</v>
      </c>
      <c r="I2433" s="64"/>
      <c r="J2433" s="65"/>
      <c r="K2433" s="10"/>
      <c r="L2433" s="21">
        <v>7912.4919540229894</v>
      </c>
      <c r="M2433" s="68"/>
      <c r="N2433" s="4"/>
    </row>
    <row r="2434" spans="2:14">
      <c r="B2434" s="59" t="s">
        <v>2567</v>
      </c>
      <c r="C2434" s="7" t="s">
        <v>2568</v>
      </c>
      <c r="I2434" s="64"/>
      <c r="J2434" s="65"/>
      <c r="K2434" s="10"/>
      <c r="L2434" s="21">
        <v>8590.9810344827583</v>
      </c>
      <c r="M2434" s="68"/>
      <c r="N2434" s="4"/>
    </row>
    <row r="2435" spans="2:14">
      <c r="B2435" s="59" t="s">
        <v>2569</v>
      </c>
      <c r="C2435" s="7" t="s">
        <v>2570</v>
      </c>
      <c r="I2435" s="64"/>
      <c r="J2435" s="65"/>
      <c r="K2435" s="10"/>
      <c r="L2435" s="21">
        <v>4292.6994252873565</v>
      </c>
      <c r="M2435" s="68"/>
      <c r="N2435" s="4"/>
    </row>
    <row r="2436" spans="2:14">
      <c r="B2436" s="59" t="s">
        <v>2571</v>
      </c>
      <c r="C2436" s="7" t="s">
        <v>2572</v>
      </c>
      <c r="I2436" s="64"/>
      <c r="J2436" s="65"/>
      <c r="K2436" s="10"/>
      <c r="L2436" s="21">
        <v>4292.6994252873565</v>
      </c>
      <c r="M2436" s="68"/>
      <c r="N2436" s="4"/>
    </row>
    <row r="2437" spans="2:14">
      <c r="B2437" s="59" t="s">
        <v>2573</v>
      </c>
      <c r="C2437" s="7" t="s">
        <v>2574</v>
      </c>
      <c r="I2437" s="64"/>
      <c r="J2437" s="65"/>
      <c r="K2437" s="10"/>
      <c r="L2437" s="21">
        <v>6466.7063218390804</v>
      </c>
      <c r="M2437" s="68"/>
      <c r="N2437" s="4"/>
    </row>
    <row r="2438" spans="2:14">
      <c r="B2438" s="59" t="s">
        <v>2575</v>
      </c>
      <c r="C2438" s="7" t="s">
        <v>2576</v>
      </c>
      <c r="I2438" s="64"/>
      <c r="J2438" s="65"/>
      <c r="K2438" s="10"/>
      <c r="L2438" s="21">
        <v>7770.9074712643687</v>
      </c>
      <c r="M2438" s="68"/>
      <c r="N2438" s="4"/>
    </row>
    <row r="2439" spans="2:14">
      <c r="B2439" s="59" t="s">
        <v>2577</v>
      </c>
      <c r="C2439" s="7" t="s">
        <v>2578</v>
      </c>
      <c r="I2439" s="64"/>
      <c r="J2439" s="65"/>
      <c r="K2439" s="10"/>
      <c r="L2439" s="21">
        <v>5151.3408045977012</v>
      </c>
      <c r="M2439" s="68"/>
      <c r="N2439" s="4"/>
    </row>
    <row r="2440" spans="2:14">
      <c r="B2440" s="59" t="s">
        <v>2579</v>
      </c>
      <c r="C2440" s="7" t="s">
        <v>2580</v>
      </c>
      <c r="I2440" s="64"/>
      <c r="J2440" s="65"/>
      <c r="K2440" s="10"/>
      <c r="L2440" s="21">
        <v>5151.3408045977012</v>
      </c>
      <c r="M2440" s="68"/>
      <c r="N2440" s="4"/>
    </row>
    <row r="2441" spans="2:14">
      <c r="B2441" s="59" t="s">
        <v>2581</v>
      </c>
      <c r="C2441" s="7" t="s">
        <v>2582</v>
      </c>
      <c r="I2441" s="64"/>
      <c r="J2441" s="65"/>
      <c r="K2441" s="10"/>
      <c r="L2441" s="21">
        <v>7325.3477011494251</v>
      </c>
      <c r="M2441" s="68"/>
      <c r="N2441" s="4"/>
    </row>
    <row r="2442" spans="2:14">
      <c r="B2442" s="59" t="s">
        <v>2583</v>
      </c>
      <c r="C2442" s="7" t="s">
        <v>2584</v>
      </c>
      <c r="I2442" s="64"/>
      <c r="J2442" s="65"/>
      <c r="K2442" s="10"/>
      <c r="L2442" s="21">
        <v>8629.5488505747126</v>
      </c>
      <c r="M2442" s="68"/>
      <c r="N2442" s="4"/>
    </row>
    <row r="2443" spans="2:14">
      <c r="B2443" s="59" t="s">
        <v>2585</v>
      </c>
      <c r="C2443" s="7" t="s">
        <v>2586</v>
      </c>
      <c r="I2443" s="64"/>
      <c r="J2443" s="65"/>
      <c r="K2443" s="10"/>
      <c r="L2443" s="21">
        <v>8695.0126436781611</v>
      </c>
      <c r="M2443" s="68"/>
      <c r="N2443" s="4"/>
    </row>
    <row r="2444" spans="2:14">
      <c r="B2444" s="59" t="s">
        <v>2587</v>
      </c>
      <c r="C2444" s="7" t="s">
        <v>2588</v>
      </c>
      <c r="I2444" s="64"/>
      <c r="J2444" s="65"/>
      <c r="K2444" s="10"/>
      <c r="L2444" s="21">
        <v>9129.9155172413793</v>
      </c>
      <c r="M2444" s="68"/>
      <c r="N2444" s="4"/>
    </row>
    <row r="2445" spans="2:14">
      <c r="B2445" s="59" t="s">
        <v>2589</v>
      </c>
      <c r="C2445" s="7" t="s">
        <v>2590</v>
      </c>
      <c r="I2445" s="64"/>
      <c r="J2445" s="65"/>
      <c r="K2445" s="10"/>
      <c r="L2445" s="21">
        <v>9694.7310344827583</v>
      </c>
      <c r="M2445" s="68"/>
      <c r="N2445" s="4"/>
    </row>
    <row r="2446" spans="2:14">
      <c r="B2446" s="59" t="s">
        <v>2591</v>
      </c>
      <c r="C2446" s="7" t="s">
        <v>2592</v>
      </c>
      <c r="I2446" s="64"/>
      <c r="J2446" s="65"/>
      <c r="K2446" s="10"/>
      <c r="L2446" s="21">
        <v>9999.2137931034486</v>
      </c>
      <c r="M2446" s="68"/>
      <c r="N2446" s="4"/>
    </row>
    <row r="2447" spans="2:14">
      <c r="B2447" s="59" t="s">
        <v>2593</v>
      </c>
      <c r="C2447" s="7" t="s">
        <v>2594</v>
      </c>
      <c r="I2447" s="64"/>
      <c r="J2447" s="65"/>
      <c r="K2447" s="10"/>
      <c r="L2447" s="21">
        <v>10434.116666666667</v>
      </c>
      <c r="M2447" s="68"/>
      <c r="N2447" s="4"/>
    </row>
    <row r="2448" spans="2:14">
      <c r="B2448" s="59" t="s">
        <v>2595</v>
      </c>
      <c r="C2448" s="7" t="s">
        <v>2596</v>
      </c>
      <c r="I2448" s="64"/>
      <c r="J2448" s="65"/>
      <c r="K2448" s="10"/>
      <c r="L2448" s="21">
        <v>10999.439655172415</v>
      </c>
      <c r="M2448" s="68"/>
      <c r="N2448" s="4"/>
    </row>
    <row r="2449" spans="2:14">
      <c r="B2449" s="59" t="s">
        <v>2597</v>
      </c>
      <c r="C2449" s="7" t="s">
        <v>2598</v>
      </c>
      <c r="I2449" s="64"/>
      <c r="J2449" s="65"/>
      <c r="K2449" s="10"/>
      <c r="L2449" s="21">
        <v>9347.1132183908048</v>
      </c>
      <c r="M2449" s="68"/>
      <c r="N2449" s="4"/>
    </row>
    <row r="2450" spans="2:14">
      <c r="B2450" s="59" t="s">
        <v>2599</v>
      </c>
      <c r="C2450" s="7" t="s">
        <v>2600</v>
      </c>
      <c r="I2450" s="64"/>
      <c r="J2450" s="65"/>
      <c r="K2450" s="10"/>
      <c r="L2450" s="21">
        <v>9868.7936781609205</v>
      </c>
      <c r="M2450" s="68"/>
      <c r="N2450" s="4"/>
    </row>
    <row r="2451" spans="2:14">
      <c r="B2451" s="59" t="s">
        <v>2601</v>
      </c>
      <c r="C2451" s="7" t="s">
        <v>2602</v>
      </c>
      <c r="I2451" s="64"/>
      <c r="J2451" s="65"/>
      <c r="K2451" s="10"/>
      <c r="L2451" s="21">
        <v>10547.282758620689</v>
      </c>
      <c r="M2451" s="68"/>
      <c r="N2451" s="4"/>
    </row>
    <row r="2452" spans="2:14">
      <c r="B2452" s="59" t="s">
        <v>2603</v>
      </c>
      <c r="C2452" s="7" t="s">
        <v>2604</v>
      </c>
      <c r="I2452" s="64"/>
      <c r="J2452" s="65"/>
      <c r="K2452" s="10"/>
      <c r="L2452" s="21">
        <v>10651.314367816092</v>
      </c>
      <c r="M2452" s="68"/>
      <c r="N2452" s="4"/>
    </row>
    <row r="2453" spans="2:14">
      <c r="B2453" s="59" t="s">
        <v>2605</v>
      </c>
      <c r="C2453" s="7" t="s">
        <v>2606</v>
      </c>
      <c r="I2453" s="64"/>
      <c r="J2453" s="65"/>
      <c r="K2453" s="10"/>
      <c r="L2453" s="21">
        <v>11172.994827586206</v>
      </c>
      <c r="M2453" s="68"/>
      <c r="N2453" s="4"/>
    </row>
    <row r="2454" spans="2:14">
      <c r="B2454" s="59" t="s">
        <v>2607</v>
      </c>
      <c r="C2454" s="7" t="s">
        <v>2608</v>
      </c>
      <c r="I2454" s="64"/>
      <c r="J2454" s="65"/>
      <c r="K2454" s="10"/>
      <c r="L2454" s="21">
        <v>11851.483908045977</v>
      </c>
      <c r="M2454" s="68"/>
      <c r="N2454" s="4"/>
    </row>
    <row r="2455" spans="2:14">
      <c r="B2455" s="59" t="s">
        <v>2609</v>
      </c>
      <c r="C2455" s="7" t="s">
        <v>2610</v>
      </c>
      <c r="I2455" s="64"/>
      <c r="J2455" s="65"/>
      <c r="K2455" s="10"/>
      <c r="L2455" s="21">
        <v>9727.2091954022999</v>
      </c>
      <c r="M2455" s="68"/>
      <c r="N2455" s="4"/>
    </row>
    <row r="2456" spans="2:14">
      <c r="B2456" s="59" t="s">
        <v>2611</v>
      </c>
      <c r="C2456" s="7" t="s">
        <v>2612</v>
      </c>
      <c r="I2456" s="64"/>
      <c r="J2456" s="65"/>
      <c r="K2456" s="10"/>
      <c r="L2456" s="21">
        <v>11031.410344827586</v>
      </c>
      <c r="M2456" s="68"/>
      <c r="N2456" s="4"/>
    </row>
    <row r="2457" spans="2:14">
      <c r="B2457" s="59" t="s">
        <v>2613</v>
      </c>
      <c r="C2457" s="7" t="s">
        <v>2614</v>
      </c>
      <c r="I2457" s="64"/>
      <c r="J2457" s="65"/>
      <c r="K2457" s="10"/>
      <c r="L2457" s="21">
        <v>10585.850574712644</v>
      </c>
      <c r="M2457" s="68"/>
      <c r="N2457" s="4"/>
    </row>
    <row r="2458" spans="2:14">
      <c r="B2458" s="59" t="s">
        <v>2615</v>
      </c>
      <c r="C2458" s="7" t="s">
        <v>2616</v>
      </c>
      <c r="I2458" s="64"/>
      <c r="J2458" s="65"/>
      <c r="K2458" s="10"/>
      <c r="L2458" s="21">
        <v>11890.051724137931</v>
      </c>
      <c r="M2458" s="68"/>
      <c r="N2458" s="4"/>
    </row>
    <row r="2459" spans="2:14">
      <c r="B2459" s="59" t="s">
        <v>2617</v>
      </c>
      <c r="C2459" s="7" t="s">
        <v>2618</v>
      </c>
      <c r="I2459" s="64"/>
      <c r="J2459" s="65"/>
      <c r="K2459" s="10"/>
      <c r="L2459" s="21">
        <v>2304.4270114942528</v>
      </c>
      <c r="M2459" s="68"/>
      <c r="N2459" s="4"/>
    </row>
    <row r="2460" spans="2:14">
      <c r="B2460" s="59" t="s">
        <v>2619</v>
      </c>
      <c r="C2460" s="7" t="s">
        <v>2620</v>
      </c>
      <c r="I2460" s="64"/>
      <c r="J2460" s="65"/>
      <c r="K2460" s="10"/>
      <c r="L2460" s="21">
        <v>2304.4270114942528</v>
      </c>
      <c r="M2460" s="68"/>
      <c r="N2460" s="4"/>
    </row>
    <row r="2461" spans="2:14">
      <c r="B2461" s="59" t="s">
        <v>2621</v>
      </c>
      <c r="C2461" s="7" t="s">
        <v>2622</v>
      </c>
      <c r="I2461" s="64"/>
      <c r="J2461" s="65"/>
      <c r="K2461" s="10"/>
      <c r="L2461" s="21">
        <v>2304.4270114942528</v>
      </c>
      <c r="M2461" s="68"/>
      <c r="N2461" s="4"/>
    </row>
    <row r="2462" spans="2:14">
      <c r="B2462" s="59" t="s">
        <v>2623</v>
      </c>
      <c r="C2462" s="7" t="s">
        <v>2624</v>
      </c>
      <c r="I2462" s="64"/>
      <c r="J2462" s="65"/>
      <c r="K2462" s="10"/>
      <c r="L2462" s="21">
        <v>2608.9097701149421</v>
      </c>
      <c r="M2462" s="68"/>
      <c r="N2462" s="4"/>
    </row>
    <row r="2463" spans="2:14">
      <c r="B2463" s="59" t="s">
        <v>2625</v>
      </c>
      <c r="C2463" s="7" t="s">
        <v>2626</v>
      </c>
      <c r="I2463" s="64"/>
      <c r="J2463" s="65"/>
      <c r="K2463" s="10"/>
      <c r="L2463" s="21">
        <v>2608.9097701149421</v>
      </c>
      <c r="M2463" s="68"/>
      <c r="N2463" s="4"/>
    </row>
    <row r="2464" spans="2:14">
      <c r="B2464" s="59" t="s">
        <v>2627</v>
      </c>
      <c r="C2464" s="7" t="s">
        <v>2628</v>
      </c>
      <c r="I2464" s="64"/>
      <c r="J2464" s="65"/>
      <c r="K2464" s="10"/>
      <c r="L2464" s="21">
        <v>2608.9097701149421</v>
      </c>
      <c r="M2464" s="68"/>
      <c r="N2464" s="4"/>
    </row>
    <row r="2465" spans="2:14">
      <c r="B2465" s="59" t="s">
        <v>2629</v>
      </c>
      <c r="C2465" s="7" t="s">
        <v>2630</v>
      </c>
      <c r="I2465" s="64"/>
      <c r="J2465" s="65"/>
      <c r="K2465" s="10"/>
      <c r="L2465" s="21">
        <v>3608.6281609195403</v>
      </c>
      <c r="M2465" s="68"/>
      <c r="N2465" s="4"/>
    </row>
    <row r="2466" spans="2:14">
      <c r="B2466" s="59" t="s">
        <v>2631</v>
      </c>
      <c r="C2466" s="7" t="s">
        <v>2632</v>
      </c>
      <c r="I2466" s="64"/>
      <c r="J2466" s="65"/>
      <c r="K2466" s="10"/>
      <c r="L2466" s="21">
        <v>4130.3086206896551</v>
      </c>
      <c r="M2466" s="68"/>
      <c r="N2466" s="4"/>
    </row>
    <row r="2467" spans="2:14">
      <c r="B2467" s="59" t="s">
        <v>2633</v>
      </c>
      <c r="C2467" s="7" t="s">
        <v>2634</v>
      </c>
      <c r="I2467" s="64"/>
      <c r="J2467" s="65"/>
      <c r="K2467" s="10"/>
      <c r="L2467" s="21">
        <v>4130.3086206896551</v>
      </c>
      <c r="M2467" s="68"/>
      <c r="N2467" s="4"/>
    </row>
    <row r="2468" spans="2:14">
      <c r="B2468" s="59" t="s">
        <v>2635</v>
      </c>
      <c r="C2468" s="7" t="s">
        <v>2636</v>
      </c>
      <c r="I2468" s="64"/>
      <c r="J2468" s="65"/>
      <c r="K2468" s="10"/>
      <c r="L2468" s="21">
        <v>2765.2109195402295</v>
      </c>
      <c r="M2468" s="68"/>
      <c r="N2468" s="4"/>
    </row>
    <row r="2469" spans="2:14">
      <c r="B2469" s="59" t="s">
        <v>2637</v>
      </c>
      <c r="C2469" s="7" t="s">
        <v>2638</v>
      </c>
      <c r="I2469" s="64"/>
      <c r="J2469" s="65"/>
      <c r="K2469" s="10"/>
      <c r="L2469" s="21">
        <v>2765.2109195402295</v>
      </c>
      <c r="M2469" s="68"/>
      <c r="N2469" s="4"/>
    </row>
    <row r="2470" spans="2:14">
      <c r="B2470" s="59" t="s">
        <v>2639</v>
      </c>
      <c r="C2470" s="7" t="s">
        <v>2640</v>
      </c>
      <c r="I2470" s="64"/>
      <c r="J2470" s="65"/>
      <c r="K2470" s="10"/>
      <c r="L2470" s="21">
        <v>2765.2109195402295</v>
      </c>
      <c r="M2470" s="68"/>
      <c r="N2470" s="4"/>
    </row>
    <row r="2471" spans="2:14">
      <c r="B2471" s="59" t="s">
        <v>2641</v>
      </c>
      <c r="C2471" s="7" t="s">
        <v>2642</v>
      </c>
      <c r="I2471" s="64"/>
      <c r="J2471" s="65"/>
      <c r="K2471" s="10"/>
      <c r="L2471" s="21">
        <v>3130.5902298850574</v>
      </c>
      <c r="M2471" s="68"/>
      <c r="N2471" s="4"/>
    </row>
    <row r="2472" spans="2:14">
      <c r="B2472" s="59" t="s">
        <v>2643</v>
      </c>
      <c r="C2472" s="7" t="s">
        <v>2644</v>
      </c>
      <c r="I2472" s="64"/>
      <c r="J2472" s="65"/>
      <c r="K2472" s="10"/>
      <c r="L2472" s="21">
        <v>3130.5902298850574</v>
      </c>
      <c r="M2472" s="68"/>
      <c r="N2472" s="4"/>
    </row>
    <row r="2473" spans="2:14">
      <c r="B2473" s="59" t="s">
        <v>2645</v>
      </c>
      <c r="C2473" s="7" t="s">
        <v>2646</v>
      </c>
      <c r="I2473" s="64"/>
      <c r="J2473" s="65"/>
      <c r="K2473" s="10"/>
      <c r="L2473" s="21">
        <v>3130.5902298850574</v>
      </c>
      <c r="M2473" s="68"/>
      <c r="N2473" s="4"/>
    </row>
    <row r="2474" spans="2:14">
      <c r="B2474" s="59" t="s">
        <v>2647</v>
      </c>
      <c r="C2474" s="7" t="s">
        <v>2648</v>
      </c>
      <c r="I2474" s="64"/>
      <c r="J2474" s="65"/>
      <c r="K2474" s="10"/>
      <c r="L2474" s="21">
        <v>4330.2522988505752</v>
      </c>
      <c r="M2474" s="68"/>
      <c r="N2474" s="4"/>
    </row>
    <row r="2475" spans="2:14">
      <c r="B2475" s="59" t="s">
        <v>2649</v>
      </c>
      <c r="C2475" s="7" t="s">
        <v>2650</v>
      </c>
      <c r="I2475" s="64"/>
      <c r="J2475" s="65"/>
      <c r="K2475" s="10"/>
      <c r="L2475" s="21">
        <v>4956.4718390804601</v>
      </c>
      <c r="M2475" s="68"/>
      <c r="N2475" s="4"/>
    </row>
    <row r="2476" spans="2:14">
      <c r="B2476" s="59" t="s">
        <v>2651</v>
      </c>
      <c r="C2476" s="7" t="s">
        <v>2652</v>
      </c>
      <c r="I2476" s="64"/>
      <c r="J2476" s="65"/>
      <c r="K2476" s="10"/>
      <c r="L2476" s="21">
        <v>4956.4718390804601</v>
      </c>
      <c r="M2476" s="68"/>
      <c r="N2476" s="4"/>
    </row>
    <row r="2477" spans="2:14">
      <c r="B2477" s="59" t="s">
        <v>2653</v>
      </c>
      <c r="C2477" s="7" t="s">
        <v>2654</v>
      </c>
      <c r="I2477" s="64"/>
      <c r="J2477" s="65"/>
      <c r="K2477" s="10"/>
      <c r="L2477" s="21">
        <v>3130.5902298850574</v>
      </c>
      <c r="M2477" s="68"/>
      <c r="N2477" s="4"/>
    </row>
    <row r="2478" spans="2:14">
      <c r="B2478" s="59" t="s">
        <v>2655</v>
      </c>
      <c r="C2478" s="7" t="s">
        <v>2656</v>
      </c>
      <c r="I2478" s="64"/>
      <c r="J2478" s="65"/>
      <c r="K2478" s="10"/>
      <c r="L2478" s="21">
        <v>4330.2522988505752</v>
      </c>
      <c r="M2478" s="68"/>
      <c r="N2478" s="4"/>
    </row>
    <row r="2479" spans="2:14">
      <c r="B2479" s="59" t="s">
        <v>2657</v>
      </c>
      <c r="C2479" s="7" t="s">
        <v>2658</v>
      </c>
      <c r="I2479" s="64"/>
      <c r="J2479" s="65"/>
      <c r="K2479" s="10"/>
      <c r="L2479" s="21">
        <v>4956.4718390804601</v>
      </c>
      <c r="M2479" s="68"/>
      <c r="N2479" s="4"/>
    </row>
    <row r="2480" spans="2:14">
      <c r="B2480" s="59" t="s">
        <v>2659</v>
      </c>
      <c r="C2480" s="7" t="s">
        <v>2660</v>
      </c>
      <c r="I2480" s="64"/>
      <c r="J2480" s="65"/>
      <c r="K2480" s="10"/>
      <c r="L2480" s="21">
        <v>4956.4718390804601</v>
      </c>
      <c r="M2480" s="68"/>
      <c r="N2480" s="4"/>
    </row>
    <row r="2481" spans="2:14">
      <c r="B2481" s="59" t="s">
        <v>2661</v>
      </c>
      <c r="C2481" s="7" t="s">
        <v>2662</v>
      </c>
      <c r="I2481" s="64"/>
      <c r="J2481" s="65"/>
      <c r="K2481" s="10"/>
      <c r="L2481" s="21">
        <v>2478.4896551724137</v>
      </c>
      <c r="M2481" s="68"/>
      <c r="N2481" s="4"/>
    </row>
    <row r="2482" spans="2:14">
      <c r="B2482" s="59" t="s">
        <v>2663</v>
      </c>
      <c r="C2482" s="7" t="s">
        <v>2664</v>
      </c>
      <c r="I2482" s="64"/>
      <c r="J2482" s="65"/>
      <c r="K2482" s="10"/>
      <c r="L2482" s="21">
        <v>2478.4896551724137</v>
      </c>
      <c r="M2482" s="68"/>
      <c r="N2482" s="4"/>
    </row>
    <row r="2483" spans="2:14">
      <c r="B2483" s="59" t="s">
        <v>2665</v>
      </c>
      <c r="C2483" s="7" t="s">
        <v>2666</v>
      </c>
      <c r="I2483" s="64"/>
      <c r="J2483" s="65"/>
      <c r="K2483" s="10"/>
      <c r="L2483" s="21">
        <v>2478.4896551724137</v>
      </c>
      <c r="M2483" s="68"/>
      <c r="N2483" s="4"/>
    </row>
    <row r="2484" spans="2:14">
      <c r="B2484" s="59" t="s">
        <v>2667</v>
      </c>
      <c r="C2484" s="7" t="s">
        <v>2668</v>
      </c>
      <c r="I2484" s="64"/>
      <c r="J2484" s="65"/>
      <c r="K2484" s="10"/>
      <c r="L2484" s="21">
        <v>3427.9683908045977</v>
      </c>
      <c r="M2484" s="68"/>
      <c r="N2484" s="4"/>
    </row>
    <row r="2485" spans="2:14">
      <c r="B2485" s="59" t="s">
        <v>2669</v>
      </c>
      <c r="C2485" s="7" t="s">
        <v>2670</v>
      </c>
      <c r="I2485" s="64"/>
      <c r="J2485" s="65"/>
      <c r="K2485" s="10"/>
      <c r="L2485" s="21">
        <v>3923.767816091954</v>
      </c>
      <c r="M2485" s="68"/>
      <c r="N2485" s="4"/>
    </row>
    <row r="2486" spans="2:14">
      <c r="B2486" s="59" t="s">
        <v>2671</v>
      </c>
      <c r="C2486" s="7" t="s">
        <v>2672</v>
      </c>
      <c r="I2486" s="64"/>
      <c r="J2486" s="65"/>
      <c r="K2486" s="10"/>
      <c r="L2486" s="21">
        <v>2973.7816091954023</v>
      </c>
      <c r="M2486" s="68"/>
      <c r="N2486" s="4"/>
    </row>
    <row r="2487" spans="2:14">
      <c r="B2487" s="59" t="s">
        <v>2673</v>
      </c>
      <c r="C2487" s="7" t="s">
        <v>2674</v>
      </c>
      <c r="I2487" s="64"/>
      <c r="J2487" s="65"/>
      <c r="K2487" s="10"/>
      <c r="L2487" s="21">
        <v>2973.7816091954023</v>
      </c>
      <c r="M2487" s="68"/>
      <c r="N2487" s="4"/>
    </row>
    <row r="2488" spans="2:14">
      <c r="B2488" s="59" t="s">
        <v>2675</v>
      </c>
      <c r="C2488" s="7" t="s">
        <v>2676</v>
      </c>
      <c r="I2488" s="64"/>
      <c r="J2488" s="65"/>
      <c r="K2488" s="10"/>
      <c r="L2488" s="21">
        <v>2973.7816091954023</v>
      </c>
      <c r="M2488" s="68"/>
      <c r="N2488" s="4"/>
    </row>
    <row r="2489" spans="2:14">
      <c r="B2489" s="59" t="s">
        <v>2677</v>
      </c>
      <c r="C2489" s="7" t="s">
        <v>2678</v>
      </c>
      <c r="I2489" s="64"/>
      <c r="J2489" s="65"/>
      <c r="K2489" s="10"/>
      <c r="L2489" s="21">
        <v>4114.0695402298852</v>
      </c>
      <c r="M2489" s="68"/>
      <c r="N2489" s="4"/>
    </row>
    <row r="2490" spans="2:14">
      <c r="B2490" s="59" t="s">
        <v>2679</v>
      </c>
      <c r="C2490" s="7" t="s">
        <v>2680</v>
      </c>
      <c r="I2490" s="64"/>
      <c r="J2490" s="65"/>
      <c r="K2490" s="10"/>
      <c r="L2490" s="21">
        <v>4708.3183908045976</v>
      </c>
      <c r="M2490" s="68"/>
      <c r="N2490" s="4"/>
    </row>
    <row r="2491" spans="2:14">
      <c r="B2491" s="59" t="s">
        <v>2681</v>
      </c>
      <c r="C2491" s="7" t="s">
        <v>2682</v>
      </c>
      <c r="I2491" s="64"/>
      <c r="J2491" s="65"/>
      <c r="K2491" s="10"/>
      <c r="L2491" s="21">
        <v>5869.4126436781607</v>
      </c>
      <c r="M2491" s="68"/>
      <c r="N2491" s="4"/>
    </row>
    <row r="2492" spans="2:14">
      <c r="B2492" s="59" t="s">
        <v>2683</v>
      </c>
      <c r="C2492" s="7" t="s">
        <v>2684</v>
      </c>
      <c r="I2492" s="64"/>
      <c r="J2492" s="65"/>
      <c r="K2492" s="10"/>
      <c r="L2492" s="21">
        <v>6303.8080459770117</v>
      </c>
      <c r="M2492" s="68"/>
      <c r="N2492" s="4"/>
    </row>
    <row r="2493" spans="2:14">
      <c r="B2493" s="59" t="s">
        <v>2685</v>
      </c>
      <c r="C2493" s="7" t="s">
        <v>2686</v>
      </c>
      <c r="I2493" s="64"/>
      <c r="J2493" s="65"/>
      <c r="K2493" s="10"/>
      <c r="L2493" s="21">
        <v>6869.1310344827589</v>
      </c>
      <c r="M2493" s="68"/>
      <c r="N2493" s="4"/>
    </row>
    <row r="2494" spans="2:14">
      <c r="B2494" s="59" t="s">
        <v>2687</v>
      </c>
      <c r="C2494" s="7" t="s">
        <v>2688</v>
      </c>
      <c r="I2494" s="64"/>
      <c r="J2494" s="65"/>
      <c r="K2494" s="10"/>
      <c r="L2494" s="21">
        <v>4491.1206896551721</v>
      </c>
      <c r="M2494" s="68"/>
      <c r="N2494" s="4"/>
    </row>
    <row r="2495" spans="2:14">
      <c r="B2495" s="59" t="s">
        <v>2689</v>
      </c>
      <c r="C2495" s="7" t="s">
        <v>2690</v>
      </c>
      <c r="I2495" s="64"/>
      <c r="J2495" s="65"/>
      <c r="K2495" s="10"/>
      <c r="L2495" s="21">
        <v>4491.1206896551721</v>
      </c>
      <c r="M2495" s="68"/>
      <c r="N2495" s="4"/>
    </row>
    <row r="2496" spans="2:14">
      <c r="B2496" s="59" t="s">
        <v>2691</v>
      </c>
      <c r="C2496" s="7" t="s">
        <v>2692</v>
      </c>
      <c r="I2496" s="64"/>
      <c r="J2496" s="65"/>
      <c r="K2496" s="10"/>
      <c r="L2496" s="21">
        <v>4491.1206896551721</v>
      </c>
      <c r="M2496" s="68"/>
      <c r="N2496" s="4"/>
    </row>
    <row r="2497" spans="2:14">
      <c r="B2497" s="59" t="s">
        <v>2693</v>
      </c>
      <c r="C2497" s="7" t="s">
        <v>2694</v>
      </c>
      <c r="I2497" s="64"/>
      <c r="J2497" s="65"/>
      <c r="K2497" s="10"/>
      <c r="L2497" s="21">
        <v>4717.4528735632184</v>
      </c>
      <c r="M2497" s="68"/>
      <c r="N2497" s="4"/>
    </row>
    <row r="2498" spans="2:14">
      <c r="B2498" s="59" t="s">
        <v>2695</v>
      </c>
      <c r="C2498" s="7" t="s">
        <v>2696</v>
      </c>
      <c r="I2498" s="64"/>
      <c r="J2498" s="65"/>
      <c r="K2498" s="10"/>
      <c r="L2498" s="21">
        <v>6697.0982758620694</v>
      </c>
      <c r="M2498" s="68"/>
      <c r="N2498" s="4"/>
    </row>
    <row r="2499" spans="2:14">
      <c r="B2499" s="59" t="s">
        <v>2697</v>
      </c>
      <c r="C2499" s="7" t="s">
        <v>2698</v>
      </c>
      <c r="I2499" s="64"/>
      <c r="J2499" s="65"/>
      <c r="K2499" s="10"/>
      <c r="L2499" s="21">
        <v>6697.0982758620694</v>
      </c>
      <c r="M2499" s="68"/>
      <c r="N2499" s="4"/>
    </row>
    <row r="2500" spans="2:14">
      <c r="B2500" s="59" t="s">
        <v>2699</v>
      </c>
      <c r="C2500" s="7" t="s">
        <v>2700</v>
      </c>
      <c r="I2500" s="64"/>
      <c r="J2500" s="65"/>
      <c r="K2500" s="10"/>
      <c r="L2500" s="21">
        <v>8020.5833333333339</v>
      </c>
      <c r="M2500" s="68"/>
      <c r="N2500" s="4"/>
    </row>
    <row r="2501" spans="2:14">
      <c r="B2501" s="59" t="s">
        <v>2701</v>
      </c>
      <c r="C2501" s="7" t="s">
        <v>2702</v>
      </c>
      <c r="I2501" s="64"/>
      <c r="J2501" s="65"/>
      <c r="K2501" s="10"/>
      <c r="L2501" s="21">
        <v>8020.5833333333339</v>
      </c>
      <c r="M2501" s="68"/>
      <c r="N2501" s="4"/>
    </row>
    <row r="2502" spans="2:14">
      <c r="B2502" s="59" t="s">
        <v>2703</v>
      </c>
      <c r="C2502" s="7" t="s">
        <v>2704</v>
      </c>
      <c r="I2502" s="64"/>
      <c r="J2502" s="65"/>
      <c r="K2502" s="10"/>
      <c r="L2502" s="21">
        <v>5389.3448275862074</v>
      </c>
      <c r="M2502" s="68"/>
      <c r="N2502" s="4"/>
    </row>
    <row r="2503" spans="2:14">
      <c r="B2503" s="59" t="s">
        <v>2705</v>
      </c>
      <c r="C2503" s="7" t="s">
        <v>2706</v>
      </c>
      <c r="I2503" s="64"/>
      <c r="J2503" s="65"/>
      <c r="K2503" s="10"/>
      <c r="L2503" s="21">
        <v>5389.3448275862074</v>
      </c>
      <c r="M2503" s="68"/>
      <c r="N2503" s="4"/>
    </row>
    <row r="2504" spans="2:14">
      <c r="B2504" s="59" t="s">
        <v>2707</v>
      </c>
      <c r="C2504" s="7" t="s">
        <v>2708</v>
      </c>
      <c r="I2504" s="64"/>
      <c r="J2504" s="65"/>
      <c r="K2504" s="10"/>
      <c r="L2504" s="21">
        <v>5389.3448275862074</v>
      </c>
      <c r="M2504" s="68"/>
      <c r="N2504" s="4"/>
    </row>
    <row r="2505" spans="2:14">
      <c r="B2505" s="59" t="s">
        <v>2709</v>
      </c>
      <c r="C2505" s="7" t="s">
        <v>2710</v>
      </c>
      <c r="I2505" s="64"/>
      <c r="J2505" s="65"/>
      <c r="K2505" s="10"/>
      <c r="L2505" s="21">
        <v>5389.3448275862074</v>
      </c>
      <c r="M2505" s="68"/>
      <c r="N2505" s="4"/>
    </row>
    <row r="2506" spans="2:14">
      <c r="B2506" s="59" t="s">
        <v>2711</v>
      </c>
      <c r="C2506" s="7" t="s">
        <v>2712</v>
      </c>
      <c r="I2506" s="64"/>
      <c r="J2506" s="65"/>
      <c r="K2506" s="10"/>
      <c r="L2506" s="21">
        <v>7595.3224137931038</v>
      </c>
      <c r="M2506" s="68"/>
      <c r="N2506" s="4"/>
    </row>
    <row r="2507" spans="2:14">
      <c r="B2507" s="59" t="s">
        <v>2713</v>
      </c>
      <c r="C2507" s="7" t="s">
        <v>2714</v>
      </c>
      <c r="I2507" s="64"/>
      <c r="J2507" s="65"/>
      <c r="K2507" s="10"/>
      <c r="L2507" s="21">
        <v>7595.3224137931038</v>
      </c>
      <c r="M2507" s="68"/>
      <c r="N2507" s="4"/>
    </row>
    <row r="2508" spans="2:14">
      <c r="B2508" s="59" t="s">
        <v>2715</v>
      </c>
      <c r="C2508" s="7" t="s">
        <v>2716</v>
      </c>
      <c r="I2508" s="64"/>
      <c r="J2508" s="65"/>
      <c r="K2508" s="10"/>
      <c r="L2508" s="21">
        <v>8918.8074712643684</v>
      </c>
      <c r="M2508" s="68"/>
      <c r="N2508" s="4"/>
    </row>
    <row r="2509" spans="2:14">
      <c r="B2509" s="59" t="s">
        <v>2717</v>
      </c>
      <c r="C2509" s="7" t="s">
        <v>2718</v>
      </c>
      <c r="I2509" s="64"/>
      <c r="J2509" s="65"/>
      <c r="K2509" s="10"/>
      <c r="L2509" s="21">
        <v>8918.8074712643684</v>
      </c>
      <c r="M2509" s="68"/>
      <c r="N2509" s="4"/>
    </row>
    <row r="2510" spans="2:14">
      <c r="B2510" s="59" t="s">
        <v>2719</v>
      </c>
      <c r="C2510" s="7" t="s">
        <v>2720</v>
      </c>
      <c r="I2510" s="64"/>
      <c r="J2510" s="65"/>
      <c r="K2510" s="10"/>
      <c r="L2510" s="21">
        <v>5250.2977011494249</v>
      </c>
      <c r="M2510" s="68"/>
      <c r="N2510" s="4"/>
    </row>
    <row r="2511" spans="2:14">
      <c r="B2511" s="59" t="s">
        <v>2721</v>
      </c>
      <c r="C2511" s="7" t="s">
        <v>2722</v>
      </c>
      <c r="I2511" s="64"/>
      <c r="J2511" s="65"/>
      <c r="K2511" s="10"/>
      <c r="L2511" s="21">
        <v>5250.2977011494249</v>
      </c>
      <c r="M2511" s="68"/>
      <c r="N2511" s="4"/>
    </row>
    <row r="2512" spans="2:14">
      <c r="B2512" s="59" t="s">
        <v>2723</v>
      </c>
      <c r="C2512" s="7" t="s">
        <v>2724</v>
      </c>
      <c r="I2512" s="64"/>
      <c r="J2512" s="65"/>
      <c r="K2512" s="10"/>
      <c r="L2512" s="21">
        <v>7455.767816091954</v>
      </c>
      <c r="M2512" s="68"/>
      <c r="N2512" s="4"/>
    </row>
    <row r="2513" spans="2:14">
      <c r="B2513" s="59" t="s">
        <v>2725</v>
      </c>
      <c r="C2513" s="7" t="s">
        <v>2726</v>
      </c>
      <c r="I2513" s="64"/>
      <c r="J2513" s="65"/>
      <c r="K2513" s="10"/>
      <c r="L2513" s="21">
        <v>8779.2528735632186</v>
      </c>
      <c r="M2513" s="68"/>
      <c r="N2513" s="4"/>
    </row>
    <row r="2514" spans="2:14">
      <c r="B2514" s="59" t="s">
        <v>2727</v>
      </c>
      <c r="C2514" s="7" t="s">
        <v>2728</v>
      </c>
      <c r="I2514" s="64"/>
      <c r="J2514" s="65"/>
      <c r="K2514" s="10"/>
      <c r="L2514" s="21">
        <v>10005.81091954023</v>
      </c>
      <c r="M2514" s="68"/>
      <c r="N2514" s="4"/>
    </row>
    <row r="2515" spans="2:14">
      <c r="B2515" s="59" t="s">
        <v>2729</v>
      </c>
      <c r="C2515" s="7" t="s">
        <v>2730</v>
      </c>
      <c r="I2515" s="64"/>
      <c r="J2515" s="65"/>
      <c r="K2515" s="10"/>
      <c r="L2515" s="21">
        <v>10005.81091954023</v>
      </c>
      <c r="M2515" s="68"/>
      <c r="N2515" s="4"/>
    </row>
    <row r="2516" spans="2:14">
      <c r="B2516" s="59" t="s">
        <v>2731</v>
      </c>
      <c r="C2516" s="7" t="s">
        <v>2732</v>
      </c>
      <c r="I2516" s="64"/>
      <c r="J2516" s="65"/>
      <c r="K2516" s="10"/>
      <c r="L2516" s="21">
        <v>13286.105172413794</v>
      </c>
      <c r="M2516" s="68"/>
      <c r="N2516" s="4"/>
    </row>
    <row r="2517" spans="2:14">
      <c r="B2517" s="59" t="s">
        <v>2733</v>
      </c>
      <c r="C2517" s="7" t="s">
        <v>2734</v>
      </c>
      <c r="I2517" s="64"/>
      <c r="J2517" s="65"/>
      <c r="K2517" s="10"/>
      <c r="L2517" s="21">
        <v>13286.105172413794</v>
      </c>
      <c r="M2517" s="68"/>
      <c r="N2517" s="4"/>
    </row>
    <row r="2518" spans="2:14">
      <c r="B2518" s="59" t="s">
        <v>2735</v>
      </c>
      <c r="C2518" s="7" t="s">
        <v>2736</v>
      </c>
      <c r="I2518" s="64"/>
      <c r="J2518" s="65"/>
      <c r="K2518" s="10"/>
      <c r="L2518" s="21">
        <v>10904.035057471265</v>
      </c>
      <c r="M2518" s="68"/>
      <c r="N2518" s="4"/>
    </row>
    <row r="2519" spans="2:14">
      <c r="B2519" s="59" t="s">
        <v>2737</v>
      </c>
      <c r="C2519" s="7" t="s">
        <v>2738</v>
      </c>
      <c r="I2519" s="64"/>
      <c r="J2519" s="65"/>
      <c r="K2519" s="10"/>
      <c r="L2519" s="21">
        <v>10904.035057471265</v>
      </c>
      <c r="M2519" s="68"/>
      <c r="N2519" s="4"/>
    </row>
    <row r="2520" spans="2:14">
      <c r="B2520" s="59" t="s">
        <v>2739</v>
      </c>
      <c r="C2520" s="7" t="s">
        <v>2740</v>
      </c>
      <c r="I2520" s="64"/>
      <c r="J2520" s="65"/>
      <c r="K2520" s="10"/>
      <c r="L2520" s="21">
        <v>13551.005172413794</v>
      </c>
      <c r="M2520" s="68"/>
      <c r="N2520" s="4"/>
    </row>
    <row r="2521" spans="2:14">
      <c r="B2521" s="59" t="s">
        <v>2741</v>
      </c>
      <c r="C2521" s="7" t="s">
        <v>2742</v>
      </c>
      <c r="I2521" s="64"/>
      <c r="J2521" s="65"/>
      <c r="K2521" s="10"/>
      <c r="L2521" s="21">
        <v>13551.005172413794</v>
      </c>
      <c r="M2521" s="68"/>
      <c r="N2521" s="4"/>
    </row>
    <row r="2522" spans="2:14">
      <c r="B2522" s="59" t="s">
        <v>2743</v>
      </c>
      <c r="C2522" s="7" t="s">
        <v>2744</v>
      </c>
      <c r="I2522" s="64"/>
      <c r="J2522" s="65"/>
      <c r="K2522" s="10"/>
      <c r="L2522" s="21">
        <v>10764.480459770115</v>
      </c>
      <c r="M2522" s="68"/>
      <c r="N2522" s="4"/>
    </row>
    <row r="2523" spans="2:14">
      <c r="B2523" s="59" t="s">
        <v>2745</v>
      </c>
      <c r="C2523" s="7" t="s">
        <v>2746</v>
      </c>
      <c r="I2523" s="64"/>
      <c r="J2523" s="65"/>
      <c r="K2523" s="10"/>
      <c r="L2523" s="21">
        <v>14081.31264367816</v>
      </c>
      <c r="M2523" s="68"/>
      <c r="N2523" s="4"/>
    </row>
    <row r="2524" spans="2:14">
      <c r="B2524" s="59" t="s">
        <v>2747</v>
      </c>
      <c r="C2524" s="7" t="s">
        <v>2748</v>
      </c>
      <c r="I2524" s="64"/>
      <c r="J2524" s="65"/>
      <c r="K2524" s="10"/>
      <c r="L2524" s="21">
        <v>11814.945977011495</v>
      </c>
      <c r="M2524" s="68"/>
      <c r="N2524" s="4"/>
    </row>
    <row r="2525" spans="2:14">
      <c r="B2525" s="59" t="s">
        <v>2749</v>
      </c>
      <c r="C2525" s="7" t="s">
        <v>2750</v>
      </c>
      <c r="I2525" s="64"/>
      <c r="J2525" s="65"/>
      <c r="K2525" s="10"/>
      <c r="L2525" s="21">
        <v>14461.916091954023</v>
      </c>
      <c r="M2525" s="68"/>
      <c r="N2525" s="4"/>
    </row>
    <row r="2526" spans="2:14">
      <c r="B2526" s="59" t="s">
        <v>2751</v>
      </c>
      <c r="C2526" s="7" t="s">
        <v>2752</v>
      </c>
      <c r="I2526" s="64"/>
      <c r="J2526" s="65"/>
      <c r="K2526" s="10"/>
      <c r="L2526" s="21">
        <v>4356.1333333333332</v>
      </c>
      <c r="M2526" s="68"/>
      <c r="N2526" s="4"/>
    </row>
    <row r="2527" spans="2:14">
      <c r="B2527" s="59" t="s">
        <v>2753</v>
      </c>
      <c r="C2527" s="7" t="s">
        <v>2754</v>
      </c>
      <c r="I2527" s="64"/>
      <c r="J2527" s="65"/>
      <c r="K2527" s="10"/>
      <c r="L2527" s="21">
        <v>4356.1333333333332</v>
      </c>
      <c r="M2527" s="68"/>
      <c r="N2527" s="4"/>
    </row>
    <row r="2528" spans="2:14">
      <c r="B2528" s="59" t="s">
        <v>2755</v>
      </c>
      <c r="C2528" s="7" t="s">
        <v>2756</v>
      </c>
      <c r="I2528" s="64"/>
      <c r="J2528" s="65"/>
      <c r="K2528" s="10"/>
      <c r="L2528" s="21">
        <v>5227.4614942528733</v>
      </c>
      <c r="M2528" s="68"/>
      <c r="N2528" s="4"/>
    </row>
    <row r="2529" spans="2:14">
      <c r="B2529" s="59" t="s">
        <v>2757</v>
      </c>
      <c r="C2529" s="7" t="s">
        <v>2758</v>
      </c>
      <c r="I2529" s="64"/>
      <c r="J2529" s="65"/>
      <c r="K2529" s="10"/>
      <c r="L2529" s="21">
        <v>5227.4614942528733</v>
      </c>
      <c r="M2529" s="68"/>
      <c r="N2529" s="4"/>
    </row>
    <row r="2530" spans="2:14">
      <c r="B2530" s="59" t="s">
        <v>2759</v>
      </c>
      <c r="C2530" s="7" t="s">
        <v>2760</v>
      </c>
      <c r="I2530" s="64"/>
      <c r="J2530" s="65"/>
      <c r="K2530" s="10"/>
      <c r="L2530" s="21">
        <v>5092.4741379310353</v>
      </c>
      <c r="M2530" s="68"/>
      <c r="N2530" s="4"/>
    </row>
    <row r="2531" spans="2:14">
      <c r="B2531" s="59" t="s">
        <v>2761</v>
      </c>
      <c r="C2531" s="7" t="s">
        <v>2762</v>
      </c>
      <c r="I2531" s="64"/>
      <c r="J2531" s="65"/>
      <c r="K2531" s="10"/>
      <c r="L2531" s="21">
        <v>6110.9689655172406</v>
      </c>
      <c r="M2531" s="68"/>
      <c r="N2531" s="4"/>
    </row>
    <row r="2532" spans="2:14">
      <c r="B2532" s="59" t="s">
        <v>2763</v>
      </c>
      <c r="C2532" s="7" t="s">
        <v>2764</v>
      </c>
      <c r="I2532" s="64"/>
      <c r="J2532" s="65"/>
      <c r="K2532" s="10"/>
      <c r="L2532" s="21">
        <v>5227.4614942528733</v>
      </c>
      <c r="M2532" s="68"/>
      <c r="N2532" s="4"/>
    </row>
    <row r="2533" spans="2:14">
      <c r="B2533" s="59" t="s">
        <v>2765</v>
      </c>
      <c r="C2533" s="7" t="s">
        <v>2766</v>
      </c>
      <c r="I2533" s="64"/>
      <c r="J2533" s="65"/>
      <c r="K2533" s="10"/>
      <c r="L2533" s="21">
        <v>5227.4614942528733</v>
      </c>
      <c r="M2533" s="68"/>
      <c r="N2533" s="4"/>
    </row>
    <row r="2534" spans="2:14">
      <c r="B2534" s="59" t="s">
        <v>2767</v>
      </c>
      <c r="C2534" s="7" t="s">
        <v>2768</v>
      </c>
      <c r="I2534" s="64"/>
      <c r="J2534" s="65"/>
      <c r="K2534" s="10"/>
      <c r="L2534" s="21">
        <v>6110.9689655172406</v>
      </c>
      <c r="M2534" s="68"/>
      <c r="N2534" s="4"/>
    </row>
    <row r="2535" spans="2:14">
      <c r="B2535" s="59" t="s">
        <v>2769</v>
      </c>
      <c r="C2535" s="7" t="s">
        <v>2770</v>
      </c>
      <c r="I2535" s="64"/>
      <c r="J2535" s="65"/>
      <c r="K2535" s="10"/>
      <c r="L2535" s="21">
        <v>7496.8729885057464</v>
      </c>
      <c r="M2535" s="68"/>
      <c r="N2535" s="4"/>
    </row>
    <row r="2536" spans="2:14">
      <c r="B2536" s="59" t="s">
        <v>2771</v>
      </c>
      <c r="C2536" s="7" t="s">
        <v>2772</v>
      </c>
      <c r="I2536" s="64"/>
      <c r="J2536" s="65"/>
      <c r="K2536" s="10"/>
      <c r="L2536" s="21">
        <v>8036.3149425287356</v>
      </c>
      <c r="M2536" s="68"/>
      <c r="N2536" s="4"/>
    </row>
    <row r="2537" spans="2:14">
      <c r="B2537" s="59" t="s">
        <v>2773</v>
      </c>
      <c r="C2537" s="7" t="s">
        <v>2774</v>
      </c>
      <c r="I2537" s="64"/>
      <c r="J2537" s="65"/>
      <c r="K2537" s="10"/>
      <c r="L2537" s="21">
        <v>1697.9988505747126</v>
      </c>
      <c r="M2537" s="68"/>
      <c r="N2537" s="4"/>
    </row>
    <row r="2538" spans="2:14">
      <c r="B2538" s="59" t="s">
        <v>2775</v>
      </c>
      <c r="C2538" s="7" t="s">
        <v>2776</v>
      </c>
      <c r="I2538" s="64"/>
      <c r="J2538" s="65"/>
      <c r="K2538" s="10"/>
      <c r="L2538" s="21">
        <v>1750.7758620689656</v>
      </c>
      <c r="M2538" s="68"/>
      <c r="N2538" s="4"/>
    </row>
    <row r="2539" spans="2:14">
      <c r="B2539" s="59" t="s">
        <v>2777</v>
      </c>
      <c r="C2539" s="7" t="s">
        <v>2778</v>
      </c>
      <c r="I2539" s="64"/>
      <c r="J2539" s="65"/>
      <c r="K2539" s="10"/>
      <c r="L2539" s="21">
        <v>1750.7758620689656</v>
      </c>
      <c r="M2539" s="68"/>
      <c r="N2539" s="4"/>
    </row>
    <row r="2540" spans="2:14">
      <c r="B2540" s="59" t="s">
        <v>2779</v>
      </c>
      <c r="C2540" s="7" t="s">
        <v>2780</v>
      </c>
      <c r="I2540" s="64"/>
      <c r="J2540" s="65"/>
      <c r="K2540" s="10"/>
      <c r="L2540" s="21">
        <v>2071.4977011494252</v>
      </c>
      <c r="M2540" s="68"/>
      <c r="N2540" s="4"/>
    </row>
    <row r="2541" spans="2:14">
      <c r="B2541" s="59" t="s">
        <v>2781</v>
      </c>
      <c r="C2541" s="7" t="s">
        <v>2782</v>
      </c>
      <c r="I2541" s="64"/>
      <c r="J2541" s="65"/>
      <c r="K2541" s="10"/>
      <c r="L2541" s="21">
        <v>2278.5459770114944</v>
      </c>
      <c r="M2541" s="68"/>
      <c r="N2541" s="4"/>
    </row>
    <row r="2542" spans="2:14">
      <c r="B2542" s="59" t="s">
        <v>2783</v>
      </c>
      <c r="C2542" s="7" t="s">
        <v>2784</v>
      </c>
      <c r="I2542" s="64"/>
      <c r="J2542" s="65"/>
      <c r="K2542" s="10"/>
      <c r="L2542" s="21">
        <v>2278.5459770114944</v>
      </c>
      <c r="M2542" s="68"/>
      <c r="N2542" s="4"/>
    </row>
    <row r="2543" spans="2:14">
      <c r="B2543" s="59" t="s">
        <v>2785</v>
      </c>
      <c r="C2543" s="7" t="s">
        <v>2786</v>
      </c>
      <c r="I2543" s="64"/>
      <c r="J2543" s="65"/>
      <c r="K2543" s="10"/>
      <c r="L2543" s="21">
        <v>1667.043103448276</v>
      </c>
      <c r="M2543" s="68"/>
      <c r="N2543" s="4"/>
    </row>
    <row r="2544" spans="2:14">
      <c r="B2544" s="59" t="s">
        <v>2787</v>
      </c>
      <c r="C2544" s="7" t="s">
        <v>2788</v>
      </c>
      <c r="I2544" s="64"/>
      <c r="J2544" s="65"/>
      <c r="K2544" s="10"/>
      <c r="L2544" s="21">
        <v>1833.4936781609194</v>
      </c>
      <c r="M2544" s="68"/>
      <c r="N2544" s="4"/>
    </row>
    <row r="2545" spans="2:14">
      <c r="B2545" s="59" t="s">
        <v>2789</v>
      </c>
      <c r="C2545" s="7" t="s">
        <v>2790</v>
      </c>
      <c r="I2545" s="64"/>
      <c r="J2545" s="65"/>
      <c r="K2545" s="10"/>
      <c r="L2545" s="21">
        <v>1833.4936781609194</v>
      </c>
      <c r="M2545" s="68"/>
      <c r="N2545" s="4"/>
    </row>
    <row r="2546" spans="2:14">
      <c r="B2546" s="59" t="s">
        <v>2791</v>
      </c>
      <c r="C2546" s="7" t="s">
        <v>2792</v>
      </c>
      <c r="I2546" s="64"/>
      <c r="J2546" s="65"/>
      <c r="K2546" s="10"/>
      <c r="L2546" s="21">
        <v>2168.4247126436785</v>
      </c>
      <c r="M2546" s="68"/>
      <c r="N2546" s="4"/>
    </row>
    <row r="2547" spans="2:14">
      <c r="B2547" s="59" t="s">
        <v>2793</v>
      </c>
      <c r="C2547" s="7" t="s">
        <v>2794</v>
      </c>
      <c r="I2547" s="64"/>
      <c r="J2547" s="65"/>
      <c r="K2547" s="10"/>
      <c r="L2547" s="21">
        <v>2385.1149425287358</v>
      </c>
      <c r="M2547" s="68"/>
      <c r="N2547" s="4"/>
    </row>
    <row r="2548" spans="2:14">
      <c r="B2548" s="59" t="s">
        <v>2795</v>
      </c>
      <c r="C2548" s="7" t="s">
        <v>2796</v>
      </c>
      <c r="I2548" s="64"/>
      <c r="J2548" s="65"/>
      <c r="K2548" s="10"/>
      <c r="L2548" s="21">
        <v>2385.1149425287358</v>
      </c>
      <c r="M2548" s="68"/>
      <c r="N2548" s="4"/>
    </row>
    <row r="2549" spans="2:14">
      <c r="B2549" s="59" t="s">
        <v>2797</v>
      </c>
      <c r="C2549" s="7" t="s">
        <v>2798</v>
      </c>
      <c r="I2549" s="64"/>
      <c r="J2549" s="65"/>
      <c r="K2549" s="10"/>
      <c r="L2549" s="21">
        <v>1870.0316091954023</v>
      </c>
      <c r="M2549" s="68"/>
      <c r="N2549" s="4"/>
    </row>
    <row r="2550" spans="2:14">
      <c r="B2550" s="59" t="s">
        <v>2799</v>
      </c>
      <c r="C2550" s="7" t="s">
        <v>2800</v>
      </c>
      <c r="I2550" s="64"/>
      <c r="J2550" s="65"/>
      <c r="K2550" s="10"/>
      <c r="L2550" s="21">
        <v>1954.2718390804598</v>
      </c>
      <c r="M2550" s="68"/>
      <c r="N2550" s="4"/>
    </row>
    <row r="2551" spans="2:14">
      <c r="B2551" s="59" t="s">
        <v>2801</v>
      </c>
      <c r="C2551" s="7" t="s">
        <v>2802</v>
      </c>
      <c r="I2551" s="64"/>
      <c r="J2551" s="65"/>
      <c r="K2551" s="10"/>
      <c r="L2551" s="21">
        <v>2055.2586206896553</v>
      </c>
      <c r="M2551" s="68"/>
      <c r="N2551" s="4"/>
    </row>
    <row r="2552" spans="2:14">
      <c r="B2552" s="59" t="s">
        <v>2803</v>
      </c>
      <c r="C2552" s="7" t="s">
        <v>2804</v>
      </c>
      <c r="I2552" s="64"/>
      <c r="J2552" s="65"/>
      <c r="K2552" s="10"/>
      <c r="L2552" s="21">
        <v>2312.5465517241382</v>
      </c>
      <c r="M2552" s="68"/>
      <c r="N2552" s="4"/>
    </row>
    <row r="2553" spans="2:14">
      <c r="B2553" s="59" t="s">
        <v>2805</v>
      </c>
      <c r="C2553" s="7" t="s">
        <v>2806</v>
      </c>
      <c r="I2553" s="64"/>
      <c r="J2553" s="65"/>
      <c r="K2553" s="10"/>
      <c r="L2553" s="21">
        <v>2543.4459770114945</v>
      </c>
      <c r="M2553" s="68"/>
      <c r="N2553" s="4"/>
    </row>
    <row r="2554" spans="2:14">
      <c r="B2554" s="59" t="s">
        <v>2807</v>
      </c>
      <c r="C2554" s="7" t="s">
        <v>2808</v>
      </c>
      <c r="I2554" s="64"/>
      <c r="J2554" s="65"/>
      <c r="K2554" s="10"/>
      <c r="L2554" s="21">
        <v>2543.4459770114945</v>
      </c>
      <c r="M2554" s="68"/>
      <c r="N2554" s="4"/>
    </row>
    <row r="2555" spans="2:14">
      <c r="B2555" s="59" t="s">
        <v>2809</v>
      </c>
      <c r="C2555" s="7" t="s">
        <v>2810</v>
      </c>
      <c r="I2555" s="64"/>
      <c r="J2555" s="65"/>
      <c r="K2555" s="10"/>
      <c r="L2555" s="21">
        <v>1860.3896551724138</v>
      </c>
      <c r="M2555" s="68"/>
      <c r="N2555" s="4"/>
    </row>
    <row r="2556" spans="2:14">
      <c r="B2556" s="59" t="s">
        <v>2811</v>
      </c>
      <c r="C2556" s="7" t="s">
        <v>2812</v>
      </c>
      <c r="I2556" s="64"/>
      <c r="J2556" s="65"/>
      <c r="K2556" s="10"/>
      <c r="L2556" s="21">
        <v>2046.6316091954025</v>
      </c>
      <c r="M2556" s="68"/>
      <c r="N2556" s="4"/>
    </row>
    <row r="2557" spans="2:14">
      <c r="B2557" s="59" t="s">
        <v>2813</v>
      </c>
      <c r="C2557" s="7" t="s">
        <v>2814</v>
      </c>
      <c r="I2557" s="64"/>
      <c r="J2557" s="65"/>
      <c r="K2557" s="10"/>
      <c r="L2557" s="21">
        <v>2046.6316091954025</v>
      </c>
      <c r="M2557" s="68"/>
      <c r="N2557" s="4"/>
    </row>
    <row r="2558" spans="2:14">
      <c r="B2558" s="59" t="s">
        <v>2815</v>
      </c>
      <c r="C2558" s="7" t="s">
        <v>2816</v>
      </c>
      <c r="I2558" s="64"/>
      <c r="J2558" s="65"/>
      <c r="K2558" s="10"/>
      <c r="L2558" s="21">
        <v>2420.6379310344828</v>
      </c>
      <c r="M2558" s="68"/>
      <c r="N2558" s="4"/>
    </row>
    <row r="2559" spans="2:14">
      <c r="B2559" s="59" t="s">
        <v>2817</v>
      </c>
      <c r="C2559" s="7" t="s">
        <v>2818</v>
      </c>
      <c r="I2559" s="64"/>
      <c r="J2559" s="65"/>
      <c r="K2559" s="10"/>
      <c r="L2559" s="21">
        <v>2662.7017241379308</v>
      </c>
      <c r="M2559" s="68"/>
      <c r="N2559" s="4"/>
    </row>
    <row r="2560" spans="2:14">
      <c r="B2560" s="59" t="s">
        <v>2819</v>
      </c>
      <c r="C2560" s="7" t="s">
        <v>2820</v>
      </c>
      <c r="I2560" s="64"/>
      <c r="J2560" s="65"/>
      <c r="K2560" s="10"/>
      <c r="L2560" s="21">
        <v>2662.7017241379308</v>
      </c>
      <c r="M2560" s="68"/>
      <c r="N2560" s="4"/>
    </row>
    <row r="2561" spans="2:14">
      <c r="B2561" s="59" t="s">
        <v>2821</v>
      </c>
      <c r="C2561" s="7" t="s">
        <v>2822</v>
      </c>
      <c r="I2561" s="64"/>
      <c r="J2561" s="65"/>
      <c r="K2561" s="10"/>
      <c r="L2561" s="21">
        <v>2055.2586206896553</v>
      </c>
      <c r="M2561" s="68"/>
      <c r="N2561" s="4"/>
    </row>
    <row r="2562" spans="2:14">
      <c r="B2562" s="59" t="s">
        <v>2823</v>
      </c>
      <c r="C2562" s="7" t="s">
        <v>2824</v>
      </c>
      <c r="I2562" s="64"/>
      <c r="J2562" s="65"/>
      <c r="K2562" s="10"/>
      <c r="L2562" s="21">
        <v>2259.769540229885</v>
      </c>
      <c r="M2562" s="68"/>
      <c r="N2562" s="4"/>
    </row>
    <row r="2563" spans="2:14">
      <c r="B2563" s="59" t="s">
        <v>2825</v>
      </c>
      <c r="C2563" s="7" t="s">
        <v>2826</v>
      </c>
      <c r="I2563" s="64"/>
      <c r="J2563" s="65"/>
      <c r="K2563" s="10"/>
      <c r="L2563" s="21">
        <v>2149.6482758620691</v>
      </c>
      <c r="M2563" s="68"/>
      <c r="N2563" s="4"/>
    </row>
    <row r="2564" spans="2:14">
      <c r="B2564" s="59" t="s">
        <v>2827</v>
      </c>
      <c r="C2564" s="7" t="s">
        <v>2828</v>
      </c>
      <c r="I2564" s="64"/>
      <c r="J2564" s="65"/>
      <c r="K2564" s="10"/>
      <c r="L2564" s="21">
        <v>2543.4459770114945</v>
      </c>
      <c r="M2564" s="68"/>
      <c r="N2564" s="4"/>
    </row>
    <row r="2565" spans="2:14">
      <c r="B2565" s="59" t="s">
        <v>2829</v>
      </c>
      <c r="C2565" s="7" t="s">
        <v>2830</v>
      </c>
      <c r="I2565" s="64"/>
      <c r="J2565" s="65"/>
      <c r="K2565" s="10"/>
      <c r="L2565" s="21">
        <v>2797.6890804597701</v>
      </c>
      <c r="M2565" s="68"/>
      <c r="N2565" s="4"/>
    </row>
    <row r="2566" spans="2:14">
      <c r="B2566" s="59" t="s">
        <v>2831</v>
      </c>
      <c r="C2566" s="7" t="s">
        <v>2832</v>
      </c>
      <c r="I2566" s="64"/>
      <c r="J2566" s="65"/>
      <c r="K2566" s="10"/>
      <c r="L2566" s="21">
        <v>2941.3034482758621</v>
      </c>
      <c r="M2566" s="68"/>
      <c r="N2566" s="4"/>
    </row>
    <row r="2567" spans="2:14">
      <c r="B2567" s="59" t="s">
        <v>2833</v>
      </c>
      <c r="C2567" s="7" t="s">
        <v>2834</v>
      </c>
      <c r="I2567" s="64"/>
      <c r="J2567" s="65"/>
      <c r="K2567" s="10"/>
      <c r="L2567" s="21">
        <v>2046.6316091954025</v>
      </c>
      <c r="M2567" s="68"/>
      <c r="N2567" s="4"/>
    </row>
    <row r="2568" spans="2:14">
      <c r="B2568" s="59" t="s">
        <v>2835</v>
      </c>
      <c r="C2568" s="7" t="s">
        <v>2836</v>
      </c>
      <c r="I2568" s="64"/>
      <c r="J2568" s="65"/>
      <c r="K2568" s="10"/>
      <c r="L2568" s="21">
        <v>2251.1425287356319</v>
      </c>
      <c r="M2568" s="68"/>
      <c r="N2568" s="4"/>
    </row>
    <row r="2569" spans="2:14">
      <c r="B2569" s="59" t="s">
        <v>2837</v>
      </c>
      <c r="C2569" s="7" t="s">
        <v>2838</v>
      </c>
      <c r="I2569" s="64"/>
      <c r="J2569" s="65"/>
      <c r="K2569" s="10"/>
      <c r="L2569" s="21">
        <v>2251.1425287356319</v>
      </c>
      <c r="M2569" s="68"/>
      <c r="N2569" s="4"/>
    </row>
    <row r="2570" spans="2:14">
      <c r="B2570" s="59" t="s">
        <v>2839</v>
      </c>
      <c r="C2570" s="7" t="s">
        <v>2840</v>
      </c>
      <c r="I2570" s="64"/>
      <c r="J2570" s="65"/>
      <c r="K2570" s="10"/>
      <c r="L2570" s="21">
        <v>2662.7017241379308</v>
      </c>
      <c r="M2570" s="68"/>
      <c r="N2570" s="4"/>
    </row>
    <row r="2571" spans="2:14">
      <c r="B2571" s="59" t="s">
        <v>2841</v>
      </c>
      <c r="C2571" s="7" t="s">
        <v>2842</v>
      </c>
      <c r="I2571" s="64"/>
      <c r="J2571" s="65"/>
      <c r="K2571" s="10"/>
      <c r="L2571" s="21">
        <v>2928.6166666666663</v>
      </c>
      <c r="M2571" s="68"/>
      <c r="N2571" s="4"/>
    </row>
    <row r="2572" spans="2:14">
      <c r="B2572" s="59" t="s">
        <v>2843</v>
      </c>
      <c r="C2572" s="7" t="s">
        <v>2844</v>
      </c>
      <c r="I2572" s="64"/>
      <c r="J2572" s="65"/>
      <c r="K2572" s="10"/>
      <c r="L2572" s="21">
        <v>2928.6166666666663</v>
      </c>
      <c r="M2572" s="68"/>
      <c r="N2572" s="4"/>
    </row>
    <row r="2573" spans="2:14">
      <c r="B2573" s="59" t="s">
        <v>2845</v>
      </c>
      <c r="C2573" s="7" t="s">
        <v>2846</v>
      </c>
      <c r="I2573" s="64"/>
      <c r="J2573" s="65"/>
      <c r="K2573" s="10"/>
      <c r="L2573" s="21">
        <v>326.30402298850578</v>
      </c>
      <c r="M2573" s="68"/>
      <c r="N2573" s="4"/>
    </row>
    <row r="2574" spans="2:14">
      <c r="B2574" s="59" t="s">
        <v>2847</v>
      </c>
      <c r="C2574" s="7" t="s">
        <v>2848</v>
      </c>
      <c r="I2574" s="64"/>
      <c r="J2574" s="65"/>
      <c r="K2574" s="10"/>
      <c r="L2574" s="21">
        <v>423.7385057471264</v>
      </c>
      <c r="M2574" s="68"/>
      <c r="N2574" s="4"/>
    </row>
    <row r="2575" spans="2:14">
      <c r="B2575" s="59" t="s">
        <v>2849</v>
      </c>
      <c r="C2575" s="7" t="s">
        <v>2850</v>
      </c>
      <c r="I2575" s="64"/>
      <c r="J2575" s="65"/>
      <c r="K2575" s="10"/>
      <c r="L2575" s="21">
        <v>439.47011494252871</v>
      </c>
      <c r="M2575" s="68"/>
      <c r="N2575" s="4"/>
    </row>
    <row r="2576" spans="2:14">
      <c r="B2576" s="59" t="s">
        <v>2851</v>
      </c>
      <c r="C2576" s="7" t="s">
        <v>2852</v>
      </c>
      <c r="I2576" s="64"/>
      <c r="J2576" s="65"/>
      <c r="K2576" s="10"/>
      <c r="L2576" s="21">
        <v>537.41206896551728</v>
      </c>
      <c r="M2576" s="68"/>
      <c r="N2576" s="4"/>
    </row>
    <row r="2577" spans="2:14">
      <c r="B2577" s="59" t="s">
        <v>2853</v>
      </c>
      <c r="C2577" s="7" t="s">
        <v>2854</v>
      </c>
      <c r="I2577" s="64"/>
      <c r="J2577" s="65"/>
      <c r="K2577" s="10"/>
      <c r="L2577" s="21">
        <v>488.69482758620688</v>
      </c>
      <c r="M2577" s="68"/>
      <c r="N2577" s="4"/>
    </row>
    <row r="2578" spans="2:14">
      <c r="B2578" s="59" t="s">
        <v>2855</v>
      </c>
      <c r="C2578" s="7" t="s">
        <v>2856</v>
      </c>
      <c r="I2578" s="64"/>
      <c r="J2578" s="65"/>
      <c r="K2578" s="10"/>
      <c r="L2578" s="21">
        <v>635.35402298850579</v>
      </c>
      <c r="M2578" s="68"/>
      <c r="N2578" s="4"/>
    </row>
    <row r="2579" spans="2:14">
      <c r="B2579" s="59" t="s">
        <v>2857</v>
      </c>
      <c r="C2579" s="7" t="s">
        <v>2858</v>
      </c>
      <c r="I2579" s="64"/>
      <c r="J2579" s="65"/>
      <c r="K2579" s="10"/>
      <c r="L2579" s="21">
        <v>620.12988505747126</v>
      </c>
      <c r="M2579" s="68"/>
      <c r="N2579" s="4"/>
    </row>
    <row r="2580" spans="2:14">
      <c r="B2580" s="59" t="s">
        <v>2859</v>
      </c>
      <c r="C2580" s="7" t="s">
        <v>2860</v>
      </c>
      <c r="I2580" s="64"/>
      <c r="J2580" s="65"/>
      <c r="K2580" s="10"/>
      <c r="L2580" s="21">
        <v>805.86436781609189</v>
      </c>
      <c r="M2580" s="68"/>
      <c r="N2580" s="4"/>
    </row>
    <row r="2581" spans="2:14">
      <c r="B2581" s="59" t="s">
        <v>2861</v>
      </c>
      <c r="C2581" s="7" t="s">
        <v>2862</v>
      </c>
      <c r="I2581" s="64"/>
      <c r="J2581" s="65"/>
      <c r="K2581" s="10"/>
      <c r="L2581" s="21">
        <v>750.04252873563223</v>
      </c>
      <c r="M2581" s="68"/>
      <c r="N2581" s="4"/>
    </row>
    <row r="2582" spans="2:14">
      <c r="B2582" s="59" t="s">
        <v>2863</v>
      </c>
      <c r="C2582" s="7" t="s">
        <v>2864</v>
      </c>
      <c r="I2582" s="64"/>
      <c r="J2582" s="65"/>
      <c r="K2582" s="10"/>
      <c r="L2582" s="21">
        <v>911.41839080459772</v>
      </c>
      <c r="M2582" s="68"/>
      <c r="N2582" s="4"/>
    </row>
    <row r="2583" spans="2:14">
      <c r="B2583" s="59" t="s">
        <v>2865</v>
      </c>
      <c r="C2583" s="7" t="s">
        <v>2866</v>
      </c>
      <c r="I2583" s="64"/>
      <c r="J2583" s="65"/>
      <c r="K2583" s="10"/>
      <c r="L2583" s="21">
        <v>673.92183908045979</v>
      </c>
      <c r="M2583" s="68"/>
      <c r="N2583" s="4"/>
    </row>
    <row r="2584" spans="2:14">
      <c r="B2584" s="59" t="s">
        <v>2867</v>
      </c>
      <c r="C2584" s="7" t="s">
        <v>2868</v>
      </c>
      <c r="I2584" s="64"/>
      <c r="J2584" s="65"/>
      <c r="K2584" s="10"/>
      <c r="L2584" s="21">
        <v>872.85057471264372</v>
      </c>
      <c r="M2584" s="68"/>
      <c r="N2584" s="4"/>
    </row>
    <row r="2585" spans="2:14">
      <c r="B2585" s="59" t="s">
        <v>2869</v>
      </c>
      <c r="C2585" s="7" t="s">
        <v>2870</v>
      </c>
      <c r="I2585" s="64"/>
      <c r="J2585" s="65"/>
      <c r="K2585" s="10"/>
      <c r="L2585" s="21">
        <v>824.13333333333333</v>
      </c>
      <c r="M2585" s="68"/>
      <c r="N2585" s="4"/>
    </row>
    <row r="2586" spans="2:14">
      <c r="B2586" s="59" t="s">
        <v>2871</v>
      </c>
      <c r="C2586" s="7" t="s">
        <v>2872</v>
      </c>
      <c r="I2586" s="64"/>
      <c r="J2586" s="65"/>
      <c r="K2586" s="10"/>
      <c r="L2586" s="21">
        <v>1073.3017241379312</v>
      </c>
      <c r="M2586" s="68"/>
      <c r="N2586" s="4"/>
    </row>
    <row r="2587" spans="2:14">
      <c r="B2587" s="59" t="s">
        <v>2873</v>
      </c>
      <c r="C2587" s="7" t="s">
        <v>2874</v>
      </c>
      <c r="I2587" s="64"/>
      <c r="J2587" s="65"/>
      <c r="K2587" s="10"/>
      <c r="L2587" s="21">
        <v>1395.0385057471265</v>
      </c>
      <c r="M2587" s="68"/>
      <c r="N2587" s="4"/>
    </row>
    <row r="2588" spans="2:14">
      <c r="B2588" s="59" t="s">
        <v>2875</v>
      </c>
      <c r="C2588" s="7" t="s">
        <v>2876</v>
      </c>
      <c r="I2588" s="64"/>
      <c r="J2588" s="65"/>
      <c r="K2588" s="10"/>
      <c r="L2588" s="21">
        <v>1815.7321839080462</v>
      </c>
      <c r="M2588" s="68"/>
      <c r="N2588" s="4"/>
    </row>
    <row r="2589" spans="2:14">
      <c r="B2589" s="59" t="s">
        <v>2877</v>
      </c>
      <c r="C2589" s="7" t="s">
        <v>2878</v>
      </c>
      <c r="I2589" s="64"/>
      <c r="J2589" s="65"/>
      <c r="K2589" s="10"/>
      <c r="L2589" s="21">
        <v>905.32873563218391</v>
      </c>
      <c r="M2589" s="68"/>
      <c r="N2589" s="4"/>
    </row>
    <row r="2590" spans="2:14">
      <c r="B2590" s="59" t="s">
        <v>2879</v>
      </c>
      <c r="C2590" s="7" t="s">
        <v>2880</v>
      </c>
      <c r="I2590" s="64"/>
      <c r="J2590" s="65"/>
      <c r="K2590" s="10"/>
      <c r="L2590" s="21">
        <v>1178.8557471264367</v>
      </c>
      <c r="M2590" s="68"/>
      <c r="N2590" s="4"/>
    </row>
    <row r="2591" spans="2:14">
      <c r="B2591" s="59" t="s">
        <v>2881</v>
      </c>
      <c r="C2591" s="7" t="s">
        <v>2882</v>
      </c>
      <c r="I2591" s="64"/>
      <c r="J2591" s="65"/>
      <c r="K2591" s="10"/>
      <c r="L2591" s="21">
        <v>1468.114367816092</v>
      </c>
      <c r="M2591" s="68"/>
      <c r="N2591" s="4"/>
    </row>
    <row r="2592" spans="2:14">
      <c r="B2592" s="59" t="s">
        <v>2883</v>
      </c>
      <c r="C2592" s="7" t="s">
        <v>2884</v>
      </c>
      <c r="I2592" s="64"/>
      <c r="J2592" s="65"/>
      <c r="K2592" s="10"/>
      <c r="L2592" s="21">
        <v>1911.1367816091954</v>
      </c>
      <c r="M2592" s="68"/>
      <c r="N2592" s="4"/>
    </row>
    <row r="2593" spans="2:14">
      <c r="B2593" s="59" t="s">
        <v>2885</v>
      </c>
      <c r="C2593" s="7" t="s">
        <v>2886</v>
      </c>
      <c r="I2593" s="64"/>
      <c r="J2593" s="65"/>
      <c r="K2593" s="10"/>
      <c r="L2593" s="21">
        <v>730.75862068965512</v>
      </c>
      <c r="M2593" s="68"/>
      <c r="N2593" s="4"/>
    </row>
    <row r="2594" spans="2:14">
      <c r="B2594" s="59" t="s">
        <v>2887</v>
      </c>
      <c r="C2594" s="7" t="s">
        <v>2888</v>
      </c>
      <c r="I2594" s="64"/>
      <c r="J2594" s="65"/>
      <c r="K2594" s="10"/>
      <c r="L2594" s="21">
        <v>815.50632183908044</v>
      </c>
      <c r="M2594" s="68"/>
      <c r="N2594" s="4"/>
    </row>
    <row r="2595" spans="2:14">
      <c r="B2595" s="59" t="s">
        <v>2889</v>
      </c>
      <c r="C2595" s="7" t="s">
        <v>2890</v>
      </c>
      <c r="I2595" s="64"/>
      <c r="J2595" s="65"/>
      <c r="K2595" s="10"/>
      <c r="L2595" s="21">
        <v>649.56321839080465</v>
      </c>
      <c r="M2595" s="68"/>
      <c r="N2595" s="4"/>
    </row>
    <row r="2596" spans="2:14">
      <c r="B2596" s="59" t="s">
        <v>2891</v>
      </c>
      <c r="C2596" s="7" t="s">
        <v>2892</v>
      </c>
      <c r="I2596" s="64"/>
      <c r="J2596" s="65"/>
      <c r="K2596" s="10"/>
      <c r="L2596" s="21">
        <v>725.68390804597709</v>
      </c>
      <c r="M2596" s="68"/>
      <c r="N2596" s="4"/>
    </row>
    <row r="2597" spans="2:14">
      <c r="B2597" s="59" t="s">
        <v>2893</v>
      </c>
      <c r="C2597" s="7" t="s">
        <v>2894</v>
      </c>
      <c r="I2597" s="64"/>
      <c r="J2597" s="65"/>
      <c r="K2597" s="10"/>
      <c r="L2597" s="21">
        <v>123.82298850574712</v>
      </c>
      <c r="M2597" s="68"/>
      <c r="N2597" s="4"/>
    </row>
    <row r="2598" spans="2:14">
      <c r="B2598" s="59" t="s">
        <v>2895</v>
      </c>
      <c r="C2598" s="7" t="s">
        <v>2896</v>
      </c>
      <c r="I2598" s="64"/>
      <c r="J2598" s="65"/>
      <c r="K2598" s="10"/>
      <c r="L2598" s="21">
        <v>159.85344827586206</v>
      </c>
      <c r="M2598" s="68"/>
      <c r="N2598" s="4"/>
    </row>
    <row r="2599" spans="2:14">
      <c r="B2599" s="59" t="s">
        <v>2897</v>
      </c>
      <c r="C2599" s="7" t="s">
        <v>2898</v>
      </c>
      <c r="I2599" s="64"/>
      <c r="J2599" s="65"/>
      <c r="K2599" s="10"/>
      <c r="L2599" s="21">
        <v>168.48045977011495</v>
      </c>
      <c r="M2599" s="68"/>
      <c r="N2599" s="4"/>
    </row>
    <row r="2600" spans="2:14">
      <c r="B2600" s="59" t="s">
        <v>2899</v>
      </c>
      <c r="C2600" s="7" t="s">
        <v>2900</v>
      </c>
      <c r="I2600" s="64"/>
      <c r="J2600" s="65"/>
      <c r="K2600" s="10"/>
      <c r="L2600" s="21">
        <v>202.48103448275862</v>
      </c>
      <c r="M2600" s="68"/>
      <c r="N2600" s="4"/>
    </row>
    <row r="2601" spans="2:14">
      <c r="B2601" s="59" t="s">
        <v>2901</v>
      </c>
      <c r="C2601" s="7" t="s">
        <v>2902</v>
      </c>
      <c r="I2601" s="64"/>
      <c r="J2601" s="65"/>
      <c r="K2601" s="10"/>
      <c r="L2601" s="21">
        <v>846.96954022988507</v>
      </c>
      <c r="M2601" s="68"/>
      <c r="N2601" s="4"/>
    </row>
    <row r="2602" spans="2:14">
      <c r="B2602" s="59" t="s">
        <v>2903</v>
      </c>
      <c r="C2602" s="7" t="s">
        <v>2904</v>
      </c>
      <c r="I2602" s="64"/>
      <c r="J2602" s="65"/>
      <c r="K2602" s="10"/>
      <c r="L2602" s="21">
        <v>846.96954022988507</v>
      </c>
      <c r="M2602" s="68"/>
      <c r="N2602" s="4"/>
    </row>
    <row r="2603" spans="2:14">
      <c r="B2603" s="59" t="s">
        <v>2905</v>
      </c>
      <c r="C2603" s="7" t="s">
        <v>2906</v>
      </c>
      <c r="I2603" s="64"/>
      <c r="J2603" s="65"/>
      <c r="K2603" s="10"/>
      <c r="L2603" s="21">
        <v>846.96954022988507</v>
      </c>
      <c r="M2603" s="68"/>
      <c r="N2603" s="4"/>
    </row>
    <row r="2604" spans="2:14">
      <c r="B2604" s="59" t="s">
        <v>2907</v>
      </c>
      <c r="C2604" s="7" t="s">
        <v>2908</v>
      </c>
      <c r="I2604" s="64"/>
      <c r="J2604" s="65"/>
      <c r="K2604" s="10"/>
      <c r="L2604" s="21">
        <v>846.96954022988507</v>
      </c>
      <c r="M2604" s="68"/>
      <c r="N2604" s="4"/>
    </row>
    <row r="2605" spans="2:14">
      <c r="B2605" s="59" t="s">
        <v>2909</v>
      </c>
      <c r="C2605" s="7" t="s">
        <v>2910</v>
      </c>
      <c r="I2605" s="64"/>
      <c r="J2605" s="65"/>
      <c r="K2605" s="10"/>
      <c r="L2605" s="21">
        <v>846.96954022988507</v>
      </c>
      <c r="M2605" s="68"/>
      <c r="N2605" s="4"/>
    </row>
    <row r="2606" spans="2:14">
      <c r="B2606" s="59" t="s">
        <v>2911</v>
      </c>
      <c r="C2606" s="7" t="s">
        <v>2912</v>
      </c>
      <c r="I2606" s="64"/>
      <c r="J2606" s="65"/>
      <c r="K2606" s="10"/>
      <c r="L2606" s="21">
        <v>846.96954022988507</v>
      </c>
      <c r="M2606" s="68"/>
      <c r="N2606" s="4"/>
    </row>
    <row r="2607" spans="2:14">
      <c r="B2607" s="59" t="s">
        <v>2913</v>
      </c>
      <c r="C2607" s="7" t="s">
        <v>2914</v>
      </c>
      <c r="I2607" s="64"/>
      <c r="J2607" s="65"/>
      <c r="K2607" s="10"/>
      <c r="L2607" s="21">
        <v>846.96954022988507</v>
      </c>
      <c r="M2607" s="68"/>
      <c r="N2607" s="4"/>
    </row>
    <row r="2608" spans="2:14">
      <c r="B2608" s="59" t="s">
        <v>2915</v>
      </c>
      <c r="C2608" s="7" t="s">
        <v>2916</v>
      </c>
      <c r="I2608" s="64"/>
      <c r="J2608" s="65"/>
      <c r="K2608" s="10"/>
      <c r="L2608" s="21">
        <v>868.28333333333342</v>
      </c>
      <c r="M2608" s="68"/>
      <c r="N2608" s="4"/>
    </row>
    <row r="2609" spans="2:14">
      <c r="B2609" s="59" t="s">
        <v>2917</v>
      </c>
      <c r="C2609" s="7" t="s">
        <v>2918</v>
      </c>
      <c r="I2609" s="64"/>
      <c r="J2609" s="65"/>
      <c r="K2609" s="10"/>
      <c r="L2609" s="21">
        <v>871.83563218390805</v>
      </c>
      <c r="M2609" s="68"/>
      <c r="N2609" s="4"/>
    </row>
    <row r="2610" spans="2:14">
      <c r="B2610" s="59" t="s">
        <v>2919</v>
      </c>
      <c r="C2610" s="7" t="s">
        <v>2920</v>
      </c>
      <c r="I2610" s="64"/>
      <c r="J2610" s="65"/>
      <c r="K2610" s="10"/>
      <c r="L2610" s="21">
        <v>868.28333333333342</v>
      </c>
      <c r="M2610" s="68"/>
      <c r="N2610" s="4"/>
    </row>
    <row r="2611" spans="2:14">
      <c r="B2611" s="59" t="s">
        <v>2921</v>
      </c>
      <c r="C2611" s="7" t="s">
        <v>2922</v>
      </c>
      <c r="I2611" s="64"/>
      <c r="J2611" s="65"/>
      <c r="K2611" s="10"/>
      <c r="L2611" s="21">
        <v>871.83563218390805</v>
      </c>
      <c r="M2611" s="68"/>
      <c r="N2611" s="4"/>
    </row>
    <row r="2612" spans="2:14">
      <c r="B2612" s="59" t="s">
        <v>2923</v>
      </c>
      <c r="C2612" s="7" t="s">
        <v>2924</v>
      </c>
      <c r="I2612" s="64"/>
      <c r="J2612" s="65"/>
      <c r="K2612" s="10"/>
      <c r="L2612" s="21">
        <v>868.28333333333342</v>
      </c>
      <c r="M2612" s="68"/>
      <c r="N2612" s="4"/>
    </row>
    <row r="2613" spans="2:14">
      <c r="B2613" s="59" t="s">
        <v>2925</v>
      </c>
      <c r="C2613" s="7" t="s">
        <v>2926</v>
      </c>
      <c r="I2613" s="64"/>
      <c r="J2613" s="65"/>
      <c r="K2613" s="10"/>
      <c r="L2613" s="21">
        <v>868.28333333333342</v>
      </c>
      <c r="M2613" s="68"/>
      <c r="N2613" s="4"/>
    </row>
    <row r="2614" spans="2:14">
      <c r="B2614" s="59" t="s">
        <v>2927</v>
      </c>
      <c r="C2614" s="7" t="s">
        <v>2928</v>
      </c>
      <c r="I2614" s="64"/>
      <c r="J2614" s="65"/>
      <c r="K2614" s="10"/>
      <c r="L2614" s="21">
        <v>868.28333333333342</v>
      </c>
      <c r="M2614" s="68"/>
      <c r="N2614" s="4"/>
    </row>
    <row r="2615" spans="2:14">
      <c r="B2615" s="59" t="s">
        <v>2929</v>
      </c>
      <c r="C2615" s="7" t="s">
        <v>2930</v>
      </c>
      <c r="I2615" s="64"/>
      <c r="J2615" s="65"/>
      <c r="K2615" s="10"/>
      <c r="L2615" s="21">
        <v>846.96954022988507</v>
      </c>
      <c r="M2615" s="68"/>
      <c r="N2615" s="4"/>
    </row>
    <row r="2616" spans="2:14">
      <c r="B2616" s="59" t="s">
        <v>2931</v>
      </c>
      <c r="C2616" s="7" t="s">
        <v>2932</v>
      </c>
      <c r="I2616" s="64"/>
      <c r="J2616" s="65"/>
      <c r="K2616" s="10"/>
      <c r="L2616" s="21">
        <v>846.96954022988507</v>
      </c>
      <c r="M2616" s="68"/>
      <c r="N2616" s="4"/>
    </row>
    <row r="2617" spans="2:14">
      <c r="B2617" s="59" t="s">
        <v>2933</v>
      </c>
      <c r="C2617" s="7" t="s">
        <v>2934</v>
      </c>
      <c r="I2617" s="64"/>
      <c r="J2617" s="65"/>
      <c r="K2617" s="10"/>
      <c r="L2617" s="21">
        <v>868.28333333333342</v>
      </c>
      <c r="M2617" s="68"/>
      <c r="N2617" s="4"/>
    </row>
    <row r="2618" spans="2:14">
      <c r="B2618" s="59" t="s">
        <v>2935</v>
      </c>
      <c r="C2618" s="7" t="s">
        <v>2936</v>
      </c>
      <c r="I2618" s="64"/>
      <c r="J2618" s="65"/>
      <c r="K2618" s="10"/>
      <c r="L2618" s="21">
        <v>868.28333333333342</v>
      </c>
      <c r="M2618" s="68"/>
      <c r="N2618" s="4"/>
    </row>
    <row r="2619" spans="2:14">
      <c r="B2619" s="59" t="s">
        <v>2937</v>
      </c>
      <c r="C2619" s="7" t="s">
        <v>2938</v>
      </c>
      <c r="I2619" s="64"/>
      <c r="J2619" s="65"/>
      <c r="K2619" s="10"/>
      <c r="L2619" s="21">
        <v>1308.2609195402297</v>
      </c>
      <c r="M2619" s="68"/>
      <c r="N2619" s="4"/>
    </row>
    <row r="2620" spans="2:14">
      <c r="B2620" s="59" t="s">
        <v>2939</v>
      </c>
      <c r="C2620" s="7" t="s">
        <v>2940</v>
      </c>
      <c r="I2620" s="64"/>
      <c r="J2620" s="65"/>
      <c r="K2620" s="10"/>
      <c r="L2620" s="21">
        <v>1308.2609195402297</v>
      </c>
      <c r="M2620" s="68"/>
      <c r="N2620" s="4"/>
    </row>
    <row r="2621" spans="2:14">
      <c r="B2621" s="59" t="s">
        <v>2941</v>
      </c>
      <c r="C2621" s="7" t="s">
        <v>2942</v>
      </c>
      <c r="I2621" s="64"/>
      <c r="J2621" s="65"/>
      <c r="K2621" s="10"/>
      <c r="L2621" s="21">
        <v>1308.2609195402297</v>
      </c>
      <c r="M2621" s="68"/>
      <c r="N2621" s="4"/>
    </row>
    <row r="2622" spans="2:14">
      <c r="B2622" s="59" t="s">
        <v>2943</v>
      </c>
      <c r="C2622" s="7" t="s">
        <v>2944</v>
      </c>
      <c r="I2622" s="64"/>
      <c r="J2622" s="65"/>
      <c r="K2622" s="10"/>
      <c r="L2622" s="21">
        <v>1308.2609195402297</v>
      </c>
      <c r="M2622" s="68"/>
      <c r="N2622" s="4"/>
    </row>
    <row r="2623" spans="2:14">
      <c r="B2623" s="59" t="s">
        <v>2945</v>
      </c>
      <c r="C2623" s="7" t="s">
        <v>2946</v>
      </c>
      <c r="I2623" s="64"/>
      <c r="J2623" s="65"/>
      <c r="K2623" s="10"/>
      <c r="L2623" s="21">
        <v>1308.2609195402297</v>
      </c>
      <c r="M2623" s="68"/>
      <c r="N2623" s="4"/>
    </row>
    <row r="2624" spans="2:14">
      <c r="B2624" s="59" t="s">
        <v>2947</v>
      </c>
      <c r="C2624" s="7" t="s">
        <v>2948</v>
      </c>
      <c r="I2624" s="64"/>
      <c r="J2624" s="65"/>
      <c r="K2624" s="10"/>
      <c r="L2624" s="21">
        <v>1308.2609195402297</v>
      </c>
      <c r="M2624" s="68"/>
      <c r="N2624" s="4"/>
    </row>
    <row r="2625" spans="2:14">
      <c r="B2625" s="59" t="s">
        <v>2949</v>
      </c>
      <c r="C2625" s="7" t="s">
        <v>2950</v>
      </c>
      <c r="I2625" s="64"/>
      <c r="J2625" s="65"/>
      <c r="K2625" s="10"/>
      <c r="L2625" s="21">
        <v>1308.2609195402297</v>
      </c>
      <c r="M2625" s="68"/>
      <c r="N2625" s="4"/>
    </row>
    <row r="2626" spans="2:14">
      <c r="B2626" s="59" t="s">
        <v>2951</v>
      </c>
      <c r="C2626" s="7" t="s">
        <v>2918</v>
      </c>
      <c r="I2626" s="64"/>
      <c r="J2626" s="65"/>
      <c r="K2626" s="10"/>
      <c r="L2626" s="21">
        <v>1333.6344827586206</v>
      </c>
      <c r="M2626" s="68"/>
      <c r="N2626" s="4"/>
    </row>
    <row r="2627" spans="2:14">
      <c r="B2627" s="59" t="s">
        <v>2952</v>
      </c>
      <c r="C2627" s="7" t="s">
        <v>2953</v>
      </c>
      <c r="I2627" s="64"/>
      <c r="J2627" s="65"/>
      <c r="K2627" s="10"/>
      <c r="L2627" s="21">
        <v>1332.1120689655172</v>
      </c>
      <c r="M2627" s="68"/>
      <c r="N2627" s="4"/>
    </row>
    <row r="2628" spans="2:14">
      <c r="B2628" s="59" t="s">
        <v>2954</v>
      </c>
      <c r="C2628" s="7" t="s">
        <v>2955</v>
      </c>
      <c r="I2628" s="64"/>
      <c r="J2628" s="65"/>
      <c r="K2628" s="10"/>
      <c r="L2628" s="21">
        <v>1332.1120689655172</v>
      </c>
      <c r="M2628" s="68"/>
      <c r="N2628" s="4"/>
    </row>
    <row r="2629" spans="2:14">
      <c r="B2629" s="59" t="s">
        <v>2956</v>
      </c>
      <c r="C2629" s="7" t="s">
        <v>2957</v>
      </c>
      <c r="I2629" s="64"/>
      <c r="J2629" s="65"/>
      <c r="K2629" s="10"/>
      <c r="L2629" s="21">
        <v>1333.6344827586206</v>
      </c>
      <c r="M2629" s="68"/>
      <c r="N2629" s="4"/>
    </row>
    <row r="2630" spans="2:14">
      <c r="B2630" s="59" t="s">
        <v>2958</v>
      </c>
      <c r="C2630" s="7" t="s">
        <v>2959</v>
      </c>
      <c r="I2630" s="64"/>
      <c r="J2630" s="65"/>
      <c r="K2630" s="10"/>
      <c r="L2630" s="21">
        <v>1332.1120689655172</v>
      </c>
      <c r="M2630" s="68"/>
      <c r="N2630" s="4"/>
    </row>
    <row r="2631" spans="2:14">
      <c r="B2631" s="59" t="s">
        <v>2960</v>
      </c>
      <c r="C2631" s="7" t="s">
        <v>2961</v>
      </c>
      <c r="I2631" s="64"/>
      <c r="J2631" s="65"/>
      <c r="K2631" s="10"/>
      <c r="L2631" s="21">
        <v>1332.1120689655172</v>
      </c>
      <c r="M2631" s="68"/>
      <c r="N2631" s="4"/>
    </row>
    <row r="2632" spans="2:14">
      <c r="B2632" s="59" t="s">
        <v>2962</v>
      </c>
      <c r="C2632" s="7" t="s">
        <v>2963</v>
      </c>
      <c r="I2632" s="64"/>
      <c r="J2632" s="65"/>
      <c r="K2632" s="10"/>
      <c r="L2632" s="21">
        <v>1332.1120689655172</v>
      </c>
      <c r="M2632" s="68"/>
      <c r="N2632" s="4"/>
    </row>
    <row r="2633" spans="2:14">
      <c r="B2633" s="59" t="s">
        <v>2964</v>
      </c>
      <c r="C2633" s="7" t="s">
        <v>2965</v>
      </c>
      <c r="I2633" s="64"/>
      <c r="J2633" s="65"/>
      <c r="K2633" s="10"/>
      <c r="L2633" s="21">
        <v>16762.283333333333</v>
      </c>
      <c r="M2633" s="68"/>
      <c r="N2633" s="4"/>
    </row>
    <row r="2634" spans="2:14">
      <c r="B2634" s="59" t="s">
        <v>2966</v>
      </c>
      <c r="C2634" s="7" t="s">
        <v>2967</v>
      </c>
      <c r="I2634" s="64"/>
      <c r="J2634" s="65"/>
      <c r="K2634" s="10"/>
      <c r="L2634" s="21">
        <v>16901.330459770114</v>
      </c>
      <c r="M2634" s="68"/>
      <c r="N2634" s="4"/>
    </row>
    <row r="2635" spans="2:14">
      <c r="B2635" s="59" t="s">
        <v>2968</v>
      </c>
      <c r="C2635" s="7" t="s">
        <v>2969</v>
      </c>
      <c r="I2635" s="64"/>
      <c r="J2635" s="65"/>
      <c r="K2635" s="10"/>
      <c r="L2635" s="21">
        <v>16762.283333333333</v>
      </c>
      <c r="M2635" s="68"/>
      <c r="N2635" s="4"/>
    </row>
    <row r="2636" spans="2:14">
      <c r="B2636" s="59" t="s">
        <v>2970</v>
      </c>
      <c r="C2636" s="7" t="s">
        <v>2971</v>
      </c>
      <c r="I2636" s="64"/>
      <c r="J2636" s="65"/>
      <c r="K2636" s="10"/>
      <c r="L2636" s="21">
        <v>16901.330459770114</v>
      </c>
      <c r="M2636" s="68"/>
      <c r="N2636" s="4"/>
    </row>
    <row r="2637" spans="2:14">
      <c r="B2637" s="59" t="s">
        <v>2972</v>
      </c>
      <c r="C2637" s="7" t="s">
        <v>2973</v>
      </c>
      <c r="I2637" s="64"/>
      <c r="J2637" s="65"/>
      <c r="K2637" s="10"/>
      <c r="L2637" s="21">
        <v>16901.330459770114</v>
      </c>
      <c r="M2637" s="68"/>
      <c r="N2637" s="4"/>
    </row>
    <row r="2638" spans="2:14">
      <c r="B2638" s="59" t="s">
        <v>2974</v>
      </c>
      <c r="C2638" s="7" t="s">
        <v>2975</v>
      </c>
      <c r="I2638" s="64"/>
      <c r="J2638" s="65"/>
      <c r="K2638" s="10"/>
      <c r="L2638" s="21">
        <v>22718.98103448276</v>
      </c>
      <c r="M2638" s="68"/>
      <c r="N2638" s="4"/>
    </row>
    <row r="2639" spans="2:14">
      <c r="B2639" s="59" t="s">
        <v>2976</v>
      </c>
      <c r="C2639" s="7" t="s">
        <v>2977</v>
      </c>
      <c r="I2639" s="64"/>
      <c r="J2639" s="65"/>
      <c r="K2639" s="10"/>
      <c r="L2639" s="21">
        <v>22718.98103448276</v>
      </c>
      <c r="M2639" s="68"/>
      <c r="N2639" s="4"/>
    </row>
    <row r="2640" spans="2:14">
      <c r="B2640" s="59" t="s">
        <v>2978</v>
      </c>
      <c r="C2640" s="7" t="s">
        <v>2979</v>
      </c>
      <c r="I2640" s="64"/>
      <c r="J2640" s="65"/>
      <c r="K2640" s="10"/>
      <c r="L2640" s="21">
        <v>22718.98103448276</v>
      </c>
      <c r="M2640" s="68"/>
      <c r="N2640" s="4"/>
    </row>
    <row r="2641" spans="2:14">
      <c r="B2641" s="59" t="s">
        <v>2980</v>
      </c>
      <c r="C2641" s="7" t="s">
        <v>2981</v>
      </c>
      <c r="I2641" s="64"/>
      <c r="J2641" s="65"/>
      <c r="K2641" s="10"/>
      <c r="L2641" s="21">
        <v>22718.98103448276</v>
      </c>
      <c r="M2641" s="68"/>
      <c r="N2641" s="4"/>
    </row>
    <row r="2642" spans="2:14">
      <c r="B2642" s="59" t="s">
        <v>2982</v>
      </c>
      <c r="C2642" s="7" t="s">
        <v>2983</v>
      </c>
      <c r="I2642" s="64"/>
      <c r="J2642" s="65"/>
      <c r="K2642" s="10"/>
      <c r="L2642" s="21">
        <v>22718.98103448276</v>
      </c>
      <c r="M2642" s="68"/>
      <c r="N2642" s="4"/>
    </row>
    <row r="2643" spans="2:14">
      <c r="B2643" s="59" t="s">
        <v>2984</v>
      </c>
      <c r="C2643" s="7" t="s">
        <v>2985</v>
      </c>
      <c r="I2643" s="64"/>
      <c r="J2643" s="65"/>
      <c r="K2643" s="10"/>
      <c r="L2643" s="21">
        <v>173.55517241379309</v>
      </c>
      <c r="M2643" s="68"/>
      <c r="N2643" s="4"/>
    </row>
    <row r="2644" spans="2:14">
      <c r="B2644" s="59" t="s">
        <v>2986</v>
      </c>
      <c r="C2644" s="7" t="s">
        <v>2987</v>
      </c>
      <c r="I2644" s="64"/>
      <c r="J2644" s="65"/>
      <c r="K2644" s="10"/>
      <c r="L2644" s="21">
        <v>173.55517241379309</v>
      </c>
      <c r="M2644" s="68"/>
      <c r="N2644" s="4"/>
    </row>
    <row r="2645" spans="2:14">
      <c r="B2645" s="59" t="s">
        <v>2988</v>
      </c>
      <c r="C2645" s="7" t="s">
        <v>2989</v>
      </c>
      <c r="I2645" s="64"/>
      <c r="J2645" s="65"/>
      <c r="K2645" s="10"/>
      <c r="L2645" s="21">
        <v>173.55517241379309</v>
      </c>
      <c r="M2645" s="68"/>
      <c r="N2645" s="4"/>
    </row>
    <row r="2646" spans="2:14">
      <c r="B2646" s="59" t="s">
        <v>2990</v>
      </c>
      <c r="C2646" s="7" t="s">
        <v>2991</v>
      </c>
      <c r="I2646" s="64"/>
      <c r="J2646" s="65"/>
      <c r="K2646" s="10"/>
      <c r="L2646" s="21">
        <v>173.55517241379309</v>
      </c>
      <c r="M2646" s="68"/>
      <c r="N2646" s="4"/>
    </row>
    <row r="2647" spans="2:14">
      <c r="B2647" s="59" t="s">
        <v>2992</v>
      </c>
      <c r="C2647" s="7" t="s">
        <v>2993</v>
      </c>
      <c r="I2647" s="64"/>
      <c r="J2647" s="65"/>
      <c r="K2647" s="10"/>
      <c r="L2647" s="21">
        <v>173.55517241379309</v>
      </c>
      <c r="M2647" s="68"/>
      <c r="N2647" s="4"/>
    </row>
    <row r="2648" spans="2:14">
      <c r="B2648" s="59" t="s">
        <v>2994</v>
      </c>
      <c r="C2648" s="7" t="s">
        <v>2995</v>
      </c>
      <c r="I2648" s="64"/>
      <c r="J2648" s="65"/>
      <c r="K2648" s="10"/>
      <c r="L2648" s="21">
        <v>173.55517241379309</v>
      </c>
      <c r="M2648" s="68"/>
      <c r="N2648" s="4"/>
    </row>
    <row r="2649" spans="2:14">
      <c r="B2649" s="59" t="s">
        <v>2996</v>
      </c>
      <c r="C2649" s="7" t="s">
        <v>2997</v>
      </c>
      <c r="I2649" s="64"/>
      <c r="J2649" s="65"/>
      <c r="K2649" s="10"/>
      <c r="L2649" s="21">
        <v>505.94885057471265</v>
      </c>
      <c r="M2649" s="68"/>
      <c r="N2649" s="4"/>
    </row>
    <row r="2650" spans="2:14">
      <c r="B2650" s="59" t="s">
        <v>2998</v>
      </c>
      <c r="C2650" s="7" t="s">
        <v>2999</v>
      </c>
      <c r="I2650" s="64"/>
      <c r="J2650" s="65"/>
      <c r="K2650" s="10"/>
      <c r="L2650" s="21">
        <v>961.15057471264367</v>
      </c>
      <c r="M2650" s="68"/>
      <c r="N2650" s="4"/>
    </row>
    <row r="2651" spans="2:14">
      <c r="B2651" s="59" t="s">
        <v>3000</v>
      </c>
      <c r="C2651" s="7" t="s">
        <v>3001</v>
      </c>
      <c r="I2651" s="64"/>
      <c r="J2651" s="65"/>
      <c r="K2651" s="10"/>
      <c r="L2651" s="21">
        <v>686.60862068965525</v>
      </c>
      <c r="M2651" s="68"/>
      <c r="N2651" s="4"/>
    </row>
    <row r="2652" spans="2:14">
      <c r="B2652" s="59" t="s">
        <v>3002</v>
      </c>
      <c r="C2652" s="7" t="s">
        <v>3003</v>
      </c>
      <c r="I2652" s="64"/>
      <c r="J2652" s="65"/>
      <c r="K2652" s="10"/>
      <c r="L2652" s="21">
        <v>706.4</v>
      </c>
      <c r="M2652" s="68"/>
      <c r="N2652" s="4"/>
    </row>
    <row r="2653" spans="2:14">
      <c r="B2653" s="59" t="s">
        <v>3004</v>
      </c>
      <c r="C2653" s="7" t="s">
        <v>3005</v>
      </c>
      <c r="I2653" s="64"/>
      <c r="J2653" s="65"/>
      <c r="K2653" s="10"/>
      <c r="L2653" s="21">
        <v>1023.0620689655173</v>
      </c>
      <c r="M2653" s="68"/>
      <c r="N2653" s="4"/>
    </row>
    <row r="2654" spans="2:14">
      <c r="B2654" s="59" t="s">
        <v>3006</v>
      </c>
      <c r="C2654" s="7" t="s">
        <v>3007</v>
      </c>
      <c r="I2654" s="64"/>
      <c r="J2654" s="65"/>
      <c r="K2654" s="10"/>
      <c r="L2654" s="21">
        <v>1022.0471264367817</v>
      </c>
      <c r="M2654" s="68"/>
      <c r="N2654" s="4"/>
    </row>
    <row r="2655" spans="2:14">
      <c r="B2655" s="59" t="s">
        <v>3008</v>
      </c>
      <c r="C2655" s="7" t="s">
        <v>3009</v>
      </c>
      <c r="I2655" s="64"/>
      <c r="J2655" s="65"/>
      <c r="K2655" s="10"/>
      <c r="L2655" s="21">
        <v>1287.9620689655173</v>
      </c>
      <c r="M2655" s="68"/>
      <c r="N2655" s="4"/>
    </row>
    <row r="2656" spans="2:14">
      <c r="B2656" s="59" t="s">
        <v>3010</v>
      </c>
      <c r="C2656" s="7" t="s">
        <v>3011</v>
      </c>
      <c r="I2656" s="64"/>
      <c r="J2656" s="65"/>
      <c r="K2656" s="10"/>
      <c r="L2656" s="21">
        <v>232.9293103448276</v>
      </c>
      <c r="M2656" s="68"/>
      <c r="N2656" s="4"/>
    </row>
    <row r="2657" spans="2:14">
      <c r="B2657" s="59" t="s">
        <v>3012</v>
      </c>
      <c r="C2657" s="7" t="s">
        <v>3013</v>
      </c>
      <c r="I2657" s="64"/>
      <c r="J2657" s="65"/>
      <c r="K2657" s="10"/>
      <c r="L2657" s="21">
        <v>205.52586206896552</v>
      </c>
      <c r="M2657" s="68"/>
      <c r="N2657" s="4"/>
    </row>
    <row r="2658" spans="2:14">
      <c r="B2658" s="59" t="s">
        <v>3014</v>
      </c>
      <c r="C2658" s="7" t="s">
        <v>3015</v>
      </c>
      <c r="I2658" s="64"/>
      <c r="J2658" s="65"/>
      <c r="K2658" s="10"/>
      <c r="L2658" s="21">
        <v>205.52586206896552</v>
      </c>
      <c r="M2658" s="68"/>
      <c r="N2658" s="4"/>
    </row>
    <row r="2659" spans="2:14">
      <c r="B2659" s="59" t="s">
        <v>3016</v>
      </c>
      <c r="C2659" s="7" t="s">
        <v>3017</v>
      </c>
      <c r="I2659" s="64"/>
      <c r="J2659" s="65"/>
      <c r="K2659" s="10"/>
      <c r="L2659" s="21">
        <v>227.85459770114943</v>
      </c>
      <c r="M2659" s="68"/>
      <c r="N2659" s="4"/>
    </row>
    <row r="2660" spans="2:14">
      <c r="B2660" s="59" t="s">
        <v>3018</v>
      </c>
      <c r="C2660" s="7" t="s">
        <v>3019</v>
      </c>
      <c r="I2660" s="64"/>
      <c r="J2660" s="65"/>
      <c r="K2660" s="10"/>
      <c r="L2660" s="21">
        <v>227.85459770114943</v>
      </c>
      <c r="M2660" s="68"/>
      <c r="N2660" s="4"/>
    </row>
    <row r="2661" spans="2:14">
      <c r="B2661" s="59" t="s">
        <v>3020</v>
      </c>
      <c r="C2661" s="7" t="s">
        <v>3021</v>
      </c>
      <c r="I2661" s="64"/>
      <c r="J2661" s="65"/>
      <c r="K2661" s="10"/>
      <c r="L2661" s="21">
        <v>133.41419540229884</v>
      </c>
      <c r="M2661" s="68"/>
      <c r="N2661" s="4"/>
    </row>
    <row r="2662" spans="2:14">
      <c r="B2662" s="59" t="s">
        <v>3022</v>
      </c>
      <c r="C2662" s="7" t="s">
        <v>3023</v>
      </c>
      <c r="I2662" s="64"/>
      <c r="J2662" s="65"/>
      <c r="K2662" s="10"/>
      <c r="L2662" s="21">
        <v>235.46666666666667</v>
      </c>
      <c r="M2662" s="68"/>
      <c r="N2662" s="4"/>
    </row>
    <row r="2663" spans="2:14">
      <c r="B2663" s="59" t="s">
        <v>3024</v>
      </c>
      <c r="C2663" s="7" t="s">
        <v>3025</v>
      </c>
      <c r="I2663" s="64"/>
      <c r="J2663" s="65"/>
      <c r="K2663" s="10"/>
      <c r="L2663" s="21">
        <v>214.66034482758621</v>
      </c>
      <c r="M2663" s="68"/>
      <c r="N2663" s="4"/>
    </row>
    <row r="2664" spans="2:14">
      <c r="B2664" s="59" t="s">
        <v>3026</v>
      </c>
      <c r="C2664" s="7" t="s">
        <v>3027</v>
      </c>
      <c r="I2664" s="64"/>
      <c r="J2664" s="65"/>
      <c r="K2664" s="10"/>
      <c r="L2664" s="21">
        <v>700.31034482758616</v>
      </c>
      <c r="M2664" s="68"/>
      <c r="N2664" s="4"/>
    </row>
    <row r="2665" spans="2:14">
      <c r="B2665" s="59" t="s">
        <v>3028</v>
      </c>
      <c r="C2665" s="7" t="s">
        <v>3029</v>
      </c>
      <c r="I2665" s="64"/>
      <c r="J2665" s="65"/>
      <c r="K2665" s="10"/>
      <c r="L2665" s="21">
        <v>874.88045977011495</v>
      </c>
      <c r="M2665" s="68"/>
      <c r="N2665" s="4"/>
    </row>
    <row r="2666" spans="2:14">
      <c r="B2666" s="59" t="s">
        <v>3030</v>
      </c>
      <c r="C2666" s="7" t="s">
        <v>3031</v>
      </c>
      <c r="I2666" s="64"/>
      <c r="J2666" s="65"/>
      <c r="K2666" s="10"/>
      <c r="L2666" s="21">
        <v>872.85057471264372</v>
      </c>
      <c r="M2666" s="68"/>
      <c r="N2666" s="4"/>
    </row>
    <row r="2667" spans="2:14">
      <c r="B2667" s="59" t="s">
        <v>3032</v>
      </c>
      <c r="C2667" s="7" t="s">
        <v>3033</v>
      </c>
      <c r="I2667" s="64"/>
      <c r="J2667" s="65"/>
      <c r="K2667" s="10"/>
      <c r="L2667" s="21">
        <v>872.85057471264372</v>
      </c>
      <c r="M2667" s="68"/>
      <c r="N2667" s="4"/>
    </row>
    <row r="2668" spans="2:14">
      <c r="B2668" s="59" t="s">
        <v>3034</v>
      </c>
      <c r="C2668" s="7" t="s">
        <v>3035</v>
      </c>
      <c r="I2668" s="64"/>
      <c r="J2668" s="65"/>
      <c r="K2668" s="10"/>
      <c r="L2668" s="21">
        <v>1095.6304597701148</v>
      </c>
      <c r="M2668" s="68"/>
      <c r="N2668" s="4"/>
    </row>
    <row r="2669" spans="2:14">
      <c r="B2669" s="59" t="s">
        <v>3036</v>
      </c>
      <c r="C2669" s="7" t="s">
        <v>3037</v>
      </c>
      <c r="I2669" s="64"/>
      <c r="J2669" s="65"/>
      <c r="K2669" s="10"/>
      <c r="L2669" s="21">
        <v>1004.2856321839081</v>
      </c>
      <c r="M2669" s="68"/>
      <c r="N2669" s="4"/>
    </row>
    <row r="2670" spans="2:14">
      <c r="B2670" s="59" t="s">
        <v>3038</v>
      </c>
      <c r="C2670" s="7" t="s">
        <v>3039</v>
      </c>
      <c r="I2670" s="64"/>
      <c r="J2670" s="65"/>
      <c r="K2670" s="10"/>
      <c r="L2670" s="21">
        <v>676.45919540229886</v>
      </c>
      <c r="M2670" s="68"/>
      <c r="N2670" s="4"/>
    </row>
    <row r="2671" spans="2:14">
      <c r="B2671" s="59" t="s">
        <v>3040</v>
      </c>
      <c r="C2671" s="7" t="s">
        <v>3041</v>
      </c>
      <c r="I2671" s="64"/>
      <c r="J2671" s="65"/>
      <c r="K2671" s="10"/>
      <c r="L2671" s="21">
        <v>255.76551724137931</v>
      </c>
      <c r="M2671" s="68"/>
      <c r="N2671" s="4"/>
    </row>
    <row r="2672" spans="2:14">
      <c r="B2672" s="59" t="s">
        <v>3042</v>
      </c>
      <c r="C2672" s="7" t="s">
        <v>3043</v>
      </c>
      <c r="I2672" s="64"/>
      <c r="J2672" s="65"/>
      <c r="K2672" s="10"/>
      <c r="L2672" s="21">
        <v>1091.0632183908046</v>
      </c>
      <c r="M2672" s="68"/>
      <c r="N2672" s="4"/>
    </row>
    <row r="2673" spans="2:14">
      <c r="B2673" s="59" t="s">
        <v>3044</v>
      </c>
      <c r="C2673" s="7" t="s">
        <v>3045</v>
      </c>
      <c r="I2673" s="64"/>
      <c r="J2673" s="65"/>
      <c r="K2673" s="10"/>
      <c r="L2673" s="21">
        <v>1091.0632183908046</v>
      </c>
      <c r="M2673" s="68"/>
      <c r="N2673" s="4"/>
    </row>
    <row r="2674" spans="2:14">
      <c r="B2674" s="59" t="s">
        <v>3046</v>
      </c>
      <c r="C2674" s="7" t="s">
        <v>3047</v>
      </c>
      <c r="I2674" s="64"/>
      <c r="J2674" s="65"/>
      <c r="K2674" s="10"/>
      <c r="L2674" s="21">
        <v>742.93793103448274</v>
      </c>
      <c r="M2674" s="68"/>
      <c r="N2674" s="4"/>
    </row>
    <row r="2675" spans="2:14">
      <c r="B2675" s="59" t="s">
        <v>3048</v>
      </c>
      <c r="C2675" s="7" t="s">
        <v>3049</v>
      </c>
      <c r="I2675" s="64"/>
      <c r="J2675" s="65"/>
      <c r="K2675" s="10"/>
      <c r="L2675" s="21">
        <v>656.66781609195402</v>
      </c>
      <c r="M2675" s="68"/>
      <c r="N2675" s="4"/>
    </row>
    <row r="2676" spans="2:14">
      <c r="B2676" s="59" t="s">
        <v>3050</v>
      </c>
      <c r="C2676" s="7" t="s">
        <v>3051</v>
      </c>
      <c r="I2676" s="64"/>
      <c r="J2676" s="65"/>
      <c r="K2676" s="10"/>
      <c r="L2676" s="21">
        <v>656.66781609195402</v>
      </c>
      <c r="M2676" s="68"/>
      <c r="N2676" s="4"/>
    </row>
    <row r="2677" spans="2:14">
      <c r="B2677" s="59" t="s">
        <v>3052</v>
      </c>
      <c r="C2677" s="7" t="s">
        <v>3053</v>
      </c>
      <c r="I2677" s="64"/>
      <c r="J2677" s="65"/>
      <c r="K2677" s="10"/>
      <c r="L2677" s="21">
        <v>281.64655172413791</v>
      </c>
      <c r="M2677" s="68"/>
      <c r="N2677" s="4"/>
    </row>
    <row r="2678" spans="2:14">
      <c r="B2678" s="59" t="s">
        <v>3054</v>
      </c>
      <c r="C2678" s="7" t="s">
        <v>3055</v>
      </c>
      <c r="I2678" s="64"/>
      <c r="J2678" s="65"/>
      <c r="K2678" s="10"/>
      <c r="L2678" s="21">
        <v>279.61666666666667</v>
      </c>
      <c r="M2678" s="68"/>
      <c r="N2678" s="4"/>
    </row>
    <row r="2679" spans="2:14">
      <c r="B2679" s="59" t="s">
        <v>3056</v>
      </c>
      <c r="C2679" s="7" t="s">
        <v>3057</v>
      </c>
      <c r="I2679" s="64"/>
      <c r="J2679" s="65"/>
      <c r="K2679" s="10"/>
      <c r="L2679" s="21">
        <v>279.61666666666667</v>
      </c>
      <c r="M2679" s="68"/>
      <c r="N2679" s="4"/>
    </row>
    <row r="2680" spans="2:14">
      <c r="B2680" s="59" t="s">
        <v>3058</v>
      </c>
      <c r="C2680" s="7" t="s">
        <v>3059</v>
      </c>
      <c r="I2680" s="64"/>
      <c r="J2680" s="65"/>
      <c r="K2680" s="10"/>
      <c r="L2680" s="21">
        <v>276.57183908045977</v>
      </c>
      <c r="M2680" s="68"/>
      <c r="N2680" s="4"/>
    </row>
    <row r="2681" spans="2:14">
      <c r="B2681" s="59" t="s">
        <v>3060</v>
      </c>
      <c r="C2681" s="7" t="s">
        <v>3061</v>
      </c>
      <c r="I2681" s="64"/>
      <c r="J2681" s="65"/>
      <c r="K2681" s="10"/>
      <c r="L2681" s="21">
        <v>276.57183908045977</v>
      </c>
      <c r="M2681" s="68"/>
      <c r="N2681" s="4"/>
    </row>
    <row r="2682" spans="2:14">
      <c r="B2682" s="59" t="s">
        <v>3062</v>
      </c>
      <c r="C2682" s="7" t="s">
        <v>3063</v>
      </c>
      <c r="I2682" s="64"/>
      <c r="J2682" s="65"/>
      <c r="K2682" s="10"/>
      <c r="L2682" s="21">
        <v>276.57183908045977</v>
      </c>
      <c r="M2682" s="68"/>
      <c r="N2682" s="4"/>
    </row>
    <row r="2683" spans="2:14">
      <c r="B2683" s="59" t="s">
        <v>3064</v>
      </c>
      <c r="C2683" s="7" t="s">
        <v>3065</v>
      </c>
      <c r="I2683" s="64"/>
      <c r="J2683" s="65"/>
      <c r="K2683" s="10"/>
      <c r="L2683" s="21">
        <v>253.22816091954024</v>
      </c>
      <c r="M2683" s="68"/>
      <c r="N2683" s="4"/>
    </row>
    <row r="2684" spans="2:14">
      <c r="B2684" s="59" t="s">
        <v>3066</v>
      </c>
      <c r="C2684" s="7" t="s">
        <v>3067</v>
      </c>
      <c r="I2684" s="64"/>
      <c r="J2684" s="65"/>
      <c r="K2684" s="10"/>
      <c r="L2684" s="21">
        <v>253.22816091954024</v>
      </c>
      <c r="M2684" s="68"/>
      <c r="N2684" s="4"/>
    </row>
    <row r="2685" spans="2:14">
      <c r="B2685" s="59" t="s">
        <v>3068</v>
      </c>
      <c r="C2685" s="7" t="s">
        <v>3069</v>
      </c>
      <c r="I2685" s="64"/>
      <c r="J2685" s="65"/>
      <c r="K2685" s="10"/>
      <c r="L2685" s="21">
        <v>5062.0258620689647</v>
      </c>
      <c r="M2685" s="68"/>
      <c r="N2685" s="4"/>
    </row>
    <row r="2686" spans="2:14">
      <c r="B2686" s="59" t="s">
        <v>3070</v>
      </c>
      <c r="C2686" s="7" t="s">
        <v>3071</v>
      </c>
      <c r="I2686" s="64"/>
      <c r="J2686" s="65"/>
      <c r="K2686" s="10"/>
      <c r="L2686" s="21">
        <v>5062.0258620689647</v>
      </c>
      <c r="M2686" s="68"/>
      <c r="N2686" s="4"/>
    </row>
    <row r="2687" spans="2:14">
      <c r="B2687" s="59" t="s">
        <v>3072</v>
      </c>
      <c r="C2687" s="7" t="s">
        <v>3073</v>
      </c>
      <c r="I2687" s="64"/>
      <c r="J2687" s="65"/>
      <c r="K2687" s="10"/>
      <c r="L2687" s="21">
        <v>1689.3718390804597</v>
      </c>
      <c r="M2687" s="68"/>
      <c r="N2687" s="4"/>
    </row>
    <row r="2688" spans="2:14">
      <c r="B2688" s="59" t="s">
        <v>3074</v>
      </c>
      <c r="C2688" s="7" t="s">
        <v>3075</v>
      </c>
      <c r="I2688" s="64"/>
      <c r="J2688" s="65"/>
      <c r="K2688" s="10"/>
      <c r="L2688" s="21">
        <v>1689.3718390804597</v>
      </c>
      <c r="M2688" s="68"/>
      <c r="N2688" s="4"/>
    </row>
    <row r="2689" spans="2:14">
      <c r="B2689" s="59" t="s">
        <v>3076</v>
      </c>
      <c r="C2689" s="7" t="s">
        <v>3077</v>
      </c>
      <c r="I2689" s="64"/>
      <c r="J2689" s="65"/>
      <c r="K2689" s="10"/>
      <c r="L2689" s="21">
        <v>1689.3718390804597</v>
      </c>
      <c r="M2689" s="68"/>
      <c r="N2689" s="4"/>
    </row>
    <row r="2690" spans="2:14">
      <c r="B2690" s="59" t="s">
        <v>3078</v>
      </c>
      <c r="C2690" s="7" t="s">
        <v>3079</v>
      </c>
      <c r="I2690" s="64"/>
      <c r="J2690" s="65"/>
      <c r="K2690" s="10"/>
      <c r="L2690" s="21">
        <v>1689.3718390804597</v>
      </c>
      <c r="M2690" s="68"/>
      <c r="N2690" s="4"/>
    </row>
    <row r="2691" spans="2:14">
      <c r="B2691" s="59" t="s">
        <v>3080</v>
      </c>
      <c r="C2691" s="7" t="s">
        <v>3081</v>
      </c>
      <c r="I2691" s="64"/>
      <c r="J2691" s="65"/>
      <c r="K2691" s="10"/>
      <c r="L2691" s="21">
        <v>1689.3718390804597</v>
      </c>
      <c r="M2691" s="68"/>
      <c r="N2691" s="4"/>
    </row>
    <row r="2692" spans="2:14">
      <c r="B2692" s="59" t="s">
        <v>3082</v>
      </c>
      <c r="C2692" s="7" t="s">
        <v>3083</v>
      </c>
      <c r="I2692" s="64"/>
      <c r="J2692" s="65"/>
      <c r="K2692" s="10"/>
      <c r="L2692" s="21">
        <v>1689.3718390804597</v>
      </c>
      <c r="M2692" s="68"/>
      <c r="N2692" s="4"/>
    </row>
    <row r="2693" spans="2:14">
      <c r="B2693" s="59" t="s">
        <v>3084</v>
      </c>
      <c r="C2693" s="7" t="s">
        <v>3085</v>
      </c>
      <c r="I2693" s="64"/>
      <c r="J2693" s="65"/>
      <c r="K2693" s="10"/>
      <c r="L2693" s="21">
        <v>9856.1068965517243</v>
      </c>
      <c r="M2693" s="68"/>
      <c r="N2693" s="4"/>
    </row>
    <row r="2694" spans="2:14">
      <c r="B2694" s="59" t="s">
        <v>3086</v>
      </c>
      <c r="C2694" s="7" t="s">
        <v>3087</v>
      </c>
      <c r="I2694" s="64"/>
      <c r="J2694" s="65"/>
      <c r="K2694" s="10"/>
      <c r="L2694" s="21">
        <v>12123.488505747126</v>
      </c>
      <c r="M2694" s="68"/>
      <c r="N2694" s="4"/>
    </row>
    <row r="2695" spans="2:14">
      <c r="B2695" s="59" t="s">
        <v>3088</v>
      </c>
      <c r="C2695" s="7" t="s">
        <v>3089</v>
      </c>
      <c r="I2695" s="64"/>
      <c r="J2695" s="65"/>
      <c r="K2695" s="10"/>
      <c r="L2695" s="21">
        <v>11827.632758620692</v>
      </c>
      <c r="M2695" s="68"/>
      <c r="N2695" s="4"/>
    </row>
    <row r="2696" spans="2:14">
      <c r="B2696" s="59" t="s">
        <v>3090</v>
      </c>
      <c r="C2696" s="7" t="s">
        <v>3091</v>
      </c>
      <c r="I2696" s="64"/>
      <c r="J2696" s="65"/>
      <c r="K2696" s="10"/>
      <c r="L2696" s="21">
        <v>185.22701149425288</v>
      </c>
      <c r="M2696" s="68"/>
      <c r="N2696" s="4"/>
    </row>
    <row r="2697" spans="2:14">
      <c r="B2697" s="59" t="s">
        <v>3092</v>
      </c>
      <c r="C2697" s="7" t="s">
        <v>3093</v>
      </c>
      <c r="I2697" s="64"/>
      <c r="J2697" s="65"/>
      <c r="K2697" s="10"/>
      <c r="L2697" s="21">
        <v>231.91436781609195</v>
      </c>
      <c r="M2697" s="68"/>
      <c r="N2697" s="4"/>
    </row>
    <row r="2698" spans="2:14">
      <c r="B2698" s="59" t="s">
        <v>3094</v>
      </c>
      <c r="C2698" s="7" t="s">
        <v>3095</v>
      </c>
      <c r="I2698" s="64"/>
      <c r="J2698" s="65"/>
      <c r="K2698" s="10"/>
      <c r="L2698" s="21">
        <v>231.91436781609195</v>
      </c>
      <c r="M2698" s="68"/>
      <c r="N2698" s="4"/>
    </row>
    <row r="2699" spans="2:14">
      <c r="B2699" s="59" t="s">
        <v>3096</v>
      </c>
      <c r="C2699" s="7" t="s">
        <v>3097</v>
      </c>
      <c r="I2699" s="64"/>
      <c r="J2699" s="65"/>
      <c r="K2699" s="10"/>
      <c r="L2699" s="21">
        <v>290.78103448275863</v>
      </c>
      <c r="M2699" s="68"/>
      <c r="N2699" s="4"/>
    </row>
    <row r="2700" spans="2:14">
      <c r="B2700" s="59" t="s">
        <v>3098</v>
      </c>
      <c r="C2700" s="7" t="s">
        <v>3099</v>
      </c>
      <c r="I2700" s="64"/>
      <c r="J2700" s="65"/>
      <c r="K2700" s="10"/>
      <c r="L2700" s="21">
        <v>282.66149425287358</v>
      </c>
      <c r="M2700" s="68"/>
      <c r="N2700" s="4"/>
    </row>
    <row r="2701" spans="2:14">
      <c r="B2701" s="59" t="s">
        <v>3100</v>
      </c>
      <c r="C2701" s="7" t="s">
        <v>3101</v>
      </c>
      <c r="I2701" s="64"/>
      <c r="J2701" s="65"/>
      <c r="K2701" s="10"/>
      <c r="L2701" s="21">
        <v>368.42413793103447</v>
      </c>
      <c r="M2701" s="68"/>
      <c r="N2701" s="4"/>
    </row>
    <row r="2702" spans="2:14">
      <c r="B2702" s="59" t="s">
        <v>3102</v>
      </c>
      <c r="C2702" s="7" t="s">
        <v>3103</v>
      </c>
      <c r="I2702" s="64"/>
      <c r="J2702" s="65"/>
      <c r="K2702" s="10"/>
      <c r="L2702" s="21">
        <v>311.07988505747124</v>
      </c>
      <c r="M2702" s="68"/>
      <c r="N2702" s="4"/>
    </row>
    <row r="2703" spans="2:14">
      <c r="B2703" s="59" t="s">
        <v>3104</v>
      </c>
      <c r="C2703" s="7" t="s">
        <v>3105</v>
      </c>
      <c r="I2703" s="64"/>
      <c r="J2703" s="65"/>
      <c r="K2703" s="10"/>
      <c r="L2703" s="21">
        <v>405.97701149425285</v>
      </c>
      <c r="M2703" s="68"/>
      <c r="N2703" s="4"/>
    </row>
    <row r="2704" spans="2:14">
      <c r="B2704" s="59" t="s">
        <v>3106</v>
      </c>
      <c r="C2704" s="7" t="s">
        <v>3107</v>
      </c>
      <c r="I2704" s="64"/>
      <c r="J2704" s="65"/>
      <c r="K2704" s="10"/>
      <c r="L2704" s="21">
        <v>137.52471264367816</v>
      </c>
      <c r="M2704" s="68"/>
      <c r="N2704" s="4"/>
    </row>
    <row r="2705" spans="2:14">
      <c r="B2705" s="59" t="s">
        <v>3108</v>
      </c>
      <c r="C2705" s="7" t="s">
        <v>3109</v>
      </c>
      <c r="I2705" s="64"/>
      <c r="J2705" s="65"/>
      <c r="K2705" s="10"/>
      <c r="L2705" s="21">
        <v>173.55517241379309</v>
      </c>
      <c r="M2705" s="68"/>
      <c r="N2705" s="4"/>
    </row>
    <row r="2706" spans="2:14">
      <c r="B2706" s="59" t="s">
        <v>3110</v>
      </c>
      <c r="C2706" s="7" t="s">
        <v>3111</v>
      </c>
      <c r="I2706" s="64"/>
      <c r="J2706" s="65"/>
      <c r="K2706" s="10"/>
      <c r="L2706" s="21">
        <v>168.48045977011495</v>
      </c>
      <c r="M2706" s="68"/>
      <c r="N2706" s="4"/>
    </row>
    <row r="2707" spans="2:14">
      <c r="B2707" s="59" t="s">
        <v>3112</v>
      </c>
      <c r="C2707" s="7" t="s">
        <v>3113</v>
      </c>
      <c r="I2707" s="64"/>
      <c r="J2707" s="65"/>
      <c r="K2707" s="10"/>
      <c r="L2707" s="21">
        <v>218.21264367816093</v>
      </c>
      <c r="M2707" s="68"/>
      <c r="N2707" s="4"/>
    </row>
    <row r="2708" spans="2:14">
      <c r="B2708" s="59" t="s">
        <v>3114</v>
      </c>
      <c r="C2708" s="7" t="s">
        <v>3115</v>
      </c>
      <c r="I2708" s="64"/>
      <c r="J2708" s="65"/>
      <c r="K2708" s="10"/>
      <c r="L2708" s="21">
        <v>128.39022988505747</v>
      </c>
      <c r="M2708" s="68"/>
      <c r="N2708" s="4"/>
    </row>
    <row r="2709" spans="2:14">
      <c r="B2709" s="59" t="s">
        <v>3116</v>
      </c>
      <c r="C2709" s="7" t="s">
        <v>3117</v>
      </c>
      <c r="I2709" s="64"/>
      <c r="J2709" s="65"/>
      <c r="K2709" s="10"/>
      <c r="L2709" s="21">
        <v>188.27183908045978</v>
      </c>
      <c r="M2709" s="68"/>
      <c r="N2709" s="4"/>
    </row>
    <row r="2710" spans="2:14">
      <c r="B2710" s="59" t="s">
        <v>3118</v>
      </c>
      <c r="C2710" s="7" t="s">
        <v>3119</v>
      </c>
      <c r="I2710" s="64"/>
      <c r="J2710" s="65"/>
      <c r="K2710" s="10"/>
      <c r="L2710" s="21">
        <v>191.82413793103447</v>
      </c>
      <c r="M2710" s="68"/>
      <c r="N2710" s="4"/>
    </row>
    <row r="2711" spans="2:14">
      <c r="B2711" s="59" t="s">
        <v>3120</v>
      </c>
      <c r="C2711" s="7" t="s">
        <v>3121</v>
      </c>
      <c r="I2711" s="64"/>
      <c r="J2711" s="65"/>
      <c r="K2711" s="10"/>
      <c r="L2711" s="21">
        <v>281.64655172413791</v>
      </c>
      <c r="M2711" s="68"/>
      <c r="N2711" s="4"/>
    </row>
    <row r="2712" spans="2:14">
      <c r="B2712" s="59" t="s">
        <v>3122</v>
      </c>
      <c r="C2712" s="7" t="s">
        <v>3123</v>
      </c>
      <c r="I2712" s="64"/>
      <c r="J2712" s="65"/>
      <c r="K2712" s="10"/>
      <c r="L2712" s="21">
        <v>208.06321839080462</v>
      </c>
      <c r="M2712" s="68"/>
      <c r="N2712" s="4"/>
    </row>
    <row r="2713" spans="2:14">
      <c r="B2713" s="59" t="s">
        <v>3124</v>
      </c>
      <c r="C2713" s="7" t="s">
        <v>3125</v>
      </c>
      <c r="I2713" s="64"/>
      <c r="J2713" s="65"/>
      <c r="K2713" s="10"/>
      <c r="L2713" s="21">
        <v>249.6758620689655</v>
      </c>
      <c r="M2713" s="68"/>
      <c r="N2713" s="4"/>
    </row>
    <row r="2714" spans="2:14">
      <c r="B2714" s="59" t="s">
        <v>3126</v>
      </c>
      <c r="C2714" s="7" t="s">
        <v>3127</v>
      </c>
      <c r="I2714" s="64"/>
      <c r="J2714" s="65"/>
      <c r="K2714" s="10"/>
      <c r="L2714" s="21">
        <v>107.07643678160919</v>
      </c>
      <c r="M2714" s="68"/>
      <c r="N2714" s="4"/>
    </row>
    <row r="2715" spans="2:14">
      <c r="B2715" s="59" t="s">
        <v>3128</v>
      </c>
      <c r="C2715" s="7" t="s">
        <v>3129</v>
      </c>
      <c r="I2715" s="64"/>
      <c r="J2715" s="65"/>
      <c r="K2715" s="10"/>
      <c r="L2715" s="21">
        <v>139.55459770114942</v>
      </c>
      <c r="M2715" s="68"/>
      <c r="N2715" s="4"/>
    </row>
    <row r="2716" spans="2:14">
      <c r="B2716" s="59" t="s">
        <v>3130</v>
      </c>
      <c r="C2716" s="7" t="s">
        <v>3131</v>
      </c>
      <c r="I2716" s="64"/>
      <c r="J2716" s="65"/>
      <c r="K2716" s="10"/>
      <c r="L2716" s="21">
        <v>581.05459770114942</v>
      </c>
      <c r="M2716" s="68"/>
      <c r="N2716" s="4"/>
    </row>
    <row r="2717" spans="2:14">
      <c r="B2717" s="59" t="s">
        <v>3132</v>
      </c>
      <c r="C2717" s="7" t="s">
        <v>3133</v>
      </c>
      <c r="I2717" s="64"/>
      <c r="J2717" s="65"/>
      <c r="K2717" s="10"/>
      <c r="L2717" s="21">
        <v>906.85114942528742</v>
      </c>
      <c r="M2717" s="68"/>
      <c r="N2717" s="4"/>
    </row>
    <row r="2718" spans="2:14">
      <c r="B2718" s="59" t="s">
        <v>3134</v>
      </c>
      <c r="C2718" s="7" t="s">
        <v>3135</v>
      </c>
      <c r="I2718" s="64"/>
      <c r="J2718" s="65"/>
      <c r="K2718" s="10"/>
      <c r="L2718" s="21">
        <v>352.69252873563221</v>
      </c>
      <c r="M2718" s="68"/>
      <c r="N2718" s="4"/>
    </row>
    <row r="2719" spans="2:14">
      <c r="B2719" s="59" t="s">
        <v>3136</v>
      </c>
      <c r="C2719" s="7" t="s">
        <v>3137</v>
      </c>
      <c r="I2719" s="64"/>
      <c r="J2719" s="65"/>
      <c r="K2719" s="10"/>
      <c r="L2719" s="21">
        <v>455.70919540229886</v>
      </c>
      <c r="M2719" s="68"/>
      <c r="N2719" s="4"/>
    </row>
    <row r="2720" spans="2:14">
      <c r="B2720" s="59" t="s">
        <v>3138</v>
      </c>
      <c r="C2720" s="7" t="s">
        <v>3139</v>
      </c>
      <c r="I2720" s="64"/>
      <c r="J2720" s="65"/>
      <c r="K2720" s="10"/>
      <c r="L2720" s="21">
        <v>1044.3758620689655</v>
      </c>
      <c r="M2720" s="68"/>
      <c r="N2720" s="4"/>
    </row>
    <row r="2721" spans="2:14">
      <c r="B2721" s="59" t="s">
        <v>3140</v>
      </c>
      <c r="C2721" s="7" t="s">
        <v>3141</v>
      </c>
      <c r="I2721" s="64"/>
      <c r="J2721" s="65"/>
      <c r="K2721" s="10"/>
      <c r="L2721" s="21">
        <v>1358.5005747126438</v>
      </c>
      <c r="M2721" s="68"/>
      <c r="N2721" s="4"/>
    </row>
    <row r="2722" spans="2:14">
      <c r="B2722" s="59" t="s">
        <v>3142</v>
      </c>
      <c r="C2722" s="7" t="s">
        <v>3143</v>
      </c>
      <c r="I2722" s="64"/>
      <c r="J2722" s="65"/>
      <c r="K2722" s="10"/>
      <c r="L2722" s="21">
        <v>526.24770114942532</v>
      </c>
      <c r="M2722" s="68"/>
      <c r="N2722" s="4"/>
    </row>
    <row r="2723" spans="2:14">
      <c r="B2723" s="59" t="s">
        <v>3144</v>
      </c>
      <c r="C2723" s="7" t="s">
        <v>3145</v>
      </c>
      <c r="I2723" s="64"/>
      <c r="J2723" s="65"/>
      <c r="K2723" s="10"/>
      <c r="L2723" s="21">
        <v>681.533908045977</v>
      </c>
      <c r="M2723" s="68"/>
      <c r="N2723" s="4"/>
    </row>
    <row r="2724" spans="2:14">
      <c r="B2724" s="59" t="s">
        <v>157</v>
      </c>
      <c r="C2724" s="7" t="s">
        <v>3146</v>
      </c>
      <c r="I2724" s="64"/>
      <c r="J2724" s="65"/>
      <c r="K2724" s="10"/>
      <c r="L2724" s="21">
        <v>606.42816091954023</v>
      </c>
      <c r="M2724" s="68"/>
      <c r="N2724" s="4"/>
    </row>
    <row r="2725" spans="2:14">
      <c r="B2725" s="59" t="s">
        <v>3147</v>
      </c>
      <c r="C2725" s="7" t="s">
        <v>3148</v>
      </c>
      <c r="I2725" s="64"/>
      <c r="J2725" s="65"/>
      <c r="K2725" s="10"/>
      <c r="L2725" s="21">
        <v>1492.4729885057473</v>
      </c>
      <c r="M2725" s="68"/>
      <c r="N2725" s="4"/>
    </row>
    <row r="2726" spans="2:14">
      <c r="B2726" s="59" t="s">
        <v>3149</v>
      </c>
      <c r="C2726" s="7" t="s">
        <v>3150</v>
      </c>
      <c r="I2726" s="64"/>
      <c r="J2726" s="65"/>
      <c r="K2726" s="10"/>
      <c r="L2726" s="21">
        <v>526.24770114942532</v>
      </c>
      <c r="M2726" s="68"/>
      <c r="N2726" s="4"/>
    </row>
    <row r="2727" spans="2:14">
      <c r="B2727" s="59" t="s">
        <v>3151</v>
      </c>
      <c r="C2727" s="7" t="s">
        <v>3152</v>
      </c>
      <c r="I2727" s="64"/>
      <c r="J2727" s="65"/>
      <c r="K2727" s="10"/>
      <c r="L2727" s="21">
        <v>749.02758620689656</v>
      </c>
      <c r="M2727" s="68"/>
      <c r="N2727" s="4"/>
    </row>
    <row r="2728" spans="2:14">
      <c r="B2728" s="59" t="s">
        <v>3153</v>
      </c>
      <c r="C2728" s="7" t="s">
        <v>3154</v>
      </c>
      <c r="I2728" s="64"/>
      <c r="J2728" s="65"/>
      <c r="K2728" s="10"/>
      <c r="L2728" s="21">
        <v>1566.0563218390805</v>
      </c>
      <c r="M2728" s="68"/>
      <c r="N2728" s="4"/>
    </row>
    <row r="2729" spans="2:14">
      <c r="B2729" s="59" t="s">
        <v>3155</v>
      </c>
      <c r="C2729" s="7" t="s">
        <v>3156</v>
      </c>
      <c r="I2729" s="64"/>
      <c r="J2729" s="65"/>
      <c r="K2729" s="10"/>
      <c r="L2729" s="21">
        <v>2034.9597701149426</v>
      </c>
      <c r="M2729" s="68"/>
      <c r="N2729" s="4"/>
    </row>
    <row r="2730" spans="2:14">
      <c r="B2730" s="59" t="s">
        <v>3157</v>
      </c>
      <c r="C2730" s="7" t="s">
        <v>3158</v>
      </c>
      <c r="I2730" s="64"/>
      <c r="J2730" s="65"/>
      <c r="K2730" s="10"/>
      <c r="L2730" s="21">
        <v>785.56551724137933</v>
      </c>
      <c r="M2730" s="68"/>
      <c r="N2730" s="4"/>
    </row>
    <row r="2731" spans="2:14">
      <c r="B2731" s="59" t="s">
        <v>3159</v>
      </c>
      <c r="C2731" s="7" t="s">
        <v>3160</v>
      </c>
      <c r="I2731" s="64"/>
      <c r="J2731" s="65"/>
      <c r="K2731" s="10"/>
      <c r="L2731" s="21">
        <v>1021.032183908046</v>
      </c>
      <c r="M2731" s="68"/>
      <c r="N2731" s="4"/>
    </row>
    <row r="2732" spans="2:14">
      <c r="B2732" s="59" t="s">
        <v>3161</v>
      </c>
      <c r="C2732" s="7" t="s">
        <v>3162</v>
      </c>
      <c r="I2732" s="64"/>
      <c r="J2732" s="65"/>
      <c r="K2732" s="10"/>
      <c r="L2732" s="21">
        <v>591.2040229885057</v>
      </c>
      <c r="M2732" s="68"/>
      <c r="N2732" s="4"/>
    </row>
    <row r="2733" spans="2:14">
      <c r="B2733" s="59" t="s">
        <v>3163</v>
      </c>
      <c r="C2733" s="7" t="s">
        <v>3164</v>
      </c>
      <c r="I2733" s="64"/>
      <c r="J2733" s="65"/>
      <c r="K2733" s="10"/>
      <c r="L2733" s="21">
        <v>787.59540229885056</v>
      </c>
      <c r="M2733" s="68"/>
      <c r="N2733" s="4"/>
    </row>
    <row r="2734" spans="2:14">
      <c r="B2734" s="59" t="s">
        <v>3165</v>
      </c>
      <c r="C2734" s="7" t="s">
        <v>3166</v>
      </c>
      <c r="I2734" s="64"/>
      <c r="J2734" s="65"/>
      <c r="K2734" s="10"/>
      <c r="L2734" s="21">
        <v>342.03563218390809</v>
      </c>
      <c r="M2734" s="68"/>
      <c r="N2734" s="4"/>
    </row>
    <row r="2735" spans="2:14">
      <c r="B2735" s="59" t="s">
        <v>3167</v>
      </c>
      <c r="C2735" s="7" t="s">
        <v>3168</v>
      </c>
      <c r="I2735" s="64"/>
      <c r="J2735" s="65"/>
      <c r="K2735" s="10"/>
      <c r="L2735" s="21">
        <v>410.03678160919543</v>
      </c>
      <c r="M2735" s="68"/>
      <c r="N2735" s="4"/>
    </row>
    <row r="2736" spans="2:14">
      <c r="B2736" s="59" t="s">
        <v>3169</v>
      </c>
      <c r="C2736" s="7" t="s">
        <v>3170</v>
      </c>
      <c r="I2736" s="64"/>
      <c r="J2736" s="65"/>
      <c r="K2736" s="10"/>
      <c r="L2736" s="21">
        <v>157.8235632183908</v>
      </c>
      <c r="M2736" s="68"/>
      <c r="N2736" s="4"/>
    </row>
    <row r="2737" spans="2:14">
      <c r="B2737" s="59" t="s">
        <v>3171</v>
      </c>
      <c r="C2737" s="7" t="s">
        <v>3172</v>
      </c>
      <c r="I2737" s="64"/>
      <c r="J2737" s="65"/>
      <c r="K2737" s="10"/>
      <c r="L2737" s="21">
        <v>229.88448275862069</v>
      </c>
      <c r="M2737" s="68"/>
      <c r="N2737" s="4"/>
    </row>
    <row r="2738" spans="2:14">
      <c r="B2738" s="59" t="s">
        <v>3173</v>
      </c>
      <c r="C2738" s="7" t="s">
        <v>3174</v>
      </c>
      <c r="I2738" s="64"/>
      <c r="J2738" s="65"/>
      <c r="K2738" s="10"/>
      <c r="L2738" s="21">
        <v>615.055172413793</v>
      </c>
      <c r="M2738" s="68"/>
      <c r="N2738" s="4"/>
    </row>
    <row r="2739" spans="2:14">
      <c r="B2739" s="59" t="s">
        <v>3175</v>
      </c>
      <c r="C2739" s="7" t="s">
        <v>3176</v>
      </c>
      <c r="I2739" s="64"/>
      <c r="J2739" s="65"/>
      <c r="K2739" s="10"/>
      <c r="L2739" s="21">
        <v>735.83333333333326</v>
      </c>
      <c r="M2739" s="68"/>
      <c r="N2739" s="4"/>
    </row>
    <row r="2740" spans="2:14">
      <c r="B2740" s="59" t="s">
        <v>3177</v>
      </c>
      <c r="C2740" s="7" t="s">
        <v>3178</v>
      </c>
      <c r="I2740" s="64"/>
      <c r="J2740" s="65"/>
      <c r="K2740" s="10"/>
      <c r="L2740" s="21">
        <v>310.06494252873563</v>
      </c>
      <c r="M2740" s="68"/>
      <c r="N2740" s="4"/>
    </row>
    <row r="2741" spans="2:14">
      <c r="B2741" s="59" t="s">
        <v>3179</v>
      </c>
      <c r="C2741" s="7" t="s">
        <v>3180</v>
      </c>
      <c r="I2741" s="64"/>
      <c r="J2741" s="65"/>
      <c r="K2741" s="10"/>
      <c r="L2741" s="21">
        <v>408.00689655172414</v>
      </c>
      <c r="M2741" s="68"/>
      <c r="N2741" s="4"/>
    </row>
    <row r="2742" spans="2:14">
      <c r="B2742" s="59" t="s">
        <v>3181</v>
      </c>
      <c r="C2742" s="7" t="s">
        <v>3182</v>
      </c>
      <c r="I2742" s="64"/>
      <c r="J2742" s="65"/>
      <c r="K2742" s="10"/>
      <c r="L2742" s="21">
        <v>841.38735632183921</v>
      </c>
      <c r="M2742" s="68"/>
      <c r="N2742" s="4"/>
    </row>
    <row r="2743" spans="2:14">
      <c r="B2743" s="59" t="s">
        <v>3183</v>
      </c>
      <c r="C2743" s="7" t="s">
        <v>3184</v>
      </c>
      <c r="I2743" s="64"/>
      <c r="J2743" s="65"/>
      <c r="K2743" s="10"/>
      <c r="L2743" s="21">
        <v>1009.3603448275862</v>
      </c>
      <c r="M2743" s="68"/>
      <c r="N2743" s="4"/>
    </row>
    <row r="2744" spans="2:14">
      <c r="B2744" s="59" t="s">
        <v>3185</v>
      </c>
      <c r="C2744" s="7" t="s">
        <v>3186</v>
      </c>
      <c r="I2744" s="64"/>
      <c r="J2744" s="65"/>
      <c r="K2744" s="10"/>
      <c r="L2744" s="21">
        <v>422.21609195402294</v>
      </c>
      <c r="M2744" s="68"/>
      <c r="N2744" s="4"/>
    </row>
    <row r="2745" spans="2:14">
      <c r="B2745" s="59" t="s">
        <v>3187</v>
      </c>
      <c r="C2745" s="7" t="s">
        <v>3188</v>
      </c>
      <c r="I2745" s="64"/>
      <c r="J2745" s="65"/>
      <c r="K2745" s="10"/>
      <c r="L2745" s="21">
        <v>508.48620689655172</v>
      </c>
      <c r="M2745" s="68"/>
      <c r="N2745" s="4"/>
    </row>
    <row r="2746" spans="2:14">
      <c r="B2746" s="59" t="s">
        <v>3189</v>
      </c>
      <c r="C2746" s="7" t="s">
        <v>3190</v>
      </c>
      <c r="I2746" s="64"/>
      <c r="J2746" s="65"/>
      <c r="K2746" s="10"/>
      <c r="L2746" s="21">
        <v>334.93103448275861</v>
      </c>
      <c r="M2746" s="68"/>
      <c r="N2746" s="4"/>
    </row>
    <row r="2747" spans="2:14">
      <c r="B2747" s="59" t="s">
        <v>3191</v>
      </c>
      <c r="C2747" s="7" t="s">
        <v>3192</v>
      </c>
      <c r="I2747" s="64"/>
      <c r="J2747" s="65"/>
      <c r="K2747" s="10"/>
      <c r="L2747" s="21">
        <v>435.91781609195402</v>
      </c>
      <c r="M2747" s="68"/>
      <c r="N2747" s="4"/>
    </row>
    <row r="2748" spans="2:14">
      <c r="B2748" s="59" t="s">
        <v>3193</v>
      </c>
      <c r="C2748" s="7" t="s">
        <v>3194</v>
      </c>
      <c r="I2748" s="64"/>
      <c r="J2748" s="65"/>
      <c r="K2748" s="10"/>
      <c r="L2748" s="21">
        <v>168.48045977011495</v>
      </c>
      <c r="M2748" s="68"/>
      <c r="N2748" s="4"/>
    </row>
    <row r="2749" spans="2:14">
      <c r="B2749" s="59" t="s">
        <v>3195</v>
      </c>
      <c r="C2749" s="7" t="s">
        <v>3196</v>
      </c>
      <c r="I2749" s="64"/>
      <c r="J2749" s="65"/>
      <c r="K2749" s="10"/>
      <c r="L2749" s="21">
        <v>219.73505747126435</v>
      </c>
      <c r="M2749" s="68"/>
      <c r="N2749" s="4"/>
    </row>
    <row r="2750" spans="2:14">
      <c r="B2750" s="59" t="s">
        <v>3197</v>
      </c>
      <c r="C2750" s="7" t="s">
        <v>3198</v>
      </c>
      <c r="I2750" s="64"/>
      <c r="J2750" s="65"/>
      <c r="K2750" s="10"/>
      <c r="L2750" s="21">
        <v>846.96954022988507</v>
      </c>
      <c r="M2750" s="68"/>
      <c r="N2750" s="4"/>
    </row>
    <row r="2751" spans="2:14">
      <c r="B2751" s="59" t="s">
        <v>3199</v>
      </c>
      <c r="C2751" s="7" t="s">
        <v>3200</v>
      </c>
      <c r="I2751" s="64"/>
      <c r="J2751" s="65"/>
      <c r="K2751" s="10"/>
      <c r="L2751" s="21">
        <v>1131.6609195402298</v>
      </c>
      <c r="M2751" s="68"/>
      <c r="N2751" s="4"/>
    </row>
    <row r="2752" spans="2:14">
      <c r="B2752" s="59" t="s">
        <v>3201</v>
      </c>
      <c r="C2752" s="7" t="s">
        <v>3202</v>
      </c>
      <c r="I2752" s="64"/>
      <c r="J2752" s="65"/>
      <c r="K2752" s="10"/>
      <c r="L2752" s="21">
        <v>439.47011494252871</v>
      </c>
      <c r="M2752" s="68"/>
      <c r="N2752" s="4"/>
    </row>
    <row r="2753" spans="2:14">
      <c r="B2753" s="59" t="s">
        <v>3203</v>
      </c>
      <c r="C2753" s="7" t="s">
        <v>3204</v>
      </c>
      <c r="I2753" s="64"/>
      <c r="J2753" s="65"/>
      <c r="K2753" s="10"/>
      <c r="L2753" s="21">
        <v>568.36781609195407</v>
      </c>
      <c r="M2753" s="68"/>
      <c r="N2753" s="4"/>
    </row>
    <row r="2754" spans="2:14">
      <c r="B2754" s="59" t="s">
        <v>3205</v>
      </c>
      <c r="C2754" s="7" t="s">
        <v>3206</v>
      </c>
      <c r="I2754" s="64"/>
      <c r="J2754" s="65"/>
      <c r="K2754" s="10"/>
      <c r="L2754" s="21">
        <v>846.96954022988507</v>
      </c>
      <c r="M2754" s="68"/>
      <c r="N2754" s="4"/>
    </row>
    <row r="2755" spans="2:14">
      <c r="B2755" s="59" t="s">
        <v>3207</v>
      </c>
      <c r="C2755" s="7" t="s">
        <v>3208</v>
      </c>
      <c r="I2755" s="64"/>
      <c r="J2755" s="65"/>
      <c r="K2755" s="10"/>
      <c r="L2755" s="21">
        <v>1131.6609195402298</v>
      </c>
      <c r="M2755" s="68"/>
      <c r="N2755" s="4"/>
    </row>
    <row r="2756" spans="2:14">
      <c r="B2756" s="59" t="s">
        <v>3209</v>
      </c>
      <c r="C2756" s="7" t="s">
        <v>3210</v>
      </c>
      <c r="I2756" s="64"/>
      <c r="J2756" s="65"/>
      <c r="K2756" s="10"/>
      <c r="L2756" s="21">
        <v>398.36494252873564</v>
      </c>
      <c r="M2756" s="68"/>
      <c r="N2756" s="4"/>
    </row>
    <row r="2757" spans="2:14">
      <c r="B2757" s="59" t="s">
        <v>3211</v>
      </c>
      <c r="C2757" s="7" t="s">
        <v>3212</v>
      </c>
      <c r="I2757" s="64"/>
      <c r="J2757" s="65"/>
      <c r="K2757" s="10"/>
      <c r="L2757" s="21">
        <v>568.36781609195407</v>
      </c>
      <c r="M2757" s="68"/>
      <c r="N2757" s="4"/>
    </row>
    <row r="2758" spans="2:14">
      <c r="B2758" s="59" t="s">
        <v>64</v>
      </c>
      <c r="C2758" s="7" t="s">
        <v>3213</v>
      </c>
      <c r="I2758" s="64"/>
      <c r="J2758" s="65"/>
      <c r="K2758" s="10"/>
      <c r="L2758" s="21">
        <v>787.08793103448272</v>
      </c>
      <c r="M2758" s="68"/>
      <c r="N2758" s="4"/>
    </row>
    <row r="2759" spans="2:14">
      <c r="B2759" s="59" t="s">
        <v>3214</v>
      </c>
      <c r="C2759" s="7" t="s">
        <v>3215</v>
      </c>
      <c r="I2759" s="64"/>
      <c r="J2759" s="65"/>
      <c r="K2759" s="10"/>
      <c r="L2759" s="21">
        <v>1187.4827586206895</v>
      </c>
      <c r="M2759" s="68"/>
      <c r="N2759" s="4"/>
    </row>
    <row r="2760" spans="2:14">
      <c r="B2760" s="59" t="s">
        <v>3216</v>
      </c>
      <c r="C2760" s="7" t="s">
        <v>3217</v>
      </c>
      <c r="I2760" s="64"/>
      <c r="J2760" s="65"/>
      <c r="K2760" s="10"/>
      <c r="L2760" s="21">
        <v>460.27643678160916</v>
      </c>
      <c r="M2760" s="68"/>
      <c r="N2760" s="4"/>
    </row>
    <row r="2761" spans="2:14">
      <c r="B2761" s="59" t="s">
        <v>3218</v>
      </c>
      <c r="C2761" s="7" t="s">
        <v>3219</v>
      </c>
      <c r="I2761" s="64"/>
      <c r="J2761" s="65"/>
      <c r="K2761" s="10"/>
      <c r="L2761" s="21">
        <v>598.30862068965519</v>
      </c>
      <c r="M2761" s="68"/>
      <c r="N2761" s="4"/>
    </row>
    <row r="2762" spans="2:14">
      <c r="B2762" s="59" t="s">
        <v>3220</v>
      </c>
      <c r="C2762" s="7" t="s">
        <v>3221</v>
      </c>
      <c r="I2762" s="64"/>
      <c r="J2762" s="65"/>
      <c r="K2762" s="10"/>
      <c r="L2762" s="21">
        <v>1217.9310344827586</v>
      </c>
      <c r="M2762" s="68"/>
      <c r="N2762" s="4"/>
    </row>
    <row r="2763" spans="2:14">
      <c r="B2763" s="59" t="s">
        <v>3222</v>
      </c>
      <c r="C2763" s="7" t="s">
        <v>3223</v>
      </c>
      <c r="I2763" s="64"/>
      <c r="J2763" s="65"/>
      <c r="K2763" s="10"/>
      <c r="L2763" s="21">
        <v>1583.3103448275863</v>
      </c>
      <c r="M2763" s="68"/>
      <c r="N2763" s="4"/>
    </row>
    <row r="2764" spans="2:14">
      <c r="B2764" s="59" t="s">
        <v>3224</v>
      </c>
      <c r="C2764" s="7" t="s">
        <v>3225</v>
      </c>
      <c r="I2764" s="64"/>
      <c r="J2764" s="65"/>
      <c r="K2764" s="10"/>
      <c r="L2764" s="21">
        <v>555.68103448275861</v>
      </c>
      <c r="M2764" s="68"/>
      <c r="N2764" s="4"/>
    </row>
    <row r="2765" spans="2:14">
      <c r="B2765" s="59" t="s">
        <v>3226</v>
      </c>
      <c r="C2765" s="7" t="s">
        <v>3227</v>
      </c>
      <c r="I2765" s="64"/>
      <c r="J2765" s="65"/>
      <c r="K2765" s="10"/>
      <c r="L2765" s="21">
        <v>794.7</v>
      </c>
      <c r="M2765" s="68"/>
      <c r="N2765" s="4"/>
    </row>
    <row r="2766" spans="2:14">
      <c r="B2766" s="59" t="s">
        <v>74</v>
      </c>
      <c r="C2766" s="7" t="s">
        <v>3228</v>
      </c>
      <c r="I2766" s="64"/>
      <c r="J2766" s="65"/>
      <c r="K2766" s="10"/>
      <c r="L2766" s="21">
        <v>1177.3333333333333</v>
      </c>
      <c r="M2766" s="68"/>
      <c r="N2766" s="4"/>
    </row>
    <row r="2767" spans="2:14">
      <c r="B2767" s="59" t="s">
        <v>3229</v>
      </c>
      <c r="C2767" s="7" t="s">
        <v>3230</v>
      </c>
      <c r="I2767" s="64"/>
      <c r="J2767" s="65"/>
      <c r="K2767" s="10"/>
      <c r="L2767" s="21">
        <v>1695.4614942528735</v>
      </c>
      <c r="M2767" s="68"/>
      <c r="N2767" s="4"/>
    </row>
    <row r="2768" spans="2:14">
      <c r="B2768" s="59" t="s">
        <v>3231</v>
      </c>
      <c r="C2768" s="7" t="s">
        <v>3232</v>
      </c>
      <c r="I2768" s="64"/>
      <c r="J2768" s="65"/>
      <c r="K2768" s="10"/>
      <c r="L2768" s="21">
        <v>656.66781609195402</v>
      </c>
      <c r="M2768" s="68"/>
      <c r="N2768" s="4"/>
    </row>
    <row r="2769" spans="2:14">
      <c r="B2769" s="59" t="s">
        <v>3233</v>
      </c>
      <c r="C2769" s="7" t="s">
        <v>3234</v>
      </c>
      <c r="I2769" s="64"/>
      <c r="J2769" s="65"/>
      <c r="K2769" s="10"/>
      <c r="L2769" s="21">
        <v>850.5218390804597</v>
      </c>
      <c r="M2769" s="68"/>
      <c r="N2769" s="4"/>
    </row>
    <row r="2770" spans="2:14">
      <c r="B2770" s="59" t="s">
        <v>3235</v>
      </c>
      <c r="C2770" s="7" t="s">
        <v>3236</v>
      </c>
      <c r="I2770" s="64"/>
      <c r="J2770" s="65"/>
      <c r="K2770" s="10"/>
      <c r="L2770" s="21">
        <v>554.66609195402305</v>
      </c>
      <c r="M2770" s="68"/>
      <c r="N2770" s="4"/>
    </row>
    <row r="2771" spans="2:14">
      <c r="B2771" s="59" t="s">
        <v>3237</v>
      </c>
      <c r="C2771" s="7" t="s">
        <v>3238</v>
      </c>
      <c r="I2771" s="64"/>
      <c r="J2771" s="65"/>
      <c r="K2771" s="10"/>
      <c r="L2771" s="21">
        <v>723.14655172413802</v>
      </c>
      <c r="M2771" s="68"/>
      <c r="N2771" s="4"/>
    </row>
    <row r="2772" spans="2:14">
      <c r="B2772" s="59" t="s">
        <v>3239</v>
      </c>
      <c r="C2772" s="7" t="s">
        <v>3240</v>
      </c>
      <c r="I2772" s="64"/>
      <c r="J2772" s="65"/>
      <c r="K2772" s="10"/>
      <c r="L2772" s="21">
        <v>253.22816091954024</v>
      </c>
      <c r="M2772" s="68"/>
      <c r="N2772" s="4"/>
    </row>
    <row r="2773" spans="2:14">
      <c r="B2773" s="59" t="s">
        <v>3241</v>
      </c>
      <c r="C2773" s="7" t="s">
        <v>3242</v>
      </c>
      <c r="I2773" s="64"/>
      <c r="J2773" s="65"/>
      <c r="K2773" s="10"/>
      <c r="L2773" s="21">
        <v>363.85689655172416</v>
      </c>
      <c r="M2773" s="68"/>
      <c r="N2773" s="4"/>
    </row>
    <row r="2774" spans="2:14">
      <c r="B2774" s="59" t="s">
        <v>3243</v>
      </c>
      <c r="C2774" s="7" t="s">
        <v>3244</v>
      </c>
      <c r="I2774" s="64"/>
      <c r="J2774" s="65"/>
      <c r="K2774" s="10"/>
      <c r="L2774" s="21">
        <v>994.1362068965517</v>
      </c>
      <c r="M2774" s="68"/>
      <c r="N2774" s="4"/>
    </row>
    <row r="2775" spans="2:14">
      <c r="B2775" s="59" t="s">
        <v>3245</v>
      </c>
      <c r="C2775" s="7" t="s">
        <v>3246</v>
      </c>
      <c r="I2775" s="64"/>
      <c r="J2775" s="65"/>
      <c r="K2775" s="10"/>
      <c r="L2775" s="21">
        <v>1295.5741379310346</v>
      </c>
      <c r="M2775" s="68"/>
      <c r="N2775" s="4"/>
    </row>
    <row r="2776" spans="2:14">
      <c r="B2776" s="59" t="s">
        <v>3247</v>
      </c>
      <c r="C2776" s="7" t="s">
        <v>3248</v>
      </c>
      <c r="I2776" s="64"/>
      <c r="J2776" s="65"/>
      <c r="K2776" s="10"/>
      <c r="L2776" s="21">
        <v>499.351724137931</v>
      </c>
      <c r="M2776" s="68"/>
      <c r="N2776" s="4"/>
    </row>
    <row r="2777" spans="2:14">
      <c r="B2777" s="59" t="s">
        <v>3249</v>
      </c>
      <c r="C2777" s="7" t="s">
        <v>3250</v>
      </c>
      <c r="I2777" s="64"/>
      <c r="J2777" s="65"/>
      <c r="K2777" s="10"/>
      <c r="L2777" s="21">
        <v>650.57816091954032</v>
      </c>
      <c r="M2777" s="68"/>
      <c r="N2777" s="4"/>
    </row>
    <row r="2778" spans="2:14">
      <c r="B2778" s="59" t="s">
        <v>3251</v>
      </c>
      <c r="C2778" s="7" t="s">
        <v>3252</v>
      </c>
      <c r="I2778" s="64"/>
      <c r="J2778" s="65"/>
      <c r="K2778" s="10"/>
      <c r="L2778" s="21">
        <v>2477.982183908046</v>
      </c>
      <c r="M2778" s="68"/>
      <c r="N2778" s="4"/>
    </row>
    <row r="2779" spans="2:14">
      <c r="B2779" s="59" t="s">
        <v>3253</v>
      </c>
      <c r="C2779" s="7" t="s">
        <v>3254</v>
      </c>
      <c r="I2779" s="64"/>
      <c r="J2779" s="65"/>
      <c r="K2779" s="10"/>
      <c r="L2779" s="21">
        <v>2973.7816091954023</v>
      </c>
      <c r="M2779" s="68"/>
      <c r="N2779" s="4"/>
    </row>
    <row r="2780" spans="2:14">
      <c r="B2780" s="59" t="s">
        <v>3255</v>
      </c>
      <c r="C2780" s="7" t="s">
        <v>3256</v>
      </c>
      <c r="I2780" s="64"/>
      <c r="J2780" s="65"/>
      <c r="K2780" s="10"/>
      <c r="L2780" s="21">
        <v>1127.6011494252873</v>
      </c>
      <c r="M2780" s="68"/>
      <c r="N2780" s="4"/>
    </row>
    <row r="2781" spans="2:14">
      <c r="B2781" s="59" t="s">
        <v>3257</v>
      </c>
      <c r="C2781" s="7" t="s">
        <v>3258</v>
      </c>
      <c r="I2781" s="64"/>
      <c r="J2781" s="65"/>
      <c r="K2781" s="10"/>
      <c r="L2781" s="21">
        <v>1488.4132183908046</v>
      </c>
      <c r="M2781" s="68"/>
      <c r="N2781" s="4"/>
    </row>
    <row r="2782" spans="2:14">
      <c r="B2782" s="59" t="s">
        <v>3259</v>
      </c>
      <c r="C2782" s="7" t="s">
        <v>3260</v>
      </c>
      <c r="I2782" s="64"/>
      <c r="J2782" s="65"/>
      <c r="K2782" s="10"/>
      <c r="L2782" s="21">
        <v>271.49712643678163</v>
      </c>
      <c r="M2782" s="68"/>
      <c r="N2782" s="4"/>
    </row>
    <row r="2783" spans="2:14">
      <c r="B2783" s="59" t="s">
        <v>3261</v>
      </c>
      <c r="C2783" s="7" t="s">
        <v>3262</v>
      </c>
      <c r="I2783" s="64"/>
      <c r="J2783" s="65"/>
      <c r="K2783" s="10"/>
      <c r="L2783" s="21">
        <v>351.17011494252876</v>
      </c>
      <c r="M2783" s="68"/>
      <c r="N2783" s="4"/>
    </row>
    <row r="2784" spans="2:14">
      <c r="B2784" s="59" t="s">
        <v>3263</v>
      </c>
      <c r="C2784" s="7" t="s">
        <v>3264</v>
      </c>
      <c r="I2784" s="64"/>
      <c r="J2784" s="65"/>
      <c r="K2784" s="10"/>
      <c r="L2784" s="21">
        <v>282.66149425287358</v>
      </c>
      <c r="M2784" s="68"/>
      <c r="N2784" s="4"/>
    </row>
    <row r="2785" spans="2:14">
      <c r="B2785" s="59" t="s">
        <v>3265</v>
      </c>
      <c r="C2785" s="7" t="s">
        <v>3266</v>
      </c>
      <c r="I2785" s="64"/>
      <c r="J2785" s="65"/>
      <c r="K2785" s="10"/>
      <c r="L2785" s="21">
        <v>368.42413793103447</v>
      </c>
      <c r="M2785" s="68"/>
      <c r="N2785" s="4"/>
    </row>
    <row r="2786" spans="2:14">
      <c r="B2786" s="59" t="s">
        <v>3267</v>
      </c>
      <c r="C2786" s="7" t="s">
        <v>3268</v>
      </c>
      <c r="I2786" s="64"/>
      <c r="J2786" s="65"/>
      <c r="K2786" s="10"/>
      <c r="L2786" s="21">
        <v>490.72471264367817</v>
      </c>
      <c r="M2786" s="68"/>
      <c r="N2786" s="4"/>
    </row>
    <row r="2787" spans="2:14">
      <c r="B2787" s="59" t="s">
        <v>3269</v>
      </c>
      <c r="C2787" s="7" t="s">
        <v>3270</v>
      </c>
      <c r="I2787" s="64"/>
      <c r="J2787" s="65"/>
      <c r="K2787" s="10"/>
      <c r="L2787" s="21">
        <v>2316.6063218390805</v>
      </c>
      <c r="M2787" s="68"/>
      <c r="N2787" s="4"/>
    </row>
    <row r="2788" spans="2:14">
      <c r="B2788" s="59" t="s">
        <v>3271</v>
      </c>
      <c r="C2788" s="7" t="s">
        <v>3272</v>
      </c>
      <c r="I2788" s="64"/>
      <c r="J2788" s="65"/>
      <c r="K2788" s="10"/>
      <c r="L2788" s="21">
        <v>730.25114942528728</v>
      </c>
      <c r="M2788" s="68"/>
      <c r="N2788" s="4"/>
    </row>
    <row r="2789" spans="2:14">
      <c r="B2789" s="59" t="s">
        <v>3273</v>
      </c>
      <c r="C2789" s="7" t="s">
        <v>3274</v>
      </c>
      <c r="I2789" s="64"/>
      <c r="J2789" s="65"/>
      <c r="K2789" s="10"/>
      <c r="L2789" s="21">
        <v>730.25114942528728</v>
      </c>
      <c r="M2789" s="68"/>
      <c r="N2789" s="4"/>
    </row>
    <row r="2790" spans="2:14">
      <c r="B2790" s="59" t="s">
        <v>3275</v>
      </c>
      <c r="C2790" s="7" t="s">
        <v>3276</v>
      </c>
      <c r="I2790" s="64"/>
      <c r="J2790" s="65"/>
      <c r="K2790" s="10"/>
      <c r="L2790" s="21">
        <v>730.25114942528728</v>
      </c>
      <c r="M2790" s="68"/>
      <c r="N2790" s="4"/>
    </row>
    <row r="2791" spans="2:14">
      <c r="B2791" s="59" t="s">
        <v>3277</v>
      </c>
      <c r="C2791" s="7" t="s">
        <v>3278</v>
      </c>
      <c r="I2791" s="64"/>
      <c r="J2791" s="65"/>
      <c r="K2791" s="10"/>
      <c r="L2791" s="21">
        <v>746.49022988505749</v>
      </c>
      <c r="M2791" s="68"/>
      <c r="N2791" s="4"/>
    </row>
    <row r="2792" spans="2:14">
      <c r="B2792" s="59" t="s">
        <v>3279</v>
      </c>
      <c r="C2792" s="7" t="s">
        <v>3280</v>
      </c>
      <c r="I2792" s="64"/>
      <c r="J2792" s="65"/>
      <c r="K2792" s="10"/>
      <c r="L2792" s="21">
        <v>785.56551724137933</v>
      </c>
      <c r="M2792" s="68"/>
      <c r="N2792" s="4"/>
    </row>
    <row r="2793" spans="2:14">
      <c r="B2793" s="59" t="s">
        <v>3281</v>
      </c>
      <c r="C2793" s="7" t="s">
        <v>3282</v>
      </c>
      <c r="I2793" s="64"/>
      <c r="J2793" s="65"/>
      <c r="K2793" s="10"/>
      <c r="L2793" s="21">
        <v>785.56551724137933</v>
      </c>
      <c r="M2793" s="68"/>
      <c r="N2793" s="4"/>
    </row>
    <row r="2794" spans="2:14">
      <c r="B2794" s="59" t="s">
        <v>3283</v>
      </c>
      <c r="C2794" s="7" t="s">
        <v>3284</v>
      </c>
      <c r="I2794" s="64"/>
      <c r="J2794" s="65"/>
      <c r="K2794" s="10"/>
      <c r="L2794" s="21">
        <v>785.56551724137933</v>
      </c>
      <c r="M2794" s="68"/>
      <c r="N2794" s="4"/>
    </row>
    <row r="2795" spans="2:14">
      <c r="B2795" s="59" t="s">
        <v>3285</v>
      </c>
      <c r="C2795" s="7" t="s">
        <v>3286</v>
      </c>
      <c r="I2795" s="64"/>
      <c r="J2795" s="65"/>
      <c r="K2795" s="10"/>
      <c r="L2795" s="21">
        <v>219.73505747126435</v>
      </c>
      <c r="M2795" s="68"/>
      <c r="N2795" s="4"/>
    </row>
    <row r="2796" spans="2:14">
      <c r="B2796" s="59" t="s">
        <v>3287</v>
      </c>
      <c r="C2796" s="7" t="s">
        <v>3288</v>
      </c>
      <c r="I2796" s="64"/>
      <c r="J2796" s="65"/>
      <c r="K2796" s="10"/>
      <c r="L2796" s="21">
        <v>219.73505747126435</v>
      </c>
      <c r="M2796" s="68"/>
      <c r="N2796" s="4"/>
    </row>
    <row r="2797" spans="2:14">
      <c r="B2797" s="59" t="s">
        <v>3289</v>
      </c>
      <c r="C2797" s="7" t="s">
        <v>3290</v>
      </c>
      <c r="I2797" s="64"/>
      <c r="J2797" s="65"/>
      <c r="K2797" s="10"/>
      <c r="L2797" s="21">
        <v>218.21264367816093</v>
      </c>
      <c r="M2797" s="68"/>
      <c r="N2797" s="4"/>
    </row>
    <row r="2798" spans="2:14">
      <c r="B2798" s="59" t="s">
        <v>3291</v>
      </c>
      <c r="C2798" s="7" t="s">
        <v>3292</v>
      </c>
      <c r="I2798" s="64"/>
      <c r="J2798" s="65"/>
      <c r="K2798" s="10"/>
      <c r="L2798" s="21">
        <v>218.21264367816093</v>
      </c>
      <c r="M2798" s="68"/>
      <c r="N2798" s="4"/>
    </row>
    <row r="2799" spans="2:14">
      <c r="B2799" s="59" t="s">
        <v>3293</v>
      </c>
      <c r="C2799" s="7" t="s">
        <v>3294</v>
      </c>
      <c r="I2799" s="64"/>
      <c r="J2799" s="65"/>
      <c r="K2799" s="10"/>
      <c r="L2799" s="21">
        <v>367.30770114942521</v>
      </c>
      <c r="M2799" s="68"/>
      <c r="N2799" s="4"/>
    </row>
    <row r="2800" spans="2:14">
      <c r="B2800" s="59" t="s">
        <v>3295</v>
      </c>
      <c r="C2800" s="7" t="s">
        <v>3296</v>
      </c>
      <c r="I2800" s="64"/>
      <c r="J2800" s="65"/>
      <c r="K2800" s="10"/>
      <c r="L2800" s="21">
        <v>463.32126436781607</v>
      </c>
      <c r="M2800" s="68"/>
      <c r="N2800" s="4"/>
    </row>
    <row r="2801" spans="2:14">
      <c r="B2801" s="59" t="s">
        <v>3297</v>
      </c>
      <c r="C2801" s="7" t="s">
        <v>3298</v>
      </c>
      <c r="I2801" s="64"/>
      <c r="J2801" s="65"/>
      <c r="K2801" s="10"/>
      <c r="L2801" s="21">
        <v>602.31764367816095</v>
      </c>
      <c r="M2801" s="68"/>
      <c r="N2801" s="4"/>
    </row>
    <row r="2802" spans="2:14">
      <c r="B2802" s="59" t="s">
        <v>3299</v>
      </c>
      <c r="C2802" s="7" t="s">
        <v>3300</v>
      </c>
      <c r="I2802" s="64"/>
      <c r="J2802" s="65"/>
      <c r="K2802" s="10"/>
      <c r="L2802" s="21">
        <v>3261.0103448275863</v>
      </c>
      <c r="M2802" s="68"/>
      <c r="N2802" s="4"/>
    </row>
    <row r="2803" spans="2:14">
      <c r="B2803" s="59" t="s">
        <v>3301</v>
      </c>
      <c r="C2803" s="7" t="s">
        <v>3302</v>
      </c>
      <c r="I2803" s="64"/>
      <c r="J2803" s="65"/>
      <c r="K2803" s="10"/>
      <c r="L2803" s="21">
        <v>4565.2114942528733</v>
      </c>
      <c r="M2803" s="68"/>
      <c r="N2803" s="4"/>
    </row>
    <row r="2804" spans="2:14">
      <c r="B2804" s="59" t="s">
        <v>3303</v>
      </c>
      <c r="C2804" s="7" t="s">
        <v>3304</v>
      </c>
      <c r="I2804" s="64"/>
      <c r="J2804" s="65"/>
      <c r="K2804" s="10"/>
      <c r="L2804" s="21">
        <v>4145.5327586206895</v>
      </c>
      <c r="M2804" s="68"/>
      <c r="N2804" s="4"/>
    </row>
    <row r="2805" spans="2:14">
      <c r="B2805" s="59" t="s">
        <v>3305</v>
      </c>
      <c r="C2805" s="7" t="s">
        <v>3306</v>
      </c>
      <c r="I2805" s="64"/>
      <c r="J2805" s="65"/>
      <c r="K2805" s="10"/>
      <c r="L2805" s="21">
        <v>4145.5327586206895</v>
      </c>
      <c r="M2805" s="68"/>
      <c r="N2805" s="4"/>
    </row>
    <row r="2806" spans="2:14">
      <c r="B2806" s="59" t="s">
        <v>3307</v>
      </c>
      <c r="C2806" s="7" t="s">
        <v>3308</v>
      </c>
      <c r="I2806" s="64"/>
      <c r="J2806" s="65"/>
      <c r="K2806" s="10"/>
      <c r="L2806" s="21">
        <v>4145.5327586206895</v>
      </c>
      <c r="M2806" s="68"/>
      <c r="N2806" s="4"/>
    </row>
    <row r="2807" spans="2:14">
      <c r="B2807" s="59" t="s">
        <v>3309</v>
      </c>
      <c r="C2807" s="7" t="s">
        <v>3310</v>
      </c>
      <c r="I2807" s="64"/>
      <c r="J2807" s="65"/>
      <c r="K2807" s="10"/>
      <c r="L2807" s="21">
        <v>4513.9568965517237</v>
      </c>
      <c r="M2807" s="68"/>
      <c r="N2807" s="4"/>
    </row>
    <row r="2808" spans="2:14">
      <c r="B2808" s="59" t="s">
        <v>3311</v>
      </c>
      <c r="C2808" s="7" t="s">
        <v>3312</v>
      </c>
      <c r="I2808" s="64"/>
      <c r="J2808" s="65"/>
      <c r="K2808" s="10"/>
      <c r="L2808" s="21">
        <v>4513.9568965517237</v>
      </c>
      <c r="M2808" s="68"/>
      <c r="N2808" s="4"/>
    </row>
    <row r="2809" spans="2:14">
      <c r="B2809" s="59" t="s">
        <v>3313</v>
      </c>
      <c r="C2809" s="7" t="s">
        <v>3314</v>
      </c>
      <c r="I2809" s="64"/>
      <c r="J2809" s="65"/>
      <c r="K2809" s="10"/>
      <c r="L2809" s="21">
        <v>4513.9568965517237</v>
      </c>
      <c r="M2809" s="68"/>
      <c r="N2809" s="4"/>
    </row>
    <row r="2810" spans="2:14">
      <c r="B2810" s="59" t="s">
        <v>3315</v>
      </c>
      <c r="C2810" s="7" t="s">
        <v>3316</v>
      </c>
      <c r="I2810" s="64"/>
      <c r="J2810" s="65"/>
      <c r="K2810" s="10"/>
      <c r="L2810" s="21">
        <v>5029.5477011494258</v>
      </c>
      <c r="M2810" s="68"/>
      <c r="N2810" s="4"/>
    </row>
    <row r="2811" spans="2:14">
      <c r="B2811" s="59" t="s">
        <v>3317</v>
      </c>
      <c r="C2811" s="7" t="s">
        <v>3318</v>
      </c>
      <c r="I2811" s="64"/>
      <c r="J2811" s="65"/>
      <c r="K2811" s="10"/>
      <c r="L2811" s="21">
        <v>5029.5477011494258</v>
      </c>
      <c r="M2811" s="68"/>
      <c r="N2811" s="4"/>
    </row>
    <row r="2812" spans="2:14">
      <c r="B2812" s="59" t="s">
        <v>3319</v>
      </c>
      <c r="C2812" s="7" t="s">
        <v>3320</v>
      </c>
      <c r="I2812" s="64"/>
      <c r="J2812" s="65"/>
      <c r="K2812" s="10"/>
      <c r="L2812" s="21">
        <v>5029.5477011494258</v>
      </c>
      <c r="M2812" s="68"/>
      <c r="N2812" s="4"/>
    </row>
    <row r="2813" spans="2:14">
      <c r="B2813" s="59" t="s">
        <v>3321</v>
      </c>
      <c r="C2813" s="7" t="s">
        <v>3322</v>
      </c>
      <c r="I2813" s="64"/>
      <c r="J2813" s="65"/>
      <c r="K2813" s="10"/>
      <c r="L2813" s="21">
        <v>4356.1333333333332</v>
      </c>
      <c r="M2813" s="68"/>
      <c r="N2813" s="4"/>
    </row>
    <row r="2814" spans="2:14">
      <c r="B2814" s="59" t="s">
        <v>3323</v>
      </c>
      <c r="C2814" s="7" t="s">
        <v>3324</v>
      </c>
      <c r="I2814" s="64"/>
      <c r="J2814" s="65"/>
      <c r="K2814" s="10"/>
      <c r="L2814" s="21">
        <v>756.38591954022991</v>
      </c>
      <c r="M2814" s="68"/>
      <c r="N2814" s="4"/>
    </row>
    <row r="2815" spans="2:14">
      <c r="B2815" s="59" t="s">
        <v>3325</v>
      </c>
      <c r="C2815" s="7" t="s">
        <v>3326</v>
      </c>
      <c r="I2815" s="64"/>
      <c r="J2815" s="65"/>
      <c r="K2815" s="10"/>
      <c r="L2815" s="21">
        <v>756.38591954022991</v>
      </c>
      <c r="M2815" s="68"/>
      <c r="N2815" s="4"/>
    </row>
    <row r="2816" spans="2:14">
      <c r="B2816" s="59" t="s">
        <v>3327</v>
      </c>
      <c r="C2816" s="7" t="s">
        <v>3328</v>
      </c>
      <c r="I2816" s="64"/>
      <c r="J2816" s="65"/>
      <c r="K2816" s="10"/>
      <c r="L2816" s="21">
        <v>756.38591954022991</v>
      </c>
      <c r="M2816" s="68"/>
      <c r="N2816" s="4"/>
    </row>
    <row r="2817" spans="2:14">
      <c r="B2817" s="59" t="s">
        <v>3329</v>
      </c>
      <c r="C2817" s="7" t="s">
        <v>3330</v>
      </c>
      <c r="I2817" s="64"/>
      <c r="J2817" s="65"/>
      <c r="K2817" s="10"/>
      <c r="L2817" s="21">
        <v>1993.9560919540231</v>
      </c>
      <c r="M2817" s="68"/>
      <c r="N2817" s="4"/>
    </row>
    <row r="2818" spans="2:14">
      <c r="B2818" s="59" t="s">
        <v>3331</v>
      </c>
      <c r="C2818" s="7" t="s">
        <v>3332</v>
      </c>
      <c r="I2818" s="64"/>
      <c r="J2818" s="65"/>
      <c r="K2818" s="10"/>
      <c r="L2818" s="21">
        <v>4443.4183908045979</v>
      </c>
      <c r="M2818" s="68"/>
      <c r="N2818" s="4"/>
    </row>
    <row r="2819" spans="2:14">
      <c r="B2819" s="59" t="s">
        <v>3333</v>
      </c>
      <c r="C2819" s="7" t="s">
        <v>3334</v>
      </c>
      <c r="I2819" s="64"/>
      <c r="J2819" s="65"/>
      <c r="K2819" s="10"/>
      <c r="L2819" s="21">
        <v>5193.6639080459763</v>
      </c>
      <c r="M2819" s="68"/>
      <c r="N2819" s="4"/>
    </row>
    <row r="2820" spans="2:14">
      <c r="B2820" s="59" t="s">
        <v>3335</v>
      </c>
      <c r="C2820" s="7" t="s">
        <v>3336</v>
      </c>
      <c r="I2820" s="64"/>
      <c r="J2820" s="65"/>
      <c r="K2820" s="10"/>
      <c r="L2820" s="21">
        <v>5330.9856321839088</v>
      </c>
      <c r="M2820" s="68"/>
      <c r="N2820" s="4"/>
    </row>
    <row r="2821" spans="2:14">
      <c r="B2821" s="59" t="s">
        <v>3337</v>
      </c>
      <c r="C2821" s="7" t="s">
        <v>3338</v>
      </c>
      <c r="I2821" s="64"/>
      <c r="J2821" s="65"/>
      <c r="K2821" s="10"/>
      <c r="L2821" s="21">
        <v>5330.9856321839088</v>
      </c>
      <c r="M2821" s="68"/>
      <c r="N2821" s="4"/>
    </row>
    <row r="2822" spans="2:14">
      <c r="B2822" s="59" t="s">
        <v>3339</v>
      </c>
      <c r="C2822" s="7" t="s">
        <v>3340</v>
      </c>
      <c r="I2822" s="64"/>
      <c r="J2822" s="65"/>
      <c r="K2822" s="10"/>
      <c r="L2822" s="21">
        <v>6231.9501149425287</v>
      </c>
      <c r="M2822" s="68"/>
      <c r="N2822" s="4"/>
    </row>
    <row r="2823" spans="2:14">
      <c r="B2823" s="59" t="s">
        <v>3341</v>
      </c>
      <c r="C2823" s="7" t="s">
        <v>3342</v>
      </c>
      <c r="I2823" s="64"/>
      <c r="J2823" s="65"/>
      <c r="K2823" s="10"/>
      <c r="L2823" s="21">
        <v>404.70833333333331</v>
      </c>
      <c r="M2823" s="68"/>
      <c r="N2823" s="4"/>
    </row>
    <row r="2824" spans="2:14">
      <c r="B2824" s="59" t="s">
        <v>3343</v>
      </c>
      <c r="C2824" s="7" t="s">
        <v>3344</v>
      </c>
      <c r="I2824" s="64"/>
      <c r="J2824" s="65"/>
      <c r="K2824" s="10"/>
      <c r="L2824" s="21">
        <v>533.09856321839084</v>
      </c>
      <c r="M2824" s="68"/>
      <c r="N2824" s="4"/>
    </row>
    <row r="2825" spans="2:14">
      <c r="B2825" s="59" t="s">
        <v>3345</v>
      </c>
      <c r="C2825" s="7" t="s">
        <v>3346</v>
      </c>
      <c r="I2825" s="64"/>
      <c r="J2825" s="65"/>
      <c r="K2825" s="10"/>
      <c r="L2825" s="21">
        <v>1545.1485057471266</v>
      </c>
      <c r="M2825" s="68"/>
      <c r="N2825" s="4"/>
    </row>
    <row r="2826" spans="2:14">
      <c r="B2826" s="59" t="s">
        <v>3347</v>
      </c>
      <c r="C2826" s="7" t="s">
        <v>3348</v>
      </c>
      <c r="I2826" s="64"/>
      <c r="J2826" s="65"/>
      <c r="K2826" s="10"/>
      <c r="L2826" s="21">
        <v>2053.6854597701154</v>
      </c>
      <c r="M2826" s="68"/>
      <c r="N2826" s="4"/>
    </row>
    <row r="2827" spans="2:14">
      <c r="B2827" s="59" t="s">
        <v>3349</v>
      </c>
      <c r="C2827" s="7" t="s">
        <v>3350</v>
      </c>
      <c r="I2827" s="64"/>
      <c r="J2827" s="65"/>
      <c r="K2827" s="10"/>
      <c r="L2827" s="21">
        <v>771.4578160919541</v>
      </c>
      <c r="M2827" s="68"/>
      <c r="N2827" s="4"/>
    </row>
    <row r="2828" spans="2:14">
      <c r="B2828" s="59" t="s">
        <v>3351</v>
      </c>
      <c r="C2828" s="7" t="s">
        <v>3352</v>
      </c>
      <c r="I2828" s="64"/>
      <c r="J2828" s="65"/>
      <c r="K2828" s="10"/>
      <c r="L2828" s="21">
        <v>1037.1697701149426</v>
      </c>
      <c r="M2828" s="68"/>
      <c r="N2828" s="4"/>
    </row>
    <row r="2829" spans="2:14">
      <c r="B2829" s="59" t="s">
        <v>3353</v>
      </c>
      <c r="C2829" s="7" t="s">
        <v>3354</v>
      </c>
      <c r="I2829" s="64"/>
      <c r="J2829" s="65"/>
      <c r="K2829" s="10"/>
      <c r="L2829" s="21">
        <v>6424.5354597701144</v>
      </c>
      <c r="M2829" s="68"/>
      <c r="N2829" s="4"/>
    </row>
    <row r="2830" spans="2:14">
      <c r="B2830" s="59" t="s">
        <v>3355</v>
      </c>
      <c r="C2830" s="7" t="s">
        <v>3356</v>
      </c>
      <c r="I2830" s="64"/>
      <c r="J2830" s="65"/>
      <c r="K2830" s="10"/>
      <c r="L2830" s="21">
        <v>6424.5354597701144</v>
      </c>
      <c r="M2830" s="68"/>
      <c r="N2830" s="4"/>
    </row>
    <row r="2831" spans="2:14">
      <c r="B2831" s="59" t="s">
        <v>3357</v>
      </c>
      <c r="C2831" s="7" t="s">
        <v>3358</v>
      </c>
      <c r="I2831" s="64"/>
      <c r="J2831" s="65"/>
      <c r="K2831" s="10"/>
      <c r="L2831" s="21">
        <v>8672.4809195402286</v>
      </c>
      <c r="M2831" s="68"/>
      <c r="N2831" s="4"/>
    </row>
    <row r="2832" spans="2:14">
      <c r="B2832" s="59" t="s">
        <v>3359</v>
      </c>
      <c r="C2832" s="7" t="s">
        <v>3360</v>
      </c>
      <c r="I2832" s="64"/>
      <c r="J2832" s="65"/>
      <c r="K2832" s="10"/>
      <c r="L2832" s="21">
        <v>10020.578333333333</v>
      </c>
      <c r="M2832" s="68"/>
      <c r="N2832" s="4"/>
    </row>
    <row r="2833" spans="2:14">
      <c r="B2833" s="59" t="s">
        <v>3361</v>
      </c>
      <c r="C2833" s="7" t="s">
        <v>3362</v>
      </c>
      <c r="I2833" s="64"/>
      <c r="J2833" s="65"/>
      <c r="K2833" s="10"/>
      <c r="L2833" s="21">
        <v>2338.9350574712644</v>
      </c>
      <c r="M2833" s="68"/>
      <c r="N2833" s="4"/>
    </row>
    <row r="2834" spans="2:14">
      <c r="B2834" s="59" t="s">
        <v>3363</v>
      </c>
      <c r="C2834" s="7" t="s">
        <v>3364</v>
      </c>
      <c r="I2834" s="64"/>
      <c r="J2834" s="65"/>
      <c r="K2834" s="10"/>
      <c r="L2834" s="21">
        <v>2338.9350574712644</v>
      </c>
      <c r="M2834" s="68"/>
      <c r="N2834" s="4"/>
    </row>
    <row r="2835" spans="2:14">
      <c r="B2835" s="59" t="s">
        <v>3365</v>
      </c>
      <c r="C2835" s="7" t="s">
        <v>3366</v>
      </c>
      <c r="I2835" s="64"/>
      <c r="J2835" s="65"/>
      <c r="K2835" s="10"/>
      <c r="L2835" s="21">
        <v>2527.2068965517242</v>
      </c>
      <c r="M2835" s="68"/>
      <c r="N2835" s="4"/>
    </row>
    <row r="2836" spans="2:14">
      <c r="B2836" s="59" t="s">
        <v>3367</v>
      </c>
      <c r="C2836" s="7" t="s">
        <v>3368</v>
      </c>
      <c r="I2836" s="64"/>
      <c r="J2836" s="65"/>
      <c r="K2836" s="10"/>
      <c r="L2836" s="21">
        <v>2855.0333333333333</v>
      </c>
      <c r="M2836" s="68"/>
      <c r="N2836" s="4"/>
    </row>
    <row r="2837" spans="2:14">
      <c r="B2837" s="59" t="s">
        <v>3369</v>
      </c>
      <c r="C2837" s="7" t="s">
        <v>3370</v>
      </c>
      <c r="I2837" s="64"/>
      <c r="J2837" s="65"/>
      <c r="K2837" s="10"/>
      <c r="L2837" s="21">
        <v>2855.0333333333333</v>
      </c>
      <c r="M2837" s="68"/>
      <c r="N2837" s="4"/>
    </row>
    <row r="2838" spans="2:14">
      <c r="B2838" s="59" t="s">
        <v>3371</v>
      </c>
      <c r="C2838" s="7" t="s">
        <v>3372</v>
      </c>
      <c r="I2838" s="64"/>
      <c r="J2838" s="65"/>
      <c r="K2838" s="10"/>
      <c r="L2838" s="21">
        <v>2855.0333333333333</v>
      </c>
      <c r="M2838" s="68"/>
      <c r="N2838" s="4"/>
    </row>
    <row r="2839" spans="2:14">
      <c r="B2839" s="59" t="s">
        <v>3373</v>
      </c>
      <c r="C2839" s="7" t="s">
        <v>3374</v>
      </c>
      <c r="I2839" s="64"/>
      <c r="J2839" s="65"/>
      <c r="K2839" s="10"/>
      <c r="L2839" s="21">
        <v>128.39022988505747</v>
      </c>
      <c r="M2839" s="68"/>
      <c r="N2839" s="4"/>
    </row>
    <row r="2840" spans="2:14">
      <c r="B2840" s="59" t="s">
        <v>3375</v>
      </c>
      <c r="C2840" s="7" t="s">
        <v>3376</v>
      </c>
      <c r="I2840" s="64"/>
      <c r="J2840" s="65"/>
      <c r="K2840" s="10"/>
      <c r="L2840" s="21">
        <v>3425.9385057471263</v>
      </c>
      <c r="M2840" s="68"/>
      <c r="N2840" s="4"/>
    </row>
    <row r="2841" spans="2:14">
      <c r="B2841" s="59" t="s">
        <v>3377</v>
      </c>
      <c r="C2841" s="7" t="s">
        <v>3378</v>
      </c>
      <c r="I2841" s="64"/>
      <c r="J2841" s="65"/>
      <c r="K2841" s="10"/>
      <c r="L2841" s="21">
        <v>3425.9385057471263</v>
      </c>
      <c r="M2841" s="68"/>
      <c r="N2841" s="4"/>
    </row>
    <row r="2842" spans="2:14">
      <c r="B2842" s="59" t="s">
        <v>3379</v>
      </c>
      <c r="C2842" s="7" t="s">
        <v>3380</v>
      </c>
      <c r="I2842" s="64"/>
      <c r="J2842" s="65"/>
      <c r="K2842" s="10"/>
      <c r="L2842" s="21">
        <v>3425.9385057471263</v>
      </c>
      <c r="M2842" s="68"/>
      <c r="N2842" s="4"/>
    </row>
    <row r="2843" spans="2:14">
      <c r="B2843" s="59" t="s">
        <v>3381</v>
      </c>
      <c r="C2843" s="7" t="s">
        <v>3382</v>
      </c>
      <c r="I2843" s="64"/>
      <c r="J2843" s="65"/>
      <c r="K2843" s="10"/>
      <c r="L2843" s="21">
        <v>4737.751724137931</v>
      </c>
      <c r="M2843" s="68"/>
      <c r="N2843" s="4"/>
    </row>
    <row r="2844" spans="2:14">
      <c r="B2844" s="59" t="s">
        <v>3383</v>
      </c>
      <c r="C2844" s="7" t="s">
        <v>3384</v>
      </c>
      <c r="I2844" s="64"/>
      <c r="J2844" s="65"/>
      <c r="K2844" s="10"/>
      <c r="L2844" s="21">
        <v>4737.751724137931</v>
      </c>
      <c r="M2844" s="68"/>
      <c r="N2844" s="4"/>
    </row>
    <row r="2845" spans="2:14">
      <c r="B2845" s="59" t="s">
        <v>3385</v>
      </c>
      <c r="C2845" s="7" t="s">
        <v>3386</v>
      </c>
      <c r="I2845" s="64"/>
      <c r="J2845" s="65"/>
      <c r="K2845" s="10"/>
      <c r="L2845" s="21">
        <v>5118.3551724137933</v>
      </c>
      <c r="M2845" s="68"/>
      <c r="N2845" s="4"/>
    </row>
    <row r="2846" spans="2:14">
      <c r="B2846" s="59" t="s">
        <v>3387</v>
      </c>
      <c r="C2846" s="7" t="s">
        <v>3388</v>
      </c>
      <c r="I2846" s="64"/>
      <c r="J2846" s="65"/>
      <c r="K2846" s="10"/>
      <c r="L2846" s="21">
        <v>4929.5758620689649</v>
      </c>
      <c r="M2846" s="68"/>
      <c r="N2846" s="4"/>
    </row>
    <row r="2847" spans="2:14">
      <c r="B2847" s="59" t="s">
        <v>3389</v>
      </c>
      <c r="C2847" s="7" t="s">
        <v>3390</v>
      </c>
      <c r="I2847" s="64"/>
      <c r="J2847" s="65"/>
      <c r="K2847" s="10"/>
      <c r="L2847" s="21">
        <v>4929.5758620689649</v>
      </c>
      <c r="M2847" s="68"/>
      <c r="N2847" s="4"/>
    </row>
    <row r="2848" spans="2:14">
      <c r="B2848" s="59" t="s">
        <v>3391</v>
      </c>
      <c r="C2848" s="7" t="s">
        <v>3392</v>
      </c>
      <c r="I2848" s="64"/>
      <c r="J2848" s="65"/>
      <c r="K2848" s="10"/>
      <c r="L2848" s="21">
        <v>4929.5758620689649</v>
      </c>
      <c r="M2848" s="68"/>
      <c r="N2848" s="4"/>
    </row>
    <row r="2849" spans="2:14">
      <c r="B2849" s="59" t="s">
        <v>3393</v>
      </c>
      <c r="C2849" s="7" t="s">
        <v>3394</v>
      </c>
      <c r="I2849" s="64"/>
      <c r="J2849" s="65"/>
      <c r="K2849" s="10"/>
      <c r="L2849" s="21">
        <v>5916.0999999999995</v>
      </c>
      <c r="M2849" s="68"/>
      <c r="N2849" s="4"/>
    </row>
    <row r="2850" spans="2:14">
      <c r="B2850" s="59" t="s">
        <v>3395</v>
      </c>
      <c r="C2850" s="7" t="s">
        <v>3396</v>
      </c>
      <c r="I2850" s="64"/>
      <c r="J2850" s="65"/>
      <c r="K2850" s="10"/>
      <c r="L2850" s="21">
        <v>5916.0999999999995</v>
      </c>
      <c r="M2850" s="68"/>
      <c r="N2850" s="4"/>
    </row>
    <row r="2851" spans="2:14">
      <c r="B2851" s="59" t="s">
        <v>3397</v>
      </c>
      <c r="C2851" s="7" t="s">
        <v>3398</v>
      </c>
      <c r="I2851" s="64"/>
      <c r="J2851" s="65"/>
      <c r="K2851" s="10"/>
      <c r="L2851" s="21">
        <v>6553.4839080459769</v>
      </c>
      <c r="M2851" s="68"/>
      <c r="N2851" s="4"/>
    </row>
    <row r="2852" spans="2:14">
      <c r="B2852" s="59" t="s">
        <v>3399</v>
      </c>
      <c r="C2852" s="7" t="s">
        <v>3400</v>
      </c>
      <c r="I2852" s="64"/>
      <c r="J2852" s="65"/>
      <c r="K2852" s="10"/>
      <c r="L2852" s="21">
        <v>243.07873563218391</v>
      </c>
      <c r="M2852" s="68"/>
      <c r="N2852" s="4"/>
    </row>
    <row r="2853" spans="2:14">
      <c r="B2853" s="59" t="s">
        <v>3401</v>
      </c>
      <c r="C2853" s="7" t="s">
        <v>3402</v>
      </c>
      <c r="I2853" s="64"/>
      <c r="J2853" s="65"/>
      <c r="K2853" s="10"/>
      <c r="L2853" s="21">
        <v>243.07873563218391</v>
      </c>
      <c r="M2853" s="68"/>
      <c r="N2853" s="4"/>
    </row>
    <row r="2854" spans="2:14">
      <c r="B2854" s="59" t="s">
        <v>3403</v>
      </c>
      <c r="C2854" s="7" t="s">
        <v>3404</v>
      </c>
      <c r="I2854" s="64"/>
      <c r="J2854" s="65"/>
      <c r="K2854" s="10"/>
      <c r="L2854" s="21">
        <v>243.07873563218391</v>
      </c>
      <c r="M2854" s="68"/>
      <c r="N2854" s="4"/>
    </row>
    <row r="2855" spans="2:14">
      <c r="B2855" s="59" t="s">
        <v>3405</v>
      </c>
      <c r="C2855" s="7" t="s">
        <v>3406</v>
      </c>
      <c r="I2855" s="64"/>
      <c r="J2855" s="65"/>
      <c r="K2855" s="10"/>
      <c r="L2855" s="21">
        <v>243.07873563218391</v>
      </c>
      <c r="M2855" s="68"/>
      <c r="N2855" s="4"/>
    </row>
    <row r="2856" spans="2:14">
      <c r="B2856" s="59" t="s">
        <v>3407</v>
      </c>
      <c r="C2856" s="7" t="s">
        <v>3408</v>
      </c>
      <c r="I2856" s="64"/>
      <c r="J2856" s="65"/>
      <c r="K2856" s="10"/>
      <c r="L2856" s="21">
        <v>872.85057471264372</v>
      </c>
      <c r="M2856" s="68"/>
      <c r="N2856" s="4"/>
    </row>
    <row r="2857" spans="2:14">
      <c r="B2857" s="59" t="s">
        <v>36884</v>
      </c>
      <c r="C2857" s="7" t="s">
        <v>39051</v>
      </c>
      <c r="I2857" s="64"/>
      <c r="J2857" s="65"/>
      <c r="K2857" s="10"/>
      <c r="L2857" s="21">
        <v>2802.7637931034483</v>
      </c>
      <c r="M2857" s="68"/>
      <c r="N2857" s="4"/>
    </row>
    <row r="2858" spans="2:14">
      <c r="B2858" s="59" t="s">
        <v>3409</v>
      </c>
      <c r="C2858" s="7" t="s">
        <v>3410</v>
      </c>
      <c r="I2858" s="64"/>
      <c r="J2858" s="65"/>
      <c r="K2858" s="10"/>
      <c r="L2858" s="21">
        <v>499.351724137931</v>
      </c>
      <c r="M2858" s="68"/>
      <c r="N2858" s="4"/>
    </row>
    <row r="2859" spans="2:14">
      <c r="B2859" s="59" t="s">
        <v>3411</v>
      </c>
      <c r="C2859" s="7" t="s">
        <v>3412</v>
      </c>
      <c r="I2859" s="64"/>
      <c r="J2859" s="65"/>
      <c r="K2859" s="10"/>
      <c r="L2859" s="21">
        <v>650.57816091954032</v>
      </c>
      <c r="M2859" s="68"/>
      <c r="N2859" s="4"/>
    </row>
    <row r="2860" spans="2:14">
      <c r="B2860" s="59" t="s">
        <v>3413</v>
      </c>
      <c r="C2860" s="7" t="s">
        <v>3414</v>
      </c>
      <c r="I2860" s="64"/>
      <c r="J2860" s="65"/>
      <c r="K2860" s="10"/>
      <c r="L2860" s="21">
        <v>150.16074712643677</v>
      </c>
      <c r="M2860" s="68"/>
      <c r="N2860" s="4"/>
    </row>
    <row r="2861" spans="2:14">
      <c r="B2861" s="59" t="s">
        <v>36885</v>
      </c>
      <c r="C2861" s="7" t="s">
        <v>39052</v>
      </c>
      <c r="I2861" s="64"/>
      <c r="J2861" s="65"/>
      <c r="K2861" s="10"/>
      <c r="L2861" s="21">
        <v>248.66091954022988</v>
      </c>
      <c r="M2861" s="68"/>
      <c r="N2861" s="4"/>
    </row>
    <row r="2862" spans="2:14">
      <c r="B2862" s="59" t="s">
        <v>3415</v>
      </c>
      <c r="C2862" s="7" t="s">
        <v>3416</v>
      </c>
      <c r="I2862" s="64"/>
      <c r="J2862" s="65"/>
      <c r="K2862" s="10"/>
      <c r="L2862" s="21">
        <v>1146.3775862068967</v>
      </c>
      <c r="M2862" s="68"/>
      <c r="N2862" s="4"/>
    </row>
    <row r="2863" spans="2:14">
      <c r="B2863" s="59" t="s">
        <v>3417</v>
      </c>
      <c r="C2863" s="7" t="s">
        <v>3418</v>
      </c>
      <c r="I2863" s="64"/>
      <c r="J2863" s="65"/>
      <c r="K2863" s="10"/>
      <c r="L2863" s="21">
        <v>1268.1706896551725</v>
      </c>
      <c r="M2863" s="68"/>
      <c r="N2863" s="4"/>
    </row>
    <row r="2864" spans="2:14">
      <c r="B2864" s="59" t="s">
        <v>3419</v>
      </c>
      <c r="C2864" s="7" t="s">
        <v>3420</v>
      </c>
      <c r="I2864" s="64"/>
      <c r="J2864" s="65"/>
      <c r="K2864" s="10"/>
      <c r="L2864" s="21">
        <v>1695.4614942528735</v>
      </c>
      <c r="M2864" s="68"/>
      <c r="N2864" s="4"/>
    </row>
    <row r="2865" spans="2:14">
      <c r="B2865" s="59" t="s">
        <v>3421</v>
      </c>
      <c r="C2865" s="7" t="s">
        <v>3422</v>
      </c>
      <c r="I2865" s="64"/>
      <c r="J2865" s="65"/>
      <c r="K2865" s="10"/>
      <c r="L2865" s="21">
        <v>656.66781609195402</v>
      </c>
      <c r="M2865" s="68"/>
      <c r="N2865" s="4"/>
    </row>
    <row r="2866" spans="2:14">
      <c r="B2866" s="59" t="s">
        <v>3423</v>
      </c>
      <c r="C2866" s="7" t="s">
        <v>3424</v>
      </c>
      <c r="I2866" s="64"/>
      <c r="J2866" s="65"/>
      <c r="K2866" s="10"/>
      <c r="L2866" s="21">
        <v>850.5218390804597</v>
      </c>
      <c r="M2866" s="68"/>
      <c r="N2866" s="4"/>
    </row>
    <row r="2867" spans="2:14">
      <c r="B2867" s="59" t="s">
        <v>3425</v>
      </c>
      <c r="C2867" s="7" t="s">
        <v>3426</v>
      </c>
      <c r="I2867" s="64"/>
      <c r="J2867" s="65"/>
      <c r="K2867" s="10"/>
      <c r="L2867" s="21">
        <v>150.71896551724137</v>
      </c>
      <c r="M2867" s="68"/>
      <c r="N2867" s="4"/>
    </row>
    <row r="2868" spans="2:14">
      <c r="B2868" s="59" t="s">
        <v>3427</v>
      </c>
      <c r="C2868" s="7" t="s">
        <v>3428</v>
      </c>
      <c r="I2868" s="64"/>
      <c r="J2868" s="65"/>
      <c r="K2868" s="10"/>
      <c r="L2868" s="21">
        <v>4879.8436781609198</v>
      </c>
      <c r="M2868" s="68"/>
      <c r="N2868" s="4"/>
    </row>
    <row r="2869" spans="2:14">
      <c r="B2869" s="59" t="s">
        <v>3429</v>
      </c>
      <c r="C2869" s="7" t="s">
        <v>3430</v>
      </c>
      <c r="I2869" s="64"/>
      <c r="J2869" s="65"/>
      <c r="K2869" s="10"/>
      <c r="L2869" s="21">
        <v>5317.2839080459771</v>
      </c>
      <c r="M2869" s="68"/>
      <c r="N2869" s="4"/>
    </row>
    <row r="2870" spans="2:14">
      <c r="B2870" s="59" t="s">
        <v>3431</v>
      </c>
      <c r="C2870" s="7" t="s">
        <v>3432</v>
      </c>
      <c r="I2870" s="64"/>
      <c r="J2870" s="65"/>
      <c r="K2870" s="10"/>
      <c r="L2870" s="21">
        <v>5883.6218390804597</v>
      </c>
      <c r="M2870" s="68"/>
      <c r="N2870" s="4"/>
    </row>
    <row r="2871" spans="2:14">
      <c r="B2871" s="59" t="s">
        <v>3433</v>
      </c>
      <c r="C2871" s="7" t="s">
        <v>3434</v>
      </c>
      <c r="I2871" s="64"/>
      <c r="J2871" s="65"/>
      <c r="K2871" s="10"/>
      <c r="L2871" s="21">
        <v>6910.7436781609194</v>
      </c>
      <c r="M2871" s="68"/>
      <c r="N2871" s="4"/>
    </row>
    <row r="2872" spans="2:14">
      <c r="B2872" s="59" t="s">
        <v>3435</v>
      </c>
      <c r="C2872" s="7" t="s">
        <v>3436</v>
      </c>
      <c r="I2872" s="64"/>
      <c r="J2872" s="65"/>
      <c r="K2872" s="10"/>
      <c r="L2872" s="21">
        <v>7336.0045977011487</v>
      </c>
      <c r="M2872" s="68"/>
      <c r="N2872" s="4"/>
    </row>
    <row r="2873" spans="2:14">
      <c r="B2873" s="59" t="s">
        <v>3437</v>
      </c>
      <c r="C2873" s="7" t="s">
        <v>3438</v>
      </c>
      <c r="I2873" s="64"/>
      <c r="J2873" s="65"/>
      <c r="K2873" s="10"/>
      <c r="L2873" s="21">
        <v>7890.6706896551723</v>
      </c>
      <c r="M2873" s="68"/>
      <c r="N2873" s="4"/>
    </row>
    <row r="2874" spans="2:14">
      <c r="B2874" s="59" t="s">
        <v>3439</v>
      </c>
      <c r="C2874" s="7" t="s">
        <v>3440</v>
      </c>
      <c r="I2874" s="64"/>
      <c r="J2874" s="65"/>
      <c r="K2874" s="10"/>
      <c r="L2874" s="21">
        <v>8189.5712643678162</v>
      </c>
      <c r="M2874" s="68"/>
      <c r="N2874" s="4"/>
    </row>
    <row r="2875" spans="2:14">
      <c r="B2875" s="59" t="s">
        <v>3441</v>
      </c>
      <c r="C2875" s="7" t="s">
        <v>3442</v>
      </c>
      <c r="I2875" s="64"/>
      <c r="J2875" s="65"/>
      <c r="K2875" s="10"/>
      <c r="L2875" s="21">
        <v>8616.354597701149</v>
      </c>
      <c r="M2875" s="68"/>
      <c r="N2875" s="4"/>
    </row>
    <row r="2876" spans="2:14">
      <c r="B2876" s="59" t="s">
        <v>3443</v>
      </c>
      <c r="C2876" s="7" t="s">
        <v>3444</v>
      </c>
      <c r="I2876" s="64"/>
      <c r="J2876" s="65"/>
      <c r="K2876" s="10"/>
      <c r="L2876" s="21">
        <v>9170.0057471264372</v>
      </c>
      <c r="M2876" s="68"/>
      <c r="N2876" s="4"/>
    </row>
    <row r="2877" spans="2:14">
      <c r="B2877" s="59" t="s">
        <v>3445</v>
      </c>
      <c r="C2877" s="7" t="s">
        <v>3446</v>
      </c>
      <c r="I2877" s="64"/>
      <c r="J2877" s="65"/>
      <c r="K2877" s="10"/>
      <c r="L2877" s="21">
        <v>5885.6517241379306</v>
      </c>
      <c r="M2877" s="68"/>
      <c r="N2877" s="4"/>
    </row>
    <row r="2878" spans="2:14">
      <c r="B2878" s="59" t="s">
        <v>3447</v>
      </c>
      <c r="C2878" s="7" t="s">
        <v>3448</v>
      </c>
      <c r="I2878" s="64"/>
      <c r="J2878" s="65"/>
      <c r="K2878" s="10"/>
      <c r="L2878" s="21">
        <v>5885.6517241379306</v>
      </c>
      <c r="M2878" s="68"/>
      <c r="N2878" s="4"/>
    </row>
    <row r="2879" spans="2:14">
      <c r="B2879" s="59" t="s">
        <v>3449</v>
      </c>
      <c r="C2879" s="7" t="s">
        <v>3450</v>
      </c>
      <c r="I2879" s="64"/>
      <c r="J2879" s="65"/>
      <c r="K2879" s="10"/>
      <c r="L2879" s="21">
        <v>6889.4298850574714</v>
      </c>
      <c r="M2879" s="68"/>
      <c r="N2879" s="4"/>
    </row>
    <row r="2880" spans="2:14">
      <c r="B2880" s="59" t="s">
        <v>3451</v>
      </c>
      <c r="C2880" s="7" t="s">
        <v>3452</v>
      </c>
      <c r="I2880" s="64"/>
      <c r="J2880" s="65"/>
      <c r="K2880" s="10"/>
      <c r="L2880" s="21">
        <v>7895.2379310344832</v>
      </c>
      <c r="M2880" s="68"/>
      <c r="N2880" s="4"/>
    </row>
    <row r="2881" spans="2:14">
      <c r="B2881" s="59" t="s">
        <v>3453</v>
      </c>
      <c r="C2881" s="7" t="s">
        <v>3454</v>
      </c>
      <c r="I2881" s="64"/>
      <c r="J2881" s="65"/>
      <c r="K2881" s="10"/>
      <c r="L2881" s="21">
        <v>8320.4988505747133</v>
      </c>
      <c r="M2881" s="68"/>
      <c r="N2881" s="4"/>
    </row>
    <row r="2882" spans="2:14">
      <c r="B2882" s="59" t="s">
        <v>3455</v>
      </c>
      <c r="C2882" s="7" t="s">
        <v>3456</v>
      </c>
      <c r="I2882" s="64"/>
      <c r="J2882" s="65"/>
      <c r="K2882" s="10"/>
      <c r="L2882" s="21">
        <v>8874.15</v>
      </c>
      <c r="M2882" s="68"/>
      <c r="N2882" s="4"/>
    </row>
    <row r="2883" spans="2:14">
      <c r="B2883" s="59" t="s">
        <v>3457</v>
      </c>
      <c r="C2883" s="7" t="s">
        <v>3458</v>
      </c>
      <c r="I2883" s="64"/>
      <c r="J2883" s="65"/>
      <c r="K2883" s="10"/>
      <c r="L2883" s="21">
        <v>9174.065517241379</v>
      </c>
      <c r="M2883" s="68"/>
      <c r="N2883" s="4"/>
    </row>
    <row r="2884" spans="2:14">
      <c r="B2884" s="59" t="s">
        <v>3459</v>
      </c>
      <c r="C2884" s="7" t="s">
        <v>3460</v>
      </c>
      <c r="I2884" s="64"/>
      <c r="J2884" s="65"/>
      <c r="K2884" s="10"/>
      <c r="L2884" s="21">
        <v>9601.3563218390809</v>
      </c>
      <c r="M2884" s="68"/>
      <c r="N2884" s="4"/>
    </row>
    <row r="2885" spans="2:14">
      <c r="B2885" s="59" t="s">
        <v>3461</v>
      </c>
      <c r="C2885" s="7" t="s">
        <v>3462</v>
      </c>
      <c r="I2885" s="64"/>
      <c r="J2885" s="65"/>
      <c r="K2885" s="10"/>
      <c r="L2885" s="21">
        <v>10153.992528735633</v>
      </c>
      <c r="M2885" s="68"/>
      <c r="N2885" s="4"/>
    </row>
    <row r="2886" spans="2:14">
      <c r="B2886" s="59" t="s">
        <v>3463</v>
      </c>
      <c r="C2886" s="7" t="s">
        <v>3464</v>
      </c>
      <c r="I2886" s="64"/>
      <c r="J2886" s="65"/>
      <c r="K2886" s="10"/>
      <c r="L2886" s="21">
        <v>5994.7580459770124</v>
      </c>
      <c r="M2886" s="68"/>
      <c r="N2886" s="4"/>
    </row>
    <row r="2887" spans="2:14">
      <c r="B2887" s="59" t="s">
        <v>3465</v>
      </c>
      <c r="C2887" s="7" t="s">
        <v>3466</v>
      </c>
      <c r="I2887" s="64"/>
      <c r="J2887" s="65"/>
      <c r="K2887" s="10"/>
      <c r="L2887" s="21">
        <v>6431.1833333333334</v>
      </c>
      <c r="M2887" s="68"/>
      <c r="N2887" s="4"/>
    </row>
    <row r="2888" spans="2:14">
      <c r="B2888" s="59" t="s">
        <v>3467</v>
      </c>
      <c r="C2888" s="7" t="s">
        <v>3468</v>
      </c>
      <c r="I2888" s="64"/>
      <c r="J2888" s="65"/>
      <c r="K2888" s="10"/>
      <c r="L2888" s="21">
        <v>6997.521264367816</v>
      </c>
      <c r="M2888" s="68"/>
      <c r="N2888" s="4"/>
    </row>
    <row r="2889" spans="2:14">
      <c r="B2889" s="59" t="s">
        <v>3469</v>
      </c>
      <c r="C2889" s="7" t="s">
        <v>3470</v>
      </c>
      <c r="I2889" s="64"/>
      <c r="J2889" s="65"/>
      <c r="K2889" s="10"/>
      <c r="L2889" s="21">
        <v>8000.2844827586214</v>
      </c>
      <c r="M2889" s="68"/>
      <c r="N2889" s="4"/>
    </row>
    <row r="2890" spans="2:14">
      <c r="B2890" s="59" t="s">
        <v>3471</v>
      </c>
      <c r="C2890" s="7" t="s">
        <v>3472</v>
      </c>
      <c r="I2890" s="64"/>
      <c r="J2890" s="65"/>
      <c r="K2890" s="10"/>
      <c r="L2890" s="21">
        <v>8427.5752873563215</v>
      </c>
      <c r="M2890" s="68"/>
      <c r="N2890" s="4"/>
    </row>
    <row r="2891" spans="2:14">
      <c r="B2891" s="59" t="s">
        <v>3473</v>
      </c>
      <c r="C2891" s="7" t="s">
        <v>3474</v>
      </c>
      <c r="I2891" s="64"/>
      <c r="J2891" s="65"/>
      <c r="K2891" s="10"/>
      <c r="L2891" s="21">
        <v>8982.2413793103442</v>
      </c>
      <c r="M2891" s="68"/>
      <c r="N2891" s="4"/>
    </row>
    <row r="2892" spans="2:14">
      <c r="B2892" s="59" t="s">
        <v>3475</v>
      </c>
      <c r="C2892" s="7" t="s">
        <v>3476</v>
      </c>
      <c r="I2892" s="64"/>
      <c r="J2892" s="65"/>
      <c r="K2892" s="10"/>
      <c r="L2892" s="21">
        <v>9280.6344827586199</v>
      </c>
      <c r="M2892" s="68"/>
      <c r="N2892" s="4"/>
    </row>
    <row r="2893" spans="2:14">
      <c r="B2893" s="59" t="s">
        <v>3477</v>
      </c>
      <c r="C2893" s="7" t="s">
        <v>3478</v>
      </c>
      <c r="I2893" s="64"/>
      <c r="J2893" s="65"/>
      <c r="K2893" s="10"/>
      <c r="L2893" s="21">
        <v>9706.4028735632182</v>
      </c>
      <c r="M2893" s="68"/>
      <c r="N2893" s="4"/>
    </row>
    <row r="2894" spans="2:14">
      <c r="B2894" s="59" t="s">
        <v>3479</v>
      </c>
      <c r="C2894" s="7" t="s">
        <v>3480</v>
      </c>
      <c r="I2894" s="64"/>
      <c r="J2894" s="65"/>
      <c r="K2894" s="10"/>
      <c r="L2894" s="21">
        <v>10261.57643678161</v>
      </c>
      <c r="M2894" s="68"/>
      <c r="N2894" s="4"/>
    </row>
    <row r="2895" spans="2:14">
      <c r="B2895" s="59" t="s">
        <v>3481</v>
      </c>
      <c r="C2895" s="7" t="s">
        <v>3482</v>
      </c>
      <c r="I2895" s="64"/>
      <c r="J2895" s="65"/>
      <c r="K2895" s="10"/>
      <c r="L2895" s="21">
        <v>6436.7655172413788</v>
      </c>
      <c r="M2895" s="68"/>
      <c r="N2895" s="4"/>
    </row>
    <row r="2896" spans="2:14">
      <c r="B2896" s="59" t="s">
        <v>3483</v>
      </c>
      <c r="C2896" s="7" t="s">
        <v>3484</v>
      </c>
      <c r="I2896" s="64"/>
      <c r="J2896" s="65"/>
      <c r="K2896" s="10"/>
      <c r="L2896" s="21">
        <v>6871.1609195402298</v>
      </c>
      <c r="M2896" s="68"/>
      <c r="N2896" s="4"/>
    </row>
    <row r="2897" spans="2:14">
      <c r="B2897" s="59" t="s">
        <v>3485</v>
      </c>
      <c r="C2897" s="7" t="s">
        <v>3486</v>
      </c>
      <c r="I2897" s="64"/>
      <c r="J2897" s="65"/>
      <c r="K2897" s="10"/>
      <c r="L2897" s="21">
        <v>7438.5137931034478</v>
      </c>
      <c r="M2897" s="68"/>
      <c r="N2897" s="4"/>
    </row>
    <row r="2898" spans="2:14">
      <c r="B2898" s="59" t="s">
        <v>3487</v>
      </c>
      <c r="C2898" s="7" t="s">
        <v>3488</v>
      </c>
      <c r="I2898" s="64"/>
      <c r="J2898" s="65"/>
      <c r="K2898" s="10"/>
      <c r="L2898" s="21">
        <v>8433.664942528736</v>
      </c>
      <c r="M2898" s="68"/>
      <c r="N2898" s="4"/>
    </row>
    <row r="2899" spans="2:14">
      <c r="B2899" s="59" t="s">
        <v>3489</v>
      </c>
      <c r="C2899" s="7" t="s">
        <v>3490</v>
      </c>
      <c r="I2899" s="64"/>
      <c r="J2899" s="65"/>
      <c r="K2899" s="10"/>
      <c r="L2899" s="21">
        <v>8859.4333333333343</v>
      </c>
      <c r="M2899" s="68"/>
      <c r="N2899" s="4"/>
    </row>
    <row r="2900" spans="2:14">
      <c r="B2900" s="59" t="s">
        <v>3491</v>
      </c>
      <c r="C2900" s="7" t="s">
        <v>3492</v>
      </c>
      <c r="I2900" s="64"/>
      <c r="J2900" s="65"/>
      <c r="K2900" s="10"/>
      <c r="L2900" s="21">
        <v>9412.0695402298861</v>
      </c>
      <c r="M2900" s="68"/>
      <c r="N2900" s="4"/>
    </row>
    <row r="2901" spans="2:14">
      <c r="B2901" s="59" t="s">
        <v>3493</v>
      </c>
      <c r="C2901" s="7" t="s">
        <v>3494</v>
      </c>
      <c r="I2901" s="64"/>
      <c r="J2901" s="65"/>
      <c r="K2901" s="10"/>
      <c r="L2901" s="21">
        <v>9710.9701149425291</v>
      </c>
      <c r="M2901" s="68"/>
      <c r="N2901" s="4"/>
    </row>
    <row r="2902" spans="2:14">
      <c r="B2902" s="59" t="s">
        <v>3495</v>
      </c>
      <c r="C2902" s="7" t="s">
        <v>3496</v>
      </c>
      <c r="I2902" s="64"/>
      <c r="J2902" s="65"/>
      <c r="K2902" s="10"/>
      <c r="L2902" s="21">
        <v>10138.768390804596</v>
      </c>
      <c r="M2902" s="68"/>
      <c r="N2902" s="4"/>
    </row>
    <row r="2903" spans="2:14">
      <c r="B2903" s="59" t="s">
        <v>3497</v>
      </c>
      <c r="C2903" s="7" t="s">
        <v>3498</v>
      </c>
      <c r="I2903" s="64"/>
      <c r="J2903" s="65"/>
      <c r="K2903" s="10"/>
      <c r="L2903" s="21">
        <v>10692.927011494252</v>
      </c>
      <c r="M2903" s="68"/>
      <c r="N2903" s="4"/>
    </row>
    <row r="2904" spans="2:14">
      <c r="B2904" s="59" t="s">
        <v>3499</v>
      </c>
      <c r="C2904" s="7" t="s">
        <v>3500</v>
      </c>
      <c r="I2904" s="64"/>
      <c r="J2904" s="65"/>
      <c r="K2904" s="10"/>
      <c r="L2904" s="21">
        <v>9441.5028735632186</v>
      </c>
      <c r="M2904" s="68"/>
      <c r="N2904" s="4"/>
    </row>
    <row r="2905" spans="2:14">
      <c r="B2905" s="59" t="s">
        <v>3501</v>
      </c>
      <c r="C2905" s="7" t="s">
        <v>3502</v>
      </c>
      <c r="I2905" s="64"/>
      <c r="J2905" s="65"/>
      <c r="K2905" s="10"/>
      <c r="L2905" s="21">
        <v>9875.8982758620696</v>
      </c>
      <c r="M2905" s="68"/>
      <c r="N2905" s="4"/>
    </row>
    <row r="2906" spans="2:14">
      <c r="B2906" s="59" t="s">
        <v>3503</v>
      </c>
      <c r="C2906" s="7" t="s">
        <v>3504</v>
      </c>
      <c r="I2906" s="64"/>
      <c r="J2906" s="65"/>
      <c r="K2906" s="10"/>
      <c r="L2906" s="21">
        <v>10443.251149425289</v>
      </c>
      <c r="M2906" s="68"/>
      <c r="N2906" s="4"/>
    </row>
    <row r="2907" spans="2:14">
      <c r="B2907" s="59" t="s">
        <v>3505</v>
      </c>
      <c r="C2907" s="7" t="s">
        <v>3506</v>
      </c>
      <c r="I2907" s="64"/>
      <c r="J2907" s="65"/>
      <c r="K2907" s="10"/>
      <c r="L2907" s="21">
        <v>11374.460919540232</v>
      </c>
      <c r="M2907" s="68"/>
      <c r="N2907" s="4"/>
    </row>
    <row r="2908" spans="2:14">
      <c r="B2908" s="59" t="s">
        <v>3507</v>
      </c>
      <c r="C2908" s="7" t="s">
        <v>3508</v>
      </c>
      <c r="I2908" s="64"/>
      <c r="J2908" s="65"/>
      <c r="K2908" s="10"/>
      <c r="L2908" s="21">
        <v>11799.721839080459</v>
      </c>
      <c r="M2908" s="68"/>
      <c r="N2908" s="4"/>
    </row>
    <row r="2909" spans="2:14">
      <c r="B2909" s="59" t="s">
        <v>3509</v>
      </c>
      <c r="C2909" s="7" t="s">
        <v>3510</v>
      </c>
      <c r="I2909" s="64"/>
      <c r="J2909" s="65"/>
      <c r="K2909" s="10"/>
      <c r="L2909" s="21">
        <v>12355.910344827586</v>
      </c>
      <c r="M2909" s="68"/>
      <c r="N2909" s="4"/>
    </row>
    <row r="2910" spans="2:14">
      <c r="B2910" s="59" t="s">
        <v>3511</v>
      </c>
      <c r="C2910" s="7" t="s">
        <v>3512</v>
      </c>
      <c r="I2910" s="64"/>
      <c r="J2910" s="65"/>
      <c r="K2910" s="10"/>
      <c r="L2910" s="21">
        <v>12653.288505747127</v>
      </c>
      <c r="M2910" s="68"/>
      <c r="N2910" s="4"/>
    </row>
    <row r="2911" spans="2:14">
      <c r="B2911" s="59" t="s">
        <v>3513</v>
      </c>
      <c r="C2911" s="7" t="s">
        <v>3514</v>
      </c>
      <c r="I2911" s="64"/>
      <c r="J2911" s="65"/>
      <c r="K2911" s="10"/>
      <c r="L2911" s="21">
        <v>13082.6091954023</v>
      </c>
      <c r="M2911" s="68"/>
      <c r="N2911" s="4"/>
    </row>
    <row r="2912" spans="2:14">
      <c r="B2912" s="59" t="s">
        <v>3515</v>
      </c>
      <c r="C2912" s="7" t="s">
        <v>3516</v>
      </c>
      <c r="I2912" s="64"/>
      <c r="J2912" s="65"/>
      <c r="K2912" s="10"/>
      <c r="L2912" s="21">
        <v>13634.737931034482</v>
      </c>
      <c r="M2912" s="68"/>
      <c r="N2912" s="4"/>
    </row>
    <row r="2913" spans="2:14">
      <c r="B2913" s="59" t="s">
        <v>3517</v>
      </c>
      <c r="C2913" s="7" t="s">
        <v>3518</v>
      </c>
      <c r="I2913" s="64"/>
      <c r="J2913" s="65"/>
      <c r="K2913" s="10"/>
      <c r="L2913" s="21">
        <v>3939.4994252873566</v>
      </c>
      <c r="M2913" s="68"/>
      <c r="N2913" s="4"/>
    </row>
    <row r="2914" spans="2:14">
      <c r="B2914" s="59" t="s">
        <v>3519</v>
      </c>
      <c r="C2914" s="7" t="s">
        <v>3520</v>
      </c>
      <c r="I2914" s="64"/>
      <c r="J2914" s="65"/>
      <c r="K2914" s="10"/>
      <c r="L2914" s="21">
        <v>4039.978735632184</v>
      </c>
      <c r="M2914" s="68"/>
      <c r="N2914" s="4"/>
    </row>
    <row r="2915" spans="2:14">
      <c r="B2915" s="59" t="s">
        <v>3521</v>
      </c>
      <c r="C2915" s="7" t="s">
        <v>3522</v>
      </c>
      <c r="I2915" s="64"/>
      <c r="J2915" s="65"/>
      <c r="K2915" s="10"/>
      <c r="L2915" s="21">
        <v>4039.978735632184</v>
      </c>
      <c r="M2915" s="68"/>
      <c r="N2915" s="4"/>
    </row>
    <row r="2916" spans="2:14">
      <c r="B2916" s="59" t="s">
        <v>3523</v>
      </c>
      <c r="C2916" s="7" t="s">
        <v>3524</v>
      </c>
      <c r="I2916" s="64"/>
      <c r="J2916" s="65"/>
      <c r="K2916" s="10"/>
      <c r="L2916" s="21">
        <v>5008.2339080459769</v>
      </c>
      <c r="M2916" s="68"/>
      <c r="N2916" s="4"/>
    </row>
    <row r="2917" spans="2:14">
      <c r="B2917" s="59" t="s">
        <v>3525</v>
      </c>
      <c r="C2917" s="7" t="s">
        <v>3526</v>
      </c>
      <c r="I2917" s="64"/>
      <c r="J2917" s="65"/>
      <c r="K2917" s="10"/>
      <c r="L2917" s="21">
        <v>4460.164942528736</v>
      </c>
      <c r="M2917" s="68"/>
      <c r="N2917" s="4"/>
    </row>
    <row r="2918" spans="2:14">
      <c r="B2918" s="59" t="s">
        <v>3527</v>
      </c>
      <c r="C2918" s="7" t="s">
        <v>3528</v>
      </c>
      <c r="I2918" s="64"/>
      <c r="J2918" s="65"/>
      <c r="K2918" s="10"/>
      <c r="L2918" s="21">
        <v>4460.164942528736</v>
      </c>
      <c r="M2918" s="68"/>
      <c r="N2918" s="4"/>
    </row>
    <row r="2919" spans="2:14">
      <c r="B2919" s="59" t="s">
        <v>3529</v>
      </c>
      <c r="C2919" s="7" t="s">
        <v>3530</v>
      </c>
      <c r="I2919" s="64"/>
      <c r="J2919" s="65"/>
      <c r="K2919" s="10"/>
      <c r="L2919" s="21">
        <v>5653.7373563218398</v>
      </c>
      <c r="M2919" s="68"/>
      <c r="N2919" s="4"/>
    </row>
    <row r="2920" spans="2:14">
      <c r="B2920" s="59" t="s">
        <v>3531</v>
      </c>
      <c r="C2920" s="7" t="s">
        <v>3532</v>
      </c>
      <c r="I2920" s="64"/>
      <c r="J2920" s="65"/>
      <c r="K2920" s="10"/>
      <c r="L2920" s="21">
        <v>2828.6448275862067</v>
      </c>
      <c r="M2920" s="68"/>
      <c r="N2920" s="4"/>
    </row>
    <row r="2921" spans="2:14">
      <c r="B2921" s="59" t="s">
        <v>3533</v>
      </c>
      <c r="C2921" s="7" t="s">
        <v>3534</v>
      </c>
      <c r="I2921" s="64"/>
      <c r="J2921" s="65"/>
      <c r="K2921" s="10"/>
      <c r="L2921" s="21">
        <v>4291.1770114942528</v>
      </c>
      <c r="M2921" s="68"/>
      <c r="N2921" s="4"/>
    </row>
    <row r="2922" spans="2:14">
      <c r="B2922" s="59" t="s">
        <v>3535</v>
      </c>
      <c r="C2922" s="7" t="s">
        <v>3536</v>
      </c>
      <c r="I2922" s="64"/>
      <c r="J2922" s="65"/>
      <c r="K2922" s="10"/>
      <c r="L2922" s="21">
        <v>6779.8160919540223</v>
      </c>
      <c r="M2922" s="68"/>
      <c r="N2922" s="4"/>
    </row>
    <row r="2923" spans="2:14">
      <c r="B2923" s="59" t="s">
        <v>3537</v>
      </c>
      <c r="C2923" s="7" t="s">
        <v>3538</v>
      </c>
      <c r="I2923" s="64"/>
      <c r="J2923" s="65"/>
      <c r="K2923" s="10"/>
      <c r="L2923" s="21">
        <v>7457.7977011494249</v>
      </c>
      <c r="M2923" s="68"/>
      <c r="N2923" s="4"/>
    </row>
    <row r="2924" spans="2:14">
      <c r="B2924" s="59" t="s">
        <v>3539</v>
      </c>
      <c r="C2924" s="7" t="s">
        <v>3540</v>
      </c>
      <c r="I2924" s="64"/>
      <c r="J2924" s="65"/>
      <c r="K2924" s="10"/>
      <c r="L2924" s="21">
        <v>13554.05</v>
      </c>
      <c r="M2924" s="68"/>
      <c r="N2924" s="4"/>
    </row>
    <row r="2925" spans="2:14">
      <c r="B2925" s="59" t="s">
        <v>3541</v>
      </c>
      <c r="C2925" s="7" t="s">
        <v>3542</v>
      </c>
      <c r="I2925" s="64"/>
      <c r="J2925" s="65"/>
      <c r="K2925" s="10"/>
      <c r="L2925" s="21">
        <v>4035.9189655172413</v>
      </c>
      <c r="M2925" s="68"/>
      <c r="N2925" s="4"/>
    </row>
    <row r="2926" spans="2:14">
      <c r="B2926" s="59" t="s">
        <v>3543</v>
      </c>
      <c r="C2926" s="7" t="s">
        <v>3544</v>
      </c>
      <c r="I2926" s="64"/>
      <c r="J2926" s="65"/>
      <c r="K2926" s="10"/>
      <c r="L2926" s="21">
        <v>6128.2229885057477</v>
      </c>
      <c r="M2926" s="68"/>
      <c r="N2926" s="4"/>
    </row>
    <row r="2927" spans="2:14">
      <c r="B2927" s="59" t="s">
        <v>3545</v>
      </c>
      <c r="C2927" s="7" t="s">
        <v>3546</v>
      </c>
      <c r="I2927" s="64"/>
      <c r="J2927" s="65"/>
      <c r="K2927" s="10"/>
      <c r="L2927" s="21">
        <v>9685.5965517241384</v>
      </c>
      <c r="M2927" s="68"/>
      <c r="N2927" s="4"/>
    </row>
    <row r="2928" spans="2:14">
      <c r="B2928" s="59" t="s">
        <v>3547</v>
      </c>
      <c r="C2928" s="7" t="s">
        <v>3548</v>
      </c>
      <c r="I2928" s="64"/>
      <c r="J2928" s="65"/>
      <c r="K2928" s="10"/>
      <c r="L2928" s="21">
        <v>10651.821839080461</v>
      </c>
      <c r="M2928" s="68"/>
      <c r="N2928" s="4"/>
    </row>
    <row r="2929" spans="2:14">
      <c r="B2929" s="59" t="s">
        <v>3549</v>
      </c>
      <c r="C2929" s="7" t="s">
        <v>3550</v>
      </c>
      <c r="I2929" s="64"/>
      <c r="J2929" s="65"/>
      <c r="K2929" s="10"/>
      <c r="L2929" s="21">
        <v>19365.610919540231</v>
      </c>
      <c r="M2929" s="68"/>
      <c r="N2929" s="4"/>
    </row>
    <row r="2930" spans="2:14">
      <c r="B2930" s="59" t="s">
        <v>3551</v>
      </c>
      <c r="C2930" s="7" t="s">
        <v>3552</v>
      </c>
      <c r="I2930" s="64"/>
      <c r="J2930" s="65"/>
      <c r="K2930" s="10"/>
      <c r="L2930" s="21">
        <v>2487.1166666666663</v>
      </c>
      <c r="M2930" s="68"/>
      <c r="N2930" s="4"/>
    </row>
    <row r="2931" spans="2:14">
      <c r="B2931" s="59" t="s">
        <v>3553</v>
      </c>
      <c r="C2931" s="7" t="s">
        <v>3554</v>
      </c>
      <c r="I2931" s="64"/>
      <c r="J2931" s="65"/>
      <c r="K2931" s="10"/>
      <c r="L2931" s="21">
        <v>3281.8166666666666</v>
      </c>
      <c r="M2931" s="68"/>
      <c r="N2931" s="4"/>
    </row>
    <row r="2932" spans="2:14">
      <c r="B2932" s="59" t="s">
        <v>3555</v>
      </c>
      <c r="C2932" s="7" t="s">
        <v>3556</v>
      </c>
      <c r="I2932" s="64"/>
      <c r="J2932" s="65"/>
      <c r="K2932" s="10"/>
      <c r="L2932" s="21">
        <v>5962.7873563218391</v>
      </c>
      <c r="M2932" s="68"/>
      <c r="N2932" s="4"/>
    </row>
    <row r="2933" spans="2:14">
      <c r="B2933" s="59" t="s">
        <v>3557</v>
      </c>
      <c r="C2933" s="7" t="s">
        <v>3558</v>
      </c>
      <c r="I2933" s="64"/>
      <c r="J2933" s="65"/>
      <c r="K2933" s="10"/>
      <c r="L2933" s="21">
        <v>6557.5436781609196</v>
      </c>
      <c r="M2933" s="68"/>
      <c r="N2933" s="4"/>
    </row>
    <row r="2934" spans="2:14">
      <c r="B2934" s="59" t="s">
        <v>3559</v>
      </c>
      <c r="C2934" s="7" t="s">
        <v>3560</v>
      </c>
      <c r="I2934" s="64"/>
      <c r="J2934" s="65"/>
      <c r="K2934" s="10"/>
      <c r="L2934" s="21">
        <v>11917.962643678162</v>
      </c>
      <c r="M2934" s="68"/>
      <c r="N2934" s="4"/>
    </row>
    <row r="2935" spans="2:14">
      <c r="B2935" s="59" t="s">
        <v>3561</v>
      </c>
      <c r="C2935" s="7" t="s">
        <v>3562</v>
      </c>
      <c r="I2935" s="64"/>
      <c r="J2935" s="65"/>
      <c r="K2935" s="10"/>
      <c r="L2935" s="21">
        <v>3233.0994252873561</v>
      </c>
      <c r="M2935" s="68"/>
      <c r="N2935" s="4"/>
    </row>
    <row r="2936" spans="2:14">
      <c r="B2936" s="59" t="s">
        <v>3563</v>
      </c>
      <c r="C2936" s="7" t="s">
        <v>3564</v>
      </c>
      <c r="I2936" s="64"/>
      <c r="J2936" s="65"/>
      <c r="K2936" s="10"/>
      <c r="L2936" s="21">
        <v>4264.7885057471267</v>
      </c>
      <c r="M2936" s="68"/>
      <c r="N2936" s="4"/>
    </row>
    <row r="2937" spans="2:14">
      <c r="B2937" s="59" t="s">
        <v>3565</v>
      </c>
      <c r="C2937" s="7" t="s">
        <v>3566</v>
      </c>
      <c r="I2937" s="64"/>
      <c r="J2937" s="65"/>
      <c r="K2937" s="10"/>
      <c r="L2937" s="21">
        <v>7748.0712643678162</v>
      </c>
      <c r="M2937" s="68"/>
      <c r="N2937" s="4"/>
    </row>
    <row r="2938" spans="2:14">
      <c r="B2938" s="59" t="s">
        <v>3567</v>
      </c>
      <c r="C2938" s="7" t="s">
        <v>3568</v>
      </c>
      <c r="I2938" s="64"/>
      <c r="J2938" s="65"/>
      <c r="K2938" s="10"/>
      <c r="L2938" s="21">
        <v>8522.9798850574716</v>
      </c>
      <c r="M2938" s="68"/>
      <c r="N2938" s="4"/>
    </row>
    <row r="2939" spans="2:14">
      <c r="B2939" s="59" t="s">
        <v>3569</v>
      </c>
      <c r="C2939" s="7" t="s">
        <v>3570</v>
      </c>
      <c r="I2939" s="64"/>
      <c r="J2939" s="65"/>
      <c r="K2939" s="10"/>
      <c r="L2939" s="21">
        <v>15491.575287356321</v>
      </c>
      <c r="M2939" s="68"/>
      <c r="N2939" s="4"/>
    </row>
    <row r="2940" spans="2:14">
      <c r="B2940" s="59" t="s">
        <v>3571</v>
      </c>
      <c r="C2940" s="7" t="s">
        <v>3572</v>
      </c>
      <c r="I2940" s="64"/>
      <c r="J2940" s="65"/>
      <c r="K2940" s="10"/>
      <c r="L2940" s="21">
        <v>11483.059770114944</v>
      </c>
      <c r="M2940" s="68"/>
      <c r="N2940" s="4"/>
    </row>
    <row r="2941" spans="2:14">
      <c r="B2941" s="59" t="s">
        <v>3573</v>
      </c>
      <c r="C2941" s="7" t="s">
        <v>3574</v>
      </c>
      <c r="I2941" s="64"/>
      <c r="J2941" s="65"/>
      <c r="K2941" s="10"/>
      <c r="L2941" s="21">
        <v>721.62413793103451</v>
      </c>
      <c r="M2941" s="68"/>
      <c r="N2941" s="4"/>
    </row>
    <row r="2942" spans="2:14">
      <c r="B2942" s="59" t="s">
        <v>3575</v>
      </c>
      <c r="C2942" s="7" t="s">
        <v>3576</v>
      </c>
      <c r="I2942" s="64"/>
      <c r="J2942" s="65"/>
      <c r="K2942" s="10"/>
      <c r="L2942" s="21">
        <v>265614.51954022993</v>
      </c>
      <c r="M2942" s="68"/>
      <c r="N2942" s="4"/>
    </row>
    <row r="2943" spans="2:14">
      <c r="B2943" s="59" t="s">
        <v>3577</v>
      </c>
      <c r="C2943" s="7" t="s">
        <v>3578</v>
      </c>
      <c r="I2943" s="64"/>
      <c r="J2943" s="65"/>
      <c r="K2943" s="10"/>
      <c r="L2943" s="21">
        <v>269025.23390804598</v>
      </c>
      <c r="M2943" s="68"/>
      <c r="N2943" s="4"/>
    </row>
    <row r="2944" spans="2:14">
      <c r="B2944" s="59" t="s">
        <v>3579</v>
      </c>
      <c r="C2944" s="7" t="s">
        <v>3580</v>
      </c>
      <c r="I2944" s="64"/>
      <c r="J2944" s="65"/>
      <c r="K2944" s="10"/>
      <c r="L2944" s="21">
        <v>274522.67011494254</v>
      </c>
      <c r="M2944" s="68"/>
      <c r="N2944" s="4"/>
    </row>
    <row r="2945" spans="2:14">
      <c r="B2945" s="59" t="s">
        <v>3581</v>
      </c>
      <c r="C2945" s="7" t="s">
        <v>3582</v>
      </c>
      <c r="I2945" s="64"/>
      <c r="J2945" s="65"/>
      <c r="K2945" s="10"/>
      <c r="L2945" s="21">
        <v>267271.41321839084</v>
      </c>
      <c r="M2945" s="68"/>
      <c r="N2945" s="4"/>
    </row>
    <row r="2946" spans="2:14">
      <c r="B2946" s="59" t="s">
        <v>3583</v>
      </c>
      <c r="C2946" s="7" t="s">
        <v>3584</v>
      </c>
      <c r="I2946" s="64"/>
      <c r="J2946" s="65"/>
      <c r="K2946" s="10"/>
      <c r="L2946" s="21">
        <v>271534.67931034486</v>
      </c>
      <c r="M2946" s="68"/>
      <c r="N2946" s="4"/>
    </row>
    <row r="2947" spans="2:14">
      <c r="B2947" s="59" t="s">
        <v>3585</v>
      </c>
      <c r="C2947" s="7" t="s">
        <v>3586</v>
      </c>
      <c r="I2947" s="64"/>
      <c r="J2947" s="65"/>
      <c r="K2947" s="10"/>
      <c r="L2947" s="21">
        <v>278407.36264367815</v>
      </c>
      <c r="M2947" s="68"/>
      <c r="N2947" s="4"/>
    </row>
    <row r="2948" spans="2:14">
      <c r="B2948" s="59" t="s">
        <v>3587</v>
      </c>
      <c r="C2948" s="7" t="s">
        <v>3588</v>
      </c>
      <c r="I2948" s="64"/>
      <c r="J2948" s="65"/>
      <c r="K2948" s="10"/>
      <c r="L2948" s="21">
        <v>303333.33620689658</v>
      </c>
      <c r="M2948" s="68"/>
      <c r="N2948" s="4"/>
    </row>
    <row r="2949" spans="2:14">
      <c r="B2949" s="59" t="s">
        <v>3589</v>
      </c>
      <c r="C2949" s="7" t="s">
        <v>3590</v>
      </c>
      <c r="I2949" s="64"/>
      <c r="J2949" s="65"/>
      <c r="K2949" s="10"/>
      <c r="L2949" s="21">
        <v>285322.16609195404</v>
      </c>
      <c r="M2949" s="68"/>
      <c r="N2949" s="4"/>
    </row>
    <row r="2950" spans="2:14">
      <c r="B2950" s="59" t="s">
        <v>3591</v>
      </c>
      <c r="C2950" s="7" t="s">
        <v>3592</v>
      </c>
      <c r="I2950" s="64"/>
      <c r="J2950" s="65"/>
      <c r="K2950" s="10"/>
      <c r="L2950" s="21">
        <v>288732.37298850575</v>
      </c>
      <c r="M2950" s="68"/>
      <c r="N2950" s="4"/>
    </row>
    <row r="2951" spans="2:14">
      <c r="B2951" s="59" t="s">
        <v>3593</v>
      </c>
      <c r="C2951" s="7" t="s">
        <v>3594</v>
      </c>
      <c r="I2951" s="64"/>
      <c r="J2951" s="65"/>
      <c r="K2951" s="10"/>
      <c r="L2951" s="21">
        <v>294229.80919540231</v>
      </c>
      <c r="M2951" s="68"/>
      <c r="N2951" s="4"/>
    </row>
    <row r="2952" spans="2:14">
      <c r="B2952" s="59" t="s">
        <v>3595</v>
      </c>
      <c r="C2952" s="7" t="s">
        <v>3596</v>
      </c>
      <c r="I2952" s="64"/>
      <c r="J2952" s="65"/>
      <c r="K2952" s="10"/>
      <c r="L2952" s="21">
        <v>286980.58218390803</v>
      </c>
      <c r="M2952" s="68"/>
      <c r="N2952" s="4"/>
    </row>
    <row r="2953" spans="2:14">
      <c r="B2953" s="59" t="s">
        <v>3597</v>
      </c>
      <c r="C2953" s="7" t="s">
        <v>3598</v>
      </c>
      <c r="I2953" s="64"/>
      <c r="J2953" s="65"/>
      <c r="K2953" s="10"/>
      <c r="L2953" s="21">
        <v>291246.38563218393</v>
      </c>
      <c r="M2953" s="68"/>
      <c r="N2953" s="4"/>
    </row>
    <row r="2954" spans="2:14">
      <c r="B2954" s="59" t="s">
        <v>3599</v>
      </c>
      <c r="C2954" s="7" t="s">
        <v>3600</v>
      </c>
      <c r="I2954" s="64"/>
      <c r="J2954" s="65"/>
      <c r="K2954" s="10"/>
      <c r="L2954" s="21">
        <v>298118.05402298848</v>
      </c>
      <c r="M2954" s="68"/>
      <c r="N2954" s="4"/>
    </row>
    <row r="2955" spans="2:14">
      <c r="B2955" s="59" t="s">
        <v>3601</v>
      </c>
      <c r="C2955" s="7" t="s">
        <v>3602</v>
      </c>
      <c r="I2955" s="64"/>
      <c r="J2955" s="65"/>
      <c r="K2955" s="10"/>
      <c r="L2955" s="21">
        <v>323041.99770114943</v>
      </c>
      <c r="M2955" s="68"/>
      <c r="N2955" s="4"/>
    </row>
    <row r="2956" spans="2:14">
      <c r="B2956" s="59" t="s">
        <v>3603</v>
      </c>
      <c r="C2956" s="7" t="s">
        <v>3604</v>
      </c>
      <c r="I2956" s="64"/>
      <c r="J2956" s="65"/>
      <c r="K2956" s="10"/>
      <c r="L2956" s="21">
        <v>168719.47873563218</v>
      </c>
      <c r="M2956" s="68"/>
      <c r="N2956" s="4"/>
    </row>
    <row r="2957" spans="2:14">
      <c r="B2957" s="59" t="s">
        <v>3605</v>
      </c>
      <c r="C2957" s="7" t="s">
        <v>3606</v>
      </c>
      <c r="I2957" s="64"/>
      <c r="J2957" s="65"/>
      <c r="K2957" s="10"/>
      <c r="L2957" s="21">
        <v>172132.73045977013</v>
      </c>
      <c r="M2957" s="68"/>
      <c r="N2957" s="4"/>
    </row>
    <row r="2958" spans="2:14">
      <c r="B2958" s="59" t="s">
        <v>3607</v>
      </c>
      <c r="C2958" s="7" t="s">
        <v>3608</v>
      </c>
      <c r="I2958" s="64"/>
      <c r="J2958" s="65"/>
      <c r="K2958" s="10"/>
      <c r="L2958" s="21">
        <v>177628.64425287358</v>
      </c>
      <c r="M2958" s="68"/>
      <c r="N2958" s="4"/>
    </row>
    <row r="2959" spans="2:14">
      <c r="B2959" s="59" t="s">
        <v>3609</v>
      </c>
      <c r="C2959" s="7" t="s">
        <v>3610</v>
      </c>
      <c r="I2959" s="64"/>
      <c r="J2959" s="65"/>
      <c r="K2959" s="10"/>
      <c r="L2959" s="21">
        <v>170378.90977011496</v>
      </c>
      <c r="M2959" s="68"/>
      <c r="N2959" s="4"/>
    </row>
    <row r="2960" spans="2:14">
      <c r="B2960" s="59" t="s">
        <v>3611</v>
      </c>
      <c r="C2960" s="7" t="s">
        <v>3612</v>
      </c>
      <c r="I2960" s="64"/>
      <c r="J2960" s="65"/>
      <c r="K2960" s="10"/>
      <c r="L2960" s="21">
        <v>174642.17586206898</v>
      </c>
      <c r="M2960" s="68"/>
      <c r="N2960" s="4"/>
    </row>
    <row r="2961" spans="2:14">
      <c r="B2961" s="59" t="s">
        <v>3613</v>
      </c>
      <c r="C2961" s="7" t="s">
        <v>3614</v>
      </c>
      <c r="I2961" s="64"/>
      <c r="J2961" s="65"/>
      <c r="K2961" s="10"/>
      <c r="L2961" s="21">
        <v>181513.84425287356</v>
      </c>
      <c r="M2961" s="68"/>
      <c r="N2961" s="4"/>
    </row>
    <row r="2962" spans="2:14">
      <c r="B2962" s="59" t="s">
        <v>3615</v>
      </c>
      <c r="C2962" s="7" t="s">
        <v>3616</v>
      </c>
      <c r="I2962" s="64"/>
      <c r="J2962" s="65"/>
      <c r="K2962" s="10"/>
      <c r="L2962" s="21">
        <v>206438.29540229886</v>
      </c>
      <c r="M2962" s="68"/>
      <c r="N2962" s="4"/>
    </row>
    <row r="2963" spans="2:14">
      <c r="B2963" s="59" t="s">
        <v>3617</v>
      </c>
      <c r="C2963" s="7" t="s">
        <v>3618</v>
      </c>
      <c r="I2963" s="64"/>
      <c r="J2963" s="65"/>
      <c r="K2963" s="10"/>
      <c r="L2963" s="21">
        <v>169912.03620689656</v>
      </c>
      <c r="M2963" s="68"/>
      <c r="N2963" s="4"/>
    </row>
    <row r="2964" spans="2:14">
      <c r="B2964" s="59" t="s">
        <v>3619</v>
      </c>
      <c r="C2964" s="7" t="s">
        <v>3620</v>
      </c>
      <c r="I2964" s="64"/>
      <c r="J2964" s="65"/>
      <c r="K2964" s="10"/>
      <c r="L2964" s="21">
        <v>173324.78045977012</v>
      </c>
      <c r="M2964" s="68"/>
      <c r="N2964" s="4"/>
    </row>
    <row r="2965" spans="2:14">
      <c r="B2965" s="59" t="s">
        <v>3621</v>
      </c>
      <c r="C2965" s="7" t="s">
        <v>3622</v>
      </c>
      <c r="I2965" s="64"/>
      <c r="J2965" s="65"/>
      <c r="K2965" s="10"/>
      <c r="L2965" s="21">
        <v>178822.72413793101</v>
      </c>
      <c r="M2965" s="68"/>
      <c r="N2965" s="4"/>
    </row>
    <row r="2966" spans="2:14">
      <c r="B2966" s="59" t="s">
        <v>3623</v>
      </c>
      <c r="C2966" s="7" t="s">
        <v>3624</v>
      </c>
      <c r="I2966" s="64"/>
      <c r="J2966" s="65"/>
      <c r="K2966" s="10"/>
      <c r="L2966" s="21">
        <v>171571.46724137932</v>
      </c>
      <c r="M2966" s="68"/>
      <c r="N2966" s="4"/>
    </row>
    <row r="2967" spans="2:14">
      <c r="B2967" s="59" t="s">
        <v>3625</v>
      </c>
      <c r="C2967" s="7" t="s">
        <v>3626</v>
      </c>
      <c r="I2967" s="64"/>
      <c r="J2967" s="65"/>
      <c r="K2967" s="10"/>
      <c r="L2967" s="21">
        <v>175837.77816091955</v>
      </c>
      <c r="M2967" s="68"/>
      <c r="N2967" s="4"/>
    </row>
    <row r="2968" spans="2:14">
      <c r="B2968" s="59" t="s">
        <v>3627</v>
      </c>
      <c r="C2968" s="7" t="s">
        <v>3628</v>
      </c>
      <c r="I2968" s="64"/>
      <c r="J2968" s="65"/>
      <c r="K2968" s="10"/>
      <c r="L2968" s="21">
        <v>182707.41666666669</v>
      </c>
      <c r="M2968" s="68"/>
      <c r="N2968" s="4"/>
    </row>
    <row r="2969" spans="2:14">
      <c r="B2969" s="59" t="s">
        <v>3629</v>
      </c>
      <c r="C2969" s="7" t="s">
        <v>3630</v>
      </c>
      <c r="I2969" s="64"/>
      <c r="J2969" s="65"/>
      <c r="K2969" s="10"/>
      <c r="L2969" s="21">
        <v>218015.23735632183</v>
      </c>
      <c r="M2969" s="68"/>
      <c r="N2969" s="4"/>
    </row>
    <row r="2970" spans="2:14">
      <c r="B2970" s="59" t="s">
        <v>3631</v>
      </c>
      <c r="C2970" s="7" t="s">
        <v>3632</v>
      </c>
      <c r="I2970" s="64"/>
      <c r="J2970" s="65"/>
      <c r="K2970" s="10"/>
      <c r="L2970" s="21">
        <v>328922.06724137929</v>
      </c>
      <c r="M2970" s="68"/>
      <c r="N2970" s="4"/>
    </row>
    <row r="2971" spans="2:14">
      <c r="B2971" s="59" t="s">
        <v>3633</v>
      </c>
      <c r="C2971" s="7" t="s">
        <v>3634</v>
      </c>
      <c r="I2971" s="64"/>
      <c r="J2971" s="65"/>
      <c r="K2971" s="10"/>
      <c r="L2971" s="21">
        <v>332325.16954022989</v>
      </c>
      <c r="M2971" s="68"/>
      <c r="N2971" s="4"/>
    </row>
    <row r="2972" spans="2:14">
      <c r="B2972" s="59" t="s">
        <v>3635</v>
      </c>
      <c r="C2972" s="7" t="s">
        <v>3636</v>
      </c>
      <c r="I2972" s="64"/>
      <c r="J2972" s="65"/>
      <c r="K2972" s="10"/>
      <c r="L2972" s="21">
        <v>337805.8591954023</v>
      </c>
      <c r="M2972" s="68"/>
      <c r="N2972" s="4"/>
    </row>
    <row r="2973" spans="2:14">
      <c r="B2973" s="59" t="s">
        <v>3637</v>
      </c>
      <c r="C2973" s="7" t="s">
        <v>3638</v>
      </c>
      <c r="I2973" s="64"/>
      <c r="J2973" s="65"/>
      <c r="K2973" s="10"/>
      <c r="L2973" s="21">
        <v>330575.91609195404</v>
      </c>
      <c r="M2973" s="68"/>
      <c r="N2973" s="4"/>
    </row>
    <row r="2974" spans="2:14">
      <c r="B2974" s="59" t="s">
        <v>3639</v>
      </c>
      <c r="C2974" s="7" t="s">
        <v>3640</v>
      </c>
      <c r="I2974" s="64"/>
      <c r="J2974" s="65"/>
      <c r="K2974" s="10"/>
      <c r="L2974" s="21">
        <v>334830.04770114948</v>
      </c>
      <c r="M2974" s="68"/>
      <c r="N2974" s="4"/>
    </row>
    <row r="2975" spans="2:14">
      <c r="B2975" s="59" t="s">
        <v>3641</v>
      </c>
      <c r="C2975" s="7" t="s">
        <v>3642</v>
      </c>
      <c r="I2975" s="64"/>
      <c r="J2975" s="65"/>
      <c r="K2975" s="10"/>
      <c r="L2975" s="21">
        <v>341683.44712643675</v>
      </c>
      <c r="M2975" s="68"/>
      <c r="N2975" s="4"/>
    </row>
    <row r="2976" spans="2:14">
      <c r="B2976" s="59" t="s">
        <v>3643</v>
      </c>
      <c r="C2976" s="7" t="s">
        <v>3644</v>
      </c>
      <c r="I2976" s="64"/>
      <c r="J2976" s="65"/>
      <c r="K2976" s="10"/>
      <c r="L2976" s="21">
        <v>366548.01666666666</v>
      </c>
      <c r="M2976" s="68"/>
      <c r="N2976" s="4"/>
    </row>
    <row r="2977" spans="2:14">
      <c r="B2977" s="59" t="s">
        <v>3645</v>
      </c>
      <c r="C2977" s="7" t="s">
        <v>3646</v>
      </c>
      <c r="I2977" s="64"/>
      <c r="J2977" s="65"/>
      <c r="K2977" s="10"/>
      <c r="L2977" s="21">
        <v>338198.13448275859</v>
      </c>
      <c r="M2977" s="68"/>
      <c r="N2977" s="4"/>
    </row>
    <row r="2978" spans="2:14">
      <c r="B2978" s="59" t="s">
        <v>3647</v>
      </c>
      <c r="C2978" s="7" t="s">
        <v>3648</v>
      </c>
      <c r="I2978" s="64"/>
      <c r="J2978" s="65"/>
      <c r="K2978" s="10"/>
      <c r="L2978" s="21">
        <v>341608.84885057469</v>
      </c>
      <c r="M2978" s="68"/>
      <c r="N2978" s="4"/>
    </row>
    <row r="2979" spans="2:14">
      <c r="B2979" s="59" t="s">
        <v>3649</v>
      </c>
      <c r="C2979" s="7" t="s">
        <v>3650</v>
      </c>
      <c r="I2979" s="64"/>
      <c r="J2979" s="65"/>
      <c r="K2979" s="10"/>
      <c r="L2979" s="21">
        <v>347104.76264367817</v>
      </c>
      <c r="M2979" s="68"/>
      <c r="N2979" s="4"/>
    </row>
    <row r="2980" spans="2:14">
      <c r="B2980" s="59" t="s">
        <v>3651</v>
      </c>
      <c r="C2980" s="7" t="s">
        <v>3652</v>
      </c>
      <c r="I2980" s="64"/>
      <c r="J2980" s="65"/>
      <c r="K2980" s="10"/>
      <c r="L2980" s="21">
        <v>339856.04310344829</v>
      </c>
      <c r="M2980" s="68"/>
      <c r="N2980" s="4"/>
    </row>
    <row r="2981" spans="2:14">
      <c r="B2981" s="59" t="s">
        <v>3653</v>
      </c>
      <c r="C2981" s="7" t="s">
        <v>3654</v>
      </c>
      <c r="I2981" s="64"/>
      <c r="J2981" s="65"/>
      <c r="K2981" s="10"/>
      <c r="L2981" s="21">
        <v>344119.30919540231</v>
      </c>
      <c r="M2981" s="68"/>
      <c r="N2981" s="4"/>
    </row>
    <row r="2982" spans="2:14">
      <c r="B2982" s="59" t="s">
        <v>3655</v>
      </c>
      <c r="C2982" s="7" t="s">
        <v>3656</v>
      </c>
      <c r="I2982" s="64"/>
      <c r="J2982" s="65"/>
      <c r="K2982" s="10"/>
      <c r="L2982" s="21">
        <v>350993.00747126434</v>
      </c>
      <c r="M2982" s="68"/>
      <c r="N2982" s="4"/>
    </row>
    <row r="2983" spans="2:14">
      <c r="B2983" s="59" t="s">
        <v>3657</v>
      </c>
      <c r="C2983" s="7" t="s">
        <v>3658</v>
      </c>
      <c r="I2983" s="64"/>
      <c r="J2983" s="65"/>
      <c r="K2983" s="10"/>
      <c r="L2983" s="21">
        <v>375916.95114942529</v>
      </c>
      <c r="M2983" s="68"/>
      <c r="N2983" s="4"/>
    </row>
    <row r="2984" spans="2:14">
      <c r="B2984" s="59" t="s">
        <v>3659</v>
      </c>
      <c r="C2984" s="7" t="s">
        <v>3660</v>
      </c>
      <c r="I2984" s="64"/>
      <c r="J2984" s="65"/>
      <c r="K2984" s="10"/>
      <c r="L2984" s="21">
        <v>377118.13563218393</v>
      </c>
      <c r="M2984" s="68"/>
      <c r="N2984" s="4"/>
    </row>
    <row r="2985" spans="2:14">
      <c r="B2985" s="59" t="s">
        <v>3661</v>
      </c>
      <c r="C2985" s="7" t="s">
        <v>3662</v>
      </c>
      <c r="I2985" s="64"/>
      <c r="J2985" s="65"/>
      <c r="K2985" s="10"/>
      <c r="L2985" s="21">
        <v>380182.75459770113</v>
      </c>
      <c r="M2985" s="68"/>
      <c r="N2985" s="4"/>
    </row>
    <row r="2986" spans="2:14">
      <c r="B2986" s="59" t="s">
        <v>3663</v>
      </c>
      <c r="C2986" s="7" t="s">
        <v>3664</v>
      </c>
      <c r="I2986" s="64"/>
      <c r="J2986" s="65"/>
      <c r="K2986" s="10"/>
      <c r="L2986" s="21">
        <v>385116.39022988506</v>
      </c>
      <c r="M2986" s="68"/>
      <c r="N2986" s="4"/>
    </row>
    <row r="2987" spans="2:14">
      <c r="B2987" s="59" t="s">
        <v>3665</v>
      </c>
      <c r="C2987" s="7" t="s">
        <v>3666</v>
      </c>
      <c r="I2987" s="64"/>
      <c r="J2987" s="65"/>
      <c r="K2987" s="10"/>
      <c r="L2987" s="21">
        <v>378607.56379310344</v>
      </c>
      <c r="M2987" s="68"/>
      <c r="N2987" s="4"/>
    </row>
    <row r="2988" spans="2:14">
      <c r="B2988" s="59" t="s">
        <v>3667</v>
      </c>
      <c r="C2988" s="7" t="s">
        <v>3668</v>
      </c>
      <c r="I2988" s="64"/>
      <c r="J2988" s="65"/>
      <c r="K2988" s="10"/>
      <c r="L2988" s="21">
        <v>382436.94195402297</v>
      </c>
      <c r="M2988" s="68"/>
      <c r="N2988" s="4"/>
    </row>
    <row r="2989" spans="2:14">
      <c r="B2989" s="59" t="s">
        <v>3669</v>
      </c>
      <c r="C2989" s="7" t="s">
        <v>3670</v>
      </c>
      <c r="I2989" s="64"/>
      <c r="J2989" s="65"/>
      <c r="K2989" s="10"/>
      <c r="L2989" s="21">
        <v>388604.24022988509</v>
      </c>
      <c r="M2989" s="68"/>
      <c r="N2989" s="4"/>
    </row>
    <row r="2990" spans="2:14">
      <c r="B2990" s="59" t="s">
        <v>3671</v>
      </c>
      <c r="C2990" s="7" t="s">
        <v>3672</v>
      </c>
      <c r="I2990" s="64"/>
      <c r="J2990" s="65"/>
      <c r="K2990" s="10"/>
      <c r="L2990" s="21">
        <v>410982.70804597699</v>
      </c>
      <c r="M2990" s="68"/>
      <c r="N2990" s="4"/>
    </row>
    <row r="2991" spans="2:14">
      <c r="B2991" s="59" t="s">
        <v>3673</v>
      </c>
      <c r="C2991" s="7" t="s">
        <v>3674</v>
      </c>
      <c r="I2991" s="64"/>
      <c r="J2991" s="65"/>
      <c r="K2991" s="10"/>
      <c r="L2991" s="21">
        <v>407262.9436781609</v>
      </c>
      <c r="M2991" s="68"/>
      <c r="N2991" s="4"/>
    </row>
    <row r="2992" spans="2:14">
      <c r="B2992" s="59" t="s">
        <v>3675</v>
      </c>
      <c r="C2992" s="7" t="s">
        <v>3676</v>
      </c>
      <c r="I2992" s="64"/>
      <c r="J2992" s="65"/>
      <c r="K2992" s="10"/>
      <c r="L2992" s="21">
        <v>410331.62241379311</v>
      </c>
      <c r="M2992" s="68"/>
      <c r="N2992" s="4"/>
    </row>
    <row r="2993" spans="2:14">
      <c r="B2993" s="59" t="s">
        <v>3677</v>
      </c>
      <c r="C2993" s="7" t="s">
        <v>3678</v>
      </c>
      <c r="I2993" s="64"/>
      <c r="J2993" s="65"/>
      <c r="K2993" s="10"/>
      <c r="L2993" s="21">
        <v>415280.98965517245</v>
      </c>
      <c r="M2993" s="68"/>
      <c r="N2993" s="4"/>
    </row>
    <row r="2994" spans="2:14">
      <c r="B2994" s="59" t="s">
        <v>3679</v>
      </c>
      <c r="C2994" s="7" t="s">
        <v>3680</v>
      </c>
      <c r="I2994" s="64"/>
      <c r="J2994" s="65"/>
      <c r="K2994" s="10"/>
      <c r="L2994" s="21">
        <v>408755.41666666669</v>
      </c>
      <c r="M2994" s="68"/>
      <c r="N2994" s="4"/>
    </row>
    <row r="2995" spans="2:14">
      <c r="B2995" s="59" t="s">
        <v>3681</v>
      </c>
      <c r="C2995" s="7" t="s">
        <v>3682</v>
      </c>
      <c r="I2995" s="64"/>
      <c r="J2995" s="65"/>
      <c r="K2995" s="10"/>
      <c r="L2995" s="21">
        <v>412594.43678160914</v>
      </c>
      <c r="M2995" s="68"/>
      <c r="N2995" s="4"/>
    </row>
    <row r="2996" spans="2:14">
      <c r="B2996" s="59" t="s">
        <v>3683</v>
      </c>
      <c r="C2996" s="7" t="s">
        <v>3684</v>
      </c>
      <c r="I2996" s="64"/>
      <c r="J2996" s="65"/>
      <c r="K2996" s="10"/>
      <c r="L2996" s="21">
        <v>418776.45172413788</v>
      </c>
      <c r="M2996" s="68"/>
      <c r="N2996" s="4"/>
    </row>
    <row r="2997" spans="2:14">
      <c r="B2997" s="59" t="s">
        <v>3685</v>
      </c>
      <c r="C2997" s="7" t="s">
        <v>3686</v>
      </c>
      <c r="I2997" s="64"/>
      <c r="J2997" s="65"/>
      <c r="K2997" s="10"/>
      <c r="L2997" s="21">
        <v>441211.24885057472</v>
      </c>
      <c r="M2997" s="68"/>
      <c r="N2997" s="4"/>
    </row>
    <row r="2998" spans="2:14">
      <c r="B2998" s="59" t="s">
        <v>3687</v>
      </c>
      <c r="C2998" s="7" t="s">
        <v>3688</v>
      </c>
      <c r="I2998" s="64"/>
      <c r="J2998" s="65"/>
      <c r="K2998" s="10"/>
      <c r="L2998" s="21">
        <v>37579.262068965516</v>
      </c>
      <c r="M2998" s="68"/>
      <c r="N2998" s="4"/>
    </row>
    <row r="2999" spans="2:14">
      <c r="B2999" s="59" t="s">
        <v>3689</v>
      </c>
      <c r="C2999" s="7" t="s">
        <v>3690</v>
      </c>
      <c r="I2999" s="64"/>
      <c r="J2999" s="65"/>
      <c r="K2999" s="10"/>
      <c r="L2999" s="21">
        <v>40993.528735632186</v>
      </c>
      <c r="M2999" s="68"/>
      <c r="N2999" s="4"/>
    </row>
    <row r="3000" spans="2:14">
      <c r="B3000" s="59" t="s">
        <v>3691</v>
      </c>
      <c r="C3000" s="7" t="s">
        <v>3692</v>
      </c>
      <c r="I3000" s="64"/>
      <c r="J3000" s="65"/>
      <c r="K3000" s="10"/>
      <c r="L3000" s="21">
        <v>40993.528735632186</v>
      </c>
      <c r="M3000" s="68"/>
      <c r="N3000" s="4"/>
    </row>
    <row r="3001" spans="2:14">
      <c r="B3001" s="59" t="s">
        <v>3693</v>
      </c>
      <c r="C3001" s="7" t="s">
        <v>3694</v>
      </c>
      <c r="I3001" s="64"/>
      <c r="J3001" s="65"/>
      <c r="K3001" s="10"/>
      <c r="L3001" s="21">
        <v>39239.200574712646</v>
      </c>
      <c r="M3001" s="68"/>
      <c r="N3001" s="4"/>
    </row>
    <row r="3002" spans="2:14">
      <c r="B3002" s="59" t="s">
        <v>3695</v>
      </c>
      <c r="C3002" s="7" t="s">
        <v>3696</v>
      </c>
      <c r="I3002" s="64"/>
      <c r="J3002" s="65"/>
      <c r="K3002" s="10"/>
      <c r="L3002" s="21">
        <v>43508.556321839082</v>
      </c>
      <c r="M3002" s="68"/>
      <c r="N3002" s="4"/>
    </row>
    <row r="3003" spans="2:14">
      <c r="B3003" s="59" t="s">
        <v>3697</v>
      </c>
      <c r="C3003" s="7" t="s">
        <v>3698</v>
      </c>
      <c r="I3003" s="64"/>
      <c r="J3003" s="65"/>
      <c r="K3003" s="10"/>
      <c r="L3003" s="21">
        <v>50386.821839080461</v>
      </c>
      <c r="M3003" s="68"/>
      <c r="N3003" s="4"/>
    </row>
    <row r="3004" spans="2:14">
      <c r="B3004" s="59" t="s">
        <v>3699</v>
      </c>
      <c r="C3004" s="7" t="s">
        <v>3700</v>
      </c>
      <c r="I3004" s="64"/>
      <c r="J3004" s="65"/>
      <c r="K3004" s="10"/>
      <c r="L3004" s="21">
        <v>75335.124137931038</v>
      </c>
      <c r="M3004" s="68"/>
      <c r="N3004" s="4"/>
    </row>
    <row r="3005" spans="2:14">
      <c r="B3005" s="59" t="s">
        <v>3701</v>
      </c>
      <c r="C3005" s="7" t="s">
        <v>3702</v>
      </c>
      <c r="I3005" s="64"/>
      <c r="J3005" s="65"/>
      <c r="K3005" s="10"/>
      <c r="L3005" s="21">
        <v>48806.556321839082</v>
      </c>
      <c r="M3005" s="68"/>
      <c r="N3005" s="4"/>
    </row>
    <row r="3006" spans="2:14">
      <c r="B3006" s="59" t="s">
        <v>3703</v>
      </c>
      <c r="C3006" s="7" t="s">
        <v>3704</v>
      </c>
      <c r="I3006" s="64"/>
      <c r="J3006" s="65"/>
      <c r="K3006" s="10"/>
      <c r="L3006" s="21">
        <v>52219.808045977014</v>
      </c>
      <c r="M3006" s="68"/>
      <c r="N3006" s="4"/>
    </row>
    <row r="3007" spans="2:14">
      <c r="B3007" s="59" t="s">
        <v>3705</v>
      </c>
      <c r="C3007" s="7" t="s">
        <v>3706</v>
      </c>
      <c r="I3007" s="64"/>
      <c r="J3007" s="65"/>
      <c r="K3007" s="10"/>
      <c r="L3007" s="21">
        <v>57715.721839080463</v>
      </c>
      <c r="M3007" s="68"/>
      <c r="N3007" s="4"/>
    </row>
    <row r="3008" spans="2:14">
      <c r="B3008" s="59" t="s">
        <v>3707</v>
      </c>
      <c r="C3008" s="7" t="s">
        <v>3708</v>
      </c>
      <c r="I3008" s="64"/>
      <c r="J3008" s="65"/>
      <c r="K3008" s="10"/>
      <c r="L3008" s="21">
        <v>50465.987356321843</v>
      </c>
      <c r="M3008" s="68"/>
      <c r="N3008" s="4"/>
    </row>
    <row r="3009" spans="2:14">
      <c r="B3009" s="59" t="s">
        <v>3709</v>
      </c>
      <c r="C3009" s="7" t="s">
        <v>3710</v>
      </c>
      <c r="I3009" s="64"/>
      <c r="J3009" s="65"/>
      <c r="K3009" s="10"/>
      <c r="L3009" s="21">
        <v>54730.268390804602</v>
      </c>
      <c r="M3009" s="68"/>
      <c r="N3009" s="4"/>
    </row>
    <row r="3010" spans="2:14">
      <c r="B3010" s="59" t="s">
        <v>3711</v>
      </c>
      <c r="C3010" s="7" t="s">
        <v>3712</v>
      </c>
      <c r="I3010" s="64"/>
      <c r="J3010" s="65"/>
      <c r="K3010" s="10"/>
      <c r="L3010" s="21">
        <v>61599.906896551729</v>
      </c>
      <c r="M3010" s="68"/>
      <c r="N3010" s="4"/>
    </row>
    <row r="3011" spans="2:14">
      <c r="B3011" s="59" t="s">
        <v>3713</v>
      </c>
      <c r="C3011" s="7" t="s">
        <v>3714</v>
      </c>
      <c r="I3011" s="64"/>
      <c r="J3011" s="65"/>
      <c r="K3011" s="10"/>
      <c r="L3011" s="21">
        <v>86528.417816091969</v>
      </c>
      <c r="M3011" s="68"/>
      <c r="N3011" s="4"/>
    </row>
    <row r="3012" spans="2:14">
      <c r="B3012" s="59" t="s">
        <v>3715</v>
      </c>
      <c r="C3012" s="7" t="s">
        <v>3716</v>
      </c>
      <c r="I3012" s="64"/>
      <c r="J3012" s="65"/>
      <c r="K3012" s="10"/>
      <c r="L3012" s="21">
        <v>34163.980459770115</v>
      </c>
      <c r="M3012" s="68"/>
      <c r="N3012" s="4"/>
    </row>
    <row r="3013" spans="2:14">
      <c r="B3013" s="59" t="s">
        <v>3717</v>
      </c>
      <c r="C3013" s="7" t="s">
        <v>3718</v>
      </c>
      <c r="I3013" s="64"/>
      <c r="J3013" s="65"/>
      <c r="K3013" s="10"/>
      <c r="L3013" s="21">
        <v>37579.262068965516</v>
      </c>
      <c r="M3013" s="68"/>
      <c r="N3013" s="4"/>
    </row>
    <row r="3014" spans="2:14">
      <c r="B3014" s="59" t="s">
        <v>3719</v>
      </c>
      <c r="C3014" s="7" t="s">
        <v>3720</v>
      </c>
      <c r="I3014" s="64"/>
      <c r="J3014" s="65"/>
      <c r="K3014" s="10"/>
      <c r="L3014" s="21">
        <v>43082.280459770118</v>
      </c>
      <c r="M3014" s="68"/>
      <c r="N3014" s="4"/>
    </row>
    <row r="3015" spans="2:14">
      <c r="B3015" s="59" t="s">
        <v>3721</v>
      </c>
      <c r="C3015" s="7" t="s">
        <v>3722</v>
      </c>
      <c r="I3015" s="64"/>
      <c r="J3015" s="65"/>
      <c r="K3015" s="10"/>
      <c r="L3015" s="21">
        <v>35826.456321839083</v>
      </c>
      <c r="M3015" s="68"/>
      <c r="N3015" s="4"/>
    </row>
    <row r="3016" spans="2:14">
      <c r="B3016" s="59" t="s">
        <v>3723</v>
      </c>
      <c r="C3016" s="7" t="s">
        <v>3724</v>
      </c>
      <c r="I3016" s="64"/>
      <c r="J3016" s="65"/>
      <c r="K3016" s="10"/>
      <c r="L3016" s="21">
        <v>40093.782183908042</v>
      </c>
      <c r="M3016" s="68"/>
      <c r="N3016" s="4"/>
    </row>
    <row r="3017" spans="2:14">
      <c r="B3017" s="59" t="s">
        <v>3725</v>
      </c>
      <c r="C3017" s="7" t="s">
        <v>3726</v>
      </c>
      <c r="I3017" s="64"/>
      <c r="J3017" s="65"/>
      <c r="K3017" s="10"/>
      <c r="L3017" s="21">
        <v>46971.540229885053</v>
      </c>
      <c r="M3017" s="68"/>
      <c r="N3017" s="4"/>
    </row>
    <row r="3018" spans="2:14">
      <c r="B3018" s="59" t="s">
        <v>3727</v>
      </c>
      <c r="C3018" s="7" t="s">
        <v>3728</v>
      </c>
      <c r="I3018" s="64"/>
      <c r="J3018" s="65"/>
      <c r="K3018" s="10"/>
      <c r="L3018" s="21">
        <v>71921.364942528744</v>
      </c>
      <c r="M3018" s="68"/>
      <c r="N3018" s="4"/>
    </row>
    <row r="3019" spans="2:14">
      <c r="B3019" s="59" t="s">
        <v>3729</v>
      </c>
      <c r="C3019" s="7" t="s">
        <v>3730</v>
      </c>
      <c r="I3019" s="64"/>
      <c r="J3019" s="65"/>
      <c r="K3019" s="10"/>
      <c r="L3019" s="21">
        <v>44372.779885057476</v>
      </c>
      <c r="M3019" s="68"/>
      <c r="N3019" s="4"/>
    </row>
    <row r="3020" spans="2:14">
      <c r="B3020" s="59" t="s">
        <v>3731</v>
      </c>
      <c r="C3020" s="7" t="s">
        <v>3732</v>
      </c>
      <c r="I3020" s="64"/>
      <c r="J3020" s="65"/>
      <c r="K3020" s="10"/>
      <c r="L3020" s="21">
        <v>47785.01666666667</v>
      </c>
      <c r="M3020" s="68"/>
      <c r="N3020" s="4"/>
    </row>
    <row r="3021" spans="2:14">
      <c r="B3021" s="59" t="s">
        <v>3733</v>
      </c>
      <c r="C3021" s="7" t="s">
        <v>3734</v>
      </c>
      <c r="I3021" s="64"/>
      <c r="J3021" s="65"/>
      <c r="K3021" s="10"/>
      <c r="L3021" s="21">
        <v>53283.46781609195</v>
      </c>
      <c r="M3021" s="68"/>
      <c r="N3021" s="4"/>
    </row>
    <row r="3022" spans="2:14">
      <c r="B3022" s="59" t="s">
        <v>3735</v>
      </c>
      <c r="C3022" s="7" t="s">
        <v>3736</v>
      </c>
      <c r="I3022" s="64"/>
      <c r="J3022" s="65"/>
      <c r="K3022" s="10"/>
      <c r="L3022" s="21">
        <v>46031.703448275868</v>
      </c>
      <c r="M3022" s="68"/>
      <c r="N3022" s="4"/>
    </row>
    <row r="3023" spans="2:14">
      <c r="B3023" s="59" t="s">
        <v>3737</v>
      </c>
      <c r="C3023" s="7" t="s">
        <v>3738</v>
      </c>
      <c r="I3023" s="64"/>
      <c r="J3023" s="65"/>
      <c r="K3023" s="10"/>
      <c r="L3023" s="21">
        <v>50296.999425287351</v>
      </c>
      <c r="M3023" s="68"/>
      <c r="N3023" s="4"/>
    </row>
    <row r="3024" spans="2:14">
      <c r="B3024" s="59" t="s">
        <v>3739</v>
      </c>
      <c r="C3024" s="7" t="s">
        <v>3740</v>
      </c>
      <c r="I3024" s="64"/>
      <c r="J3024" s="65"/>
      <c r="K3024" s="10"/>
      <c r="L3024" s="21">
        <v>57168.667816091955</v>
      </c>
      <c r="M3024" s="68"/>
      <c r="N3024" s="4"/>
    </row>
    <row r="3025" spans="2:14">
      <c r="B3025" s="59" t="s">
        <v>3741</v>
      </c>
      <c r="C3025" s="7" t="s">
        <v>3742</v>
      </c>
      <c r="I3025" s="64"/>
      <c r="J3025" s="65"/>
      <c r="K3025" s="10"/>
      <c r="L3025" s="21">
        <v>82094.133908045987</v>
      </c>
      <c r="M3025" s="68"/>
      <c r="N3025" s="4"/>
    </row>
    <row r="3026" spans="2:14">
      <c r="B3026" s="59" t="s">
        <v>3743</v>
      </c>
      <c r="C3026" s="7" t="s">
        <v>3744</v>
      </c>
      <c r="I3026" s="64"/>
      <c r="J3026" s="65"/>
      <c r="K3026" s="10"/>
      <c r="L3026" s="21">
        <v>44224.090804597705</v>
      </c>
      <c r="M3026" s="68"/>
      <c r="N3026" s="4"/>
    </row>
    <row r="3027" spans="2:14">
      <c r="B3027" s="59" t="s">
        <v>3745</v>
      </c>
      <c r="C3027" s="7" t="s">
        <v>3746</v>
      </c>
      <c r="I3027" s="64"/>
      <c r="J3027" s="65"/>
      <c r="K3027" s="10"/>
      <c r="L3027" s="21">
        <v>47749.493678160921</v>
      </c>
      <c r="M3027" s="68"/>
      <c r="N3027" s="4"/>
    </row>
    <row r="3028" spans="2:14">
      <c r="B3028" s="59" t="s">
        <v>3747</v>
      </c>
      <c r="C3028" s="7" t="s">
        <v>3748</v>
      </c>
      <c r="I3028" s="64"/>
      <c r="J3028" s="65"/>
      <c r="K3028" s="10"/>
      <c r="L3028" s="21">
        <v>53252.004597701147</v>
      </c>
      <c r="M3028" s="68"/>
      <c r="N3028" s="4"/>
    </row>
    <row r="3029" spans="2:14">
      <c r="B3029" s="59" t="s">
        <v>3749</v>
      </c>
      <c r="C3029" s="7" t="s">
        <v>3750</v>
      </c>
      <c r="I3029" s="64"/>
      <c r="J3029" s="65"/>
      <c r="K3029" s="10"/>
      <c r="L3029" s="21">
        <v>45994.150574712643</v>
      </c>
      <c r="M3029" s="68"/>
      <c r="N3029" s="4"/>
    </row>
    <row r="3030" spans="2:14">
      <c r="B3030" s="59" t="s">
        <v>3751</v>
      </c>
      <c r="C3030" s="7" t="s">
        <v>3752</v>
      </c>
      <c r="I3030" s="64"/>
      <c r="J3030" s="65"/>
      <c r="K3030" s="10"/>
      <c r="L3030" s="21">
        <v>50261.983908045979</v>
      </c>
      <c r="M3030" s="68"/>
      <c r="N3030" s="4"/>
    </row>
    <row r="3031" spans="2:14">
      <c r="B3031" s="59" t="s">
        <v>3753</v>
      </c>
      <c r="C3031" s="7" t="s">
        <v>3754</v>
      </c>
      <c r="I3031" s="64"/>
      <c r="J3031" s="65"/>
      <c r="K3031" s="10"/>
      <c r="L3031" s="21">
        <v>57142.786781609197</v>
      </c>
      <c r="M3031" s="68"/>
      <c r="N3031" s="4"/>
    </row>
    <row r="3032" spans="2:14">
      <c r="B3032" s="59" t="s">
        <v>3755</v>
      </c>
      <c r="C3032" s="7" t="s">
        <v>3756</v>
      </c>
      <c r="I3032" s="64"/>
      <c r="J3032" s="65"/>
      <c r="K3032" s="10"/>
      <c r="L3032" s="21">
        <v>84380.291954022992</v>
      </c>
      <c r="M3032" s="68"/>
      <c r="N3032" s="4"/>
    </row>
    <row r="3033" spans="2:14">
      <c r="B3033" s="59" t="s">
        <v>3757</v>
      </c>
      <c r="C3033" s="7" t="s">
        <v>3758</v>
      </c>
      <c r="I3033" s="64"/>
      <c r="J3033" s="65"/>
      <c r="K3033" s="10"/>
      <c r="L3033" s="21">
        <v>57582.764367816089</v>
      </c>
      <c r="M3033" s="68"/>
      <c r="N3033" s="4"/>
    </row>
    <row r="3034" spans="2:14">
      <c r="B3034" s="59" t="s">
        <v>3759</v>
      </c>
      <c r="C3034" s="7" t="s">
        <v>3760</v>
      </c>
      <c r="I3034" s="64"/>
      <c r="J3034" s="65"/>
      <c r="K3034" s="10"/>
      <c r="L3034" s="21">
        <v>60992.463793103452</v>
      </c>
      <c r="M3034" s="68"/>
      <c r="N3034" s="4"/>
    </row>
    <row r="3035" spans="2:14">
      <c r="B3035" s="59" t="s">
        <v>3761</v>
      </c>
      <c r="C3035" s="7" t="s">
        <v>3762</v>
      </c>
      <c r="I3035" s="64"/>
      <c r="J3035" s="65"/>
      <c r="K3035" s="10"/>
      <c r="L3035" s="21">
        <v>66491.422413793101</v>
      </c>
      <c r="M3035" s="68"/>
      <c r="N3035" s="4"/>
    </row>
    <row r="3036" spans="2:14">
      <c r="B3036" s="59" t="s">
        <v>3763</v>
      </c>
      <c r="C3036" s="7" t="s">
        <v>3764</v>
      </c>
      <c r="I3036" s="64"/>
      <c r="J3036" s="65"/>
      <c r="K3036" s="10"/>
      <c r="L3036" s="21">
        <v>59240.165517241381</v>
      </c>
      <c r="M3036" s="68"/>
      <c r="N3036" s="4"/>
    </row>
    <row r="3037" spans="2:14">
      <c r="B3037" s="59" t="s">
        <v>3765</v>
      </c>
      <c r="C3037" s="7" t="s">
        <v>3766</v>
      </c>
      <c r="I3037" s="64"/>
      <c r="J3037" s="65"/>
      <c r="K3037" s="10"/>
      <c r="L3037" s="21">
        <v>63506.47643678161</v>
      </c>
      <c r="M3037" s="68"/>
      <c r="N3037" s="4"/>
    </row>
    <row r="3038" spans="2:14">
      <c r="B3038" s="59" t="s">
        <v>3767</v>
      </c>
      <c r="C3038" s="7" t="s">
        <v>3768</v>
      </c>
      <c r="I3038" s="64"/>
      <c r="J3038" s="65"/>
      <c r="K3038" s="10"/>
      <c r="L3038" s="21">
        <v>70376.114942528744</v>
      </c>
      <c r="M3038" s="68"/>
      <c r="N3038" s="4"/>
    </row>
    <row r="3039" spans="2:14">
      <c r="B3039" s="59" t="s">
        <v>3769</v>
      </c>
      <c r="C3039" s="7" t="s">
        <v>3770</v>
      </c>
      <c r="I3039" s="64"/>
      <c r="J3039" s="65"/>
      <c r="K3039" s="10"/>
      <c r="L3039" s="21">
        <v>95302.595977011486</v>
      </c>
      <c r="M3039" s="68"/>
      <c r="N3039" s="4"/>
    </row>
    <row r="3040" spans="2:14">
      <c r="B3040" s="59" t="s">
        <v>3771</v>
      </c>
      <c r="C3040" s="7" t="s">
        <v>3772</v>
      </c>
      <c r="I3040" s="64"/>
      <c r="J3040" s="65"/>
      <c r="K3040" s="10"/>
      <c r="L3040" s="21">
        <v>44357.555747126433</v>
      </c>
      <c r="M3040" s="68"/>
      <c r="N3040" s="4"/>
    </row>
    <row r="3041" spans="2:14">
      <c r="B3041" s="59" t="s">
        <v>3773</v>
      </c>
      <c r="C3041" s="7" t="s">
        <v>3774</v>
      </c>
      <c r="I3041" s="64"/>
      <c r="J3041" s="65"/>
      <c r="K3041" s="10"/>
      <c r="L3041" s="21">
        <v>46902.524137931039</v>
      </c>
      <c r="M3041" s="68"/>
      <c r="N3041" s="4"/>
    </row>
    <row r="3042" spans="2:14">
      <c r="B3042" s="59" t="s">
        <v>3775</v>
      </c>
      <c r="C3042" s="7" t="s">
        <v>3776</v>
      </c>
      <c r="I3042" s="64"/>
      <c r="J3042" s="65"/>
      <c r="K3042" s="10"/>
      <c r="L3042" s="21">
        <v>52403.512643678157</v>
      </c>
      <c r="M3042" s="68"/>
      <c r="N3042" s="4"/>
    </row>
    <row r="3043" spans="2:14">
      <c r="B3043" s="59" t="s">
        <v>3777</v>
      </c>
      <c r="C3043" s="7" t="s">
        <v>3778</v>
      </c>
      <c r="I3043" s="64"/>
      <c r="J3043" s="65"/>
      <c r="K3043" s="10"/>
      <c r="L3043" s="21">
        <v>45147.181034482761</v>
      </c>
      <c r="M3043" s="68"/>
      <c r="N3043" s="4"/>
    </row>
    <row r="3044" spans="2:14">
      <c r="B3044" s="59" t="s">
        <v>3779</v>
      </c>
      <c r="C3044" s="7" t="s">
        <v>3780</v>
      </c>
      <c r="I3044" s="64"/>
      <c r="J3044" s="65"/>
      <c r="K3044" s="10"/>
      <c r="L3044" s="21">
        <v>49416.536781609197</v>
      </c>
      <c r="M3044" s="68"/>
      <c r="N3044" s="4"/>
    </row>
    <row r="3045" spans="2:14">
      <c r="B3045" s="59" t="s">
        <v>3781</v>
      </c>
      <c r="C3045" s="7" t="s">
        <v>3782</v>
      </c>
      <c r="I3045" s="64"/>
      <c r="J3045" s="65"/>
      <c r="K3045" s="10"/>
      <c r="L3045" s="21">
        <v>56292.7724137931</v>
      </c>
      <c r="M3045" s="68"/>
      <c r="N3045" s="4"/>
    </row>
    <row r="3046" spans="2:14">
      <c r="B3046" s="59" t="s">
        <v>3783</v>
      </c>
      <c r="C3046" s="7" t="s">
        <v>3784</v>
      </c>
      <c r="I3046" s="64"/>
      <c r="J3046" s="65"/>
      <c r="K3046" s="10"/>
      <c r="L3046" s="21">
        <v>81240.059770114938</v>
      </c>
      <c r="M3046" s="68"/>
      <c r="N3046" s="4"/>
    </row>
    <row r="3047" spans="2:14">
      <c r="B3047" s="59" t="s">
        <v>3785</v>
      </c>
      <c r="C3047" s="7" t="s">
        <v>3786</v>
      </c>
      <c r="I3047" s="64"/>
      <c r="J3047" s="65"/>
      <c r="K3047" s="10"/>
      <c r="L3047" s="21">
        <v>56481.551724137928</v>
      </c>
      <c r="M3047" s="68"/>
      <c r="N3047" s="4"/>
    </row>
    <row r="3048" spans="2:14">
      <c r="B3048" s="59" t="s">
        <v>3787</v>
      </c>
      <c r="C3048" s="7" t="s">
        <v>3788</v>
      </c>
      <c r="I3048" s="64"/>
      <c r="J3048" s="65"/>
      <c r="K3048" s="10"/>
      <c r="L3048" s="21">
        <v>59892.266091954029</v>
      </c>
      <c r="M3048" s="68"/>
      <c r="N3048" s="4"/>
    </row>
    <row r="3049" spans="2:14">
      <c r="B3049" s="59" t="s">
        <v>3789</v>
      </c>
      <c r="C3049" s="7" t="s">
        <v>3790</v>
      </c>
      <c r="I3049" s="64"/>
      <c r="J3049" s="65"/>
      <c r="K3049" s="10"/>
      <c r="L3049" s="21">
        <v>65389.702298850571</v>
      </c>
      <c r="M3049" s="68"/>
      <c r="N3049" s="4"/>
    </row>
    <row r="3050" spans="2:14">
      <c r="B3050" s="59" t="s">
        <v>3791</v>
      </c>
      <c r="C3050" s="7" t="s">
        <v>3792</v>
      </c>
      <c r="I3050" s="64"/>
      <c r="J3050" s="65"/>
      <c r="K3050" s="10"/>
      <c r="L3050" s="21">
        <v>58139.460344827588</v>
      </c>
      <c r="M3050" s="68"/>
      <c r="N3050" s="4"/>
    </row>
    <row r="3051" spans="2:14">
      <c r="B3051" s="59" t="s">
        <v>3793</v>
      </c>
      <c r="C3051" s="7" t="s">
        <v>3794</v>
      </c>
      <c r="I3051" s="64"/>
      <c r="J3051" s="65"/>
      <c r="K3051" s="10"/>
      <c r="L3051" s="21">
        <v>62403.741379310341</v>
      </c>
      <c r="M3051" s="68"/>
      <c r="N3051" s="4"/>
    </row>
    <row r="3052" spans="2:14">
      <c r="B3052" s="59" t="s">
        <v>3795</v>
      </c>
      <c r="C3052" s="7" t="s">
        <v>3796</v>
      </c>
      <c r="I3052" s="64"/>
      <c r="J3052" s="65"/>
      <c r="K3052" s="10"/>
      <c r="L3052" s="21">
        <v>69274.394827586206</v>
      </c>
      <c r="M3052" s="68"/>
      <c r="N3052" s="4"/>
    </row>
    <row r="3053" spans="2:14">
      <c r="B3053" s="59" t="s">
        <v>3797</v>
      </c>
      <c r="C3053" s="7" t="s">
        <v>3798</v>
      </c>
      <c r="I3053" s="64"/>
      <c r="J3053" s="65"/>
      <c r="K3053" s="10"/>
      <c r="L3053" s="21">
        <v>94200.368390804593</v>
      </c>
      <c r="M3053" s="68"/>
      <c r="N3053" s="4"/>
    </row>
    <row r="3054" spans="2:14">
      <c r="B3054" s="59" t="s">
        <v>3799</v>
      </c>
      <c r="C3054" s="7" t="s">
        <v>3800</v>
      </c>
      <c r="I3054" s="64"/>
      <c r="J3054" s="65"/>
      <c r="K3054" s="10"/>
      <c r="L3054" s="21">
        <v>48212.814942528734</v>
      </c>
      <c r="M3054" s="68"/>
      <c r="N3054" s="4"/>
    </row>
    <row r="3055" spans="2:14">
      <c r="B3055" s="59" t="s">
        <v>3801</v>
      </c>
      <c r="C3055" s="7" t="s">
        <v>3802</v>
      </c>
      <c r="I3055" s="64"/>
      <c r="J3055" s="65"/>
      <c r="K3055" s="10"/>
      <c r="L3055" s="21">
        <v>51626.574137931035</v>
      </c>
      <c r="M3055" s="68"/>
      <c r="N3055" s="4"/>
    </row>
    <row r="3056" spans="2:14">
      <c r="B3056" s="59" t="s">
        <v>3803</v>
      </c>
      <c r="C3056" s="7" t="s">
        <v>3804</v>
      </c>
      <c r="I3056" s="64"/>
      <c r="J3056" s="65"/>
      <c r="K3056" s="10"/>
      <c r="L3056" s="21">
        <v>57130.607471264368</v>
      </c>
      <c r="M3056" s="68"/>
      <c r="N3056" s="4"/>
    </row>
    <row r="3057" spans="2:14">
      <c r="B3057" s="59" t="s">
        <v>3805</v>
      </c>
      <c r="C3057" s="7" t="s">
        <v>3806</v>
      </c>
      <c r="I3057" s="64"/>
      <c r="J3057" s="65"/>
      <c r="K3057" s="10"/>
      <c r="L3057" s="21">
        <v>49874.275862068971</v>
      </c>
      <c r="M3057" s="68"/>
      <c r="N3057" s="4"/>
    </row>
    <row r="3058" spans="2:14">
      <c r="B3058" s="59" t="s">
        <v>3807</v>
      </c>
      <c r="C3058" s="7" t="s">
        <v>3808</v>
      </c>
      <c r="I3058" s="64"/>
      <c r="J3058" s="65"/>
      <c r="K3058" s="10"/>
      <c r="L3058" s="21">
        <v>54142.616666666669</v>
      </c>
      <c r="M3058" s="68"/>
      <c r="N3058" s="4"/>
    </row>
    <row r="3059" spans="2:14">
      <c r="B3059" s="59" t="s">
        <v>3809</v>
      </c>
      <c r="C3059" s="7" t="s">
        <v>3810</v>
      </c>
      <c r="I3059" s="64"/>
      <c r="J3059" s="65"/>
      <c r="K3059" s="10"/>
      <c r="L3059" s="21">
        <v>61019.359770114941</v>
      </c>
      <c r="M3059" s="68"/>
      <c r="N3059" s="4"/>
    </row>
    <row r="3060" spans="2:14">
      <c r="B3060" s="59" t="s">
        <v>3811</v>
      </c>
      <c r="C3060" s="7" t="s">
        <v>3812</v>
      </c>
      <c r="I3060" s="64"/>
      <c r="J3060" s="65"/>
      <c r="K3060" s="10"/>
      <c r="L3060" s="21">
        <v>85967.154597701141</v>
      </c>
      <c r="M3060" s="68"/>
      <c r="N3060" s="4"/>
    </row>
    <row r="3061" spans="2:14">
      <c r="B3061" s="59" t="s">
        <v>3813</v>
      </c>
      <c r="C3061" s="7" t="s">
        <v>3814</v>
      </c>
      <c r="I3061" s="64"/>
      <c r="J3061" s="65"/>
      <c r="K3061" s="10"/>
      <c r="L3061" s="21">
        <v>62618.909195402302</v>
      </c>
      <c r="M3061" s="68"/>
      <c r="N3061" s="4"/>
    </row>
    <row r="3062" spans="2:14">
      <c r="B3062" s="59" t="s">
        <v>3815</v>
      </c>
      <c r="C3062" s="7" t="s">
        <v>3816</v>
      </c>
      <c r="I3062" s="64"/>
      <c r="J3062" s="65"/>
      <c r="K3062" s="10"/>
      <c r="L3062" s="21">
        <v>66031.653448275858</v>
      </c>
      <c r="M3062" s="68"/>
      <c r="N3062" s="4"/>
    </row>
    <row r="3063" spans="2:14">
      <c r="B3063" s="59" t="s">
        <v>3817</v>
      </c>
      <c r="C3063" s="7" t="s">
        <v>3818</v>
      </c>
      <c r="I3063" s="64"/>
      <c r="J3063" s="65"/>
      <c r="K3063" s="10"/>
      <c r="L3063" s="21">
        <v>71529.089655172414</v>
      </c>
      <c r="M3063" s="68"/>
      <c r="N3063" s="4"/>
    </row>
    <row r="3064" spans="2:14">
      <c r="B3064" s="59" t="s">
        <v>3819</v>
      </c>
      <c r="C3064" s="7" t="s">
        <v>3820</v>
      </c>
      <c r="I3064" s="64"/>
      <c r="J3064" s="65"/>
      <c r="K3064" s="10"/>
      <c r="L3064" s="21">
        <v>64278.340229885063</v>
      </c>
      <c r="M3064" s="68"/>
      <c r="N3064" s="4"/>
    </row>
    <row r="3065" spans="2:14">
      <c r="B3065" s="59" t="s">
        <v>3821</v>
      </c>
      <c r="C3065" s="7" t="s">
        <v>3822</v>
      </c>
      <c r="I3065" s="64"/>
      <c r="J3065" s="65"/>
      <c r="K3065" s="10"/>
      <c r="L3065" s="21">
        <v>68541.606321839077</v>
      </c>
      <c r="M3065" s="68"/>
      <c r="N3065" s="4"/>
    </row>
    <row r="3066" spans="2:14">
      <c r="B3066" s="59" t="s">
        <v>3823</v>
      </c>
      <c r="C3066" s="7" t="s">
        <v>3824</v>
      </c>
      <c r="I3066" s="64"/>
      <c r="J3066" s="65"/>
      <c r="K3066" s="10"/>
      <c r="L3066" s="21">
        <v>75414.289655172412</v>
      </c>
      <c r="M3066" s="68"/>
      <c r="N3066" s="4"/>
    </row>
    <row r="3067" spans="2:14">
      <c r="B3067" s="59" t="s">
        <v>3825</v>
      </c>
      <c r="C3067" s="7" t="s">
        <v>3826</v>
      </c>
      <c r="I3067" s="64"/>
      <c r="J3067" s="65"/>
      <c r="K3067" s="10"/>
      <c r="L3067" s="21">
        <v>100339.75574712643</v>
      </c>
      <c r="M3067" s="68"/>
      <c r="N3067" s="4"/>
    </row>
    <row r="3068" spans="2:14">
      <c r="B3068" s="59" t="s">
        <v>3827</v>
      </c>
      <c r="C3068" s="7" t="s">
        <v>3828</v>
      </c>
      <c r="I3068" s="64"/>
      <c r="J3068" s="65"/>
      <c r="K3068" s="10"/>
      <c r="L3068" s="21">
        <v>49146.562068965519</v>
      </c>
      <c r="M3068" s="68"/>
      <c r="N3068" s="4"/>
    </row>
    <row r="3069" spans="2:14">
      <c r="B3069" s="59" t="s">
        <v>3829</v>
      </c>
      <c r="C3069" s="7" t="s">
        <v>3830</v>
      </c>
      <c r="I3069" s="64"/>
      <c r="J3069" s="65"/>
      <c r="K3069" s="10"/>
      <c r="L3069" s="21">
        <v>52528.858045977016</v>
      </c>
      <c r="M3069" s="68"/>
      <c r="N3069" s="4"/>
    </row>
    <row r="3070" spans="2:14">
      <c r="B3070" s="59" t="s">
        <v>3831</v>
      </c>
      <c r="C3070" s="7" t="s">
        <v>3832</v>
      </c>
      <c r="I3070" s="64"/>
      <c r="J3070" s="65"/>
      <c r="K3070" s="10"/>
      <c r="L3070" s="21">
        <v>57974.024712643681</v>
      </c>
      <c r="M3070" s="68"/>
      <c r="N3070" s="4"/>
    </row>
    <row r="3071" spans="2:14">
      <c r="B3071" s="59" t="s">
        <v>3833</v>
      </c>
      <c r="C3071" s="7" t="s">
        <v>3834</v>
      </c>
      <c r="I3071" s="64"/>
      <c r="J3071" s="65"/>
      <c r="K3071" s="10"/>
      <c r="L3071" s="21">
        <v>50790.768965517236</v>
      </c>
      <c r="M3071" s="68"/>
      <c r="N3071" s="4"/>
    </row>
    <row r="3072" spans="2:14">
      <c r="B3072" s="59" t="s">
        <v>3835</v>
      </c>
      <c r="C3072" s="7" t="s">
        <v>3836</v>
      </c>
      <c r="I3072" s="64"/>
      <c r="J3072" s="65"/>
      <c r="K3072" s="10"/>
      <c r="L3072" s="21">
        <v>55014.95977011494</v>
      </c>
      <c r="M3072" s="68"/>
      <c r="N3072" s="4"/>
    </row>
    <row r="3073" spans="2:14">
      <c r="B3073" s="59" t="s">
        <v>3837</v>
      </c>
      <c r="C3073" s="7" t="s">
        <v>3838</v>
      </c>
      <c r="I3073" s="64"/>
      <c r="J3073" s="65"/>
      <c r="K3073" s="10"/>
      <c r="L3073" s="21">
        <v>61826.239080459774</v>
      </c>
      <c r="M3073" s="68"/>
      <c r="N3073" s="4"/>
    </row>
    <row r="3074" spans="2:14">
      <c r="B3074" s="59" t="s">
        <v>3839</v>
      </c>
      <c r="C3074" s="7" t="s">
        <v>3840</v>
      </c>
      <c r="I3074" s="64"/>
      <c r="J3074" s="65"/>
      <c r="K3074" s="10"/>
      <c r="L3074" s="21">
        <v>86521.313218390802</v>
      </c>
      <c r="M3074" s="68"/>
      <c r="N3074" s="4"/>
    </row>
    <row r="3075" spans="2:14">
      <c r="B3075" s="59" t="s">
        <v>3841</v>
      </c>
      <c r="C3075" s="7" t="s">
        <v>3842</v>
      </c>
      <c r="I3075" s="64"/>
      <c r="J3075" s="65"/>
      <c r="K3075" s="10"/>
      <c r="L3075" s="21">
        <v>63832.272988505749</v>
      </c>
      <c r="M3075" s="68"/>
      <c r="N3075" s="4"/>
    </row>
    <row r="3076" spans="2:14">
      <c r="B3076" s="59" t="s">
        <v>3843</v>
      </c>
      <c r="C3076" s="7" t="s">
        <v>3844</v>
      </c>
      <c r="I3076" s="64"/>
      <c r="J3076" s="65"/>
      <c r="K3076" s="10"/>
      <c r="L3076" s="21">
        <v>67210.001724137939</v>
      </c>
      <c r="M3076" s="68"/>
      <c r="N3076" s="4"/>
    </row>
    <row r="3077" spans="2:14">
      <c r="B3077" s="59" t="s">
        <v>3845</v>
      </c>
      <c r="C3077" s="7" t="s">
        <v>3846</v>
      </c>
      <c r="I3077" s="64"/>
      <c r="J3077" s="65"/>
      <c r="K3077" s="10"/>
      <c r="L3077" s="21">
        <v>72652.123563218396</v>
      </c>
      <c r="M3077" s="68"/>
      <c r="N3077" s="4"/>
    </row>
    <row r="3078" spans="2:14">
      <c r="B3078" s="59" t="s">
        <v>3847</v>
      </c>
      <c r="C3078" s="7" t="s">
        <v>3848</v>
      </c>
      <c r="I3078" s="64"/>
      <c r="J3078" s="65"/>
      <c r="K3078" s="10"/>
      <c r="L3078" s="21">
        <v>65475.464942528735</v>
      </c>
      <c r="M3078" s="68"/>
      <c r="N3078" s="4"/>
    </row>
    <row r="3079" spans="2:14">
      <c r="B3079" s="59" t="s">
        <v>3849</v>
      </c>
      <c r="C3079" s="7" t="s">
        <v>3850</v>
      </c>
      <c r="I3079" s="64"/>
      <c r="J3079" s="65"/>
      <c r="K3079" s="10"/>
      <c r="L3079" s="21">
        <v>69695.088505747131</v>
      </c>
      <c r="M3079" s="68"/>
      <c r="N3079" s="4"/>
    </row>
    <row r="3080" spans="2:14">
      <c r="B3080" s="59" t="s">
        <v>3851</v>
      </c>
      <c r="C3080" s="7" t="s">
        <v>3852</v>
      </c>
      <c r="I3080" s="64"/>
      <c r="J3080" s="65"/>
      <c r="K3080" s="10"/>
      <c r="L3080" s="21">
        <v>76498.248275862061</v>
      </c>
      <c r="M3080" s="68"/>
      <c r="N3080" s="4"/>
    </row>
    <row r="3081" spans="2:14">
      <c r="B3081" s="59" t="s">
        <v>3853</v>
      </c>
      <c r="C3081" s="7" t="s">
        <v>3854</v>
      </c>
      <c r="I3081" s="64"/>
      <c r="J3081" s="65"/>
      <c r="K3081" s="10"/>
      <c r="L3081" s="21">
        <v>101177.08333333333</v>
      </c>
      <c r="M3081" s="68"/>
      <c r="N3081" s="4"/>
    </row>
    <row r="3082" spans="2:14">
      <c r="B3082" s="59" t="s">
        <v>3855</v>
      </c>
      <c r="C3082" s="7" t="s">
        <v>3856</v>
      </c>
      <c r="I3082" s="64"/>
      <c r="J3082" s="65"/>
      <c r="K3082" s="10"/>
      <c r="L3082" s="21">
        <v>37579.262068965516</v>
      </c>
      <c r="M3082" s="68"/>
      <c r="N3082" s="4"/>
    </row>
    <row r="3083" spans="2:14">
      <c r="B3083" s="59" t="s">
        <v>3857</v>
      </c>
      <c r="C3083" s="7" t="s">
        <v>3858</v>
      </c>
      <c r="I3083" s="64"/>
      <c r="J3083" s="65"/>
      <c r="K3083" s="10"/>
      <c r="L3083" s="21">
        <v>40993.021264367817</v>
      </c>
      <c r="M3083" s="68"/>
      <c r="N3083" s="4"/>
    </row>
    <row r="3084" spans="2:14">
      <c r="B3084" s="59" t="s">
        <v>3859</v>
      </c>
      <c r="C3084" s="7" t="s">
        <v>3860</v>
      </c>
      <c r="I3084" s="64"/>
      <c r="J3084" s="65"/>
      <c r="K3084" s="10"/>
      <c r="L3084" s="21">
        <v>46494.009770114943</v>
      </c>
      <c r="M3084" s="68"/>
      <c r="N3084" s="4"/>
    </row>
    <row r="3085" spans="2:14">
      <c r="B3085" s="59" t="s">
        <v>3861</v>
      </c>
      <c r="C3085" s="7" t="s">
        <v>3862</v>
      </c>
      <c r="I3085" s="64"/>
      <c r="J3085" s="65"/>
      <c r="K3085" s="10"/>
      <c r="L3085" s="21">
        <v>40024.258620689659</v>
      </c>
      <c r="M3085" s="68"/>
      <c r="N3085" s="4"/>
    </row>
    <row r="3086" spans="2:14">
      <c r="B3086" s="59" t="s">
        <v>3863</v>
      </c>
      <c r="C3086" s="7" t="s">
        <v>3864</v>
      </c>
      <c r="I3086" s="64"/>
      <c r="J3086" s="65"/>
      <c r="K3086" s="10"/>
      <c r="L3086" s="21">
        <v>44378.869540229891</v>
      </c>
      <c r="M3086" s="68"/>
      <c r="N3086" s="4"/>
    </row>
    <row r="3087" spans="2:14">
      <c r="B3087" s="59" t="s">
        <v>3865</v>
      </c>
      <c r="C3087" s="7" t="s">
        <v>3866</v>
      </c>
      <c r="I3087" s="64"/>
      <c r="J3087" s="65"/>
      <c r="K3087" s="10"/>
      <c r="L3087" s="21">
        <v>51391.614942528737</v>
      </c>
      <c r="M3087" s="68"/>
      <c r="N3087" s="4"/>
    </row>
    <row r="3088" spans="2:14">
      <c r="B3088" s="59" t="s">
        <v>3867</v>
      </c>
      <c r="C3088" s="7" t="s">
        <v>3868</v>
      </c>
      <c r="I3088" s="64"/>
      <c r="J3088" s="65"/>
      <c r="K3088" s="10"/>
      <c r="L3088" s="21">
        <v>75332.079310344823</v>
      </c>
      <c r="M3088" s="68"/>
      <c r="N3088" s="4"/>
    </row>
    <row r="3089" spans="2:14">
      <c r="B3089" s="59" t="s">
        <v>3869</v>
      </c>
      <c r="C3089" s="7" t="s">
        <v>3870</v>
      </c>
      <c r="I3089" s="64"/>
      <c r="J3089" s="65"/>
      <c r="K3089" s="10"/>
      <c r="L3089" s="21">
        <v>49783.945977011499</v>
      </c>
      <c r="M3089" s="68"/>
      <c r="N3089" s="4"/>
    </row>
    <row r="3090" spans="2:14">
      <c r="B3090" s="59" t="s">
        <v>3871</v>
      </c>
      <c r="C3090" s="7" t="s">
        <v>3872</v>
      </c>
      <c r="I3090" s="64"/>
      <c r="J3090" s="65"/>
      <c r="K3090" s="10"/>
      <c r="L3090" s="21">
        <v>53261.646551724138</v>
      </c>
      <c r="M3090" s="68"/>
      <c r="N3090" s="4"/>
    </row>
    <row r="3091" spans="2:14">
      <c r="B3091" s="59" t="s">
        <v>3873</v>
      </c>
      <c r="C3091" s="7" t="s">
        <v>3874</v>
      </c>
      <c r="I3091" s="64"/>
      <c r="J3091" s="65"/>
      <c r="K3091" s="10"/>
      <c r="L3091" s="21">
        <v>58870.72643678161</v>
      </c>
      <c r="M3091" s="68"/>
      <c r="N3091" s="4"/>
    </row>
    <row r="3092" spans="2:14">
      <c r="B3092" s="59" t="s">
        <v>3875</v>
      </c>
      <c r="C3092" s="7" t="s">
        <v>3876</v>
      </c>
      <c r="I3092" s="64"/>
      <c r="J3092" s="65"/>
      <c r="K3092" s="10"/>
      <c r="L3092" s="21">
        <v>51475.855172413794</v>
      </c>
      <c r="M3092" s="68"/>
      <c r="N3092" s="4"/>
    </row>
    <row r="3093" spans="2:14">
      <c r="B3093" s="59" t="s">
        <v>3877</v>
      </c>
      <c r="C3093" s="7" t="s">
        <v>3878</v>
      </c>
      <c r="I3093" s="64"/>
      <c r="J3093" s="65"/>
      <c r="K3093" s="10"/>
      <c r="L3093" s="21">
        <v>55824.883908045973</v>
      </c>
      <c r="M3093" s="68"/>
      <c r="N3093" s="4"/>
    </row>
    <row r="3094" spans="2:14">
      <c r="B3094" s="59" t="s">
        <v>3879</v>
      </c>
      <c r="C3094" s="7" t="s">
        <v>3880</v>
      </c>
      <c r="I3094" s="64"/>
      <c r="J3094" s="65"/>
      <c r="K3094" s="10"/>
      <c r="L3094" s="21">
        <v>62834.584482758619</v>
      </c>
      <c r="M3094" s="68"/>
      <c r="N3094" s="4"/>
    </row>
    <row r="3095" spans="2:14">
      <c r="B3095" s="59" t="s">
        <v>3881</v>
      </c>
      <c r="C3095" s="7" t="s">
        <v>3882</v>
      </c>
      <c r="I3095" s="64"/>
      <c r="J3095" s="65"/>
      <c r="K3095" s="10"/>
      <c r="L3095" s="21">
        <v>88258.89482758622</v>
      </c>
      <c r="M3095" s="68"/>
      <c r="N3095" s="4"/>
    </row>
    <row r="3096" spans="2:14">
      <c r="B3096" s="59" t="s">
        <v>3883</v>
      </c>
      <c r="C3096" s="7" t="s">
        <v>3884</v>
      </c>
      <c r="I3096" s="64"/>
      <c r="J3096" s="65"/>
      <c r="K3096" s="10"/>
      <c r="L3096" s="21">
        <v>34164.487931034484</v>
      </c>
      <c r="M3096" s="68"/>
      <c r="N3096" s="4"/>
    </row>
    <row r="3097" spans="2:14">
      <c r="B3097" s="59" t="s">
        <v>3885</v>
      </c>
      <c r="C3097" s="7" t="s">
        <v>3886</v>
      </c>
      <c r="I3097" s="64"/>
      <c r="J3097" s="65"/>
      <c r="K3097" s="10"/>
      <c r="L3097" s="21">
        <v>38896.657471264363</v>
      </c>
      <c r="M3097" s="68"/>
      <c r="N3097" s="4"/>
    </row>
    <row r="3098" spans="2:14">
      <c r="B3098" s="59" t="s">
        <v>3887</v>
      </c>
      <c r="C3098" s="7" t="s">
        <v>3888</v>
      </c>
      <c r="I3098" s="64"/>
      <c r="J3098" s="65"/>
      <c r="K3098" s="10"/>
      <c r="L3098" s="21">
        <v>43081.26551724138</v>
      </c>
      <c r="M3098" s="68"/>
      <c r="N3098" s="4"/>
    </row>
    <row r="3099" spans="2:14">
      <c r="B3099" s="59" t="s">
        <v>3889</v>
      </c>
      <c r="C3099" s="7" t="s">
        <v>3890</v>
      </c>
      <c r="I3099" s="64"/>
      <c r="J3099" s="65"/>
      <c r="K3099" s="10"/>
      <c r="L3099" s="21">
        <v>36541.483333333337</v>
      </c>
      <c r="M3099" s="68"/>
      <c r="N3099" s="4"/>
    </row>
    <row r="3100" spans="2:14">
      <c r="B3100" s="59" t="s">
        <v>3891</v>
      </c>
      <c r="C3100" s="7" t="s">
        <v>3892</v>
      </c>
      <c r="I3100" s="64"/>
      <c r="J3100" s="65"/>
      <c r="K3100" s="10"/>
      <c r="L3100" s="21">
        <v>40895.586781609192</v>
      </c>
      <c r="M3100" s="68"/>
      <c r="N3100" s="4"/>
    </row>
    <row r="3101" spans="2:14">
      <c r="B3101" s="59" t="s">
        <v>3893</v>
      </c>
      <c r="C3101" s="7" t="s">
        <v>3894</v>
      </c>
      <c r="I3101" s="64"/>
      <c r="J3101" s="65"/>
      <c r="K3101" s="10"/>
      <c r="L3101" s="21">
        <v>47910.362068965514</v>
      </c>
      <c r="M3101" s="68"/>
      <c r="N3101" s="4"/>
    </row>
    <row r="3102" spans="2:14">
      <c r="B3102" s="59" t="s">
        <v>3895</v>
      </c>
      <c r="C3102" s="7" t="s">
        <v>3896</v>
      </c>
      <c r="I3102" s="64"/>
      <c r="J3102" s="65"/>
      <c r="K3102" s="10"/>
      <c r="L3102" s="21">
        <v>71918.827586206899</v>
      </c>
      <c r="M3102" s="68"/>
      <c r="N3102" s="4"/>
    </row>
    <row r="3103" spans="2:14">
      <c r="B3103" s="59" t="s">
        <v>3897</v>
      </c>
      <c r="C3103" s="7" t="s">
        <v>3898</v>
      </c>
      <c r="I3103" s="64"/>
      <c r="J3103" s="65"/>
      <c r="K3103" s="10"/>
      <c r="L3103" s="21">
        <v>45261.362068965522</v>
      </c>
      <c r="M3103" s="68"/>
      <c r="N3103" s="4"/>
    </row>
    <row r="3104" spans="2:14">
      <c r="B3104" s="59" t="s">
        <v>3899</v>
      </c>
      <c r="C3104" s="7" t="s">
        <v>3900</v>
      </c>
      <c r="I3104" s="64"/>
      <c r="J3104" s="65"/>
      <c r="K3104" s="10"/>
      <c r="L3104" s="21">
        <v>48742.107471264375</v>
      </c>
      <c r="M3104" s="68"/>
      <c r="N3104" s="4"/>
    </row>
    <row r="3105" spans="2:14">
      <c r="B3105" s="59" t="s">
        <v>3901</v>
      </c>
      <c r="C3105" s="7" t="s">
        <v>3902</v>
      </c>
      <c r="I3105" s="64"/>
      <c r="J3105" s="65"/>
      <c r="K3105" s="10"/>
      <c r="L3105" s="21">
        <v>54347.635057471263</v>
      </c>
      <c r="M3105" s="68"/>
      <c r="N3105" s="4"/>
    </row>
    <row r="3106" spans="2:14">
      <c r="B3106" s="59" t="s">
        <v>3903</v>
      </c>
      <c r="C3106" s="7" t="s">
        <v>3904</v>
      </c>
      <c r="I3106" s="64"/>
      <c r="J3106" s="65"/>
      <c r="K3106" s="10"/>
      <c r="L3106" s="21">
        <v>46954.793678160917</v>
      </c>
      <c r="M3106" s="68"/>
      <c r="N3106" s="4"/>
    </row>
    <row r="3107" spans="2:14">
      <c r="B3107" s="59" t="s">
        <v>3905</v>
      </c>
      <c r="C3107" s="7" t="s">
        <v>3906</v>
      </c>
      <c r="I3107" s="64"/>
      <c r="J3107" s="65"/>
      <c r="K3107" s="10"/>
      <c r="L3107" s="21">
        <v>51303.314942528734</v>
      </c>
      <c r="M3107" s="68"/>
      <c r="N3107" s="4"/>
    </row>
    <row r="3108" spans="2:14">
      <c r="B3108" s="59" t="s">
        <v>3907</v>
      </c>
      <c r="C3108" s="7" t="s">
        <v>3908</v>
      </c>
      <c r="I3108" s="64"/>
      <c r="J3108" s="65"/>
      <c r="K3108" s="10"/>
      <c r="L3108" s="21">
        <v>58310.985632183911</v>
      </c>
      <c r="M3108" s="68"/>
      <c r="N3108" s="4"/>
    </row>
    <row r="3109" spans="2:14">
      <c r="B3109" s="59" t="s">
        <v>3909</v>
      </c>
      <c r="C3109" s="7" t="s">
        <v>3910</v>
      </c>
      <c r="I3109" s="64"/>
      <c r="J3109" s="65"/>
      <c r="K3109" s="10"/>
      <c r="L3109" s="21">
        <v>83735.295977011498</v>
      </c>
      <c r="M3109" s="68"/>
      <c r="N3109" s="4"/>
    </row>
    <row r="3110" spans="2:14">
      <c r="B3110" s="59" t="s">
        <v>3911</v>
      </c>
      <c r="C3110" s="7" t="s">
        <v>3912</v>
      </c>
      <c r="I3110" s="64"/>
      <c r="J3110" s="65"/>
      <c r="K3110" s="10"/>
      <c r="L3110" s="21">
        <v>44334.719540229882</v>
      </c>
      <c r="M3110" s="68"/>
      <c r="N3110" s="4"/>
    </row>
    <row r="3111" spans="2:14">
      <c r="B3111" s="59" t="s">
        <v>3913</v>
      </c>
      <c r="C3111" s="7" t="s">
        <v>3914</v>
      </c>
      <c r="I3111" s="64"/>
      <c r="J3111" s="65"/>
      <c r="K3111" s="10"/>
      <c r="L3111" s="21">
        <v>48705.569540229888</v>
      </c>
      <c r="M3111" s="68"/>
      <c r="N3111" s="4"/>
    </row>
    <row r="3112" spans="2:14">
      <c r="B3112" s="59" t="s">
        <v>3915</v>
      </c>
      <c r="C3112" s="7" t="s">
        <v>3916</v>
      </c>
      <c r="I3112" s="64"/>
      <c r="J3112" s="65"/>
      <c r="K3112" s="10"/>
      <c r="L3112" s="21">
        <v>53250.989655172409</v>
      </c>
      <c r="M3112" s="68"/>
      <c r="N3112" s="4"/>
    </row>
    <row r="3113" spans="2:14">
      <c r="B3113" s="59" t="s">
        <v>3917</v>
      </c>
      <c r="C3113" s="7" t="s">
        <v>3918</v>
      </c>
      <c r="I3113" s="64"/>
      <c r="J3113" s="65"/>
      <c r="K3113" s="10"/>
      <c r="L3113" s="21">
        <v>46915.21091954023</v>
      </c>
      <c r="M3113" s="68"/>
      <c r="N3113" s="4"/>
    </row>
    <row r="3114" spans="2:14">
      <c r="B3114" s="59" t="s">
        <v>3919</v>
      </c>
      <c r="C3114" s="7" t="s">
        <v>3920</v>
      </c>
      <c r="I3114" s="64"/>
      <c r="J3114" s="65"/>
      <c r="K3114" s="10"/>
      <c r="L3114" s="21">
        <v>51269.314367816092</v>
      </c>
      <c r="M3114" s="68"/>
      <c r="N3114" s="4"/>
    </row>
    <row r="3115" spans="2:14">
      <c r="B3115" s="59" t="s">
        <v>3921</v>
      </c>
      <c r="C3115" s="7" t="s">
        <v>3922</v>
      </c>
      <c r="I3115" s="64"/>
      <c r="J3115" s="65"/>
      <c r="K3115" s="10"/>
      <c r="L3115" s="21">
        <v>58284.089655172414</v>
      </c>
      <c r="M3115" s="68"/>
      <c r="N3115" s="4"/>
    </row>
    <row r="3116" spans="2:14">
      <c r="B3116" s="59" t="s">
        <v>3923</v>
      </c>
      <c r="C3116" s="7" t="s">
        <v>3924</v>
      </c>
      <c r="I3116" s="64"/>
      <c r="J3116" s="65"/>
      <c r="K3116" s="10"/>
      <c r="L3116" s="21">
        <v>82088.044252873573</v>
      </c>
      <c r="M3116" s="68"/>
      <c r="N3116" s="4"/>
    </row>
    <row r="3117" spans="2:14">
      <c r="B3117" s="59" t="s">
        <v>3925</v>
      </c>
      <c r="C3117" s="7" t="s">
        <v>3926</v>
      </c>
      <c r="I3117" s="64"/>
      <c r="J3117" s="65"/>
      <c r="K3117" s="10"/>
      <c r="L3117" s="21">
        <v>58734.216666666667</v>
      </c>
      <c r="M3117" s="68"/>
      <c r="N3117" s="4"/>
    </row>
    <row r="3118" spans="2:14">
      <c r="B3118" s="59" t="s">
        <v>3927</v>
      </c>
      <c r="C3118" s="7" t="s">
        <v>3928</v>
      </c>
      <c r="I3118" s="64"/>
      <c r="J3118" s="65"/>
      <c r="K3118" s="10"/>
      <c r="L3118" s="21">
        <v>62213.947126436782</v>
      </c>
      <c r="M3118" s="68"/>
      <c r="N3118" s="4"/>
    </row>
    <row r="3119" spans="2:14">
      <c r="B3119" s="59" t="s">
        <v>3929</v>
      </c>
      <c r="C3119" s="7" t="s">
        <v>3930</v>
      </c>
      <c r="I3119" s="64"/>
      <c r="J3119" s="65"/>
      <c r="K3119" s="10"/>
      <c r="L3119" s="21">
        <v>67820.997126436778</v>
      </c>
      <c r="M3119" s="68"/>
      <c r="N3119" s="4"/>
    </row>
    <row r="3120" spans="2:14">
      <c r="B3120" s="59" t="s">
        <v>3931</v>
      </c>
      <c r="C3120" s="7" t="s">
        <v>3932</v>
      </c>
      <c r="I3120" s="64"/>
      <c r="J3120" s="65"/>
      <c r="K3120" s="10"/>
      <c r="L3120" s="21">
        <v>60424.603448275862</v>
      </c>
      <c r="M3120" s="68"/>
      <c r="N3120" s="4"/>
    </row>
    <row r="3121" spans="2:14">
      <c r="B3121" s="59" t="s">
        <v>3933</v>
      </c>
      <c r="C3121" s="7" t="s">
        <v>3934</v>
      </c>
      <c r="I3121" s="64"/>
      <c r="J3121" s="65"/>
      <c r="K3121" s="10"/>
      <c r="L3121" s="21">
        <v>64775.154597701148</v>
      </c>
      <c r="M3121" s="68"/>
      <c r="N3121" s="4"/>
    </row>
    <row r="3122" spans="2:14">
      <c r="B3122" s="59" t="s">
        <v>3935</v>
      </c>
      <c r="C3122" s="7" t="s">
        <v>3936</v>
      </c>
      <c r="I3122" s="64"/>
      <c r="J3122" s="65"/>
      <c r="K3122" s="10"/>
      <c r="L3122" s="21">
        <v>71785.362643678163</v>
      </c>
      <c r="M3122" s="68"/>
      <c r="N3122" s="4"/>
    </row>
    <row r="3123" spans="2:14">
      <c r="B3123" s="59" t="s">
        <v>3937</v>
      </c>
      <c r="C3123" s="7" t="s">
        <v>3938</v>
      </c>
      <c r="I3123" s="64"/>
      <c r="J3123" s="65"/>
      <c r="K3123" s="10"/>
      <c r="L3123" s="21">
        <v>97208.658045977019</v>
      </c>
      <c r="M3123" s="68"/>
      <c r="N3123" s="4"/>
    </row>
    <row r="3124" spans="2:14">
      <c r="B3124" s="59" t="s">
        <v>3939</v>
      </c>
      <c r="C3124" s="7" t="s">
        <v>3940</v>
      </c>
      <c r="I3124" s="64"/>
      <c r="J3124" s="65"/>
      <c r="K3124" s="10"/>
      <c r="L3124" s="21">
        <v>43912.503448275856</v>
      </c>
      <c r="M3124" s="68"/>
      <c r="N3124" s="4"/>
    </row>
    <row r="3125" spans="2:14">
      <c r="B3125" s="59" t="s">
        <v>3941</v>
      </c>
      <c r="C3125" s="7" t="s">
        <v>3942</v>
      </c>
      <c r="I3125" s="64"/>
      <c r="J3125" s="65"/>
      <c r="K3125" s="10"/>
      <c r="L3125" s="21">
        <v>48308.727011494251</v>
      </c>
      <c r="M3125" s="68"/>
      <c r="N3125" s="4"/>
    </row>
    <row r="3126" spans="2:14">
      <c r="B3126" s="59" t="s">
        <v>3943</v>
      </c>
      <c r="C3126" s="7" t="s">
        <v>3944</v>
      </c>
      <c r="I3126" s="64"/>
      <c r="J3126" s="65"/>
      <c r="K3126" s="10"/>
      <c r="L3126" s="21">
        <v>52403.005172413796</v>
      </c>
      <c r="M3126" s="68"/>
      <c r="N3126" s="4"/>
    </row>
    <row r="3127" spans="2:14">
      <c r="B3127" s="59" t="s">
        <v>3945</v>
      </c>
      <c r="C3127" s="7" t="s">
        <v>3946</v>
      </c>
      <c r="I3127" s="64"/>
      <c r="J3127" s="65"/>
      <c r="K3127" s="10"/>
      <c r="L3127" s="21">
        <v>46501.621839080457</v>
      </c>
      <c r="M3127" s="68"/>
      <c r="N3127" s="4"/>
    </row>
    <row r="3128" spans="2:14">
      <c r="B3128" s="59" t="s">
        <v>3947</v>
      </c>
      <c r="C3128" s="7" t="s">
        <v>3948</v>
      </c>
      <c r="I3128" s="64"/>
      <c r="J3128" s="65"/>
      <c r="K3128" s="10"/>
      <c r="L3128" s="21">
        <v>50897.337931034483</v>
      </c>
      <c r="M3128" s="68"/>
      <c r="N3128" s="4"/>
    </row>
    <row r="3129" spans="2:14">
      <c r="B3129" s="59" t="s">
        <v>3949</v>
      </c>
      <c r="C3129" s="7" t="s">
        <v>3950</v>
      </c>
      <c r="I3129" s="64"/>
      <c r="J3129" s="65"/>
      <c r="K3129" s="10"/>
      <c r="L3129" s="21">
        <v>57981.636781609195</v>
      </c>
      <c r="M3129" s="68"/>
      <c r="N3129" s="4"/>
    </row>
    <row r="3130" spans="2:14">
      <c r="B3130" s="59" t="s">
        <v>3951</v>
      </c>
      <c r="C3130" s="7" t="s">
        <v>3952</v>
      </c>
      <c r="I3130" s="64"/>
      <c r="J3130" s="65"/>
      <c r="K3130" s="10"/>
      <c r="L3130" s="21">
        <v>82035.774712643673</v>
      </c>
      <c r="M3130" s="68"/>
      <c r="N3130" s="4"/>
    </row>
    <row r="3131" spans="2:14">
      <c r="B3131" s="59" t="s">
        <v>3953</v>
      </c>
      <c r="C3131" s="7" t="s">
        <v>3954</v>
      </c>
      <c r="I3131" s="64"/>
      <c r="J3131" s="65"/>
      <c r="K3131" s="10"/>
      <c r="L3131" s="21">
        <v>58173.968390804599</v>
      </c>
      <c r="M3131" s="68"/>
      <c r="N3131" s="4"/>
    </row>
    <row r="3132" spans="2:14">
      <c r="B3132" s="59" t="s">
        <v>3955</v>
      </c>
      <c r="C3132" s="7" t="s">
        <v>3956</v>
      </c>
      <c r="I3132" s="64"/>
      <c r="J3132" s="65"/>
      <c r="K3132" s="10"/>
      <c r="L3132" s="21">
        <v>61688.206896551725</v>
      </c>
      <c r="M3132" s="68"/>
      <c r="N3132" s="4"/>
    </row>
    <row r="3133" spans="2:14">
      <c r="B3133" s="59" t="s">
        <v>3957</v>
      </c>
      <c r="C3133" s="7" t="s">
        <v>3958</v>
      </c>
      <c r="I3133" s="64"/>
      <c r="J3133" s="65"/>
      <c r="K3133" s="10"/>
      <c r="L3133" s="21">
        <v>67350.571264367827</v>
      </c>
      <c r="M3133" s="68"/>
      <c r="N3133" s="4"/>
    </row>
    <row r="3134" spans="2:14">
      <c r="B3134" s="59" t="s">
        <v>3959</v>
      </c>
      <c r="C3134" s="7" t="s">
        <v>3960</v>
      </c>
      <c r="I3134" s="64"/>
      <c r="J3134" s="65"/>
      <c r="K3134" s="10"/>
      <c r="L3134" s="21">
        <v>59882.624137931038</v>
      </c>
      <c r="M3134" s="68"/>
      <c r="N3134" s="4"/>
    </row>
    <row r="3135" spans="2:14">
      <c r="B3135" s="59" t="s">
        <v>3961</v>
      </c>
      <c r="C3135" s="7" t="s">
        <v>3962</v>
      </c>
      <c r="I3135" s="64"/>
      <c r="J3135" s="65"/>
      <c r="K3135" s="10"/>
      <c r="L3135" s="21">
        <v>64276.817816091956</v>
      </c>
      <c r="M3135" s="68"/>
      <c r="N3135" s="4"/>
    </row>
    <row r="3136" spans="2:14">
      <c r="B3136" s="59" t="s">
        <v>3963</v>
      </c>
      <c r="C3136" s="7" t="s">
        <v>3964</v>
      </c>
      <c r="I3136" s="64"/>
      <c r="J3136" s="65"/>
      <c r="K3136" s="10"/>
      <c r="L3136" s="21">
        <v>71352.997126436778</v>
      </c>
      <c r="M3136" s="68"/>
      <c r="N3136" s="4"/>
    </row>
    <row r="3137" spans="2:14">
      <c r="B3137" s="59" t="s">
        <v>3965</v>
      </c>
      <c r="C3137" s="7" t="s">
        <v>3966</v>
      </c>
      <c r="I3137" s="64"/>
      <c r="J3137" s="65"/>
      <c r="K3137" s="10"/>
      <c r="L3137" s="21">
        <v>97025.46091954023</v>
      </c>
      <c r="M3137" s="68"/>
      <c r="N3137" s="4"/>
    </row>
    <row r="3138" spans="2:14">
      <c r="B3138" s="59" t="s">
        <v>3967</v>
      </c>
      <c r="C3138" s="7" t="s">
        <v>3968</v>
      </c>
      <c r="I3138" s="64"/>
      <c r="J3138" s="65"/>
      <c r="K3138" s="10"/>
      <c r="L3138" s="21">
        <v>48092.036781609197</v>
      </c>
      <c r="M3138" s="68"/>
      <c r="N3138" s="4"/>
    </row>
    <row r="3139" spans="2:14">
      <c r="B3139" s="59" t="s">
        <v>3969</v>
      </c>
      <c r="C3139" s="7" t="s">
        <v>3970</v>
      </c>
      <c r="I3139" s="64"/>
      <c r="J3139" s="65"/>
      <c r="K3139" s="10"/>
      <c r="L3139" s="21">
        <v>52660.293103448275</v>
      </c>
      <c r="M3139" s="68"/>
      <c r="N3139" s="4"/>
    </row>
    <row r="3140" spans="2:14">
      <c r="B3140" s="59" t="s">
        <v>3971</v>
      </c>
      <c r="C3140" s="7" t="s">
        <v>3972</v>
      </c>
      <c r="I3140" s="64"/>
      <c r="J3140" s="65"/>
      <c r="K3140" s="10"/>
      <c r="L3140" s="21">
        <v>57128.577586206899</v>
      </c>
      <c r="M3140" s="68"/>
      <c r="N3140" s="4"/>
    </row>
    <row r="3141" spans="2:14">
      <c r="B3141" s="59" t="s">
        <v>3973</v>
      </c>
      <c r="C3141" s="7" t="s">
        <v>3974</v>
      </c>
      <c r="I3141" s="64"/>
      <c r="J3141" s="65"/>
      <c r="K3141" s="10"/>
      <c r="L3141" s="21">
        <v>50868.412068965517</v>
      </c>
      <c r="M3141" s="68"/>
      <c r="N3141" s="4"/>
    </row>
    <row r="3142" spans="2:14">
      <c r="B3142" s="59" t="s">
        <v>3975</v>
      </c>
      <c r="C3142" s="7" t="s">
        <v>3976</v>
      </c>
      <c r="I3142" s="64"/>
      <c r="J3142" s="65"/>
      <c r="K3142" s="10"/>
      <c r="L3142" s="21">
        <v>55225.052873563218</v>
      </c>
      <c r="M3142" s="68"/>
      <c r="N3142" s="4"/>
    </row>
    <row r="3143" spans="2:14">
      <c r="B3143" s="59" t="s">
        <v>3977</v>
      </c>
      <c r="C3143" s="7" t="s">
        <v>3978</v>
      </c>
      <c r="I3143" s="64"/>
      <c r="J3143" s="65"/>
      <c r="K3143" s="10"/>
      <c r="L3143" s="21">
        <v>62240.335632183902</v>
      </c>
      <c r="M3143" s="68"/>
      <c r="N3143" s="4"/>
    </row>
    <row r="3144" spans="2:14">
      <c r="B3144" s="59" t="s">
        <v>3979</v>
      </c>
      <c r="C3144" s="7" t="s">
        <v>3980</v>
      </c>
      <c r="I3144" s="64"/>
      <c r="J3144" s="65"/>
      <c r="K3144" s="10"/>
      <c r="L3144" s="21">
        <v>85967.154597701141</v>
      </c>
      <c r="M3144" s="68"/>
      <c r="N3144" s="4"/>
    </row>
    <row r="3145" spans="2:14">
      <c r="B3145" s="59" t="s">
        <v>3981</v>
      </c>
      <c r="C3145" s="7" t="s">
        <v>3982</v>
      </c>
      <c r="I3145" s="64"/>
      <c r="J3145" s="65"/>
      <c r="K3145" s="10"/>
      <c r="L3145" s="21">
        <v>63870.840804597705</v>
      </c>
      <c r="M3145" s="68"/>
      <c r="N3145" s="4"/>
    </row>
    <row r="3146" spans="2:14">
      <c r="B3146" s="59" t="s">
        <v>3983</v>
      </c>
      <c r="C3146" s="7" t="s">
        <v>3984</v>
      </c>
      <c r="I3146" s="64"/>
      <c r="J3146" s="65"/>
      <c r="K3146" s="10"/>
      <c r="L3146" s="21">
        <v>67350.571264367827</v>
      </c>
      <c r="M3146" s="68"/>
      <c r="N3146" s="4"/>
    </row>
    <row r="3147" spans="2:14">
      <c r="B3147" s="59" t="s">
        <v>3985</v>
      </c>
      <c r="C3147" s="7" t="s">
        <v>3986</v>
      </c>
      <c r="I3147" s="64"/>
      <c r="J3147" s="65"/>
      <c r="K3147" s="10"/>
      <c r="L3147" s="21">
        <v>72958.636206896554</v>
      </c>
      <c r="M3147" s="68"/>
      <c r="N3147" s="4"/>
    </row>
    <row r="3148" spans="2:14">
      <c r="B3148" s="59" t="s">
        <v>3987</v>
      </c>
      <c r="C3148" s="7" t="s">
        <v>3988</v>
      </c>
      <c r="I3148" s="64"/>
      <c r="J3148" s="65"/>
      <c r="K3148" s="10"/>
      <c r="L3148" s="21">
        <v>65563.257471264369</v>
      </c>
      <c r="M3148" s="68"/>
      <c r="N3148" s="4"/>
    </row>
    <row r="3149" spans="2:14">
      <c r="B3149" s="59" t="s">
        <v>3989</v>
      </c>
      <c r="C3149" s="7" t="s">
        <v>3990</v>
      </c>
      <c r="I3149" s="64"/>
      <c r="J3149" s="65"/>
      <c r="K3149" s="10"/>
      <c r="L3149" s="21">
        <v>69912.793678160917</v>
      </c>
      <c r="M3149" s="68"/>
      <c r="N3149" s="4"/>
    </row>
    <row r="3150" spans="2:14">
      <c r="B3150" s="59" t="s">
        <v>3991</v>
      </c>
      <c r="C3150" s="7" t="s">
        <v>3992</v>
      </c>
      <c r="I3150" s="64"/>
      <c r="J3150" s="65"/>
      <c r="K3150" s="10"/>
      <c r="L3150" s="21">
        <v>76921.479310344832</v>
      </c>
      <c r="M3150" s="68"/>
      <c r="N3150" s="4"/>
    </row>
    <row r="3151" spans="2:14">
      <c r="B3151" s="59" t="s">
        <v>3993</v>
      </c>
      <c r="C3151" s="7" t="s">
        <v>3994</v>
      </c>
      <c r="I3151" s="64"/>
      <c r="J3151" s="65"/>
      <c r="K3151" s="10"/>
      <c r="L3151" s="21">
        <v>102346.29712643678</v>
      </c>
      <c r="M3151" s="68"/>
      <c r="N3151" s="4"/>
    </row>
    <row r="3152" spans="2:14">
      <c r="B3152" s="59" t="s">
        <v>3995</v>
      </c>
      <c r="C3152" s="7" t="s">
        <v>3996</v>
      </c>
      <c r="I3152" s="64"/>
      <c r="J3152" s="65"/>
      <c r="K3152" s="10"/>
      <c r="L3152" s="21">
        <v>49519.045977011498</v>
      </c>
      <c r="M3152" s="68"/>
      <c r="N3152" s="4"/>
    </row>
    <row r="3153" spans="2:14">
      <c r="B3153" s="59" t="s">
        <v>3997</v>
      </c>
      <c r="C3153" s="7" t="s">
        <v>3998</v>
      </c>
      <c r="I3153" s="64"/>
      <c r="J3153" s="65"/>
      <c r="K3153" s="10"/>
      <c r="L3153" s="21">
        <v>54120.795402298849</v>
      </c>
      <c r="M3153" s="68"/>
      <c r="N3153" s="4"/>
    </row>
    <row r="3154" spans="2:14">
      <c r="B3154" s="59" t="s">
        <v>3999</v>
      </c>
      <c r="C3154" s="7" t="s">
        <v>4000</v>
      </c>
      <c r="I3154" s="64"/>
      <c r="J3154" s="65"/>
      <c r="K3154" s="10"/>
      <c r="L3154" s="21">
        <v>58559.646551724138</v>
      </c>
      <c r="M3154" s="68"/>
      <c r="N3154" s="4"/>
    </row>
    <row r="3155" spans="2:14">
      <c r="B3155" s="59" t="s">
        <v>4001</v>
      </c>
      <c r="C3155" s="7" t="s">
        <v>4002</v>
      </c>
      <c r="I3155" s="64"/>
      <c r="J3155" s="65"/>
      <c r="K3155" s="10"/>
      <c r="L3155" s="21">
        <v>52329.929310344829</v>
      </c>
      <c r="M3155" s="68"/>
      <c r="N3155" s="4"/>
    </row>
    <row r="3156" spans="2:14">
      <c r="B3156" s="59" t="s">
        <v>4003</v>
      </c>
      <c r="C3156" s="7" t="s">
        <v>4004</v>
      </c>
      <c r="I3156" s="64"/>
      <c r="J3156" s="65"/>
      <c r="K3156" s="10"/>
      <c r="L3156" s="21">
        <v>56683.525287356322</v>
      </c>
      <c r="M3156" s="68"/>
      <c r="N3156" s="4"/>
    </row>
    <row r="3157" spans="2:14">
      <c r="B3157" s="59" t="s">
        <v>4005</v>
      </c>
      <c r="C3157" s="7" t="s">
        <v>4006</v>
      </c>
      <c r="I3157" s="64"/>
      <c r="J3157" s="65"/>
      <c r="K3157" s="10"/>
      <c r="L3157" s="21">
        <v>63698.808045977014</v>
      </c>
      <c r="M3157" s="68"/>
      <c r="N3157" s="4"/>
    </row>
    <row r="3158" spans="2:14">
      <c r="B3158" s="59" t="s">
        <v>4007</v>
      </c>
      <c r="C3158" s="7" t="s">
        <v>4008</v>
      </c>
      <c r="I3158" s="64"/>
      <c r="J3158" s="65"/>
      <c r="K3158" s="10"/>
      <c r="L3158" s="21">
        <v>87397.208620689664</v>
      </c>
      <c r="M3158" s="68"/>
      <c r="N3158" s="4"/>
    </row>
    <row r="3159" spans="2:14">
      <c r="B3159" s="59" t="s">
        <v>4009</v>
      </c>
      <c r="C3159" s="7" t="s">
        <v>4010</v>
      </c>
      <c r="I3159" s="64"/>
      <c r="J3159" s="65"/>
      <c r="K3159" s="10"/>
      <c r="L3159" s="21">
        <v>65766.245977011495</v>
      </c>
      <c r="M3159" s="68"/>
      <c r="N3159" s="4"/>
    </row>
    <row r="3160" spans="2:14">
      <c r="B3160" s="59" t="s">
        <v>4011</v>
      </c>
      <c r="C3160" s="7" t="s">
        <v>4012</v>
      </c>
      <c r="I3160" s="64"/>
      <c r="J3160" s="65"/>
      <c r="K3160" s="10"/>
      <c r="L3160" s="21">
        <v>69247.498850574717</v>
      </c>
      <c r="M3160" s="68"/>
      <c r="N3160" s="4"/>
    </row>
    <row r="3161" spans="2:14">
      <c r="B3161" s="59" t="s">
        <v>4013</v>
      </c>
      <c r="C3161" s="7" t="s">
        <v>4014</v>
      </c>
      <c r="I3161" s="64"/>
      <c r="J3161" s="65"/>
      <c r="K3161" s="10"/>
      <c r="L3161" s="21">
        <v>74853.026436781613</v>
      </c>
      <c r="M3161" s="68"/>
      <c r="N3161" s="4"/>
    </row>
    <row r="3162" spans="2:14">
      <c r="B3162" s="59" t="s">
        <v>4015</v>
      </c>
      <c r="C3162" s="7" t="s">
        <v>4016</v>
      </c>
      <c r="I3162" s="64"/>
      <c r="J3162" s="65"/>
      <c r="K3162" s="10"/>
      <c r="L3162" s="21">
        <v>67459.170114942535</v>
      </c>
      <c r="M3162" s="68"/>
      <c r="N3162" s="4"/>
    </row>
    <row r="3163" spans="2:14">
      <c r="B3163" s="59" t="s">
        <v>4017</v>
      </c>
      <c r="C3163" s="7" t="s">
        <v>4018</v>
      </c>
      <c r="I3163" s="64"/>
      <c r="J3163" s="65"/>
      <c r="K3163" s="10"/>
      <c r="L3163" s="21">
        <v>71809.213793103452</v>
      </c>
      <c r="M3163" s="68"/>
      <c r="N3163" s="4"/>
    </row>
    <row r="3164" spans="2:14">
      <c r="B3164" s="59" t="s">
        <v>4019</v>
      </c>
      <c r="C3164" s="7" t="s">
        <v>4020</v>
      </c>
      <c r="I3164" s="64"/>
      <c r="J3164" s="65"/>
      <c r="K3164" s="10"/>
      <c r="L3164" s="21">
        <v>78817.391954022984</v>
      </c>
      <c r="M3164" s="68"/>
      <c r="N3164" s="4"/>
    </row>
    <row r="3165" spans="2:14">
      <c r="B3165" s="59" t="s">
        <v>4021</v>
      </c>
      <c r="C3165" s="7" t="s">
        <v>4022</v>
      </c>
      <c r="I3165" s="64"/>
      <c r="J3165" s="65"/>
      <c r="K3165" s="10"/>
      <c r="L3165" s="21">
        <v>104241.19482758621</v>
      </c>
      <c r="M3165" s="68"/>
      <c r="N3165" s="4"/>
    </row>
    <row r="3166" spans="2:14">
      <c r="B3166" s="59" t="s">
        <v>4023</v>
      </c>
      <c r="C3166" s="7" t="s">
        <v>4024</v>
      </c>
      <c r="I3166" s="64"/>
      <c r="J3166" s="65"/>
      <c r="K3166" s="10"/>
      <c r="L3166" s="21">
        <v>49899.649425287353</v>
      </c>
      <c r="M3166" s="68"/>
      <c r="N3166" s="4"/>
    </row>
    <row r="3167" spans="2:14">
      <c r="B3167" s="59" t="s">
        <v>4025</v>
      </c>
      <c r="C3167" s="7" t="s">
        <v>4026</v>
      </c>
      <c r="I3167" s="64"/>
      <c r="J3167" s="65"/>
      <c r="K3167" s="10"/>
      <c r="L3167" s="21">
        <v>53435.201724137936</v>
      </c>
      <c r="M3167" s="68"/>
      <c r="N3167" s="4"/>
    </row>
    <row r="3168" spans="2:14">
      <c r="B3168" s="59" t="s">
        <v>4027</v>
      </c>
      <c r="C3168" s="7" t="s">
        <v>4028</v>
      </c>
      <c r="I3168" s="64"/>
      <c r="J3168" s="65"/>
      <c r="K3168" s="10"/>
      <c r="L3168" s="21">
        <v>59129.029310344828</v>
      </c>
      <c r="M3168" s="68"/>
      <c r="N3168" s="4"/>
    </row>
    <row r="3169" spans="2:14">
      <c r="B3169" s="59" t="s">
        <v>4029</v>
      </c>
      <c r="C3169" s="7" t="s">
        <v>4030</v>
      </c>
      <c r="I3169" s="64"/>
      <c r="J3169" s="65"/>
      <c r="K3169" s="10"/>
      <c r="L3169" s="21">
        <v>51619.469540229889</v>
      </c>
      <c r="M3169" s="68"/>
      <c r="N3169" s="4"/>
    </row>
    <row r="3170" spans="2:14">
      <c r="B3170" s="59" t="s">
        <v>4031</v>
      </c>
      <c r="C3170" s="7" t="s">
        <v>4032</v>
      </c>
      <c r="I3170" s="64"/>
      <c r="J3170" s="65"/>
      <c r="K3170" s="10"/>
      <c r="L3170" s="21">
        <v>56037.006896551728</v>
      </c>
      <c r="M3170" s="68"/>
      <c r="N3170" s="4"/>
    </row>
    <row r="3171" spans="2:14">
      <c r="B3171" s="59" t="s">
        <v>4033</v>
      </c>
      <c r="C3171" s="7" t="s">
        <v>4034</v>
      </c>
      <c r="I3171" s="64"/>
      <c r="J3171" s="65"/>
      <c r="K3171" s="10"/>
      <c r="L3171" s="21">
        <v>63153.276436781613</v>
      </c>
      <c r="M3171" s="68"/>
      <c r="N3171" s="4"/>
    </row>
    <row r="3172" spans="2:14">
      <c r="B3172" s="59" t="s">
        <v>4035</v>
      </c>
      <c r="C3172" s="7" t="s">
        <v>4036</v>
      </c>
      <c r="I3172" s="64"/>
      <c r="J3172" s="65"/>
      <c r="K3172" s="10"/>
      <c r="L3172" s="21">
        <v>88975.951724137922</v>
      </c>
      <c r="M3172" s="68"/>
      <c r="N3172" s="4"/>
    </row>
    <row r="3173" spans="2:14">
      <c r="B3173" s="59" t="s">
        <v>4037</v>
      </c>
      <c r="C3173" s="7" t="s">
        <v>4038</v>
      </c>
      <c r="I3173" s="64"/>
      <c r="J3173" s="65"/>
      <c r="K3173" s="10"/>
      <c r="L3173" s="21">
        <v>64810.170114942528</v>
      </c>
      <c r="M3173" s="68"/>
      <c r="N3173" s="4"/>
    </row>
    <row r="3174" spans="2:14">
      <c r="B3174" s="59" t="s">
        <v>4039</v>
      </c>
      <c r="C3174" s="7" t="s">
        <v>4040</v>
      </c>
      <c r="I3174" s="64"/>
      <c r="J3174" s="65"/>
      <c r="K3174" s="10"/>
      <c r="L3174" s="21">
        <v>68343.692528735628</v>
      </c>
      <c r="M3174" s="68"/>
      <c r="N3174" s="4"/>
    </row>
    <row r="3175" spans="2:14">
      <c r="B3175" s="59" t="s">
        <v>4041</v>
      </c>
      <c r="C3175" s="7" t="s">
        <v>4042</v>
      </c>
      <c r="I3175" s="64"/>
      <c r="J3175" s="65"/>
      <c r="K3175" s="10"/>
      <c r="L3175" s="21">
        <v>74032.952873563219</v>
      </c>
      <c r="M3175" s="68"/>
      <c r="N3175" s="4"/>
    </row>
    <row r="3176" spans="2:14">
      <c r="B3176" s="59" t="s">
        <v>4043</v>
      </c>
      <c r="C3176" s="7" t="s">
        <v>4044</v>
      </c>
      <c r="I3176" s="64"/>
      <c r="J3176" s="65"/>
      <c r="K3176" s="10"/>
      <c r="L3176" s="21">
        <v>66525.930459770112</v>
      </c>
      <c r="M3176" s="68"/>
      <c r="N3176" s="4"/>
    </row>
    <row r="3177" spans="2:14">
      <c r="B3177" s="59" t="s">
        <v>4045</v>
      </c>
      <c r="C3177" s="7" t="s">
        <v>4046</v>
      </c>
      <c r="I3177" s="64"/>
      <c r="J3177" s="65"/>
      <c r="K3177" s="10"/>
      <c r="L3177" s="21">
        <v>70940.422988505743</v>
      </c>
      <c r="M3177" s="68"/>
      <c r="N3177" s="4"/>
    </row>
    <row r="3178" spans="2:14">
      <c r="B3178" s="59" t="s">
        <v>4047</v>
      </c>
      <c r="C3178" s="7" t="s">
        <v>4048</v>
      </c>
      <c r="I3178" s="64"/>
      <c r="J3178" s="65"/>
      <c r="K3178" s="10"/>
      <c r="L3178" s="21">
        <v>78052.125287356321</v>
      </c>
      <c r="M3178" s="68"/>
      <c r="N3178" s="4"/>
    </row>
    <row r="3179" spans="2:14">
      <c r="B3179" s="59" t="s">
        <v>4049</v>
      </c>
      <c r="C3179" s="7" t="s">
        <v>4050</v>
      </c>
      <c r="I3179" s="64"/>
      <c r="J3179" s="65"/>
      <c r="K3179" s="10"/>
      <c r="L3179" s="21">
        <v>103849.93448275862</v>
      </c>
      <c r="M3179" s="68"/>
      <c r="N3179" s="4"/>
    </row>
    <row r="3180" spans="2:14">
      <c r="B3180" s="59" t="s">
        <v>4051</v>
      </c>
      <c r="C3180" s="7" t="s">
        <v>4052</v>
      </c>
      <c r="I3180" s="64"/>
      <c r="J3180" s="65"/>
      <c r="K3180" s="10"/>
      <c r="L3180" s="21">
        <v>49644.391379310342</v>
      </c>
      <c r="M3180" s="68"/>
      <c r="N3180" s="4"/>
    </row>
    <row r="3181" spans="2:14">
      <c r="B3181" s="59" t="s">
        <v>4053</v>
      </c>
      <c r="C3181" s="7" t="s">
        <v>4054</v>
      </c>
      <c r="I3181" s="64"/>
      <c r="J3181" s="65"/>
      <c r="K3181" s="10"/>
      <c r="L3181" s="21">
        <v>53060.180459770119</v>
      </c>
      <c r="M3181" s="68"/>
      <c r="N3181" s="4"/>
    </row>
    <row r="3182" spans="2:14">
      <c r="B3182" s="59" t="s">
        <v>4055</v>
      </c>
      <c r="C3182" s="7" t="s">
        <v>4056</v>
      </c>
      <c r="I3182" s="64"/>
      <c r="J3182" s="65"/>
      <c r="K3182" s="10"/>
      <c r="L3182" s="21">
        <v>58559.646551724138</v>
      </c>
      <c r="M3182" s="68"/>
      <c r="N3182" s="4"/>
    </row>
    <row r="3183" spans="2:14">
      <c r="B3183" s="59" t="s">
        <v>4057</v>
      </c>
      <c r="C3183" s="7" t="s">
        <v>4058</v>
      </c>
      <c r="I3183" s="64"/>
      <c r="J3183" s="65"/>
      <c r="K3183" s="10"/>
      <c r="L3183" s="21">
        <v>51304.837356321841</v>
      </c>
      <c r="M3183" s="68"/>
      <c r="N3183" s="4"/>
    </row>
    <row r="3184" spans="2:14">
      <c r="B3184" s="59" t="s">
        <v>4059</v>
      </c>
      <c r="C3184" s="7" t="s">
        <v>4060</v>
      </c>
      <c r="I3184" s="64"/>
      <c r="J3184" s="65"/>
      <c r="K3184" s="10"/>
      <c r="L3184" s="21">
        <v>55572.1632183908</v>
      </c>
      <c r="M3184" s="68"/>
      <c r="N3184" s="4"/>
    </row>
    <row r="3185" spans="2:14">
      <c r="B3185" s="59" t="s">
        <v>4061</v>
      </c>
      <c r="C3185" s="7" t="s">
        <v>4062</v>
      </c>
      <c r="I3185" s="64"/>
      <c r="J3185" s="65"/>
      <c r="K3185" s="10"/>
      <c r="L3185" s="21">
        <v>62449.921264367818</v>
      </c>
      <c r="M3185" s="68"/>
      <c r="N3185" s="4"/>
    </row>
    <row r="3186" spans="2:14">
      <c r="B3186" s="59" t="s">
        <v>4063</v>
      </c>
      <c r="C3186" s="7" t="s">
        <v>4064</v>
      </c>
      <c r="I3186" s="64"/>
      <c r="J3186" s="65"/>
      <c r="K3186" s="10"/>
      <c r="L3186" s="21">
        <v>87397.716091954033</v>
      </c>
      <c r="M3186" s="68"/>
      <c r="N3186" s="4"/>
    </row>
    <row r="3187" spans="2:14">
      <c r="B3187" s="59" t="s">
        <v>4065</v>
      </c>
      <c r="C3187" s="7" t="s">
        <v>4066</v>
      </c>
      <c r="I3187" s="64"/>
      <c r="J3187" s="65"/>
      <c r="K3187" s="10"/>
      <c r="L3187" s="21">
        <v>64476.761494252874</v>
      </c>
      <c r="M3187" s="68"/>
      <c r="N3187" s="4"/>
    </row>
    <row r="3188" spans="2:14">
      <c r="B3188" s="59" t="s">
        <v>4067</v>
      </c>
      <c r="C3188" s="7" t="s">
        <v>4068</v>
      </c>
      <c r="I3188" s="64"/>
      <c r="J3188" s="65"/>
      <c r="K3188" s="10"/>
      <c r="L3188" s="21">
        <v>67888.998275862075</v>
      </c>
      <c r="M3188" s="68"/>
      <c r="N3188" s="4"/>
    </row>
    <row r="3189" spans="2:14">
      <c r="B3189" s="59" t="s">
        <v>4069</v>
      </c>
      <c r="C3189" s="7" t="s">
        <v>4070</v>
      </c>
      <c r="I3189" s="64"/>
      <c r="J3189" s="65"/>
      <c r="K3189" s="10"/>
      <c r="L3189" s="21">
        <v>73385.927011494263</v>
      </c>
      <c r="M3189" s="68"/>
      <c r="N3189" s="4"/>
    </row>
    <row r="3190" spans="2:14">
      <c r="B3190" s="59" t="s">
        <v>4071</v>
      </c>
      <c r="C3190" s="7" t="s">
        <v>4072</v>
      </c>
      <c r="I3190" s="64"/>
      <c r="J3190" s="65"/>
      <c r="K3190" s="10"/>
      <c r="L3190" s="21">
        <v>66134.670114942535</v>
      </c>
      <c r="M3190" s="68"/>
      <c r="N3190" s="4"/>
    </row>
    <row r="3191" spans="2:14">
      <c r="B3191" s="59" t="s">
        <v>4073</v>
      </c>
      <c r="C3191" s="7" t="s">
        <v>4074</v>
      </c>
      <c r="I3191" s="64"/>
      <c r="J3191" s="65"/>
      <c r="K3191" s="10"/>
      <c r="L3191" s="21">
        <v>70400.473563218402</v>
      </c>
      <c r="M3191" s="68"/>
      <c r="N3191" s="4"/>
    </row>
    <row r="3192" spans="2:14">
      <c r="B3192" s="59" t="s">
        <v>4075</v>
      </c>
      <c r="C3192" s="7" t="s">
        <v>4076</v>
      </c>
      <c r="I3192" s="64"/>
      <c r="J3192" s="65"/>
      <c r="K3192" s="10"/>
      <c r="L3192" s="21">
        <v>77272.141954022984</v>
      </c>
      <c r="M3192" s="68"/>
      <c r="N3192" s="4"/>
    </row>
    <row r="3193" spans="2:14">
      <c r="B3193" s="59" t="s">
        <v>4077</v>
      </c>
      <c r="C3193" s="7" t="s">
        <v>4078</v>
      </c>
      <c r="I3193" s="64"/>
      <c r="J3193" s="65"/>
      <c r="K3193" s="10"/>
      <c r="L3193" s="21">
        <v>102198.11551724137</v>
      </c>
      <c r="M3193" s="68"/>
      <c r="N3193" s="4"/>
    </row>
    <row r="3194" spans="2:14">
      <c r="B3194" s="59" t="s">
        <v>4079</v>
      </c>
      <c r="C3194" s="7" t="s">
        <v>4080</v>
      </c>
      <c r="I3194" s="64"/>
      <c r="J3194" s="65"/>
      <c r="K3194" s="10"/>
      <c r="L3194" s="21">
        <v>55618.850574712647</v>
      </c>
      <c r="M3194" s="68"/>
      <c r="N3194" s="4"/>
    </row>
    <row r="3195" spans="2:14">
      <c r="B3195" s="59" t="s">
        <v>4081</v>
      </c>
      <c r="C3195" s="7" t="s">
        <v>4082</v>
      </c>
      <c r="I3195" s="64"/>
      <c r="J3195" s="65"/>
      <c r="K3195" s="10"/>
      <c r="L3195" s="21">
        <v>59033.11724137931</v>
      </c>
      <c r="M3195" s="68"/>
      <c r="N3195" s="4"/>
    </row>
    <row r="3196" spans="2:14">
      <c r="B3196" s="59" t="s">
        <v>4083</v>
      </c>
      <c r="C3196" s="7" t="s">
        <v>4084</v>
      </c>
      <c r="I3196" s="64"/>
      <c r="J3196" s="65"/>
      <c r="K3196" s="10"/>
      <c r="L3196" s="21">
        <v>64535.628160919543</v>
      </c>
      <c r="M3196" s="68"/>
      <c r="N3196" s="4"/>
    </row>
    <row r="3197" spans="2:14">
      <c r="B3197" s="59" t="s">
        <v>4085</v>
      </c>
      <c r="C3197" s="7" t="s">
        <v>4086</v>
      </c>
      <c r="I3197" s="64"/>
      <c r="J3197" s="65"/>
      <c r="K3197" s="10"/>
      <c r="L3197" s="21">
        <v>57278.789080459777</v>
      </c>
      <c r="M3197" s="68"/>
      <c r="N3197" s="4"/>
    </row>
    <row r="3198" spans="2:14">
      <c r="B3198" s="59" t="s">
        <v>4087</v>
      </c>
      <c r="C3198" s="7" t="s">
        <v>4088</v>
      </c>
      <c r="I3198" s="64"/>
      <c r="J3198" s="65"/>
      <c r="K3198" s="10"/>
      <c r="L3198" s="21">
        <v>61547.129885057468</v>
      </c>
      <c r="M3198" s="68"/>
      <c r="N3198" s="4"/>
    </row>
    <row r="3199" spans="2:14">
      <c r="B3199" s="59" t="s">
        <v>4089</v>
      </c>
      <c r="C3199" s="7" t="s">
        <v>4090</v>
      </c>
      <c r="I3199" s="64"/>
      <c r="J3199" s="65"/>
      <c r="K3199" s="10"/>
      <c r="L3199" s="21">
        <v>68424.380459770124</v>
      </c>
      <c r="M3199" s="68"/>
      <c r="N3199" s="4"/>
    </row>
    <row r="3200" spans="2:14">
      <c r="B3200" s="59" t="s">
        <v>4091</v>
      </c>
      <c r="C3200" s="7" t="s">
        <v>4092</v>
      </c>
      <c r="I3200" s="64"/>
      <c r="J3200" s="65"/>
      <c r="K3200" s="10"/>
      <c r="L3200" s="21">
        <v>93372.175287356324</v>
      </c>
      <c r="M3200" s="68"/>
      <c r="N3200" s="4"/>
    </row>
    <row r="3201" spans="2:14">
      <c r="B3201" s="59" t="s">
        <v>4093</v>
      </c>
      <c r="C3201" s="7" t="s">
        <v>4094</v>
      </c>
      <c r="I3201" s="64"/>
      <c r="J3201" s="65"/>
      <c r="K3201" s="10"/>
      <c r="L3201" s="21">
        <v>72237.012068965516</v>
      </c>
      <c r="M3201" s="68"/>
      <c r="N3201" s="4"/>
    </row>
    <row r="3202" spans="2:14">
      <c r="B3202" s="59" t="s">
        <v>4095</v>
      </c>
      <c r="C3202" s="7" t="s">
        <v>4096</v>
      </c>
      <c r="I3202" s="64"/>
      <c r="J3202" s="65"/>
      <c r="K3202" s="10"/>
      <c r="L3202" s="21">
        <v>75650.771264367824</v>
      </c>
      <c r="M3202" s="68"/>
      <c r="N3202" s="4"/>
    </row>
    <row r="3203" spans="2:14">
      <c r="B3203" s="59" t="s">
        <v>4097</v>
      </c>
      <c r="C3203" s="7" t="s">
        <v>4098</v>
      </c>
      <c r="I3203" s="64"/>
      <c r="J3203" s="65"/>
      <c r="K3203" s="10"/>
      <c r="L3203" s="21">
        <v>81143.13275862069</v>
      </c>
      <c r="M3203" s="68"/>
      <c r="N3203" s="4"/>
    </row>
    <row r="3204" spans="2:14">
      <c r="B3204" s="59" t="s">
        <v>4099</v>
      </c>
      <c r="C3204" s="7" t="s">
        <v>4100</v>
      </c>
      <c r="I3204" s="64"/>
      <c r="J3204" s="65"/>
      <c r="K3204" s="10"/>
      <c r="L3204" s="21">
        <v>73894.413218390808</v>
      </c>
      <c r="M3204" s="68"/>
      <c r="N3204" s="4"/>
    </row>
    <row r="3205" spans="2:14">
      <c r="B3205" s="59" t="s">
        <v>4101</v>
      </c>
      <c r="C3205" s="7" t="s">
        <v>4102</v>
      </c>
      <c r="I3205" s="64"/>
      <c r="J3205" s="65"/>
      <c r="K3205" s="10"/>
      <c r="L3205" s="21">
        <v>78161.231609195413</v>
      </c>
      <c r="M3205" s="68"/>
      <c r="N3205" s="4"/>
    </row>
    <row r="3206" spans="2:14">
      <c r="B3206" s="59" t="s">
        <v>4103</v>
      </c>
      <c r="C3206" s="7" t="s">
        <v>4104</v>
      </c>
      <c r="I3206" s="64"/>
      <c r="J3206" s="65"/>
      <c r="K3206" s="10"/>
      <c r="L3206" s="21">
        <v>85031.377586206901</v>
      </c>
      <c r="M3206" s="68"/>
      <c r="N3206" s="4"/>
    </row>
    <row r="3207" spans="2:14">
      <c r="B3207" s="59" t="s">
        <v>4105</v>
      </c>
      <c r="C3207" s="7" t="s">
        <v>4106</v>
      </c>
      <c r="I3207" s="64"/>
      <c r="J3207" s="65"/>
      <c r="K3207" s="10"/>
      <c r="L3207" s="21">
        <v>109956.33620689655</v>
      </c>
      <c r="M3207" s="68"/>
      <c r="N3207" s="4"/>
    </row>
    <row r="3208" spans="2:14">
      <c r="B3208" s="59" t="s">
        <v>4107</v>
      </c>
      <c r="C3208" s="7" t="s">
        <v>4108</v>
      </c>
      <c r="I3208" s="64"/>
      <c r="J3208" s="65"/>
      <c r="K3208" s="10"/>
      <c r="L3208" s="21">
        <v>56677.943103448277</v>
      </c>
      <c r="M3208" s="68"/>
      <c r="N3208" s="4"/>
    </row>
    <row r="3209" spans="2:14">
      <c r="B3209" s="59" t="s">
        <v>4109</v>
      </c>
      <c r="C3209" s="7" t="s">
        <v>4110</v>
      </c>
      <c r="I3209" s="64"/>
      <c r="J3209" s="65"/>
      <c r="K3209" s="10"/>
      <c r="L3209" s="21">
        <v>60095.762068965523</v>
      </c>
      <c r="M3209" s="68"/>
      <c r="N3209" s="4"/>
    </row>
    <row r="3210" spans="2:14">
      <c r="B3210" s="59" t="s">
        <v>4111</v>
      </c>
      <c r="C3210" s="7" t="s">
        <v>4112</v>
      </c>
      <c r="I3210" s="64"/>
      <c r="J3210" s="65"/>
      <c r="K3210" s="10"/>
      <c r="L3210" s="21">
        <v>65596.243103448272</v>
      </c>
      <c r="M3210" s="68"/>
      <c r="N3210" s="4"/>
    </row>
    <row r="3211" spans="2:14">
      <c r="B3211" s="59" t="s">
        <v>4113</v>
      </c>
      <c r="C3211" s="7" t="s">
        <v>4114</v>
      </c>
      <c r="I3211" s="64"/>
      <c r="J3211" s="65"/>
      <c r="K3211" s="10"/>
      <c r="L3211" s="21">
        <v>58339.404022988499</v>
      </c>
      <c r="M3211" s="68"/>
      <c r="N3211" s="4"/>
    </row>
    <row r="3212" spans="2:14">
      <c r="B3212" s="59" t="s">
        <v>4115</v>
      </c>
      <c r="C3212" s="7" t="s">
        <v>4116</v>
      </c>
      <c r="I3212" s="64"/>
      <c r="J3212" s="65"/>
      <c r="K3212" s="10"/>
      <c r="L3212" s="21">
        <v>62607.237356321843</v>
      </c>
      <c r="M3212" s="68"/>
      <c r="N3212" s="4"/>
    </row>
    <row r="3213" spans="2:14">
      <c r="B3213" s="59" t="s">
        <v>4117</v>
      </c>
      <c r="C3213" s="7" t="s">
        <v>4118</v>
      </c>
      <c r="I3213" s="64"/>
      <c r="J3213" s="65"/>
      <c r="K3213" s="10"/>
      <c r="L3213" s="21">
        <v>69484.995402298853</v>
      </c>
      <c r="M3213" s="68"/>
      <c r="N3213" s="4"/>
    </row>
    <row r="3214" spans="2:14">
      <c r="B3214" s="59" t="s">
        <v>4119</v>
      </c>
      <c r="C3214" s="7" t="s">
        <v>4120</v>
      </c>
      <c r="I3214" s="64"/>
      <c r="J3214" s="65"/>
      <c r="K3214" s="10"/>
      <c r="L3214" s="21">
        <v>94433.297701149422</v>
      </c>
      <c r="M3214" s="68"/>
      <c r="N3214" s="4"/>
    </row>
    <row r="3215" spans="2:14">
      <c r="B3215" s="59" t="s">
        <v>4121</v>
      </c>
      <c r="C3215" s="7" t="s">
        <v>4122</v>
      </c>
      <c r="I3215" s="64"/>
      <c r="J3215" s="65"/>
      <c r="K3215" s="10"/>
      <c r="L3215" s="21">
        <v>73614.28908045977</v>
      </c>
      <c r="M3215" s="68"/>
      <c r="N3215" s="4"/>
    </row>
    <row r="3216" spans="2:14">
      <c r="B3216" s="59" t="s">
        <v>4123</v>
      </c>
      <c r="C3216" s="7" t="s">
        <v>4124</v>
      </c>
      <c r="I3216" s="64"/>
      <c r="J3216" s="65"/>
      <c r="K3216" s="10"/>
      <c r="L3216" s="21">
        <v>77026.525862068971</v>
      </c>
      <c r="M3216" s="68"/>
      <c r="N3216" s="4"/>
    </row>
    <row r="3217" spans="2:14">
      <c r="B3217" s="59" t="s">
        <v>4125</v>
      </c>
      <c r="C3217" s="7" t="s">
        <v>4126</v>
      </c>
      <c r="I3217" s="64"/>
      <c r="J3217" s="65"/>
      <c r="K3217" s="10"/>
      <c r="L3217" s="21">
        <v>82522.43965517242</v>
      </c>
      <c r="M3217" s="68"/>
      <c r="N3217" s="4"/>
    </row>
    <row r="3218" spans="2:14">
      <c r="B3218" s="59" t="s">
        <v>4127</v>
      </c>
      <c r="C3218" s="7" t="s">
        <v>4128</v>
      </c>
      <c r="I3218" s="64"/>
      <c r="J3218" s="65"/>
      <c r="K3218" s="10"/>
      <c r="L3218" s="21">
        <v>75272.197701149416</v>
      </c>
      <c r="M3218" s="68"/>
      <c r="N3218" s="4"/>
    </row>
    <row r="3219" spans="2:14">
      <c r="B3219" s="59" t="s">
        <v>4129</v>
      </c>
      <c r="C3219" s="7" t="s">
        <v>4130</v>
      </c>
      <c r="I3219" s="64"/>
      <c r="J3219" s="65"/>
      <c r="K3219" s="10"/>
      <c r="L3219" s="21">
        <v>79539.52356321839</v>
      </c>
      <c r="M3219" s="68"/>
      <c r="N3219" s="4"/>
    </row>
    <row r="3220" spans="2:14">
      <c r="B3220" s="59" t="s">
        <v>4131</v>
      </c>
      <c r="C3220" s="7" t="s">
        <v>4132</v>
      </c>
      <c r="I3220" s="64"/>
      <c r="J3220" s="65"/>
      <c r="K3220" s="10"/>
      <c r="L3220" s="21">
        <v>86409.669540229894</v>
      </c>
      <c r="M3220" s="68"/>
      <c r="N3220" s="4"/>
    </row>
    <row r="3221" spans="2:14">
      <c r="B3221" s="59" t="s">
        <v>4133</v>
      </c>
      <c r="C3221" s="7" t="s">
        <v>4134</v>
      </c>
      <c r="I3221" s="64"/>
      <c r="J3221" s="65"/>
      <c r="K3221" s="10"/>
      <c r="L3221" s="21">
        <v>111335.13563218391</v>
      </c>
      <c r="M3221" s="68"/>
      <c r="N3221" s="4"/>
    </row>
    <row r="3222" spans="2:14">
      <c r="B3222" s="59" t="s">
        <v>4135</v>
      </c>
      <c r="C3222" s="7" t="s">
        <v>4136</v>
      </c>
      <c r="I3222" s="64"/>
      <c r="J3222" s="65"/>
      <c r="K3222" s="10"/>
      <c r="L3222" s="21">
        <v>46319.439655172413</v>
      </c>
      <c r="M3222" s="68"/>
      <c r="N3222" s="4"/>
    </row>
    <row r="3223" spans="2:14">
      <c r="B3223" s="59" t="s">
        <v>4137</v>
      </c>
      <c r="C3223" s="7" t="s">
        <v>4138</v>
      </c>
      <c r="I3223" s="64"/>
      <c r="J3223" s="65"/>
      <c r="K3223" s="10"/>
      <c r="L3223" s="21">
        <v>49733.706321839083</v>
      </c>
      <c r="M3223" s="68"/>
      <c r="N3223" s="4"/>
    </row>
    <row r="3224" spans="2:14">
      <c r="B3224" s="59" t="s">
        <v>4139</v>
      </c>
      <c r="C3224" s="7" t="s">
        <v>4140</v>
      </c>
      <c r="I3224" s="64"/>
      <c r="J3224" s="65"/>
      <c r="K3224" s="10"/>
      <c r="L3224" s="21">
        <v>55234.694827586209</v>
      </c>
      <c r="M3224" s="68"/>
      <c r="N3224" s="4"/>
    </row>
    <row r="3225" spans="2:14">
      <c r="B3225" s="59" t="s">
        <v>4141</v>
      </c>
      <c r="C3225" s="7" t="s">
        <v>4142</v>
      </c>
      <c r="I3225" s="64"/>
      <c r="J3225" s="65"/>
      <c r="K3225" s="10"/>
      <c r="L3225" s="21">
        <v>47978.870689655174</v>
      </c>
      <c r="M3225" s="68"/>
      <c r="N3225" s="4"/>
    </row>
    <row r="3226" spans="2:14">
      <c r="B3226" s="59" t="s">
        <v>4143</v>
      </c>
      <c r="C3226" s="7" t="s">
        <v>4144</v>
      </c>
      <c r="I3226" s="64"/>
      <c r="J3226" s="65"/>
      <c r="K3226" s="10"/>
      <c r="L3226" s="21">
        <v>52248.22643678161</v>
      </c>
      <c r="M3226" s="68"/>
      <c r="N3226" s="4"/>
    </row>
    <row r="3227" spans="2:14">
      <c r="B3227" s="59" t="s">
        <v>4145</v>
      </c>
      <c r="C3227" s="7" t="s">
        <v>4146</v>
      </c>
      <c r="I3227" s="64"/>
      <c r="J3227" s="65"/>
      <c r="K3227" s="10"/>
      <c r="L3227" s="21">
        <v>59124.46206896552</v>
      </c>
      <c r="M3227" s="68"/>
      <c r="N3227" s="4"/>
    </row>
    <row r="3228" spans="2:14">
      <c r="B3228" s="59" t="s">
        <v>4147</v>
      </c>
      <c r="C3228" s="7" t="s">
        <v>4148</v>
      </c>
      <c r="I3228" s="64"/>
      <c r="J3228" s="65"/>
      <c r="K3228" s="10"/>
      <c r="L3228" s="21">
        <v>84598.504597701161</v>
      </c>
      <c r="M3228" s="68"/>
      <c r="N3228" s="4"/>
    </row>
    <row r="3229" spans="2:14">
      <c r="B3229" s="59" t="s">
        <v>4149</v>
      </c>
      <c r="C3229" s="7" t="s">
        <v>4150</v>
      </c>
      <c r="I3229" s="64"/>
      <c r="J3229" s="65"/>
      <c r="K3229" s="10"/>
      <c r="L3229" s="21">
        <v>60158.181034482761</v>
      </c>
      <c r="M3229" s="68"/>
      <c r="N3229" s="4"/>
    </row>
    <row r="3230" spans="2:14">
      <c r="B3230" s="59" t="s">
        <v>4151</v>
      </c>
      <c r="C3230" s="7" t="s">
        <v>4152</v>
      </c>
      <c r="I3230" s="64"/>
      <c r="J3230" s="65"/>
      <c r="K3230" s="10"/>
      <c r="L3230" s="21">
        <v>63568.895402298847</v>
      </c>
      <c r="M3230" s="68"/>
      <c r="N3230" s="4"/>
    </row>
    <row r="3231" spans="2:14">
      <c r="B3231" s="59" t="s">
        <v>4153</v>
      </c>
      <c r="C3231" s="7" t="s">
        <v>4154</v>
      </c>
      <c r="I3231" s="64"/>
      <c r="J3231" s="65"/>
      <c r="K3231" s="10"/>
      <c r="L3231" s="21">
        <v>69066.331609195404</v>
      </c>
      <c r="M3231" s="68"/>
      <c r="N3231" s="4"/>
    </row>
    <row r="3232" spans="2:14">
      <c r="B3232" s="59" t="s">
        <v>4155</v>
      </c>
      <c r="C3232" s="7" t="s">
        <v>4156</v>
      </c>
      <c r="I3232" s="64"/>
      <c r="J3232" s="65"/>
      <c r="K3232" s="10"/>
      <c r="L3232" s="21">
        <v>61815.074712643676</v>
      </c>
      <c r="M3232" s="68"/>
      <c r="N3232" s="4"/>
    </row>
    <row r="3233" spans="2:14">
      <c r="B3233" s="59" t="s">
        <v>4157</v>
      </c>
      <c r="C3233" s="7" t="s">
        <v>4158</v>
      </c>
      <c r="I3233" s="64"/>
      <c r="J3233" s="65"/>
      <c r="K3233" s="10"/>
      <c r="L3233" s="21">
        <v>66082.908045977005</v>
      </c>
      <c r="M3233" s="68"/>
      <c r="N3233" s="4"/>
    </row>
    <row r="3234" spans="2:14">
      <c r="B3234" s="59" t="s">
        <v>4159</v>
      </c>
      <c r="C3234" s="7" t="s">
        <v>4160</v>
      </c>
      <c r="I3234" s="64"/>
      <c r="J3234" s="65"/>
      <c r="K3234" s="10"/>
      <c r="L3234" s="21">
        <v>72952.03908045977</v>
      </c>
      <c r="M3234" s="68"/>
      <c r="N3234" s="4"/>
    </row>
    <row r="3235" spans="2:14">
      <c r="B3235" s="59" t="s">
        <v>4161</v>
      </c>
      <c r="C3235" s="7" t="s">
        <v>4162</v>
      </c>
      <c r="I3235" s="64"/>
      <c r="J3235" s="65"/>
      <c r="K3235" s="10"/>
      <c r="L3235" s="21">
        <v>97879.535057471265</v>
      </c>
      <c r="M3235" s="68"/>
      <c r="N3235" s="4"/>
    </row>
    <row r="3236" spans="2:14">
      <c r="B3236" s="59" t="s">
        <v>4163</v>
      </c>
      <c r="C3236" s="7" t="s">
        <v>4164</v>
      </c>
      <c r="I3236" s="64"/>
      <c r="J3236" s="65"/>
      <c r="K3236" s="10"/>
      <c r="L3236" s="21">
        <v>43391.837931034483</v>
      </c>
      <c r="M3236" s="68"/>
      <c r="N3236" s="4"/>
    </row>
    <row r="3237" spans="2:14">
      <c r="B3237" s="59" t="s">
        <v>4165</v>
      </c>
      <c r="C3237" s="7" t="s">
        <v>4166</v>
      </c>
      <c r="I3237" s="64"/>
      <c r="J3237" s="65"/>
      <c r="K3237" s="10"/>
      <c r="L3237" s="21">
        <v>46806.612068965522</v>
      </c>
      <c r="M3237" s="68"/>
      <c r="N3237" s="4"/>
    </row>
    <row r="3238" spans="2:14">
      <c r="B3238" s="59" t="s">
        <v>4167</v>
      </c>
      <c r="C3238" s="7" t="s">
        <v>4168</v>
      </c>
      <c r="I3238" s="64"/>
      <c r="J3238" s="65"/>
      <c r="K3238" s="10"/>
      <c r="L3238" s="21">
        <v>52309.630459770116</v>
      </c>
      <c r="M3238" s="68"/>
      <c r="N3238" s="4"/>
    </row>
    <row r="3239" spans="2:14">
      <c r="B3239" s="59" t="s">
        <v>4169</v>
      </c>
      <c r="C3239" s="7" t="s">
        <v>4170</v>
      </c>
      <c r="I3239" s="64"/>
      <c r="J3239" s="65"/>
      <c r="K3239" s="10"/>
      <c r="L3239" s="21">
        <v>45050.254022988505</v>
      </c>
      <c r="M3239" s="68"/>
      <c r="N3239" s="4"/>
    </row>
    <row r="3240" spans="2:14">
      <c r="B3240" s="59" t="s">
        <v>4171</v>
      </c>
      <c r="C3240" s="7" t="s">
        <v>4172</v>
      </c>
      <c r="I3240" s="64"/>
      <c r="J3240" s="65"/>
      <c r="K3240" s="10"/>
      <c r="L3240" s="21">
        <v>49320.11724137931</v>
      </c>
      <c r="M3240" s="68"/>
      <c r="N3240" s="4"/>
    </row>
    <row r="3241" spans="2:14">
      <c r="B3241" s="59" t="s">
        <v>4173</v>
      </c>
      <c r="C3241" s="7" t="s">
        <v>4174</v>
      </c>
      <c r="I3241" s="64"/>
      <c r="J3241" s="65"/>
      <c r="K3241" s="10"/>
      <c r="L3241" s="21">
        <v>56196.860344827583</v>
      </c>
      <c r="M3241" s="68"/>
      <c r="N3241" s="4"/>
    </row>
    <row r="3242" spans="2:14">
      <c r="B3242" s="59" t="s">
        <v>4175</v>
      </c>
      <c r="C3242" s="7" t="s">
        <v>4176</v>
      </c>
      <c r="I3242" s="64"/>
      <c r="J3242" s="65"/>
      <c r="K3242" s="10"/>
      <c r="L3242" s="21">
        <v>82197.150574712636</v>
      </c>
      <c r="M3242" s="68"/>
      <c r="N3242" s="4"/>
    </row>
    <row r="3243" spans="2:14">
      <c r="B3243" s="59" t="s">
        <v>4177</v>
      </c>
      <c r="C3243" s="7" t="s">
        <v>4178</v>
      </c>
      <c r="I3243" s="64"/>
      <c r="J3243" s="65"/>
      <c r="K3243" s="10"/>
      <c r="L3243" s="21">
        <v>56356.713793103452</v>
      </c>
      <c r="M3243" s="68"/>
      <c r="N3243" s="4"/>
    </row>
    <row r="3244" spans="2:14">
      <c r="B3244" s="59" t="s">
        <v>4179</v>
      </c>
      <c r="C3244" s="7" t="s">
        <v>4180</v>
      </c>
      <c r="I3244" s="64"/>
      <c r="J3244" s="65"/>
      <c r="K3244" s="10"/>
      <c r="L3244" s="21">
        <v>59766.92068965517</v>
      </c>
      <c r="M3244" s="68"/>
      <c r="N3244" s="4"/>
    </row>
    <row r="3245" spans="2:14">
      <c r="B3245" s="59" t="s">
        <v>4181</v>
      </c>
      <c r="C3245" s="7" t="s">
        <v>4182</v>
      </c>
      <c r="I3245" s="64"/>
      <c r="J3245" s="65"/>
      <c r="K3245" s="10"/>
      <c r="L3245" s="21">
        <v>65264.864367816095</v>
      </c>
      <c r="M3245" s="68"/>
      <c r="N3245" s="4"/>
    </row>
    <row r="3246" spans="2:14">
      <c r="B3246" s="59" t="s">
        <v>4183</v>
      </c>
      <c r="C3246" s="7" t="s">
        <v>4184</v>
      </c>
      <c r="I3246" s="64"/>
      <c r="J3246" s="65"/>
      <c r="K3246" s="10"/>
      <c r="L3246" s="21">
        <v>58015.129885057475</v>
      </c>
      <c r="M3246" s="68"/>
      <c r="N3246" s="4"/>
    </row>
    <row r="3247" spans="2:14">
      <c r="B3247" s="59" t="s">
        <v>4185</v>
      </c>
      <c r="C3247" s="7" t="s">
        <v>4186</v>
      </c>
      <c r="I3247" s="64"/>
      <c r="J3247" s="65"/>
      <c r="K3247" s="10"/>
      <c r="L3247" s="21">
        <v>62281.440804597696</v>
      </c>
      <c r="M3247" s="68"/>
      <c r="N3247" s="4"/>
    </row>
    <row r="3248" spans="2:14">
      <c r="B3248" s="59" t="s">
        <v>4187</v>
      </c>
      <c r="C3248" s="7" t="s">
        <v>4188</v>
      </c>
      <c r="I3248" s="64"/>
      <c r="J3248" s="65"/>
      <c r="K3248" s="10"/>
      <c r="L3248" s="21">
        <v>69152.094252873561</v>
      </c>
      <c r="M3248" s="68"/>
      <c r="N3248" s="4"/>
    </row>
    <row r="3249" spans="2:14">
      <c r="B3249" s="59" t="s">
        <v>4189</v>
      </c>
      <c r="C3249" s="7" t="s">
        <v>4190</v>
      </c>
      <c r="I3249" s="64"/>
      <c r="J3249" s="65"/>
      <c r="K3249" s="10"/>
      <c r="L3249" s="21">
        <v>94079.082758620687</v>
      </c>
      <c r="M3249" s="68"/>
      <c r="N3249" s="4"/>
    </row>
    <row r="3250" spans="2:14">
      <c r="B3250" s="59" t="s">
        <v>4191</v>
      </c>
      <c r="C3250" s="7" t="s">
        <v>4192</v>
      </c>
      <c r="I3250" s="64"/>
      <c r="J3250" s="65"/>
      <c r="K3250" s="10"/>
      <c r="L3250" s="21">
        <v>50400.523563218398</v>
      </c>
      <c r="M3250" s="68"/>
      <c r="N3250" s="4"/>
    </row>
    <row r="3251" spans="2:14">
      <c r="B3251" s="59" t="s">
        <v>4193</v>
      </c>
      <c r="C3251" s="7" t="s">
        <v>4194</v>
      </c>
      <c r="I3251" s="64"/>
      <c r="J3251" s="65"/>
      <c r="K3251" s="10"/>
      <c r="L3251" s="21">
        <v>53816.312643678168</v>
      </c>
      <c r="M3251" s="68"/>
      <c r="N3251" s="4"/>
    </row>
    <row r="3252" spans="2:14">
      <c r="B3252" s="59" t="s">
        <v>4195</v>
      </c>
      <c r="C3252" s="7" t="s">
        <v>4196</v>
      </c>
      <c r="I3252" s="64"/>
      <c r="J3252" s="65"/>
      <c r="K3252" s="10"/>
      <c r="L3252" s="21">
        <v>59318.823563218386</v>
      </c>
      <c r="M3252" s="68"/>
      <c r="N3252" s="4"/>
    </row>
    <row r="3253" spans="2:14">
      <c r="B3253" s="59" t="s">
        <v>4197</v>
      </c>
      <c r="C3253" s="7" t="s">
        <v>4198</v>
      </c>
      <c r="I3253" s="64"/>
      <c r="J3253" s="65"/>
      <c r="K3253" s="10"/>
      <c r="L3253" s="21">
        <v>52062.999425287358</v>
      </c>
      <c r="M3253" s="68"/>
      <c r="N3253" s="4"/>
    </row>
    <row r="3254" spans="2:14">
      <c r="B3254" s="59" t="s">
        <v>4199</v>
      </c>
      <c r="C3254" s="7" t="s">
        <v>4200</v>
      </c>
      <c r="I3254" s="64"/>
      <c r="J3254" s="65"/>
      <c r="K3254" s="10"/>
      <c r="L3254" s="21">
        <v>56330.325287356325</v>
      </c>
      <c r="M3254" s="68"/>
      <c r="N3254" s="4"/>
    </row>
    <row r="3255" spans="2:14">
      <c r="B3255" s="59" t="s">
        <v>4201</v>
      </c>
      <c r="C3255" s="7" t="s">
        <v>4202</v>
      </c>
      <c r="I3255" s="64"/>
      <c r="J3255" s="65"/>
      <c r="K3255" s="10"/>
      <c r="L3255" s="21">
        <v>63207.068390804598</v>
      </c>
      <c r="M3255" s="68"/>
      <c r="N3255" s="4"/>
    </row>
    <row r="3256" spans="2:14">
      <c r="B3256" s="59" t="s">
        <v>4203</v>
      </c>
      <c r="C3256" s="7" t="s">
        <v>4204</v>
      </c>
      <c r="I3256" s="64"/>
      <c r="J3256" s="65"/>
      <c r="K3256" s="10"/>
      <c r="L3256" s="21">
        <v>89917.818390804605</v>
      </c>
      <c r="M3256" s="68"/>
      <c r="N3256" s="4"/>
    </row>
    <row r="3257" spans="2:14">
      <c r="B3257" s="59" t="s">
        <v>4205</v>
      </c>
      <c r="C3257" s="7" t="s">
        <v>4206</v>
      </c>
      <c r="I3257" s="64"/>
      <c r="J3257" s="65"/>
      <c r="K3257" s="10"/>
      <c r="L3257" s="21">
        <v>65461.255747126437</v>
      </c>
      <c r="M3257" s="68"/>
      <c r="N3257" s="4"/>
    </row>
    <row r="3258" spans="2:14">
      <c r="B3258" s="59" t="s">
        <v>4207</v>
      </c>
      <c r="C3258" s="7" t="s">
        <v>4208</v>
      </c>
      <c r="I3258" s="64"/>
      <c r="J3258" s="65"/>
      <c r="K3258" s="10"/>
      <c r="L3258" s="21">
        <v>68871.462643678169</v>
      </c>
      <c r="M3258" s="68"/>
      <c r="N3258" s="4"/>
    </row>
    <row r="3259" spans="2:14">
      <c r="B3259" s="59" t="s">
        <v>4209</v>
      </c>
      <c r="C3259" s="7" t="s">
        <v>4210</v>
      </c>
      <c r="I3259" s="64"/>
      <c r="J3259" s="65"/>
      <c r="K3259" s="10"/>
      <c r="L3259" s="21">
        <v>74370.421264367818</v>
      </c>
      <c r="M3259" s="68"/>
      <c r="N3259" s="4"/>
    </row>
    <row r="3260" spans="2:14">
      <c r="B3260" s="59" t="s">
        <v>4211</v>
      </c>
      <c r="C3260" s="7" t="s">
        <v>4212</v>
      </c>
      <c r="I3260" s="64"/>
      <c r="J3260" s="65"/>
      <c r="K3260" s="10"/>
      <c r="L3260" s="21">
        <v>67118.149425287353</v>
      </c>
      <c r="M3260" s="68"/>
      <c r="N3260" s="4"/>
    </row>
    <row r="3261" spans="2:14">
      <c r="B3261" s="59" t="s">
        <v>4213</v>
      </c>
      <c r="C3261" s="7" t="s">
        <v>4214</v>
      </c>
      <c r="I3261" s="64"/>
      <c r="J3261" s="65"/>
      <c r="K3261" s="10"/>
      <c r="L3261" s="21">
        <v>71384.460344827588</v>
      </c>
      <c r="M3261" s="68"/>
      <c r="N3261" s="4"/>
    </row>
    <row r="3262" spans="2:14">
      <c r="B3262" s="59" t="s">
        <v>4215</v>
      </c>
      <c r="C3262" s="7" t="s">
        <v>4216</v>
      </c>
      <c r="I3262" s="64"/>
      <c r="J3262" s="65"/>
      <c r="K3262" s="10"/>
      <c r="L3262" s="21">
        <v>78255.113793103461</v>
      </c>
      <c r="M3262" s="68"/>
      <c r="N3262" s="4"/>
    </row>
    <row r="3263" spans="2:14">
      <c r="B3263" s="59" t="s">
        <v>4217</v>
      </c>
      <c r="C3263" s="7" t="s">
        <v>4218</v>
      </c>
      <c r="I3263" s="64"/>
      <c r="J3263" s="65"/>
      <c r="K3263" s="10"/>
      <c r="L3263" s="21">
        <v>105245.48045977011</v>
      </c>
      <c r="M3263" s="68"/>
      <c r="N3263" s="4"/>
    </row>
    <row r="3264" spans="2:14">
      <c r="B3264" s="59" t="s">
        <v>4219</v>
      </c>
      <c r="C3264" s="7" t="s">
        <v>4220</v>
      </c>
      <c r="I3264" s="64"/>
      <c r="J3264" s="65"/>
      <c r="K3264" s="10"/>
      <c r="L3264" s="21">
        <v>49871.231034482757</v>
      </c>
      <c r="M3264" s="68"/>
      <c r="N3264" s="4"/>
    </row>
    <row r="3265" spans="2:14">
      <c r="B3265" s="59" t="s">
        <v>4221</v>
      </c>
      <c r="C3265" s="7" t="s">
        <v>4222</v>
      </c>
      <c r="I3265" s="64"/>
      <c r="J3265" s="65"/>
      <c r="K3265" s="10"/>
      <c r="L3265" s="21">
        <v>53288.542528735634</v>
      </c>
      <c r="M3265" s="68"/>
      <c r="N3265" s="4"/>
    </row>
    <row r="3266" spans="2:14">
      <c r="B3266" s="59" t="s">
        <v>4223</v>
      </c>
      <c r="C3266" s="7" t="s">
        <v>4224</v>
      </c>
      <c r="I3266" s="64"/>
      <c r="J3266" s="65"/>
      <c r="K3266" s="10"/>
      <c r="L3266" s="21">
        <v>58788.008620689652</v>
      </c>
      <c r="M3266" s="68"/>
      <c r="N3266" s="4"/>
    </row>
    <row r="3267" spans="2:14">
      <c r="B3267" s="59" t="s">
        <v>4225</v>
      </c>
      <c r="C3267" s="7" t="s">
        <v>4226</v>
      </c>
      <c r="I3267" s="64"/>
      <c r="J3267" s="65"/>
      <c r="K3267" s="10"/>
      <c r="L3267" s="21">
        <v>51533.706896551725</v>
      </c>
      <c r="M3267" s="68"/>
      <c r="N3267" s="4"/>
    </row>
    <row r="3268" spans="2:14">
      <c r="B3268" s="59" t="s">
        <v>4227</v>
      </c>
      <c r="C3268" s="7" t="s">
        <v>4228</v>
      </c>
      <c r="I3268" s="64"/>
      <c r="J3268" s="65"/>
      <c r="K3268" s="10"/>
      <c r="L3268" s="21">
        <v>55800.525287356322</v>
      </c>
      <c r="M3268" s="68"/>
      <c r="N3268" s="4"/>
    </row>
    <row r="3269" spans="2:14">
      <c r="B3269" s="59" t="s">
        <v>4229</v>
      </c>
      <c r="C3269" s="7" t="s">
        <v>4230</v>
      </c>
      <c r="I3269" s="64"/>
      <c r="J3269" s="65"/>
      <c r="K3269" s="10"/>
      <c r="L3269" s="21">
        <v>62678.283333333333</v>
      </c>
      <c r="M3269" s="68"/>
      <c r="N3269" s="4"/>
    </row>
    <row r="3270" spans="2:14">
      <c r="B3270" s="59" t="s">
        <v>4231</v>
      </c>
      <c r="C3270" s="7" t="s">
        <v>4232</v>
      </c>
      <c r="I3270" s="64"/>
      <c r="J3270" s="65"/>
      <c r="K3270" s="10"/>
      <c r="L3270" s="21">
        <v>87626.585632183909</v>
      </c>
      <c r="M3270" s="68"/>
      <c r="N3270" s="4"/>
    </row>
    <row r="3271" spans="2:14">
      <c r="B3271" s="59" t="s">
        <v>4233</v>
      </c>
      <c r="C3271" s="7" t="s">
        <v>4234</v>
      </c>
      <c r="I3271" s="64"/>
      <c r="J3271" s="65"/>
      <c r="K3271" s="10"/>
      <c r="L3271" s="21">
        <v>64775.154597701148</v>
      </c>
      <c r="M3271" s="68"/>
      <c r="N3271" s="4"/>
    </row>
    <row r="3272" spans="2:14">
      <c r="B3272" s="59" t="s">
        <v>4235</v>
      </c>
      <c r="C3272" s="7" t="s">
        <v>4236</v>
      </c>
      <c r="I3272" s="64"/>
      <c r="J3272" s="65"/>
      <c r="K3272" s="10"/>
      <c r="L3272" s="21">
        <v>68185.868965517235</v>
      </c>
      <c r="M3272" s="68"/>
      <c r="N3272" s="4"/>
    </row>
    <row r="3273" spans="2:14">
      <c r="B3273" s="59" t="s">
        <v>4237</v>
      </c>
      <c r="C3273" s="7" t="s">
        <v>4238</v>
      </c>
      <c r="I3273" s="64"/>
      <c r="J3273" s="65"/>
      <c r="K3273" s="10"/>
      <c r="L3273" s="21">
        <v>73680.76781609196</v>
      </c>
      <c r="M3273" s="68"/>
      <c r="N3273" s="4"/>
    </row>
    <row r="3274" spans="2:14">
      <c r="B3274" s="59" t="s">
        <v>4239</v>
      </c>
      <c r="C3274" s="7" t="s">
        <v>4240</v>
      </c>
      <c r="I3274" s="64"/>
      <c r="J3274" s="65"/>
      <c r="K3274" s="10"/>
      <c r="L3274" s="21">
        <v>66435.093103448278</v>
      </c>
      <c r="M3274" s="68"/>
      <c r="N3274" s="4"/>
    </row>
    <row r="3275" spans="2:14">
      <c r="B3275" s="59" t="s">
        <v>4241</v>
      </c>
      <c r="C3275" s="7" t="s">
        <v>4242</v>
      </c>
      <c r="I3275" s="64"/>
      <c r="J3275" s="65"/>
      <c r="K3275" s="10"/>
      <c r="L3275" s="21">
        <v>70698.866666666669</v>
      </c>
      <c r="M3275" s="68"/>
      <c r="N3275" s="4"/>
    </row>
    <row r="3276" spans="2:14">
      <c r="B3276" s="59" t="s">
        <v>4243</v>
      </c>
      <c r="C3276" s="7" t="s">
        <v>4244</v>
      </c>
      <c r="I3276" s="64"/>
      <c r="J3276" s="65"/>
      <c r="K3276" s="10"/>
      <c r="L3276" s="21">
        <v>77567.997701149419</v>
      </c>
      <c r="M3276" s="68"/>
      <c r="N3276" s="4"/>
    </row>
    <row r="3277" spans="2:14">
      <c r="B3277" s="59" t="s">
        <v>4245</v>
      </c>
      <c r="C3277" s="7" t="s">
        <v>4246</v>
      </c>
      <c r="I3277" s="64"/>
      <c r="J3277" s="65"/>
      <c r="K3277" s="10"/>
      <c r="L3277" s="21">
        <v>102493.97126436782</v>
      </c>
      <c r="M3277" s="68"/>
      <c r="N3277" s="4"/>
    </row>
    <row r="3278" spans="2:14">
      <c r="B3278" s="59" t="s">
        <v>4247</v>
      </c>
      <c r="C3278" s="7" t="s">
        <v>4248</v>
      </c>
      <c r="I3278" s="64"/>
      <c r="J3278" s="65"/>
      <c r="K3278" s="10"/>
      <c r="L3278" s="21">
        <v>60952.373563218396</v>
      </c>
      <c r="M3278" s="68"/>
      <c r="N3278" s="4"/>
    </row>
    <row r="3279" spans="2:14">
      <c r="B3279" s="59" t="s">
        <v>4249</v>
      </c>
      <c r="C3279" s="7" t="s">
        <v>4250</v>
      </c>
      <c r="I3279" s="64"/>
      <c r="J3279" s="65"/>
      <c r="K3279" s="10"/>
      <c r="L3279" s="21">
        <v>64519.389080459769</v>
      </c>
      <c r="M3279" s="68"/>
      <c r="N3279" s="4"/>
    </row>
    <row r="3280" spans="2:14">
      <c r="B3280" s="59" t="s">
        <v>4251</v>
      </c>
      <c r="C3280" s="7" t="s">
        <v>4252</v>
      </c>
      <c r="I3280" s="64"/>
      <c r="J3280" s="65"/>
      <c r="K3280" s="10"/>
      <c r="L3280" s="21">
        <v>70022.407471264363</v>
      </c>
      <c r="M3280" s="68"/>
      <c r="N3280" s="4"/>
    </row>
    <row r="3281" spans="2:14">
      <c r="B3281" s="59" t="s">
        <v>4253</v>
      </c>
      <c r="C3281" s="7" t="s">
        <v>4254</v>
      </c>
      <c r="I3281" s="64"/>
      <c r="J3281" s="65"/>
      <c r="K3281" s="10"/>
      <c r="L3281" s="21">
        <v>62764.045977011498</v>
      </c>
      <c r="M3281" s="68"/>
      <c r="N3281" s="4"/>
    </row>
    <row r="3282" spans="2:14">
      <c r="B3282" s="59" t="s">
        <v>4255</v>
      </c>
      <c r="C3282" s="7" t="s">
        <v>4256</v>
      </c>
      <c r="I3282" s="64"/>
      <c r="J3282" s="65"/>
      <c r="K3282" s="10"/>
      <c r="L3282" s="21">
        <v>67035.431609195395</v>
      </c>
      <c r="M3282" s="68"/>
      <c r="N3282" s="4"/>
    </row>
    <row r="3283" spans="2:14">
      <c r="B3283" s="59" t="s">
        <v>4257</v>
      </c>
      <c r="C3283" s="7" t="s">
        <v>4258</v>
      </c>
      <c r="I3283" s="64"/>
      <c r="J3283" s="65"/>
      <c r="K3283" s="10"/>
      <c r="L3283" s="21">
        <v>73910.144827586206</v>
      </c>
      <c r="M3283" s="68"/>
      <c r="N3283" s="4"/>
    </row>
    <row r="3284" spans="2:14">
      <c r="B3284" s="59" t="s">
        <v>4259</v>
      </c>
      <c r="C3284" s="7" t="s">
        <v>4260</v>
      </c>
      <c r="I3284" s="64"/>
      <c r="J3284" s="65"/>
      <c r="K3284" s="10"/>
      <c r="L3284" s="21">
        <v>98860.477011494266</v>
      </c>
      <c r="M3284" s="68"/>
      <c r="N3284" s="4"/>
    </row>
    <row r="3285" spans="2:14">
      <c r="B3285" s="59" t="s">
        <v>4261</v>
      </c>
      <c r="C3285" s="7" t="s">
        <v>4262</v>
      </c>
      <c r="I3285" s="64"/>
      <c r="J3285" s="65"/>
      <c r="K3285" s="10"/>
      <c r="L3285" s="21">
        <v>81253.25402298852</v>
      </c>
      <c r="M3285" s="68"/>
      <c r="N3285" s="4"/>
    </row>
    <row r="3286" spans="2:14">
      <c r="B3286" s="59" t="s">
        <v>4263</v>
      </c>
      <c r="C3286" s="7" t="s">
        <v>4264</v>
      </c>
      <c r="I3286" s="64"/>
      <c r="J3286" s="65"/>
      <c r="K3286" s="10"/>
      <c r="L3286" s="21">
        <v>84665.998275862075</v>
      </c>
      <c r="M3286" s="68"/>
      <c r="N3286" s="4"/>
    </row>
    <row r="3287" spans="2:14">
      <c r="B3287" s="59" t="s">
        <v>4265</v>
      </c>
      <c r="C3287" s="7" t="s">
        <v>4266</v>
      </c>
      <c r="I3287" s="64"/>
      <c r="J3287" s="65"/>
      <c r="K3287" s="10"/>
      <c r="L3287" s="21">
        <v>90162.419540229894</v>
      </c>
      <c r="M3287" s="68"/>
      <c r="N3287" s="4"/>
    </row>
    <row r="3288" spans="2:14">
      <c r="B3288" s="59" t="s">
        <v>4267</v>
      </c>
      <c r="C3288" s="7" t="s">
        <v>4268</v>
      </c>
      <c r="I3288" s="64"/>
      <c r="J3288" s="65"/>
      <c r="K3288" s="10"/>
      <c r="L3288" s="21">
        <v>82912.685057471273</v>
      </c>
      <c r="M3288" s="68"/>
      <c r="N3288" s="4"/>
    </row>
    <row r="3289" spans="2:14">
      <c r="B3289" s="59" t="s">
        <v>4269</v>
      </c>
      <c r="C3289" s="7" t="s">
        <v>4270</v>
      </c>
      <c r="I3289" s="64"/>
      <c r="J3289" s="65"/>
      <c r="K3289" s="10"/>
      <c r="L3289" s="21">
        <v>87176.966091954018</v>
      </c>
      <c r="M3289" s="68"/>
      <c r="N3289" s="4"/>
    </row>
    <row r="3290" spans="2:14">
      <c r="B3290" s="59" t="s">
        <v>4271</v>
      </c>
      <c r="C3290" s="7" t="s">
        <v>4272</v>
      </c>
      <c r="I3290" s="64"/>
      <c r="J3290" s="65"/>
      <c r="K3290" s="10"/>
      <c r="L3290" s="21">
        <v>94047.112068965522</v>
      </c>
      <c r="M3290" s="68"/>
      <c r="N3290" s="4"/>
    </row>
    <row r="3291" spans="2:14">
      <c r="B3291" s="59" t="s">
        <v>4273</v>
      </c>
      <c r="C3291" s="7" t="s">
        <v>4274</v>
      </c>
      <c r="I3291" s="64"/>
      <c r="J3291" s="65"/>
      <c r="K3291" s="10"/>
      <c r="L3291" s="21">
        <v>118975.11551724139</v>
      </c>
      <c r="M3291" s="68"/>
      <c r="N3291" s="4"/>
    </row>
    <row r="3292" spans="2:14">
      <c r="B3292" s="59" t="s">
        <v>4275</v>
      </c>
      <c r="C3292" s="7" t="s">
        <v>4276</v>
      </c>
      <c r="I3292" s="64"/>
      <c r="J3292" s="65"/>
      <c r="K3292" s="10"/>
      <c r="L3292" s="21">
        <v>55814.227011494258</v>
      </c>
      <c r="M3292" s="68"/>
      <c r="N3292" s="4"/>
    </row>
    <row r="3293" spans="2:14">
      <c r="B3293" s="59" t="s">
        <v>4277</v>
      </c>
      <c r="C3293" s="7" t="s">
        <v>4278</v>
      </c>
      <c r="I3293" s="64"/>
      <c r="J3293" s="65"/>
      <c r="K3293" s="10"/>
      <c r="L3293" s="21">
        <v>59229.00114942529</v>
      </c>
      <c r="M3293" s="68"/>
      <c r="N3293" s="4"/>
    </row>
    <row r="3294" spans="2:14">
      <c r="B3294" s="59" t="s">
        <v>4279</v>
      </c>
      <c r="C3294" s="7" t="s">
        <v>4280</v>
      </c>
      <c r="I3294" s="64"/>
      <c r="J3294" s="65"/>
      <c r="K3294" s="10"/>
      <c r="L3294" s="21">
        <v>64732.019540229892</v>
      </c>
      <c r="M3294" s="68"/>
      <c r="N3294" s="4"/>
    </row>
    <row r="3295" spans="2:14">
      <c r="B3295" s="59" t="s">
        <v>4281</v>
      </c>
      <c r="C3295" s="7" t="s">
        <v>4282</v>
      </c>
      <c r="I3295" s="64"/>
      <c r="J3295" s="65"/>
      <c r="K3295" s="10"/>
      <c r="L3295" s="21">
        <v>57475.687931034481</v>
      </c>
      <c r="M3295" s="68"/>
      <c r="N3295" s="4"/>
    </row>
    <row r="3296" spans="2:14">
      <c r="B3296" s="59" t="s">
        <v>4283</v>
      </c>
      <c r="C3296" s="7" t="s">
        <v>4284</v>
      </c>
      <c r="I3296" s="64"/>
      <c r="J3296" s="65"/>
      <c r="K3296" s="10"/>
      <c r="L3296" s="21">
        <v>61743.013793103448</v>
      </c>
      <c r="M3296" s="68"/>
      <c r="N3296" s="4"/>
    </row>
    <row r="3297" spans="2:14">
      <c r="B3297" s="59" t="s">
        <v>4285</v>
      </c>
      <c r="C3297" s="7" t="s">
        <v>4286</v>
      </c>
      <c r="I3297" s="64"/>
      <c r="J3297" s="65"/>
      <c r="K3297" s="10"/>
      <c r="L3297" s="21">
        <v>68620.771839080451</v>
      </c>
      <c r="M3297" s="68"/>
      <c r="N3297" s="4"/>
    </row>
    <row r="3298" spans="2:14">
      <c r="B3298" s="59" t="s">
        <v>4287</v>
      </c>
      <c r="C3298" s="7" t="s">
        <v>4288</v>
      </c>
      <c r="I3298" s="64"/>
      <c r="J3298" s="65"/>
      <c r="K3298" s="10"/>
      <c r="L3298" s="21">
        <v>93570.089080459758</v>
      </c>
      <c r="M3298" s="68"/>
      <c r="N3298" s="4"/>
    </row>
    <row r="3299" spans="2:14">
      <c r="B3299" s="59" t="s">
        <v>4289</v>
      </c>
      <c r="C3299" s="7" t="s">
        <v>4290</v>
      </c>
      <c r="I3299" s="64"/>
      <c r="J3299" s="65"/>
      <c r="K3299" s="10"/>
      <c r="L3299" s="21">
        <v>72493.792528735634</v>
      </c>
      <c r="M3299" s="68"/>
      <c r="N3299" s="4"/>
    </row>
    <row r="3300" spans="2:14">
      <c r="B3300" s="59" t="s">
        <v>4291</v>
      </c>
      <c r="C3300" s="7" t="s">
        <v>4292</v>
      </c>
      <c r="I3300" s="64"/>
      <c r="J3300" s="65"/>
      <c r="K3300" s="10"/>
      <c r="L3300" s="21">
        <v>75902.477011494251</v>
      </c>
      <c r="M3300" s="68"/>
      <c r="N3300" s="4"/>
    </row>
    <row r="3301" spans="2:14">
      <c r="B3301" s="59" t="s">
        <v>4293</v>
      </c>
      <c r="C3301" s="7" t="s">
        <v>4294</v>
      </c>
      <c r="I3301" s="64"/>
      <c r="J3301" s="65"/>
      <c r="K3301" s="10"/>
      <c r="L3301" s="21">
        <v>81401.94310344827</v>
      </c>
      <c r="M3301" s="68"/>
      <c r="N3301" s="4"/>
    </row>
    <row r="3302" spans="2:14">
      <c r="B3302" s="59" t="s">
        <v>4295</v>
      </c>
      <c r="C3302" s="7" t="s">
        <v>4296</v>
      </c>
      <c r="I3302" s="64"/>
      <c r="J3302" s="65"/>
      <c r="K3302" s="10"/>
      <c r="L3302" s="21">
        <v>74150.686206896557</v>
      </c>
      <c r="M3302" s="68"/>
      <c r="N3302" s="4"/>
    </row>
    <row r="3303" spans="2:14">
      <c r="B3303" s="59" t="s">
        <v>4297</v>
      </c>
      <c r="C3303" s="7" t="s">
        <v>4298</v>
      </c>
      <c r="I3303" s="64"/>
      <c r="J3303" s="65"/>
      <c r="K3303" s="10"/>
      <c r="L3303" s="21">
        <v>78416.489655172423</v>
      </c>
      <c r="M3303" s="68"/>
      <c r="N3303" s="4"/>
    </row>
    <row r="3304" spans="2:14">
      <c r="B3304" s="59" t="s">
        <v>4299</v>
      </c>
      <c r="C3304" s="7" t="s">
        <v>4300</v>
      </c>
      <c r="I3304" s="64"/>
      <c r="J3304" s="65"/>
      <c r="K3304" s="10"/>
      <c r="L3304" s="21">
        <v>85287.143103448281</v>
      </c>
      <c r="M3304" s="68"/>
      <c r="N3304" s="4"/>
    </row>
    <row r="3305" spans="2:14">
      <c r="B3305" s="59" t="s">
        <v>4301</v>
      </c>
      <c r="C3305" s="7" t="s">
        <v>4302</v>
      </c>
      <c r="I3305" s="64"/>
      <c r="J3305" s="65"/>
      <c r="K3305" s="10"/>
      <c r="L3305" s="21">
        <v>110211.59425287356</v>
      </c>
      <c r="M3305" s="68"/>
      <c r="N3305" s="4"/>
    </row>
    <row r="3306" spans="2:14">
      <c r="B3306" s="59" t="s">
        <v>4303</v>
      </c>
      <c r="C3306" s="7" t="s">
        <v>4304</v>
      </c>
      <c r="I3306" s="64"/>
      <c r="J3306" s="65"/>
      <c r="K3306" s="10"/>
      <c r="L3306" s="21">
        <v>47665.253448275864</v>
      </c>
      <c r="M3306" s="68"/>
      <c r="N3306" s="4"/>
    </row>
    <row r="3307" spans="2:14">
      <c r="B3307" s="59" t="s">
        <v>4305</v>
      </c>
      <c r="C3307" s="7" t="s">
        <v>4306</v>
      </c>
      <c r="I3307" s="64"/>
      <c r="J3307" s="65"/>
      <c r="K3307" s="10"/>
      <c r="L3307" s="21">
        <v>51075.96781609195</v>
      </c>
      <c r="M3307" s="68"/>
      <c r="N3307" s="4"/>
    </row>
    <row r="3308" spans="2:14">
      <c r="B3308" s="59" t="s">
        <v>4307</v>
      </c>
      <c r="C3308" s="7" t="s">
        <v>4308</v>
      </c>
      <c r="I3308" s="64"/>
      <c r="J3308" s="65"/>
      <c r="K3308" s="10"/>
      <c r="L3308" s="21">
        <v>56573.404022988507</v>
      </c>
      <c r="M3308" s="68"/>
      <c r="N3308" s="4"/>
    </row>
    <row r="3309" spans="2:14">
      <c r="B3309" s="59" t="s">
        <v>4309</v>
      </c>
      <c r="C3309" s="7" t="s">
        <v>4310</v>
      </c>
      <c r="I3309" s="64"/>
      <c r="J3309" s="65"/>
      <c r="K3309" s="10"/>
      <c r="L3309" s="21">
        <v>49323.162068965517</v>
      </c>
      <c r="M3309" s="68"/>
      <c r="N3309" s="4"/>
    </row>
    <row r="3310" spans="2:14">
      <c r="B3310" s="59" t="s">
        <v>4311</v>
      </c>
      <c r="C3310" s="7" t="s">
        <v>4312</v>
      </c>
      <c r="I3310" s="64"/>
      <c r="J3310" s="65"/>
      <c r="K3310" s="10"/>
      <c r="L3310" s="21">
        <v>53588.458045977015</v>
      </c>
      <c r="M3310" s="68"/>
      <c r="N3310" s="4"/>
    </row>
    <row r="3311" spans="2:14">
      <c r="B3311" s="59" t="s">
        <v>4313</v>
      </c>
      <c r="C3311" s="7" t="s">
        <v>4314</v>
      </c>
      <c r="I3311" s="64"/>
      <c r="J3311" s="65"/>
      <c r="K3311" s="10"/>
      <c r="L3311" s="21">
        <v>60458.604022988511</v>
      </c>
      <c r="M3311" s="68"/>
      <c r="N3311" s="4"/>
    </row>
    <row r="3312" spans="2:14">
      <c r="B3312" s="59" t="s">
        <v>4315</v>
      </c>
      <c r="C3312" s="7" t="s">
        <v>4316</v>
      </c>
      <c r="I3312" s="64"/>
      <c r="J3312" s="65"/>
      <c r="K3312" s="10"/>
      <c r="L3312" s="21">
        <v>85384.070114942529</v>
      </c>
      <c r="M3312" s="68"/>
      <c r="N3312" s="4"/>
    </row>
    <row r="3313" spans="2:14">
      <c r="B3313" s="59" t="s">
        <v>4317</v>
      </c>
      <c r="C3313" s="7" t="s">
        <v>4318</v>
      </c>
      <c r="I3313" s="64"/>
      <c r="J3313" s="65"/>
      <c r="K3313" s="10"/>
      <c r="L3313" s="21">
        <v>61962.748850574717</v>
      </c>
      <c r="M3313" s="68"/>
      <c r="N3313" s="4"/>
    </row>
    <row r="3314" spans="2:14">
      <c r="B3314" s="59" t="s">
        <v>4319</v>
      </c>
      <c r="C3314" s="7" t="s">
        <v>4320</v>
      </c>
      <c r="I3314" s="64"/>
      <c r="J3314" s="65"/>
      <c r="K3314" s="10"/>
      <c r="L3314" s="21">
        <v>65375.49310344828</v>
      </c>
      <c r="M3314" s="68"/>
      <c r="N3314" s="4"/>
    </row>
    <row r="3315" spans="2:14">
      <c r="B3315" s="59" t="s">
        <v>4321</v>
      </c>
      <c r="C3315" s="7" t="s">
        <v>4322</v>
      </c>
      <c r="I3315" s="64"/>
      <c r="J3315" s="65"/>
      <c r="K3315" s="10"/>
      <c r="L3315" s="21">
        <v>70872.929310344829</v>
      </c>
      <c r="M3315" s="68"/>
      <c r="N3315" s="4"/>
    </row>
    <row r="3316" spans="2:14">
      <c r="B3316" s="59" t="s">
        <v>4323</v>
      </c>
      <c r="C3316" s="7" t="s">
        <v>4324</v>
      </c>
      <c r="I3316" s="64"/>
      <c r="J3316" s="65"/>
      <c r="K3316" s="10"/>
      <c r="L3316" s="21">
        <v>63621.16494252874</v>
      </c>
      <c r="M3316" s="68"/>
      <c r="N3316" s="4"/>
    </row>
    <row r="3317" spans="2:14">
      <c r="B3317" s="59" t="s">
        <v>4325</v>
      </c>
      <c r="C3317" s="7" t="s">
        <v>4326</v>
      </c>
      <c r="I3317" s="64"/>
      <c r="J3317" s="65"/>
      <c r="K3317" s="10"/>
      <c r="L3317" s="21">
        <v>67885.953448275861</v>
      </c>
      <c r="M3317" s="68"/>
      <c r="N3317" s="4"/>
    </row>
    <row r="3318" spans="2:14">
      <c r="B3318" s="59" t="s">
        <v>4327</v>
      </c>
      <c r="C3318" s="7" t="s">
        <v>4328</v>
      </c>
      <c r="I3318" s="64"/>
      <c r="J3318" s="65"/>
      <c r="K3318" s="10"/>
      <c r="L3318" s="21">
        <v>74758.129310344826</v>
      </c>
      <c r="M3318" s="68"/>
      <c r="N3318" s="4"/>
    </row>
    <row r="3319" spans="2:14">
      <c r="B3319" s="59" t="s">
        <v>4329</v>
      </c>
      <c r="C3319" s="7" t="s">
        <v>4330</v>
      </c>
      <c r="I3319" s="64"/>
      <c r="J3319" s="65"/>
      <c r="K3319" s="10"/>
      <c r="L3319" s="21">
        <v>99683.595402298859</v>
      </c>
      <c r="M3319" s="68"/>
      <c r="N3319" s="4"/>
    </row>
    <row r="3320" spans="2:14">
      <c r="B3320" s="59" t="s">
        <v>4331</v>
      </c>
      <c r="C3320" s="7" t="s">
        <v>4332</v>
      </c>
      <c r="I3320" s="64"/>
      <c r="J3320" s="65"/>
      <c r="K3320" s="10"/>
      <c r="L3320" s="21">
        <v>44653.411494252876</v>
      </c>
      <c r="M3320" s="68"/>
      <c r="N3320" s="4"/>
    </row>
    <row r="3321" spans="2:14">
      <c r="B3321" s="59" t="s">
        <v>4333</v>
      </c>
      <c r="C3321" s="7" t="s">
        <v>4334</v>
      </c>
      <c r="I3321" s="64"/>
      <c r="J3321" s="65"/>
      <c r="K3321" s="10"/>
      <c r="L3321" s="21">
        <v>48065.1408045977</v>
      </c>
      <c r="M3321" s="68"/>
      <c r="N3321" s="4"/>
    </row>
    <row r="3322" spans="2:14">
      <c r="B3322" s="59" t="s">
        <v>4335</v>
      </c>
      <c r="C3322" s="7" t="s">
        <v>4336</v>
      </c>
      <c r="I3322" s="64"/>
      <c r="J3322" s="65"/>
      <c r="K3322" s="10"/>
      <c r="L3322" s="21">
        <v>53563.591954022988</v>
      </c>
      <c r="M3322" s="68"/>
      <c r="N3322" s="4"/>
    </row>
    <row r="3323" spans="2:14">
      <c r="B3323" s="59" t="s">
        <v>4337</v>
      </c>
      <c r="C3323" s="7" t="s">
        <v>4338</v>
      </c>
      <c r="I3323" s="64"/>
      <c r="J3323" s="65"/>
      <c r="K3323" s="10"/>
      <c r="L3323" s="21">
        <v>46311.827586206899</v>
      </c>
      <c r="M3323" s="68"/>
      <c r="N3323" s="4"/>
    </row>
    <row r="3324" spans="2:14">
      <c r="B3324" s="59" t="s">
        <v>4339</v>
      </c>
      <c r="C3324" s="7" t="s">
        <v>4340</v>
      </c>
      <c r="I3324" s="64"/>
      <c r="J3324" s="65"/>
      <c r="K3324" s="10"/>
      <c r="L3324" s="21">
        <v>50577.123563218396</v>
      </c>
      <c r="M3324" s="68"/>
      <c r="N3324" s="4"/>
    </row>
    <row r="3325" spans="2:14">
      <c r="B3325" s="59" t="s">
        <v>4341</v>
      </c>
      <c r="C3325" s="7" t="s">
        <v>4342</v>
      </c>
      <c r="I3325" s="64"/>
      <c r="J3325" s="65"/>
      <c r="K3325" s="10"/>
      <c r="L3325" s="21">
        <v>57447.777011494254</v>
      </c>
      <c r="M3325" s="68"/>
      <c r="N3325" s="4"/>
    </row>
    <row r="3326" spans="2:14">
      <c r="B3326" s="59" t="s">
        <v>4343</v>
      </c>
      <c r="C3326" s="7" t="s">
        <v>4344</v>
      </c>
      <c r="I3326" s="64"/>
      <c r="J3326" s="65"/>
      <c r="K3326" s="10"/>
      <c r="L3326" s="21">
        <v>82372.735632183903</v>
      </c>
      <c r="M3326" s="68"/>
      <c r="N3326" s="4"/>
    </row>
    <row r="3327" spans="2:14">
      <c r="B3327" s="59" t="s">
        <v>4345</v>
      </c>
      <c r="C3327" s="7" t="s">
        <v>4346</v>
      </c>
      <c r="I3327" s="64"/>
      <c r="J3327" s="65"/>
      <c r="K3327" s="10"/>
      <c r="L3327" s="21">
        <v>58047.608045977016</v>
      </c>
      <c r="M3327" s="68"/>
      <c r="N3327" s="4"/>
    </row>
    <row r="3328" spans="2:14">
      <c r="B3328" s="59" t="s">
        <v>4347</v>
      </c>
      <c r="C3328" s="7" t="s">
        <v>4348</v>
      </c>
      <c r="I3328" s="64"/>
      <c r="J3328" s="65"/>
      <c r="K3328" s="10"/>
      <c r="L3328" s="21">
        <v>61459.84482758621</v>
      </c>
      <c r="M3328" s="68"/>
      <c r="N3328" s="4"/>
    </row>
    <row r="3329" spans="2:14">
      <c r="B3329" s="59" t="s">
        <v>4349</v>
      </c>
      <c r="C3329" s="7" t="s">
        <v>4350</v>
      </c>
      <c r="I3329" s="64"/>
      <c r="J3329" s="65"/>
      <c r="K3329" s="10"/>
      <c r="L3329" s="21">
        <v>66955.251149425283</v>
      </c>
      <c r="M3329" s="68"/>
      <c r="N3329" s="4"/>
    </row>
    <row r="3330" spans="2:14">
      <c r="B3330" s="59" t="s">
        <v>4351</v>
      </c>
      <c r="C3330" s="7" t="s">
        <v>4352</v>
      </c>
      <c r="I3330" s="64"/>
      <c r="J3330" s="65"/>
      <c r="K3330" s="10"/>
      <c r="L3330" s="21">
        <v>59707.039080459777</v>
      </c>
      <c r="M3330" s="68"/>
      <c r="N3330" s="4"/>
    </row>
    <row r="3331" spans="2:14">
      <c r="B3331" s="59" t="s">
        <v>4353</v>
      </c>
      <c r="C3331" s="7" t="s">
        <v>4354</v>
      </c>
      <c r="I3331" s="64"/>
      <c r="J3331" s="65"/>
      <c r="K3331" s="10"/>
      <c r="L3331" s="21">
        <v>63970.812643678168</v>
      </c>
      <c r="M3331" s="68"/>
      <c r="N3331" s="4"/>
    </row>
    <row r="3332" spans="2:14">
      <c r="B3332" s="59" t="s">
        <v>4355</v>
      </c>
      <c r="C3332" s="7" t="s">
        <v>4356</v>
      </c>
      <c r="I3332" s="64"/>
      <c r="J3332" s="65"/>
      <c r="K3332" s="10"/>
      <c r="L3332" s="21">
        <v>70840.45114942528</v>
      </c>
      <c r="M3332" s="68"/>
      <c r="N3332" s="4"/>
    </row>
    <row r="3333" spans="2:14">
      <c r="B3333" s="59" t="s">
        <v>4357</v>
      </c>
      <c r="C3333" s="7" t="s">
        <v>4358</v>
      </c>
      <c r="I3333" s="64"/>
      <c r="J3333" s="65"/>
      <c r="K3333" s="10"/>
      <c r="L3333" s="21">
        <v>95767.43965517242</v>
      </c>
      <c r="M3333" s="68"/>
      <c r="N3333" s="4"/>
    </row>
    <row r="3334" spans="2:14">
      <c r="B3334" s="59" t="s">
        <v>4359</v>
      </c>
      <c r="C3334" s="7" t="s">
        <v>4360</v>
      </c>
      <c r="I3334" s="64"/>
      <c r="J3334" s="65"/>
      <c r="K3334" s="10"/>
      <c r="L3334" s="21">
        <v>51867.622988505747</v>
      </c>
      <c r="M3334" s="68"/>
      <c r="N3334" s="4"/>
    </row>
    <row r="3335" spans="2:14">
      <c r="B3335" s="59" t="s">
        <v>4361</v>
      </c>
      <c r="C3335" s="7" t="s">
        <v>4362</v>
      </c>
      <c r="I3335" s="64"/>
      <c r="J3335" s="65"/>
      <c r="K3335" s="10"/>
      <c r="L3335" s="21">
        <v>55277.322413793103</v>
      </c>
      <c r="M3335" s="68"/>
      <c r="N3335" s="4"/>
    </row>
    <row r="3336" spans="2:14">
      <c r="B3336" s="59" t="s">
        <v>4363</v>
      </c>
      <c r="C3336" s="7" t="s">
        <v>4364</v>
      </c>
      <c r="I3336" s="64"/>
      <c r="J3336" s="65"/>
      <c r="K3336" s="10"/>
      <c r="L3336" s="21">
        <v>60773.236206896552</v>
      </c>
      <c r="M3336" s="68"/>
      <c r="N3336" s="4"/>
    </row>
    <row r="3337" spans="2:14">
      <c r="B3337" s="59" t="s">
        <v>4365</v>
      </c>
      <c r="C3337" s="7" t="s">
        <v>4366</v>
      </c>
      <c r="I3337" s="64"/>
      <c r="J3337" s="65"/>
      <c r="K3337" s="10"/>
      <c r="L3337" s="21">
        <v>53525.024137931032</v>
      </c>
      <c r="M3337" s="68"/>
      <c r="N3337" s="4"/>
    </row>
    <row r="3338" spans="2:14">
      <c r="B3338" s="59" t="s">
        <v>4367</v>
      </c>
      <c r="C3338" s="7" t="s">
        <v>4368</v>
      </c>
      <c r="I3338" s="64"/>
      <c r="J3338" s="65"/>
      <c r="K3338" s="10"/>
      <c r="L3338" s="21">
        <v>57789.305172413799</v>
      </c>
      <c r="M3338" s="68"/>
      <c r="N3338" s="4"/>
    </row>
    <row r="3339" spans="2:14">
      <c r="B3339" s="59" t="s">
        <v>4369</v>
      </c>
      <c r="C3339" s="7" t="s">
        <v>4370</v>
      </c>
      <c r="I3339" s="64"/>
      <c r="J3339" s="65"/>
      <c r="K3339" s="10"/>
      <c r="L3339" s="21">
        <v>64661.988505747126</v>
      </c>
      <c r="M3339" s="68"/>
      <c r="N3339" s="4"/>
    </row>
    <row r="3340" spans="2:14">
      <c r="B3340" s="59" t="s">
        <v>4371</v>
      </c>
      <c r="C3340" s="7" t="s">
        <v>4372</v>
      </c>
      <c r="I3340" s="64"/>
      <c r="J3340" s="65"/>
      <c r="K3340" s="10"/>
      <c r="L3340" s="21">
        <v>91378.320689655171</v>
      </c>
      <c r="M3340" s="68"/>
      <c r="N3340" s="4"/>
    </row>
    <row r="3341" spans="2:14">
      <c r="B3341" s="59" t="s">
        <v>4373</v>
      </c>
      <c r="C3341" s="7" t="s">
        <v>4374</v>
      </c>
      <c r="I3341" s="64"/>
      <c r="J3341" s="65"/>
      <c r="K3341" s="10"/>
      <c r="L3341" s="21">
        <v>67424.66206896551</v>
      </c>
      <c r="M3341" s="68"/>
      <c r="N3341" s="4"/>
    </row>
    <row r="3342" spans="2:14">
      <c r="B3342" s="59" t="s">
        <v>4375</v>
      </c>
      <c r="C3342" s="7" t="s">
        <v>4376</v>
      </c>
      <c r="I3342" s="64"/>
      <c r="J3342" s="65"/>
      <c r="K3342" s="10"/>
      <c r="L3342" s="21">
        <v>70836.391379310342</v>
      </c>
      <c r="M3342" s="68"/>
      <c r="N3342" s="4"/>
    </row>
    <row r="3343" spans="2:14">
      <c r="B3343" s="59" t="s">
        <v>4377</v>
      </c>
      <c r="C3343" s="7" t="s">
        <v>4378</v>
      </c>
      <c r="I3343" s="64"/>
      <c r="J3343" s="65"/>
      <c r="K3343" s="10"/>
      <c r="L3343" s="21">
        <v>76333.320114942544</v>
      </c>
      <c r="M3343" s="68"/>
      <c r="N3343" s="4"/>
    </row>
    <row r="3344" spans="2:14">
      <c r="B3344" s="59" t="s">
        <v>4379</v>
      </c>
      <c r="C3344" s="7" t="s">
        <v>4380</v>
      </c>
      <c r="I3344" s="64"/>
      <c r="J3344" s="65"/>
      <c r="K3344" s="10"/>
      <c r="L3344" s="21">
        <v>69084.093103448278</v>
      </c>
      <c r="M3344" s="68"/>
      <c r="N3344" s="4"/>
    </row>
    <row r="3345" spans="2:14">
      <c r="B3345" s="59" t="s">
        <v>4381</v>
      </c>
      <c r="C3345" s="7" t="s">
        <v>4382</v>
      </c>
      <c r="I3345" s="64"/>
      <c r="J3345" s="65"/>
      <c r="K3345" s="10"/>
      <c r="L3345" s="21">
        <v>73347.866666666669</v>
      </c>
      <c r="M3345" s="68"/>
      <c r="N3345" s="4"/>
    </row>
    <row r="3346" spans="2:14">
      <c r="B3346" s="59" t="s">
        <v>4383</v>
      </c>
      <c r="C3346" s="7" t="s">
        <v>4384</v>
      </c>
      <c r="I3346" s="64"/>
      <c r="J3346" s="65"/>
      <c r="K3346" s="10"/>
      <c r="L3346" s="21">
        <v>80218.012643678157</v>
      </c>
      <c r="M3346" s="68"/>
      <c r="N3346" s="4"/>
    </row>
    <row r="3347" spans="2:14">
      <c r="B3347" s="59" t="s">
        <v>4385</v>
      </c>
      <c r="C3347" s="7" t="s">
        <v>4386</v>
      </c>
      <c r="I3347" s="64"/>
      <c r="J3347" s="65"/>
      <c r="K3347" s="10"/>
      <c r="L3347" s="21">
        <v>107246.94712643677</v>
      </c>
      <c r="M3347" s="68"/>
      <c r="N3347" s="4"/>
    </row>
    <row r="3348" spans="2:14">
      <c r="B3348" s="59" t="s">
        <v>4387</v>
      </c>
      <c r="C3348" s="7" t="s">
        <v>4388</v>
      </c>
      <c r="I3348" s="64"/>
      <c r="J3348" s="65"/>
      <c r="K3348" s="10"/>
      <c r="L3348" s="21">
        <v>51322.598850574715</v>
      </c>
      <c r="M3348" s="68"/>
      <c r="N3348" s="4"/>
    </row>
    <row r="3349" spans="2:14">
      <c r="B3349" s="59" t="s">
        <v>4389</v>
      </c>
      <c r="C3349" s="7" t="s">
        <v>4390</v>
      </c>
      <c r="I3349" s="64"/>
      <c r="J3349" s="65"/>
      <c r="K3349" s="10"/>
      <c r="L3349" s="21">
        <v>54733.313218390802</v>
      </c>
      <c r="M3349" s="68"/>
      <c r="N3349" s="4"/>
    </row>
    <row r="3350" spans="2:14">
      <c r="B3350" s="59" t="s">
        <v>4391</v>
      </c>
      <c r="C3350" s="7" t="s">
        <v>4392</v>
      </c>
      <c r="I3350" s="64"/>
      <c r="J3350" s="65"/>
      <c r="K3350" s="10"/>
      <c r="L3350" s="21">
        <v>60231.764367816097</v>
      </c>
      <c r="M3350" s="68"/>
      <c r="N3350" s="4"/>
    </row>
    <row r="3351" spans="2:14">
      <c r="B3351" s="59" t="s">
        <v>4393</v>
      </c>
      <c r="C3351" s="7" t="s">
        <v>4394</v>
      </c>
      <c r="I3351" s="64"/>
      <c r="J3351" s="65"/>
      <c r="K3351" s="10"/>
      <c r="L3351" s="21">
        <v>52981.014942528738</v>
      </c>
      <c r="M3351" s="68"/>
      <c r="N3351" s="4"/>
    </row>
    <row r="3352" spans="2:14">
      <c r="B3352" s="59" t="s">
        <v>4395</v>
      </c>
      <c r="C3352" s="7" t="s">
        <v>4396</v>
      </c>
      <c r="I3352" s="64"/>
      <c r="J3352" s="65"/>
      <c r="K3352" s="10"/>
      <c r="L3352" s="21">
        <v>57244.788505747129</v>
      </c>
      <c r="M3352" s="68"/>
      <c r="N3352" s="4"/>
    </row>
    <row r="3353" spans="2:14">
      <c r="B3353" s="59" t="s">
        <v>4397</v>
      </c>
      <c r="C3353" s="7" t="s">
        <v>4398</v>
      </c>
      <c r="I3353" s="64"/>
      <c r="J3353" s="65"/>
      <c r="K3353" s="10"/>
      <c r="L3353" s="21">
        <v>64117.471839080456</v>
      </c>
      <c r="M3353" s="68"/>
      <c r="N3353" s="4"/>
    </row>
    <row r="3354" spans="2:14">
      <c r="B3354" s="59" t="s">
        <v>4399</v>
      </c>
      <c r="C3354" s="7" t="s">
        <v>4400</v>
      </c>
      <c r="I3354" s="64"/>
      <c r="J3354" s="65"/>
      <c r="K3354" s="10"/>
      <c r="L3354" s="21">
        <v>89042.430459770112</v>
      </c>
      <c r="M3354" s="68"/>
      <c r="N3354" s="4"/>
    </row>
    <row r="3355" spans="2:14">
      <c r="B3355" s="59" t="s">
        <v>4401</v>
      </c>
      <c r="C3355" s="7" t="s">
        <v>4402</v>
      </c>
      <c r="I3355" s="64"/>
      <c r="J3355" s="65"/>
      <c r="K3355" s="10"/>
      <c r="L3355" s="21">
        <v>66718.769540229885</v>
      </c>
      <c r="M3355" s="68"/>
      <c r="N3355" s="4"/>
    </row>
    <row r="3356" spans="2:14">
      <c r="B3356" s="59" t="s">
        <v>4403</v>
      </c>
      <c r="C3356" s="7" t="s">
        <v>4404</v>
      </c>
      <c r="I3356" s="64"/>
      <c r="J3356" s="65"/>
      <c r="K3356" s="10"/>
      <c r="L3356" s="21">
        <v>70127.961494252871</v>
      </c>
      <c r="M3356" s="68"/>
      <c r="N3356" s="4"/>
    </row>
    <row r="3357" spans="2:14">
      <c r="B3357" s="59" t="s">
        <v>4405</v>
      </c>
      <c r="C3357" s="7" t="s">
        <v>4406</v>
      </c>
      <c r="I3357" s="64"/>
      <c r="J3357" s="65"/>
      <c r="K3357" s="10"/>
      <c r="L3357" s="21">
        <v>75626.412643678166</v>
      </c>
      <c r="M3357" s="68"/>
      <c r="N3357" s="4"/>
    </row>
    <row r="3358" spans="2:14">
      <c r="B3358" s="59" t="s">
        <v>4407</v>
      </c>
      <c r="C3358" s="7" t="s">
        <v>4408</v>
      </c>
      <c r="I3358" s="64"/>
      <c r="J3358" s="65"/>
      <c r="K3358" s="10"/>
      <c r="L3358" s="21">
        <v>68375.155747126439</v>
      </c>
      <c r="M3358" s="68"/>
      <c r="N3358" s="4"/>
    </row>
    <row r="3359" spans="2:14">
      <c r="B3359" s="59" t="s">
        <v>4409</v>
      </c>
      <c r="C3359" s="7" t="s">
        <v>4410</v>
      </c>
      <c r="I3359" s="64"/>
      <c r="J3359" s="65"/>
      <c r="K3359" s="10"/>
      <c r="L3359" s="21">
        <v>72640.959195402305</v>
      </c>
      <c r="M3359" s="68"/>
      <c r="N3359" s="4"/>
    </row>
    <row r="3360" spans="2:14">
      <c r="B3360" s="59" t="s">
        <v>4411</v>
      </c>
      <c r="C3360" s="7" t="s">
        <v>4412</v>
      </c>
      <c r="I3360" s="64"/>
      <c r="J3360" s="65"/>
      <c r="K3360" s="10"/>
      <c r="L3360" s="21">
        <v>79512.120114942532</v>
      </c>
      <c r="M3360" s="68"/>
      <c r="N3360" s="4"/>
    </row>
    <row r="3361" spans="2:14">
      <c r="B3361" s="59" t="s">
        <v>4413</v>
      </c>
      <c r="C3361" s="7" t="s">
        <v>4414</v>
      </c>
      <c r="I3361" s="64"/>
      <c r="J3361" s="65"/>
      <c r="K3361" s="10"/>
      <c r="L3361" s="21">
        <v>104437.58620689655</v>
      </c>
      <c r="M3361" s="68"/>
      <c r="N3361" s="4"/>
    </row>
    <row r="3362" spans="2:14">
      <c r="B3362" s="59" t="s">
        <v>4415</v>
      </c>
      <c r="C3362" s="7" t="s">
        <v>4416</v>
      </c>
      <c r="I3362" s="64"/>
      <c r="J3362" s="65"/>
      <c r="K3362" s="10"/>
      <c r="L3362" s="21">
        <v>59887.698850574714</v>
      </c>
      <c r="M3362" s="68"/>
      <c r="N3362" s="4"/>
    </row>
    <row r="3363" spans="2:14">
      <c r="B3363" s="59" t="s">
        <v>4417</v>
      </c>
      <c r="C3363" s="7" t="s">
        <v>4418</v>
      </c>
      <c r="I3363" s="64"/>
      <c r="J3363" s="65"/>
      <c r="K3363" s="10"/>
      <c r="L3363" s="21">
        <v>63300.443103448284</v>
      </c>
      <c r="M3363" s="68"/>
      <c r="N3363" s="4"/>
    </row>
    <row r="3364" spans="2:14">
      <c r="B3364" s="59" t="s">
        <v>4419</v>
      </c>
      <c r="C3364" s="7" t="s">
        <v>4420</v>
      </c>
      <c r="I3364" s="64"/>
      <c r="J3364" s="65"/>
      <c r="K3364" s="10"/>
      <c r="L3364" s="21">
        <v>68797.879310344826</v>
      </c>
      <c r="M3364" s="68"/>
      <c r="N3364" s="4"/>
    </row>
    <row r="3365" spans="2:14">
      <c r="B3365" s="59" t="s">
        <v>4421</v>
      </c>
      <c r="C3365" s="7" t="s">
        <v>4422</v>
      </c>
      <c r="I3365" s="64"/>
      <c r="J3365" s="65"/>
      <c r="K3365" s="10"/>
      <c r="L3365" s="21">
        <v>61546.114942528737</v>
      </c>
      <c r="M3365" s="68"/>
      <c r="N3365" s="4"/>
    </row>
    <row r="3366" spans="2:14">
      <c r="B3366" s="59" t="s">
        <v>4423</v>
      </c>
      <c r="C3366" s="7" t="s">
        <v>4424</v>
      </c>
      <c r="I3366" s="64"/>
      <c r="J3366" s="65"/>
      <c r="K3366" s="10"/>
      <c r="L3366" s="21">
        <v>65812.425862068965</v>
      </c>
      <c r="M3366" s="68"/>
      <c r="N3366" s="4"/>
    </row>
    <row r="3367" spans="2:14">
      <c r="B3367" s="59" t="s">
        <v>4425</v>
      </c>
      <c r="C3367" s="7" t="s">
        <v>4426</v>
      </c>
      <c r="I3367" s="64"/>
      <c r="J3367" s="65"/>
      <c r="K3367" s="10"/>
      <c r="L3367" s="21">
        <v>72682.571839080469</v>
      </c>
      <c r="M3367" s="68"/>
      <c r="N3367" s="4"/>
    </row>
    <row r="3368" spans="2:14">
      <c r="B3368" s="59" t="s">
        <v>4427</v>
      </c>
      <c r="C3368" s="7" t="s">
        <v>4428</v>
      </c>
      <c r="I3368" s="64"/>
      <c r="J3368" s="65"/>
      <c r="K3368" s="10"/>
      <c r="L3368" s="21">
        <v>97607.530459770118</v>
      </c>
      <c r="M3368" s="68"/>
      <c r="N3368" s="4"/>
    </row>
    <row r="3369" spans="2:14">
      <c r="B3369" s="59" t="s">
        <v>4429</v>
      </c>
      <c r="C3369" s="7" t="s">
        <v>4430</v>
      </c>
      <c r="I3369" s="64"/>
      <c r="J3369" s="65"/>
      <c r="K3369" s="10"/>
      <c r="L3369" s="21">
        <v>77851.674137931041</v>
      </c>
      <c r="M3369" s="68"/>
      <c r="N3369" s="4"/>
    </row>
    <row r="3370" spans="2:14">
      <c r="B3370" s="59" t="s">
        <v>4431</v>
      </c>
      <c r="C3370" s="7" t="s">
        <v>4432</v>
      </c>
      <c r="I3370" s="64"/>
      <c r="J3370" s="65"/>
      <c r="K3370" s="10"/>
      <c r="L3370" s="21">
        <v>81264.418390804596</v>
      </c>
      <c r="M3370" s="68"/>
      <c r="N3370" s="4"/>
    </row>
    <row r="3371" spans="2:14">
      <c r="B3371" s="59" t="s">
        <v>4433</v>
      </c>
      <c r="C3371" s="7" t="s">
        <v>4434</v>
      </c>
      <c r="I3371" s="64"/>
      <c r="J3371" s="65"/>
      <c r="K3371" s="10"/>
      <c r="L3371" s="21">
        <v>86760.332183908045</v>
      </c>
      <c r="M3371" s="68"/>
      <c r="N3371" s="4"/>
    </row>
    <row r="3372" spans="2:14">
      <c r="B3372" s="59" t="s">
        <v>4435</v>
      </c>
      <c r="C3372" s="7" t="s">
        <v>4436</v>
      </c>
      <c r="I3372" s="64"/>
      <c r="J3372" s="65"/>
      <c r="K3372" s="10"/>
      <c r="L3372" s="21">
        <v>79512.120114942532</v>
      </c>
      <c r="M3372" s="68"/>
      <c r="N3372" s="4"/>
    </row>
    <row r="3373" spans="2:14">
      <c r="B3373" s="59" t="s">
        <v>4437</v>
      </c>
      <c r="C3373" s="7" t="s">
        <v>4438</v>
      </c>
      <c r="I3373" s="64"/>
      <c r="J3373" s="65"/>
      <c r="K3373" s="10"/>
      <c r="L3373" s="21">
        <v>83775.386206896554</v>
      </c>
      <c r="M3373" s="68"/>
      <c r="N3373" s="4"/>
    </row>
    <row r="3374" spans="2:14">
      <c r="B3374" s="59" t="s">
        <v>4439</v>
      </c>
      <c r="C3374" s="7" t="s">
        <v>4440</v>
      </c>
      <c r="I3374" s="64"/>
      <c r="J3374" s="65"/>
      <c r="K3374" s="10"/>
      <c r="L3374" s="21">
        <v>90647.05459770115</v>
      </c>
      <c r="M3374" s="68"/>
      <c r="N3374" s="4"/>
    </row>
    <row r="3375" spans="2:14">
      <c r="B3375" s="59" t="s">
        <v>4441</v>
      </c>
      <c r="C3375" s="7" t="s">
        <v>4442</v>
      </c>
      <c r="I3375" s="64"/>
      <c r="J3375" s="65"/>
      <c r="K3375" s="10"/>
      <c r="L3375" s="21">
        <v>115572.01321839081</v>
      </c>
      <c r="M3375" s="68"/>
      <c r="N3375" s="4"/>
    </row>
    <row r="3376" spans="2:14">
      <c r="B3376" s="59" t="s">
        <v>4443</v>
      </c>
      <c r="C3376" s="7" t="s">
        <v>4400</v>
      </c>
      <c r="I3376" s="64"/>
      <c r="J3376" s="65"/>
      <c r="K3376" s="10"/>
      <c r="L3376" s="21">
        <v>57437.120114942532</v>
      </c>
      <c r="M3376" s="68"/>
      <c r="N3376" s="4"/>
    </row>
    <row r="3377" spans="2:14">
      <c r="B3377" s="59" t="s">
        <v>4444</v>
      </c>
      <c r="C3377" s="7" t="s">
        <v>4445</v>
      </c>
      <c r="I3377" s="64"/>
      <c r="J3377" s="65"/>
      <c r="K3377" s="10"/>
      <c r="L3377" s="21">
        <v>60848.849425287357</v>
      </c>
      <c r="M3377" s="68"/>
      <c r="N3377" s="4"/>
    </row>
    <row r="3378" spans="2:14">
      <c r="B3378" s="59" t="s">
        <v>4446</v>
      </c>
      <c r="C3378" s="7" t="s">
        <v>4447</v>
      </c>
      <c r="I3378" s="64"/>
      <c r="J3378" s="65"/>
      <c r="K3378" s="10"/>
      <c r="L3378" s="21">
        <v>66346.285632183906</v>
      </c>
      <c r="M3378" s="68"/>
      <c r="N3378" s="4"/>
    </row>
    <row r="3379" spans="2:14">
      <c r="B3379" s="59" t="s">
        <v>4448</v>
      </c>
      <c r="C3379" s="7" t="s">
        <v>4449</v>
      </c>
      <c r="I3379" s="64"/>
      <c r="J3379" s="65"/>
      <c r="K3379" s="10"/>
      <c r="L3379" s="21">
        <v>59097.058620689655</v>
      </c>
      <c r="M3379" s="68"/>
      <c r="N3379" s="4"/>
    </row>
    <row r="3380" spans="2:14">
      <c r="B3380" s="59" t="s">
        <v>4450</v>
      </c>
      <c r="C3380" s="7" t="s">
        <v>4451</v>
      </c>
      <c r="I3380" s="64"/>
      <c r="J3380" s="65"/>
      <c r="K3380" s="10"/>
      <c r="L3380" s="21">
        <v>63361.339655172414</v>
      </c>
      <c r="M3380" s="68"/>
      <c r="N3380" s="4"/>
    </row>
    <row r="3381" spans="2:14">
      <c r="B3381" s="59" t="s">
        <v>4452</v>
      </c>
      <c r="C3381" s="7" t="s">
        <v>4453</v>
      </c>
      <c r="I3381" s="64"/>
      <c r="J3381" s="65"/>
      <c r="K3381" s="10"/>
      <c r="L3381" s="21">
        <v>70230.978160919549</v>
      </c>
      <c r="M3381" s="68"/>
      <c r="N3381" s="4"/>
    </row>
    <row r="3382" spans="2:14">
      <c r="B3382" s="59" t="s">
        <v>4454</v>
      </c>
      <c r="C3382" s="7" t="s">
        <v>4455</v>
      </c>
      <c r="I3382" s="64"/>
      <c r="J3382" s="65"/>
      <c r="K3382" s="10"/>
      <c r="L3382" s="21">
        <v>95157.459195402291</v>
      </c>
      <c r="M3382" s="68"/>
      <c r="N3382" s="4"/>
    </row>
    <row r="3383" spans="2:14">
      <c r="B3383" s="59" t="s">
        <v>4456</v>
      </c>
      <c r="C3383" s="7" t="s">
        <v>4457</v>
      </c>
      <c r="I3383" s="64"/>
      <c r="J3383" s="65"/>
      <c r="K3383" s="10"/>
      <c r="L3383" s="21">
        <v>74668.8143678161</v>
      </c>
      <c r="M3383" s="68"/>
      <c r="N3383" s="4"/>
    </row>
    <row r="3384" spans="2:14">
      <c r="B3384" s="59" t="s">
        <v>4458</v>
      </c>
      <c r="C3384" s="7" t="s">
        <v>4459</v>
      </c>
      <c r="I3384" s="64"/>
      <c r="J3384" s="65"/>
      <c r="K3384" s="10"/>
      <c r="L3384" s="21">
        <v>78079.528735632193</v>
      </c>
      <c r="M3384" s="68"/>
      <c r="N3384" s="4"/>
    </row>
    <row r="3385" spans="2:14">
      <c r="B3385" s="59" t="s">
        <v>4460</v>
      </c>
      <c r="C3385" s="7" t="s">
        <v>4461</v>
      </c>
      <c r="I3385" s="64"/>
      <c r="J3385" s="65"/>
      <c r="K3385" s="10"/>
      <c r="L3385" s="21">
        <v>83576.457471264366</v>
      </c>
      <c r="M3385" s="68"/>
      <c r="N3385" s="4"/>
    </row>
    <row r="3386" spans="2:14">
      <c r="B3386" s="59" t="s">
        <v>4462</v>
      </c>
      <c r="C3386" s="7" t="s">
        <v>4463</v>
      </c>
      <c r="I3386" s="64"/>
      <c r="J3386" s="65"/>
      <c r="K3386" s="10"/>
      <c r="L3386" s="21">
        <v>76326.215517241377</v>
      </c>
      <c r="M3386" s="68"/>
      <c r="N3386" s="4"/>
    </row>
    <row r="3387" spans="2:14">
      <c r="B3387" s="59" t="s">
        <v>4464</v>
      </c>
      <c r="C3387" s="7" t="s">
        <v>4465</v>
      </c>
      <c r="I3387" s="64"/>
      <c r="J3387" s="65"/>
      <c r="K3387" s="10"/>
      <c r="L3387" s="21">
        <v>80589.481609195398</v>
      </c>
      <c r="M3387" s="68"/>
      <c r="N3387" s="4"/>
    </row>
    <row r="3388" spans="2:14">
      <c r="B3388" s="59" t="s">
        <v>4466</v>
      </c>
      <c r="C3388" s="7" t="s">
        <v>4467</v>
      </c>
      <c r="I3388" s="64"/>
      <c r="J3388" s="65"/>
      <c r="K3388" s="10"/>
      <c r="L3388" s="21">
        <v>87461.657471264378</v>
      </c>
      <c r="M3388" s="68"/>
      <c r="N3388" s="4"/>
    </row>
    <row r="3389" spans="2:14">
      <c r="B3389" s="59" t="s">
        <v>4468</v>
      </c>
      <c r="C3389" s="7" t="s">
        <v>4469</v>
      </c>
      <c r="I3389" s="64"/>
      <c r="J3389" s="65"/>
      <c r="K3389" s="10"/>
      <c r="L3389" s="21">
        <v>112387.63103448277</v>
      </c>
      <c r="M3389" s="68"/>
      <c r="N3389" s="4"/>
    </row>
    <row r="3390" spans="2:14">
      <c r="B3390" s="59" t="s">
        <v>4470</v>
      </c>
      <c r="C3390" s="7" t="s">
        <v>4471</v>
      </c>
      <c r="I3390" s="64"/>
      <c r="J3390" s="65"/>
      <c r="K3390" s="10"/>
      <c r="L3390" s="21">
        <v>51547.408620689654</v>
      </c>
      <c r="M3390" s="68"/>
      <c r="N3390" s="4"/>
    </row>
    <row r="3391" spans="2:14">
      <c r="B3391" s="59" t="s">
        <v>4472</v>
      </c>
      <c r="C3391" s="7" t="s">
        <v>4473</v>
      </c>
      <c r="I3391" s="64"/>
      <c r="J3391" s="65"/>
      <c r="K3391" s="10"/>
      <c r="L3391" s="21">
        <v>55132.693103448277</v>
      </c>
      <c r="M3391" s="68"/>
      <c r="N3391" s="4"/>
    </row>
    <row r="3392" spans="2:14">
      <c r="B3392" s="59" t="s">
        <v>4474</v>
      </c>
      <c r="C3392" s="7" t="s">
        <v>4475</v>
      </c>
      <c r="I3392" s="64"/>
      <c r="J3392" s="65"/>
      <c r="K3392" s="10"/>
      <c r="L3392" s="21">
        <v>60903.65632183908</v>
      </c>
      <c r="M3392" s="68"/>
      <c r="N3392" s="4"/>
    </row>
    <row r="3393" spans="2:14">
      <c r="B3393" s="59" t="s">
        <v>4476</v>
      </c>
      <c r="C3393" s="7" t="s">
        <v>4477</v>
      </c>
      <c r="I3393" s="64"/>
      <c r="J3393" s="65"/>
      <c r="K3393" s="10"/>
      <c r="L3393" s="21">
        <v>53291.079885057472</v>
      </c>
      <c r="M3393" s="68"/>
      <c r="N3393" s="4"/>
    </row>
    <row r="3394" spans="2:14">
      <c r="B3394" s="59" t="s">
        <v>4478</v>
      </c>
      <c r="C3394" s="7" t="s">
        <v>4479</v>
      </c>
      <c r="I3394" s="64"/>
      <c r="J3394" s="65"/>
      <c r="K3394" s="10"/>
      <c r="L3394" s="21">
        <v>57770.021264367817</v>
      </c>
      <c r="M3394" s="68"/>
      <c r="N3394" s="4"/>
    </row>
    <row r="3395" spans="2:14">
      <c r="B3395" s="59" t="s">
        <v>4480</v>
      </c>
      <c r="C3395" s="7" t="s">
        <v>4481</v>
      </c>
      <c r="I3395" s="64"/>
      <c r="J3395" s="65"/>
      <c r="K3395" s="10"/>
      <c r="L3395" s="21">
        <v>64982.710344827588</v>
      </c>
      <c r="M3395" s="68"/>
      <c r="N3395" s="4"/>
    </row>
    <row r="3396" spans="2:14">
      <c r="B3396" s="59" t="s">
        <v>4482</v>
      </c>
      <c r="C3396" s="7" t="s">
        <v>4483</v>
      </c>
      <c r="I3396" s="64"/>
      <c r="J3396" s="65"/>
      <c r="K3396" s="10"/>
      <c r="L3396" s="21">
        <v>91155.03333333334</v>
      </c>
      <c r="M3396" s="68"/>
      <c r="N3396" s="4"/>
    </row>
    <row r="3397" spans="2:14">
      <c r="B3397" s="59" t="s">
        <v>4484</v>
      </c>
      <c r="C3397" s="7" t="s">
        <v>4485</v>
      </c>
      <c r="I3397" s="64"/>
      <c r="J3397" s="65"/>
      <c r="K3397" s="10"/>
      <c r="L3397" s="21">
        <v>67012.595402298844</v>
      </c>
      <c r="M3397" s="68"/>
      <c r="N3397" s="4"/>
    </row>
    <row r="3398" spans="2:14">
      <c r="B3398" s="59" t="s">
        <v>4486</v>
      </c>
      <c r="C3398" s="7" t="s">
        <v>4487</v>
      </c>
      <c r="I3398" s="64"/>
      <c r="J3398" s="65"/>
      <c r="K3398" s="10"/>
      <c r="L3398" s="21">
        <v>70594.835057471268</v>
      </c>
      <c r="M3398" s="68"/>
      <c r="N3398" s="4"/>
    </row>
    <row r="3399" spans="2:14">
      <c r="B3399" s="59" t="s">
        <v>4488</v>
      </c>
      <c r="C3399" s="7" t="s">
        <v>4489</v>
      </c>
      <c r="I3399" s="64"/>
      <c r="J3399" s="65"/>
      <c r="K3399" s="10"/>
      <c r="L3399" s="21">
        <v>76365.798275862064</v>
      </c>
      <c r="M3399" s="68"/>
      <c r="N3399" s="4"/>
    </row>
    <row r="3400" spans="2:14">
      <c r="B3400" s="59" t="s">
        <v>4490</v>
      </c>
      <c r="C3400" s="7" t="s">
        <v>4491</v>
      </c>
      <c r="I3400" s="64"/>
      <c r="J3400" s="65"/>
      <c r="K3400" s="10"/>
      <c r="L3400" s="21">
        <v>68753.221839080463</v>
      </c>
      <c r="M3400" s="68"/>
      <c r="N3400" s="4"/>
    </row>
    <row r="3401" spans="2:14">
      <c r="B3401" s="59" t="s">
        <v>4492</v>
      </c>
      <c r="C3401" s="7" t="s">
        <v>4493</v>
      </c>
      <c r="I3401" s="64"/>
      <c r="J3401" s="65"/>
      <c r="K3401" s="10"/>
      <c r="L3401" s="21">
        <v>73231.655747126439</v>
      </c>
      <c r="M3401" s="68"/>
      <c r="N3401" s="4"/>
    </row>
    <row r="3402" spans="2:14">
      <c r="B3402" s="59" t="s">
        <v>4494</v>
      </c>
      <c r="C3402" s="7" t="s">
        <v>4495</v>
      </c>
      <c r="I3402" s="64"/>
      <c r="J3402" s="65"/>
      <c r="K3402" s="10"/>
      <c r="L3402" s="21">
        <v>80445.86724137931</v>
      </c>
      <c r="M3402" s="68"/>
      <c r="N3402" s="4"/>
    </row>
    <row r="3403" spans="2:14">
      <c r="B3403" s="59" t="s">
        <v>4496</v>
      </c>
      <c r="C3403" s="7" t="s">
        <v>4497</v>
      </c>
      <c r="I3403" s="64"/>
      <c r="J3403" s="65"/>
      <c r="K3403" s="10"/>
      <c r="L3403" s="21">
        <v>106619.2051724138</v>
      </c>
      <c r="M3403" s="68"/>
      <c r="N3403" s="4"/>
    </row>
    <row r="3404" spans="2:14">
      <c r="B3404" s="59" t="s">
        <v>4498</v>
      </c>
      <c r="C3404" s="7" t="s">
        <v>4499</v>
      </c>
      <c r="I3404" s="64"/>
      <c r="J3404" s="65"/>
      <c r="K3404" s="10"/>
      <c r="L3404" s="21">
        <v>48293.502873563222</v>
      </c>
      <c r="M3404" s="68"/>
      <c r="N3404" s="4"/>
    </row>
    <row r="3405" spans="2:14">
      <c r="B3405" s="59" t="s">
        <v>4500</v>
      </c>
      <c r="C3405" s="7" t="s">
        <v>4501</v>
      </c>
      <c r="I3405" s="64"/>
      <c r="J3405" s="65"/>
      <c r="K3405" s="10"/>
      <c r="L3405" s="21">
        <v>51874.727586206893</v>
      </c>
      <c r="M3405" s="68"/>
      <c r="N3405" s="4"/>
    </row>
    <row r="3406" spans="2:14">
      <c r="B3406" s="59" t="s">
        <v>4502</v>
      </c>
      <c r="C3406" s="7" t="s">
        <v>4503</v>
      </c>
      <c r="I3406" s="64"/>
      <c r="J3406" s="65"/>
      <c r="K3406" s="10"/>
      <c r="L3406" s="21">
        <v>57645.690804597703</v>
      </c>
      <c r="M3406" s="68"/>
      <c r="N3406" s="4"/>
    </row>
    <row r="3407" spans="2:14">
      <c r="B3407" s="59" t="s">
        <v>4504</v>
      </c>
      <c r="C3407" s="7" t="s">
        <v>4505</v>
      </c>
      <c r="I3407" s="64"/>
      <c r="J3407" s="65"/>
      <c r="K3407" s="10"/>
      <c r="L3407" s="21">
        <v>50032.606896551726</v>
      </c>
      <c r="M3407" s="68"/>
      <c r="N3407" s="4"/>
    </row>
    <row r="3408" spans="2:14">
      <c r="B3408" s="59" t="s">
        <v>4506</v>
      </c>
      <c r="C3408" s="7" t="s">
        <v>4507</v>
      </c>
      <c r="I3408" s="64"/>
      <c r="J3408" s="65"/>
      <c r="K3408" s="10"/>
      <c r="L3408" s="21">
        <v>54512.563218390802</v>
      </c>
      <c r="M3408" s="68"/>
      <c r="N3408" s="4"/>
    </row>
    <row r="3409" spans="2:14">
      <c r="B3409" s="59" t="s">
        <v>4508</v>
      </c>
      <c r="C3409" s="7" t="s">
        <v>4509</v>
      </c>
      <c r="I3409" s="64"/>
      <c r="J3409" s="65"/>
      <c r="K3409" s="10"/>
      <c r="L3409" s="21">
        <v>61726.774712643681</v>
      </c>
      <c r="M3409" s="68"/>
      <c r="N3409" s="4"/>
    </row>
    <row r="3410" spans="2:14">
      <c r="B3410" s="59" t="s">
        <v>4510</v>
      </c>
      <c r="C3410" s="7" t="s">
        <v>4511</v>
      </c>
      <c r="I3410" s="64"/>
      <c r="J3410" s="65"/>
      <c r="K3410" s="10"/>
      <c r="L3410" s="21">
        <v>87899.097701149425</v>
      </c>
      <c r="M3410" s="68"/>
      <c r="N3410" s="4"/>
    </row>
    <row r="3411" spans="2:14">
      <c r="B3411" s="59" t="s">
        <v>4512</v>
      </c>
      <c r="C3411" s="7" t="s">
        <v>4513</v>
      </c>
      <c r="I3411" s="64"/>
      <c r="J3411" s="65"/>
      <c r="K3411" s="10"/>
      <c r="L3411" s="21">
        <v>62778.255172413796</v>
      </c>
      <c r="M3411" s="68"/>
      <c r="N3411" s="4"/>
    </row>
    <row r="3412" spans="2:14">
      <c r="B3412" s="59" t="s">
        <v>4514</v>
      </c>
      <c r="C3412" s="7" t="s">
        <v>4515</v>
      </c>
      <c r="I3412" s="64"/>
      <c r="J3412" s="65"/>
      <c r="K3412" s="10"/>
      <c r="L3412" s="21">
        <v>66361.002298850581</v>
      </c>
      <c r="M3412" s="68"/>
      <c r="N3412" s="4"/>
    </row>
    <row r="3413" spans="2:14">
      <c r="B3413" s="59" t="s">
        <v>4516</v>
      </c>
      <c r="C3413" s="7" t="s">
        <v>4517</v>
      </c>
      <c r="I3413" s="64"/>
      <c r="J3413" s="65"/>
      <c r="K3413" s="10"/>
      <c r="L3413" s="21">
        <v>72131.965517241377</v>
      </c>
      <c r="M3413" s="68"/>
      <c r="N3413" s="4"/>
    </row>
    <row r="3414" spans="2:14">
      <c r="B3414" s="59" t="s">
        <v>4518</v>
      </c>
      <c r="C3414" s="7" t="s">
        <v>4519</v>
      </c>
      <c r="I3414" s="64"/>
      <c r="J3414" s="65"/>
      <c r="K3414" s="10"/>
      <c r="L3414" s="21">
        <v>64519.389080459769</v>
      </c>
      <c r="M3414" s="68"/>
      <c r="N3414" s="4"/>
    </row>
    <row r="3415" spans="2:14">
      <c r="B3415" s="59" t="s">
        <v>4520</v>
      </c>
      <c r="C3415" s="7" t="s">
        <v>4521</v>
      </c>
      <c r="I3415" s="64"/>
      <c r="J3415" s="65"/>
      <c r="K3415" s="10"/>
      <c r="L3415" s="21">
        <v>68998.330459770121</v>
      </c>
      <c r="M3415" s="68"/>
      <c r="N3415" s="4"/>
    </row>
    <row r="3416" spans="2:14">
      <c r="B3416" s="59" t="s">
        <v>4522</v>
      </c>
      <c r="C3416" s="7" t="s">
        <v>4523</v>
      </c>
      <c r="I3416" s="64"/>
      <c r="J3416" s="65"/>
      <c r="K3416" s="10"/>
      <c r="L3416" s="21">
        <v>76213.049425287361</v>
      </c>
      <c r="M3416" s="68"/>
      <c r="N3416" s="4"/>
    </row>
    <row r="3417" spans="2:14">
      <c r="B3417" s="59" t="s">
        <v>4524</v>
      </c>
      <c r="C3417" s="7" t="s">
        <v>4525</v>
      </c>
      <c r="I3417" s="64"/>
      <c r="J3417" s="65"/>
      <c r="K3417" s="10"/>
      <c r="L3417" s="21">
        <v>102384.35747126437</v>
      </c>
      <c r="M3417" s="68"/>
      <c r="N3417" s="4"/>
    </row>
    <row r="3418" spans="2:14">
      <c r="B3418" s="59" t="s">
        <v>4526</v>
      </c>
      <c r="C3418" s="7" t="s">
        <v>4527</v>
      </c>
      <c r="I3418" s="64"/>
      <c r="J3418" s="65"/>
      <c r="K3418" s="10"/>
      <c r="L3418" s="21">
        <v>53421.5</v>
      </c>
      <c r="M3418" s="68"/>
      <c r="N3418" s="4"/>
    </row>
    <row r="3419" spans="2:14">
      <c r="B3419" s="59" t="s">
        <v>4528</v>
      </c>
      <c r="C3419" s="7" t="s">
        <v>4529</v>
      </c>
      <c r="I3419" s="64"/>
      <c r="J3419" s="65"/>
      <c r="K3419" s="10"/>
      <c r="L3419" s="21">
        <v>56833.736781609201</v>
      </c>
      <c r="M3419" s="68"/>
      <c r="N3419" s="4"/>
    </row>
    <row r="3420" spans="2:14">
      <c r="B3420" s="59" t="s">
        <v>4530</v>
      </c>
      <c r="C3420" s="7" t="s">
        <v>4531</v>
      </c>
      <c r="I3420" s="64"/>
      <c r="J3420" s="65"/>
      <c r="K3420" s="10"/>
      <c r="L3420" s="21">
        <v>62331.680459770112</v>
      </c>
      <c r="M3420" s="68"/>
      <c r="N3420" s="4"/>
    </row>
    <row r="3421" spans="2:14">
      <c r="B3421" s="59" t="s">
        <v>4532</v>
      </c>
      <c r="C3421" s="7" t="s">
        <v>4533</v>
      </c>
      <c r="I3421" s="64"/>
      <c r="J3421" s="65"/>
      <c r="K3421" s="10"/>
      <c r="L3421" s="21">
        <v>55081.945977011492</v>
      </c>
      <c r="M3421" s="68"/>
      <c r="N3421" s="4"/>
    </row>
    <row r="3422" spans="2:14">
      <c r="B3422" s="59" t="s">
        <v>4534</v>
      </c>
      <c r="C3422" s="7" t="s">
        <v>4535</v>
      </c>
      <c r="I3422" s="64"/>
      <c r="J3422" s="65"/>
      <c r="K3422" s="10"/>
      <c r="L3422" s="21">
        <v>59344.704597701151</v>
      </c>
      <c r="M3422" s="68"/>
      <c r="N3422" s="4"/>
    </row>
    <row r="3423" spans="2:14">
      <c r="B3423" s="59" t="s">
        <v>4536</v>
      </c>
      <c r="C3423" s="7" t="s">
        <v>4537</v>
      </c>
      <c r="I3423" s="64"/>
      <c r="J3423" s="65"/>
      <c r="K3423" s="10"/>
      <c r="L3423" s="21">
        <v>66216.880459770124</v>
      </c>
      <c r="M3423" s="68"/>
      <c r="N3423" s="4"/>
    </row>
    <row r="3424" spans="2:14">
      <c r="B3424" s="59" t="s">
        <v>4538</v>
      </c>
      <c r="C3424" s="7" t="s">
        <v>4539</v>
      </c>
      <c r="I3424" s="64"/>
      <c r="J3424" s="65"/>
      <c r="K3424" s="10"/>
      <c r="L3424" s="21">
        <v>92965.183333333334</v>
      </c>
      <c r="M3424" s="68"/>
      <c r="N3424" s="4"/>
    </row>
    <row r="3425" spans="2:14">
      <c r="B3425" s="59" t="s">
        <v>4540</v>
      </c>
      <c r="C3425" s="7" t="s">
        <v>4541</v>
      </c>
      <c r="I3425" s="64"/>
      <c r="J3425" s="65"/>
      <c r="K3425" s="10"/>
      <c r="L3425" s="21">
        <v>69447.95</v>
      </c>
      <c r="M3425" s="68"/>
      <c r="N3425" s="4"/>
    </row>
    <row r="3426" spans="2:14">
      <c r="B3426" s="59" t="s">
        <v>4542</v>
      </c>
      <c r="C3426" s="7" t="s">
        <v>4543</v>
      </c>
      <c r="I3426" s="64"/>
      <c r="J3426" s="65"/>
      <c r="K3426" s="10"/>
      <c r="L3426" s="21">
        <v>72858.664367816091</v>
      </c>
      <c r="M3426" s="68"/>
      <c r="N3426" s="4"/>
    </row>
    <row r="3427" spans="2:14">
      <c r="B3427" s="59" t="s">
        <v>4544</v>
      </c>
      <c r="C3427" s="7" t="s">
        <v>4545</v>
      </c>
      <c r="I3427" s="64"/>
      <c r="J3427" s="65"/>
      <c r="K3427" s="10"/>
      <c r="L3427" s="21">
        <v>78356.100574712633</v>
      </c>
      <c r="M3427" s="68"/>
      <c r="N3427" s="4"/>
    </row>
    <row r="3428" spans="2:14">
      <c r="B3428" s="59" t="s">
        <v>4546</v>
      </c>
      <c r="C3428" s="7" t="s">
        <v>4547</v>
      </c>
      <c r="I3428" s="64"/>
      <c r="J3428" s="65"/>
      <c r="K3428" s="10"/>
      <c r="L3428" s="21">
        <v>71104.84367816092</v>
      </c>
      <c r="M3428" s="68"/>
      <c r="N3428" s="4"/>
    </row>
    <row r="3429" spans="2:14">
      <c r="B3429" s="59" t="s">
        <v>4548</v>
      </c>
      <c r="C3429" s="7" t="s">
        <v>4549</v>
      </c>
      <c r="I3429" s="64"/>
      <c r="J3429" s="65"/>
      <c r="K3429" s="10"/>
      <c r="L3429" s="21">
        <v>75370.647126436786</v>
      </c>
      <c r="M3429" s="68"/>
      <c r="N3429" s="4"/>
    </row>
    <row r="3430" spans="2:14">
      <c r="B3430" s="59" t="s">
        <v>4550</v>
      </c>
      <c r="C3430" s="7" t="s">
        <v>4551</v>
      </c>
      <c r="I3430" s="64"/>
      <c r="J3430" s="65"/>
      <c r="K3430" s="10"/>
      <c r="L3430" s="21">
        <v>82241.300574712644</v>
      </c>
      <c r="M3430" s="68"/>
      <c r="N3430" s="4"/>
    </row>
    <row r="3431" spans="2:14">
      <c r="B3431" s="59" t="s">
        <v>4552</v>
      </c>
      <c r="C3431" s="7" t="s">
        <v>4553</v>
      </c>
      <c r="I3431" s="64"/>
      <c r="J3431" s="65"/>
      <c r="K3431" s="10"/>
      <c r="L3431" s="21">
        <v>109310.32528735633</v>
      </c>
      <c r="M3431" s="68"/>
      <c r="N3431" s="4"/>
    </row>
    <row r="3432" spans="2:14">
      <c r="B3432" s="59" t="s">
        <v>4554</v>
      </c>
      <c r="C3432" s="7" t="s">
        <v>4555</v>
      </c>
      <c r="I3432" s="64"/>
      <c r="J3432" s="65"/>
      <c r="K3432" s="10"/>
      <c r="L3432" s="21">
        <v>52860.74425287357</v>
      </c>
      <c r="M3432" s="68"/>
      <c r="N3432" s="4"/>
    </row>
    <row r="3433" spans="2:14">
      <c r="B3433" s="59" t="s">
        <v>4556</v>
      </c>
      <c r="C3433" s="7" t="s">
        <v>4557</v>
      </c>
      <c r="I3433" s="64"/>
      <c r="J3433" s="65"/>
      <c r="K3433" s="10"/>
      <c r="L3433" s="21">
        <v>56272.473563218395</v>
      </c>
      <c r="M3433" s="68"/>
      <c r="N3433" s="4"/>
    </row>
    <row r="3434" spans="2:14">
      <c r="B3434" s="59" t="s">
        <v>4558</v>
      </c>
      <c r="C3434" s="7" t="s">
        <v>4559</v>
      </c>
      <c r="I3434" s="64"/>
      <c r="J3434" s="65"/>
      <c r="K3434" s="10"/>
      <c r="L3434" s="21">
        <v>61770.417241379313</v>
      </c>
      <c r="M3434" s="68"/>
      <c r="N3434" s="4"/>
    </row>
    <row r="3435" spans="2:14">
      <c r="B3435" s="59" t="s">
        <v>4560</v>
      </c>
      <c r="C3435" s="7" t="s">
        <v>4561</v>
      </c>
      <c r="I3435" s="64"/>
      <c r="J3435" s="65"/>
      <c r="K3435" s="10"/>
      <c r="L3435" s="21">
        <v>54520.682758620685</v>
      </c>
      <c r="M3435" s="68"/>
      <c r="N3435" s="4"/>
    </row>
    <row r="3436" spans="2:14">
      <c r="B3436" s="59" t="s">
        <v>4562</v>
      </c>
      <c r="C3436" s="7" t="s">
        <v>4563</v>
      </c>
      <c r="I3436" s="64"/>
      <c r="J3436" s="65"/>
      <c r="K3436" s="10"/>
      <c r="L3436" s="21">
        <v>58785.471264367814</v>
      </c>
      <c r="M3436" s="68"/>
      <c r="N3436" s="4"/>
    </row>
    <row r="3437" spans="2:14">
      <c r="B3437" s="59" t="s">
        <v>4564</v>
      </c>
      <c r="C3437" s="7" t="s">
        <v>4565</v>
      </c>
      <c r="I3437" s="64"/>
      <c r="J3437" s="65"/>
      <c r="K3437" s="10"/>
      <c r="L3437" s="21">
        <v>65656.632183908048</v>
      </c>
      <c r="M3437" s="68"/>
      <c r="N3437" s="4"/>
    </row>
    <row r="3438" spans="2:14">
      <c r="B3438" s="59" t="s">
        <v>4566</v>
      </c>
      <c r="C3438" s="7" t="s">
        <v>4567</v>
      </c>
      <c r="I3438" s="64"/>
      <c r="J3438" s="65"/>
      <c r="K3438" s="10"/>
      <c r="L3438" s="21">
        <v>90582.098275862067</v>
      </c>
      <c r="M3438" s="68"/>
      <c r="N3438" s="4"/>
    </row>
    <row r="3439" spans="2:14">
      <c r="B3439" s="59" t="s">
        <v>4568</v>
      </c>
      <c r="C3439" s="7" t="s">
        <v>4569</v>
      </c>
      <c r="I3439" s="64"/>
      <c r="J3439" s="65"/>
      <c r="K3439" s="10"/>
      <c r="L3439" s="21">
        <v>68718.713793103452</v>
      </c>
      <c r="M3439" s="68"/>
      <c r="N3439" s="4"/>
    </row>
    <row r="3440" spans="2:14">
      <c r="B3440" s="59" t="s">
        <v>4570</v>
      </c>
      <c r="C3440" s="7" t="s">
        <v>4571</v>
      </c>
      <c r="I3440" s="64"/>
      <c r="J3440" s="65"/>
      <c r="K3440" s="10"/>
      <c r="L3440" s="21">
        <v>72129.428160919546</v>
      </c>
      <c r="M3440" s="68"/>
      <c r="N3440" s="4"/>
    </row>
    <row r="3441" spans="2:14">
      <c r="B3441" s="59" t="s">
        <v>4572</v>
      </c>
      <c r="C3441" s="7" t="s">
        <v>4573</v>
      </c>
      <c r="I3441" s="64"/>
      <c r="J3441" s="65"/>
      <c r="K3441" s="10"/>
      <c r="L3441" s="21">
        <v>77629.909195402288</v>
      </c>
      <c r="M3441" s="68"/>
      <c r="N3441" s="4"/>
    </row>
    <row r="3442" spans="2:14">
      <c r="B3442" s="59" t="s">
        <v>4574</v>
      </c>
      <c r="C3442" s="7" t="s">
        <v>4575</v>
      </c>
      <c r="I3442" s="64"/>
      <c r="J3442" s="65"/>
      <c r="K3442" s="10"/>
      <c r="L3442" s="21">
        <v>70377.637356321837</v>
      </c>
      <c r="M3442" s="68"/>
      <c r="N3442" s="4"/>
    </row>
    <row r="3443" spans="2:14">
      <c r="B3443" s="59" t="s">
        <v>4576</v>
      </c>
      <c r="C3443" s="7" t="s">
        <v>4577</v>
      </c>
      <c r="I3443" s="64"/>
      <c r="J3443" s="65"/>
      <c r="K3443" s="10"/>
      <c r="L3443" s="21">
        <v>74643.948275862072</v>
      </c>
      <c r="M3443" s="68"/>
      <c r="N3443" s="4"/>
    </row>
    <row r="3444" spans="2:14">
      <c r="B3444" s="59" t="s">
        <v>4578</v>
      </c>
      <c r="C3444" s="7" t="s">
        <v>4579</v>
      </c>
      <c r="I3444" s="64"/>
      <c r="J3444" s="65"/>
      <c r="K3444" s="10"/>
      <c r="L3444" s="21">
        <v>81513.586781609192</v>
      </c>
      <c r="M3444" s="68"/>
      <c r="N3444" s="4"/>
    </row>
    <row r="3445" spans="2:14">
      <c r="B3445" s="59" t="s">
        <v>4580</v>
      </c>
      <c r="C3445" s="7" t="s">
        <v>4581</v>
      </c>
      <c r="I3445" s="64"/>
      <c r="J3445" s="65"/>
      <c r="K3445" s="10"/>
      <c r="L3445" s="21">
        <v>106439.05287356321</v>
      </c>
      <c r="M3445" s="68"/>
      <c r="N3445" s="4"/>
    </row>
    <row r="3446" spans="2:14">
      <c r="B3446" s="59" t="s">
        <v>4582</v>
      </c>
      <c r="C3446" s="7" t="s">
        <v>4583</v>
      </c>
      <c r="I3446" s="64"/>
      <c r="J3446" s="65"/>
      <c r="K3446" s="10"/>
      <c r="L3446" s="21">
        <v>75271.690229885062</v>
      </c>
      <c r="M3446" s="68"/>
      <c r="N3446" s="4"/>
    </row>
    <row r="3447" spans="2:14">
      <c r="B3447" s="59" t="s">
        <v>4584</v>
      </c>
      <c r="C3447" s="7" t="s">
        <v>4585</v>
      </c>
      <c r="I3447" s="64"/>
      <c r="J3447" s="65"/>
      <c r="K3447" s="10"/>
      <c r="L3447" s="21">
        <v>78686.464367816094</v>
      </c>
      <c r="M3447" s="68"/>
      <c r="N3447" s="4"/>
    </row>
    <row r="3448" spans="2:14">
      <c r="B3448" s="59" t="s">
        <v>4586</v>
      </c>
      <c r="C3448" s="7" t="s">
        <v>4587</v>
      </c>
      <c r="I3448" s="64"/>
      <c r="J3448" s="65"/>
      <c r="K3448" s="10"/>
      <c r="L3448" s="21">
        <v>84188.467816091958</v>
      </c>
      <c r="M3448" s="68"/>
      <c r="N3448" s="4"/>
    </row>
    <row r="3449" spans="2:14">
      <c r="B3449" s="59" t="s">
        <v>4588</v>
      </c>
      <c r="C3449" s="7" t="s">
        <v>4589</v>
      </c>
      <c r="I3449" s="64"/>
      <c r="J3449" s="65"/>
      <c r="K3449" s="10"/>
      <c r="L3449" s="21">
        <v>76931.628735632199</v>
      </c>
      <c r="M3449" s="68"/>
      <c r="N3449" s="4"/>
    </row>
    <row r="3450" spans="2:14">
      <c r="B3450" s="59" t="s">
        <v>4590</v>
      </c>
      <c r="C3450" s="7" t="s">
        <v>4591</v>
      </c>
      <c r="I3450" s="64"/>
      <c r="J3450" s="65"/>
      <c r="K3450" s="10"/>
      <c r="L3450" s="21">
        <v>81198.447126436789</v>
      </c>
      <c r="M3450" s="68"/>
      <c r="N3450" s="4"/>
    </row>
    <row r="3451" spans="2:14">
      <c r="B3451" s="59" t="s">
        <v>4592</v>
      </c>
      <c r="C3451" s="7" t="s">
        <v>4593</v>
      </c>
      <c r="I3451" s="64"/>
      <c r="J3451" s="65"/>
      <c r="K3451" s="10"/>
      <c r="L3451" s="21">
        <v>88079.25</v>
      </c>
      <c r="M3451" s="68"/>
      <c r="N3451" s="4"/>
    </row>
    <row r="3452" spans="2:14">
      <c r="B3452" s="59" t="s">
        <v>4594</v>
      </c>
      <c r="C3452" s="7" t="s">
        <v>4595</v>
      </c>
      <c r="I3452" s="64"/>
      <c r="J3452" s="65"/>
      <c r="K3452" s="10"/>
      <c r="L3452" s="21">
        <v>113025.01494252874</v>
      </c>
      <c r="M3452" s="68"/>
      <c r="N3452" s="4"/>
    </row>
    <row r="3453" spans="2:14">
      <c r="B3453" s="59" t="s">
        <v>4596</v>
      </c>
      <c r="C3453" s="7" t="s">
        <v>4597</v>
      </c>
      <c r="I3453" s="64"/>
      <c r="J3453" s="65"/>
      <c r="K3453" s="10"/>
      <c r="L3453" s="21">
        <v>97763.831609195404</v>
      </c>
      <c r="M3453" s="68"/>
      <c r="N3453" s="4"/>
    </row>
    <row r="3454" spans="2:14">
      <c r="B3454" s="59" t="s">
        <v>4598</v>
      </c>
      <c r="C3454" s="7" t="s">
        <v>4599</v>
      </c>
      <c r="I3454" s="64"/>
      <c r="J3454" s="65"/>
      <c r="K3454" s="10"/>
      <c r="L3454" s="21">
        <v>101177.08333333333</v>
      </c>
      <c r="M3454" s="68"/>
      <c r="N3454" s="4"/>
    </row>
    <row r="3455" spans="2:14">
      <c r="B3455" s="59" t="s">
        <v>4600</v>
      </c>
      <c r="C3455" s="7" t="s">
        <v>4601</v>
      </c>
      <c r="I3455" s="64"/>
      <c r="J3455" s="65"/>
      <c r="K3455" s="10"/>
      <c r="L3455" s="21">
        <v>106671.98218390805</v>
      </c>
      <c r="M3455" s="68"/>
      <c r="N3455" s="4"/>
    </row>
    <row r="3456" spans="2:14">
      <c r="B3456" s="59" t="s">
        <v>4602</v>
      </c>
      <c r="C3456" s="7" t="s">
        <v>4603</v>
      </c>
      <c r="I3456" s="64"/>
      <c r="J3456" s="65"/>
      <c r="K3456" s="10"/>
      <c r="L3456" s="21">
        <v>99423.262643678172</v>
      </c>
      <c r="M3456" s="68"/>
      <c r="N3456" s="4"/>
    </row>
    <row r="3457" spans="2:14">
      <c r="B3457" s="59" t="s">
        <v>4604</v>
      </c>
      <c r="C3457" s="7" t="s">
        <v>4605</v>
      </c>
      <c r="I3457" s="64"/>
      <c r="J3457" s="65"/>
      <c r="K3457" s="10"/>
      <c r="L3457" s="21">
        <v>103686.52873563218</v>
      </c>
      <c r="M3457" s="68"/>
      <c r="N3457" s="4"/>
    </row>
    <row r="3458" spans="2:14">
      <c r="B3458" s="59" t="s">
        <v>4606</v>
      </c>
      <c r="C3458" s="7" t="s">
        <v>4607</v>
      </c>
      <c r="I3458" s="64"/>
      <c r="J3458" s="65"/>
      <c r="K3458" s="10"/>
      <c r="L3458" s="21">
        <v>110556.67471264368</v>
      </c>
      <c r="M3458" s="68"/>
      <c r="N3458" s="4"/>
    </row>
    <row r="3459" spans="2:14">
      <c r="B3459" s="59" t="s">
        <v>4608</v>
      </c>
      <c r="C3459" s="7" t="s">
        <v>4609</v>
      </c>
      <c r="I3459" s="64"/>
      <c r="J3459" s="65"/>
      <c r="K3459" s="10"/>
      <c r="L3459" s="21">
        <v>135483.15574712644</v>
      </c>
      <c r="M3459" s="68"/>
      <c r="N3459" s="4"/>
    </row>
    <row r="3460" spans="2:14">
      <c r="B3460" s="59" t="s">
        <v>4610</v>
      </c>
      <c r="C3460" s="7" t="s">
        <v>4611</v>
      </c>
      <c r="I3460" s="64"/>
      <c r="J3460" s="65"/>
      <c r="K3460" s="10"/>
      <c r="L3460" s="21">
        <v>69686.309252873572</v>
      </c>
      <c r="M3460" s="68"/>
      <c r="N3460" s="4"/>
    </row>
    <row r="3461" spans="2:14">
      <c r="B3461" s="59" t="s">
        <v>4612</v>
      </c>
      <c r="C3461" s="7" t="s">
        <v>4613</v>
      </c>
      <c r="I3461" s="64"/>
      <c r="J3461" s="65"/>
      <c r="K3461" s="10"/>
      <c r="L3461" s="21">
        <v>75370.647126436786</v>
      </c>
      <c r="M3461" s="68"/>
      <c r="N3461" s="4"/>
    </row>
    <row r="3462" spans="2:14">
      <c r="B3462" s="59" t="s">
        <v>4614</v>
      </c>
      <c r="C3462" s="7" t="s">
        <v>4615</v>
      </c>
      <c r="I3462" s="64"/>
      <c r="J3462" s="65"/>
      <c r="K3462" s="10"/>
      <c r="L3462" s="21">
        <v>80872.65057471265</v>
      </c>
      <c r="M3462" s="68"/>
      <c r="N3462" s="4"/>
    </row>
    <row r="3463" spans="2:14">
      <c r="B3463" s="59" t="s">
        <v>4616</v>
      </c>
      <c r="C3463" s="7" t="s">
        <v>4617</v>
      </c>
      <c r="I3463" s="64"/>
      <c r="J3463" s="65"/>
      <c r="K3463" s="10"/>
      <c r="L3463" s="21">
        <v>73618.856321839077</v>
      </c>
      <c r="M3463" s="68"/>
      <c r="N3463" s="4"/>
    </row>
    <row r="3464" spans="2:14">
      <c r="B3464" s="59" t="s">
        <v>4618</v>
      </c>
      <c r="C3464" s="7" t="s">
        <v>4619</v>
      </c>
      <c r="I3464" s="64"/>
      <c r="J3464" s="65"/>
      <c r="K3464" s="10"/>
      <c r="L3464" s="21">
        <v>77885.674712643668</v>
      </c>
      <c r="M3464" s="68"/>
      <c r="N3464" s="4"/>
    </row>
    <row r="3465" spans="2:14">
      <c r="B3465" s="59" t="s">
        <v>4620</v>
      </c>
      <c r="C3465" s="7" t="s">
        <v>4621</v>
      </c>
      <c r="I3465" s="64"/>
      <c r="J3465" s="65"/>
      <c r="K3465" s="10"/>
      <c r="L3465" s="21">
        <v>84761.402873563231</v>
      </c>
      <c r="M3465" s="68"/>
      <c r="N3465" s="4"/>
    </row>
    <row r="3466" spans="2:14">
      <c r="B3466" s="59" t="s">
        <v>4622</v>
      </c>
      <c r="C3466" s="7" t="s">
        <v>4623</v>
      </c>
      <c r="I3466" s="64"/>
      <c r="J3466" s="65"/>
      <c r="K3466" s="10"/>
      <c r="L3466" s="21">
        <v>109709.70517241379</v>
      </c>
      <c r="M3466" s="68"/>
      <c r="N3466" s="4"/>
    </row>
    <row r="3467" spans="2:14">
      <c r="B3467" s="59" t="s">
        <v>4624</v>
      </c>
      <c r="C3467" s="7" t="s">
        <v>4625</v>
      </c>
      <c r="I3467" s="64"/>
      <c r="J3467" s="65"/>
      <c r="K3467" s="10"/>
      <c r="L3467" s="21">
        <v>93458.952873563219</v>
      </c>
      <c r="M3467" s="68"/>
      <c r="N3467" s="4"/>
    </row>
    <row r="3468" spans="2:14">
      <c r="B3468" s="59" t="s">
        <v>4626</v>
      </c>
      <c r="C3468" s="7" t="s">
        <v>4627</v>
      </c>
      <c r="I3468" s="64"/>
      <c r="J3468" s="65"/>
      <c r="K3468" s="10"/>
      <c r="L3468" s="21">
        <v>96868.14482758622</v>
      </c>
      <c r="M3468" s="68"/>
      <c r="N3468" s="4"/>
    </row>
    <row r="3469" spans="2:14">
      <c r="B3469" s="59" t="s">
        <v>4628</v>
      </c>
      <c r="C3469" s="7" t="s">
        <v>4629</v>
      </c>
      <c r="I3469" s="64"/>
      <c r="J3469" s="65"/>
      <c r="K3469" s="10"/>
      <c r="L3469" s="21">
        <v>102366.08850574713</v>
      </c>
      <c r="M3469" s="68"/>
      <c r="N3469" s="4"/>
    </row>
    <row r="3470" spans="2:14">
      <c r="B3470" s="59" t="s">
        <v>4630</v>
      </c>
      <c r="C3470" s="7" t="s">
        <v>4631</v>
      </c>
      <c r="I3470" s="64"/>
      <c r="J3470" s="65"/>
      <c r="K3470" s="10"/>
      <c r="L3470" s="21">
        <v>95114.831609195404</v>
      </c>
      <c r="M3470" s="68"/>
      <c r="N3470" s="4"/>
    </row>
    <row r="3471" spans="2:14">
      <c r="B3471" s="59" t="s">
        <v>4632</v>
      </c>
      <c r="C3471" s="7" t="s">
        <v>4633</v>
      </c>
      <c r="I3471" s="64"/>
      <c r="J3471" s="65"/>
      <c r="K3471" s="10"/>
      <c r="L3471" s="21">
        <v>99380.127586206887</v>
      </c>
      <c r="M3471" s="68"/>
      <c r="N3471" s="4"/>
    </row>
    <row r="3472" spans="2:14">
      <c r="B3472" s="59" t="s">
        <v>4634</v>
      </c>
      <c r="C3472" s="7" t="s">
        <v>4635</v>
      </c>
      <c r="I3472" s="64"/>
      <c r="J3472" s="65"/>
      <c r="K3472" s="10"/>
      <c r="L3472" s="21">
        <v>106252.30344827587</v>
      </c>
      <c r="M3472" s="68"/>
      <c r="N3472" s="4"/>
    </row>
    <row r="3473" spans="2:14">
      <c r="B3473" s="59" t="s">
        <v>4636</v>
      </c>
      <c r="C3473" s="7" t="s">
        <v>4637</v>
      </c>
      <c r="I3473" s="64"/>
      <c r="J3473" s="65"/>
      <c r="K3473" s="10"/>
      <c r="L3473" s="21">
        <v>131176.75459770116</v>
      </c>
      <c r="M3473" s="68"/>
      <c r="N3473" s="4"/>
    </row>
    <row r="3474" spans="2:14">
      <c r="B3474" s="59" t="s">
        <v>4638</v>
      </c>
      <c r="C3474" s="7" t="s">
        <v>4639</v>
      </c>
      <c r="I3474" s="64"/>
      <c r="J3474" s="65"/>
      <c r="K3474" s="10"/>
      <c r="L3474" s="21">
        <v>92995.276379310337</v>
      </c>
      <c r="M3474" s="68"/>
      <c r="N3474" s="4"/>
    </row>
    <row r="3475" spans="2:14">
      <c r="B3475" s="59" t="s">
        <v>4640</v>
      </c>
      <c r="C3475" s="7" t="s">
        <v>4641</v>
      </c>
      <c r="I3475" s="64"/>
      <c r="J3475" s="65"/>
      <c r="K3475" s="10"/>
      <c r="L3475" s="21">
        <v>99439.501724137939</v>
      </c>
      <c r="M3475" s="68"/>
      <c r="N3475" s="4"/>
    </row>
    <row r="3476" spans="2:14">
      <c r="B3476" s="59" t="s">
        <v>4642</v>
      </c>
      <c r="C3476" s="7" t="s">
        <v>4643</v>
      </c>
      <c r="I3476" s="64"/>
      <c r="J3476" s="65"/>
      <c r="K3476" s="10"/>
      <c r="L3476" s="21">
        <v>104940.49022988506</v>
      </c>
      <c r="M3476" s="68"/>
      <c r="N3476" s="4"/>
    </row>
    <row r="3477" spans="2:14">
      <c r="B3477" s="59" t="s">
        <v>4644</v>
      </c>
      <c r="C3477" s="7" t="s">
        <v>4645</v>
      </c>
      <c r="I3477" s="64"/>
      <c r="J3477" s="65"/>
      <c r="K3477" s="10"/>
      <c r="L3477" s="21">
        <v>97684.666091954015</v>
      </c>
      <c r="M3477" s="68"/>
      <c r="N3477" s="4"/>
    </row>
    <row r="3478" spans="2:14">
      <c r="B3478" s="59" t="s">
        <v>4646</v>
      </c>
      <c r="C3478" s="7" t="s">
        <v>4647</v>
      </c>
      <c r="I3478" s="64"/>
      <c r="J3478" s="65"/>
      <c r="K3478" s="10"/>
      <c r="L3478" s="21">
        <v>101952.49942528734</v>
      </c>
      <c r="M3478" s="68"/>
      <c r="N3478" s="4"/>
    </row>
    <row r="3479" spans="2:14">
      <c r="B3479" s="59" t="s">
        <v>4648</v>
      </c>
      <c r="C3479" s="7" t="s">
        <v>4649</v>
      </c>
      <c r="I3479" s="64"/>
      <c r="J3479" s="65"/>
      <c r="K3479" s="10"/>
      <c r="L3479" s="21">
        <v>108831.27241379309</v>
      </c>
      <c r="M3479" s="68"/>
      <c r="N3479" s="4"/>
    </row>
    <row r="3480" spans="2:14">
      <c r="B3480" s="59" t="s">
        <v>4650</v>
      </c>
      <c r="C3480" s="7" t="s">
        <v>4651</v>
      </c>
      <c r="I3480" s="64"/>
      <c r="J3480" s="65"/>
      <c r="K3480" s="10"/>
      <c r="L3480" s="21">
        <v>133777.54482758621</v>
      </c>
      <c r="M3480" s="68"/>
      <c r="N3480" s="4"/>
    </row>
    <row r="3481" spans="2:14">
      <c r="B3481" s="59" t="s">
        <v>4652</v>
      </c>
      <c r="C3481" s="7" t="s">
        <v>4653</v>
      </c>
      <c r="I3481" s="64"/>
      <c r="J3481" s="65"/>
      <c r="K3481" s="10"/>
      <c r="L3481" s="21">
        <v>124718.67528735632</v>
      </c>
      <c r="M3481" s="68"/>
      <c r="N3481" s="4"/>
    </row>
    <row r="3482" spans="2:14">
      <c r="B3482" s="59" t="s">
        <v>4654</v>
      </c>
      <c r="C3482" s="7" t="s">
        <v>4655</v>
      </c>
      <c r="I3482" s="64"/>
      <c r="J3482" s="65"/>
      <c r="K3482" s="10"/>
      <c r="L3482" s="21">
        <v>128129.89712643679</v>
      </c>
      <c r="M3482" s="68"/>
      <c r="N3482" s="4"/>
    </row>
    <row r="3483" spans="2:14">
      <c r="B3483" s="59" t="s">
        <v>4656</v>
      </c>
      <c r="C3483" s="7" t="s">
        <v>4657</v>
      </c>
      <c r="I3483" s="64"/>
      <c r="J3483" s="65"/>
      <c r="K3483" s="10"/>
      <c r="L3483" s="21">
        <v>133626.3183908046</v>
      </c>
      <c r="M3483" s="68"/>
      <c r="N3483" s="4"/>
    </row>
    <row r="3484" spans="2:14">
      <c r="B3484" s="59" t="s">
        <v>4658</v>
      </c>
      <c r="C3484" s="7" t="s">
        <v>4659</v>
      </c>
      <c r="I3484" s="64"/>
      <c r="J3484" s="65"/>
      <c r="K3484" s="10"/>
      <c r="L3484" s="21">
        <v>126377.59885057471</v>
      </c>
      <c r="M3484" s="68"/>
      <c r="N3484" s="4"/>
    </row>
    <row r="3485" spans="2:14">
      <c r="B3485" s="59" t="s">
        <v>4660</v>
      </c>
      <c r="C3485" s="7" t="s">
        <v>4661</v>
      </c>
      <c r="I3485" s="64"/>
      <c r="J3485" s="65"/>
      <c r="K3485" s="10"/>
      <c r="L3485" s="21">
        <v>130643.90977011494</v>
      </c>
      <c r="M3485" s="68"/>
      <c r="N3485" s="4"/>
    </row>
    <row r="3486" spans="2:14">
      <c r="B3486" s="59" t="s">
        <v>4662</v>
      </c>
      <c r="C3486" s="7" t="s">
        <v>4663</v>
      </c>
      <c r="I3486" s="64"/>
      <c r="J3486" s="65"/>
      <c r="K3486" s="10"/>
      <c r="L3486" s="21">
        <v>137513.54827586206</v>
      </c>
      <c r="M3486" s="68"/>
      <c r="N3486" s="4"/>
    </row>
    <row r="3487" spans="2:14">
      <c r="B3487" s="59" t="s">
        <v>4664</v>
      </c>
      <c r="C3487" s="7" t="s">
        <v>4665</v>
      </c>
      <c r="I3487" s="64"/>
      <c r="J3487" s="65"/>
      <c r="K3487" s="10"/>
      <c r="L3487" s="21">
        <v>162439.0143678161</v>
      </c>
      <c r="M3487" s="68"/>
      <c r="N3487" s="4"/>
    </row>
    <row r="3488" spans="2:14">
      <c r="B3488" s="59" t="s">
        <v>4666</v>
      </c>
      <c r="C3488" s="7" t="s">
        <v>4667</v>
      </c>
      <c r="I3488" s="64"/>
      <c r="J3488" s="65"/>
      <c r="K3488" s="10"/>
      <c r="L3488" s="21">
        <v>94562.19540229885</v>
      </c>
      <c r="M3488" s="68"/>
      <c r="N3488" s="4"/>
    </row>
    <row r="3489" spans="2:14">
      <c r="B3489" s="59" t="s">
        <v>4668</v>
      </c>
      <c r="C3489" s="7" t="s">
        <v>4669</v>
      </c>
      <c r="I3489" s="64"/>
      <c r="J3489" s="65"/>
      <c r="K3489" s="10"/>
      <c r="L3489" s="21">
        <v>97976.969540229882</v>
      </c>
      <c r="M3489" s="68"/>
      <c r="N3489" s="4"/>
    </row>
    <row r="3490" spans="2:14">
      <c r="B3490" s="59" t="s">
        <v>4670</v>
      </c>
      <c r="C3490" s="7" t="s">
        <v>4671</v>
      </c>
      <c r="I3490" s="64"/>
      <c r="J3490" s="65"/>
      <c r="K3490" s="10"/>
      <c r="L3490" s="21">
        <v>103478.97298850575</v>
      </c>
      <c r="M3490" s="68"/>
      <c r="N3490" s="4"/>
    </row>
    <row r="3491" spans="2:14">
      <c r="B3491" s="59" t="s">
        <v>4672</v>
      </c>
      <c r="C3491" s="7" t="s">
        <v>4673</v>
      </c>
      <c r="I3491" s="64"/>
      <c r="J3491" s="65"/>
      <c r="K3491" s="10"/>
      <c r="L3491" s="21">
        <v>96222.133908045987</v>
      </c>
      <c r="M3491" s="68"/>
      <c r="N3491" s="4"/>
    </row>
    <row r="3492" spans="2:14">
      <c r="B3492" s="59" t="s">
        <v>4674</v>
      </c>
      <c r="C3492" s="7" t="s">
        <v>4675</v>
      </c>
      <c r="I3492" s="64"/>
      <c r="J3492" s="65"/>
      <c r="K3492" s="10"/>
      <c r="L3492" s="21">
        <v>100488.95229885058</v>
      </c>
      <c r="M3492" s="68"/>
      <c r="N3492" s="4"/>
    </row>
    <row r="3493" spans="2:14">
      <c r="B3493" s="59" t="s">
        <v>4676</v>
      </c>
      <c r="C3493" s="7" t="s">
        <v>4677</v>
      </c>
      <c r="I3493" s="64"/>
      <c r="J3493" s="65"/>
      <c r="K3493" s="10"/>
      <c r="L3493" s="21">
        <v>107367.72528735633</v>
      </c>
      <c r="M3493" s="68"/>
      <c r="N3493" s="4"/>
    </row>
    <row r="3494" spans="2:14">
      <c r="B3494" s="59" t="s">
        <v>4678</v>
      </c>
      <c r="C3494" s="7" t="s">
        <v>4679</v>
      </c>
      <c r="I3494" s="64"/>
      <c r="J3494" s="65"/>
      <c r="K3494" s="10"/>
      <c r="L3494" s="21">
        <v>132316.53505747128</v>
      </c>
      <c r="M3494" s="68"/>
      <c r="N3494" s="4"/>
    </row>
    <row r="3495" spans="2:14">
      <c r="B3495" s="59" t="s">
        <v>4680</v>
      </c>
      <c r="C3495" s="7" t="s">
        <v>4681</v>
      </c>
      <c r="I3495" s="64"/>
      <c r="J3495" s="65"/>
      <c r="K3495" s="10"/>
      <c r="L3495" s="21">
        <v>122820.7327586207</v>
      </c>
      <c r="M3495" s="68"/>
      <c r="N3495" s="4"/>
    </row>
    <row r="3496" spans="2:14">
      <c r="B3496" s="59" t="s">
        <v>4682</v>
      </c>
      <c r="C3496" s="7" t="s">
        <v>4683</v>
      </c>
      <c r="I3496" s="64"/>
      <c r="J3496" s="65"/>
      <c r="K3496" s="10"/>
      <c r="L3496" s="21">
        <v>126230.43218390804</v>
      </c>
      <c r="M3496" s="68"/>
      <c r="N3496" s="4"/>
    </row>
    <row r="3497" spans="2:14">
      <c r="B3497" s="59" t="s">
        <v>4684</v>
      </c>
      <c r="C3497" s="7" t="s">
        <v>4685</v>
      </c>
      <c r="I3497" s="64"/>
      <c r="J3497" s="65"/>
      <c r="K3497" s="10"/>
      <c r="L3497" s="21">
        <v>131727.36091954022</v>
      </c>
      <c r="M3497" s="68"/>
      <c r="N3497" s="4"/>
    </row>
    <row r="3498" spans="2:14">
      <c r="B3498" s="59" t="s">
        <v>4686</v>
      </c>
      <c r="C3498" s="7" t="s">
        <v>4687</v>
      </c>
      <c r="I3498" s="64"/>
      <c r="J3498" s="65"/>
      <c r="K3498" s="10"/>
      <c r="L3498" s="21">
        <v>124476.61149425288</v>
      </c>
      <c r="M3498" s="68"/>
      <c r="N3498" s="4"/>
    </row>
    <row r="3499" spans="2:14">
      <c r="B3499" s="59" t="s">
        <v>4688</v>
      </c>
      <c r="C3499" s="7" t="s">
        <v>4689</v>
      </c>
      <c r="I3499" s="64"/>
      <c r="J3499" s="65"/>
      <c r="K3499" s="10"/>
      <c r="L3499" s="21">
        <v>128742.9224137931</v>
      </c>
      <c r="M3499" s="68"/>
      <c r="N3499" s="4"/>
    </row>
    <row r="3500" spans="2:14">
      <c r="B3500" s="59" t="s">
        <v>4690</v>
      </c>
      <c r="C3500" s="7" t="s">
        <v>4691</v>
      </c>
      <c r="I3500" s="64"/>
      <c r="J3500" s="65"/>
      <c r="K3500" s="10"/>
      <c r="L3500" s="21">
        <v>135613.0683908046</v>
      </c>
      <c r="M3500" s="68"/>
      <c r="N3500" s="4"/>
    </row>
    <row r="3501" spans="2:14">
      <c r="B3501" s="59" t="s">
        <v>4692</v>
      </c>
      <c r="C3501" s="7" t="s">
        <v>4693</v>
      </c>
      <c r="I3501" s="64"/>
      <c r="J3501" s="65"/>
      <c r="K3501" s="10"/>
      <c r="L3501" s="21">
        <v>160538.53448275861</v>
      </c>
      <c r="M3501" s="68"/>
      <c r="N3501" s="4"/>
    </row>
    <row r="3502" spans="2:14">
      <c r="B3502" s="59" t="s">
        <v>4694</v>
      </c>
      <c r="C3502" s="7" t="s">
        <v>4695</v>
      </c>
      <c r="I3502" s="64"/>
      <c r="J3502" s="65"/>
      <c r="K3502" s="10"/>
      <c r="L3502" s="21">
        <v>49093.785057471265</v>
      </c>
      <c r="M3502" s="68"/>
      <c r="N3502" s="4"/>
    </row>
    <row r="3503" spans="2:14">
      <c r="B3503" s="59" t="s">
        <v>4696</v>
      </c>
      <c r="C3503" s="7" t="s">
        <v>4697</v>
      </c>
      <c r="I3503" s="64"/>
      <c r="J3503" s="65"/>
      <c r="K3503" s="10"/>
      <c r="L3503" s="21">
        <v>52506.529310344828</v>
      </c>
      <c r="M3503" s="68"/>
      <c r="N3503" s="4"/>
    </row>
    <row r="3504" spans="2:14">
      <c r="B3504" s="59" t="s">
        <v>4698</v>
      </c>
      <c r="C3504" s="7" t="s">
        <v>4699</v>
      </c>
      <c r="I3504" s="64"/>
      <c r="J3504" s="65"/>
      <c r="K3504" s="10"/>
      <c r="L3504" s="21">
        <v>58003.965517241377</v>
      </c>
      <c r="M3504" s="68"/>
      <c r="N3504" s="4"/>
    </row>
    <row r="3505" spans="2:14">
      <c r="B3505" s="59" t="s">
        <v>4700</v>
      </c>
      <c r="C3505" s="7" t="s">
        <v>4701</v>
      </c>
      <c r="I3505" s="64"/>
      <c r="J3505" s="65"/>
      <c r="K3505" s="10"/>
      <c r="L3505" s="21">
        <v>50753.723563218395</v>
      </c>
      <c r="M3505" s="68"/>
      <c r="N3505" s="4"/>
    </row>
    <row r="3506" spans="2:14">
      <c r="B3506" s="59" t="s">
        <v>4702</v>
      </c>
      <c r="C3506" s="7" t="s">
        <v>4703</v>
      </c>
      <c r="I3506" s="64"/>
      <c r="J3506" s="65"/>
      <c r="K3506" s="10"/>
      <c r="L3506" s="21">
        <v>55018.512068965516</v>
      </c>
      <c r="M3506" s="68"/>
      <c r="N3506" s="4"/>
    </row>
    <row r="3507" spans="2:14">
      <c r="B3507" s="59" t="s">
        <v>4704</v>
      </c>
      <c r="C3507" s="7" t="s">
        <v>4705</v>
      </c>
      <c r="I3507" s="64"/>
      <c r="J3507" s="65"/>
      <c r="K3507" s="10"/>
      <c r="L3507" s="21">
        <v>61887.643103448274</v>
      </c>
      <c r="M3507" s="68"/>
      <c r="N3507" s="4"/>
    </row>
    <row r="3508" spans="2:14">
      <c r="B3508" s="59" t="s">
        <v>4706</v>
      </c>
      <c r="C3508" s="7" t="s">
        <v>4707</v>
      </c>
      <c r="I3508" s="64"/>
      <c r="J3508" s="65"/>
      <c r="K3508" s="10"/>
      <c r="L3508" s="21">
        <v>86814.631609195407</v>
      </c>
      <c r="M3508" s="68"/>
      <c r="N3508" s="4"/>
    </row>
    <row r="3509" spans="2:14">
      <c r="B3509" s="59" t="s">
        <v>4708</v>
      </c>
      <c r="C3509" s="7" t="s">
        <v>4709</v>
      </c>
      <c r="I3509" s="64"/>
      <c r="J3509" s="65"/>
      <c r="K3509" s="10"/>
      <c r="L3509" s="21">
        <v>63821.108620689658</v>
      </c>
      <c r="M3509" s="68"/>
      <c r="N3509" s="4"/>
    </row>
    <row r="3510" spans="2:14">
      <c r="B3510" s="59" t="s">
        <v>4710</v>
      </c>
      <c r="C3510" s="7" t="s">
        <v>4711</v>
      </c>
      <c r="I3510" s="64"/>
      <c r="J3510" s="65"/>
      <c r="K3510" s="10"/>
      <c r="L3510" s="21">
        <v>67233.345402298859</v>
      </c>
      <c r="M3510" s="68"/>
      <c r="N3510" s="4"/>
    </row>
    <row r="3511" spans="2:14">
      <c r="B3511" s="59" t="s">
        <v>4712</v>
      </c>
      <c r="C3511" s="7" t="s">
        <v>4713</v>
      </c>
      <c r="I3511" s="64"/>
      <c r="J3511" s="65"/>
      <c r="K3511" s="10"/>
      <c r="L3511" s="21">
        <v>72730.274137931032</v>
      </c>
      <c r="M3511" s="68"/>
      <c r="N3511" s="4"/>
    </row>
    <row r="3512" spans="2:14">
      <c r="B3512" s="59" t="s">
        <v>4714</v>
      </c>
      <c r="C3512" s="7" t="s">
        <v>4715</v>
      </c>
      <c r="I3512" s="64"/>
      <c r="J3512" s="65"/>
      <c r="K3512" s="10"/>
      <c r="L3512" s="21">
        <v>65479.524712643681</v>
      </c>
      <c r="M3512" s="68"/>
      <c r="N3512" s="4"/>
    </row>
    <row r="3513" spans="2:14">
      <c r="B3513" s="59" t="s">
        <v>4716</v>
      </c>
      <c r="C3513" s="7" t="s">
        <v>4717</v>
      </c>
      <c r="I3513" s="64"/>
      <c r="J3513" s="65"/>
      <c r="K3513" s="10"/>
      <c r="L3513" s="21">
        <v>69743.298275862078</v>
      </c>
      <c r="M3513" s="68"/>
      <c r="N3513" s="4"/>
    </row>
    <row r="3514" spans="2:14">
      <c r="B3514" s="59" t="s">
        <v>4718</v>
      </c>
      <c r="C3514" s="7" t="s">
        <v>4719</v>
      </c>
      <c r="I3514" s="64"/>
      <c r="J3514" s="65"/>
      <c r="K3514" s="10"/>
      <c r="L3514" s="21">
        <v>76615.981609195398</v>
      </c>
      <c r="M3514" s="68"/>
      <c r="N3514" s="4"/>
    </row>
    <row r="3515" spans="2:14">
      <c r="B3515" s="59" t="s">
        <v>4720</v>
      </c>
      <c r="C3515" s="7" t="s">
        <v>4721</v>
      </c>
      <c r="I3515" s="64"/>
      <c r="J3515" s="65"/>
      <c r="K3515" s="10"/>
      <c r="L3515" s="21">
        <v>101541.44770114943</v>
      </c>
      <c r="M3515" s="68"/>
      <c r="N3515" s="4"/>
    </row>
    <row r="3516" spans="2:14">
      <c r="B3516" s="59" t="s">
        <v>4722</v>
      </c>
      <c r="C3516" s="7" t="s">
        <v>4723</v>
      </c>
      <c r="I3516" s="64"/>
      <c r="J3516" s="65"/>
      <c r="K3516" s="10"/>
      <c r="L3516" s="21">
        <v>45992.120689655167</v>
      </c>
      <c r="M3516" s="68"/>
      <c r="N3516" s="4"/>
    </row>
    <row r="3517" spans="2:14">
      <c r="B3517" s="59" t="s">
        <v>4724</v>
      </c>
      <c r="C3517" s="7" t="s">
        <v>4725</v>
      </c>
      <c r="I3517" s="64"/>
      <c r="J3517" s="65"/>
      <c r="K3517" s="10"/>
      <c r="L3517" s="21">
        <v>49404.864942528737</v>
      </c>
      <c r="M3517" s="68"/>
      <c r="N3517" s="4"/>
    </row>
    <row r="3518" spans="2:14">
      <c r="B3518" s="59" t="s">
        <v>4726</v>
      </c>
      <c r="C3518" s="7" t="s">
        <v>4727</v>
      </c>
      <c r="I3518" s="64"/>
      <c r="J3518" s="65"/>
      <c r="K3518" s="10"/>
      <c r="L3518" s="21">
        <v>54901.793678160917</v>
      </c>
      <c r="M3518" s="68"/>
      <c r="N3518" s="4"/>
    </row>
    <row r="3519" spans="2:14">
      <c r="B3519" s="59" t="s">
        <v>4728</v>
      </c>
      <c r="C3519" s="7" t="s">
        <v>4729</v>
      </c>
      <c r="I3519" s="64"/>
      <c r="J3519" s="65"/>
      <c r="K3519" s="10"/>
      <c r="L3519" s="21">
        <v>47650.029310344835</v>
      </c>
      <c r="M3519" s="68"/>
      <c r="N3519" s="4"/>
    </row>
    <row r="3520" spans="2:14">
      <c r="B3520" s="59" t="s">
        <v>4730</v>
      </c>
      <c r="C3520" s="7" t="s">
        <v>4731</v>
      </c>
      <c r="I3520" s="64"/>
      <c r="J3520" s="65"/>
      <c r="K3520" s="10"/>
      <c r="L3520" s="21">
        <v>51916.340229885056</v>
      </c>
      <c r="M3520" s="68"/>
      <c r="N3520" s="4"/>
    </row>
    <row r="3521" spans="2:14">
      <c r="B3521" s="59" t="s">
        <v>4732</v>
      </c>
      <c r="C3521" s="7" t="s">
        <v>4733</v>
      </c>
      <c r="I3521" s="64"/>
      <c r="J3521" s="65"/>
      <c r="K3521" s="10"/>
      <c r="L3521" s="21">
        <v>58786.993678160921</v>
      </c>
      <c r="M3521" s="68"/>
      <c r="N3521" s="4"/>
    </row>
    <row r="3522" spans="2:14">
      <c r="B3522" s="59" t="s">
        <v>4734</v>
      </c>
      <c r="C3522" s="7" t="s">
        <v>4735</v>
      </c>
      <c r="I3522" s="64"/>
      <c r="J3522" s="65"/>
      <c r="K3522" s="10"/>
      <c r="L3522" s="21">
        <v>83713.474712643671</v>
      </c>
      <c r="M3522" s="68"/>
      <c r="N3522" s="4"/>
    </row>
    <row r="3523" spans="2:14">
      <c r="B3523" s="59" t="s">
        <v>4736</v>
      </c>
      <c r="C3523" s="7" t="s">
        <v>4737</v>
      </c>
      <c r="I3523" s="64"/>
      <c r="J3523" s="65"/>
      <c r="K3523" s="10"/>
      <c r="L3523" s="21">
        <v>59789.249425287351</v>
      </c>
      <c r="M3523" s="68"/>
      <c r="N3523" s="4"/>
    </row>
    <row r="3524" spans="2:14">
      <c r="B3524" s="59" t="s">
        <v>4738</v>
      </c>
      <c r="C3524" s="7" t="s">
        <v>4739</v>
      </c>
      <c r="I3524" s="64"/>
      <c r="J3524" s="65"/>
      <c r="K3524" s="10"/>
      <c r="L3524" s="21">
        <v>63200.471264367821</v>
      </c>
      <c r="M3524" s="68"/>
      <c r="N3524" s="4"/>
    </row>
    <row r="3525" spans="2:14">
      <c r="B3525" s="59" t="s">
        <v>4740</v>
      </c>
      <c r="C3525" s="7" t="s">
        <v>4741</v>
      </c>
      <c r="I3525" s="64"/>
      <c r="J3525" s="65"/>
      <c r="K3525" s="10"/>
      <c r="L3525" s="21">
        <v>68697.399999999994</v>
      </c>
      <c r="M3525" s="68"/>
      <c r="N3525" s="4"/>
    </row>
    <row r="3526" spans="2:14">
      <c r="B3526" s="59" t="s">
        <v>4742</v>
      </c>
      <c r="C3526" s="7" t="s">
        <v>4743</v>
      </c>
      <c r="I3526" s="64"/>
      <c r="J3526" s="65"/>
      <c r="K3526" s="10"/>
      <c r="L3526" s="21">
        <v>61447.158045977019</v>
      </c>
      <c r="M3526" s="68"/>
      <c r="N3526" s="4"/>
    </row>
    <row r="3527" spans="2:14">
      <c r="B3527" s="59" t="s">
        <v>4744</v>
      </c>
      <c r="C3527" s="7" t="s">
        <v>4745</v>
      </c>
      <c r="I3527" s="64"/>
      <c r="J3527" s="65"/>
      <c r="K3527" s="10"/>
      <c r="L3527" s="21">
        <v>65712.454022988502</v>
      </c>
      <c r="M3527" s="68"/>
      <c r="N3527" s="4"/>
    </row>
    <row r="3528" spans="2:14">
      <c r="B3528" s="59" t="s">
        <v>4746</v>
      </c>
      <c r="C3528" s="7" t="s">
        <v>4747</v>
      </c>
      <c r="I3528" s="64"/>
      <c r="J3528" s="65"/>
      <c r="K3528" s="10"/>
      <c r="L3528" s="21">
        <v>72582.600000000006</v>
      </c>
      <c r="M3528" s="68"/>
      <c r="N3528" s="4"/>
    </row>
    <row r="3529" spans="2:14">
      <c r="B3529" s="59" t="s">
        <v>4748</v>
      </c>
      <c r="C3529" s="7" t="s">
        <v>4749</v>
      </c>
      <c r="I3529" s="64"/>
      <c r="J3529" s="65"/>
      <c r="K3529" s="10"/>
      <c r="L3529" s="21">
        <v>97509.588505747131</v>
      </c>
      <c r="M3529" s="68"/>
      <c r="N3529" s="4"/>
    </row>
    <row r="3530" spans="2:14">
      <c r="B3530" s="59" t="s">
        <v>4750</v>
      </c>
      <c r="C3530" s="7" t="s">
        <v>4751</v>
      </c>
      <c r="I3530" s="64"/>
      <c r="J3530" s="65"/>
      <c r="K3530" s="10"/>
      <c r="L3530" s="21">
        <v>50567.989080459774</v>
      </c>
      <c r="M3530" s="68"/>
      <c r="N3530" s="4"/>
    </row>
    <row r="3531" spans="2:14">
      <c r="B3531" s="59" t="s">
        <v>4752</v>
      </c>
      <c r="C3531" s="7" t="s">
        <v>4753</v>
      </c>
      <c r="I3531" s="64"/>
      <c r="J3531" s="65"/>
      <c r="K3531" s="10"/>
      <c r="L3531" s="21">
        <v>53978.703448275861</v>
      </c>
      <c r="M3531" s="68"/>
      <c r="N3531" s="4"/>
    </row>
    <row r="3532" spans="2:14">
      <c r="B3532" s="59" t="s">
        <v>4754</v>
      </c>
      <c r="C3532" s="7" t="s">
        <v>4755</v>
      </c>
      <c r="I3532" s="64"/>
      <c r="J3532" s="65"/>
      <c r="K3532" s="10"/>
      <c r="L3532" s="21">
        <v>59476.139655172417</v>
      </c>
      <c r="M3532" s="68"/>
      <c r="N3532" s="4"/>
    </row>
    <row r="3533" spans="2:14">
      <c r="B3533" s="59" t="s">
        <v>4756</v>
      </c>
      <c r="C3533" s="7" t="s">
        <v>4757</v>
      </c>
      <c r="I3533" s="64"/>
      <c r="J3533" s="65"/>
      <c r="K3533" s="10"/>
      <c r="L3533" s="21">
        <v>52225.390229885059</v>
      </c>
      <c r="M3533" s="68"/>
      <c r="N3533" s="4"/>
    </row>
    <row r="3534" spans="2:14">
      <c r="B3534" s="59" t="s">
        <v>4758</v>
      </c>
      <c r="C3534" s="7" t="s">
        <v>4759</v>
      </c>
      <c r="I3534" s="64"/>
      <c r="J3534" s="65"/>
      <c r="K3534" s="10"/>
      <c r="L3534" s="21">
        <v>56491.193678160918</v>
      </c>
      <c r="M3534" s="68"/>
      <c r="N3534" s="4"/>
    </row>
    <row r="3535" spans="2:14">
      <c r="B3535" s="59" t="s">
        <v>4760</v>
      </c>
      <c r="C3535" s="7" t="s">
        <v>4761</v>
      </c>
      <c r="I3535" s="64"/>
      <c r="J3535" s="65"/>
      <c r="K3535" s="10"/>
      <c r="L3535" s="21">
        <v>63361.339655172414</v>
      </c>
      <c r="M3535" s="68"/>
      <c r="N3535" s="4"/>
    </row>
    <row r="3536" spans="2:14">
      <c r="B3536" s="59" t="s">
        <v>4762</v>
      </c>
      <c r="C3536" s="7" t="s">
        <v>4763</v>
      </c>
      <c r="I3536" s="64"/>
      <c r="J3536" s="65"/>
      <c r="K3536" s="10"/>
      <c r="L3536" s="21">
        <v>88286.805747126433</v>
      </c>
      <c r="M3536" s="68"/>
      <c r="N3536" s="4"/>
    </row>
    <row r="3537" spans="2:14">
      <c r="B3537" s="59" t="s">
        <v>4764</v>
      </c>
      <c r="C3537" s="7" t="s">
        <v>4765</v>
      </c>
      <c r="I3537" s="64"/>
      <c r="J3537" s="65"/>
      <c r="K3537" s="10"/>
      <c r="L3537" s="21">
        <v>65736.81264367816</v>
      </c>
      <c r="M3537" s="68"/>
      <c r="N3537" s="4"/>
    </row>
    <row r="3538" spans="2:14">
      <c r="B3538" s="59" t="s">
        <v>4766</v>
      </c>
      <c r="C3538" s="7" t="s">
        <v>4767</v>
      </c>
      <c r="I3538" s="64"/>
      <c r="J3538" s="65"/>
      <c r="K3538" s="10"/>
      <c r="L3538" s="21">
        <v>69148.034482758623</v>
      </c>
      <c r="M3538" s="68"/>
      <c r="N3538" s="4"/>
    </row>
    <row r="3539" spans="2:14">
      <c r="B3539" s="59" t="s">
        <v>4768</v>
      </c>
      <c r="C3539" s="7" t="s">
        <v>4769</v>
      </c>
      <c r="I3539" s="64"/>
      <c r="J3539" s="65"/>
      <c r="K3539" s="10"/>
      <c r="L3539" s="21">
        <v>74645.47068965518</v>
      </c>
      <c r="M3539" s="68"/>
      <c r="N3539" s="4"/>
    </row>
    <row r="3540" spans="2:14">
      <c r="B3540" s="59" t="s">
        <v>4770</v>
      </c>
      <c r="C3540" s="7" t="s">
        <v>4771</v>
      </c>
      <c r="I3540" s="64"/>
      <c r="J3540" s="65"/>
      <c r="K3540" s="10"/>
      <c r="L3540" s="21">
        <v>67394.213793103452</v>
      </c>
      <c r="M3540" s="68"/>
      <c r="N3540" s="4"/>
    </row>
    <row r="3541" spans="2:14">
      <c r="B3541" s="59" t="s">
        <v>4772</v>
      </c>
      <c r="C3541" s="7" t="s">
        <v>4773</v>
      </c>
      <c r="I3541" s="64"/>
      <c r="J3541" s="65"/>
      <c r="K3541" s="10"/>
      <c r="L3541" s="21">
        <v>71658.494827586212</v>
      </c>
      <c r="M3541" s="68"/>
      <c r="N3541" s="4"/>
    </row>
    <row r="3542" spans="2:14">
      <c r="B3542" s="59" t="s">
        <v>4774</v>
      </c>
      <c r="C3542" s="7" t="s">
        <v>4775</v>
      </c>
      <c r="I3542" s="64"/>
      <c r="J3542" s="65"/>
      <c r="K3542" s="10"/>
      <c r="L3542" s="21">
        <v>78530.670689655177</v>
      </c>
      <c r="M3542" s="68"/>
      <c r="N3542" s="4"/>
    </row>
    <row r="3543" spans="2:14">
      <c r="B3543" s="59" t="s">
        <v>4776</v>
      </c>
      <c r="C3543" s="7" t="s">
        <v>4777</v>
      </c>
      <c r="I3543" s="64"/>
      <c r="J3543" s="65"/>
      <c r="K3543" s="10"/>
      <c r="L3543" s="21">
        <v>103456.13678160921</v>
      </c>
      <c r="M3543" s="68"/>
      <c r="N3543" s="4"/>
    </row>
    <row r="3544" spans="2:14">
      <c r="B3544" s="59" t="s">
        <v>4778</v>
      </c>
      <c r="C3544" s="7" t="s">
        <v>4779</v>
      </c>
      <c r="I3544" s="64"/>
      <c r="J3544" s="65"/>
      <c r="K3544" s="10"/>
      <c r="L3544" s="21">
        <v>47371.427586206897</v>
      </c>
      <c r="M3544" s="68"/>
      <c r="N3544" s="4"/>
    </row>
    <row r="3545" spans="2:14">
      <c r="B3545" s="59" t="s">
        <v>4780</v>
      </c>
      <c r="C3545" s="7" t="s">
        <v>4781</v>
      </c>
      <c r="I3545" s="64"/>
      <c r="J3545" s="65"/>
      <c r="K3545" s="10"/>
      <c r="L3545" s="21">
        <v>50785.186781609198</v>
      </c>
      <c r="M3545" s="68"/>
      <c r="N3545" s="4"/>
    </row>
    <row r="3546" spans="2:14">
      <c r="B3546" s="59" t="s">
        <v>4782</v>
      </c>
      <c r="C3546" s="7" t="s">
        <v>4783</v>
      </c>
      <c r="I3546" s="64"/>
      <c r="J3546" s="65"/>
      <c r="K3546" s="10"/>
      <c r="L3546" s="21">
        <v>56280.593103448278</v>
      </c>
      <c r="M3546" s="68"/>
      <c r="N3546" s="4"/>
    </row>
    <row r="3547" spans="2:14">
      <c r="B3547" s="59" t="s">
        <v>4784</v>
      </c>
      <c r="C3547" s="7" t="s">
        <v>4785</v>
      </c>
      <c r="I3547" s="64"/>
      <c r="J3547" s="65"/>
      <c r="K3547" s="10"/>
      <c r="L3547" s="21">
        <v>49031.873563218396</v>
      </c>
      <c r="M3547" s="68"/>
      <c r="N3547" s="4"/>
    </row>
    <row r="3548" spans="2:14">
      <c r="B3548" s="59" t="s">
        <v>4786</v>
      </c>
      <c r="C3548" s="7" t="s">
        <v>4787</v>
      </c>
      <c r="I3548" s="64"/>
      <c r="J3548" s="65"/>
      <c r="K3548" s="10"/>
      <c r="L3548" s="21">
        <v>53296.154597701148</v>
      </c>
      <c r="M3548" s="68"/>
      <c r="N3548" s="4"/>
    </row>
    <row r="3549" spans="2:14">
      <c r="B3549" s="59" t="s">
        <v>4788</v>
      </c>
      <c r="C3549" s="7" t="s">
        <v>4789</v>
      </c>
      <c r="I3549" s="64"/>
      <c r="J3549" s="65"/>
      <c r="K3549" s="10"/>
      <c r="L3549" s="21">
        <v>60165.285632183906</v>
      </c>
      <c r="M3549" s="68"/>
      <c r="N3549" s="4"/>
    </row>
    <row r="3550" spans="2:14">
      <c r="B3550" s="59" t="s">
        <v>4790</v>
      </c>
      <c r="C3550" s="7" t="s">
        <v>4791</v>
      </c>
      <c r="I3550" s="64"/>
      <c r="J3550" s="65"/>
      <c r="K3550" s="10"/>
      <c r="L3550" s="21">
        <v>85093.28908045977</v>
      </c>
      <c r="M3550" s="68"/>
      <c r="N3550" s="4"/>
    </row>
    <row r="3551" spans="2:14">
      <c r="B3551" s="59" t="s">
        <v>4792</v>
      </c>
      <c r="C3551" s="7" t="s">
        <v>4793</v>
      </c>
      <c r="I3551" s="64"/>
      <c r="J3551" s="65"/>
      <c r="K3551" s="10"/>
      <c r="L3551" s="21">
        <v>61581.637931034486</v>
      </c>
      <c r="M3551" s="68"/>
      <c r="N3551" s="4"/>
    </row>
    <row r="3552" spans="2:14">
      <c r="B3552" s="59" t="s">
        <v>4794</v>
      </c>
      <c r="C3552" s="7" t="s">
        <v>4795</v>
      </c>
      <c r="I3552" s="64"/>
      <c r="J3552" s="65"/>
      <c r="K3552" s="10"/>
      <c r="L3552" s="21">
        <v>64994.382183908048</v>
      </c>
      <c r="M3552" s="68"/>
      <c r="N3552" s="4"/>
    </row>
    <row r="3553" spans="2:14">
      <c r="B3553" s="59" t="s">
        <v>4796</v>
      </c>
      <c r="C3553" s="7" t="s">
        <v>4797</v>
      </c>
      <c r="I3553" s="64"/>
      <c r="J3553" s="65"/>
      <c r="K3553" s="10"/>
      <c r="L3553" s="21">
        <v>70489.788505747129</v>
      </c>
      <c r="M3553" s="68"/>
      <c r="N3553" s="4"/>
    </row>
    <row r="3554" spans="2:14">
      <c r="B3554" s="59" t="s">
        <v>4798</v>
      </c>
      <c r="C3554" s="7" t="s">
        <v>4799</v>
      </c>
      <c r="I3554" s="64"/>
      <c r="J3554" s="65"/>
      <c r="K3554" s="10"/>
      <c r="L3554" s="21">
        <v>63239.546551724139</v>
      </c>
      <c r="M3554" s="68"/>
      <c r="N3554" s="4"/>
    </row>
    <row r="3555" spans="2:14">
      <c r="B3555" s="59" t="s">
        <v>4800</v>
      </c>
      <c r="C3555" s="7" t="s">
        <v>4801</v>
      </c>
      <c r="I3555" s="64"/>
      <c r="J3555" s="65"/>
      <c r="K3555" s="10"/>
      <c r="L3555" s="21">
        <v>67505.85747126436</v>
      </c>
      <c r="M3555" s="68"/>
      <c r="N3555" s="4"/>
    </row>
    <row r="3556" spans="2:14">
      <c r="B3556" s="59" t="s">
        <v>4802</v>
      </c>
      <c r="C3556" s="7" t="s">
        <v>4803</v>
      </c>
      <c r="I3556" s="64"/>
      <c r="J3556" s="65"/>
      <c r="K3556" s="10"/>
      <c r="L3556" s="21">
        <v>74375.495977011495</v>
      </c>
      <c r="M3556" s="68"/>
      <c r="N3556" s="4"/>
    </row>
    <row r="3557" spans="2:14">
      <c r="B3557" s="59" t="s">
        <v>4804</v>
      </c>
      <c r="C3557" s="7" t="s">
        <v>4805</v>
      </c>
      <c r="I3557" s="64"/>
      <c r="J3557" s="65"/>
      <c r="K3557" s="10"/>
      <c r="L3557" s="21">
        <v>99302.48448275862</v>
      </c>
      <c r="M3557" s="68"/>
      <c r="N3557" s="4"/>
    </row>
    <row r="3558" spans="2:14">
      <c r="B3558" s="59" t="s">
        <v>4806</v>
      </c>
      <c r="C3558" s="7" t="s">
        <v>4807</v>
      </c>
      <c r="I3558" s="64"/>
      <c r="J3558" s="65"/>
      <c r="K3558" s="10"/>
      <c r="L3558" s="21">
        <v>61684.654597701148</v>
      </c>
      <c r="M3558" s="68"/>
      <c r="N3558" s="4"/>
    </row>
    <row r="3559" spans="2:14">
      <c r="B3559" s="59" t="s">
        <v>4808</v>
      </c>
      <c r="C3559" s="7" t="s">
        <v>4809</v>
      </c>
      <c r="I3559" s="64"/>
      <c r="J3559" s="65"/>
      <c r="K3559" s="10"/>
      <c r="L3559" s="21">
        <v>65095.876436781611</v>
      </c>
      <c r="M3559" s="68"/>
      <c r="N3559" s="4"/>
    </row>
    <row r="3560" spans="2:14">
      <c r="B3560" s="59" t="s">
        <v>4810</v>
      </c>
      <c r="C3560" s="7" t="s">
        <v>4811</v>
      </c>
      <c r="I3560" s="64"/>
      <c r="J3560" s="65"/>
      <c r="K3560" s="10"/>
      <c r="L3560" s="21">
        <v>70591.790229885053</v>
      </c>
      <c r="M3560" s="68"/>
      <c r="N3560" s="4"/>
    </row>
    <row r="3561" spans="2:14">
      <c r="B3561" s="59" t="s">
        <v>4812</v>
      </c>
      <c r="C3561" s="7" t="s">
        <v>4813</v>
      </c>
      <c r="I3561" s="64"/>
      <c r="J3561" s="65"/>
      <c r="K3561" s="10"/>
      <c r="L3561" s="21">
        <v>63342.563218390802</v>
      </c>
      <c r="M3561" s="68"/>
      <c r="N3561" s="4"/>
    </row>
    <row r="3562" spans="2:14">
      <c r="B3562" s="59" t="s">
        <v>4814</v>
      </c>
      <c r="C3562" s="7" t="s">
        <v>4815</v>
      </c>
      <c r="I3562" s="64"/>
      <c r="J3562" s="65"/>
      <c r="K3562" s="10"/>
      <c r="L3562" s="21">
        <v>67606.336781609192</v>
      </c>
      <c r="M3562" s="68"/>
      <c r="N3562" s="4"/>
    </row>
    <row r="3563" spans="2:14">
      <c r="B3563" s="59" t="s">
        <v>4816</v>
      </c>
      <c r="C3563" s="7" t="s">
        <v>4817</v>
      </c>
      <c r="I3563" s="64"/>
      <c r="J3563" s="65"/>
      <c r="K3563" s="10"/>
      <c r="L3563" s="21">
        <v>74479.020114942527</v>
      </c>
      <c r="M3563" s="68"/>
      <c r="N3563" s="4"/>
    </row>
    <row r="3564" spans="2:14">
      <c r="B3564" s="59" t="s">
        <v>4818</v>
      </c>
      <c r="C3564" s="7" t="s">
        <v>4819</v>
      </c>
      <c r="I3564" s="64"/>
      <c r="J3564" s="65"/>
      <c r="K3564" s="10"/>
      <c r="L3564" s="21">
        <v>99404.993678160929</v>
      </c>
      <c r="M3564" s="68"/>
      <c r="N3564" s="4"/>
    </row>
    <row r="3565" spans="2:14">
      <c r="B3565" s="59" t="s">
        <v>4820</v>
      </c>
      <c r="C3565" s="7" t="s">
        <v>4821</v>
      </c>
      <c r="I3565" s="64"/>
      <c r="J3565" s="65"/>
      <c r="K3565" s="10"/>
      <c r="L3565" s="21">
        <v>80186.041954022978</v>
      </c>
      <c r="M3565" s="68"/>
      <c r="N3565" s="4"/>
    </row>
    <row r="3566" spans="2:14">
      <c r="B3566" s="59" t="s">
        <v>4822</v>
      </c>
      <c r="C3566" s="7" t="s">
        <v>4823</v>
      </c>
      <c r="I3566" s="64"/>
      <c r="J3566" s="65"/>
      <c r="K3566" s="10"/>
      <c r="L3566" s="21">
        <v>83599.801149425301</v>
      </c>
      <c r="M3566" s="68"/>
      <c r="N3566" s="4"/>
    </row>
    <row r="3567" spans="2:14">
      <c r="B3567" s="59" t="s">
        <v>4824</v>
      </c>
      <c r="C3567" s="7" t="s">
        <v>4825</v>
      </c>
      <c r="I3567" s="64"/>
      <c r="J3567" s="65"/>
      <c r="K3567" s="10"/>
      <c r="L3567" s="21">
        <v>89096.729885057473</v>
      </c>
      <c r="M3567" s="68"/>
      <c r="N3567" s="4"/>
    </row>
    <row r="3568" spans="2:14">
      <c r="B3568" s="59" t="s">
        <v>4826</v>
      </c>
      <c r="C3568" s="7" t="s">
        <v>4827</v>
      </c>
      <c r="I3568" s="64"/>
      <c r="J3568" s="65"/>
      <c r="K3568" s="10"/>
      <c r="L3568" s="21">
        <v>81845.980459770115</v>
      </c>
      <c r="M3568" s="68"/>
      <c r="N3568" s="4"/>
    </row>
    <row r="3569" spans="2:14">
      <c r="B3569" s="59" t="s">
        <v>4828</v>
      </c>
      <c r="C3569" s="7" t="s">
        <v>4829</v>
      </c>
      <c r="I3569" s="64"/>
      <c r="J3569" s="65"/>
      <c r="K3569" s="10"/>
      <c r="L3569" s="21">
        <v>86111.783908045982</v>
      </c>
      <c r="M3569" s="68"/>
      <c r="N3569" s="4"/>
    </row>
    <row r="3570" spans="2:14">
      <c r="B3570" s="59" t="s">
        <v>4830</v>
      </c>
      <c r="C3570" s="7" t="s">
        <v>4831</v>
      </c>
      <c r="I3570" s="64"/>
      <c r="J3570" s="65"/>
      <c r="K3570" s="10"/>
      <c r="L3570" s="21">
        <v>92982.43735632184</v>
      </c>
      <c r="M3570" s="68"/>
      <c r="N3570" s="4"/>
    </row>
    <row r="3571" spans="2:14">
      <c r="B3571" s="59" t="s">
        <v>4832</v>
      </c>
      <c r="C3571" s="7" t="s">
        <v>4833</v>
      </c>
      <c r="I3571" s="64"/>
      <c r="J3571" s="65"/>
      <c r="K3571" s="10"/>
      <c r="L3571" s="21">
        <v>117909.42586206898</v>
      </c>
      <c r="M3571" s="68"/>
      <c r="N3571" s="4"/>
    </row>
    <row r="3572" spans="2:14">
      <c r="B3572" s="59" t="s">
        <v>4834</v>
      </c>
      <c r="C3572" s="7" t="s">
        <v>4835</v>
      </c>
      <c r="I3572" s="64"/>
      <c r="J3572" s="65"/>
      <c r="K3572" s="10"/>
      <c r="L3572" s="21">
        <v>59160.492528735631</v>
      </c>
      <c r="M3572" s="68"/>
      <c r="N3572" s="4"/>
    </row>
    <row r="3573" spans="2:14">
      <c r="B3573" s="59" t="s">
        <v>4836</v>
      </c>
      <c r="C3573" s="7" t="s">
        <v>4837</v>
      </c>
      <c r="I3573" s="64"/>
      <c r="J3573" s="65"/>
      <c r="K3573" s="10"/>
      <c r="L3573" s="21">
        <v>62572.729310344825</v>
      </c>
      <c r="M3573" s="68"/>
      <c r="N3573" s="4"/>
    </row>
    <row r="3574" spans="2:14">
      <c r="B3574" s="59" t="s">
        <v>4838</v>
      </c>
      <c r="C3574" s="7" t="s">
        <v>4839</v>
      </c>
      <c r="I3574" s="64"/>
      <c r="J3574" s="65"/>
      <c r="K3574" s="10"/>
      <c r="L3574" s="21">
        <v>68069.15057471265</v>
      </c>
      <c r="M3574" s="68"/>
      <c r="N3574" s="4"/>
    </row>
    <row r="3575" spans="2:14">
      <c r="B3575" s="59" t="s">
        <v>4840</v>
      </c>
      <c r="C3575" s="7" t="s">
        <v>4841</v>
      </c>
      <c r="I3575" s="64"/>
      <c r="J3575" s="65"/>
      <c r="K3575" s="10"/>
      <c r="L3575" s="21">
        <v>60818.908620689654</v>
      </c>
      <c r="M3575" s="68"/>
      <c r="N3575" s="4"/>
    </row>
    <row r="3576" spans="2:14">
      <c r="B3576" s="59" t="s">
        <v>4842</v>
      </c>
      <c r="C3576" s="7" t="s">
        <v>4843</v>
      </c>
      <c r="I3576" s="64"/>
      <c r="J3576" s="65"/>
      <c r="K3576" s="10"/>
      <c r="L3576" s="21">
        <v>65082.682183908044</v>
      </c>
      <c r="M3576" s="68"/>
      <c r="N3576" s="4"/>
    </row>
    <row r="3577" spans="2:14">
      <c r="B3577" s="59" t="s">
        <v>4844</v>
      </c>
      <c r="C3577" s="7" t="s">
        <v>4845</v>
      </c>
      <c r="I3577" s="64"/>
      <c r="J3577" s="65"/>
      <c r="K3577" s="10"/>
      <c r="L3577" s="21">
        <v>71954.350574712647</v>
      </c>
      <c r="M3577" s="68"/>
      <c r="N3577" s="4"/>
    </row>
    <row r="3578" spans="2:14">
      <c r="B3578" s="59" t="s">
        <v>4846</v>
      </c>
      <c r="C3578" s="7" t="s">
        <v>4847</v>
      </c>
      <c r="I3578" s="64"/>
      <c r="J3578" s="65"/>
      <c r="K3578" s="10"/>
      <c r="L3578" s="21">
        <v>96880.831609195404</v>
      </c>
      <c r="M3578" s="68"/>
      <c r="N3578" s="4"/>
    </row>
    <row r="3579" spans="2:14">
      <c r="B3579" s="59" t="s">
        <v>4848</v>
      </c>
      <c r="C3579" s="7" t="s">
        <v>4849</v>
      </c>
      <c r="I3579" s="64"/>
      <c r="J3579" s="65"/>
      <c r="K3579" s="10"/>
      <c r="L3579" s="21">
        <v>76907.777586206896</v>
      </c>
      <c r="M3579" s="68"/>
      <c r="N3579" s="4"/>
    </row>
    <row r="3580" spans="2:14">
      <c r="B3580" s="59" t="s">
        <v>4850</v>
      </c>
      <c r="C3580" s="7" t="s">
        <v>4851</v>
      </c>
      <c r="I3580" s="64"/>
      <c r="J3580" s="65"/>
      <c r="K3580" s="10"/>
      <c r="L3580" s="21">
        <v>80319.506896551728</v>
      </c>
      <c r="M3580" s="68"/>
      <c r="N3580" s="4"/>
    </row>
    <row r="3581" spans="2:14">
      <c r="B3581" s="59" t="s">
        <v>4852</v>
      </c>
      <c r="C3581" s="7" t="s">
        <v>4853</v>
      </c>
      <c r="I3581" s="64"/>
      <c r="J3581" s="65"/>
      <c r="K3581" s="10"/>
      <c r="L3581" s="21">
        <v>85814.913218390808</v>
      </c>
      <c r="M3581" s="68"/>
      <c r="N3581" s="4"/>
    </row>
    <row r="3582" spans="2:14">
      <c r="B3582" s="59" t="s">
        <v>4854</v>
      </c>
      <c r="C3582" s="7" t="s">
        <v>4855</v>
      </c>
      <c r="I3582" s="64"/>
      <c r="J3582" s="65"/>
      <c r="K3582" s="10"/>
      <c r="L3582" s="21">
        <v>78564.163793103449</v>
      </c>
      <c r="M3582" s="68"/>
      <c r="N3582" s="4"/>
    </row>
    <row r="3583" spans="2:14">
      <c r="B3583" s="59" t="s">
        <v>4856</v>
      </c>
      <c r="C3583" s="7" t="s">
        <v>4857</v>
      </c>
      <c r="I3583" s="64"/>
      <c r="J3583" s="65"/>
      <c r="K3583" s="10"/>
      <c r="L3583" s="21">
        <v>82830.982183908054</v>
      </c>
      <c r="M3583" s="68"/>
      <c r="N3583" s="4"/>
    </row>
    <row r="3584" spans="2:14">
      <c r="B3584" s="59" t="s">
        <v>4858</v>
      </c>
      <c r="C3584" s="7" t="s">
        <v>4859</v>
      </c>
      <c r="I3584" s="64"/>
      <c r="J3584" s="65"/>
      <c r="K3584" s="10"/>
      <c r="L3584" s="21">
        <v>89700.113218390819</v>
      </c>
      <c r="M3584" s="68"/>
      <c r="N3584" s="4"/>
    </row>
    <row r="3585" spans="2:14">
      <c r="B3585" s="59" t="s">
        <v>4860</v>
      </c>
      <c r="C3585" s="7" t="s">
        <v>4861</v>
      </c>
      <c r="I3585" s="64"/>
      <c r="J3585" s="65"/>
      <c r="K3585" s="10"/>
      <c r="L3585" s="21">
        <v>114627.10172413793</v>
      </c>
      <c r="M3585" s="68"/>
      <c r="N3585" s="4"/>
    </row>
    <row r="3586" spans="2:14">
      <c r="B3586" s="59" t="s">
        <v>4862</v>
      </c>
      <c r="C3586" s="7" t="s">
        <v>4863</v>
      </c>
      <c r="I3586" s="64"/>
      <c r="J3586" s="65"/>
      <c r="K3586" s="10"/>
      <c r="L3586" s="21">
        <v>77459.90632183908</v>
      </c>
      <c r="M3586" s="68"/>
      <c r="N3586" s="4"/>
    </row>
    <row r="3587" spans="2:14">
      <c r="B3587" s="59" t="s">
        <v>4864</v>
      </c>
      <c r="C3587" s="7" t="s">
        <v>4865</v>
      </c>
      <c r="I3587" s="64"/>
      <c r="J3587" s="65"/>
      <c r="K3587" s="10"/>
      <c r="L3587" s="21">
        <v>80871.128160919543</v>
      </c>
      <c r="M3587" s="68"/>
      <c r="N3587" s="4"/>
    </row>
    <row r="3588" spans="2:14">
      <c r="B3588" s="59" t="s">
        <v>4866</v>
      </c>
      <c r="C3588" s="7" t="s">
        <v>4867</v>
      </c>
      <c r="I3588" s="64"/>
      <c r="J3588" s="65"/>
      <c r="K3588" s="10"/>
      <c r="L3588" s="21">
        <v>86368.056896551716</v>
      </c>
      <c r="M3588" s="68"/>
      <c r="N3588" s="4"/>
    </row>
    <row r="3589" spans="2:14">
      <c r="B3589" s="59" t="s">
        <v>4868</v>
      </c>
      <c r="C3589" s="7" t="s">
        <v>4869</v>
      </c>
      <c r="I3589" s="64"/>
      <c r="J3589" s="65"/>
      <c r="K3589" s="10"/>
      <c r="L3589" s="21">
        <v>79117.814942528727</v>
      </c>
      <c r="M3589" s="68"/>
      <c r="N3589" s="4"/>
    </row>
    <row r="3590" spans="2:14">
      <c r="B3590" s="59" t="s">
        <v>4870</v>
      </c>
      <c r="C3590" s="7" t="s">
        <v>4871</v>
      </c>
      <c r="I3590" s="64"/>
      <c r="J3590" s="65"/>
      <c r="K3590" s="10"/>
      <c r="L3590" s="21">
        <v>83382.60344827587</v>
      </c>
      <c r="M3590" s="68"/>
      <c r="N3590" s="4"/>
    </row>
    <row r="3591" spans="2:14">
      <c r="B3591" s="59" t="s">
        <v>4872</v>
      </c>
      <c r="C3591" s="7" t="s">
        <v>4873</v>
      </c>
      <c r="I3591" s="64"/>
      <c r="J3591" s="65"/>
      <c r="K3591" s="10"/>
      <c r="L3591" s="21">
        <v>90253.256896551713</v>
      </c>
      <c r="M3591" s="68"/>
      <c r="N3591" s="4"/>
    </row>
    <row r="3592" spans="2:14">
      <c r="B3592" s="59" t="s">
        <v>4874</v>
      </c>
      <c r="C3592" s="7" t="s">
        <v>4875</v>
      </c>
      <c r="I3592" s="64"/>
      <c r="J3592" s="65"/>
      <c r="K3592" s="10"/>
      <c r="L3592" s="21">
        <v>115178.72298850575</v>
      </c>
      <c r="M3592" s="68"/>
      <c r="N3592" s="4"/>
    </row>
    <row r="3593" spans="2:14">
      <c r="B3593" s="59" t="s">
        <v>4876</v>
      </c>
      <c r="C3593" s="7" t="s">
        <v>4877</v>
      </c>
      <c r="I3593" s="64"/>
      <c r="J3593" s="65"/>
      <c r="K3593" s="10"/>
      <c r="L3593" s="21">
        <v>100694.9856321839</v>
      </c>
      <c r="M3593" s="68"/>
      <c r="N3593" s="4"/>
    </row>
    <row r="3594" spans="2:14">
      <c r="B3594" s="59" t="s">
        <v>4878</v>
      </c>
      <c r="C3594" s="7" t="s">
        <v>4879</v>
      </c>
      <c r="I3594" s="64"/>
      <c r="J3594" s="65"/>
      <c r="K3594" s="10"/>
      <c r="L3594" s="21">
        <v>104108.74482758621</v>
      </c>
      <c r="M3594" s="68"/>
      <c r="N3594" s="4"/>
    </row>
    <row r="3595" spans="2:14">
      <c r="B3595" s="59" t="s">
        <v>4880</v>
      </c>
      <c r="C3595" s="7" t="s">
        <v>4881</v>
      </c>
      <c r="I3595" s="64"/>
      <c r="J3595" s="65"/>
      <c r="K3595" s="10"/>
      <c r="L3595" s="21">
        <v>109604.65862068966</v>
      </c>
      <c r="M3595" s="68"/>
      <c r="N3595" s="4"/>
    </row>
    <row r="3596" spans="2:14">
      <c r="B3596" s="59" t="s">
        <v>4882</v>
      </c>
      <c r="C3596" s="7" t="s">
        <v>4883</v>
      </c>
      <c r="I3596" s="64"/>
      <c r="J3596" s="65"/>
      <c r="K3596" s="10"/>
      <c r="L3596" s="21">
        <v>102354.92413793104</v>
      </c>
      <c r="M3596" s="68"/>
      <c r="N3596" s="4"/>
    </row>
    <row r="3597" spans="2:14">
      <c r="B3597" s="59" t="s">
        <v>4884</v>
      </c>
      <c r="C3597" s="7" t="s">
        <v>4885</v>
      </c>
      <c r="I3597" s="64"/>
      <c r="J3597" s="65"/>
      <c r="K3597" s="10"/>
      <c r="L3597" s="21">
        <v>106619.2051724138</v>
      </c>
      <c r="M3597" s="68"/>
      <c r="N3597" s="4"/>
    </row>
    <row r="3598" spans="2:14">
      <c r="B3598" s="59" t="s">
        <v>4886</v>
      </c>
      <c r="C3598" s="7" t="s">
        <v>4887</v>
      </c>
      <c r="I3598" s="64"/>
      <c r="J3598" s="65"/>
      <c r="K3598" s="10"/>
      <c r="L3598" s="21">
        <v>113491.38103448275</v>
      </c>
      <c r="M3598" s="68"/>
      <c r="N3598" s="4"/>
    </row>
    <row r="3599" spans="2:14">
      <c r="B3599" s="59" t="s">
        <v>4888</v>
      </c>
      <c r="C3599" s="7" t="s">
        <v>4889</v>
      </c>
      <c r="I3599" s="64"/>
      <c r="J3599" s="65"/>
      <c r="K3599" s="10"/>
      <c r="L3599" s="21">
        <v>138416.33965517243</v>
      </c>
      <c r="M3599" s="68"/>
      <c r="N3599" s="4"/>
    </row>
    <row r="3600" spans="2:14">
      <c r="B3600" s="59" t="s">
        <v>4890</v>
      </c>
      <c r="C3600" s="7" t="s">
        <v>4891</v>
      </c>
      <c r="I3600" s="64"/>
      <c r="J3600" s="65"/>
      <c r="K3600" s="10"/>
      <c r="L3600" s="21">
        <v>74047.162068965525</v>
      </c>
      <c r="M3600" s="68"/>
      <c r="N3600" s="4"/>
    </row>
    <row r="3601" spans="2:14">
      <c r="B3601" s="59" t="s">
        <v>4892</v>
      </c>
      <c r="C3601" s="7" t="s">
        <v>4893</v>
      </c>
      <c r="I3601" s="64"/>
      <c r="J3601" s="65"/>
      <c r="K3601" s="10"/>
      <c r="L3601" s="21">
        <v>77459.90632183908</v>
      </c>
      <c r="M3601" s="68"/>
      <c r="N3601" s="4"/>
    </row>
    <row r="3602" spans="2:14">
      <c r="B3602" s="59" t="s">
        <v>4894</v>
      </c>
      <c r="C3602" s="7" t="s">
        <v>4895</v>
      </c>
      <c r="I3602" s="64"/>
      <c r="J3602" s="65"/>
      <c r="K3602" s="10"/>
      <c r="L3602" s="21">
        <v>82957.850000000006</v>
      </c>
      <c r="M3602" s="68"/>
      <c r="N3602" s="4"/>
    </row>
    <row r="3603" spans="2:14">
      <c r="B3603" s="59" t="s">
        <v>4896</v>
      </c>
      <c r="C3603" s="7" t="s">
        <v>4897</v>
      </c>
      <c r="I3603" s="64"/>
      <c r="J3603" s="65"/>
      <c r="K3603" s="10"/>
      <c r="L3603" s="21">
        <v>75706.085632183909</v>
      </c>
      <c r="M3603" s="68"/>
      <c r="N3603" s="4"/>
    </row>
    <row r="3604" spans="2:14">
      <c r="B3604" s="59" t="s">
        <v>4898</v>
      </c>
      <c r="C3604" s="7" t="s">
        <v>4899</v>
      </c>
      <c r="I3604" s="64"/>
      <c r="J3604" s="65"/>
      <c r="K3604" s="10"/>
      <c r="L3604" s="21">
        <v>79970.874137931038</v>
      </c>
      <c r="M3604" s="68"/>
      <c r="N3604" s="4"/>
    </row>
    <row r="3605" spans="2:14">
      <c r="B3605" s="59" t="s">
        <v>4900</v>
      </c>
      <c r="C3605" s="7" t="s">
        <v>4901</v>
      </c>
      <c r="I3605" s="64"/>
      <c r="J3605" s="65"/>
      <c r="K3605" s="10"/>
      <c r="L3605" s="21">
        <v>86840.005172413788</v>
      </c>
      <c r="M3605" s="68"/>
      <c r="N3605" s="4"/>
    </row>
    <row r="3606" spans="2:14">
      <c r="B3606" s="59" t="s">
        <v>4902</v>
      </c>
      <c r="C3606" s="7" t="s">
        <v>4903</v>
      </c>
      <c r="I3606" s="64"/>
      <c r="J3606" s="65"/>
      <c r="K3606" s="10"/>
      <c r="L3606" s="21">
        <v>111767.50114942528</v>
      </c>
      <c r="M3606" s="68"/>
      <c r="N3606" s="4"/>
    </row>
    <row r="3607" spans="2:14">
      <c r="B3607" s="59" t="s">
        <v>4904</v>
      </c>
      <c r="C3607" s="7" t="s">
        <v>4905</v>
      </c>
      <c r="I3607" s="64"/>
      <c r="J3607" s="65"/>
      <c r="K3607" s="10"/>
      <c r="L3607" s="21">
        <v>96260.701724137936</v>
      </c>
      <c r="M3607" s="68"/>
      <c r="N3607" s="4"/>
    </row>
    <row r="3608" spans="2:14">
      <c r="B3608" s="59" t="s">
        <v>4906</v>
      </c>
      <c r="C3608" s="7" t="s">
        <v>4907</v>
      </c>
      <c r="I3608" s="64"/>
      <c r="J3608" s="65"/>
      <c r="K3608" s="10"/>
      <c r="L3608" s="21">
        <v>99673.953448275861</v>
      </c>
      <c r="M3608" s="68"/>
      <c r="N3608" s="4"/>
    </row>
    <row r="3609" spans="2:14">
      <c r="B3609" s="59" t="s">
        <v>4908</v>
      </c>
      <c r="C3609" s="7" t="s">
        <v>4909</v>
      </c>
      <c r="I3609" s="64"/>
      <c r="J3609" s="65"/>
      <c r="K3609" s="10"/>
      <c r="L3609" s="21">
        <v>105172.40459770114</v>
      </c>
      <c r="M3609" s="68"/>
      <c r="N3609" s="4"/>
    </row>
    <row r="3610" spans="2:14">
      <c r="B3610" s="59" t="s">
        <v>4910</v>
      </c>
      <c r="C3610" s="7" t="s">
        <v>4911</v>
      </c>
      <c r="I3610" s="64"/>
      <c r="J3610" s="65"/>
      <c r="K3610" s="10"/>
      <c r="L3610" s="21">
        <v>97918.102873563228</v>
      </c>
      <c r="M3610" s="68"/>
      <c r="N3610" s="4"/>
    </row>
    <row r="3611" spans="2:14">
      <c r="B3611" s="59" t="s">
        <v>4912</v>
      </c>
      <c r="C3611" s="7" t="s">
        <v>4913</v>
      </c>
      <c r="I3611" s="64"/>
      <c r="J3611" s="65"/>
      <c r="K3611" s="10"/>
      <c r="L3611" s="21">
        <v>102183.39885057471</v>
      </c>
      <c r="M3611" s="68"/>
      <c r="N3611" s="4"/>
    </row>
    <row r="3612" spans="2:14">
      <c r="B3612" s="59" t="s">
        <v>4914</v>
      </c>
      <c r="C3612" s="7" t="s">
        <v>4915</v>
      </c>
      <c r="I3612" s="64"/>
      <c r="J3612" s="65"/>
      <c r="K3612" s="10"/>
      <c r="L3612" s="21">
        <v>109055.57471264369</v>
      </c>
      <c r="M3612" s="68"/>
      <c r="N3612" s="4"/>
    </row>
    <row r="3613" spans="2:14">
      <c r="B3613" s="59" t="s">
        <v>4916</v>
      </c>
      <c r="C3613" s="7" t="s">
        <v>4917</v>
      </c>
      <c r="I3613" s="64"/>
      <c r="J3613" s="65"/>
      <c r="K3613" s="10"/>
      <c r="L3613" s="21">
        <v>133979.51839080459</v>
      </c>
      <c r="M3613" s="68"/>
      <c r="N3613" s="4"/>
    </row>
    <row r="3614" spans="2:14">
      <c r="B3614" s="59" t="s">
        <v>4918</v>
      </c>
      <c r="C3614" s="7" t="s">
        <v>4919</v>
      </c>
      <c r="I3614" s="64"/>
      <c r="J3614" s="65"/>
      <c r="K3614" s="10"/>
      <c r="L3614" s="21">
        <v>98816.834482758626</v>
      </c>
      <c r="M3614" s="68"/>
      <c r="N3614" s="4"/>
    </row>
    <row r="3615" spans="2:14">
      <c r="B3615" s="59" t="s">
        <v>4920</v>
      </c>
      <c r="C3615" s="7" t="s">
        <v>4921</v>
      </c>
      <c r="I3615" s="64"/>
      <c r="J3615" s="65"/>
      <c r="K3615" s="10"/>
      <c r="L3615" s="21">
        <v>102228.56379310344</v>
      </c>
      <c r="M3615" s="68"/>
      <c r="N3615" s="4"/>
    </row>
    <row r="3616" spans="2:14">
      <c r="B3616" s="59" t="s">
        <v>4922</v>
      </c>
      <c r="C3616" s="7" t="s">
        <v>4923</v>
      </c>
      <c r="I3616" s="64"/>
      <c r="J3616" s="65"/>
      <c r="K3616" s="10"/>
      <c r="L3616" s="21">
        <v>107723.97011494254</v>
      </c>
      <c r="M3616" s="68"/>
      <c r="N3616" s="4"/>
    </row>
    <row r="3617" spans="2:14">
      <c r="B3617" s="59" t="s">
        <v>4924</v>
      </c>
      <c r="C3617" s="7" t="s">
        <v>4925</v>
      </c>
      <c r="I3617" s="64"/>
      <c r="J3617" s="65"/>
      <c r="K3617" s="10"/>
      <c r="L3617" s="21">
        <v>100474.23563218392</v>
      </c>
      <c r="M3617" s="68"/>
      <c r="N3617" s="4"/>
    </row>
    <row r="3618" spans="2:14">
      <c r="B3618" s="59" t="s">
        <v>4926</v>
      </c>
      <c r="C3618" s="7" t="s">
        <v>4927</v>
      </c>
      <c r="I3618" s="64"/>
      <c r="J3618" s="65"/>
      <c r="K3618" s="10"/>
      <c r="L3618" s="21">
        <v>104739.5316091954</v>
      </c>
      <c r="M3618" s="68"/>
      <c r="N3618" s="4"/>
    </row>
    <row r="3619" spans="2:14">
      <c r="B3619" s="59" t="s">
        <v>4928</v>
      </c>
      <c r="C3619" s="7" t="s">
        <v>4929</v>
      </c>
      <c r="I3619" s="64"/>
      <c r="J3619" s="65"/>
      <c r="K3619" s="10"/>
      <c r="L3619" s="21">
        <v>111610.18505747127</v>
      </c>
      <c r="M3619" s="68"/>
      <c r="N3619" s="4"/>
    </row>
    <row r="3620" spans="2:14">
      <c r="B3620" s="59" t="s">
        <v>4930</v>
      </c>
      <c r="C3620" s="7" t="s">
        <v>4931</v>
      </c>
      <c r="I3620" s="64"/>
      <c r="J3620" s="65"/>
      <c r="K3620" s="10"/>
      <c r="L3620" s="21">
        <v>136537.68103448275</v>
      </c>
      <c r="M3620" s="68"/>
      <c r="N3620" s="4"/>
    </row>
    <row r="3621" spans="2:14">
      <c r="B3621" s="59" t="s">
        <v>4932</v>
      </c>
      <c r="C3621" s="7" t="s">
        <v>4933</v>
      </c>
      <c r="I3621" s="64"/>
      <c r="J3621" s="65"/>
      <c r="K3621" s="10"/>
      <c r="L3621" s="21">
        <v>128460.7683908046</v>
      </c>
      <c r="M3621" s="68"/>
      <c r="N3621" s="4"/>
    </row>
    <row r="3622" spans="2:14">
      <c r="B3622" s="59" t="s">
        <v>4934</v>
      </c>
      <c r="C3622" s="7" t="s">
        <v>4935</v>
      </c>
      <c r="I3622" s="64"/>
      <c r="J3622" s="65"/>
      <c r="K3622" s="10"/>
      <c r="L3622" s="21">
        <v>131873.0051724138</v>
      </c>
      <c r="M3622" s="68"/>
      <c r="N3622" s="4"/>
    </row>
    <row r="3623" spans="2:14">
      <c r="B3623" s="59" t="s">
        <v>4936</v>
      </c>
      <c r="C3623" s="7" t="s">
        <v>4937</v>
      </c>
      <c r="I3623" s="64"/>
      <c r="J3623" s="65"/>
      <c r="K3623" s="10"/>
      <c r="L3623" s="21">
        <v>137367.90402298851</v>
      </c>
      <c r="M3623" s="68"/>
      <c r="N3623" s="4"/>
    </row>
    <row r="3624" spans="2:14">
      <c r="B3624" s="59" t="s">
        <v>4938</v>
      </c>
      <c r="C3624" s="7" t="s">
        <v>4939</v>
      </c>
      <c r="I3624" s="64"/>
      <c r="J3624" s="65"/>
      <c r="K3624" s="10"/>
      <c r="L3624" s="21">
        <v>130120.19942528736</v>
      </c>
      <c r="M3624" s="68"/>
      <c r="N3624" s="4"/>
    </row>
    <row r="3625" spans="2:14">
      <c r="B3625" s="59" t="s">
        <v>4940</v>
      </c>
      <c r="C3625" s="7" t="s">
        <v>4941</v>
      </c>
      <c r="I3625" s="64"/>
      <c r="J3625" s="65"/>
      <c r="K3625" s="10"/>
      <c r="L3625" s="21">
        <v>134383.46551724139</v>
      </c>
      <c r="M3625" s="68"/>
      <c r="N3625" s="4"/>
    </row>
    <row r="3626" spans="2:14">
      <c r="B3626" s="59" t="s">
        <v>4942</v>
      </c>
      <c r="C3626" s="7" t="s">
        <v>4943</v>
      </c>
      <c r="I3626" s="64"/>
      <c r="J3626" s="65"/>
      <c r="K3626" s="10"/>
      <c r="L3626" s="21">
        <v>141253.10402298853</v>
      </c>
      <c r="M3626" s="68"/>
      <c r="N3626" s="4"/>
    </row>
    <row r="3627" spans="2:14">
      <c r="B3627" s="59" t="s">
        <v>4944</v>
      </c>
      <c r="C3627" s="7" t="s">
        <v>4945</v>
      </c>
      <c r="I3627" s="64"/>
      <c r="J3627" s="65"/>
      <c r="K3627" s="10"/>
      <c r="L3627" s="21">
        <v>166179.58505747127</v>
      </c>
      <c r="M3627" s="68"/>
      <c r="N3627" s="4"/>
    </row>
    <row r="3628" spans="2:14">
      <c r="B3628" s="59" t="s">
        <v>4946</v>
      </c>
      <c r="C3628" s="7" t="s">
        <v>4947</v>
      </c>
      <c r="I3628" s="64"/>
      <c r="J3628" s="65"/>
      <c r="K3628" s="10"/>
      <c r="L3628" s="21">
        <v>97310.659770114944</v>
      </c>
      <c r="M3628" s="68"/>
      <c r="N3628" s="4"/>
    </row>
    <row r="3629" spans="2:14">
      <c r="B3629" s="59" t="s">
        <v>4948</v>
      </c>
      <c r="C3629" s="7" t="s">
        <v>4949</v>
      </c>
      <c r="I3629" s="64"/>
      <c r="J3629" s="65"/>
      <c r="K3629" s="10"/>
      <c r="L3629" s="21">
        <v>100723.91149425287</v>
      </c>
      <c r="M3629" s="68"/>
      <c r="N3629" s="4"/>
    </row>
    <row r="3630" spans="2:14">
      <c r="B3630" s="59" t="s">
        <v>4950</v>
      </c>
      <c r="C3630" s="7" t="s">
        <v>4951</v>
      </c>
      <c r="I3630" s="64"/>
      <c r="J3630" s="65"/>
      <c r="K3630" s="10"/>
      <c r="L3630" s="21">
        <v>106219.82528735633</v>
      </c>
      <c r="M3630" s="68"/>
      <c r="N3630" s="4"/>
    </row>
    <row r="3631" spans="2:14">
      <c r="B3631" s="59" t="s">
        <v>4952</v>
      </c>
      <c r="C3631" s="7" t="s">
        <v>4953</v>
      </c>
      <c r="I3631" s="64"/>
      <c r="J3631" s="65"/>
      <c r="K3631" s="10"/>
      <c r="L3631" s="21">
        <v>98971.105747126436</v>
      </c>
      <c r="M3631" s="68"/>
      <c r="N3631" s="4"/>
    </row>
    <row r="3632" spans="2:14">
      <c r="B3632" s="59" t="s">
        <v>4954</v>
      </c>
      <c r="C3632" s="7" t="s">
        <v>4955</v>
      </c>
      <c r="I3632" s="64"/>
      <c r="J3632" s="65"/>
      <c r="K3632" s="10"/>
      <c r="L3632" s="21">
        <v>103233.86436781609</v>
      </c>
      <c r="M3632" s="68"/>
      <c r="N3632" s="4"/>
    </row>
    <row r="3633" spans="2:14">
      <c r="B3633" s="59" t="s">
        <v>4956</v>
      </c>
      <c r="C3633" s="7" t="s">
        <v>4957</v>
      </c>
      <c r="I3633" s="64"/>
      <c r="J3633" s="65"/>
      <c r="K3633" s="10"/>
      <c r="L3633" s="21">
        <v>110106.04022988507</v>
      </c>
      <c r="M3633" s="68"/>
      <c r="N3633" s="4"/>
    </row>
    <row r="3634" spans="2:14">
      <c r="B3634" s="59" t="s">
        <v>4958</v>
      </c>
      <c r="C3634" s="7" t="s">
        <v>4959</v>
      </c>
      <c r="I3634" s="64"/>
      <c r="J3634" s="65"/>
      <c r="K3634" s="10"/>
      <c r="L3634" s="21">
        <v>135032.52126436782</v>
      </c>
      <c r="M3634" s="68"/>
      <c r="N3634" s="4"/>
    </row>
    <row r="3635" spans="2:14">
      <c r="B3635" s="59" t="s">
        <v>4960</v>
      </c>
      <c r="C3635" s="7" t="s">
        <v>4961</v>
      </c>
      <c r="I3635" s="64"/>
      <c r="J3635" s="65"/>
      <c r="K3635" s="10"/>
      <c r="L3635" s="21">
        <v>126502.94425287355</v>
      </c>
      <c r="M3635" s="68"/>
      <c r="N3635" s="4"/>
    </row>
    <row r="3636" spans="2:14">
      <c r="B3636" s="59" t="s">
        <v>4962</v>
      </c>
      <c r="C3636" s="7" t="s">
        <v>4963</v>
      </c>
      <c r="I3636" s="64"/>
      <c r="J3636" s="65"/>
      <c r="K3636" s="10"/>
      <c r="L3636" s="21">
        <v>129914.6735632184</v>
      </c>
      <c r="M3636" s="68"/>
      <c r="N3636" s="4"/>
    </row>
    <row r="3637" spans="2:14">
      <c r="B3637" s="59" t="s">
        <v>4964</v>
      </c>
      <c r="C3637" s="7" t="s">
        <v>4965</v>
      </c>
      <c r="I3637" s="64"/>
      <c r="J3637" s="65"/>
      <c r="K3637" s="10"/>
      <c r="L3637" s="21">
        <v>135411.60229885057</v>
      </c>
      <c r="M3637" s="68"/>
      <c r="N3637" s="4"/>
    </row>
    <row r="3638" spans="2:14">
      <c r="B3638" s="59" t="s">
        <v>4966</v>
      </c>
      <c r="C3638" s="7" t="s">
        <v>4967</v>
      </c>
      <c r="I3638" s="64"/>
      <c r="J3638" s="65"/>
      <c r="K3638" s="10"/>
      <c r="L3638" s="21">
        <v>128162.37528735632</v>
      </c>
      <c r="M3638" s="68"/>
      <c r="N3638" s="4"/>
    </row>
    <row r="3639" spans="2:14">
      <c r="B3639" s="59" t="s">
        <v>4968</v>
      </c>
      <c r="C3639" s="7" t="s">
        <v>4969</v>
      </c>
      <c r="I3639" s="64"/>
      <c r="J3639" s="65"/>
      <c r="K3639" s="10"/>
      <c r="L3639" s="21">
        <v>132425.64137931034</v>
      </c>
      <c r="M3639" s="68"/>
      <c r="N3639" s="4"/>
    </row>
    <row r="3640" spans="2:14">
      <c r="B3640" s="59" t="s">
        <v>4970</v>
      </c>
      <c r="C3640" s="7" t="s">
        <v>4971</v>
      </c>
      <c r="I3640" s="64"/>
      <c r="J3640" s="65"/>
      <c r="K3640" s="10"/>
      <c r="L3640" s="21">
        <v>139298.83218390803</v>
      </c>
      <c r="M3640" s="68"/>
      <c r="N3640" s="4"/>
    </row>
    <row r="3641" spans="2:14">
      <c r="B3641" s="59" t="s">
        <v>4972</v>
      </c>
      <c r="C3641" s="7" t="s">
        <v>4973</v>
      </c>
      <c r="I3641" s="64"/>
      <c r="J3641" s="65"/>
      <c r="K3641" s="10"/>
      <c r="L3641" s="21">
        <v>164223.28333333333</v>
      </c>
      <c r="M3641" s="68"/>
      <c r="N3641" s="4"/>
    </row>
    <row r="3642" spans="2:14">
      <c r="B3642" s="59" t="s">
        <v>4974</v>
      </c>
      <c r="C3642" s="7" t="s">
        <v>4975</v>
      </c>
      <c r="I3642" s="64"/>
      <c r="J3642" s="65"/>
      <c r="K3642" s="10"/>
      <c r="L3642" s="21">
        <v>44905.11724137931</v>
      </c>
      <c r="M3642" s="68"/>
      <c r="N3642" s="4"/>
    </row>
    <row r="3643" spans="2:14">
      <c r="B3643" s="59" t="s">
        <v>4976</v>
      </c>
      <c r="C3643" s="7" t="s">
        <v>4977</v>
      </c>
      <c r="I3643" s="64"/>
      <c r="J3643" s="65"/>
      <c r="K3643" s="10"/>
      <c r="L3643" s="21">
        <v>48317.354022988504</v>
      </c>
      <c r="M3643" s="68"/>
      <c r="N3643" s="4"/>
    </row>
    <row r="3644" spans="2:14">
      <c r="B3644" s="59" t="s">
        <v>4978</v>
      </c>
      <c r="C3644" s="7" t="s">
        <v>4979</v>
      </c>
      <c r="I3644" s="64"/>
      <c r="J3644" s="65"/>
      <c r="K3644" s="10"/>
      <c r="L3644" s="21">
        <v>53812.760344827584</v>
      </c>
      <c r="M3644" s="68"/>
      <c r="N3644" s="4"/>
    </row>
    <row r="3645" spans="2:14">
      <c r="B3645" s="59" t="s">
        <v>4980</v>
      </c>
      <c r="C3645" s="7" t="s">
        <v>4981</v>
      </c>
      <c r="I3645" s="64"/>
      <c r="J3645" s="65"/>
      <c r="K3645" s="10"/>
      <c r="L3645" s="21">
        <v>46564.040804597702</v>
      </c>
      <c r="M3645" s="68"/>
      <c r="N3645" s="4"/>
    </row>
    <row r="3646" spans="2:14">
      <c r="B3646" s="59" t="s">
        <v>4982</v>
      </c>
      <c r="C3646" s="7" t="s">
        <v>4983</v>
      </c>
      <c r="I3646" s="64"/>
      <c r="J3646" s="65"/>
      <c r="K3646" s="10"/>
      <c r="L3646" s="21">
        <v>50828.82931034483</v>
      </c>
      <c r="M3646" s="68"/>
      <c r="N3646" s="4"/>
    </row>
    <row r="3647" spans="2:14">
      <c r="B3647" s="59" t="s">
        <v>4984</v>
      </c>
      <c r="C3647" s="7" t="s">
        <v>4985</v>
      </c>
      <c r="I3647" s="64"/>
      <c r="J3647" s="65"/>
      <c r="K3647" s="10"/>
      <c r="L3647" s="21">
        <v>57699.482758620696</v>
      </c>
      <c r="M3647" s="68"/>
      <c r="N3647" s="4"/>
    </row>
    <row r="3648" spans="2:14">
      <c r="B3648" s="59" t="s">
        <v>4986</v>
      </c>
      <c r="C3648" s="7" t="s">
        <v>4987</v>
      </c>
      <c r="I3648" s="64"/>
      <c r="J3648" s="65"/>
      <c r="K3648" s="10"/>
      <c r="L3648" s="21">
        <v>82625.963793103452</v>
      </c>
      <c r="M3648" s="68"/>
      <c r="N3648" s="4"/>
    </row>
    <row r="3649" spans="2:14">
      <c r="B3649" s="59" t="s">
        <v>4988</v>
      </c>
      <c r="C3649" s="7" t="s">
        <v>4989</v>
      </c>
      <c r="I3649" s="64"/>
      <c r="J3649" s="65"/>
      <c r="K3649" s="10"/>
      <c r="L3649" s="21">
        <v>58375.941954022986</v>
      </c>
      <c r="M3649" s="68"/>
      <c r="N3649" s="4"/>
    </row>
    <row r="3650" spans="2:14">
      <c r="B3650" s="59" t="s">
        <v>4990</v>
      </c>
      <c r="C3650" s="7" t="s">
        <v>4991</v>
      </c>
      <c r="I3650" s="64"/>
      <c r="J3650" s="65"/>
      <c r="K3650" s="10"/>
      <c r="L3650" s="21">
        <v>61788.686206896549</v>
      </c>
      <c r="M3650" s="68"/>
      <c r="N3650" s="4"/>
    </row>
    <row r="3651" spans="2:14">
      <c r="B3651" s="59" t="s">
        <v>4992</v>
      </c>
      <c r="C3651" s="7" t="s">
        <v>4993</v>
      </c>
      <c r="I3651" s="64"/>
      <c r="J3651" s="65"/>
      <c r="K3651" s="10"/>
      <c r="L3651" s="21">
        <v>67283.585057471268</v>
      </c>
      <c r="M3651" s="68"/>
      <c r="N3651" s="4"/>
    </row>
    <row r="3652" spans="2:14">
      <c r="B3652" s="59" t="s">
        <v>4994</v>
      </c>
      <c r="C3652" s="7" t="s">
        <v>4995</v>
      </c>
      <c r="I3652" s="64"/>
      <c r="J3652" s="65"/>
      <c r="K3652" s="10"/>
      <c r="L3652" s="21">
        <v>60034.865517241378</v>
      </c>
      <c r="M3652" s="68"/>
      <c r="N3652" s="4"/>
    </row>
    <row r="3653" spans="2:14">
      <c r="B3653" s="59" t="s">
        <v>4996</v>
      </c>
      <c r="C3653" s="7" t="s">
        <v>4997</v>
      </c>
      <c r="I3653" s="64"/>
      <c r="J3653" s="65"/>
      <c r="K3653" s="10"/>
      <c r="L3653" s="21">
        <v>64299.146551724138</v>
      </c>
      <c r="M3653" s="68"/>
      <c r="N3653" s="4"/>
    </row>
    <row r="3654" spans="2:14">
      <c r="B3654" s="59" t="s">
        <v>4998</v>
      </c>
      <c r="C3654" s="7" t="s">
        <v>4999</v>
      </c>
      <c r="I3654" s="64"/>
      <c r="J3654" s="65"/>
      <c r="K3654" s="10"/>
      <c r="L3654" s="21">
        <v>71169.292528735634</v>
      </c>
      <c r="M3654" s="68"/>
      <c r="N3654" s="4"/>
    </row>
    <row r="3655" spans="2:14">
      <c r="B3655" s="59" t="s">
        <v>5000</v>
      </c>
      <c r="C3655" s="7" t="s">
        <v>5001</v>
      </c>
      <c r="I3655" s="64"/>
      <c r="J3655" s="65"/>
      <c r="K3655" s="10"/>
      <c r="L3655" s="21">
        <v>96095.77356321839</v>
      </c>
      <c r="M3655" s="68"/>
      <c r="N3655" s="4"/>
    </row>
    <row r="3656" spans="2:14">
      <c r="B3656" s="59" t="s">
        <v>5002</v>
      </c>
      <c r="C3656" s="7" t="s">
        <v>5003</v>
      </c>
      <c r="I3656" s="64"/>
      <c r="J3656" s="65"/>
      <c r="K3656" s="10"/>
      <c r="L3656" s="21">
        <v>38927.613218390805</v>
      </c>
      <c r="M3656" s="68"/>
      <c r="N3656" s="4"/>
    </row>
    <row r="3657" spans="2:14">
      <c r="B3657" s="59" t="s">
        <v>5004</v>
      </c>
      <c r="C3657" s="7" t="s">
        <v>5005</v>
      </c>
      <c r="I3657" s="64"/>
      <c r="J3657" s="65"/>
      <c r="K3657" s="10"/>
      <c r="L3657" s="21">
        <v>42337.820114942529</v>
      </c>
      <c r="M3657" s="68"/>
      <c r="N3657" s="4"/>
    </row>
    <row r="3658" spans="2:14">
      <c r="B3658" s="59" t="s">
        <v>5006</v>
      </c>
      <c r="C3658" s="7" t="s">
        <v>5007</v>
      </c>
      <c r="I3658" s="64"/>
      <c r="J3658" s="65"/>
      <c r="K3658" s="10"/>
      <c r="L3658" s="21">
        <v>47835.256321839086</v>
      </c>
      <c r="M3658" s="68"/>
      <c r="N3658" s="4"/>
    </row>
    <row r="3659" spans="2:14">
      <c r="B3659" s="59" t="s">
        <v>5008</v>
      </c>
      <c r="C3659" s="7" t="s">
        <v>5009</v>
      </c>
      <c r="I3659" s="64"/>
      <c r="J3659" s="65"/>
      <c r="K3659" s="10"/>
      <c r="L3659" s="21">
        <v>40584.506896551728</v>
      </c>
      <c r="M3659" s="68"/>
      <c r="N3659" s="4"/>
    </row>
    <row r="3660" spans="2:14">
      <c r="B3660" s="59" t="s">
        <v>5010</v>
      </c>
      <c r="C3660" s="7" t="s">
        <v>5011</v>
      </c>
      <c r="I3660" s="64"/>
      <c r="J3660" s="65"/>
      <c r="K3660" s="10"/>
      <c r="L3660" s="21">
        <v>44851.325287356318</v>
      </c>
      <c r="M3660" s="68"/>
      <c r="N3660" s="4"/>
    </row>
    <row r="3661" spans="2:14">
      <c r="B3661" s="59" t="s">
        <v>5012</v>
      </c>
      <c r="C3661" s="7" t="s">
        <v>5013</v>
      </c>
      <c r="I3661" s="64"/>
      <c r="J3661" s="65"/>
      <c r="K3661" s="10"/>
      <c r="L3661" s="21">
        <v>51721.978735632183</v>
      </c>
      <c r="M3661" s="68"/>
      <c r="N3661" s="4"/>
    </row>
    <row r="3662" spans="2:14">
      <c r="B3662" s="59" t="s">
        <v>5014</v>
      </c>
      <c r="C3662" s="7" t="s">
        <v>5015</v>
      </c>
      <c r="I3662" s="64"/>
      <c r="J3662" s="65"/>
      <c r="K3662" s="10"/>
      <c r="L3662" s="21">
        <v>76646.429885057471</v>
      </c>
      <c r="M3662" s="68"/>
      <c r="N3662" s="4"/>
    </row>
    <row r="3663" spans="2:14">
      <c r="B3663" s="59" t="s">
        <v>5016</v>
      </c>
      <c r="C3663" s="7" t="s">
        <v>5017</v>
      </c>
      <c r="I3663" s="64"/>
      <c r="J3663" s="65"/>
      <c r="K3663" s="10"/>
      <c r="L3663" s="21">
        <v>50605.034482758616</v>
      </c>
      <c r="M3663" s="68"/>
      <c r="N3663" s="4"/>
    </row>
    <row r="3664" spans="2:14">
      <c r="B3664" s="59" t="s">
        <v>5018</v>
      </c>
      <c r="C3664" s="7" t="s">
        <v>5019</v>
      </c>
      <c r="I3664" s="64"/>
      <c r="J3664" s="65"/>
      <c r="K3664" s="10"/>
      <c r="L3664" s="21">
        <v>54015.241379310348</v>
      </c>
      <c r="M3664" s="68"/>
      <c r="N3664" s="4"/>
    </row>
    <row r="3665" spans="2:14">
      <c r="B3665" s="59" t="s">
        <v>5020</v>
      </c>
      <c r="C3665" s="7" t="s">
        <v>5021</v>
      </c>
      <c r="I3665" s="64"/>
      <c r="J3665" s="65"/>
      <c r="K3665" s="10"/>
      <c r="L3665" s="21">
        <v>59510.647701149428</v>
      </c>
      <c r="M3665" s="68"/>
      <c r="N3665" s="4"/>
    </row>
    <row r="3666" spans="2:14">
      <c r="B3666" s="59" t="s">
        <v>5022</v>
      </c>
      <c r="C3666" s="7" t="s">
        <v>5023</v>
      </c>
      <c r="I3666" s="64"/>
      <c r="J3666" s="65"/>
      <c r="K3666" s="10"/>
      <c r="L3666" s="21">
        <v>52262.943103448284</v>
      </c>
      <c r="M3666" s="68"/>
      <c r="N3666" s="4"/>
    </row>
    <row r="3667" spans="2:14">
      <c r="B3667" s="59" t="s">
        <v>5024</v>
      </c>
      <c r="C3667" s="7" t="s">
        <v>5025</v>
      </c>
      <c r="I3667" s="64"/>
      <c r="J3667" s="65"/>
      <c r="K3667" s="10"/>
      <c r="L3667" s="21">
        <v>56529.254022988505</v>
      </c>
      <c r="M3667" s="68"/>
      <c r="N3667" s="4"/>
    </row>
    <row r="3668" spans="2:14">
      <c r="B3668" s="59" t="s">
        <v>5026</v>
      </c>
      <c r="C3668" s="7" t="s">
        <v>5027</v>
      </c>
      <c r="I3668" s="64"/>
      <c r="J3668" s="65"/>
      <c r="K3668" s="10"/>
      <c r="L3668" s="21">
        <v>63397.370114942525</v>
      </c>
      <c r="M3668" s="68"/>
      <c r="N3668" s="4"/>
    </row>
    <row r="3669" spans="2:14">
      <c r="B3669" s="59" t="s">
        <v>5028</v>
      </c>
      <c r="C3669" s="7" t="s">
        <v>5029</v>
      </c>
      <c r="I3669" s="64"/>
      <c r="J3669" s="65"/>
      <c r="K3669" s="10"/>
      <c r="L3669" s="21">
        <v>88322.836206896565</v>
      </c>
      <c r="M3669" s="68"/>
      <c r="N3669" s="4"/>
    </row>
    <row r="3670" spans="2:14">
      <c r="B3670" s="59" t="s">
        <v>5030</v>
      </c>
      <c r="C3670" s="7" t="s">
        <v>5031</v>
      </c>
      <c r="I3670" s="64"/>
      <c r="J3670" s="65"/>
      <c r="K3670" s="10"/>
      <c r="L3670" s="21">
        <v>51762.576436781608</v>
      </c>
      <c r="M3670" s="68"/>
      <c r="N3670" s="4"/>
    </row>
    <row r="3671" spans="2:14">
      <c r="B3671" s="59" t="s">
        <v>5032</v>
      </c>
      <c r="C3671" s="7" t="s">
        <v>5033</v>
      </c>
      <c r="I3671" s="64"/>
      <c r="J3671" s="65"/>
      <c r="K3671" s="10"/>
      <c r="L3671" s="21">
        <v>55102.752298850581</v>
      </c>
      <c r="M3671" s="68"/>
      <c r="N3671" s="4"/>
    </row>
    <row r="3672" spans="2:14">
      <c r="B3672" s="59" t="s">
        <v>5034</v>
      </c>
      <c r="C3672" s="7" t="s">
        <v>5035</v>
      </c>
      <c r="I3672" s="64"/>
      <c r="J3672" s="65"/>
      <c r="K3672" s="10"/>
      <c r="L3672" s="21">
        <v>60491.082183908053</v>
      </c>
      <c r="M3672" s="68"/>
      <c r="N3672" s="4"/>
    </row>
    <row r="3673" spans="2:14">
      <c r="B3673" s="59" t="s">
        <v>5036</v>
      </c>
      <c r="C3673" s="7" t="s">
        <v>5037</v>
      </c>
      <c r="I3673" s="64"/>
      <c r="J3673" s="65"/>
      <c r="K3673" s="10"/>
      <c r="L3673" s="21">
        <v>53386.484482758628</v>
      </c>
      <c r="M3673" s="68"/>
      <c r="N3673" s="4"/>
    </row>
    <row r="3674" spans="2:14">
      <c r="B3674" s="59" t="s">
        <v>5038</v>
      </c>
      <c r="C3674" s="7" t="s">
        <v>5039</v>
      </c>
      <c r="I3674" s="64"/>
      <c r="J3674" s="65"/>
      <c r="K3674" s="10"/>
      <c r="L3674" s="21">
        <v>57565.002873563215</v>
      </c>
      <c r="M3674" s="68"/>
      <c r="N3674" s="4"/>
    </row>
    <row r="3675" spans="2:14">
      <c r="B3675" s="59" t="s">
        <v>5040</v>
      </c>
      <c r="C3675" s="7" t="s">
        <v>5041</v>
      </c>
      <c r="I3675" s="64"/>
      <c r="J3675" s="65"/>
      <c r="K3675" s="10"/>
      <c r="L3675" s="21">
        <v>64299.146551724138</v>
      </c>
      <c r="M3675" s="68"/>
      <c r="N3675" s="4"/>
    </row>
    <row r="3676" spans="2:14">
      <c r="B3676" s="59" t="s">
        <v>5042</v>
      </c>
      <c r="C3676" s="7" t="s">
        <v>5043</v>
      </c>
      <c r="I3676" s="64"/>
      <c r="J3676" s="65"/>
      <c r="K3676" s="10"/>
      <c r="L3676" s="21">
        <v>88726.78333333334</v>
      </c>
      <c r="M3676" s="68"/>
      <c r="N3676" s="4"/>
    </row>
    <row r="3677" spans="2:14">
      <c r="B3677" s="59" t="s">
        <v>5044</v>
      </c>
      <c r="C3677" s="7" t="s">
        <v>5045</v>
      </c>
      <c r="I3677" s="64"/>
      <c r="J3677" s="65"/>
      <c r="K3677" s="10"/>
      <c r="L3677" s="21">
        <v>67287.644827586206</v>
      </c>
      <c r="M3677" s="68"/>
      <c r="N3677" s="4"/>
    </row>
    <row r="3678" spans="2:14">
      <c r="B3678" s="59" t="s">
        <v>5046</v>
      </c>
      <c r="C3678" s="7" t="s">
        <v>5047</v>
      </c>
      <c r="I3678" s="64"/>
      <c r="J3678" s="65"/>
      <c r="K3678" s="10"/>
      <c r="L3678" s="21">
        <v>70631.372988505755</v>
      </c>
      <c r="M3678" s="68"/>
      <c r="N3678" s="4"/>
    </row>
    <row r="3679" spans="2:14">
      <c r="B3679" s="59" t="s">
        <v>5048</v>
      </c>
      <c r="C3679" s="7" t="s">
        <v>5049</v>
      </c>
      <c r="I3679" s="64"/>
      <c r="J3679" s="65"/>
      <c r="K3679" s="10"/>
      <c r="L3679" s="21">
        <v>76017.672988505743</v>
      </c>
      <c r="M3679" s="68"/>
      <c r="N3679" s="4"/>
    </row>
    <row r="3680" spans="2:14">
      <c r="B3680" s="59" t="s">
        <v>5050</v>
      </c>
      <c r="C3680" s="7" t="s">
        <v>5051</v>
      </c>
      <c r="I3680" s="64"/>
      <c r="J3680" s="65"/>
      <c r="K3680" s="10"/>
      <c r="L3680" s="21">
        <v>68914.597701149425</v>
      </c>
      <c r="M3680" s="68"/>
      <c r="N3680" s="4"/>
    </row>
    <row r="3681" spans="2:14">
      <c r="B3681" s="59" t="s">
        <v>5052</v>
      </c>
      <c r="C3681" s="7" t="s">
        <v>5053</v>
      </c>
      <c r="I3681" s="64"/>
      <c r="J3681" s="65"/>
      <c r="K3681" s="10"/>
      <c r="L3681" s="21">
        <v>73093.116091954027</v>
      </c>
      <c r="M3681" s="68"/>
      <c r="N3681" s="4"/>
    </row>
    <row r="3682" spans="2:14">
      <c r="B3682" s="59" t="s">
        <v>5054</v>
      </c>
      <c r="C3682" s="7" t="s">
        <v>5055</v>
      </c>
      <c r="I3682" s="64"/>
      <c r="J3682" s="65"/>
      <c r="K3682" s="10"/>
      <c r="L3682" s="21">
        <v>79826.752298850581</v>
      </c>
      <c r="M3682" s="68"/>
      <c r="N3682" s="4"/>
    </row>
    <row r="3683" spans="2:14">
      <c r="B3683" s="59" t="s">
        <v>5056</v>
      </c>
      <c r="C3683" s="7" t="s">
        <v>5057</v>
      </c>
      <c r="I3683" s="64"/>
      <c r="J3683" s="65"/>
      <c r="K3683" s="10"/>
      <c r="L3683" s="21">
        <v>104253.37413793104</v>
      </c>
      <c r="M3683" s="68"/>
      <c r="N3683" s="4"/>
    </row>
    <row r="3684" spans="2:14">
      <c r="B3684" s="59" t="s">
        <v>5058</v>
      </c>
      <c r="C3684" s="7" t="s">
        <v>5059</v>
      </c>
      <c r="I3684" s="64"/>
      <c r="J3684" s="65"/>
      <c r="K3684" s="10"/>
      <c r="L3684" s="21">
        <v>49625.614942528737</v>
      </c>
      <c r="M3684" s="68"/>
      <c r="N3684" s="4"/>
    </row>
    <row r="3685" spans="2:14">
      <c r="B3685" s="59" t="s">
        <v>5060</v>
      </c>
      <c r="C3685" s="7" t="s">
        <v>5061</v>
      </c>
      <c r="I3685" s="64"/>
      <c r="J3685" s="65"/>
      <c r="K3685" s="10"/>
      <c r="L3685" s="21">
        <v>53034.806896551723</v>
      </c>
      <c r="M3685" s="68"/>
      <c r="N3685" s="4"/>
    </row>
    <row r="3686" spans="2:14">
      <c r="B3686" s="59" t="s">
        <v>5062</v>
      </c>
      <c r="C3686" s="7" t="s">
        <v>5063</v>
      </c>
      <c r="I3686" s="64"/>
      <c r="J3686" s="65"/>
      <c r="K3686" s="10"/>
      <c r="L3686" s="21">
        <v>58531.228160919542</v>
      </c>
      <c r="M3686" s="68"/>
      <c r="N3686" s="4"/>
    </row>
    <row r="3687" spans="2:14">
      <c r="B3687" s="59" t="s">
        <v>5064</v>
      </c>
      <c r="C3687" s="7" t="s">
        <v>5065</v>
      </c>
      <c r="I3687" s="64"/>
      <c r="J3687" s="65"/>
      <c r="K3687" s="10"/>
      <c r="L3687" s="21">
        <v>51282.00114942529</v>
      </c>
      <c r="M3687" s="68"/>
      <c r="N3687" s="4"/>
    </row>
    <row r="3688" spans="2:14">
      <c r="B3688" s="59" t="s">
        <v>5066</v>
      </c>
      <c r="C3688" s="7" t="s">
        <v>5067</v>
      </c>
      <c r="I3688" s="64"/>
      <c r="J3688" s="65"/>
      <c r="K3688" s="10"/>
      <c r="L3688" s="21">
        <v>55545.267241379312</v>
      </c>
      <c r="M3688" s="68"/>
      <c r="N3688" s="4"/>
    </row>
    <row r="3689" spans="2:14">
      <c r="B3689" s="59" t="s">
        <v>5068</v>
      </c>
      <c r="C3689" s="7" t="s">
        <v>5069</v>
      </c>
      <c r="I3689" s="64"/>
      <c r="J3689" s="65"/>
      <c r="K3689" s="10"/>
      <c r="L3689" s="21">
        <v>62418.965517241377</v>
      </c>
      <c r="M3689" s="68"/>
      <c r="N3689" s="4"/>
    </row>
    <row r="3690" spans="2:14">
      <c r="B3690" s="59" t="s">
        <v>5070</v>
      </c>
      <c r="C3690" s="7" t="s">
        <v>5071</v>
      </c>
      <c r="I3690" s="64"/>
      <c r="J3690" s="65"/>
      <c r="K3690" s="10"/>
      <c r="L3690" s="21">
        <v>87341.894252873564</v>
      </c>
      <c r="M3690" s="68"/>
      <c r="N3690" s="4"/>
    </row>
    <row r="3691" spans="2:14">
      <c r="B3691" s="59" t="s">
        <v>5072</v>
      </c>
      <c r="C3691" s="7" t="s">
        <v>5073</v>
      </c>
      <c r="I3691" s="64"/>
      <c r="J3691" s="65"/>
      <c r="K3691" s="10"/>
      <c r="L3691" s="21">
        <v>64506.702298850571</v>
      </c>
      <c r="M3691" s="68"/>
      <c r="N3691" s="4"/>
    </row>
    <row r="3692" spans="2:14">
      <c r="B3692" s="59" t="s">
        <v>5074</v>
      </c>
      <c r="C3692" s="7" t="s">
        <v>5075</v>
      </c>
      <c r="I3692" s="64"/>
      <c r="J3692" s="65"/>
      <c r="K3692" s="10"/>
      <c r="L3692" s="21">
        <v>67919.954022988502</v>
      </c>
      <c r="M3692" s="68"/>
      <c r="N3692" s="4"/>
    </row>
    <row r="3693" spans="2:14">
      <c r="B3693" s="59" t="s">
        <v>5076</v>
      </c>
      <c r="C3693" s="7" t="s">
        <v>5077</v>
      </c>
      <c r="I3693" s="64"/>
      <c r="J3693" s="65"/>
      <c r="K3693" s="10"/>
      <c r="L3693" s="21">
        <v>73416.88275862069</v>
      </c>
      <c r="M3693" s="68"/>
      <c r="N3693" s="4"/>
    </row>
    <row r="3694" spans="2:14">
      <c r="B3694" s="59" t="s">
        <v>5078</v>
      </c>
      <c r="C3694" s="7" t="s">
        <v>5079</v>
      </c>
      <c r="I3694" s="64"/>
      <c r="J3694" s="65"/>
      <c r="K3694" s="10"/>
      <c r="L3694" s="21">
        <v>66166.6408045977</v>
      </c>
      <c r="M3694" s="68"/>
      <c r="N3694" s="4"/>
    </row>
    <row r="3695" spans="2:14">
      <c r="B3695" s="59" t="s">
        <v>5080</v>
      </c>
      <c r="C3695" s="7" t="s">
        <v>5081</v>
      </c>
      <c r="I3695" s="64"/>
      <c r="J3695" s="65"/>
      <c r="K3695" s="10"/>
      <c r="L3695" s="21">
        <v>70429.906896551722</v>
      </c>
      <c r="M3695" s="68"/>
      <c r="N3695" s="4"/>
    </row>
    <row r="3696" spans="2:14">
      <c r="B3696" s="59" t="s">
        <v>5082</v>
      </c>
      <c r="C3696" s="7" t="s">
        <v>5083</v>
      </c>
      <c r="I3696" s="64"/>
      <c r="J3696" s="65"/>
      <c r="K3696" s="10"/>
      <c r="L3696" s="21">
        <v>77300.052873563225</v>
      </c>
      <c r="M3696" s="68"/>
      <c r="N3696" s="4"/>
    </row>
    <row r="3697" spans="2:14">
      <c r="B3697" s="59" t="s">
        <v>5084</v>
      </c>
      <c r="C3697" s="7" t="s">
        <v>5085</v>
      </c>
      <c r="I3697" s="64"/>
      <c r="J3697" s="65"/>
      <c r="K3697" s="10"/>
      <c r="L3697" s="21">
        <v>102228.56379310344</v>
      </c>
      <c r="M3697" s="68"/>
      <c r="N3697" s="4"/>
    </row>
    <row r="3698" spans="2:14">
      <c r="B3698" s="59" t="s">
        <v>5086</v>
      </c>
      <c r="C3698" s="7" t="s">
        <v>5087</v>
      </c>
      <c r="I3698" s="64"/>
      <c r="J3698" s="65"/>
      <c r="K3698" s="10"/>
      <c r="L3698" s="21">
        <v>55746.225862068968</v>
      </c>
      <c r="M3698" s="68"/>
      <c r="N3698" s="4"/>
    </row>
    <row r="3699" spans="2:14">
      <c r="B3699" s="59" t="s">
        <v>5088</v>
      </c>
      <c r="C3699" s="7" t="s">
        <v>5089</v>
      </c>
      <c r="I3699" s="64"/>
      <c r="J3699" s="65"/>
      <c r="K3699" s="10"/>
      <c r="L3699" s="21">
        <v>59088.939080459772</v>
      </c>
      <c r="M3699" s="68"/>
      <c r="N3699" s="4"/>
    </row>
    <row r="3700" spans="2:14">
      <c r="B3700" s="59" t="s">
        <v>5090</v>
      </c>
      <c r="C3700" s="7" t="s">
        <v>5091</v>
      </c>
      <c r="I3700" s="64"/>
      <c r="J3700" s="65"/>
      <c r="K3700" s="10"/>
      <c r="L3700" s="21">
        <v>64476.761494252874</v>
      </c>
      <c r="M3700" s="68"/>
      <c r="N3700" s="4"/>
    </row>
    <row r="3701" spans="2:14">
      <c r="B3701" s="59" t="s">
        <v>5092</v>
      </c>
      <c r="C3701" s="7" t="s">
        <v>5093</v>
      </c>
      <c r="I3701" s="64"/>
      <c r="J3701" s="65"/>
      <c r="K3701" s="10"/>
      <c r="L3701" s="21">
        <v>57374.193678160918</v>
      </c>
      <c r="M3701" s="68"/>
      <c r="N3701" s="4"/>
    </row>
    <row r="3702" spans="2:14">
      <c r="B3702" s="59" t="s">
        <v>5094</v>
      </c>
      <c r="C3702" s="7" t="s">
        <v>5095</v>
      </c>
      <c r="I3702" s="64"/>
      <c r="J3702" s="65"/>
      <c r="K3702" s="10"/>
      <c r="L3702" s="21">
        <v>61552.204597701144</v>
      </c>
      <c r="M3702" s="68"/>
      <c r="N3702" s="4"/>
    </row>
    <row r="3703" spans="2:14">
      <c r="B3703" s="59" t="s">
        <v>5096</v>
      </c>
      <c r="C3703" s="7" t="s">
        <v>5097</v>
      </c>
      <c r="I3703" s="64"/>
      <c r="J3703" s="65"/>
      <c r="K3703" s="10"/>
      <c r="L3703" s="21">
        <v>68285.840804597698</v>
      </c>
      <c r="M3703" s="68"/>
      <c r="N3703" s="4"/>
    </row>
    <row r="3704" spans="2:14">
      <c r="B3704" s="59" t="s">
        <v>5098</v>
      </c>
      <c r="C3704" s="7" t="s">
        <v>5099</v>
      </c>
      <c r="I3704" s="64"/>
      <c r="J3704" s="65"/>
      <c r="K3704" s="10"/>
      <c r="L3704" s="21">
        <v>92712.970114942524</v>
      </c>
      <c r="M3704" s="68"/>
      <c r="N3704" s="4"/>
    </row>
    <row r="3705" spans="2:14">
      <c r="B3705" s="59" t="s">
        <v>5100</v>
      </c>
      <c r="C3705" s="7" t="s">
        <v>5101</v>
      </c>
      <c r="I3705" s="64"/>
      <c r="J3705" s="65"/>
      <c r="K3705" s="10"/>
      <c r="L3705" s="21">
        <v>72470.448850574714</v>
      </c>
      <c r="M3705" s="68"/>
      <c r="N3705" s="4"/>
    </row>
    <row r="3706" spans="2:14">
      <c r="B3706" s="59" t="s">
        <v>5102</v>
      </c>
      <c r="C3706" s="7" t="s">
        <v>5103</v>
      </c>
      <c r="I3706" s="64"/>
      <c r="J3706" s="65"/>
      <c r="K3706" s="10"/>
      <c r="L3706" s="21">
        <v>75814.177011494263</v>
      </c>
      <c r="M3706" s="68"/>
      <c r="N3706" s="4"/>
    </row>
    <row r="3707" spans="2:14">
      <c r="B3707" s="59" t="s">
        <v>5104</v>
      </c>
      <c r="C3707" s="7" t="s">
        <v>5105</v>
      </c>
      <c r="I3707" s="64"/>
      <c r="J3707" s="65"/>
      <c r="K3707" s="10"/>
      <c r="L3707" s="21">
        <v>81201.491954022989</v>
      </c>
      <c r="M3707" s="68"/>
      <c r="N3707" s="4"/>
    </row>
    <row r="3708" spans="2:14">
      <c r="B3708" s="59" t="s">
        <v>5106</v>
      </c>
      <c r="C3708" s="7" t="s">
        <v>5107</v>
      </c>
      <c r="I3708" s="64"/>
      <c r="J3708" s="65"/>
      <c r="K3708" s="10"/>
      <c r="L3708" s="21">
        <v>74095.371839080457</v>
      </c>
      <c r="M3708" s="68"/>
      <c r="N3708" s="4"/>
    </row>
    <row r="3709" spans="2:14">
      <c r="B3709" s="59" t="s">
        <v>5108</v>
      </c>
      <c r="C3709" s="7" t="s">
        <v>5109</v>
      </c>
      <c r="I3709" s="64"/>
      <c r="J3709" s="65"/>
      <c r="K3709" s="10"/>
      <c r="L3709" s="21">
        <v>78274.905172413783</v>
      </c>
      <c r="M3709" s="68"/>
      <c r="N3709" s="4"/>
    </row>
    <row r="3710" spans="2:14">
      <c r="B3710" s="59" t="s">
        <v>5110</v>
      </c>
      <c r="C3710" s="7" t="s">
        <v>5111</v>
      </c>
      <c r="I3710" s="64"/>
      <c r="J3710" s="65"/>
      <c r="K3710" s="10"/>
      <c r="L3710" s="21">
        <v>85008.033908045967</v>
      </c>
      <c r="M3710" s="68"/>
      <c r="N3710" s="4"/>
    </row>
    <row r="3711" spans="2:14">
      <c r="B3711" s="59" t="s">
        <v>5112</v>
      </c>
      <c r="C3711" s="7" t="s">
        <v>5113</v>
      </c>
      <c r="I3711" s="64"/>
      <c r="J3711" s="65"/>
      <c r="K3711" s="10"/>
      <c r="L3711" s="21">
        <v>109435.16321839081</v>
      </c>
      <c r="M3711" s="68"/>
      <c r="N3711" s="4"/>
    </row>
    <row r="3712" spans="2:14">
      <c r="B3712" s="59" t="s">
        <v>5114</v>
      </c>
      <c r="C3712" s="7" t="s">
        <v>5115</v>
      </c>
      <c r="I3712" s="64"/>
      <c r="J3712" s="65"/>
      <c r="K3712" s="10"/>
      <c r="L3712" s="21">
        <v>55534.610344827583</v>
      </c>
      <c r="M3712" s="68"/>
      <c r="N3712" s="4"/>
    </row>
    <row r="3713" spans="2:14">
      <c r="B3713" s="59" t="s">
        <v>5116</v>
      </c>
      <c r="C3713" s="7" t="s">
        <v>5117</v>
      </c>
      <c r="I3713" s="64"/>
      <c r="J3713" s="65"/>
      <c r="K3713" s="10"/>
      <c r="L3713" s="21">
        <v>58878.845977011493</v>
      </c>
      <c r="M3713" s="68"/>
      <c r="N3713" s="4"/>
    </row>
    <row r="3714" spans="2:14">
      <c r="B3714" s="59" t="s">
        <v>5118</v>
      </c>
      <c r="C3714" s="7" t="s">
        <v>5119</v>
      </c>
      <c r="I3714" s="64"/>
      <c r="J3714" s="65"/>
      <c r="K3714" s="10"/>
      <c r="L3714" s="21">
        <v>64264.638505747127</v>
      </c>
      <c r="M3714" s="68"/>
      <c r="N3714" s="4"/>
    </row>
    <row r="3715" spans="2:14">
      <c r="B3715" s="59" t="s">
        <v>5120</v>
      </c>
      <c r="C3715" s="7" t="s">
        <v>5121</v>
      </c>
      <c r="I3715" s="64"/>
      <c r="J3715" s="65"/>
      <c r="K3715" s="10"/>
      <c r="L3715" s="21">
        <v>57160.040804597702</v>
      </c>
      <c r="M3715" s="68"/>
      <c r="N3715" s="4"/>
    </row>
    <row r="3716" spans="2:14">
      <c r="B3716" s="59" t="s">
        <v>5122</v>
      </c>
      <c r="C3716" s="7" t="s">
        <v>5123</v>
      </c>
      <c r="I3716" s="64"/>
      <c r="J3716" s="65"/>
      <c r="K3716" s="10"/>
      <c r="L3716" s="21">
        <v>61339.574137931035</v>
      </c>
      <c r="M3716" s="68"/>
      <c r="N3716" s="4"/>
    </row>
    <row r="3717" spans="2:14">
      <c r="B3717" s="59" t="s">
        <v>5124</v>
      </c>
      <c r="C3717" s="7" t="s">
        <v>5125</v>
      </c>
      <c r="I3717" s="64"/>
      <c r="J3717" s="65"/>
      <c r="K3717" s="10"/>
      <c r="L3717" s="21">
        <v>68072.702873563219</v>
      </c>
      <c r="M3717" s="68"/>
      <c r="N3717" s="4"/>
    </row>
    <row r="3718" spans="2:14">
      <c r="B3718" s="59" t="s">
        <v>5126</v>
      </c>
      <c r="C3718" s="7" t="s">
        <v>5127</v>
      </c>
      <c r="I3718" s="64"/>
      <c r="J3718" s="65"/>
      <c r="K3718" s="10"/>
      <c r="L3718" s="21">
        <v>92499.324712643691</v>
      </c>
      <c r="M3718" s="68"/>
      <c r="N3718" s="4"/>
    </row>
    <row r="3719" spans="2:14">
      <c r="B3719" s="59" t="s">
        <v>5128</v>
      </c>
      <c r="C3719" s="7" t="s">
        <v>5129</v>
      </c>
      <c r="I3719" s="64"/>
      <c r="J3719" s="65"/>
      <c r="K3719" s="10"/>
      <c r="L3719" s="21">
        <v>72194.384482758629</v>
      </c>
      <c r="M3719" s="68"/>
      <c r="N3719" s="4"/>
    </row>
    <row r="3720" spans="2:14">
      <c r="B3720" s="59" t="s">
        <v>5130</v>
      </c>
      <c r="C3720" s="7" t="s">
        <v>5131</v>
      </c>
      <c r="I3720" s="64"/>
      <c r="J3720" s="65"/>
      <c r="K3720" s="10"/>
      <c r="L3720" s="21">
        <v>75537.605172413794</v>
      </c>
      <c r="M3720" s="68"/>
      <c r="N3720" s="4"/>
    </row>
    <row r="3721" spans="2:14">
      <c r="B3721" s="59" t="s">
        <v>5132</v>
      </c>
      <c r="C3721" s="7" t="s">
        <v>5133</v>
      </c>
      <c r="I3721" s="64"/>
      <c r="J3721" s="65"/>
      <c r="K3721" s="10"/>
      <c r="L3721" s="21">
        <v>80925.427586206904</v>
      </c>
      <c r="M3721" s="68"/>
      <c r="N3721" s="4"/>
    </row>
    <row r="3722" spans="2:14">
      <c r="B3722" s="59" t="s">
        <v>5134</v>
      </c>
      <c r="C3722" s="7" t="s">
        <v>5135</v>
      </c>
      <c r="I3722" s="64"/>
      <c r="J3722" s="65"/>
      <c r="K3722" s="10"/>
      <c r="L3722" s="21">
        <v>73819.814942528741</v>
      </c>
      <c r="M3722" s="68"/>
      <c r="N3722" s="4"/>
    </row>
    <row r="3723" spans="2:14">
      <c r="B3723" s="59" t="s">
        <v>5136</v>
      </c>
      <c r="C3723" s="7" t="s">
        <v>5137</v>
      </c>
      <c r="I3723" s="64"/>
      <c r="J3723" s="65"/>
      <c r="K3723" s="10"/>
      <c r="L3723" s="21">
        <v>77999.348275862081</v>
      </c>
      <c r="M3723" s="68"/>
      <c r="N3723" s="4"/>
    </row>
    <row r="3724" spans="2:14">
      <c r="B3724" s="59" t="s">
        <v>5138</v>
      </c>
      <c r="C3724" s="7" t="s">
        <v>5139</v>
      </c>
      <c r="I3724" s="64"/>
      <c r="J3724" s="65"/>
      <c r="K3724" s="10"/>
      <c r="L3724" s="21">
        <v>84733.491954022989</v>
      </c>
      <c r="M3724" s="68"/>
      <c r="N3724" s="4"/>
    </row>
    <row r="3725" spans="2:14">
      <c r="B3725" s="59" t="s">
        <v>5140</v>
      </c>
      <c r="C3725" s="7" t="s">
        <v>5141</v>
      </c>
      <c r="I3725" s="64"/>
      <c r="J3725" s="65"/>
      <c r="K3725" s="10"/>
      <c r="L3725" s="21">
        <v>109160.62126436782</v>
      </c>
      <c r="M3725" s="68"/>
      <c r="N3725" s="4"/>
    </row>
    <row r="3726" spans="2:14">
      <c r="B3726" s="59" t="s">
        <v>5142</v>
      </c>
      <c r="C3726" s="7" t="s">
        <v>5143</v>
      </c>
      <c r="I3726" s="64"/>
      <c r="J3726" s="65"/>
      <c r="K3726" s="10"/>
      <c r="L3726" s="21">
        <v>68699.429885057471</v>
      </c>
      <c r="M3726" s="68"/>
      <c r="N3726" s="4"/>
    </row>
    <row r="3727" spans="2:14">
      <c r="B3727" s="59" t="s">
        <v>5144</v>
      </c>
      <c r="C3727" s="7" t="s">
        <v>5145</v>
      </c>
      <c r="I3727" s="64"/>
      <c r="J3727" s="65"/>
      <c r="K3727" s="10"/>
      <c r="L3727" s="21">
        <v>72112.174137931041</v>
      </c>
      <c r="M3727" s="68"/>
      <c r="N3727" s="4"/>
    </row>
    <row r="3728" spans="2:14">
      <c r="B3728" s="59" t="s">
        <v>5146</v>
      </c>
      <c r="C3728" s="7" t="s">
        <v>5147</v>
      </c>
      <c r="I3728" s="64"/>
      <c r="J3728" s="65"/>
      <c r="K3728" s="10"/>
      <c r="L3728" s="21">
        <v>77610.117816091966</v>
      </c>
      <c r="M3728" s="68"/>
      <c r="N3728" s="4"/>
    </row>
    <row r="3729" spans="2:14">
      <c r="B3729" s="59" t="s">
        <v>5148</v>
      </c>
      <c r="C3729" s="7" t="s">
        <v>5149</v>
      </c>
      <c r="I3729" s="64"/>
      <c r="J3729" s="65"/>
      <c r="K3729" s="10"/>
      <c r="L3729" s="21">
        <v>70359.368390804608</v>
      </c>
      <c r="M3729" s="68"/>
      <c r="N3729" s="4"/>
    </row>
    <row r="3730" spans="2:14">
      <c r="B3730" s="59" t="s">
        <v>5150</v>
      </c>
      <c r="C3730" s="7" t="s">
        <v>5151</v>
      </c>
      <c r="I3730" s="64"/>
      <c r="J3730" s="65"/>
      <c r="K3730" s="10"/>
      <c r="L3730" s="21">
        <v>74623.649425287353</v>
      </c>
      <c r="M3730" s="68"/>
      <c r="N3730" s="4"/>
    </row>
    <row r="3731" spans="2:14">
      <c r="B3731" s="59" t="s">
        <v>5152</v>
      </c>
      <c r="C3731" s="7" t="s">
        <v>5153</v>
      </c>
      <c r="I3731" s="64"/>
      <c r="J3731" s="65"/>
      <c r="K3731" s="10"/>
      <c r="L3731" s="21">
        <v>81495.825287356318</v>
      </c>
      <c r="M3731" s="68"/>
      <c r="N3731" s="4"/>
    </row>
    <row r="3732" spans="2:14">
      <c r="B3732" s="59" t="s">
        <v>5154</v>
      </c>
      <c r="C3732" s="7" t="s">
        <v>5155</v>
      </c>
      <c r="I3732" s="64"/>
      <c r="J3732" s="65"/>
      <c r="K3732" s="10"/>
      <c r="L3732" s="21">
        <v>106419.76896551726</v>
      </c>
      <c r="M3732" s="68"/>
      <c r="N3732" s="4"/>
    </row>
    <row r="3733" spans="2:14">
      <c r="B3733" s="59" t="s">
        <v>5156</v>
      </c>
      <c r="C3733" s="7" t="s">
        <v>5157</v>
      </c>
      <c r="I3733" s="64"/>
      <c r="J3733" s="65"/>
      <c r="K3733" s="10"/>
      <c r="L3733" s="21">
        <v>89311.390229885044</v>
      </c>
      <c r="M3733" s="68"/>
      <c r="N3733" s="4"/>
    </row>
    <row r="3734" spans="2:14">
      <c r="B3734" s="59" t="s">
        <v>5158</v>
      </c>
      <c r="C3734" s="7" t="s">
        <v>5159</v>
      </c>
      <c r="I3734" s="64"/>
      <c r="J3734" s="65"/>
      <c r="K3734" s="10"/>
      <c r="L3734" s="21">
        <v>92720.074712643676</v>
      </c>
      <c r="M3734" s="68"/>
      <c r="N3734" s="4"/>
    </row>
    <row r="3735" spans="2:14">
      <c r="B3735" s="59" t="s">
        <v>5160</v>
      </c>
      <c r="C3735" s="7" t="s">
        <v>5161</v>
      </c>
      <c r="I3735" s="64"/>
      <c r="J3735" s="65"/>
      <c r="K3735" s="10"/>
      <c r="L3735" s="21">
        <v>98217.003448275864</v>
      </c>
      <c r="M3735" s="68"/>
      <c r="N3735" s="4"/>
    </row>
    <row r="3736" spans="2:14">
      <c r="B3736" s="59" t="s">
        <v>5162</v>
      </c>
      <c r="C3736" s="7" t="s">
        <v>5163</v>
      </c>
      <c r="I3736" s="64"/>
      <c r="J3736" s="65"/>
      <c r="K3736" s="10"/>
      <c r="L3736" s="21">
        <v>90969.806321839074</v>
      </c>
      <c r="M3736" s="68"/>
      <c r="N3736" s="4"/>
    </row>
    <row r="3737" spans="2:14">
      <c r="B3737" s="59" t="s">
        <v>5164</v>
      </c>
      <c r="C3737" s="7" t="s">
        <v>5165</v>
      </c>
      <c r="I3737" s="64"/>
      <c r="J3737" s="65"/>
      <c r="K3737" s="10"/>
      <c r="L3737" s="21">
        <v>95234.087356321848</v>
      </c>
      <c r="M3737" s="68"/>
      <c r="N3737" s="4"/>
    </row>
    <row r="3738" spans="2:14">
      <c r="B3738" s="59" t="s">
        <v>5166</v>
      </c>
      <c r="C3738" s="7" t="s">
        <v>5167</v>
      </c>
      <c r="I3738" s="64"/>
      <c r="J3738" s="65"/>
      <c r="K3738" s="10"/>
      <c r="L3738" s="21">
        <v>102104.23333333334</v>
      </c>
      <c r="M3738" s="68"/>
      <c r="N3738" s="4"/>
    </row>
    <row r="3739" spans="2:14">
      <c r="B3739" s="59" t="s">
        <v>5168</v>
      </c>
      <c r="C3739" s="7" t="s">
        <v>5169</v>
      </c>
      <c r="I3739" s="64"/>
      <c r="J3739" s="65"/>
      <c r="K3739" s="10"/>
      <c r="L3739" s="21">
        <v>127030.20689655172</v>
      </c>
      <c r="M3739" s="68"/>
      <c r="N3739" s="4"/>
    </row>
    <row r="3740" spans="2:14">
      <c r="B3740" s="59" t="s">
        <v>5170</v>
      </c>
      <c r="C3740" s="7" t="s">
        <v>5171</v>
      </c>
      <c r="I3740" s="64"/>
      <c r="J3740" s="65"/>
      <c r="K3740" s="10"/>
      <c r="L3740" s="21">
        <v>66010.339655172414</v>
      </c>
      <c r="M3740" s="68"/>
      <c r="N3740" s="4"/>
    </row>
    <row r="3741" spans="2:14">
      <c r="B3741" s="59" t="s">
        <v>5172</v>
      </c>
      <c r="C3741" s="7" t="s">
        <v>5173</v>
      </c>
      <c r="I3741" s="64"/>
      <c r="J3741" s="65"/>
      <c r="K3741" s="10"/>
      <c r="L3741" s="21">
        <v>69421.561494252877</v>
      </c>
      <c r="M3741" s="68"/>
      <c r="N3741" s="4"/>
    </row>
    <row r="3742" spans="2:14">
      <c r="B3742" s="59" t="s">
        <v>5174</v>
      </c>
      <c r="C3742" s="7" t="s">
        <v>5175</v>
      </c>
      <c r="I3742" s="64"/>
      <c r="J3742" s="65"/>
      <c r="K3742" s="10"/>
      <c r="L3742" s="21">
        <v>74918.997701149419</v>
      </c>
      <c r="M3742" s="68"/>
      <c r="N3742" s="4"/>
    </row>
    <row r="3743" spans="2:14">
      <c r="B3743" s="59" t="s">
        <v>5176</v>
      </c>
      <c r="C3743" s="7" t="s">
        <v>5177</v>
      </c>
      <c r="I3743" s="64"/>
      <c r="J3743" s="65"/>
      <c r="K3743" s="10"/>
      <c r="L3743" s="21">
        <v>67668.248275862075</v>
      </c>
      <c r="M3743" s="68"/>
      <c r="N3743" s="4"/>
    </row>
    <row r="3744" spans="2:14">
      <c r="B3744" s="59" t="s">
        <v>5178</v>
      </c>
      <c r="C3744" s="7" t="s">
        <v>5179</v>
      </c>
      <c r="I3744" s="64"/>
      <c r="J3744" s="65"/>
      <c r="K3744" s="10"/>
      <c r="L3744" s="21">
        <v>71932.52931034482</v>
      </c>
      <c r="M3744" s="68"/>
      <c r="N3744" s="4"/>
    </row>
    <row r="3745" spans="2:14">
      <c r="B3745" s="59" t="s">
        <v>5180</v>
      </c>
      <c r="C3745" s="7" t="s">
        <v>5181</v>
      </c>
      <c r="I3745" s="64"/>
      <c r="J3745" s="65"/>
      <c r="K3745" s="10"/>
      <c r="L3745" s="21">
        <v>78804.197701149431</v>
      </c>
      <c r="M3745" s="68"/>
      <c r="N3745" s="4"/>
    </row>
    <row r="3746" spans="2:14">
      <c r="B3746" s="59" t="s">
        <v>5182</v>
      </c>
      <c r="C3746" s="7" t="s">
        <v>5183</v>
      </c>
      <c r="I3746" s="64"/>
      <c r="J3746" s="65"/>
      <c r="K3746" s="10"/>
      <c r="L3746" s="21">
        <v>103730.17126436782</v>
      </c>
      <c r="M3746" s="68"/>
      <c r="N3746" s="4"/>
    </row>
    <row r="3747" spans="2:14">
      <c r="B3747" s="59" t="s">
        <v>5184</v>
      </c>
      <c r="C3747" s="7" t="s">
        <v>5185</v>
      </c>
      <c r="I3747" s="64"/>
      <c r="J3747" s="65"/>
      <c r="K3747" s="10"/>
      <c r="L3747" s="21">
        <v>85811.868390804608</v>
      </c>
      <c r="M3747" s="68"/>
      <c r="N3747" s="4"/>
    </row>
    <row r="3748" spans="2:14">
      <c r="B3748" s="59" t="s">
        <v>5186</v>
      </c>
      <c r="C3748" s="7" t="s">
        <v>5187</v>
      </c>
      <c r="I3748" s="64"/>
      <c r="J3748" s="65"/>
      <c r="K3748" s="10"/>
      <c r="L3748" s="21">
        <v>89222.075287356318</v>
      </c>
      <c r="M3748" s="68"/>
      <c r="N3748" s="4"/>
    </row>
    <row r="3749" spans="2:14">
      <c r="B3749" s="59" t="s">
        <v>5188</v>
      </c>
      <c r="C3749" s="7" t="s">
        <v>5189</v>
      </c>
      <c r="I3749" s="64"/>
      <c r="J3749" s="65"/>
      <c r="K3749" s="10"/>
      <c r="L3749" s="21">
        <v>94719.511494252874</v>
      </c>
      <c r="M3749" s="68"/>
      <c r="N3749" s="4"/>
    </row>
    <row r="3750" spans="2:14">
      <c r="B3750" s="59" t="s">
        <v>5190</v>
      </c>
      <c r="C3750" s="7" t="s">
        <v>5191</v>
      </c>
      <c r="I3750" s="64"/>
      <c r="J3750" s="65"/>
      <c r="K3750" s="10"/>
      <c r="L3750" s="21">
        <v>87471.299425287347</v>
      </c>
      <c r="M3750" s="68"/>
      <c r="N3750" s="4"/>
    </row>
    <row r="3751" spans="2:14">
      <c r="B3751" s="59" t="s">
        <v>5192</v>
      </c>
      <c r="C3751" s="7" t="s">
        <v>5193</v>
      </c>
      <c r="I3751" s="64"/>
      <c r="J3751" s="65"/>
      <c r="K3751" s="10"/>
      <c r="L3751" s="21">
        <v>91735.580459770121</v>
      </c>
      <c r="M3751" s="68"/>
      <c r="N3751" s="4"/>
    </row>
    <row r="3752" spans="2:14">
      <c r="B3752" s="59" t="s">
        <v>5194</v>
      </c>
      <c r="C3752" s="7" t="s">
        <v>5195</v>
      </c>
      <c r="I3752" s="64"/>
      <c r="J3752" s="65"/>
      <c r="K3752" s="10"/>
      <c r="L3752" s="21">
        <v>98605.72643678161</v>
      </c>
      <c r="M3752" s="68"/>
      <c r="N3752" s="4"/>
    </row>
    <row r="3753" spans="2:14">
      <c r="B3753" s="59" t="s">
        <v>5196</v>
      </c>
      <c r="C3753" s="7" t="s">
        <v>5197</v>
      </c>
      <c r="I3753" s="64"/>
      <c r="J3753" s="65"/>
      <c r="K3753" s="10"/>
      <c r="L3753" s="21">
        <v>123530.17758620689</v>
      </c>
      <c r="M3753" s="68"/>
      <c r="N3753" s="4"/>
    </row>
    <row r="3754" spans="2:14">
      <c r="B3754" s="59" t="s">
        <v>5198</v>
      </c>
      <c r="C3754" s="7" t="s">
        <v>5199</v>
      </c>
      <c r="I3754" s="64"/>
      <c r="J3754" s="65"/>
      <c r="K3754" s="10"/>
      <c r="L3754" s="21">
        <v>84594.952298850578</v>
      </c>
      <c r="M3754" s="68"/>
      <c r="N3754" s="4"/>
    </row>
    <row r="3755" spans="2:14">
      <c r="B3755" s="59" t="s">
        <v>5200</v>
      </c>
      <c r="C3755" s="7" t="s">
        <v>5201</v>
      </c>
      <c r="I3755" s="64"/>
      <c r="J3755" s="65"/>
      <c r="K3755" s="10"/>
      <c r="L3755" s="21">
        <v>87937.158045977005</v>
      </c>
      <c r="M3755" s="68"/>
      <c r="N3755" s="4"/>
    </row>
    <row r="3756" spans="2:14">
      <c r="B3756" s="59" t="s">
        <v>5202</v>
      </c>
      <c r="C3756" s="7" t="s">
        <v>5203</v>
      </c>
      <c r="I3756" s="64"/>
      <c r="J3756" s="65"/>
      <c r="K3756" s="10"/>
      <c r="L3756" s="21">
        <v>93324.98045977013</v>
      </c>
      <c r="M3756" s="68"/>
      <c r="N3756" s="4"/>
    </row>
    <row r="3757" spans="2:14">
      <c r="B3757" s="59" t="s">
        <v>5204</v>
      </c>
      <c r="C3757" s="7" t="s">
        <v>5205</v>
      </c>
      <c r="I3757" s="64"/>
      <c r="J3757" s="65"/>
      <c r="K3757" s="10"/>
      <c r="L3757" s="21">
        <v>86219.875287356335</v>
      </c>
      <c r="M3757" s="68"/>
      <c r="N3757" s="4"/>
    </row>
    <row r="3758" spans="2:14">
      <c r="B3758" s="59" t="s">
        <v>5206</v>
      </c>
      <c r="C3758" s="7" t="s">
        <v>5207</v>
      </c>
      <c r="I3758" s="64"/>
      <c r="J3758" s="65"/>
      <c r="K3758" s="10"/>
      <c r="L3758" s="21">
        <v>90400.423563218385</v>
      </c>
      <c r="M3758" s="68"/>
      <c r="N3758" s="4"/>
    </row>
    <row r="3759" spans="2:14">
      <c r="B3759" s="59" t="s">
        <v>5208</v>
      </c>
      <c r="C3759" s="7" t="s">
        <v>5209</v>
      </c>
      <c r="I3759" s="64"/>
      <c r="J3759" s="65"/>
      <c r="K3759" s="10"/>
      <c r="L3759" s="21">
        <v>97133.552298850569</v>
      </c>
      <c r="M3759" s="68"/>
      <c r="N3759" s="4"/>
    </row>
    <row r="3760" spans="2:14">
      <c r="B3760" s="59" t="s">
        <v>5210</v>
      </c>
      <c r="C3760" s="7" t="s">
        <v>5211</v>
      </c>
      <c r="I3760" s="64"/>
      <c r="J3760" s="65"/>
      <c r="K3760" s="10"/>
      <c r="L3760" s="21">
        <v>121560.68160919541</v>
      </c>
      <c r="M3760" s="68"/>
      <c r="N3760" s="4"/>
    </row>
    <row r="3761" spans="2:14">
      <c r="B3761" s="59" t="s">
        <v>5212</v>
      </c>
      <c r="C3761" s="7" t="s">
        <v>5213</v>
      </c>
      <c r="I3761" s="64"/>
      <c r="J3761" s="65"/>
      <c r="K3761" s="10"/>
      <c r="L3761" s="21">
        <v>109972.06781609196</v>
      </c>
      <c r="M3761" s="68"/>
      <c r="N3761" s="4"/>
    </row>
    <row r="3762" spans="2:14">
      <c r="B3762" s="59" t="s">
        <v>5214</v>
      </c>
      <c r="C3762" s="7" t="s">
        <v>5215</v>
      </c>
      <c r="I3762" s="64"/>
      <c r="J3762" s="65"/>
      <c r="K3762" s="10"/>
      <c r="L3762" s="21">
        <v>113317.31839080459</v>
      </c>
      <c r="M3762" s="68"/>
      <c r="N3762" s="4"/>
    </row>
    <row r="3763" spans="2:14">
      <c r="B3763" s="59" t="s">
        <v>5216</v>
      </c>
      <c r="C3763" s="7" t="s">
        <v>5217</v>
      </c>
      <c r="I3763" s="64"/>
      <c r="J3763" s="65"/>
      <c r="K3763" s="10"/>
      <c r="L3763" s="21">
        <v>118701.58850574713</v>
      </c>
      <c r="M3763" s="68"/>
      <c r="N3763" s="4"/>
    </row>
    <row r="3764" spans="2:14">
      <c r="B3764" s="59" t="s">
        <v>5218</v>
      </c>
      <c r="C3764" s="7" t="s">
        <v>5219</v>
      </c>
      <c r="I3764" s="64"/>
      <c r="J3764" s="65"/>
      <c r="K3764" s="10"/>
      <c r="L3764" s="21">
        <v>111598.5132183908</v>
      </c>
      <c r="M3764" s="68"/>
      <c r="N3764" s="4"/>
    </row>
    <row r="3765" spans="2:14">
      <c r="B3765" s="59" t="s">
        <v>5220</v>
      </c>
      <c r="C3765" s="7" t="s">
        <v>5221</v>
      </c>
      <c r="I3765" s="64"/>
      <c r="J3765" s="65"/>
      <c r="K3765" s="10"/>
      <c r="L3765" s="21">
        <v>115777.0316091954</v>
      </c>
      <c r="M3765" s="68"/>
      <c r="N3765" s="4"/>
    </row>
    <row r="3766" spans="2:14">
      <c r="B3766" s="59" t="s">
        <v>5222</v>
      </c>
      <c r="C3766" s="7" t="s">
        <v>5223</v>
      </c>
      <c r="I3766" s="64"/>
      <c r="J3766" s="65"/>
      <c r="K3766" s="10"/>
      <c r="L3766" s="21">
        <v>122512.19022988506</v>
      </c>
      <c r="M3766" s="68"/>
      <c r="N3766" s="4"/>
    </row>
    <row r="3767" spans="2:14">
      <c r="B3767" s="59" t="s">
        <v>5224</v>
      </c>
      <c r="C3767" s="7" t="s">
        <v>5225</v>
      </c>
      <c r="I3767" s="64"/>
      <c r="J3767" s="65"/>
      <c r="K3767" s="10"/>
      <c r="L3767" s="21">
        <v>146937.79712643678</v>
      </c>
      <c r="M3767" s="68"/>
      <c r="N3767" s="4"/>
    </row>
    <row r="3768" spans="2:14">
      <c r="B3768" s="59" t="s">
        <v>5226</v>
      </c>
      <c r="C3768" s="7" t="s">
        <v>5227</v>
      </c>
      <c r="I3768" s="64"/>
      <c r="J3768" s="65"/>
      <c r="K3768" s="10"/>
      <c r="L3768" s="21">
        <v>100222.02241379309</v>
      </c>
      <c r="M3768" s="68"/>
      <c r="N3768" s="4"/>
    </row>
    <row r="3769" spans="2:14">
      <c r="B3769" s="59" t="s">
        <v>5228</v>
      </c>
      <c r="C3769" s="7" t="s">
        <v>5229</v>
      </c>
      <c r="I3769" s="64"/>
      <c r="J3769" s="65"/>
      <c r="K3769" s="10"/>
      <c r="L3769" s="21">
        <v>103564.73563218392</v>
      </c>
      <c r="M3769" s="68"/>
      <c r="N3769" s="4"/>
    </row>
    <row r="3770" spans="2:14">
      <c r="B3770" s="59" t="s">
        <v>5230</v>
      </c>
      <c r="C3770" s="7" t="s">
        <v>5231</v>
      </c>
      <c r="I3770" s="64"/>
      <c r="J3770" s="65"/>
      <c r="K3770" s="10"/>
      <c r="L3770" s="21">
        <v>108952.55804597701</v>
      </c>
      <c r="M3770" s="68"/>
      <c r="N3770" s="4"/>
    </row>
    <row r="3771" spans="2:14">
      <c r="B3771" s="59" t="s">
        <v>5232</v>
      </c>
      <c r="C3771" s="7" t="s">
        <v>5233</v>
      </c>
      <c r="I3771" s="64"/>
      <c r="J3771" s="65"/>
      <c r="K3771" s="10"/>
      <c r="L3771" s="21">
        <v>101847.45287356322</v>
      </c>
      <c r="M3771" s="68"/>
      <c r="N3771" s="4"/>
    </row>
    <row r="3772" spans="2:14">
      <c r="B3772" s="59" t="s">
        <v>5234</v>
      </c>
      <c r="C3772" s="7" t="s">
        <v>5235</v>
      </c>
      <c r="I3772" s="64"/>
      <c r="J3772" s="65"/>
      <c r="K3772" s="10"/>
      <c r="L3772" s="21">
        <v>106026.47873563219</v>
      </c>
      <c r="M3772" s="68"/>
      <c r="N3772" s="4"/>
    </row>
    <row r="3773" spans="2:14">
      <c r="B3773" s="59" t="s">
        <v>5236</v>
      </c>
      <c r="C3773" s="7" t="s">
        <v>5237</v>
      </c>
      <c r="I3773" s="64"/>
      <c r="J3773" s="65"/>
      <c r="K3773" s="10"/>
      <c r="L3773" s="21">
        <v>112760.11494252874</v>
      </c>
      <c r="M3773" s="68"/>
      <c r="N3773" s="4"/>
    </row>
    <row r="3774" spans="2:14">
      <c r="B3774" s="59" t="s">
        <v>5238</v>
      </c>
      <c r="C3774" s="7" t="s">
        <v>5239</v>
      </c>
      <c r="I3774" s="64"/>
      <c r="J3774" s="65"/>
      <c r="K3774" s="10"/>
      <c r="L3774" s="21">
        <v>137185.72183908045</v>
      </c>
      <c r="M3774" s="68"/>
      <c r="N3774" s="4"/>
    </row>
    <row r="3775" spans="2:14">
      <c r="B3775" s="59" t="s">
        <v>5240</v>
      </c>
      <c r="C3775" s="7" t="s">
        <v>5241</v>
      </c>
      <c r="I3775" s="64"/>
      <c r="J3775" s="65"/>
      <c r="K3775" s="10"/>
      <c r="L3775" s="21">
        <v>130286.65000000001</v>
      </c>
      <c r="M3775" s="68"/>
      <c r="N3775" s="4"/>
    </row>
    <row r="3776" spans="2:14">
      <c r="B3776" s="59" t="s">
        <v>5242</v>
      </c>
      <c r="C3776" s="7" t="s">
        <v>5243</v>
      </c>
      <c r="I3776" s="64"/>
      <c r="J3776" s="65"/>
      <c r="K3776" s="10"/>
      <c r="L3776" s="21">
        <v>133630.37816091956</v>
      </c>
      <c r="M3776" s="68"/>
      <c r="N3776" s="4"/>
    </row>
    <row r="3777" spans="2:14">
      <c r="B3777" s="59" t="s">
        <v>5244</v>
      </c>
      <c r="C3777" s="7" t="s">
        <v>5245</v>
      </c>
      <c r="I3777" s="64"/>
      <c r="J3777" s="65"/>
      <c r="K3777" s="10"/>
      <c r="L3777" s="21">
        <v>139016.67816091955</v>
      </c>
      <c r="M3777" s="68"/>
      <c r="N3777" s="4"/>
    </row>
    <row r="3778" spans="2:14">
      <c r="B3778" s="59" t="s">
        <v>5246</v>
      </c>
      <c r="C3778" s="7" t="s">
        <v>5247</v>
      </c>
      <c r="I3778" s="64"/>
      <c r="J3778" s="65"/>
      <c r="K3778" s="10"/>
      <c r="L3778" s="21">
        <v>131912.08045977011</v>
      </c>
      <c r="M3778" s="68"/>
      <c r="N3778" s="4"/>
    </row>
    <row r="3779" spans="2:14">
      <c r="B3779" s="59" t="s">
        <v>5248</v>
      </c>
      <c r="C3779" s="7" t="s">
        <v>5249</v>
      </c>
      <c r="I3779" s="64"/>
      <c r="J3779" s="65"/>
      <c r="K3779" s="10"/>
      <c r="L3779" s="21">
        <v>136091.10632183909</v>
      </c>
      <c r="M3779" s="68"/>
      <c r="N3779" s="4"/>
    </row>
    <row r="3780" spans="2:14">
      <c r="B3780" s="59" t="s">
        <v>5250</v>
      </c>
      <c r="C3780" s="7" t="s">
        <v>5251</v>
      </c>
      <c r="I3780" s="64"/>
      <c r="J3780" s="65"/>
      <c r="K3780" s="10"/>
      <c r="L3780" s="21">
        <v>142824.74252873563</v>
      </c>
      <c r="M3780" s="68"/>
      <c r="N3780" s="4"/>
    </row>
    <row r="3781" spans="2:14">
      <c r="B3781" s="59" t="s">
        <v>5252</v>
      </c>
      <c r="C3781" s="7" t="s">
        <v>5253</v>
      </c>
      <c r="I3781" s="64"/>
      <c r="J3781" s="65"/>
      <c r="K3781" s="10"/>
      <c r="L3781" s="21">
        <v>167251.87183908044</v>
      </c>
      <c r="M3781" s="68"/>
      <c r="N3781" s="4"/>
    </row>
    <row r="3782" spans="2:14">
      <c r="B3782" s="59" t="s">
        <v>5254</v>
      </c>
      <c r="C3782" s="7" t="s">
        <v>5255</v>
      </c>
      <c r="I3782" s="64"/>
      <c r="J3782" s="65"/>
      <c r="K3782" s="10"/>
      <c r="L3782" s="21">
        <v>110209.56436781608</v>
      </c>
      <c r="M3782" s="68"/>
      <c r="N3782" s="4"/>
    </row>
    <row r="3783" spans="2:14">
      <c r="B3783" s="59" t="s">
        <v>5256</v>
      </c>
      <c r="C3783" s="7" t="s">
        <v>5257</v>
      </c>
      <c r="I3783" s="64"/>
      <c r="J3783" s="65"/>
      <c r="K3783" s="10"/>
      <c r="L3783" s="21">
        <v>113618.24885057472</v>
      </c>
      <c r="M3783" s="68"/>
      <c r="N3783" s="4"/>
    </row>
    <row r="3784" spans="2:14">
      <c r="B3784" s="59" t="s">
        <v>5258</v>
      </c>
      <c r="C3784" s="7" t="s">
        <v>5259</v>
      </c>
      <c r="I3784" s="64"/>
      <c r="J3784" s="65"/>
      <c r="K3784" s="10"/>
      <c r="L3784" s="21">
        <v>119115.1775862069</v>
      </c>
      <c r="M3784" s="68"/>
      <c r="N3784" s="4"/>
    </row>
    <row r="3785" spans="2:14">
      <c r="B3785" s="59" t="s">
        <v>5260</v>
      </c>
      <c r="C3785" s="7" t="s">
        <v>5261</v>
      </c>
      <c r="I3785" s="64"/>
      <c r="J3785" s="65"/>
      <c r="K3785" s="10"/>
      <c r="L3785" s="21">
        <v>111865.44310344828</v>
      </c>
      <c r="M3785" s="68"/>
      <c r="N3785" s="4"/>
    </row>
    <row r="3786" spans="2:14">
      <c r="B3786" s="59" t="s">
        <v>5262</v>
      </c>
      <c r="C3786" s="7" t="s">
        <v>5263</v>
      </c>
      <c r="I3786" s="64"/>
      <c r="J3786" s="65"/>
      <c r="K3786" s="10"/>
      <c r="L3786" s="21">
        <v>116130.73908045977</v>
      </c>
      <c r="M3786" s="68"/>
      <c r="N3786" s="4"/>
    </row>
    <row r="3787" spans="2:14">
      <c r="B3787" s="59" t="s">
        <v>5264</v>
      </c>
      <c r="C3787" s="7" t="s">
        <v>5265</v>
      </c>
      <c r="I3787" s="64"/>
      <c r="J3787" s="65"/>
      <c r="K3787" s="10"/>
      <c r="L3787" s="21">
        <v>123001.90000000001</v>
      </c>
      <c r="M3787" s="68"/>
      <c r="N3787" s="4"/>
    </row>
    <row r="3788" spans="2:14">
      <c r="B3788" s="59" t="s">
        <v>5266</v>
      </c>
      <c r="C3788" s="7" t="s">
        <v>5267</v>
      </c>
      <c r="I3788" s="64"/>
      <c r="J3788" s="65"/>
      <c r="K3788" s="10"/>
      <c r="L3788" s="21">
        <v>147925.84367816092</v>
      </c>
      <c r="M3788" s="68"/>
      <c r="N3788" s="4"/>
    </row>
    <row r="3789" spans="2:14">
      <c r="B3789" s="59" t="s">
        <v>5268</v>
      </c>
      <c r="C3789" s="7" t="s">
        <v>5269</v>
      </c>
      <c r="I3789" s="64"/>
      <c r="J3789" s="65"/>
      <c r="K3789" s="10"/>
      <c r="L3789" s="21">
        <v>143266.75</v>
      </c>
      <c r="M3789" s="68"/>
      <c r="N3789" s="4"/>
    </row>
    <row r="3790" spans="2:14">
      <c r="B3790" s="59" t="s">
        <v>5270</v>
      </c>
      <c r="C3790" s="7" t="s">
        <v>5271</v>
      </c>
      <c r="I3790" s="64"/>
      <c r="J3790" s="65"/>
      <c r="K3790" s="10"/>
      <c r="L3790" s="21">
        <v>146678.47931034482</v>
      </c>
      <c r="M3790" s="68"/>
      <c r="N3790" s="4"/>
    </row>
    <row r="3791" spans="2:14">
      <c r="B3791" s="59" t="s">
        <v>5272</v>
      </c>
      <c r="C3791" s="7" t="s">
        <v>5273</v>
      </c>
      <c r="I3791" s="64"/>
      <c r="J3791" s="65"/>
      <c r="K3791" s="10"/>
      <c r="L3791" s="21">
        <v>152176.42298850577</v>
      </c>
      <c r="M3791" s="68"/>
      <c r="N3791" s="4"/>
    </row>
    <row r="3792" spans="2:14">
      <c r="B3792" s="59" t="s">
        <v>5274</v>
      </c>
      <c r="C3792" s="7" t="s">
        <v>5275</v>
      </c>
      <c r="I3792" s="64"/>
      <c r="J3792" s="65"/>
      <c r="K3792" s="10"/>
      <c r="L3792" s="21">
        <v>144925.67356321838</v>
      </c>
      <c r="M3792" s="68"/>
      <c r="N3792" s="4"/>
    </row>
    <row r="3793" spans="2:14">
      <c r="B3793" s="59" t="s">
        <v>5276</v>
      </c>
      <c r="C3793" s="7" t="s">
        <v>5277</v>
      </c>
      <c r="I3793" s="64"/>
      <c r="J3793" s="65"/>
      <c r="K3793" s="10"/>
      <c r="L3793" s="21">
        <v>149190.46206896551</v>
      </c>
      <c r="M3793" s="68"/>
      <c r="N3793" s="4"/>
    </row>
    <row r="3794" spans="2:14">
      <c r="B3794" s="59" t="s">
        <v>5278</v>
      </c>
      <c r="C3794" s="7" t="s">
        <v>5279</v>
      </c>
      <c r="I3794" s="64"/>
      <c r="J3794" s="65"/>
      <c r="K3794" s="10"/>
      <c r="L3794" s="21">
        <v>156060.10057471265</v>
      </c>
      <c r="M3794" s="68"/>
      <c r="N3794" s="4"/>
    </row>
    <row r="3795" spans="2:14">
      <c r="B3795" s="59" t="s">
        <v>5280</v>
      </c>
      <c r="C3795" s="7" t="s">
        <v>5281</v>
      </c>
      <c r="I3795" s="64"/>
      <c r="J3795" s="65"/>
      <c r="K3795" s="10"/>
      <c r="L3795" s="21">
        <v>180988.1040229885</v>
      </c>
      <c r="M3795" s="68"/>
      <c r="N3795" s="4"/>
    </row>
    <row r="3796" spans="2:14">
      <c r="B3796" s="59" t="s">
        <v>5282</v>
      </c>
      <c r="C3796" s="7" t="s">
        <v>5283</v>
      </c>
      <c r="I3796" s="64"/>
      <c r="J3796" s="65"/>
      <c r="K3796" s="10"/>
      <c r="L3796" s="21">
        <v>108831.27241379309</v>
      </c>
      <c r="M3796" s="68"/>
      <c r="N3796" s="4"/>
    </row>
    <row r="3797" spans="2:14">
      <c r="B3797" s="59" t="s">
        <v>5284</v>
      </c>
      <c r="C3797" s="7" t="s">
        <v>5285</v>
      </c>
      <c r="I3797" s="64"/>
      <c r="J3797" s="65"/>
      <c r="K3797" s="10"/>
      <c r="L3797" s="21">
        <v>112242.49425287357</v>
      </c>
      <c r="M3797" s="68"/>
      <c r="N3797" s="4"/>
    </row>
    <row r="3798" spans="2:14">
      <c r="B3798" s="59" t="s">
        <v>5286</v>
      </c>
      <c r="C3798" s="7" t="s">
        <v>5287</v>
      </c>
      <c r="I3798" s="64"/>
      <c r="J3798" s="65"/>
      <c r="K3798" s="10"/>
      <c r="L3798" s="21">
        <v>117739.93045977011</v>
      </c>
      <c r="M3798" s="68"/>
      <c r="N3798" s="4"/>
    </row>
    <row r="3799" spans="2:14">
      <c r="B3799" s="59" t="s">
        <v>5288</v>
      </c>
      <c r="C3799" s="7" t="s">
        <v>5289</v>
      </c>
      <c r="I3799" s="64"/>
      <c r="J3799" s="65"/>
      <c r="K3799" s="10"/>
      <c r="L3799" s="21">
        <v>110491.7183908046</v>
      </c>
      <c r="M3799" s="68"/>
      <c r="N3799" s="4"/>
    </row>
    <row r="3800" spans="2:14">
      <c r="B3800" s="59" t="s">
        <v>5290</v>
      </c>
      <c r="C3800" s="7" t="s">
        <v>5291</v>
      </c>
      <c r="I3800" s="64"/>
      <c r="J3800" s="65"/>
      <c r="K3800" s="10"/>
      <c r="L3800" s="21">
        <v>114755.99942528736</v>
      </c>
      <c r="M3800" s="68"/>
      <c r="N3800" s="4"/>
    </row>
    <row r="3801" spans="2:14">
      <c r="B3801" s="59" t="s">
        <v>5292</v>
      </c>
      <c r="C3801" s="7" t="s">
        <v>5293</v>
      </c>
      <c r="I3801" s="64"/>
      <c r="J3801" s="65"/>
      <c r="K3801" s="10"/>
      <c r="L3801" s="21">
        <v>121626.14540229885</v>
      </c>
      <c r="M3801" s="68"/>
      <c r="N3801" s="4"/>
    </row>
    <row r="3802" spans="2:14">
      <c r="B3802" s="59" t="s">
        <v>5294</v>
      </c>
      <c r="C3802" s="7" t="s">
        <v>5295</v>
      </c>
      <c r="I3802" s="64"/>
      <c r="J3802" s="65"/>
      <c r="K3802" s="10"/>
      <c r="L3802" s="21">
        <v>146552.6264367816</v>
      </c>
      <c r="M3802" s="68"/>
      <c r="N3802" s="4"/>
    </row>
    <row r="3803" spans="2:14">
      <c r="B3803" s="59" t="s">
        <v>5296</v>
      </c>
      <c r="C3803" s="7" t="s">
        <v>5297</v>
      </c>
      <c r="I3803" s="64"/>
      <c r="J3803" s="65"/>
      <c r="K3803" s="10"/>
      <c r="L3803" s="21">
        <v>141481.466091954</v>
      </c>
      <c r="M3803" s="68"/>
      <c r="N3803" s="4"/>
    </row>
    <row r="3804" spans="2:14">
      <c r="B3804" s="59" t="s">
        <v>5298</v>
      </c>
      <c r="C3804" s="7" t="s">
        <v>5299</v>
      </c>
      <c r="I3804" s="64"/>
      <c r="J3804" s="65"/>
      <c r="K3804" s="10"/>
      <c r="L3804" s="21">
        <v>144890.658045977</v>
      </c>
      <c r="M3804" s="68"/>
      <c r="N3804" s="4"/>
    </row>
    <row r="3805" spans="2:14">
      <c r="B3805" s="59" t="s">
        <v>5300</v>
      </c>
      <c r="C3805" s="7" t="s">
        <v>5301</v>
      </c>
      <c r="I3805" s="64"/>
      <c r="J3805" s="65"/>
      <c r="K3805" s="10"/>
      <c r="L3805" s="21">
        <v>150388.60172413793</v>
      </c>
      <c r="M3805" s="68"/>
      <c r="N3805" s="4"/>
    </row>
    <row r="3806" spans="2:14">
      <c r="B3806" s="59" t="s">
        <v>5302</v>
      </c>
      <c r="C3806" s="7" t="s">
        <v>5303</v>
      </c>
      <c r="I3806" s="64"/>
      <c r="J3806" s="65"/>
      <c r="K3806" s="10"/>
      <c r="L3806" s="21">
        <v>143137.3448275862</v>
      </c>
      <c r="M3806" s="68"/>
      <c r="N3806" s="4"/>
    </row>
    <row r="3807" spans="2:14">
      <c r="B3807" s="59" t="s">
        <v>5304</v>
      </c>
      <c r="C3807" s="7" t="s">
        <v>5305</v>
      </c>
      <c r="I3807" s="64"/>
      <c r="J3807" s="65"/>
      <c r="K3807" s="10"/>
      <c r="L3807" s="21">
        <v>147404.16321839081</v>
      </c>
      <c r="M3807" s="68"/>
      <c r="N3807" s="4"/>
    </row>
    <row r="3808" spans="2:14">
      <c r="B3808" s="59" t="s">
        <v>5306</v>
      </c>
      <c r="C3808" s="7" t="s">
        <v>5307</v>
      </c>
      <c r="I3808" s="64"/>
      <c r="J3808" s="65"/>
      <c r="K3808" s="10"/>
      <c r="L3808" s="21">
        <v>154274.30919540231</v>
      </c>
      <c r="M3808" s="68"/>
      <c r="N3808" s="4"/>
    </row>
    <row r="3809" spans="2:14">
      <c r="B3809" s="59" t="s">
        <v>5308</v>
      </c>
      <c r="C3809" s="7" t="s">
        <v>5309</v>
      </c>
      <c r="I3809" s="64"/>
      <c r="J3809" s="65"/>
      <c r="K3809" s="10"/>
      <c r="L3809" s="21">
        <v>179200.28275862071</v>
      </c>
      <c r="M3809" s="68"/>
      <c r="N3809" s="4"/>
    </row>
    <row r="3810" spans="2:14">
      <c r="B3810" s="59" t="s">
        <v>5310</v>
      </c>
      <c r="C3810" s="7" t="s">
        <v>5311</v>
      </c>
      <c r="I3810" s="64"/>
      <c r="J3810" s="65"/>
      <c r="K3810" s="10"/>
      <c r="L3810" s="21">
        <v>46252.96091954023</v>
      </c>
      <c r="M3810" s="68"/>
      <c r="N3810" s="4"/>
    </row>
    <row r="3811" spans="2:14">
      <c r="B3811" s="59" t="s">
        <v>5312</v>
      </c>
      <c r="C3811" s="7" t="s">
        <v>5313</v>
      </c>
      <c r="I3811" s="64"/>
      <c r="J3811" s="65"/>
      <c r="K3811" s="10"/>
      <c r="L3811" s="21">
        <v>49665.197701149431</v>
      </c>
      <c r="M3811" s="68"/>
      <c r="N3811" s="4"/>
    </row>
    <row r="3812" spans="2:14">
      <c r="B3812" s="59" t="s">
        <v>5314</v>
      </c>
      <c r="C3812" s="7" t="s">
        <v>5315</v>
      </c>
      <c r="I3812" s="64"/>
      <c r="J3812" s="65"/>
      <c r="K3812" s="10"/>
      <c r="L3812" s="21">
        <v>55160.604022988504</v>
      </c>
      <c r="M3812" s="68"/>
      <c r="N3812" s="4"/>
    </row>
    <row r="3813" spans="2:14">
      <c r="B3813" s="59" t="s">
        <v>5316</v>
      </c>
      <c r="C3813" s="7" t="s">
        <v>5317</v>
      </c>
      <c r="I3813" s="64"/>
      <c r="J3813" s="65"/>
      <c r="K3813" s="10"/>
      <c r="L3813" s="21">
        <v>47910.362068965514</v>
      </c>
      <c r="M3813" s="68"/>
      <c r="N3813" s="4"/>
    </row>
    <row r="3814" spans="2:14">
      <c r="B3814" s="59" t="s">
        <v>5318</v>
      </c>
      <c r="C3814" s="7" t="s">
        <v>5319</v>
      </c>
      <c r="I3814" s="64"/>
      <c r="J3814" s="65"/>
      <c r="K3814" s="10"/>
      <c r="L3814" s="21">
        <v>52175.658045977012</v>
      </c>
      <c r="M3814" s="68"/>
      <c r="N3814" s="4"/>
    </row>
    <row r="3815" spans="2:14">
      <c r="B3815" s="59" t="s">
        <v>5320</v>
      </c>
      <c r="C3815" s="7" t="s">
        <v>5321</v>
      </c>
      <c r="I3815" s="64"/>
      <c r="J3815" s="65"/>
      <c r="K3815" s="10"/>
      <c r="L3815" s="21">
        <v>59047.326436781608</v>
      </c>
      <c r="M3815" s="68"/>
      <c r="N3815" s="4"/>
    </row>
    <row r="3816" spans="2:14">
      <c r="B3816" s="59" t="s">
        <v>5322</v>
      </c>
      <c r="C3816" s="7" t="s">
        <v>5323</v>
      </c>
      <c r="I3816" s="64"/>
      <c r="J3816" s="65"/>
      <c r="K3816" s="10"/>
      <c r="L3816" s="21">
        <v>83972.792528735634</v>
      </c>
      <c r="M3816" s="68"/>
      <c r="N3816" s="4"/>
    </row>
    <row r="3817" spans="2:14">
      <c r="B3817" s="59" t="s">
        <v>5324</v>
      </c>
      <c r="C3817" s="7" t="s">
        <v>5325</v>
      </c>
      <c r="I3817" s="64"/>
      <c r="J3817" s="65"/>
      <c r="K3817" s="10"/>
      <c r="L3817" s="21">
        <v>60126.717816091958</v>
      </c>
      <c r="M3817" s="68"/>
      <c r="N3817" s="4"/>
    </row>
    <row r="3818" spans="2:14">
      <c r="B3818" s="59" t="s">
        <v>5326</v>
      </c>
      <c r="C3818" s="7" t="s">
        <v>5327</v>
      </c>
      <c r="I3818" s="64"/>
      <c r="J3818" s="65"/>
      <c r="K3818" s="10"/>
      <c r="L3818" s="21">
        <v>63538.954597701151</v>
      </c>
      <c r="M3818" s="68"/>
      <c r="N3818" s="4"/>
    </row>
    <row r="3819" spans="2:14">
      <c r="B3819" s="59" t="s">
        <v>5328</v>
      </c>
      <c r="C3819" s="7" t="s">
        <v>5329</v>
      </c>
      <c r="I3819" s="64"/>
      <c r="J3819" s="65"/>
      <c r="K3819" s="10"/>
      <c r="L3819" s="21">
        <v>69035.375862068962</v>
      </c>
      <c r="M3819" s="68"/>
      <c r="N3819" s="4"/>
    </row>
    <row r="3820" spans="2:14">
      <c r="B3820" s="59" t="s">
        <v>5330</v>
      </c>
      <c r="C3820" s="7" t="s">
        <v>5331</v>
      </c>
      <c r="I3820" s="64"/>
      <c r="J3820" s="65"/>
      <c r="K3820" s="10"/>
      <c r="L3820" s="21">
        <v>61785.641379310349</v>
      </c>
      <c r="M3820" s="68"/>
      <c r="N3820" s="4"/>
    </row>
    <row r="3821" spans="2:14">
      <c r="B3821" s="59" t="s">
        <v>5332</v>
      </c>
      <c r="C3821" s="7" t="s">
        <v>5333</v>
      </c>
      <c r="I3821" s="64"/>
      <c r="J3821" s="65"/>
      <c r="K3821" s="10"/>
      <c r="L3821" s="21">
        <v>66049.414942528732</v>
      </c>
      <c r="M3821" s="68"/>
      <c r="N3821" s="4"/>
    </row>
    <row r="3822" spans="2:14">
      <c r="B3822" s="59" t="s">
        <v>5334</v>
      </c>
      <c r="C3822" s="7" t="s">
        <v>5335</v>
      </c>
      <c r="I3822" s="64"/>
      <c r="J3822" s="65"/>
      <c r="K3822" s="10"/>
      <c r="L3822" s="21">
        <v>72922.098275862067</v>
      </c>
      <c r="M3822" s="68"/>
      <c r="N3822" s="4"/>
    </row>
    <row r="3823" spans="2:14">
      <c r="B3823" s="59" t="s">
        <v>5336</v>
      </c>
      <c r="C3823" s="7" t="s">
        <v>5337</v>
      </c>
      <c r="I3823" s="64"/>
      <c r="J3823" s="65"/>
      <c r="K3823" s="10"/>
      <c r="L3823" s="21">
        <v>97847.05689655173</v>
      </c>
      <c r="M3823" s="68"/>
      <c r="N3823" s="4"/>
    </row>
    <row r="3824" spans="2:14">
      <c r="B3824" s="59" t="s">
        <v>5338</v>
      </c>
      <c r="C3824" s="7" t="s">
        <v>5339</v>
      </c>
      <c r="I3824" s="64"/>
      <c r="J3824" s="65"/>
      <c r="K3824" s="10"/>
      <c r="L3824" s="21">
        <v>39705.566666666666</v>
      </c>
      <c r="M3824" s="68"/>
      <c r="N3824" s="4"/>
    </row>
    <row r="3825" spans="2:14">
      <c r="B3825" s="59" t="s">
        <v>5340</v>
      </c>
      <c r="C3825" s="7" t="s">
        <v>5341</v>
      </c>
      <c r="I3825" s="64"/>
      <c r="J3825" s="65"/>
      <c r="K3825" s="10"/>
      <c r="L3825" s="21">
        <v>43185.297126436781</v>
      </c>
      <c r="M3825" s="68"/>
      <c r="N3825" s="4"/>
    </row>
    <row r="3826" spans="2:14">
      <c r="B3826" s="59" t="s">
        <v>5342</v>
      </c>
      <c r="C3826" s="7" t="s">
        <v>5343</v>
      </c>
      <c r="I3826" s="64"/>
      <c r="J3826" s="65"/>
      <c r="K3826" s="10"/>
      <c r="L3826" s="21">
        <v>48791.839655172414</v>
      </c>
      <c r="M3826" s="68"/>
      <c r="N3826" s="4"/>
    </row>
    <row r="3827" spans="2:14">
      <c r="B3827" s="59" t="s">
        <v>5344</v>
      </c>
      <c r="C3827" s="7" t="s">
        <v>5345</v>
      </c>
      <c r="I3827" s="64"/>
      <c r="J3827" s="65"/>
      <c r="K3827" s="10"/>
      <c r="L3827" s="21">
        <v>41398.490804597699</v>
      </c>
      <c r="M3827" s="68"/>
      <c r="N3827" s="4"/>
    </row>
    <row r="3828" spans="2:14">
      <c r="B3828" s="59" t="s">
        <v>5346</v>
      </c>
      <c r="C3828" s="7" t="s">
        <v>5347</v>
      </c>
      <c r="I3828" s="64"/>
      <c r="J3828" s="65"/>
      <c r="K3828" s="10"/>
      <c r="L3828" s="21">
        <v>45747.012068965523</v>
      </c>
      <c r="M3828" s="68"/>
      <c r="N3828" s="4"/>
    </row>
    <row r="3829" spans="2:14">
      <c r="B3829" s="59" t="s">
        <v>5348</v>
      </c>
      <c r="C3829" s="7" t="s">
        <v>5349</v>
      </c>
      <c r="I3829" s="64"/>
      <c r="J3829" s="65"/>
      <c r="K3829" s="10"/>
      <c r="L3829" s="21">
        <v>52756.2051724138</v>
      </c>
      <c r="M3829" s="68"/>
      <c r="N3829" s="4"/>
    </row>
    <row r="3830" spans="2:14">
      <c r="B3830" s="59" t="s">
        <v>5350</v>
      </c>
      <c r="C3830" s="7" t="s">
        <v>5351</v>
      </c>
      <c r="I3830" s="64"/>
      <c r="J3830" s="65"/>
      <c r="K3830" s="10"/>
      <c r="L3830" s="21">
        <v>78180.51551724138</v>
      </c>
      <c r="M3830" s="68"/>
      <c r="N3830" s="4"/>
    </row>
    <row r="3831" spans="2:14">
      <c r="B3831" s="59" t="s">
        <v>5352</v>
      </c>
      <c r="C3831" s="7" t="s">
        <v>5353</v>
      </c>
      <c r="I3831" s="64"/>
      <c r="J3831" s="65"/>
      <c r="K3831" s="10"/>
      <c r="L3831" s="21">
        <v>51616.424712643675</v>
      </c>
      <c r="M3831" s="68"/>
      <c r="N3831" s="4"/>
    </row>
    <row r="3832" spans="2:14">
      <c r="B3832" s="59" t="s">
        <v>5354</v>
      </c>
      <c r="C3832" s="7" t="s">
        <v>5355</v>
      </c>
      <c r="I3832" s="64"/>
      <c r="J3832" s="65"/>
      <c r="K3832" s="10"/>
      <c r="L3832" s="21">
        <v>55094.632758620697</v>
      </c>
      <c r="M3832" s="68"/>
      <c r="N3832" s="4"/>
    </row>
    <row r="3833" spans="2:14">
      <c r="B3833" s="59" t="s">
        <v>5356</v>
      </c>
      <c r="C3833" s="7" t="s">
        <v>5357</v>
      </c>
      <c r="I3833" s="64"/>
      <c r="J3833" s="65"/>
      <c r="K3833" s="10"/>
      <c r="L3833" s="21">
        <v>60702.697701149431</v>
      </c>
      <c r="M3833" s="68"/>
      <c r="N3833" s="4"/>
    </row>
    <row r="3834" spans="2:14">
      <c r="B3834" s="59" t="s">
        <v>5358</v>
      </c>
      <c r="C3834" s="7" t="s">
        <v>5359</v>
      </c>
      <c r="I3834" s="64"/>
      <c r="J3834" s="65"/>
      <c r="K3834" s="10"/>
      <c r="L3834" s="21">
        <v>53308.841379310346</v>
      </c>
      <c r="M3834" s="68"/>
      <c r="N3834" s="4"/>
    </row>
    <row r="3835" spans="2:14">
      <c r="B3835" s="59" t="s">
        <v>5360</v>
      </c>
      <c r="C3835" s="7" t="s">
        <v>5361</v>
      </c>
      <c r="I3835" s="64"/>
      <c r="J3835" s="65"/>
      <c r="K3835" s="10"/>
      <c r="L3835" s="21">
        <v>57656.347701149425</v>
      </c>
      <c r="M3835" s="68"/>
      <c r="N3835" s="4"/>
    </row>
    <row r="3836" spans="2:14">
      <c r="B3836" s="59" t="s">
        <v>5362</v>
      </c>
      <c r="C3836" s="7" t="s">
        <v>5363</v>
      </c>
      <c r="I3836" s="64"/>
      <c r="J3836" s="65"/>
      <c r="K3836" s="10"/>
      <c r="L3836" s="21">
        <v>64666.55574712644</v>
      </c>
      <c r="M3836" s="68"/>
      <c r="N3836" s="4"/>
    </row>
    <row r="3837" spans="2:14">
      <c r="B3837" s="59" t="s">
        <v>5364</v>
      </c>
      <c r="C3837" s="7" t="s">
        <v>5365</v>
      </c>
      <c r="I3837" s="64"/>
      <c r="J3837" s="65"/>
      <c r="K3837" s="10"/>
      <c r="L3837" s="21">
        <v>90090.866091954013</v>
      </c>
      <c r="M3837" s="68"/>
      <c r="N3837" s="4"/>
    </row>
    <row r="3838" spans="2:14">
      <c r="B3838" s="59" t="s">
        <v>5366</v>
      </c>
      <c r="C3838" s="7" t="s">
        <v>5367</v>
      </c>
      <c r="I3838" s="64"/>
      <c r="J3838" s="65"/>
      <c r="K3838" s="10"/>
      <c r="L3838" s="21">
        <v>52816.594252873561</v>
      </c>
      <c r="M3838" s="68"/>
      <c r="N3838" s="4"/>
    </row>
    <row r="3839" spans="2:14">
      <c r="B3839" s="59" t="s">
        <v>5368</v>
      </c>
      <c r="C3839" s="7" t="s">
        <v>5369</v>
      </c>
      <c r="I3839" s="64"/>
      <c r="J3839" s="65"/>
      <c r="K3839" s="10"/>
      <c r="L3839" s="21">
        <v>56227.816091954017</v>
      </c>
      <c r="M3839" s="68"/>
      <c r="N3839" s="4"/>
    </row>
    <row r="3840" spans="2:14">
      <c r="B3840" s="59" t="s">
        <v>5370</v>
      </c>
      <c r="C3840" s="7" t="s">
        <v>5371</v>
      </c>
      <c r="I3840" s="64"/>
      <c r="J3840" s="65"/>
      <c r="K3840" s="10"/>
      <c r="L3840" s="21">
        <v>61726.774712643681</v>
      </c>
      <c r="M3840" s="68"/>
      <c r="N3840" s="4"/>
    </row>
    <row r="3841" spans="2:14">
      <c r="B3841" s="59" t="s">
        <v>5372</v>
      </c>
      <c r="C3841" s="7" t="s">
        <v>5373</v>
      </c>
      <c r="I3841" s="64"/>
      <c r="J3841" s="65"/>
      <c r="K3841" s="10"/>
      <c r="L3841" s="21">
        <v>54475.517816091953</v>
      </c>
      <c r="M3841" s="68"/>
      <c r="N3841" s="4"/>
    </row>
    <row r="3842" spans="2:14">
      <c r="B3842" s="59" t="s">
        <v>5374</v>
      </c>
      <c r="C3842" s="7" t="s">
        <v>5375</v>
      </c>
      <c r="I3842" s="64"/>
      <c r="J3842" s="65"/>
      <c r="K3842" s="10"/>
      <c r="L3842" s="21">
        <v>58741.32126436782</v>
      </c>
      <c r="M3842" s="68"/>
      <c r="N3842" s="4"/>
    </row>
    <row r="3843" spans="2:14">
      <c r="B3843" s="59" t="s">
        <v>5376</v>
      </c>
      <c r="C3843" s="7" t="s">
        <v>5377</v>
      </c>
      <c r="I3843" s="64"/>
      <c r="J3843" s="65"/>
      <c r="K3843" s="10"/>
      <c r="L3843" s="21">
        <v>65611.974712643671</v>
      </c>
      <c r="M3843" s="68"/>
      <c r="N3843" s="4"/>
    </row>
    <row r="3844" spans="2:14">
      <c r="B3844" s="59" t="s">
        <v>5378</v>
      </c>
      <c r="C3844" s="7" t="s">
        <v>5379</v>
      </c>
      <c r="I3844" s="64"/>
      <c r="J3844" s="65"/>
      <c r="K3844" s="10"/>
      <c r="L3844" s="21">
        <v>90535.918390804596</v>
      </c>
      <c r="M3844" s="68"/>
      <c r="N3844" s="4"/>
    </row>
    <row r="3845" spans="2:14">
      <c r="B3845" s="59" t="s">
        <v>5380</v>
      </c>
      <c r="C3845" s="7" t="s">
        <v>5381</v>
      </c>
      <c r="I3845" s="64"/>
      <c r="J3845" s="65"/>
      <c r="K3845" s="10"/>
      <c r="L3845" s="21">
        <v>68660.354597701153</v>
      </c>
      <c r="M3845" s="68"/>
      <c r="N3845" s="4"/>
    </row>
    <row r="3846" spans="2:14">
      <c r="B3846" s="59" t="s">
        <v>5382</v>
      </c>
      <c r="C3846" s="7" t="s">
        <v>5383</v>
      </c>
      <c r="I3846" s="64"/>
      <c r="J3846" s="65"/>
      <c r="K3846" s="10"/>
      <c r="L3846" s="21">
        <v>72073.098850574708</v>
      </c>
      <c r="M3846" s="68"/>
      <c r="N3846" s="4"/>
    </row>
    <row r="3847" spans="2:14">
      <c r="B3847" s="59" t="s">
        <v>5384</v>
      </c>
      <c r="C3847" s="7" t="s">
        <v>5385</v>
      </c>
      <c r="I3847" s="64"/>
      <c r="J3847" s="65"/>
      <c r="K3847" s="10"/>
      <c r="L3847" s="21">
        <v>77570.027586206896</v>
      </c>
      <c r="M3847" s="68"/>
      <c r="N3847" s="4"/>
    </row>
    <row r="3848" spans="2:14">
      <c r="B3848" s="59" t="s">
        <v>5386</v>
      </c>
      <c r="C3848" s="7" t="s">
        <v>5387</v>
      </c>
      <c r="I3848" s="64"/>
      <c r="J3848" s="65"/>
      <c r="K3848" s="10"/>
      <c r="L3848" s="21">
        <v>70320.800574712644</v>
      </c>
      <c r="M3848" s="68"/>
      <c r="N3848" s="4"/>
    </row>
    <row r="3849" spans="2:14">
      <c r="B3849" s="59" t="s">
        <v>5388</v>
      </c>
      <c r="C3849" s="7" t="s">
        <v>5389</v>
      </c>
      <c r="I3849" s="64"/>
      <c r="J3849" s="65"/>
      <c r="K3849" s="10"/>
      <c r="L3849" s="21">
        <v>74584.066666666666</v>
      </c>
      <c r="M3849" s="68"/>
      <c r="N3849" s="4"/>
    </row>
    <row r="3850" spans="2:14">
      <c r="B3850" s="59" t="s">
        <v>5390</v>
      </c>
      <c r="C3850" s="7" t="s">
        <v>5391</v>
      </c>
      <c r="I3850" s="64"/>
      <c r="J3850" s="65"/>
      <c r="K3850" s="10"/>
      <c r="L3850" s="21">
        <v>81453.197701149431</v>
      </c>
      <c r="M3850" s="68"/>
      <c r="N3850" s="4"/>
    </row>
    <row r="3851" spans="2:14">
      <c r="B3851" s="59" t="s">
        <v>5392</v>
      </c>
      <c r="C3851" s="7" t="s">
        <v>5393</v>
      </c>
      <c r="I3851" s="64"/>
      <c r="J3851" s="65"/>
      <c r="K3851" s="10"/>
      <c r="L3851" s="21">
        <v>106379.67873563219</v>
      </c>
      <c r="M3851" s="68"/>
      <c r="N3851" s="4"/>
    </row>
    <row r="3852" spans="2:14">
      <c r="B3852" s="59" t="s">
        <v>5394</v>
      </c>
      <c r="C3852" s="7" t="s">
        <v>5395</v>
      </c>
      <c r="I3852" s="64"/>
      <c r="J3852" s="65"/>
      <c r="K3852" s="10"/>
      <c r="L3852" s="21">
        <v>51110.983333333337</v>
      </c>
      <c r="M3852" s="68"/>
      <c r="N3852" s="4"/>
    </row>
    <row r="3853" spans="2:14">
      <c r="B3853" s="59" t="s">
        <v>5396</v>
      </c>
      <c r="C3853" s="7" t="s">
        <v>5397</v>
      </c>
      <c r="I3853" s="64"/>
      <c r="J3853" s="65"/>
      <c r="K3853" s="10"/>
      <c r="L3853" s="21">
        <v>54522.205172413793</v>
      </c>
      <c r="M3853" s="68"/>
      <c r="N3853" s="4"/>
    </row>
    <row r="3854" spans="2:14">
      <c r="B3854" s="59" t="s">
        <v>5398</v>
      </c>
      <c r="C3854" s="7" t="s">
        <v>5399</v>
      </c>
      <c r="I3854" s="64"/>
      <c r="J3854" s="65"/>
      <c r="K3854" s="10"/>
      <c r="L3854" s="21">
        <v>60020.148850574711</v>
      </c>
      <c r="M3854" s="68"/>
      <c r="N3854" s="4"/>
    </row>
    <row r="3855" spans="2:14">
      <c r="B3855" s="59" t="s">
        <v>5400</v>
      </c>
      <c r="C3855" s="7" t="s">
        <v>5401</v>
      </c>
      <c r="I3855" s="64"/>
      <c r="J3855" s="65"/>
      <c r="K3855" s="10"/>
      <c r="L3855" s="21">
        <v>52768.891954022991</v>
      </c>
      <c r="M3855" s="68"/>
      <c r="N3855" s="4"/>
    </row>
    <row r="3856" spans="2:14">
      <c r="B3856" s="59" t="s">
        <v>5402</v>
      </c>
      <c r="C3856" s="7" t="s">
        <v>5403</v>
      </c>
      <c r="I3856" s="64"/>
      <c r="J3856" s="65"/>
      <c r="K3856" s="10"/>
      <c r="L3856" s="21">
        <v>57035.710344827588</v>
      </c>
      <c r="M3856" s="68"/>
      <c r="N3856" s="4"/>
    </row>
    <row r="3857" spans="2:14">
      <c r="B3857" s="59" t="s">
        <v>5404</v>
      </c>
      <c r="C3857" s="7" t="s">
        <v>5405</v>
      </c>
      <c r="I3857" s="64"/>
      <c r="J3857" s="65"/>
      <c r="K3857" s="10"/>
      <c r="L3857" s="21">
        <v>63904.841379310346</v>
      </c>
      <c r="M3857" s="68"/>
      <c r="N3857" s="4"/>
    </row>
    <row r="3858" spans="2:14">
      <c r="B3858" s="59" t="s">
        <v>5406</v>
      </c>
      <c r="C3858" s="7" t="s">
        <v>5407</v>
      </c>
      <c r="I3858" s="64"/>
      <c r="J3858" s="65"/>
      <c r="K3858" s="10"/>
      <c r="L3858" s="21">
        <v>88830.814942528727</v>
      </c>
      <c r="M3858" s="68"/>
      <c r="N3858" s="4"/>
    </row>
    <row r="3859" spans="2:14">
      <c r="B3859" s="59" t="s">
        <v>5408</v>
      </c>
      <c r="C3859" s="7" t="s">
        <v>5409</v>
      </c>
      <c r="I3859" s="64"/>
      <c r="J3859" s="65"/>
      <c r="K3859" s="10"/>
      <c r="L3859" s="21">
        <v>66443.212643678169</v>
      </c>
      <c r="M3859" s="68"/>
      <c r="N3859" s="4"/>
    </row>
    <row r="3860" spans="2:14">
      <c r="B3860" s="59" t="s">
        <v>5410</v>
      </c>
      <c r="C3860" s="7" t="s">
        <v>5411</v>
      </c>
      <c r="I3860" s="64"/>
      <c r="J3860" s="65"/>
      <c r="K3860" s="10"/>
      <c r="L3860" s="21">
        <v>69854.941954022986</v>
      </c>
      <c r="M3860" s="68"/>
      <c r="N3860" s="4"/>
    </row>
    <row r="3861" spans="2:14">
      <c r="B3861" s="59" t="s">
        <v>5412</v>
      </c>
      <c r="C3861" s="7" t="s">
        <v>5413</v>
      </c>
      <c r="I3861" s="64"/>
      <c r="J3861" s="65"/>
      <c r="K3861" s="10"/>
      <c r="L3861" s="21">
        <v>75351.870689655174</v>
      </c>
      <c r="M3861" s="68"/>
      <c r="N3861" s="4"/>
    </row>
    <row r="3862" spans="2:14">
      <c r="B3862" s="59" t="s">
        <v>5414</v>
      </c>
      <c r="C3862" s="7" t="s">
        <v>5415</v>
      </c>
      <c r="I3862" s="64"/>
      <c r="J3862" s="65"/>
      <c r="K3862" s="10"/>
      <c r="L3862" s="21">
        <v>68102.136206896554</v>
      </c>
      <c r="M3862" s="68"/>
      <c r="N3862" s="4"/>
    </row>
    <row r="3863" spans="2:14">
      <c r="B3863" s="59" t="s">
        <v>5416</v>
      </c>
      <c r="C3863" s="7" t="s">
        <v>5417</v>
      </c>
      <c r="I3863" s="64"/>
      <c r="J3863" s="65"/>
      <c r="K3863" s="10"/>
      <c r="L3863" s="21">
        <v>72365.402298850575</v>
      </c>
      <c r="M3863" s="68"/>
      <c r="N3863" s="4"/>
    </row>
    <row r="3864" spans="2:14">
      <c r="B3864" s="59" t="s">
        <v>5418</v>
      </c>
      <c r="C3864" s="7" t="s">
        <v>5419</v>
      </c>
      <c r="I3864" s="64"/>
      <c r="J3864" s="65"/>
      <c r="K3864" s="10"/>
      <c r="L3864" s="21">
        <v>79238.085632183909</v>
      </c>
      <c r="M3864" s="68"/>
      <c r="N3864" s="4"/>
    </row>
    <row r="3865" spans="2:14">
      <c r="B3865" s="59" t="s">
        <v>5420</v>
      </c>
      <c r="C3865" s="7" t="s">
        <v>5421</v>
      </c>
      <c r="I3865" s="64"/>
      <c r="J3865" s="65"/>
      <c r="K3865" s="10"/>
      <c r="L3865" s="21">
        <v>104163.04425287357</v>
      </c>
      <c r="M3865" s="68"/>
      <c r="N3865" s="4"/>
    </row>
    <row r="3866" spans="2:14">
      <c r="B3866" s="59" t="s">
        <v>5422</v>
      </c>
      <c r="C3866" s="7" t="s">
        <v>5423</v>
      </c>
      <c r="I3866" s="64"/>
      <c r="J3866" s="65"/>
      <c r="K3866" s="10"/>
      <c r="L3866" s="21">
        <v>56884.991379310341</v>
      </c>
      <c r="M3866" s="68"/>
      <c r="N3866" s="4"/>
    </row>
    <row r="3867" spans="2:14">
      <c r="B3867" s="59" t="s">
        <v>5424</v>
      </c>
      <c r="C3867" s="7" t="s">
        <v>5425</v>
      </c>
      <c r="I3867" s="64"/>
      <c r="J3867" s="65"/>
      <c r="K3867" s="10"/>
      <c r="L3867" s="21">
        <v>60297.735632183911</v>
      </c>
      <c r="M3867" s="68"/>
      <c r="N3867" s="4"/>
    </row>
    <row r="3868" spans="2:14">
      <c r="B3868" s="59" t="s">
        <v>5426</v>
      </c>
      <c r="C3868" s="7" t="s">
        <v>5427</v>
      </c>
      <c r="I3868" s="64"/>
      <c r="J3868" s="65"/>
      <c r="K3868" s="10"/>
      <c r="L3868" s="21">
        <v>65794.156896551722</v>
      </c>
      <c r="M3868" s="68"/>
      <c r="N3868" s="4"/>
    </row>
    <row r="3869" spans="2:14">
      <c r="B3869" s="59" t="s">
        <v>5428</v>
      </c>
      <c r="C3869" s="7" t="s">
        <v>5429</v>
      </c>
      <c r="I3869" s="64"/>
      <c r="J3869" s="65"/>
      <c r="K3869" s="10"/>
      <c r="L3869" s="21">
        <v>58543.914942528732</v>
      </c>
      <c r="M3869" s="68"/>
      <c r="N3869" s="4"/>
    </row>
    <row r="3870" spans="2:14">
      <c r="B3870" s="59" t="s">
        <v>5430</v>
      </c>
      <c r="C3870" s="7" t="s">
        <v>5431</v>
      </c>
      <c r="I3870" s="64"/>
      <c r="J3870" s="65"/>
      <c r="K3870" s="10"/>
      <c r="L3870" s="21">
        <v>62807.688505747123</v>
      </c>
      <c r="M3870" s="68"/>
      <c r="N3870" s="4"/>
    </row>
    <row r="3871" spans="2:14">
      <c r="B3871" s="59" t="s">
        <v>5432</v>
      </c>
      <c r="C3871" s="7" t="s">
        <v>5433</v>
      </c>
      <c r="I3871" s="64"/>
      <c r="J3871" s="65"/>
      <c r="K3871" s="10"/>
      <c r="L3871" s="21">
        <v>69680.879310344826</v>
      </c>
      <c r="M3871" s="68"/>
      <c r="N3871" s="4"/>
    </row>
    <row r="3872" spans="2:14">
      <c r="B3872" s="59" t="s">
        <v>5434</v>
      </c>
      <c r="C3872" s="7" t="s">
        <v>5435</v>
      </c>
      <c r="I3872" s="64"/>
      <c r="J3872" s="65"/>
      <c r="K3872" s="10"/>
      <c r="L3872" s="21">
        <v>94604.822988505737</v>
      </c>
      <c r="M3872" s="68"/>
      <c r="N3872" s="4"/>
    </row>
    <row r="3873" spans="2:14">
      <c r="B3873" s="59" t="s">
        <v>5436</v>
      </c>
      <c r="C3873" s="7" t="s">
        <v>5437</v>
      </c>
      <c r="I3873" s="64"/>
      <c r="J3873" s="65"/>
      <c r="K3873" s="10"/>
      <c r="L3873" s="21">
        <v>73949.727586206893</v>
      </c>
      <c r="M3873" s="68"/>
      <c r="N3873" s="4"/>
    </row>
    <row r="3874" spans="2:14">
      <c r="B3874" s="59" t="s">
        <v>5438</v>
      </c>
      <c r="C3874" s="7" t="s">
        <v>5439</v>
      </c>
      <c r="I3874" s="64"/>
      <c r="J3874" s="65"/>
      <c r="K3874" s="10"/>
      <c r="L3874" s="21">
        <v>77359.934482758617</v>
      </c>
      <c r="M3874" s="68"/>
      <c r="N3874" s="4"/>
    </row>
    <row r="3875" spans="2:14">
      <c r="B3875" s="59" t="s">
        <v>5440</v>
      </c>
      <c r="C3875" s="7" t="s">
        <v>5441</v>
      </c>
      <c r="I3875" s="64"/>
      <c r="J3875" s="65"/>
      <c r="K3875" s="10"/>
      <c r="L3875" s="21">
        <v>82858.385632183912</v>
      </c>
      <c r="M3875" s="68"/>
      <c r="N3875" s="4"/>
    </row>
    <row r="3876" spans="2:14">
      <c r="B3876" s="59" t="s">
        <v>5442</v>
      </c>
      <c r="C3876" s="7" t="s">
        <v>5443</v>
      </c>
      <c r="I3876" s="64"/>
      <c r="J3876" s="65"/>
      <c r="K3876" s="10"/>
      <c r="L3876" s="21">
        <v>75609.666091954015</v>
      </c>
      <c r="M3876" s="68"/>
      <c r="N3876" s="4"/>
    </row>
    <row r="3877" spans="2:14">
      <c r="B3877" s="59" t="s">
        <v>5444</v>
      </c>
      <c r="C3877" s="7" t="s">
        <v>5445</v>
      </c>
      <c r="I3877" s="64"/>
      <c r="J3877" s="65"/>
      <c r="K3877" s="10"/>
      <c r="L3877" s="21">
        <v>79874.454597701158</v>
      </c>
      <c r="M3877" s="68"/>
      <c r="N3877" s="4"/>
    </row>
    <row r="3878" spans="2:14">
      <c r="B3878" s="59" t="s">
        <v>5446</v>
      </c>
      <c r="C3878" s="7" t="s">
        <v>5447</v>
      </c>
      <c r="I3878" s="64"/>
      <c r="J3878" s="65"/>
      <c r="K3878" s="10"/>
      <c r="L3878" s="21">
        <v>86744.093103448278</v>
      </c>
      <c r="M3878" s="68"/>
      <c r="N3878" s="4"/>
    </row>
    <row r="3879" spans="2:14">
      <c r="B3879" s="59" t="s">
        <v>5448</v>
      </c>
      <c r="C3879" s="7" t="s">
        <v>5449</v>
      </c>
      <c r="I3879" s="64"/>
      <c r="J3879" s="65"/>
      <c r="K3879" s="10"/>
      <c r="L3879" s="21">
        <v>111668.54425287356</v>
      </c>
      <c r="M3879" s="68"/>
      <c r="N3879" s="4"/>
    </row>
    <row r="3880" spans="2:14">
      <c r="B3880" s="59" t="s">
        <v>5450</v>
      </c>
      <c r="C3880" s="7" t="s">
        <v>5451</v>
      </c>
      <c r="I3880" s="64"/>
      <c r="J3880" s="65"/>
      <c r="K3880" s="10"/>
      <c r="L3880" s="21">
        <v>56669.316091954024</v>
      </c>
      <c r="M3880" s="68"/>
      <c r="N3880" s="4"/>
    </row>
    <row r="3881" spans="2:14">
      <c r="B3881" s="59" t="s">
        <v>5452</v>
      </c>
      <c r="C3881" s="7" t="s">
        <v>5453</v>
      </c>
      <c r="I3881" s="64"/>
      <c r="J3881" s="65"/>
      <c r="K3881" s="10"/>
      <c r="L3881" s="21">
        <v>60081.552873563218</v>
      </c>
      <c r="M3881" s="68"/>
      <c r="N3881" s="4"/>
    </row>
    <row r="3882" spans="2:14">
      <c r="B3882" s="59" t="s">
        <v>5454</v>
      </c>
      <c r="C3882" s="7" t="s">
        <v>5455</v>
      </c>
      <c r="I3882" s="64"/>
      <c r="J3882" s="65"/>
      <c r="K3882" s="10"/>
      <c r="L3882" s="21">
        <v>65576.959195402305</v>
      </c>
      <c r="M3882" s="68"/>
      <c r="N3882" s="4"/>
    </row>
    <row r="3883" spans="2:14">
      <c r="B3883" s="59" t="s">
        <v>5456</v>
      </c>
      <c r="C3883" s="7" t="s">
        <v>5457</v>
      </c>
      <c r="I3883" s="64"/>
      <c r="J3883" s="65"/>
      <c r="K3883" s="10"/>
      <c r="L3883" s="21">
        <v>58327.224712643678</v>
      </c>
      <c r="M3883" s="68"/>
      <c r="N3883" s="4"/>
    </row>
    <row r="3884" spans="2:14">
      <c r="B3884" s="59" t="s">
        <v>5458</v>
      </c>
      <c r="C3884" s="7" t="s">
        <v>5459</v>
      </c>
      <c r="I3884" s="64"/>
      <c r="J3884" s="65"/>
      <c r="K3884" s="10"/>
      <c r="L3884" s="21">
        <v>62591.505747126437</v>
      </c>
      <c r="M3884" s="68"/>
      <c r="N3884" s="4"/>
    </row>
    <row r="3885" spans="2:14">
      <c r="B3885" s="59" t="s">
        <v>5460</v>
      </c>
      <c r="C3885" s="7" t="s">
        <v>5461</v>
      </c>
      <c r="I3885" s="64"/>
      <c r="J3885" s="65"/>
      <c r="K3885" s="10"/>
      <c r="L3885" s="21">
        <v>69461.651724137933</v>
      </c>
      <c r="M3885" s="68"/>
      <c r="N3885" s="4"/>
    </row>
    <row r="3886" spans="2:14">
      <c r="B3886" s="59" t="s">
        <v>5462</v>
      </c>
      <c r="C3886" s="7" t="s">
        <v>5463</v>
      </c>
      <c r="I3886" s="64"/>
      <c r="J3886" s="65"/>
      <c r="K3886" s="10"/>
      <c r="L3886" s="21">
        <v>94388.640229885059</v>
      </c>
      <c r="M3886" s="68"/>
      <c r="N3886" s="4"/>
    </row>
    <row r="3887" spans="2:14">
      <c r="B3887" s="59" t="s">
        <v>5464</v>
      </c>
      <c r="C3887" s="7" t="s">
        <v>5465</v>
      </c>
      <c r="I3887" s="64"/>
      <c r="J3887" s="65"/>
      <c r="K3887" s="10"/>
      <c r="L3887" s="21">
        <v>73668.081034482762</v>
      </c>
      <c r="M3887" s="68"/>
      <c r="N3887" s="4"/>
    </row>
    <row r="3888" spans="2:14">
      <c r="B3888" s="59" t="s">
        <v>5466</v>
      </c>
      <c r="C3888" s="7" t="s">
        <v>5467</v>
      </c>
      <c r="I3888" s="64"/>
      <c r="J3888" s="65"/>
      <c r="K3888" s="10"/>
      <c r="L3888" s="21">
        <v>77079.302873563211</v>
      </c>
      <c r="M3888" s="68"/>
      <c r="N3888" s="4"/>
    </row>
    <row r="3889" spans="2:14">
      <c r="B3889" s="59" t="s">
        <v>5468</v>
      </c>
      <c r="C3889" s="7" t="s">
        <v>5469</v>
      </c>
      <c r="I3889" s="64"/>
      <c r="J3889" s="65"/>
      <c r="K3889" s="10"/>
      <c r="L3889" s="21">
        <v>82577.246551724151</v>
      </c>
      <c r="M3889" s="68"/>
      <c r="N3889" s="4"/>
    </row>
    <row r="3890" spans="2:14">
      <c r="B3890" s="59" t="s">
        <v>5470</v>
      </c>
      <c r="C3890" s="7" t="s">
        <v>5471</v>
      </c>
      <c r="I3890" s="64"/>
      <c r="J3890" s="65"/>
      <c r="K3890" s="10"/>
      <c r="L3890" s="21">
        <v>75325.482183908054</v>
      </c>
      <c r="M3890" s="68"/>
      <c r="N3890" s="4"/>
    </row>
    <row r="3891" spans="2:14">
      <c r="B3891" s="59" t="s">
        <v>5472</v>
      </c>
      <c r="C3891" s="7" t="s">
        <v>5473</v>
      </c>
      <c r="I3891" s="64"/>
      <c r="J3891" s="65"/>
      <c r="K3891" s="10"/>
      <c r="L3891" s="21">
        <v>79589.763218390799</v>
      </c>
      <c r="M3891" s="68"/>
      <c r="N3891" s="4"/>
    </row>
    <row r="3892" spans="2:14">
      <c r="B3892" s="59" t="s">
        <v>5474</v>
      </c>
      <c r="C3892" s="7" t="s">
        <v>5475</v>
      </c>
      <c r="I3892" s="64"/>
      <c r="J3892" s="65"/>
      <c r="K3892" s="10"/>
      <c r="L3892" s="21">
        <v>86462.446551724148</v>
      </c>
      <c r="M3892" s="68"/>
      <c r="N3892" s="4"/>
    </row>
    <row r="3893" spans="2:14">
      <c r="B3893" s="59" t="s">
        <v>5476</v>
      </c>
      <c r="C3893" s="7" t="s">
        <v>5477</v>
      </c>
      <c r="I3893" s="64"/>
      <c r="J3893" s="65"/>
      <c r="K3893" s="10"/>
      <c r="L3893" s="21">
        <v>111387.40517241378</v>
      </c>
      <c r="M3893" s="68"/>
      <c r="N3893" s="4"/>
    </row>
    <row r="3894" spans="2:14">
      <c r="B3894" s="59" t="s">
        <v>5478</v>
      </c>
      <c r="C3894" s="7" t="s">
        <v>5479</v>
      </c>
      <c r="I3894" s="64"/>
      <c r="J3894" s="65"/>
      <c r="K3894" s="10"/>
      <c r="L3894" s="21">
        <v>70761.793103448275</v>
      </c>
      <c r="M3894" s="68"/>
      <c r="N3894" s="4"/>
    </row>
    <row r="3895" spans="2:14">
      <c r="B3895" s="59" t="s">
        <v>5480</v>
      </c>
      <c r="C3895" s="7" t="s">
        <v>5481</v>
      </c>
      <c r="I3895" s="64"/>
      <c r="J3895" s="65"/>
      <c r="K3895" s="10"/>
      <c r="L3895" s="21">
        <v>74175.552298850569</v>
      </c>
      <c r="M3895" s="68"/>
      <c r="N3895" s="4"/>
    </row>
    <row r="3896" spans="2:14">
      <c r="B3896" s="59" t="s">
        <v>5482</v>
      </c>
      <c r="C3896" s="7" t="s">
        <v>5483</v>
      </c>
      <c r="I3896" s="64"/>
      <c r="J3896" s="65"/>
      <c r="K3896" s="10"/>
      <c r="L3896" s="21">
        <v>79671.466091954018</v>
      </c>
      <c r="M3896" s="68"/>
      <c r="N3896" s="4"/>
    </row>
    <row r="3897" spans="2:14">
      <c r="B3897" s="59" t="s">
        <v>5484</v>
      </c>
      <c r="C3897" s="7" t="s">
        <v>5485</v>
      </c>
      <c r="I3897" s="64"/>
      <c r="J3897" s="65"/>
      <c r="K3897" s="10"/>
      <c r="L3897" s="21">
        <v>72421.224137931044</v>
      </c>
      <c r="M3897" s="68"/>
      <c r="N3897" s="4"/>
    </row>
    <row r="3898" spans="2:14">
      <c r="B3898" s="59" t="s">
        <v>5486</v>
      </c>
      <c r="C3898" s="7" t="s">
        <v>5487</v>
      </c>
      <c r="I3898" s="64"/>
      <c r="J3898" s="65"/>
      <c r="K3898" s="10"/>
      <c r="L3898" s="21">
        <v>76684.997701149434</v>
      </c>
      <c r="M3898" s="68"/>
      <c r="N3898" s="4"/>
    </row>
    <row r="3899" spans="2:14">
      <c r="B3899" s="59" t="s">
        <v>5488</v>
      </c>
      <c r="C3899" s="7" t="s">
        <v>5489</v>
      </c>
      <c r="I3899" s="64"/>
      <c r="J3899" s="65"/>
      <c r="K3899" s="10"/>
      <c r="L3899" s="21">
        <v>83557.681034482754</v>
      </c>
      <c r="M3899" s="68"/>
      <c r="N3899" s="4"/>
    </row>
    <row r="3900" spans="2:14">
      <c r="B3900" s="59" t="s">
        <v>5490</v>
      </c>
      <c r="C3900" s="7" t="s">
        <v>5491</v>
      </c>
      <c r="I3900" s="64"/>
      <c r="J3900" s="65"/>
      <c r="K3900" s="10"/>
      <c r="L3900" s="21">
        <v>108481.62471264368</v>
      </c>
      <c r="M3900" s="68"/>
      <c r="N3900" s="4"/>
    </row>
    <row r="3901" spans="2:14">
      <c r="B3901" s="59" t="s">
        <v>5492</v>
      </c>
      <c r="C3901" s="7" t="s">
        <v>5493</v>
      </c>
      <c r="I3901" s="64"/>
      <c r="J3901" s="65"/>
      <c r="K3901" s="10"/>
      <c r="L3901" s="21">
        <v>91990.838505747131</v>
      </c>
      <c r="M3901" s="68"/>
      <c r="N3901" s="4"/>
    </row>
    <row r="3902" spans="2:14">
      <c r="B3902" s="59" t="s">
        <v>5494</v>
      </c>
      <c r="C3902" s="7" t="s">
        <v>5495</v>
      </c>
      <c r="I3902" s="64"/>
      <c r="J3902" s="65"/>
      <c r="K3902" s="10"/>
      <c r="L3902" s="21">
        <v>95400.030459770118</v>
      </c>
      <c r="M3902" s="68"/>
      <c r="N3902" s="4"/>
    </row>
    <row r="3903" spans="2:14">
      <c r="B3903" s="59" t="s">
        <v>5496</v>
      </c>
      <c r="C3903" s="7" t="s">
        <v>5497</v>
      </c>
      <c r="I3903" s="64"/>
      <c r="J3903" s="65"/>
      <c r="K3903" s="10"/>
      <c r="L3903" s="21">
        <v>100897.97413793104</v>
      </c>
      <c r="M3903" s="68"/>
      <c r="N3903" s="4"/>
    </row>
    <row r="3904" spans="2:14">
      <c r="B3904" s="59" t="s">
        <v>5498</v>
      </c>
      <c r="C3904" s="7" t="s">
        <v>5499</v>
      </c>
      <c r="I3904" s="64"/>
      <c r="J3904" s="65"/>
      <c r="K3904" s="10"/>
      <c r="L3904" s="21">
        <v>93647.224712643685</v>
      </c>
      <c r="M3904" s="68"/>
      <c r="N3904" s="4"/>
    </row>
    <row r="3905" spans="2:14">
      <c r="B3905" s="59" t="s">
        <v>5500</v>
      </c>
      <c r="C3905" s="7" t="s">
        <v>5501</v>
      </c>
      <c r="I3905" s="64"/>
      <c r="J3905" s="65"/>
      <c r="K3905" s="10"/>
      <c r="L3905" s="21">
        <v>97911.50574712643</v>
      </c>
      <c r="M3905" s="68"/>
      <c r="N3905" s="4"/>
    </row>
    <row r="3906" spans="2:14">
      <c r="B3906" s="59" t="s">
        <v>5502</v>
      </c>
      <c r="C3906" s="7" t="s">
        <v>5503</v>
      </c>
      <c r="I3906" s="64"/>
      <c r="J3906" s="65"/>
      <c r="K3906" s="10"/>
      <c r="L3906" s="21">
        <v>104783.17413793104</v>
      </c>
      <c r="M3906" s="68"/>
      <c r="N3906" s="4"/>
    </row>
    <row r="3907" spans="2:14">
      <c r="B3907" s="59" t="s">
        <v>5504</v>
      </c>
      <c r="C3907" s="7" t="s">
        <v>5505</v>
      </c>
      <c r="I3907" s="64"/>
      <c r="J3907" s="65"/>
      <c r="K3907" s="10"/>
      <c r="L3907" s="21">
        <v>129709.14770114943</v>
      </c>
      <c r="M3907" s="68"/>
      <c r="N3907" s="4"/>
    </row>
    <row r="3908" spans="2:14">
      <c r="B3908" s="59" t="s">
        <v>5506</v>
      </c>
      <c r="C3908" s="7" t="s">
        <v>5507</v>
      </c>
      <c r="I3908" s="64"/>
      <c r="J3908" s="65"/>
      <c r="K3908" s="10"/>
      <c r="L3908" s="21">
        <v>67991</v>
      </c>
      <c r="M3908" s="68"/>
      <c r="N3908" s="4"/>
    </row>
    <row r="3909" spans="2:14">
      <c r="B3909" s="59" t="s">
        <v>5508</v>
      </c>
      <c r="C3909" s="7" t="s">
        <v>5509</v>
      </c>
      <c r="I3909" s="64"/>
      <c r="J3909" s="65"/>
      <c r="K3909" s="10"/>
      <c r="L3909" s="21">
        <v>71401.714367816094</v>
      </c>
      <c r="M3909" s="68"/>
      <c r="N3909" s="4"/>
    </row>
    <row r="3910" spans="2:14">
      <c r="B3910" s="59" t="s">
        <v>5510</v>
      </c>
      <c r="C3910" s="7" t="s">
        <v>5511</v>
      </c>
      <c r="I3910" s="64"/>
      <c r="J3910" s="65"/>
      <c r="K3910" s="10"/>
      <c r="L3910" s="21">
        <v>76899.658045977005</v>
      </c>
      <c r="M3910" s="68"/>
      <c r="N3910" s="4"/>
    </row>
    <row r="3911" spans="2:14">
      <c r="B3911" s="59" t="s">
        <v>5512</v>
      </c>
      <c r="C3911" s="7" t="s">
        <v>5513</v>
      </c>
      <c r="I3911" s="64"/>
      <c r="J3911" s="65"/>
      <c r="K3911" s="10"/>
      <c r="L3911" s="21">
        <v>69648.401149425292</v>
      </c>
      <c r="M3911" s="68"/>
      <c r="N3911" s="4"/>
    </row>
    <row r="3912" spans="2:14">
      <c r="B3912" s="59" t="s">
        <v>5514</v>
      </c>
      <c r="C3912" s="7" t="s">
        <v>5515</v>
      </c>
      <c r="I3912" s="64"/>
      <c r="J3912" s="65"/>
      <c r="K3912" s="10"/>
      <c r="L3912" s="21">
        <v>73912.174712643682</v>
      </c>
      <c r="M3912" s="68"/>
      <c r="N3912" s="4"/>
    </row>
    <row r="3913" spans="2:14">
      <c r="B3913" s="59" t="s">
        <v>5516</v>
      </c>
      <c r="C3913" s="7" t="s">
        <v>5517</v>
      </c>
      <c r="I3913" s="64"/>
      <c r="J3913" s="65"/>
      <c r="K3913" s="10"/>
      <c r="L3913" s="21">
        <v>80783.843103448264</v>
      </c>
      <c r="M3913" s="68"/>
      <c r="N3913" s="4"/>
    </row>
    <row r="3914" spans="2:14">
      <c r="B3914" s="59" t="s">
        <v>5518</v>
      </c>
      <c r="C3914" s="7" t="s">
        <v>5519</v>
      </c>
      <c r="I3914" s="64"/>
      <c r="J3914" s="65"/>
      <c r="K3914" s="10"/>
      <c r="L3914" s="21">
        <v>105709.3091954023</v>
      </c>
      <c r="M3914" s="68"/>
      <c r="N3914" s="4"/>
    </row>
    <row r="3915" spans="2:14">
      <c r="B3915" s="59" t="s">
        <v>5520</v>
      </c>
      <c r="C3915" s="7" t="s">
        <v>5521</v>
      </c>
      <c r="I3915" s="64"/>
      <c r="J3915" s="65"/>
      <c r="K3915" s="10"/>
      <c r="L3915" s="21">
        <v>88386.270114942541</v>
      </c>
      <c r="M3915" s="68"/>
      <c r="N3915" s="4"/>
    </row>
    <row r="3916" spans="2:14">
      <c r="B3916" s="59" t="s">
        <v>5522</v>
      </c>
      <c r="C3916" s="7" t="s">
        <v>5523</v>
      </c>
      <c r="I3916" s="64"/>
      <c r="J3916" s="65"/>
      <c r="K3916" s="10"/>
      <c r="L3916" s="21">
        <v>91797.491954022989</v>
      </c>
      <c r="M3916" s="68"/>
      <c r="N3916" s="4"/>
    </row>
    <row r="3917" spans="2:14">
      <c r="B3917" s="59" t="s">
        <v>5524</v>
      </c>
      <c r="C3917" s="7" t="s">
        <v>5525</v>
      </c>
      <c r="I3917" s="64"/>
      <c r="J3917" s="65"/>
      <c r="K3917" s="10"/>
      <c r="L3917" s="21">
        <v>97294.420689655177</v>
      </c>
      <c r="M3917" s="68"/>
      <c r="N3917" s="4"/>
    </row>
    <row r="3918" spans="2:14">
      <c r="B3918" s="59" t="s">
        <v>5526</v>
      </c>
      <c r="C3918" s="7" t="s">
        <v>5527</v>
      </c>
      <c r="I3918" s="64"/>
      <c r="J3918" s="65"/>
      <c r="K3918" s="10"/>
      <c r="L3918" s="21">
        <v>90045.70114942528</v>
      </c>
      <c r="M3918" s="68"/>
      <c r="N3918" s="4"/>
    </row>
    <row r="3919" spans="2:14">
      <c r="B3919" s="59" t="s">
        <v>5528</v>
      </c>
      <c r="C3919" s="7" t="s">
        <v>5529</v>
      </c>
      <c r="I3919" s="64"/>
      <c r="J3919" s="65"/>
      <c r="K3919" s="10"/>
      <c r="L3919" s="21">
        <v>94308.967241379316</v>
      </c>
      <c r="M3919" s="68"/>
      <c r="N3919" s="4"/>
    </row>
    <row r="3920" spans="2:14">
      <c r="B3920" s="59" t="s">
        <v>5530</v>
      </c>
      <c r="C3920" s="7" t="s">
        <v>5531</v>
      </c>
      <c r="I3920" s="64"/>
      <c r="J3920" s="65"/>
      <c r="K3920" s="10"/>
      <c r="L3920" s="21">
        <v>101179.62068965517</v>
      </c>
      <c r="M3920" s="68"/>
      <c r="N3920" s="4"/>
    </row>
    <row r="3921" spans="2:14">
      <c r="B3921" s="59" t="s">
        <v>5532</v>
      </c>
      <c r="C3921" s="7" t="s">
        <v>5533</v>
      </c>
      <c r="I3921" s="64"/>
      <c r="J3921" s="65"/>
      <c r="K3921" s="10"/>
      <c r="L3921" s="21">
        <v>126105.59425287356</v>
      </c>
      <c r="M3921" s="68"/>
      <c r="N3921" s="4"/>
    </row>
    <row r="3922" spans="2:14">
      <c r="B3922" s="59" t="s">
        <v>5534</v>
      </c>
      <c r="C3922" s="7" t="s">
        <v>5535</v>
      </c>
      <c r="I3922" s="64"/>
      <c r="J3922" s="65"/>
      <c r="K3922" s="10"/>
      <c r="L3922" s="21">
        <v>88910.487931034484</v>
      </c>
      <c r="M3922" s="68"/>
      <c r="N3922" s="4"/>
    </row>
    <row r="3923" spans="2:14">
      <c r="B3923" s="59" t="s">
        <v>5536</v>
      </c>
      <c r="C3923" s="7" t="s">
        <v>5537</v>
      </c>
      <c r="I3923" s="64"/>
      <c r="J3923" s="65"/>
      <c r="K3923" s="10"/>
      <c r="L3923" s="21">
        <v>92321.202298850578</v>
      </c>
      <c r="M3923" s="68"/>
      <c r="N3923" s="4"/>
    </row>
    <row r="3924" spans="2:14">
      <c r="B3924" s="59" t="s">
        <v>5538</v>
      </c>
      <c r="C3924" s="7" t="s">
        <v>5539</v>
      </c>
      <c r="I3924" s="64"/>
      <c r="J3924" s="65"/>
      <c r="K3924" s="10"/>
      <c r="L3924" s="21">
        <v>97819.653448275873</v>
      </c>
      <c r="M3924" s="68"/>
      <c r="N3924" s="4"/>
    </row>
    <row r="3925" spans="2:14">
      <c r="B3925" s="59" t="s">
        <v>5540</v>
      </c>
      <c r="C3925" s="7" t="s">
        <v>5541</v>
      </c>
      <c r="I3925" s="64"/>
      <c r="J3925" s="65"/>
      <c r="K3925" s="10"/>
      <c r="L3925" s="21">
        <v>90570.933908045976</v>
      </c>
      <c r="M3925" s="68"/>
      <c r="N3925" s="4"/>
    </row>
    <row r="3926" spans="2:14">
      <c r="B3926" s="59" t="s">
        <v>5542</v>
      </c>
      <c r="C3926" s="7" t="s">
        <v>5543</v>
      </c>
      <c r="I3926" s="64"/>
      <c r="J3926" s="65"/>
      <c r="K3926" s="10"/>
      <c r="L3926" s="21">
        <v>94833.692528735628</v>
      </c>
      <c r="M3926" s="68"/>
      <c r="N3926" s="4"/>
    </row>
    <row r="3927" spans="2:14">
      <c r="B3927" s="59" t="s">
        <v>5544</v>
      </c>
      <c r="C3927" s="7" t="s">
        <v>5545</v>
      </c>
      <c r="I3927" s="64"/>
      <c r="J3927" s="65"/>
      <c r="K3927" s="10"/>
      <c r="L3927" s="21">
        <v>101704.85344827587</v>
      </c>
      <c r="M3927" s="68"/>
      <c r="N3927" s="4"/>
    </row>
    <row r="3928" spans="2:14">
      <c r="B3928" s="59" t="s">
        <v>5546</v>
      </c>
      <c r="C3928" s="7" t="s">
        <v>5547</v>
      </c>
      <c r="I3928" s="64"/>
      <c r="J3928" s="65"/>
      <c r="K3928" s="10"/>
      <c r="L3928" s="21">
        <v>126632.34942528736</v>
      </c>
      <c r="M3928" s="68"/>
      <c r="N3928" s="4"/>
    </row>
    <row r="3929" spans="2:14">
      <c r="B3929" s="59" t="s">
        <v>5548</v>
      </c>
      <c r="C3929" s="7" t="s">
        <v>5549</v>
      </c>
      <c r="I3929" s="64"/>
      <c r="J3929" s="65"/>
      <c r="K3929" s="10"/>
      <c r="L3929" s="21">
        <v>115582.16264367815</v>
      </c>
      <c r="M3929" s="68"/>
      <c r="N3929" s="4"/>
    </row>
    <row r="3930" spans="2:14">
      <c r="B3930" s="59" t="s">
        <v>5550</v>
      </c>
      <c r="C3930" s="7" t="s">
        <v>5551</v>
      </c>
      <c r="I3930" s="64"/>
      <c r="J3930" s="65"/>
      <c r="K3930" s="10"/>
      <c r="L3930" s="21">
        <v>118993.891954023</v>
      </c>
      <c r="M3930" s="68"/>
      <c r="N3930" s="4"/>
    </row>
    <row r="3931" spans="2:14">
      <c r="B3931" s="59" t="s">
        <v>5552</v>
      </c>
      <c r="C3931" s="7" t="s">
        <v>5553</v>
      </c>
      <c r="I3931" s="64"/>
      <c r="J3931" s="65"/>
      <c r="K3931" s="10"/>
      <c r="L3931" s="21">
        <v>124491.32816091954</v>
      </c>
      <c r="M3931" s="68"/>
      <c r="N3931" s="4"/>
    </row>
    <row r="3932" spans="2:14">
      <c r="B3932" s="59" t="s">
        <v>5554</v>
      </c>
      <c r="C3932" s="7" t="s">
        <v>5555</v>
      </c>
      <c r="I3932" s="64"/>
      <c r="J3932" s="65"/>
      <c r="K3932" s="10"/>
      <c r="L3932" s="21">
        <v>117241.59367816092</v>
      </c>
      <c r="M3932" s="68"/>
      <c r="N3932" s="4"/>
    </row>
    <row r="3933" spans="2:14">
      <c r="B3933" s="59" t="s">
        <v>5556</v>
      </c>
      <c r="C3933" s="7" t="s">
        <v>5557</v>
      </c>
      <c r="I3933" s="64"/>
      <c r="J3933" s="65"/>
      <c r="K3933" s="10"/>
      <c r="L3933" s="21">
        <v>121505.87471264368</v>
      </c>
      <c r="M3933" s="68"/>
      <c r="N3933" s="4"/>
    </row>
    <row r="3934" spans="2:14">
      <c r="B3934" s="59" t="s">
        <v>5558</v>
      </c>
      <c r="C3934" s="7" t="s">
        <v>5559</v>
      </c>
      <c r="I3934" s="64"/>
      <c r="J3934" s="65"/>
      <c r="K3934" s="10"/>
      <c r="L3934" s="21">
        <v>128378.55804597701</v>
      </c>
      <c r="M3934" s="68"/>
      <c r="N3934" s="4"/>
    </row>
    <row r="3935" spans="2:14">
      <c r="B3935" s="59" t="s">
        <v>5560</v>
      </c>
      <c r="C3935" s="7" t="s">
        <v>5561</v>
      </c>
      <c r="I3935" s="64"/>
      <c r="J3935" s="65"/>
      <c r="K3935" s="10"/>
      <c r="L3935" s="21">
        <v>153302.50172413792</v>
      </c>
      <c r="M3935" s="68"/>
      <c r="N3935" s="4"/>
    </row>
    <row r="3936" spans="2:14">
      <c r="B3936" s="59" t="s">
        <v>5562</v>
      </c>
      <c r="C3936" s="7" t="s">
        <v>5563</v>
      </c>
      <c r="I3936" s="64"/>
      <c r="J3936" s="65"/>
      <c r="K3936" s="10"/>
      <c r="L3936" s="21">
        <v>105334.79540229884</v>
      </c>
      <c r="M3936" s="68"/>
      <c r="N3936" s="4"/>
    </row>
    <row r="3937" spans="2:14">
      <c r="B3937" s="59" t="s">
        <v>5564</v>
      </c>
      <c r="C3937" s="7" t="s">
        <v>5565</v>
      </c>
      <c r="I3937" s="64"/>
      <c r="J3937" s="65"/>
      <c r="K3937" s="10"/>
      <c r="L3937" s="21">
        <v>108745.00229885058</v>
      </c>
      <c r="M3937" s="68"/>
      <c r="N3937" s="4"/>
    </row>
    <row r="3938" spans="2:14">
      <c r="B3938" s="59" t="s">
        <v>5566</v>
      </c>
      <c r="C3938" s="7" t="s">
        <v>5567</v>
      </c>
      <c r="I3938" s="64"/>
      <c r="J3938" s="65"/>
      <c r="K3938" s="10"/>
      <c r="L3938" s="21">
        <v>114241.93103448275</v>
      </c>
      <c r="M3938" s="68"/>
      <c r="N3938" s="4"/>
    </row>
    <row r="3939" spans="2:14">
      <c r="B3939" s="59" t="s">
        <v>5568</v>
      </c>
      <c r="C3939" s="7" t="s">
        <v>5569</v>
      </c>
      <c r="I3939" s="64"/>
      <c r="J3939" s="65"/>
      <c r="K3939" s="10"/>
      <c r="L3939" s="21">
        <v>106993.71896551724</v>
      </c>
      <c r="M3939" s="68"/>
      <c r="N3939" s="4"/>
    </row>
    <row r="3940" spans="2:14">
      <c r="B3940" s="59" t="s">
        <v>5570</v>
      </c>
      <c r="C3940" s="7" t="s">
        <v>5571</v>
      </c>
      <c r="I3940" s="64"/>
      <c r="J3940" s="65"/>
      <c r="K3940" s="10"/>
      <c r="L3940" s="21">
        <v>111258.50747126438</v>
      </c>
      <c r="M3940" s="68"/>
      <c r="N3940" s="4"/>
    </row>
    <row r="3941" spans="2:14">
      <c r="B3941" s="59" t="s">
        <v>5572</v>
      </c>
      <c r="C3941" s="7" t="s">
        <v>5573</v>
      </c>
      <c r="I3941" s="64"/>
      <c r="J3941" s="65"/>
      <c r="K3941" s="10"/>
      <c r="L3941" s="21">
        <v>118127.13103448277</v>
      </c>
      <c r="M3941" s="68"/>
      <c r="N3941" s="4"/>
    </row>
    <row r="3942" spans="2:14">
      <c r="B3942" s="59" t="s">
        <v>5574</v>
      </c>
      <c r="C3942" s="7" t="s">
        <v>5575</v>
      </c>
      <c r="I3942" s="64"/>
      <c r="J3942" s="65"/>
      <c r="K3942" s="10"/>
      <c r="L3942" s="21">
        <v>143055.64195402298</v>
      </c>
      <c r="M3942" s="68"/>
      <c r="N3942" s="4"/>
    </row>
    <row r="3943" spans="2:14">
      <c r="B3943" s="59" t="s">
        <v>5576</v>
      </c>
      <c r="C3943" s="7" t="s">
        <v>5577</v>
      </c>
      <c r="I3943" s="64"/>
      <c r="J3943" s="65"/>
      <c r="K3943" s="10"/>
      <c r="L3943" s="21">
        <v>136935.03103448276</v>
      </c>
      <c r="M3943" s="68"/>
      <c r="N3943" s="4"/>
    </row>
    <row r="3944" spans="2:14">
      <c r="B3944" s="59" t="s">
        <v>5578</v>
      </c>
      <c r="C3944" s="7" t="s">
        <v>5579</v>
      </c>
      <c r="I3944" s="64"/>
      <c r="J3944" s="65"/>
      <c r="K3944" s="10"/>
      <c r="L3944" s="21">
        <v>140346.25287356324</v>
      </c>
      <c r="M3944" s="68"/>
      <c r="N3944" s="4"/>
    </row>
    <row r="3945" spans="2:14">
      <c r="B3945" s="59" t="s">
        <v>5580</v>
      </c>
      <c r="C3945" s="7" t="s">
        <v>5581</v>
      </c>
      <c r="I3945" s="64"/>
      <c r="J3945" s="65"/>
      <c r="K3945" s="10"/>
      <c r="L3945" s="21">
        <v>145842.16666666666</v>
      </c>
      <c r="M3945" s="68"/>
      <c r="N3945" s="4"/>
    </row>
    <row r="3946" spans="2:14">
      <c r="B3946" s="59" t="s">
        <v>5582</v>
      </c>
      <c r="C3946" s="7" t="s">
        <v>5583</v>
      </c>
      <c r="I3946" s="64"/>
      <c r="J3946" s="65"/>
      <c r="K3946" s="10"/>
      <c r="L3946" s="21">
        <v>138592.43218390804</v>
      </c>
      <c r="M3946" s="68"/>
      <c r="N3946" s="4"/>
    </row>
    <row r="3947" spans="2:14">
      <c r="B3947" s="59" t="s">
        <v>5584</v>
      </c>
      <c r="C3947" s="7" t="s">
        <v>5585</v>
      </c>
      <c r="I3947" s="64"/>
      <c r="J3947" s="65"/>
      <c r="K3947" s="10"/>
      <c r="L3947" s="21">
        <v>142856.71321839083</v>
      </c>
      <c r="M3947" s="68"/>
      <c r="N3947" s="4"/>
    </row>
    <row r="3948" spans="2:14">
      <c r="B3948" s="59" t="s">
        <v>5586</v>
      </c>
      <c r="C3948" s="7" t="s">
        <v>5587</v>
      </c>
      <c r="I3948" s="64"/>
      <c r="J3948" s="65"/>
      <c r="K3948" s="10"/>
      <c r="L3948" s="21">
        <v>149728.38160919541</v>
      </c>
      <c r="M3948" s="68"/>
      <c r="N3948" s="4"/>
    </row>
    <row r="3949" spans="2:14">
      <c r="B3949" s="59" t="s">
        <v>5588</v>
      </c>
      <c r="C3949" s="7" t="s">
        <v>5589</v>
      </c>
      <c r="I3949" s="64"/>
      <c r="J3949" s="65"/>
      <c r="K3949" s="10"/>
      <c r="L3949" s="21">
        <v>174655.87758620692</v>
      </c>
      <c r="M3949" s="68"/>
      <c r="N3949" s="4"/>
    </row>
    <row r="3950" spans="2:14">
      <c r="B3950" s="59" t="s">
        <v>5590</v>
      </c>
      <c r="C3950" s="7" t="s">
        <v>5591</v>
      </c>
      <c r="I3950" s="64"/>
      <c r="J3950" s="65"/>
      <c r="K3950" s="10"/>
      <c r="L3950" s="21">
        <v>111309.25459770115</v>
      </c>
      <c r="M3950" s="68"/>
      <c r="N3950" s="4"/>
    </row>
    <row r="3951" spans="2:14">
      <c r="B3951" s="59" t="s">
        <v>5592</v>
      </c>
      <c r="C3951" s="7" t="s">
        <v>5593</v>
      </c>
      <c r="I3951" s="64"/>
      <c r="J3951" s="65"/>
      <c r="K3951" s="10"/>
      <c r="L3951" s="21">
        <v>114721.49137931033</v>
      </c>
      <c r="M3951" s="68"/>
      <c r="N3951" s="4"/>
    </row>
    <row r="3952" spans="2:14">
      <c r="B3952" s="59" t="s">
        <v>5594</v>
      </c>
      <c r="C3952" s="7" t="s">
        <v>5595</v>
      </c>
      <c r="I3952" s="64"/>
      <c r="J3952" s="65"/>
      <c r="K3952" s="10"/>
      <c r="L3952" s="21">
        <v>120217.4051724138</v>
      </c>
      <c r="M3952" s="68"/>
      <c r="N3952" s="4"/>
    </row>
    <row r="3953" spans="2:14">
      <c r="B3953" s="59" t="s">
        <v>5596</v>
      </c>
      <c r="C3953" s="7" t="s">
        <v>5597</v>
      </c>
      <c r="I3953" s="64"/>
      <c r="J3953" s="65"/>
      <c r="K3953" s="10"/>
      <c r="L3953" s="21">
        <v>112968.17816091955</v>
      </c>
      <c r="M3953" s="68"/>
      <c r="N3953" s="4"/>
    </row>
    <row r="3954" spans="2:14">
      <c r="B3954" s="59" t="s">
        <v>5598</v>
      </c>
      <c r="C3954" s="7" t="s">
        <v>5599</v>
      </c>
      <c r="I3954" s="64"/>
      <c r="J3954" s="65"/>
      <c r="K3954" s="10"/>
      <c r="L3954" s="21">
        <v>117232.96666666666</v>
      </c>
      <c r="M3954" s="68"/>
      <c r="N3954" s="4"/>
    </row>
    <row r="3955" spans="2:14">
      <c r="B3955" s="59" t="s">
        <v>5600</v>
      </c>
      <c r="C3955" s="7" t="s">
        <v>5601</v>
      </c>
      <c r="I3955" s="64"/>
      <c r="J3955" s="65"/>
      <c r="K3955" s="10"/>
      <c r="L3955" s="21">
        <v>124104.1275862069</v>
      </c>
      <c r="M3955" s="68"/>
      <c r="N3955" s="4"/>
    </row>
    <row r="3956" spans="2:14">
      <c r="B3956" s="59" t="s">
        <v>5602</v>
      </c>
      <c r="C3956" s="7" t="s">
        <v>5603</v>
      </c>
      <c r="I3956" s="64"/>
      <c r="J3956" s="65"/>
      <c r="K3956" s="10"/>
      <c r="L3956" s="21">
        <v>149027.56379310344</v>
      </c>
      <c r="M3956" s="68"/>
      <c r="N3956" s="4"/>
    </row>
    <row r="3957" spans="2:14">
      <c r="B3957" s="59" t="s">
        <v>5604</v>
      </c>
      <c r="C3957" s="7" t="s">
        <v>5605</v>
      </c>
      <c r="I3957" s="64"/>
      <c r="J3957" s="65"/>
      <c r="K3957" s="10"/>
      <c r="L3957" s="21">
        <v>144699.84885057472</v>
      </c>
      <c r="M3957" s="68"/>
      <c r="N3957" s="4"/>
    </row>
    <row r="3958" spans="2:14">
      <c r="B3958" s="59" t="s">
        <v>5606</v>
      </c>
      <c r="C3958" s="7" t="s">
        <v>5607</v>
      </c>
      <c r="I3958" s="64"/>
      <c r="J3958" s="65"/>
      <c r="K3958" s="10"/>
      <c r="L3958" s="21">
        <v>148113.10057471265</v>
      </c>
      <c r="M3958" s="68"/>
      <c r="N3958" s="4"/>
    </row>
    <row r="3959" spans="2:14">
      <c r="B3959" s="59" t="s">
        <v>5608</v>
      </c>
      <c r="C3959" s="7" t="s">
        <v>5609</v>
      </c>
      <c r="I3959" s="64"/>
      <c r="J3959" s="65"/>
      <c r="K3959" s="10"/>
      <c r="L3959" s="21">
        <v>153607.99942528736</v>
      </c>
      <c r="M3959" s="68"/>
      <c r="N3959" s="4"/>
    </row>
    <row r="3960" spans="2:14">
      <c r="B3960" s="59" t="s">
        <v>5610</v>
      </c>
      <c r="C3960" s="7" t="s">
        <v>5611</v>
      </c>
      <c r="I3960" s="64"/>
      <c r="J3960" s="65"/>
      <c r="K3960" s="10"/>
      <c r="L3960" s="21">
        <v>146359.27988505748</v>
      </c>
      <c r="M3960" s="68"/>
      <c r="N3960" s="4"/>
    </row>
    <row r="3961" spans="2:14">
      <c r="B3961" s="59" t="s">
        <v>5612</v>
      </c>
      <c r="C3961" s="7" t="s">
        <v>5613</v>
      </c>
      <c r="I3961" s="64"/>
      <c r="J3961" s="65"/>
      <c r="K3961" s="10"/>
      <c r="L3961" s="21">
        <v>150623.05344827587</v>
      </c>
      <c r="M3961" s="68"/>
      <c r="N3961" s="4"/>
    </row>
    <row r="3962" spans="2:14">
      <c r="B3962" s="59" t="s">
        <v>5614</v>
      </c>
      <c r="C3962" s="7" t="s">
        <v>5615</v>
      </c>
      <c r="I3962" s="64"/>
      <c r="J3962" s="65"/>
      <c r="K3962" s="10"/>
      <c r="L3962" s="21">
        <v>157495.22931034485</v>
      </c>
      <c r="M3962" s="68"/>
      <c r="N3962" s="4"/>
    </row>
    <row r="3963" spans="2:14">
      <c r="B3963" s="59" t="s">
        <v>5616</v>
      </c>
      <c r="C3963" s="7" t="s">
        <v>5617</v>
      </c>
      <c r="I3963" s="64"/>
      <c r="J3963" s="65"/>
      <c r="K3963" s="10"/>
      <c r="L3963" s="21">
        <v>182418.66551724137</v>
      </c>
      <c r="M3963" s="68"/>
      <c r="N3963" s="4"/>
    </row>
    <row r="3964" spans="2:14">
      <c r="B3964" s="59" t="s">
        <v>5618</v>
      </c>
      <c r="C3964" s="7" t="s">
        <v>5619</v>
      </c>
      <c r="I3964" s="64"/>
      <c r="J3964" s="65"/>
      <c r="K3964" s="10"/>
      <c r="L3964" s="21">
        <v>112097.86494252874</v>
      </c>
      <c r="M3964" s="68"/>
      <c r="N3964" s="4"/>
    </row>
    <row r="3965" spans="2:14">
      <c r="B3965" s="59" t="s">
        <v>5620</v>
      </c>
      <c r="C3965" s="7" t="s">
        <v>5621</v>
      </c>
      <c r="I3965" s="64"/>
      <c r="J3965" s="65"/>
      <c r="K3965" s="10"/>
      <c r="L3965" s="21">
        <v>115509.59425287356</v>
      </c>
      <c r="M3965" s="68"/>
      <c r="N3965" s="4"/>
    </row>
    <row r="3966" spans="2:14">
      <c r="B3966" s="59" t="s">
        <v>5622</v>
      </c>
      <c r="C3966" s="7" t="s">
        <v>5623</v>
      </c>
      <c r="I3966" s="64"/>
      <c r="J3966" s="65"/>
      <c r="K3966" s="10"/>
      <c r="L3966" s="21">
        <v>121005.00057471264</v>
      </c>
      <c r="M3966" s="68"/>
      <c r="N3966" s="4"/>
    </row>
    <row r="3967" spans="2:14">
      <c r="B3967" s="59" t="s">
        <v>5624</v>
      </c>
      <c r="C3967" s="7" t="s">
        <v>5625</v>
      </c>
      <c r="I3967" s="64"/>
      <c r="J3967" s="65"/>
      <c r="K3967" s="10"/>
      <c r="L3967" s="21">
        <v>113756.28103448276</v>
      </c>
      <c r="M3967" s="68"/>
      <c r="N3967" s="4"/>
    </row>
    <row r="3968" spans="2:14">
      <c r="B3968" s="59" t="s">
        <v>5626</v>
      </c>
      <c r="C3968" s="7" t="s">
        <v>5627</v>
      </c>
      <c r="I3968" s="64"/>
      <c r="J3968" s="65"/>
      <c r="K3968" s="10"/>
      <c r="L3968" s="21">
        <v>118018.53218390806</v>
      </c>
      <c r="M3968" s="68"/>
      <c r="N3968" s="4"/>
    </row>
    <row r="3969" spans="2:14">
      <c r="B3969" s="59" t="s">
        <v>5628</v>
      </c>
      <c r="C3969" s="7" t="s">
        <v>5629</v>
      </c>
      <c r="I3969" s="64"/>
      <c r="J3969" s="65"/>
      <c r="K3969" s="10"/>
      <c r="L3969" s="21">
        <v>124890.70804597701</v>
      </c>
      <c r="M3969" s="68"/>
      <c r="N3969" s="4"/>
    </row>
    <row r="3970" spans="2:14">
      <c r="B3970" s="59" t="s">
        <v>5630</v>
      </c>
      <c r="C3970" s="7" t="s">
        <v>5631</v>
      </c>
      <c r="I3970" s="64"/>
      <c r="J3970" s="65"/>
      <c r="K3970" s="10"/>
      <c r="L3970" s="21">
        <v>149817.69655172413</v>
      </c>
      <c r="M3970" s="68"/>
      <c r="N3970" s="4"/>
    </row>
    <row r="3971" spans="2:14">
      <c r="B3971" s="59" t="s">
        <v>5632</v>
      </c>
      <c r="C3971" s="7" t="s">
        <v>5633</v>
      </c>
      <c r="I3971" s="64"/>
      <c r="J3971" s="65"/>
      <c r="K3971" s="10"/>
      <c r="L3971" s="21">
        <v>145723.41839080458</v>
      </c>
      <c r="M3971" s="68"/>
      <c r="N3971" s="4"/>
    </row>
    <row r="3972" spans="2:14">
      <c r="B3972" s="59" t="s">
        <v>5634</v>
      </c>
      <c r="C3972" s="7" t="s">
        <v>5635</v>
      </c>
      <c r="I3972" s="64"/>
      <c r="J3972" s="65"/>
      <c r="K3972" s="10"/>
      <c r="L3972" s="21">
        <v>149136.16264367817</v>
      </c>
      <c r="M3972" s="68"/>
      <c r="N3972" s="4"/>
    </row>
    <row r="3973" spans="2:14">
      <c r="B3973" s="59" t="s">
        <v>5636</v>
      </c>
      <c r="C3973" s="7" t="s">
        <v>5637</v>
      </c>
      <c r="I3973" s="64"/>
      <c r="J3973" s="65"/>
      <c r="K3973" s="10"/>
      <c r="L3973" s="21">
        <v>154632.58390804598</v>
      </c>
      <c r="M3973" s="68"/>
      <c r="N3973" s="4"/>
    </row>
    <row r="3974" spans="2:14">
      <c r="B3974" s="59" t="s">
        <v>5638</v>
      </c>
      <c r="C3974" s="7" t="s">
        <v>5639</v>
      </c>
      <c r="I3974" s="64"/>
      <c r="J3974" s="65"/>
      <c r="K3974" s="10"/>
      <c r="L3974" s="21">
        <v>147383.8643678161</v>
      </c>
      <c r="M3974" s="68"/>
      <c r="N3974" s="4"/>
    </row>
    <row r="3975" spans="2:14">
      <c r="B3975" s="59" t="s">
        <v>5640</v>
      </c>
      <c r="C3975" s="7" t="s">
        <v>5641</v>
      </c>
      <c r="I3975" s="64"/>
      <c r="J3975" s="65"/>
      <c r="K3975" s="10"/>
      <c r="L3975" s="21">
        <v>151646.62298850575</v>
      </c>
      <c r="M3975" s="68"/>
      <c r="N3975" s="4"/>
    </row>
    <row r="3976" spans="2:14">
      <c r="B3976" s="59" t="s">
        <v>5642</v>
      </c>
      <c r="C3976" s="7" t="s">
        <v>5643</v>
      </c>
      <c r="I3976" s="64"/>
      <c r="J3976" s="65"/>
      <c r="K3976" s="10"/>
      <c r="L3976" s="21">
        <v>158519.30632183907</v>
      </c>
      <c r="M3976" s="68"/>
      <c r="N3976" s="4"/>
    </row>
    <row r="3977" spans="2:14">
      <c r="B3977" s="59" t="s">
        <v>5644</v>
      </c>
      <c r="C3977" s="7" t="s">
        <v>5645</v>
      </c>
      <c r="I3977" s="64"/>
      <c r="J3977" s="65"/>
      <c r="K3977" s="10"/>
      <c r="L3977" s="21">
        <v>183443.25</v>
      </c>
      <c r="M3977" s="68"/>
      <c r="N3977" s="4"/>
    </row>
    <row r="3978" spans="2:14">
      <c r="B3978" s="59" t="s">
        <v>5646</v>
      </c>
      <c r="C3978" s="7" t="s">
        <v>5647</v>
      </c>
      <c r="I3978" s="64"/>
      <c r="J3978" s="65"/>
      <c r="K3978" s="10"/>
      <c r="L3978" s="21">
        <v>72884.545402298856</v>
      </c>
      <c r="M3978" s="68"/>
      <c r="N3978" s="4"/>
    </row>
    <row r="3979" spans="2:14">
      <c r="B3979" s="59" t="s">
        <v>5648</v>
      </c>
      <c r="C3979" s="7" t="s">
        <v>5649</v>
      </c>
      <c r="I3979" s="64"/>
      <c r="J3979" s="65"/>
      <c r="K3979" s="10"/>
      <c r="L3979" s="21">
        <v>76297.289655172426</v>
      </c>
      <c r="M3979" s="68"/>
      <c r="N3979" s="4"/>
    </row>
    <row r="3980" spans="2:14">
      <c r="B3980" s="59" t="s">
        <v>5650</v>
      </c>
      <c r="C3980" s="7" t="s">
        <v>5651</v>
      </c>
      <c r="I3980" s="64"/>
      <c r="J3980" s="65"/>
      <c r="K3980" s="10"/>
      <c r="L3980" s="21">
        <v>81793.71091954023</v>
      </c>
      <c r="M3980" s="68"/>
      <c r="N3980" s="4"/>
    </row>
    <row r="3981" spans="2:14">
      <c r="B3981" s="59" t="s">
        <v>5652</v>
      </c>
      <c r="C3981" s="7" t="s">
        <v>5653</v>
      </c>
      <c r="I3981" s="64"/>
      <c r="J3981" s="65"/>
      <c r="K3981" s="10"/>
      <c r="L3981" s="21">
        <v>74543.97643678161</v>
      </c>
      <c r="M3981" s="68"/>
      <c r="N3981" s="4"/>
    </row>
    <row r="3982" spans="2:14">
      <c r="B3982" s="59" t="s">
        <v>5654</v>
      </c>
      <c r="C3982" s="7" t="s">
        <v>5655</v>
      </c>
      <c r="I3982" s="64"/>
      <c r="J3982" s="65"/>
      <c r="K3982" s="10"/>
      <c r="L3982" s="21">
        <v>78807.242528735645</v>
      </c>
      <c r="M3982" s="68"/>
      <c r="N3982" s="4"/>
    </row>
    <row r="3983" spans="2:14">
      <c r="B3983" s="59" t="s">
        <v>5656</v>
      </c>
      <c r="C3983" s="7" t="s">
        <v>5657</v>
      </c>
      <c r="I3983" s="64"/>
      <c r="J3983" s="65"/>
      <c r="K3983" s="10"/>
      <c r="L3983" s="21">
        <v>85678.403448275858</v>
      </c>
      <c r="M3983" s="68"/>
      <c r="N3983" s="4"/>
    </row>
    <row r="3984" spans="2:14">
      <c r="B3984" s="59" t="s">
        <v>5658</v>
      </c>
      <c r="C3984" s="7" t="s">
        <v>5659</v>
      </c>
      <c r="I3984" s="64"/>
      <c r="J3984" s="65"/>
      <c r="K3984" s="10"/>
      <c r="L3984" s="21">
        <v>110603.86954022989</v>
      </c>
      <c r="M3984" s="68"/>
      <c r="N3984" s="4"/>
    </row>
    <row r="3985" spans="2:14">
      <c r="B3985" s="59" t="s">
        <v>5660</v>
      </c>
      <c r="C3985" s="7" t="s">
        <v>5661</v>
      </c>
      <c r="I3985" s="64"/>
      <c r="J3985" s="65"/>
      <c r="K3985" s="10"/>
      <c r="L3985" s="21">
        <v>94747.929885057485</v>
      </c>
      <c r="M3985" s="68"/>
      <c r="N3985" s="4"/>
    </row>
    <row r="3986" spans="2:14">
      <c r="B3986" s="59" t="s">
        <v>5662</v>
      </c>
      <c r="C3986" s="7" t="s">
        <v>5663</v>
      </c>
      <c r="I3986" s="64"/>
      <c r="J3986" s="65"/>
      <c r="K3986" s="10"/>
      <c r="L3986" s="21">
        <v>98161.18160919541</v>
      </c>
      <c r="M3986" s="68"/>
      <c r="N3986" s="4"/>
    </row>
    <row r="3987" spans="2:14">
      <c r="B3987" s="59" t="s">
        <v>5664</v>
      </c>
      <c r="C3987" s="7" t="s">
        <v>5665</v>
      </c>
      <c r="I3987" s="64"/>
      <c r="J3987" s="65"/>
      <c r="K3987" s="10"/>
      <c r="L3987" s="21">
        <v>103659.12528735632</v>
      </c>
      <c r="M3987" s="68"/>
      <c r="N3987" s="4"/>
    </row>
    <row r="3988" spans="2:14">
      <c r="B3988" s="59" t="s">
        <v>5666</v>
      </c>
      <c r="C3988" s="7" t="s">
        <v>5667</v>
      </c>
      <c r="I3988" s="64"/>
      <c r="J3988" s="65"/>
      <c r="K3988" s="10"/>
      <c r="L3988" s="21">
        <v>96407.360919540224</v>
      </c>
      <c r="M3988" s="68"/>
      <c r="N3988" s="4"/>
    </row>
    <row r="3989" spans="2:14">
      <c r="B3989" s="59" t="s">
        <v>5668</v>
      </c>
      <c r="C3989" s="7" t="s">
        <v>5669</v>
      </c>
      <c r="I3989" s="64"/>
      <c r="J3989" s="65"/>
      <c r="K3989" s="10"/>
      <c r="L3989" s="21">
        <v>100670.62701149426</v>
      </c>
      <c r="M3989" s="68"/>
      <c r="N3989" s="4"/>
    </row>
    <row r="3990" spans="2:14">
      <c r="B3990" s="59" t="s">
        <v>5670</v>
      </c>
      <c r="C3990" s="7" t="s">
        <v>5671</v>
      </c>
      <c r="I3990" s="64"/>
      <c r="J3990" s="65"/>
      <c r="K3990" s="10"/>
      <c r="L3990" s="21">
        <v>107542.29540229886</v>
      </c>
      <c r="M3990" s="68"/>
      <c r="N3990" s="4"/>
    </row>
    <row r="3991" spans="2:14">
      <c r="B3991" s="59" t="s">
        <v>5672</v>
      </c>
      <c r="C3991" s="7" t="s">
        <v>5673</v>
      </c>
      <c r="I3991" s="64"/>
      <c r="J3991" s="65"/>
      <c r="K3991" s="10"/>
      <c r="L3991" s="21">
        <v>132469.79137931034</v>
      </c>
      <c r="M3991" s="68"/>
      <c r="N3991" s="4"/>
    </row>
    <row r="3992" spans="2:14">
      <c r="B3992" s="59" t="s">
        <v>5674</v>
      </c>
      <c r="C3992" s="7" t="s">
        <v>5675</v>
      </c>
      <c r="I3992" s="64"/>
      <c r="J3992" s="65"/>
      <c r="K3992" s="10"/>
      <c r="L3992" s="21">
        <v>70028.497126436792</v>
      </c>
      <c r="M3992" s="68"/>
      <c r="N3992" s="4"/>
    </row>
    <row r="3993" spans="2:14">
      <c r="B3993" s="59" t="s">
        <v>5676</v>
      </c>
      <c r="C3993" s="7" t="s">
        <v>5677</v>
      </c>
      <c r="I3993" s="64"/>
      <c r="J3993" s="65"/>
      <c r="K3993" s="10"/>
      <c r="L3993" s="21">
        <v>73441.748850574717</v>
      </c>
      <c r="M3993" s="68"/>
      <c r="N3993" s="4"/>
    </row>
    <row r="3994" spans="2:14">
      <c r="B3994" s="59" t="s">
        <v>5678</v>
      </c>
      <c r="C3994" s="7" t="s">
        <v>5679</v>
      </c>
      <c r="I3994" s="64"/>
      <c r="J3994" s="65"/>
      <c r="K3994" s="10"/>
      <c r="L3994" s="21">
        <v>78939.692528735628</v>
      </c>
      <c r="M3994" s="68"/>
      <c r="N3994" s="4"/>
    </row>
    <row r="3995" spans="2:14">
      <c r="B3995" s="59" t="s">
        <v>5680</v>
      </c>
      <c r="C3995" s="7" t="s">
        <v>5681</v>
      </c>
      <c r="I3995" s="64"/>
      <c r="J3995" s="65"/>
      <c r="K3995" s="10"/>
      <c r="L3995" s="21">
        <v>71687.928160919531</v>
      </c>
      <c r="M3995" s="68"/>
      <c r="N3995" s="4"/>
    </row>
    <row r="3996" spans="2:14">
      <c r="B3996" s="59" t="s">
        <v>5682</v>
      </c>
      <c r="C3996" s="7" t="s">
        <v>5683</v>
      </c>
      <c r="I3996" s="64"/>
      <c r="J3996" s="65"/>
      <c r="K3996" s="10"/>
      <c r="L3996" s="21">
        <v>75953.224137931044</v>
      </c>
      <c r="M3996" s="68"/>
      <c r="N3996" s="4"/>
    </row>
    <row r="3997" spans="2:14">
      <c r="B3997" s="59" t="s">
        <v>5684</v>
      </c>
      <c r="C3997" s="7" t="s">
        <v>5685</v>
      </c>
      <c r="I3997" s="64"/>
      <c r="J3997" s="65"/>
      <c r="K3997" s="10"/>
      <c r="L3997" s="21">
        <v>82823.370114942518</v>
      </c>
      <c r="M3997" s="68"/>
      <c r="N3997" s="4"/>
    </row>
    <row r="3998" spans="2:14">
      <c r="B3998" s="59" t="s">
        <v>5686</v>
      </c>
      <c r="C3998" s="7" t="s">
        <v>5687</v>
      </c>
      <c r="I3998" s="64"/>
      <c r="J3998" s="65"/>
      <c r="K3998" s="10"/>
      <c r="L3998" s="21">
        <v>107748.83620689655</v>
      </c>
      <c r="M3998" s="68"/>
      <c r="N3998" s="4"/>
    </row>
    <row r="3999" spans="2:14">
      <c r="B3999" s="59" t="s">
        <v>5688</v>
      </c>
      <c r="C3999" s="7" t="s">
        <v>5689</v>
      </c>
      <c r="I3999" s="64"/>
      <c r="J3999" s="65"/>
      <c r="K3999" s="10"/>
      <c r="L3999" s="21">
        <v>91037.3</v>
      </c>
      <c r="M3999" s="68"/>
      <c r="N3999" s="4"/>
    </row>
    <row r="4000" spans="2:14">
      <c r="B4000" s="59" t="s">
        <v>5690</v>
      </c>
      <c r="C4000" s="7" t="s">
        <v>5691</v>
      </c>
      <c r="I4000" s="64"/>
      <c r="J4000" s="65"/>
      <c r="K4000" s="10"/>
      <c r="L4000" s="21">
        <v>94448.014367816097</v>
      </c>
      <c r="M4000" s="68"/>
      <c r="N4000" s="4"/>
    </row>
    <row r="4001" spans="2:14">
      <c r="B4001" s="59" t="s">
        <v>5692</v>
      </c>
      <c r="C4001" s="7" t="s">
        <v>5693</v>
      </c>
      <c r="I4001" s="64"/>
      <c r="J4001" s="65"/>
      <c r="K4001" s="10"/>
      <c r="L4001" s="21">
        <v>99946.972988505746</v>
      </c>
      <c r="M4001" s="68"/>
      <c r="N4001" s="4"/>
    </row>
    <row r="4002" spans="2:14">
      <c r="B4002" s="59" t="s">
        <v>5694</v>
      </c>
      <c r="C4002" s="7" t="s">
        <v>5695</v>
      </c>
      <c r="I4002" s="64"/>
      <c r="J4002" s="65"/>
      <c r="K4002" s="10"/>
      <c r="L4002" s="21">
        <v>92694.193678160926</v>
      </c>
      <c r="M4002" s="68"/>
      <c r="N4002" s="4"/>
    </row>
    <row r="4003" spans="2:14">
      <c r="B4003" s="59" t="s">
        <v>5696</v>
      </c>
      <c r="C4003" s="7" t="s">
        <v>5697</v>
      </c>
      <c r="I4003" s="64"/>
      <c r="J4003" s="65"/>
      <c r="K4003" s="10"/>
      <c r="L4003" s="21">
        <v>96959.997126436778</v>
      </c>
      <c r="M4003" s="68"/>
      <c r="N4003" s="4"/>
    </row>
    <row r="4004" spans="2:14">
      <c r="B4004" s="59" t="s">
        <v>5698</v>
      </c>
      <c r="C4004" s="7" t="s">
        <v>5699</v>
      </c>
      <c r="I4004" s="64"/>
      <c r="J4004" s="65"/>
      <c r="K4004" s="10"/>
      <c r="L4004" s="21">
        <v>103830.65057471264</v>
      </c>
      <c r="M4004" s="68"/>
      <c r="N4004" s="4"/>
    </row>
    <row r="4005" spans="2:14">
      <c r="B4005" s="59" t="s">
        <v>5700</v>
      </c>
      <c r="C4005" s="7" t="s">
        <v>5701</v>
      </c>
      <c r="I4005" s="64"/>
      <c r="J4005" s="65"/>
      <c r="K4005" s="10"/>
      <c r="L4005" s="21">
        <v>128755.6091954023</v>
      </c>
      <c r="M4005" s="68"/>
      <c r="N4005" s="4"/>
    </row>
    <row r="4006" spans="2:14">
      <c r="B4006" s="59" t="s">
        <v>5702</v>
      </c>
      <c r="C4006" s="7" t="s">
        <v>5703</v>
      </c>
      <c r="I4006" s="64"/>
      <c r="J4006" s="65"/>
      <c r="K4006" s="10"/>
      <c r="L4006" s="21">
        <v>86321.369540229876</v>
      </c>
      <c r="M4006" s="68"/>
      <c r="N4006" s="4"/>
    </row>
    <row r="4007" spans="2:14">
      <c r="B4007" s="59" t="s">
        <v>5704</v>
      </c>
      <c r="C4007" s="7" t="s">
        <v>5705</v>
      </c>
      <c r="I4007" s="64"/>
      <c r="J4007" s="65"/>
      <c r="K4007" s="10"/>
      <c r="L4007" s="21">
        <v>89732.591379310354</v>
      </c>
      <c r="M4007" s="68"/>
      <c r="N4007" s="4"/>
    </row>
    <row r="4008" spans="2:14">
      <c r="B4008" s="59" t="s">
        <v>5706</v>
      </c>
      <c r="C4008" s="7" t="s">
        <v>5707</v>
      </c>
      <c r="I4008" s="64"/>
      <c r="J4008" s="65"/>
      <c r="K4008" s="10"/>
      <c r="L4008" s="21">
        <v>95230.535057471265</v>
      </c>
      <c r="M4008" s="68"/>
      <c r="N4008" s="4"/>
    </row>
    <row r="4009" spans="2:14">
      <c r="B4009" s="59" t="s">
        <v>5708</v>
      </c>
      <c r="C4009" s="7" t="s">
        <v>5709</v>
      </c>
      <c r="I4009" s="64"/>
      <c r="J4009" s="65"/>
      <c r="K4009" s="10"/>
      <c r="L4009" s="21">
        <v>87979.278160919537</v>
      </c>
      <c r="M4009" s="68"/>
      <c r="N4009" s="4"/>
    </row>
    <row r="4010" spans="2:14">
      <c r="B4010" s="59" t="s">
        <v>5710</v>
      </c>
      <c r="C4010" s="7" t="s">
        <v>5711</v>
      </c>
      <c r="I4010" s="64"/>
      <c r="J4010" s="65"/>
      <c r="K4010" s="10"/>
      <c r="L4010" s="21">
        <v>92244.066666666666</v>
      </c>
      <c r="M4010" s="68"/>
      <c r="N4010" s="4"/>
    </row>
    <row r="4011" spans="2:14">
      <c r="B4011" s="59" t="s">
        <v>5712</v>
      </c>
      <c r="C4011" s="7" t="s">
        <v>5713</v>
      </c>
      <c r="I4011" s="64"/>
      <c r="J4011" s="65"/>
      <c r="K4011" s="10"/>
      <c r="L4011" s="21">
        <v>99116.242528735631</v>
      </c>
      <c r="M4011" s="68"/>
      <c r="N4011" s="4"/>
    </row>
    <row r="4012" spans="2:14">
      <c r="B4012" s="59" t="s">
        <v>5714</v>
      </c>
      <c r="C4012" s="7" t="s">
        <v>5715</v>
      </c>
      <c r="I4012" s="64"/>
      <c r="J4012" s="65"/>
      <c r="K4012" s="10"/>
      <c r="L4012" s="21">
        <v>124043.73850574714</v>
      </c>
      <c r="M4012" s="68"/>
      <c r="N4012" s="4"/>
    </row>
    <row r="4013" spans="2:14">
      <c r="B4013" s="59" t="s">
        <v>5716</v>
      </c>
      <c r="C4013" s="7" t="s">
        <v>5717</v>
      </c>
      <c r="I4013" s="64"/>
      <c r="J4013" s="65"/>
      <c r="K4013" s="10"/>
      <c r="L4013" s="21">
        <v>112217.12068965517</v>
      </c>
      <c r="M4013" s="68"/>
      <c r="N4013" s="4"/>
    </row>
    <row r="4014" spans="2:14">
      <c r="B4014" s="59" t="s">
        <v>5718</v>
      </c>
      <c r="C4014" s="7" t="s">
        <v>5719</v>
      </c>
      <c r="I4014" s="64"/>
      <c r="J4014" s="65"/>
      <c r="K4014" s="10"/>
      <c r="L4014" s="21">
        <v>115626.31264367817</v>
      </c>
      <c r="M4014" s="68"/>
      <c r="N4014" s="4"/>
    </row>
    <row r="4015" spans="2:14">
      <c r="B4015" s="59" t="s">
        <v>5720</v>
      </c>
      <c r="C4015" s="7" t="s">
        <v>5721</v>
      </c>
      <c r="I4015" s="64"/>
      <c r="J4015" s="65"/>
      <c r="K4015" s="10"/>
      <c r="L4015" s="21">
        <v>121124.76379310346</v>
      </c>
      <c r="M4015" s="68"/>
      <c r="N4015" s="4"/>
    </row>
    <row r="4016" spans="2:14">
      <c r="B4016" s="59" t="s">
        <v>5722</v>
      </c>
      <c r="C4016" s="7" t="s">
        <v>5723</v>
      </c>
      <c r="I4016" s="64"/>
      <c r="J4016" s="65"/>
      <c r="K4016" s="10"/>
      <c r="L4016" s="21">
        <v>113875.02931034483</v>
      </c>
      <c r="M4016" s="68"/>
      <c r="N4016" s="4"/>
    </row>
    <row r="4017" spans="2:14">
      <c r="B4017" s="59" t="s">
        <v>5724</v>
      </c>
      <c r="C4017" s="7" t="s">
        <v>5725</v>
      </c>
      <c r="I4017" s="64"/>
      <c r="J4017" s="65"/>
      <c r="K4017" s="10"/>
      <c r="L4017" s="21">
        <v>118139.81781609195</v>
      </c>
      <c r="M4017" s="68"/>
      <c r="N4017" s="4"/>
    </row>
    <row r="4018" spans="2:14">
      <c r="B4018" s="59" t="s">
        <v>5726</v>
      </c>
      <c r="C4018" s="7" t="s">
        <v>5727</v>
      </c>
      <c r="I4018" s="64"/>
      <c r="J4018" s="65"/>
      <c r="K4018" s="10"/>
      <c r="L4018" s="21">
        <v>125011.99367816093</v>
      </c>
      <c r="M4018" s="68"/>
      <c r="N4018" s="4"/>
    </row>
    <row r="4019" spans="2:14">
      <c r="B4019" s="59" t="s">
        <v>5728</v>
      </c>
      <c r="C4019" s="7" t="s">
        <v>5729</v>
      </c>
      <c r="I4019" s="64"/>
      <c r="J4019" s="65"/>
      <c r="K4019" s="10"/>
      <c r="L4019" s="21">
        <v>149937.45977011495</v>
      </c>
      <c r="M4019" s="68"/>
      <c r="N4019" s="4"/>
    </row>
    <row r="4020" spans="2:14">
      <c r="B4020" s="59" t="s">
        <v>5730</v>
      </c>
      <c r="C4020" s="7" t="s">
        <v>5731</v>
      </c>
      <c r="I4020" s="64"/>
      <c r="J4020" s="65"/>
      <c r="K4020" s="10"/>
      <c r="L4020" s="21">
        <v>102267.13160919541</v>
      </c>
      <c r="M4020" s="68"/>
      <c r="N4020" s="4"/>
    </row>
    <row r="4021" spans="2:14">
      <c r="B4021" s="59" t="s">
        <v>5732</v>
      </c>
      <c r="C4021" s="7" t="s">
        <v>5733</v>
      </c>
      <c r="I4021" s="64"/>
      <c r="J4021" s="65"/>
      <c r="K4021" s="10"/>
      <c r="L4021" s="21">
        <v>105679.36839080459</v>
      </c>
      <c r="M4021" s="68"/>
      <c r="N4021" s="4"/>
    </row>
    <row r="4022" spans="2:14">
      <c r="B4022" s="59" t="s">
        <v>5734</v>
      </c>
      <c r="C4022" s="7" t="s">
        <v>5735</v>
      </c>
      <c r="I4022" s="64"/>
      <c r="J4022" s="65"/>
      <c r="K4022" s="10"/>
      <c r="L4022" s="21">
        <v>111175.28218390806</v>
      </c>
      <c r="M4022" s="68"/>
      <c r="N4022" s="4"/>
    </row>
    <row r="4023" spans="2:14">
      <c r="B4023" s="59" t="s">
        <v>5736</v>
      </c>
      <c r="C4023" s="7" t="s">
        <v>5737</v>
      </c>
      <c r="I4023" s="64"/>
      <c r="J4023" s="65"/>
      <c r="K4023" s="10"/>
      <c r="L4023" s="21">
        <v>103925.54770114944</v>
      </c>
      <c r="M4023" s="68"/>
      <c r="N4023" s="4"/>
    </row>
    <row r="4024" spans="2:14">
      <c r="B4024" s="59" t="s">
        <v>5738</v>
      </c>
      <c r="C4024" s="7" t="s">
        <v>5739</v>
      </c>
      <c r="I4024" s="64"/>
      <c r="J4024" s="65"/>
      <c r="K4024" s="10"/>
      <c r="L4024" s="21">
        <v>108190.84367816092</v>
      </c>
      <c r="M4024" s="68"/>
      <c r="N4024" s="4"/>
    </row>
    <row r="4025" spans="2:14">
      <c r="B4025" s="59" t="s">
        <v>5740</v>
      </c>
      <c r="C4025" s="7" t="s">
        <v>5741</v>
      </c>
      <c r="I4025" s="64"/>
      <c r="J4025" s="65"/>
      <c r="K4025" s="10"/>
      <c r="L4025" s="21">
        <v>115060.48218390805</v>
      </c>
      <c r="M4025" s="68"/>
      <c r="N4025" s="4"/>
    </row>
    <row r="4026" spans="2:14">
      <c r="B4026" s="59" t="s">
        <v>5742</v>
      </c>
      <c r="C4026" s="7" t="s">
        <v>5743</v>
      </c>
      <c r="I4026" s="64"/>
      <c r="J4026" s="65"/>
      <c r="K4026" s="10"/>
      <c r="L4026" s="21">
        <v>139989.50057471264</v>
      </c>
      <c r="M4026" s="68"/>
      <c r="N4026" s="4"/>
    </row>
    <row r="4027" spans="2:14">
      <c r="B4027" s="59" t="s">
        <v>5744</v>
      </c>
      <c r="C4027" s="7" t="s">
        <v>5745</v>
      </c>
      <c r="I4027" s="64"/>
      <c r="J4027" s="65"/>
      <c r="K4027" s="10"/>
      <c r="L4027" s="21">
        <v>132945.79942528735</v>
      </c>
      <c r="M4027" s="68"/>
      <c r="N4027" s="4"/>
    </row>
    <row r="4028" spans="2:14">
      <c r="B4028" s="59" t="s">
        <v>5746</v>
      </c>
      <c r="C4028" s="7" t="s">
        <v>5747</v>
      </c>
      <c r="I4028" s="64"/>
      <c r="J4028" s="65"/>
      <c r="K4028" s="10"/>
      <c r="L4028" s="21">
        <v>136358.54367816093</v>
      </c>
      <c r="M4028" s="68"/>
      <c r="N4028" s="4"/>
    </row>
    <row r="4029" spans="2:14">
      <c r="B4029" s="59" t="s">
        <v>5748</v>
      </c>
      <c r="C4029" s="7" t="s">
        <v>5749</v>
      </c>
      <c r="I4029" s="64"/>
      <c r="J4029" s="65"/>
      <c r="K4029" s="10"/>
      <c r="L4029" s="21">
        <v>141853.44252873561</v>
      </c>
      <c r="M4029" s="68"/>
      <c r="N4029" s="4"/>
    </row>
    <row r="4030" spans="2:14">
      <c r="B4030" s="59" t="s">
        <v>5750</v>
      </c>
      <c r="C4030" s="7" t="s">
        <v>5751</v>
      </c>
      <c r="I4030" s="64"/>
      <c r="J4030" s="65"/>
      <c r="K4030" s="10"/>
      <c r="L4030" s="21">
        <v>134604.72298850573</v>
      </c>
      <c r="M4030" s="68"/>
      <c r="N4030" s="4"/>
    </row>
    <row r="4031" spans="2:14">
      <c r="B4031" s="59" t="s">
        <v>5752</v>
      </c>
      <c r="C4031" s="7" t="s">
        <v>5753</v>
      </c>
      <c r="I4031" s="64"/>
      <c r="J4031" s="65"/>
      <c r="K4031" s="10"/>
      <c r="L4031" s="21">
        <v>138868.49655172415</v>
      </c>
      <c r="M4031" s="68"/>
      <c r="N4031" s="4"/>
    </row>
    <row r="4032" spans="2:14">
      <c r="B4032" s="59" t="s">
        <v>5754</v>
      </c>
      <c r="C4032" s="7" t="s">
        <v>5755</v>
      </c>
      <c r="I4032" s="64"/>
      <c r="J4032" s="65"/>
      <c r="K4032" s="10"/>
      <c r="L4032" s="21">
        <v>145739.15</v>
      </c>
      <c r="M4032" s="68"/>
      <c r="N4032" s="4"/>
    </row>
    <row r="4033" spans="2:14">
      <c r="B4033" s="59" t="s">
        <v>5756</v>
      </c>
      <c r="C4033" s="7" t="s">
        <v>5757</v>
      </c>
      <c r="I4033" s="64"/>
      <c r="J4033" s="65"/>
      <c r="K4033" s="10"/>
      <c r="L4033" s="21">
        <v>170666.13850574713</v>
      </c>
      <c r="M4033" s="68"/>
      <c r="N4033" s="4"/>
    </row>
    <row r="4034" spans="2:14">
      <c r="B4034" s="59" t="s">
        <v>5758</v>
      </c>
      <c r="C4034" s="7" t="s">
        <v>5759</v>
      </c>
      <c r="I4034" s="64"/>
      <c r="J4034" s="65"/>
      <c r="K4034" s="10"/>
      <c r="L4034" s="21">
        <v>122550.25057471266</v>
      </c>
      <c r="M4034" s="68"/>
      <c r="N4034" s="4"/>
    </row>
    <row r="4035" spans="2:14">
      <c r="B4035" s="59" t="s">
        <v>5760</v>
      </c>
      <c r="C4035" s="7" t="s">
        <v>5761</v>
      </c>
      <c r="I4035" s="64"/>
      <c r="J4035" s="65"/>
      <c r="K4035" s="10"/>
      <c r="L4035" s="21">
        <v>125964.51724137932</v>
      </c>
      <c r="M4035" s="68"/>
      <c r="N4035" s="4"/>
    </row>
    <row r="4036" spans="2:14">
      <c r="B4036" s="59" t="s">
        <v>5762</v>
      </c>
      <c r="C4036" s="7" t="s">
        <v>5763</v>
      </c>
      <c r="I4036" s="64"/>
      <c r="J4036" s="65"/>
      <c r="K4036" s="10"/>
      <c r="L4036" s="21">
        <v>131465.50574712644</v>
      </c>
      <c r="M4036" s="68"/>
      <c r="N4036" s="4"/>
    </row>
    <row r="4037" spans="2:14">
      <c r="B4037" s="59" t="s">
        <v>5764</v>
      </c>
      <c r="C4037" s="7" t="s">
        <v>5765</v>
      </c>
      <c r="I4037" s="64"/>
      <c r="J4037" s="65"/>
      <c r="K4037" s="10"/>
      <c r="L4037" s="21">
        <v>124209.17413793103</v>
      </c>
      <c r="M4037" s="68"/>
      <c r="N4037" s="4"/>
    </row>
    <row r="4038" spans="2:14">
      <c r="B4038" s="59" t="s">
        <v>5766</v>
      </c>
      <c r="C4038" s="7" t="s">
        <v>5767</v>
      </c>
      <c r="I4038" s="64"/>
      <c r="J4038" s="65"/>
      <c r="K4038" s="10"/>
      <c r="L4038" s="21">
        <v>128479.5448275862</v>
      </c>
      <c r="M4038" s="68"/>
      <c r="N4038" s="4"/>
    </row>
    <row r="4039" spans="2:14">
      <c r="B4039" s="59" t="s">
        <v>5768</v>
      </c>
      <c r="C4039" s="7" t="s">
        <v>5769</v>
      </c>
      <c r="I4039" s="64"/>
      <c r="J4039" s="65"/>
      <c r="K4039" s="10"/>
      <c r="L4039" s="21">
        <v>135354.25804597701</v>
      </c>
      <c r="M4039" s="68"/>
      <c r="N4039" s="4"/>
    </row>
    <row r="4040" spans="2:14">
      <c r="B4040" s="59" t="s">
        <v>5770</v>
      </c>
      <c r="C4040" s="7" t="s">
        <v>5771</v>
      </c>
      <c r="I4040" s="64"/>
      <c r="J4040" s="65"/>
      <c r="K4040" s="10"/>
      <c r="L4040" s="21">
        <v>160302.56034482759</v>
      </c>
      <c r="M4040" s="68"/>
      <c r="N4040" s="4"/>
    </row>
    <row r="4041" spans="2:14">
      <c r="B4041" s="59" t="s">
        <v>5772</v>
      </c>
      <c r="C4041" s="7" t="s">
        <v>5773</v>
      </c>
      <c r="I4041" s="64"/>
      <c r="J4041" s="65"/>
      <c r="K4041" s="10"/>
      <c r="L4041" s="21">
        <v>159170.89942528735</v>
      </c>
      <c r="M4041" s="68"/>
      <c r="N4041" s="4"/>
    </row>
    <row r="4042" spans="2:14">
      <c r="B4042" s="59" t="s">
        <v>5774</v>
      </c>
      <c r="C4042" s="7" t="s">
        <v>5775</v>
      </c>
      <c r="I4042" s="64"/>
      <c r="J4042" s="65"/>
      <c r="K4042" s="10"/>
      <c r="L4042" s="21">
        <v>162580.59885057472</v>
      </c>
      <c r="M4042" s="68"/>
      <c r="N4042" s="4"/>
    </row>
    <row r="4043" spans="2:14">
      <c r="B4043" s="59" t="s">
        <v>5776</v>
      </c>
      <c r="C4043" s="7" t="s">
        <v>5777</v>
      </c>
      <c r="I4043" s="64"/>
      <c r="J4043" s="65"/>
      <c r="K4043" s="10"/>
      <c r="L4043" s="21">
        <v>168077.02011494254</v>
      </c>
      <c r="M4043" s="68"/>
      <c r="N4043" s="4"/>
    </row>
    <row r="4044" spans="2:14">
      <c r="B4044" s="59" t="s">
        <v>5778</v>
      </c>
      <c r="C4044" s="7" t="s">
        <v>5779</v>
      </c>
      <c r="I4044" s="64"/>
      <c r="J4044" s="65"/>
      <c r="K4044" s="10"/>
      <c r="L4044" s="21">
        <v>160827.79310344826</v>
      </c>
      <c r="M4044" s="68"/>
      <c r="N4044" s="4"/>
    </row>
    <row r="4045" spans="2:14">
      <c r="B4045" s="59" t="s">
        <v>5780</v>
      </c>
      <c r="C4045" s="7" t="s">
        <v>5781</v>
      </c>
      <c r="I4045" s="64"/>
      <c r="J4045" s="65"/>
      <c r="K4045" s="10"/>
      <c r="L4045" s="21">
        <v>165092.58160919542</v>
      </c>
      <c r="M4045" s="68"/>
      <c r="N4045" s="4"/>
    </row>
    <row r="4046" spans="2:14">
      <c r="B4046" s="59" t="s">
        <v>5782</v>
      </c>
      <c r="C4046" s="7" t="s">
        <v>5783</v>
      </c>
      <c r="I4046" s="64"/>
      <c r="J4046" s="65"/>
      <c r="K4046" s="10"/>
      <c r="L4046" s="21">
        <v>171963.74252873563</v>
      </c>
      <c r="M4046" s="68"/>
      <c r="N4046" s="4"/>
    </row>
    <row r="4047" spans="2:14">
      <c r="B4047" s="59" t="s">
        <v>5784</v>
      </c>
      <c r="C4047" s="7" t="s">
        <v>5785</v>
      </c>
      <c r="I4047" s="64"/>
      <c r="J4047" s="65"/>
      <c r="K4047" s="10"/>
      <c r="L4047" s="21">
        <v>196891.23850574714</v>
      </c>
      <c r="M4047" s="68"/>
      <c r="N4047" s="4"/>
    </row>
    <row r="4048" spans="2:14">
      <c r="B4048" s="59" t="s">
        <v>5786</v>
      </c>
      <c r="C4048" s="7" t="s">
        <v>5787</v>
      </c>
      <c r="I4048" s="64"/>
      <c r="J4048" s="65"/>
      <c r="K4048" s="10"/>
      <c r="L4048" s="21">
        <v>129586.84712643678</v>
      </c>
      <c r="M4048" s="68"/>
      <c r="N4048" s="4"/>
    </row>
    <row r="4049" spans="2:14">
      <c r="B4049" s="59" t="s">
        <v>5788</v>
      </c>
      <c r="C4049" s="7" t="s">
        <v>5789</v>
      </c>
      <c r="I4049" s="64"/>
      <c r="J4049" s="65"/>
      <c r="K4049" s="10"/>
      <c r="L4049" s="21">
        <v>133174.16149425288</v>
      </c>
      <c r="M4049" s="68"/>
      <c r="N4049" s="4"/>
    </row>
    <row r="4050" spans="2:14">
      <c r="B4050" s="59" t="s">
        <v>5790</v>
      </c>
      <c r="C4050" s="7" t="s">
        <v>5791</v>
      </c>
      <c r="I4050" s="64"/>
      <c r="J4050" s="65"/>
      <c r="K4050" s="10"/>
      <c r="L4050" s="21">
        <v>138948.16954022989</v>
      </c>
      <c r="M4050" s="68"/>
      <c r="N4050" s="4"/>
    </row>
    <row r="4051" spans="2:14">
      <c r="B4051" s="59" t="s">
        <v>5792</v>
      </c>
      <c r="C4051" s="7" t="s">
        <v>5793</v>
      </c>
      <c r="I4051" s="64"/>
      <c r="J4051" s="65"/>
      <c r="K4051" s="10"/>
      <c r="L4051" s="21">
        <v>131331.02586206899</v>
      </c>
      <c r="M4051" s="68"/>
      <c r="N4051" s="4"/>
    </row>
    <row r="4052" spans="2:14">
      <c r="B4052" s="59" t="s">
        <v>5794</v>
      </c>
      <c r="C4052" s="7" t="s">
        <v>5795</v>
      </c>
      <c r="I4052" s="64"/>
      <c r="J4052" s="65"/>
      <c r="K4052" s="10"/>
      <c r="L4052" s="21">
        <v>135814.53448275864</v>
      </c>
      <c r="M4052" s="68"/>
      <c r="N4052" s="4"/>
    </row>
    <row r="4053" spans="2:14">
      <c r="B4053" s="59" t="s">
        <v>5796</v>
      </c>
      <c r="C4053" s="7" t="s">
        <v>5797</v>
      </c>
      <c r="I4053" s="64"/>
      <c r="J4053" s="65"/>
      <c r="K4053" s="10"/>
      <c r="L4053" s="21">
        <v>143032.80574712643</v>
      </c>
      <c r="M4053" s="68"/>
      <c r="N4053" s="4"/>
    </row>
    <row r="4054" spans="2:14">
      <c r="B4054" s="59" t="s">
        <v>5798</v>
      </c>
      <c r="C4054" s="7" t="s">
        <v>5799</v>
      </c>
      <c r="I4054" s="64"/>
      <c r="J4054" s="65"/>
      <c r="K4054" s="10"/>
      <c r="L4054" s="21">
        <v>169229.48735632186</v>
      </c>
      <c r="M4054" s="68"/>
      <c r="N4054" s="4"/>
    </row>
    <row r="4055" spans="2:14">
      <c r="B4055" s="59" t="s">
        <v>5800</v>
      </c>
      <c r="C4055" s="7" t="s">
        <v>5801</v>
      </c>
      <c r="I4055" s="64"/>
      <c r="J4055" s="65"/>
      <c r="K4055" s="10"/>
      <c r="L4055" s="21">
        <v>168310.45689655174</v>
      </c>
      <c r="M4055" s="68"/>
      <c r="N4055" s="4"/>
    </row>
    <row r="4056" spans="2:14">
      <c r="B4056" s="59" t="s">
        <v>5802</v>
      </c>
      <c r="C4056" s="7" t="s">
        <v>5803</v>
      </c>
      <c r="I4056" s="64"/>
      <c r="J4056" s="65"/>
      <c r="K4056" s="10"/>
      <c r="L4056" s="21">
        <v>171894.21896551724</v>
      </c>
      <c r="M4056" s="68"/>
      <c r="N4056" s="4"/>
    </row>
    <row r="4057" spans="2:14">
      <c r="B4057" s="59" t="s">
        <v>5804</v>
      </c>
      <c r="C4057" s="7" t="s">
        <v>5805</v>
      </c>
      <c r="I4057" s="64"/>
      <c r="J4057" s="65"/>
      <c r="K4057" s="10"/>
      <c r="L4057" s="21">
        <v>177666.1971264368</v>
      </c>
      <c r="M4057" s="68"/>
      <c r="N4057" s="4"/>
    </row>
    <row r="4058" spans="2:14">
      <c r="B4058" s="59" t="s">
        <v>5806</v>
      </c>
      <c r="C4058" s="7" t="s">
        <v>5807</v>
      </c>
      <c r="I4058" s="64"/>
      <c r="J4058" s="65"/>
      <c r="K4058" s="10"/>
      <c r="L4058" s="21">
        <v>170052.60574712642</v>
      </c>
      <c r="M4058" s="68"/>
      <c r="N4058" s="4"/>
    </row>
    <row r="4059" spans="2:14">
      <c r="B4059" s="59" t="s">
        <v>5808</v>
      </c>
      <c r="C4059" s="7" t="s">
        <v>5809</v>
      </c>
      <c r="I4059" s="64"/>
      <c r="J4059" s="65"/>
      <c r="K4059" s="10"/>
      <c r="L4059" s="21">
        <v>174531.54712643678</v>
      </c>
      <c r="M4059" s="68"/>
      <c r="N4059" s="4"/>
    </row>
    <row r="4060" spans="2:14">
      <c r="B4060" s="59" t="s">
        <v>5810</v>
      </c>
      <c r="C4060" s="7" t="s">
        <v>5811</v>
      </c>
      <c r="I4060" s="64"/>
      <c r="J4060" s="65"/>
      <c r="K4060" s="10"/>
      <c r="L4060" s="21">
        <v>181746.26609195405</v>
      </c>
      <c r="M4060" s="68"/>
      <c r="N4060" s="4"/>
    </row>
    <row r="4061" spans="2:14">
      <c r="B4061" s="59" t="s">
        <v>5812</v>
      </c>
      <c r="C4061" s="7" t="s">
        <v>5813</v>
      </c>
      <c r="I4061" s="64"/>
      <c r="J4061" s="65"/>
      <c r="K4061" s="10"/>
      <c r="L4061" s="21">
        <v>207918.08160919539</v>
      </c>
      <c r="M4061" s="68"/>
      <c r="N4061" s="4"/>
    </row>
    <row r="4062" spans="2:14">
      <c r="B4062" s="59" t="s">
        <v>36886</v>
      </c>
      <c r="C4062" s="7" t="s">
        <v>39053</v>
      </c>
      <c r="I4062" s="64"/>
      <c r="J4062" s="65"/>
      <c r="K4062" s="10"/>
      <c r="L4062" s="21">
        <v>109435.67068965518</v>
      </c>
      <c r="M4062" s="68"/>
      <c r="N4062" s="4"/>
    </row>
    <row r="4063" spans="2:14">
      <c r="B4063" s="59" t="s">
        <v>36887</v>
      </c>
      <c r="C4063" s="7" t="s">
        <v>39054</v>
      </c>
      <c r="I4063" s="64"/>
      <c r="J4063" s="65"/>
      <c r="K4063" s="10"/>
      <c r="L4063" s="21">
        <v>112662.17298850576</v>
      </c>
      <c r="M4063" s="68"/>
      <c r="N4063" s="4"/>
    </row>
    <row r="4064" spans="2:14">
      <c r="B4064" s="59" t="s">
        <v>36888</v>
      </c>
      <c r="C4064" s="7" t="s">
        <v>39055</v>
      </c>
      <c r="I4064" s="64"/>
      <c r="J4064" s="65"/>
      <c r="K4064" s="10"/>
      <c r="L4064" s="21">
        <v>117861.21609195402</v>
      </c>
      <c r="M4064" s="68"/>
      <c r="N4064" s="4"/>
    </row>
    <row r="4065" spans="2:14">
      <c r="B4065" s="59" t="s">
        <v>36889</v>
      </c>
      <c r="C4065" s="7" t="s">
        <v>39056</v>
      </c>
      <c r="I4065" s="64"/>
      <c r="J4065" s="65"/>
      <c r="K4065" s="10"/>
      <c r="L4065" s="21">
        <v>111004.2643678161</v>
      </c>
      <c r="M4065" s="68"/>
      <c r="N4065" s="4"/>
    </row>
    <row r="4066" spans="2:14">
      <c r="B4066" s="59" t="s">
        <v>36890</v>
      </c>
      <c r="C4066" s="7" t="s">
        <v>39057</v>
      </c>
      <c r="I4066" s="64"/>
      <c r="J4066" s="65"/>
      <c r="K4066" s="10"/>
      <c r="L4066" s="21">
        <v>115037.6459770115</v>
      </c>
      <c r="M4066" s="68"/>
      <c r="N4066" s="4"/>
    </row>
    <row r="4067" spans="2:14">
      <c r="B4067" s="59" t="s">
        <v>36891</v>
      </c>
      <c r="C4067" s="7" t="s">
        <v>39058</v>
      </c>
      <c r="I4067" s="64"/>
      <c r="J4067" s="65"/>
      <c r="K4067" s="10"/>
      <c r="L4067" s="21">
        <v>121535.81551724137</v>
      </c>
      <c r="M4067" s="68"/>
      <c r="N4067" s="4"/>
    </row>
    <row r="4068" spans="2:14">
      <c r="B4068" s="59" t="s">
        <v>36892</v>
      </c>
      <c r="C4068" s="7" t="s">
        <v>39059</v>
      </c>
      <c r="I4068" s="64"/>
      <c r="J4068" s="65"/>
      <c r="K4068" s="10"/>
      <c r="L4068" s="21">
        <v>145109.8856321839</v>
      </c>
      <c r="M4068" s="68"/>
      <c r="N4068" s="4"/>
    </row>
    <row r="4069" spans="2:14">
      <c r="B4069" s="59" t="s">
        <v>36893</v>
      </c>
      <c r="C4069" s="7" t="s">
        <v>39060</v>
      </c>
      <c r="I4069" s="64"/>
      <c r="J4069" s="65"/>
      <c r="K4069" s="10"/>
      <c r="L4069" s="21">
        <v>142266.52413793103</v>
      </c>
      <c r="M4069" s="68"/>
      <c r="N4069" s="4"/>
    </row>
    <row r="4070" spans="2:14">
      <c r="B4070" s="59" t="s">
        <v>36894</v>
      </c>
      <c r="C4070" s="7" t="s">
        <v>39061</v>
      </c>
      <c r="I4070" s="64"/>
      <c r="J4070" s="65"/>
      <c r="K4070" s="10"/>
      <c r="L4070" s="21">
        <v>145493.02643678163</v>
      </c>
      <c r="M4070" s="68"/>
      <c r="N4070" s="4"/>
    </row>
    <row r="4071" spans="2:14">
      <c r="B4071" s="59" t="s">
        <v>36895</v>
      </c>
      <c r="C4071" s="7" t="s">
        <v>39062</v>
      </c>
      <c r="I4071" s="64"/>
      <c r="J4071" s="65"/>
      <c r="K4071" s="10"/>
      <c r="L4071" s="21">
        <v>150691.56206896555</v>
      </c>
      <c r="M4071" s="68"/>
      <c r="N4071" s="4"/>
    </row>
    <row r="4072" spans="2:14">
      <c r="B4072" s="59" t="s">
        <v>36896</v>
      </c>
      <c r="C4072" s="7" t="s">
        <v>39063</v>
      </c>
      <c r="I4072" s="64"/>
      <c r="J4072" s="65"/>
      <c r="K4072" s="10"/>
      <c r="L4072" s="21">
        <v>146711.97241379309</v>
      </c>
      <c r="M4072" s="68"/>
      <c r="N4072" s="4"/>
    </row>
    <row r="4073" spans="2:14">
      <c r="B4073" s="59" t="s">
        <v>36897</v>
      </c>
      <c r="C4073" s="7" t="s">
        <v>39064</v>
      </c>
      <c r="I4073" s="64"/>
      <c r="J4073" s="65"/>
      <c r="K4073" s="10"/>
      <c r="L4073" s="21">
        <v>147868.49942528736</v>
      </c>
      <c r="M4073" s="68"/>
      <c r="N4073" s="4"/>
    </row>
    <row r="4074" spans="2:14">
      <c r="B4074" s="59" t="s">
        <v>36898</v>
      </c>
      <c r="C4074" s="7" t="s">
        <v>39065</v>
      </c>
      <c r="I4074" s="64"/>
      <c r="J4074" s="65"/>
      <c r="K4074" s="10"/>
      <c r="L4074" s="21">
        <v>154366.66896551725</v>
      </c>
      <c r="M4074" s="68"/>
      <c r="N4074" s="4"/>
    </row>
    <row r="4075" spans="2:14">
      <c r="B4075" s="59" t="s">
        <v>36899</v>
      </c>
      <c r="C4075" s="7" t="s">
        <v>39066</v>
      </c>
      <c r="I4075" s="64"/>
      <c r="J4075" s="65"/>
      <c r="K4075" s="10"/>
      <c r="L4075" s="21">
        <v>177940.23160919541</v>
      </c>
      <c r="M4075" s="68"/>
      <c r="N4075" s="4"/>
    </row>
    <row r="4076" spans="2:14">
      <c r="B4076" s="59" t="s">
        <v>36900</v>
      </c>
      <c r="C4076" s="7" t="s">
        <v>39067</v>
      </c>
      <c r="I4076" s="64"/>
      <c r="J4076" s="65"/>
      <c r="K4076" s="10"/>
      <c r="L4076" s="21">
        <v>108070.57298850574</v>
      </c>
      <c r="M4076" s="68"/>
      <c r="N4076" s="4"/>
    </row>
    <row r="4077" spans="2:14">
      <c r="B4077" s="59" t="s">
        <v>36901</v>
      </c>
      <c r="C4077" s="7" t="s">
        <v>39068</v>
      </c>
      <c r="I4077" s="64"/>
      <c r="J4077" s="65"/>
      <c r="K4077" s="10"/>
      <c r="L4077" s="21">
        <v>111297.07528735632</v>
      </c>
      <c r="M4077" s="68"/>
      <c r="N4077" s="4"/>
    </row>
    <row r="4078" spans="2:14">
      <c r="B4078" s="59" t="s">
        <v>36902</v>
      </c>
      <c r="C4078" s="7" t="s">
        <v>39069</v>
      </c>
      <c r="I4078" s="64"/>
      <c r="J4078" s="65"/>
      <c r="K4078" s="10"/>
      <c r="L4078" s="21">
        <v>116495.61091954024</v>
      </c>
      <c r="M4078" s="68"/>
      <c r="N4078" s="4"/>
    </row>
    <row r="4079" spans="2:14">
      <c r="B4079" s="59" t="s">
        <v>36903</v>
      </c>
      <c r="C4079" s="7" t="s">
        <v>39070</v>
      </c>
      <c r="I4079" s="64"/>
      <c r="J4079" s="65"/>
      <c r="K4079" s="10"/>
      <c r="L4079" s="21">
        <v>109639.16666666666</v>
      </c>
      <c r="M4079" s="68"/>
      <c r="N4079" s="4"/>
    </row>
    <row r="4080" spans="2:14">
      <c r="B4080" s="59" t="s">
        <v>36904</v>
      </c>
      <c r="C4080" s="7" t="s">
        <v>39071</v>
      </c>
      <c r="I4080" s="64"/>
      <c r="J4080" s="65"/>
      <c r="K4080" s="10"/>
      <c r="L4080" s="21">
        <v>113672.54827586206</v>
      </c>
      <c r="M4080" s="68"/>
      <c r="N4080" s="4"/>
    </row>
    <row r="4081" spans="2:14">
      <c r="B4081" s="59" t="s">
        <v>36905</v>
      </c>
      <c r="C4081" s="7" t="s">
        <v>39072</v>
      </c>
      <c r="I4081" s="64"/>
      <c r="J4081" s="65"/>
      <c r="K4081" s="10"/>
      <c r="L4081" s="21">
        <v>120170.71781609196</v>
      </c>
      <c r="M4081" s="68"/>
      <c r="N4081" s="4"/>
    </row>
    <row r="4082" spans="2:14">
      <c r="B4082" s="59" t="s">
        <v>36906</v>
      </c>
      <c r="C4082" s="7" t="s">
        <v>39073</v>
      </c>
      <c r="I4082" s="64"/>
      <c r="J4082" s="65"/>
      <c r="K4082" s="10"/>
      <c r="L4082" s="21">
        <v>143744.28045977012</v>
      </c>
      <c r="M4082" s="68"/>
      <c r="N4082" s="4"/>
    </row>
    <row r="4083" spans="2:14">
      <c r="B4083" s="59" t="s">
        <v>36907</v>
      </c>
      <c r="C4083" s="7" t="s">
        <v>39074</v>
      </c>
      <c r="I4083" s="64"/>
      <c r="J4083" s="65"/>
      <c r="K4083" s="10"/>
      <c r="L4083" s="21">
        <v>140491.38965517242</v>
      </c>
      <c r="M4083" s="68"/>
      <c r="N4083" s="4"/>
    </row>
    <row r="4084" spans="2:14">
      <c r="B4084" s="59" t="s">
        <v>36908</v>
      </c>
      <c r="C4084" s="7" t="s">
        <v>39075</v>
      </c>
      <c r="I4084" s="64"/>
      <c r="J4084" s="65"/>
      <c r="K4084" s="10"/>
      <c r="L4084" s="21">
        <v>143718.39942528735</v>
      </c>
      <c r="M4084" s="68"/>
      <c r="N4084" s="4"/>
    </row>
    <row r="4085" spans="2:14">
      <c r="B4085" s="59" t="s">
        <v>36909</v>
      </c>
      <c r="C4085" s="7" t="s">
        <v>39076</v>
      </c>
      <c r="I4085" s="64"/>
      <c r="J4085" s="65"/>
      <c r="K4085" s="10"/>
      <c r="L4085" s="21">
        <v>148916.93505747127</v>
      </c>
      <c r="M4085" s="68"/>
      <c r="N4085" s="4"/>
    </row>
    <row r="4086" spans="2:14">
      <c r="B4086" s="59" t="s">
        <v>36910</v>
      </c>
      <c r="C4086" s="7" t="s">
        <v>39077</v>
      </c>
      <c r="I4086" s="64"/>
      <c r="J4086" s="65"/>
      <c r="K4086" s="10"/>
      <c r="L4086" s="21">
        <v>144901.31494252873</v>
      </c>
      <c r="M4086" s="68"/>
      <c r="N4086" s="4"/>
    </row>
    <row r="4087" spans="2:14">
      <c r="B4087" s="59" t="s">
        <v>36911</v>
      </c>
      <c r="C4087" s="7" t="s">
        <v>39078</v>
      </c>
      <c r="I4087" s="64"/>
      <c r="J4087" s="65"/>
      <c r="K4087" s="10"/>
      <c r="L4087" s="21">
        <v>146093.36494252874</v>
      </c>
      <c r="M4087" s="68"/>
      <c r="N4087" s="4"/>
    </row>
    <row r="4088" spans="2:14">
      <c r="B4088" s="59" t="s">
        <v>36912</v>
      </c>
      <c r="C4088" s="7" t="s">
        <v>39079</v>
      </c>
      <c r="I4088" s="64"/>
      <c r="J4088" s="65"/>
      <c r="K4088" s="10"/>
      <c r="L4088" s="21">
        <v>152591.53448275864</v>
      </c>
      <c r="M4088" s="68"/>
      <c r="N4088" s="4"/>
    </row>
    <row r="4089" spans="2:14">
      <c r="B4089" s="59" t="s">
        <v>36913</v>
      </c>
      <c r="C4089" s="7" t="s">
        <v>39080</v>
      </c>
      <c r="I4089" s="64"/>
      <c r="J4089" s="65"/>
      <c r="K4089" s="10"/>
      <c r="L4089" s="21">
        <v>176165.60459770114</v>
      </c>
      <c r="M4089" s="68"/>
      <c r="N4089" s="4"/>
    </row>
    <row r="4090" spans="2:14">
      <c r="B4090" s="59" t="s">
        <v>5814</v>
      </c>
      <c r="C4090" s="7" t="s">
        <v>5815</v>
      </c>
      <c r="I4090" s="64"/>
      <c r="J4090" s="65"/>
      <c r="K4090" s="10"/>
      <c r="L4090" s="21">
        <v>173480.06666666665</v>
      </c>
      <c r="M4090" s="68"/>
      <c r="N4090" s="4"/>
    </row>
    <row r="4091" spans="2:14">
      <c r="B4091" s="59" t="s">
        <v>5816</v>
      </c>
      <c r="C4091" s="7" t="s">
        <v>5817</v>
      </c>
      <c r="I4091" s="64"/>
      <c r="J4091" s="65"/>
      <c r="K4091" s="10"/>
      <c r="L4091" s="21">
        <v>176549.76034482758</v>
      </c>
      <c r="M4091" s="68"/>
      <c r="N4091" s="4"/>
    </row>
    <row r="4092" spans="2:14">
      <c r="B4092" s="59" t="s">
        <v>5818</v>
      </c>
      <c r="C4092" s="7" t="s">
        <v>5819</v>
      </c>
      <c r="I4092" s="64"/>
      <c r="J4092" s="65"/>
      <c r="K4092" s="10"/>
      <c r="L4092" s="21">
        <v>181497.60517241378</v>
      </c>
      <c r="M4092" s="68"/>
      <c r="N4092" s="4"/>
    </row>
    <row r="4093" spans="2:14">
      <c r="B4093" s="59" t="s">
        <v>5820</v>
      </c>
      <c r="C4093" s="7" t="s">
        <v>5821</v>
      </c>
      <c r="I4093" s="64"/>
      <c r="J4093" s="65"/>
      <c r="K4093" s="10"/>
      <c r="L4093" s="21">
        <v>174970.50977011494</v>
      </c>
      <c r="M4093" s="68"/>
      <c r="N4093" s="4"/>
    </row>
    <row r="4094" spans="2:14">
      <c r="B4094" s="59" t="s">
        <v>5822</v>
      </c>
      <c r="C4094" s="7" t="s">
        <v>5823</v>
      </c>
      <c r="I4094" s="64"/>
      <c r="J4094" s="65"/>
      <c r="K4094" s="10"/>
      <c r="L4094" s="21">
        <v>178809.52988505748</v>
      </c>
      <c r="M4094" s="68"/>
      <c r="N4094" s="4"/>
    </row>
    <row r="4095" spans="2:14">
      <c r="B4095" s="59" t="s">
        <v>5824</v>
      </c>
      <c r="C4095" s="7" t="s">
        <v>5825</v>
      </c>
      <c r="I4095" s="64"/>
      <c r="J4095" s="65"/>
      <c r="K4095" s="10"/>
      <c r="L4095" s="21">
        <v>184995.60459770117</v>
      </c>
      <c r="M4095" s="68"/>
      <c r="N4095" s="4"/>
    </row>
    <row r="4096" spans="2:14">
      <c r="B4096" s="59" t="s">
        <v>5826</v>
      </c>
      <c r="C4096" s="7" t="s">
        <v>5827</v>
      </c>
      <c r="I4096" s="64"/>
      <c r="J4096" s="65"/>
      <c r="K4096" s="10"/>
      <c r="L4096" s="21">
        <v>207427.35689655173</v>
      </c>
      <c r="M4096" s="68"/>
      <c r="N4096" s="4"/>
    </row>
    <row r="4097" spans="2:14">
      <c r="B4097" s="59" t="s">
        <v>5828</v>
      </c>
      <c r="C4097" s="7" t="s">
        <v>5829</v>
      </c>
      <c r="I4097" s="64"/>
      <c r="J4097" s="65"/>
      <c r="K4097" s="10"/>
      <c r="L4097" s="21">
        <v>225521.75229885057</v>
      </c>
      <c r="M4097" s="68"/>
      <c r="N4097" s="4"/>
    </row>
    <row r="4098" spans="2:14">
      <c r="B4098" s="59" t="s">
        <v>5830</v>
      </c>
      <c r="C4098" s="7" t="s">
        <v>5831</v>
      </c>
      <c r="I4098" s="64"/>
      <c r="J4098" s="65"/>
      <c r="K4098" s="10"/>
      <c r="L4098" s="21">
        <v>228592.9683908046</v>
      </c>
      <c r="M4098" s="68"/>
      <c r="N4098" s="4"/>
    </row>
    <row r="4099" spans="2:14">
      <c r="B4099" s="59" t="s">
        <v>5832</v>
      </c>
      <c r="C4099" s="7" t="s">
        <v>5833</v>
      </c>
      <c r="I4099" s="64"/>
      <c r="J4099" s="65"/>
      <c r="K4099" s="10"/>
      <c r="L4099" s="21">
        <v>233539.29080459769</v>
      </c>
      <c r="M4099" s="68"/>
      <c r="N4099" s="4"/>
    </row>
    <row r="4100" spans="2:14">
      <c r="B4100" s="59" t="s">
        <v>5834</v>
      </c>
      <c r="C4100" s="7" t="s">
        <v>5835</v>
      </c>
      <c r="I4100" s="64"/>
      <c r="J4100" s="65"/>
      <c r="K4100" s="10"/>
      <c r="L4100" s="21">
        <v>227013.71781609196</v>
      </c>
      <c r="M4100" s="68"/>
      <c r="N4100" s="4"/>
    </row>
    <row r="4101" spans="2:14">
      <c r="B4101" s="59" t="s">
        <v>5836</v>
      </c>
      <c r="C4101" s="7" t="s">
        <v>5837</v>
      </c>
      <c r="I4101" s="64"/>
      <c r="J4101" s="65"/>
      <c r="K4101" s="10"/>
      <c r="L4101" s="21">
        <v>230853.75287356324</v>
      </c>
      <c r="M4101" s="68"/>
      <c r="N4101" s="4"/>
    </row>
    <row r="4102" spans="2:14">
      <c r="B4102" s="59" t="s">
        <v>5838</v>
      </c>
      <c r="C4102" s="7" t="s">
        <v>5839</v>
      </c>
      <c r="I4102" s="64"/>
      <c r="J4102" s="65"/>
      <c r="K4102" s="10"/>
      <c r="L4102" s="21">
        <v>237038.81264367816</v>
      </c>
      <c r="M4102" s="68"/>
      <c r="N4102" s="4"/>
    </row>
    <row r="4103" spans="2:14">
      <c r="B4103" s="59" t="s">
        <v>5840</v>
      </c>
      <c r="C4103" s="7" t="s">
        <v>5841</v>
      </c>
      <c r="I4103" s="64"/>
      <c r="J4103" s="65"/>
      <c r="K4103" s="10"/>
      <c r="L4103" s="21">
        <v>259469.04252873565</v>
      </c>
      <c r="M4103" s="68"/>
      <c r="N4103" s="4"/>
    </row>
    <row r="4104" spans="2:14">
      <c r="B4104" s="59" t="s">
        <v>5842</v>
      </c>
      <c r="C4104" s="7" t="s">
        <v>5843</v>
      </c>
      <c r="I4104" s="64"/>
      <c r="J4104" s="65"/>
      <c r="K4104" s="10"/>
      <c r="L4104" s="21">
        <v>186350.55287356323</v>
      </c>
      <c r="M4104" s="68"/>
      <c r="N4104" s="4"/>
    </row>
    <row r="4105" spans="2:14">
      <c r="B4105" s="59" t="s">
        <v>5844</v>
      </c>
      <c r="C4105" s="7" t="s">
        <v>5845</v>
      </c>
      <c r="I4105" s="64"/>
      <c r="J4105" s="65"/>
      <c r="K4105" s="10"/>
      <c r="L4105" s="21">
        <v>189422.2764367816</v>
      </c>
      <c r="M4105" s="68"/>
      <c r="N4105" s="4"/>
    </row>
    <row r="4106" spans="2:14">
      <c r="B4106" s="59" t="s">
        <v>5846</v>
      </c>
      <c r="C4106" s="7" t="s">
        <v>5847</v>
      </c>
      <c r="I4106" s="64"/>
      <c r="J4106" s="65"/>
      <c r="K4106" s="10"/>
      <c r="L4106" s="21">
        <v>194370.12126436783</v>
      </c>
      <c r="M4106" s="68"/>
      <c r="N4106" s="4"/>
    </row>
    <row r="4107" spans="2:14">
      <c r="B4107" s="59" t="s">
        <v>5848</v>
      </c>
      <c r="C4107" s="7" t="s">
        <v>5849</v>
      </c>
      <c r="I4107" s="64"/>
      <c r="J4107" s="65"/>
      <c r="K4107" s="10"/>
      <c r="L4107" s="21">
        <v>187844.04080459769</v>
      </c>
      <c r="M4107" s="68"/>
      <c r="N4107" s="4"/>
    </row>
    <row r="4108" spans="2:14">
      <c r="B4108" s="59" t="s">
        <v>5850</v>
      </c>
      <c r="C4108" s="7" t="s">
        <v>5851</v>
      </c>
      <c r="I4108" s="64"/>
      <c r="J4108" s="65"/>
      <c r="K4108" s="10"/>
      <c r="L4108" s="21">
        <v>191681.03103448276</v>
      </c>
      <c r="M4108" s="68"/>
      <c r="N4108" s="4"/>
    </row>
    <row r="4109" spans="2:14">
      <c r="B4109" s="59" t="s">
        <v>5852</v>
      </c>
      <c r="C4109" s="7" t="s">
        <v>5853</v>
      </c>
      <c r="I4109" s="64"/>
      <c r="J4109" s="65"/>
      <c r="K4109" s="10"/>
      <c r="L4109" s="21">
        <v>197865.58333333334</v>
      </c>
      <c r="M4109" s="68"/>
      <c r="N4109" s="4"/>
    </row>
    <row r="4110" spans="2:14">
      <c r="B4110" s="59" t="s">
        <v>5854</v>
      </c>
      <c r="C4110" s="7" t="s">
        <v>5855</v>
      </c>
      <c r="I4110" s="64"/>
      <c r="J4110" s="65"/>
      <c r="K4110" s="10"/>
      <c r="L4110" s="21">
        <v>208060.68103448278</v>
      </c>
      <c r="M4110" s="68"/>
      <c r="N4110" s="4"/>
    </row>
    <row r="4111" spans="2:14">
      <c r="B4111" s="59" t="s">
        <v>5856</v>
      </c>
      <c r="C4111" s="7" t="s">
        <v>5857</v>
      </c>
      <c r="I4111" s="64"/>
      <c r="J4111" s="65"/>
      <c r="K4111" s="10"/>
      <c r="L4111" s="21">
        <v>228797.98678160922</v>
      </c>
      <c r="M4111" s="68"/>
      <c r="N4111" s="4"/>
    </row>
    <row r="4112" spans="2:14">
      <c r="B4112" s="59" t="s">
        <v>5858</v>
      </c>
      <c r="C4112" s="7" t="s">
        <v>5859</v>
      </c>
      <c r="I4112" s="64"/>
      <c r="J4112" s="65"/>
      <c r="K4112" s="10"/>
      <c r="L4112" s="21">
        <v>231697.6775862069</v>
      </c>
      <c r="M4112" s="68"/>
      <c r="N4112" s="4"/>
    </row>
    <row r="4113" spans="2:14">
      <c r="B4113" s="59" t="s">
        <v>5860</v>
      </c>
      <c r="C4113" s="7" t="s">
        <v>5861</v>
      </c>
      <c r="I4113" s="64"/>
      <c r="J4113" s="65"/>
      <c r="K4113" s="10"/>
      <c r="L4113" s="21">
        <v>236370.9804597701</v>
      </c>
      <c r="M4113" s="68"/>
      <c r="N4113" s="4"/>
    </row>
    <row r="4114" spans="2:14">
      <c r="B4114" s="59" t="s">
        <v>5862</v>
      </c>
      <c r="C4114" s="7" t="s">
        <v>5863</v>
      </c>
      <c r="I4114" s="64"/>
      <c r="J4114" s="65"/>
      <c r="K4114" s="10"/>
      <c r="L4114" s="21">
        <v>230206.21954022988</v>
      </c>
      <c r="M4114" s="68"/>
      <c r="N4114" s="4"/>
    </row>
    <row r="4115" spans="2:14">
      <c r="B4115" s="59" t="s">
        <v>5864</v>
      </c>
      <c r="C4115" s="7" t="s">
        <v>5865</v>
      </c>
      <c r="I4115" s="64"/>
      <c r="J4115" s="65"/>
      <c r="K4115" s="10"/>
      <c r="L4115" s="21">
        <v>233832.10172413793</v>
      </c>
      <c r="M4115" s="68"/>
      <c r="N4115" s="4"/>
    </row>
    <row r="4116" spans="2:14">
      <c r="B4116" s="59" t="s">
        <v>5866</v>
      </c>
      <c r="C4116" s="7" t="s">
        <v>5867</v>
      </c>
      <c r="I4116" s="64"/>
      <c r="J4116" s="65"/>
      <c r="K4116" s="10"/>
      <c r="L4116" s="21">
        <v>239672.58850574712</v>
      </c>
      <c r="M4116" s="68"/>
      <c r="N4116" s="4"/>
    </row>
    <row r="4117" spans="2:14">
      <c r="B4117" s="59" t="s">
        <v>5868</v>
      </c>
      <c r="C4117" s="7" t="s">
        <v>5869</v>
      </c>
      <c r="I4117" s="64"/>
      <c r="J4117" s="65"/>
      <c r="K4117" s="10"/>
      <c r="L4117" s="21">
        <v>260858.49885057472</v>
      </c>
      <c r="M4117" s="68"/>
      <c r="N4117" s="4"/>
    </row>
    <row r="4118" spans="2:14">
      <c r="B4118" s="59" t="s">
        <v>5870</v>
      </c>
      <c r="C4118" s="7" t="s">
        <v>5871</v>
      </c>
      <c r="I4118" s="64"/>
      <c r="J4118" s="65"/>
      <c r="K4118" s="10"/>
      <c r="L4118" s="21">
        <v>119188.76091954022</v>
      </c>
      <c r="M4118" s="68"/>
      <c r="N4118" s="4"/>
    </row>
    <row r="4119" spans="2:14">
      <c r="B4119" s="59" t="s">
        <v>5872</v>
      </c>
      <c r="C4119" s="7" t="s">
        <v>5873</v>
      </c>
      <c r="I4119" s="64"/>
      <c r="J4119" s="65"/>
      <c r="K4119" s="10"/>
      <c r="L4119" s="21">
        <v>122600.49022988506</v>
      </c>
      <c r="M4119" s="68"/>
      <c r="N4119" s="4"/>
    </row>
    <row r="4120" spans="2:14">
      <c r="B4120" s="59" t="s">
        <v>5874</v>
      </c>
      <c r="C4120" s="7" t="s">
        <v>5875</v>
      </c>
      <c r="I4120" s="64"/>
      <c r="J4120" s="65"/>
      <c r="K4120" s="10"/>
      <c r="L4120" s="21">
        <v>128095.89655172414</v>
      </c>
      <c r="M4120" s="68"/>
      <c r="N4120" s="4"/>
    </row>
    <row r="4121" spans="2:14">
      <c r="B4121" s="59" t="s">
        <v>5876</v>
      </c>
      <c r="C4121" s="7" t="s">
        <v>5877</v>
      </c>
      <c r="I4121" s="64"/>
      <c r="J4121" s="65"/>
      <c r="K4121" s="10"/>
      <c r="L4121" s="21">
        <v>120845.14712643679</v>
      </c>
      <c r="M4121" s="68"/>
      <c r="N4121" s="4"/>
    </row>
    <row r="4122" spans="2:14">
      <c r="B4122" s="59" t="s">
        <v>5878</v>
      </c>
      <c r="C4122" s="7" t="s">
        <v>5879</v>
      </c>
      <c r="I4122" s="64"/>
      <c r="J4122" s="65"/>
      <c r="K4122" s="10"/>
      <c r="L4122" s="21">
        <v>125111.45804597702</v>
      </c>
      <c r="M4122" s="68"/>
      <c r="N4122" s="4"/>
    </row>
    <row r="4123" spans="2:14">
      <c r="B4123" s="59" t="s">
        <v>5880</v>
      </c>
      <c r="C4123" s="7" t="s">
        <v>5881</v>
      </c>
      <c r="I4123" s="64"/>
      <c r="J4123" s="65"/>
      <c r="K4123" s="10"/>
      <c r="L4123" s="21">
        <v>131981.60402298853</v>
      </c>
      <c r="M4123" s="68"/>
      <c r="N4123" s="4"/>
    </row>
    <row r="4124" spans="2:14">
      <c r="B4124" s="59" t="s">
        <v>5882</v>
      </c>
      <c r="C4124" s="7" t="s">
        <v>5883</v>
      </c>
      <c r="I4124" s="64"/>
      <c r="J4124" s="65"/>
      <c r="K4124" s="10"/>
      <c r="L4124" s="21">
        <v>156909.09999999998</v>
      </c>
      <c r="M4124" s="68"/>
      <c r="N4124" s="4"/>
    </row>
    <row r="4125" spans="2:14">
      <c r="B4125" s="59" t="s">
        <v>5884</v>
      </c>
      <c r="C4125" s="7" t="s">
        <v>5885</v>
      </c>
      <c r="I4125" s="64"/>
      <c r="J4125" s="65"/>
      <c r="K4125" s="10"/>
      <c r="L4125" s="21">
        <v>154944.17126436782</v>
      </c>
      <c r="M4125" s="68"/>
      <c r="N4125" s="4"/>
    </row>
    <row r="4126" spans="2:14">
      <c r="B4126" s="59" t="s">
        <v>5886</v>
      </c>
      <c r="C4126" s="7" t="s">
        <v>5887</v>
      </c>
      <c r="I4126" s="64"/>
      <c r="J4126" s="65"/>
      <c r="K4126" s="10"/>
      <c r="L4126" s="21">
        <v>158354.37816091956</v>
      </c>
      <c r="M4126" s="68"/>
      <c r="N4126" s="4"/>
    </row>
    <row r="4127" spans="2:14">
      <c r="B4127" s="59" t="s">
        <v>5888</v>
      </c>
      <c r="C4127" s="7" t="s">
        <v>5889</v>
      </c>
      <c r="I4127" s="64"/>
      <c r="J4127" s="65"/>
      <c r="K4127" s="10"/>
      <c r="L4127" s="21">
        <v>163851.81436781608</v>
      </c>
      <c r="M4127" s="68"/>
      <c r="N4127" s="4"/>
    </row>
    <row r="4128" spans="2:14">
      <c r="B4128" s="59" t="s">
        <v>5890</v>
      </c>
      <c r="C4128" s="7" t="s">
        <v>5891</v>
      </c>
      <c r="I4128" s="64"/>
      <c r="J4128" s="65"/>
      <c r="K4128" s="10"/>
      <c r="L4128" s="21">
        <v>156602.07988505746</v>
      </c>
      <c r="M4128" s="68"/>
      <c r="N4128" s="4"/>
    </row>
    <row r="4129" spans="2:14">
      <c r="B4129" s="59" t="s">
        <v>5892</v>
      </c>
      <c r="C4129" s="7" t="s">
        <v>5893</v>
      </c>
      <c r="I4129" s="64"/>
      <c r="J4129" s="65"/>
      <c r="K4129" s="10"/>
      <c r="L4129" s="21">
        <v>160866.86839080462</v>
      </c>
      <c r="M4129" s="68"/>
      <c r="N4129" s="4"/>
    </row>
    <row r="4130" spans="2:14">
      <c r="B4130" s="59" t="s">
        <v>5894</v>
      </c>
      <c r="C4130" s="7" t="s">
        <v>5895</v>
      </c>
      <c r="I4130" s="64"/>
      <c r="J4130" s="65"/>
      <c r="K4130" s="10"/>
      <c r="L4130" s="21">
        <v>167737.0143678161</v>
      </c>
      <c r="M4130" s="68"/>
      <c r="N4130" s="4"/>
    </row>
    <row r="4131" spans="2:14">
      <c r="B4131" s="59" t="s">
        <v>5896</v>
      </c>
      <c r="C4131" s="7" t="s">
        <v>5897</v>
      </c>
      <c r="I4131" s="64"/>
      <c r="J4131" s="65"/>
      <c r="K4131" s="10"/>
      <c r="L4131" s="21">
        <v>192665.01781609195</v>
      </c>
      <c r="M4131" s="68"/>
      <c r="N4131" s="4"/>
    </row>
    <row r="4132" spans="2:14">
      <c r="B4132" s="59" t="s">
        <v>5898</v>
      </c>
      <c r="C4132" s="7" t="s">
        <v>5899</v>
      </c>
      <c r="I4132" s="64"/>
      <c r="J4132" s="65"/>
      <c r="K4132" s="10"/>
      <c r="L4132" s="21">
        <v>117701.36264367816</v>
      </c>
      <c r="M4132" s="68"/>
      <c r="N4132" s="4"/>
    </row>
    <row r="4133" spans="2:14">
      <c r="B4133" s="59" t="s">
        <v>5900</v>
      </c>
      <c r="C4133" s="7" t="s">
        <v>5901</v>
      </c>
      <c r="I4133" s="64"/>
      <c r="J4133" s="65"/>
      <c r="K4133" s="10"/>
      <c r="L4133" s="21">
        <v>121114.10689655172</v>
      </c>
      <c r="M4133" s="68"/>
      <c r="N4133" s="4"/>
    </row>
    <row r="4134" spans="2:14">
      <c r="B4134" s="59" t="s">
        <v>5902</v>
      </c>
      <c r="C4134" s="7" t="s">
        <v>5903</v>
      </c>
      <c r="I4134" s="64"/>
      <c r="J4134" s="65"/>
      <c r="K4134" s="10"/>
      <c r="L4134" s="21">
        <v>126609.00574712644</v>
      </c>
      <c r="M4134" s="68"/>
      <c r="N4134" s="4"/>
    </row>
    <row r="4135" spans="2:14">
      <c r="B4135" s="59" t="s">
        <v>5904</v>
      </c>
      <c r="C4135" s="7" t="s">
        <v>5905</v>
      </c>
      <c r="I4135" s="64"/>
      <c r="J4135" s="65"/>
      <c r="K4135" s="10"/>
      <c r="L4135" s="21">
        <v>119360.79367816092</v>
      </c>
      <c r="M4135" s="68"/>
      <c r="N4135" s="4"/>
    </row>
    <row r="4136" spans="2:14">
      <c r="B4136" s="59" t="s">
        <v>5906</v>
      </c>
      <c r="C4136" s="7" t="s">
        <v>5907</v>
      </c>
      <c r="I4136" s="64"/>
      <c r="J4136" s="65"/>
      <c r="K4136" s="10"/>
      <c r="L4136" s="21">
        <v>123624.05977011494</v>
      </c>
      <c r="M4136" s="68"/>
      <c r="N4136" s="4"/>
    </row>
    <row r="4137" spans="2:14">
      <c r="B4137" s="59" t="s">
        <v>5908</v>
      </c>
      <c r="C4137" s="7" t="s">
        <v>5909</v>
      </c>
      <c r="I4137" s="64"/>
      <c r="J4137" s="65"/>
      <c r="K4137" s="10"/>
      <c r="L4137" s="21">
        <v>130494.20574712644</v>
      </c>
      <c r="M4137" s="68"/>
      <c r="N4137" s="4"/>
    </row>
    <row r="4138" spans="2:14">
      <c r="B4138" s="59" t="s">
        <v>5910</v>
      </c>
      <c r="C4138" s="7" t="s">
        <v>5911</v>
      </c>
      <c r="I4138" s="64"/>
      <c r="J4138" s="65"/>
      <c r="K4138" s="10"/>
      <c r="L4138" s="21">
        <v>155421.70172413794</v>
      </c>
      <c r="M4138" s="68"/>
      <c r="N4138" s="4"/>
    </row>
    <row r="4139" spans="2:14">
      <c r="B4139" s="59" t="s">
        <v>5912</v>
      </c>
      <c r="C4139" s="7" t="s">
        <v>5913</v>
      </c>
      <c r="I4139" s="64"/>
      <c r="J4139" s="65"/>
      <c r="K4139" s="10"/>
      <c r="L4139" s="21">
        <v>153011.2132183908</v>
      </c>
      <c r="M4139" s="68"/>
      <c r="N4139" s="4"/>
    </row>
    <row r="4140" spans="2:14">
      <c r="B4140" s="59" t="s">
        <v>5914</v>
      </c>
      <c r="C4140" s="7" t="s">
        <v>5915</v>
      </c>
      <c r="I4140" s="64"/>
      <c r="J4140" s="65"/>
      <c r="K4140" s="10"/>
      <c r="L4140" s="21">
        <v>156423.45000000001</v>
      </c>
      <c r="M4140" s="68"/>
      <c r="N4140" s="4"/>
    </row>
    <row r="4141" spans="2:14">
      <c r="B4141" s="59" t="s">
        <v>5916</v>
      </c>
      <c r="C4141" s="7" t="s">
        <v>5917</v>
      </c>
      <c r="I4141" s="64"/>
      <c r="J4141" s="65"/>
      <c r="K4141" s="10"/>
      <c r="L4141" s="21">
        <v>161918.85632183909</v>
      </c>
      <c r="M4141" s="68"/>
      <c r="N4141" s="4"/>
    </row>
    <row r="4142" spans="2:14">
      <c r="B4142" s="59" t="s">
        <v>5918</v>
      </c>
      <c r="C4142" s="7" t="s">
        <v>5919</v>
      </c>
      <c r="I4142" s="64"/>
      <c r="J4142" s="65"/>
      <c r="K4142" s="10"/>
      <c r="L4142" s="21">
        <v>154669.12183908047</v>
      </c>
      <c r="M4142" s="68"/>
      <c r="N4142" s="4"/>
    </row>
    <row r="4143" spans="2:14">
      <c r="B4143" s="59" t="s">
        <v>5920</v>
      </c>
      <c r="C4143" s="7" t="s">
        <v>5921</v>
      </c>
      <c r="I4143" s="64"/>
      <c r="J4143" s="65"/>
      <c r="K4143" s="10"/>
      <c r="L4143" s="21">
        <v>158933.9103448276</v>
      </c>
      <c r="M4143" s="68"/>
      <c r="N4143" s="4"/>
    </row>
    <row r="4144" spans="2:14">
      <c r="B4144" s="59" t="s">
        <v>5922</v>
      </c>
      <c r="C4144" s="7" t="s">
        <v>5923</v>
      </c>
      <c r="I4144" s="64"/>
      <c r="J4144" s="65"/>
      <c r="K4144" s="10"/>
      <c r="L4144" s="21">
        <v>165807.10114942532</v>
      </c>
      <c r="M4144" s="68"/>
      <c r="N4144" s="4"/>
    </row>
    <row r="4145" spans="2:14">
      <c r="B4145" s="59" t="s">
        <v>5924</v>
      </c>
      <c r="C4145" s="7" t="s">
        <v>5925</v>
      </c>
      <c r="I4145" s="64"/>
      <c r="J4145" s="65"/>
      <c r="K4145" s="10"/>
      <c r="L4145" s="21">
        <v>190731.04482758619</v>
      </c>
      <c r="M4145" s="68"/>
      <c r="N4145" s="4"/>
    </row>
    <row r="4146" spans="2:14">
      <c r="B4146" s="59" t="s">
        <v>5926</v>
      </c>
      <c r="C4146" s="7" t="s">
        <v>5927</v>
      </c>
      <c r="I4146" s="64"/>
      <c r="J4146" s="65"/>
      <c r="K4146" s="10"/>
      <c r="L4146" s="21">
        <v>206320.56206896552</v>
      </c>
      <c r="M4146" s="68"/>
      <c r="N4146" s="4"/>
    </row>
    <row r="4147" spans="2:14">
      <c r="B4147" s="59" t="s">
        <v>5928</v>
      </c>
      <c r="C4147" s="7" t="s">
        <v>5929</v>
      </c>
      <c r="I4147" s="64"/>
      <c r="J4147" s="65"/>
      <c r="K4147" s="10"/>
      <c r="L4147" s="21">
        <v>209559.24367816094</v>
      </c>
      <c r="M4147" s="68"/>
      <c r="N4147" s="4"/>
    </row>
    <row r="4148" spans="2:14">
      <c r="B4148" s="59" t="s">
        <v>5930</v>
      </c>
      <c r="C4148" s="7" t="s">
        <v>5931</v>
      </c>
      <c r="I4148" s="64"/>
      <c r="J4148" s="65"/>
      <c r="K4148" s="10"/>
      <c r="L4148" s="21">
        <v>214784.67528735634</v>
      </c>
      <c r="M4148" s="68"/>
      <c r="N4148" s="4"/>
    </row>
    <row r="4149" spans="2:14">
      <c r="B4149" s="59" t="s">
        <v>5932</v>
      </c>
      <c r="C4149" s="7" t="s">
        <v>5933</v>
      </c>
      <c r="I4149" s="64"/>
      <c r="J4149" s="65"/>
      <c r="K4149" s="10"/>
      <c r="L4149" s="21">
        <v>207894.73793103447</v>
      </c>
      <c r="M4149" s="68"/>
      <c r="N4149" s="4"/>
    </row>
    <row r="4150" spans="2:14">
      <c r="B4150" s="59" t="s">
        <v>5934</v>
      </c>
      <c r="C4150" s="7" t="s">
        <v>5935</v>
      </c>
      <c r="I4150" s="64"/>
      <c r="J4150" s="65"/>
      <c r="K4150" s="10"/>
      <c r="L4150" s="21">
        <v>211947.91091954021</v>
      </c>
      <c r="M4150" s="68"/>
      <c r="N4150" s="4"/>
    </row>
    <row r="4151" spans="2:14">
      <c r="B4151" s="59" t="s">
        <v>5936</v>
      </c>
      <c r="C4151" s="7" t="s">
        <v>5937</v>
      </c>
      <c r="I4151" s="64"/>
      <c r="J4151" s="65"/>
      <c r="K4151" s="10"/>
      <c r="L4151" s="21">
        <v>218475.00632183909</v>
      </c>
      <c r="M4151" s="68"/>
      <c r="N4151" s="4"/>
    </row>
    <row r="4152" spans="2:14">
      <c r="B4152" s="59" t="s">
        <v>5938</v>
      </c>
      <c r="C4152" s="7" t="s">
        <v>5939</v>
      </c>
      <c r="I4152" s="64"/>
      <c r="J4152" s="65"/>
      <c r="K4152" s="10"/>
      <c r="L4152" s="21">
        <v>242155.13793103449</v>
      </c>
      <c r="M4152" s="68"/>
      <c r="N4152" s="4"/>
    </row>
    <row r="4153" spans="2:14">
      <c r="B4153" s="59" t="s">
        <v>5940</v>
      </c>
      <c r="C4153" s="7" t="s">
        <v>5941</v>
      </c>
      <c r="I4153" s="64"/>
      <c r="J4153" s="65"/>
      <c r="K4153" s="10"/>
      <c r="L4153" s="21">
        <v>268213.78735632182</v>
      </c>
      <c r="M4153" s="68"/>
      <c r="N4153" s="4"/>
    </row>
    <row r="4154" spans="2:14">
      <c r="B4154" s="59" t="s">
        <v>5942</v>
      </c>
      <c r="C4154" s="7" t="s">
        <v>5943</v>
      </c>
      <c r="I4154" s="64"/>
      <c r="J4154" s="65"/>
      <c r="K4154" s="10"/>
      <c r="L4154" s="21">
        <v>271455.00632183912</v>
      </c>
      <c r="M4154" s="68"/>
      <c r="N4154" s="4"/>
    </row>
    <row r="4155" spans="2:14">
      <c r="B4155" s="59" t="s">
        <v>5944</v>
      </c>
      <c r="C4155" s="7" t="s">
        <v>5945</v>
      </c>
      <c r="I4155" s="64"/>
      <c r="J4155" s="65"/>
      <c r="K4155" s="10"/>
      <c r="L4155" s="21">
        <v>276678.9155172414</v>
      </c>
      <c r="M4155" s="68"/>
      <c r="N4155" s="4"/>
    </row>
    <row r="4156" spans="2:14">
      <c r="B4156" s="59" t="s">
        <v>5946</v>
      </c>
      <c r="C4156" s="7" t="s">
        <v>5947</v>
      </c>
      <c r="I4156" s="64"/>
      <c r="J4156" s="65"/>
      <c r="K4156" s="10"/>
      <c r="L4156" s="21">
        <v>269790.50057471264</v>
      </c>
      <c r="M4156" s="68"/>
      <c r="N4156" s="4"/>
    </row>
    <row r="4157" spans="2:14">
      <c r="B4157" s="59" t="s">
        <v>5948</v>
      </c>
      <c r="C4157" s="7" t="s">
        <v>5949</v>
      </c>
      <c r="I4157" s="64"/>
      <c r="J4157" s="65"/>
      <c r="K4157" s="10"/>
      <c r="L4157" s="21">
        <v>273842.65862068965</v>
      </c>
      <c r="M4157" s="68"/>
      <c r="N4157" s="4"/>
    </row>
    <row r="4158" spans="2:14">
      <c r="B4158" s="59" t="s">
        <v>5950</v>
      </c>
      <c r="C4158" s="7" t="s">
        <v>5951</v>
      </c>
      <c r="I4158" s="64"/>
      <c r="J4158" s="65"/>
      <c r="K4158" s="10"/>
      <c r="L4158" s="21">
        <v>280370.26149425289</v>
      </c>
      <c r="M4158" s="68"/>
      <c r="N4158" s="4"/>
    </row>
    <row r="4159" spans="2:14">
      <c r="B4159" s="59" t="s">
        <v>5952</v>
      </c>
      <c r="C4159" s="7" t="s">
        <v>5953</v>
      </c>
      <c r="I4159" s="64"/>
      <c r="J4159" s="65"/>
      <c r="K4159" s="10"/>
      <c r="L4159" s="21">
        <v>304049.37816091953</v>
      </c>
      <c r="M4159" s="68"/>
      <c r="N4159" s="4"/>
    </row>
    <row r="4160" spans="2:14">
      <c r="B4160" s="59" t="s">
        <v>5954</v>
      </c>
      <c r="C4160" s="7" t="s">
        <v>5955</v>
      </c>
      <c r="I4160" s="64"/>
      <c r="J4160" s="65"/>
      <c r="K4160" s="10"/>
      <c r="L4160" s="21">
        <v>232112.2816091954</v>
      </c>
      <c r="M4160" s="68"/>
      <c r="N4160" s="4"/>
    </row>
    <row r="4161" spans="2:14">
      <c r="B4161" s="59" t="s">
        <v>5956</v>
      </c>
      <c r="C4161" s="7" t="s">
        <v>5957</v>
      </c>
      <c r="I4161" s="64"/>
      <c r="J4161" s="65"/>
      <c r="K4161" s="10"/>
      <c r="L4161" s="21">
        <v>235455.5022988506</v>
      </c>
      <c r="M4161" s="68"/>
      <c r="N4161" s="4"/>
    </row>
    <row r="4162" spans="2:14">
      <c r="B4162" s="59" t="s">
        <v>5958</v>
      </c>
      <c r="C4162" s="7" t="s">
        <v>5959</v>
      </c>
      <c r="I4162" s="64"/>
      <c r="J4162" s="65"/>
      <c r="K4162" s="10"/>
      <c r="L4162" s="21">
        <v>240842.81724137929</v>
      </c>
      <c r="M4162" s="68"/>
      <c r="N4162" s="4"/>
    </row>
    <row r="4163" spans="2:14">
      <c r="B4163" s="59" t="s">
        <v>5960</v>
      </c>
      <c r="C4163" s="7" t="s">
        <v>5961</v>
      </c>
      <c r="I4163" s="64"/>
      <c r="J4163" s="65"/>
      <c r="K4163" s="10"/>
      <c r="L4163" s="21">
        <v>233736.69712643677</v>
      </c>
      <c r="M4163" s="68"/>
      <c r="N4163" s="4"/>
    </row>
    <row r="4164" spans="2:14">
      <c r="B4164" s="59" t="s">
        <v>5962</v>
      </c>
      <c r="C4164" s="7" t="s">
        <v>5963</v>
      </c>
      <c r="I4164" s="64"/>
      <c r="J4164" s="65"/>
      <c r="K4164" s="10"/>
      <c r="L4164" s="21">
        <v>237917.24540229884</v>
      </c>
      <c r="M4164" s="68"/>
      <c r="N4164" s="4"/>
    </row>
    <row r="4165" spans="2:14">
      <c r="B4165" s="59" t="s">
        <v>5964</v>
      </c>
      <c r="C4165" s="7" t="s">
        <v>5965</v>
      </c>
      <c r="I4165" s="64"/>
      <c r="J4165" s="65"/>
      <c r="K4165" s="10"/>
      <c r="L4165" s="21">
        <v>244650.37413793104</v>
      </c>
      <c r="M4165" s="68"/>
      <c r="N4165" s="4"/>
    </row>
    <row r="4166" spans="2:14">
      <c r="B4166" s="59" t="s">
        <v>5966</v>
      </c>
      <c r="C4166" s="7" t="s">
        <v>5967</v>
      </c>
      <c r="I4166" s="64"/>
      <c r="J4166" s="65"/>
      <c r="K4166" s="10"/>
      <c r="L4166" s="21">
        <v>269077.50344827591</v>
      </c>
      <c r="M4166" s="68"/>
      <c r="N4166" s="4"/>
    </row>
    <row r="4167" spans="2:14">
      <c r="B4167" s="59" t="s">
        <v>5968</v>
      </c>
      <c r="C4167" s="7" t="s">
        <v>5969</v>
      </c>
      <c r="I4167" s="64"/>
      <c r="J4167" s="65"/>
      <c r="K4167" s="10"/>
      <c r="L4167" s="21">
        <v>301745.45862068963</v>
      </c>
      <c r="M4167" s="68"/>
      <c r="N4167" s="4"/>
    </row>
    <row r="4168" spans="2:14">
      <c r="B4168" s="59" t="s">
        <v>5970</v>
      </c>
      <c r="C4168" s="7" t="s">
        <v>5971</v>
      </c>
      <c r="I4168" s="64"/>
      <c r="J4168" s="65"/>
      <c r="K4168" s="10"/>
      <c r="L4168" s="21">
        <v>305088.17183908046</v>
      </c>
      <c r="M4168" s="68"/>
      <c r="N4168" s="4"/>
    </row>
    <row r="4169" spans="2:14">
      <c r="B4169" s="59" t="s">
        <v>5972</v>
      </c>
      <c r="C4169" s="7" t="s">
        <v>5973</v>
      </c>
      <c r="I4169" s="64"/>
      <c r="J4169" s="65"/>
      <c r="K4169" s="10"/>
      <c r="L4169" s="21">
        <v>310474.97931034485</v>
      </c>
      <c r="M4169" s="68"/>
      <c r="N4169" s="4"/>
    </row>
    <row r="4170" spans="2:14">
      <c r="B4170" s="59" t="s">
        <v>5974</v>
      </c>
      <c r="C4170" s="7" t="s">
        <v>5975</v>
      </c>
      <c r="I4170" s="64"/>
      <c r="J4170" s="65"/>
      <c r="K4170" s="10"/>
      <c r="L4170" s="21">
        <v>303370.88908045972</v>
      </c>
      <c r="M4170" s="68"/>
      <c r="N4170" s="4"/>
    </row>
    <row r="4171" spans="2:14">
      <c r="B4171" s="59" t="s">
        <v>5976</v>
      </c>
      <c r="C4171" s="7" t="s">
        <v>5977</v>
      </c>
      <c r="I4171" s="64"/>
      <c r="J4171" s="65"/>
      <c r="K4171" s="10"/>
      <c r="L4171" s="21">
        <v>307547.37758620695</v>
      </c>
      <c r="M4171" s="68"/>
      <c r="N4171" s="4"/>
    </row>
    <row r="4172" spans="2:14">
      <c r="B4172" s="59" t="s">
        <v>5978</v>
      </c>
      <c r="C4172" s="7" t="s">
        <v>5979</v>
      </c>
      <c r="I4172" s="64"/>
      <c r="J4172" s="65"/>
      <c r="K4172" s="10"/>
      <c r="L4172" s="21">
        <v>314283.55114942527</v>
      </c>
      <c r="M4172" s="68"/>
      <c r="N4172" s="4"/>
    </row>
    <row r="4173" spans="2:14">
      <c r="B4173" s="59" t="s">
        <v>5980</v>
      </c>
      <c r="C4173" s="7" t="s">
        <v>5981</v>
      </c>
      <c r="I4173" s="64"/>
      <c r="J4173" s="65"/>
      <c r="K4173" s="10"/>
      <c r="L4173" s="21">
        <v>338710.17298850574</v>
      </c>
      <c r="M4173" s="68"/>
      <c r="N4173" s="4"/>
    </row>
    <row r="4174" spans="2:14">
      <c r="B4174" s="59" t="s">
        <v>5982</v>
      </c>
      <c r="C4174" s="7" t="s">
        <v>5983</v>
      </c>
      <c r="I4174" s="64"/>
      <c r="J4174" s="65"/>
      <c r="K4174" s="10"/>
      <c r="L4174" s="21">
        <v>248581.24655172415</v>
      </c>
      <c r="M4174" s="68"/>
      <c r="N4174" s="4"/>
    </row>
    <row r="4175" spans="2:14">
      <c r="B4175" s="59" t="s">
        <v>5984</v>
      </c>
      <c r="C4175" s="7" t="s">
        <v>5985</v>
      </c>
      <c r="I4175" s="64"/>
      <c r="J4175" s="65"/>
      <c r="K4175" s="10"/>
      <c r="L4175" s="21">
        <v>252125.42586206895</v>
      </c>
      <c r="M4175" s="68"/>
      <c r="N4175" s="4"/>
    </row>
    <row r="4176" spans="2:14">
      <c r="B4176" s="59" t="s">
        <v>5986</v>
      </c>
      <c r="C4176" s="7" t="s">
        <v>5987</v>
      </c>
      <c r="I4176" s="64"/>
      <c r="J4176" s="65"/>
      <c r="K4176" s="10"/>
      <c r="L4176" s="21">
        <v>257834.47758620689</v>
      </c>
      <c r="M4176" s="68"/>
      <c r="N4176" s="4"/>
    </row>
    <row r="4177" spans="2:14">
      <c r="B4177" s="59" t="s">
        <v>5988</v>
      </c>
      <c r="C4177" s="7" t="s">
        <v>5989</v>
      </c>
      <c r="I4177" s="64"/>
      <c r="J4177" s="65"/>
      <c r="K4177" s="10"/>
      <c r="L4177" s="21">
        <v>250303.60402298853</v>
      </c>
      <c r="M4177" s="68"/>
      <c r="N4177" s="4"/>
    </row>
    <row r="4178" spans="2:14">
      <c r="B4178" s="59" t="s">
        <v>5990</v>
      </c>
      <c r="C4178" s="7" t="s">
        <v>5991</v>
      </c>
      <c r="I4178" s="64"/>
      <c r="J4178" s="65"/>
      <c r="K4178" s="10"/>
      <c r="L4178" s="21">
        <v>254733.82816091954</v>
      </c>
      <c r="M4178" s="68"/>
      <c r="N4178" s="4"/>
    </row>
    <row r="4179" spans="2:14">
      <c r="B4179" s="59" t="s">
        <v>5992</v>
      </c>
      <c r="C4179" s="7" t="s">
        <v>5993</v>
      </c>
      <c r="I4179" s="64"/>
      <c r="J4179" s="65"/>
      <c r="K4179" s="10"/>
      <c r="L4179" s="21">
        <v>261871.41149425288</v>
      </c>
      <c r="M4179" s="68"/>
      <c r="N4179" s="4"/>
    </row>
    <row r="4180" spans="2:14">
      <c r="B4180" s="59" t="s">
        <v>5994</v>
      </c>
      <c r="C4180" s="7" t="s">
        <v>5995</v>
      </c>
      <c r="I4180" s="64"/>
      <c r="J4180" s="65"/>
      <c r="K4180" s="10"/>
      <c r="L4180" s="21">
        <v>287764.62528735632</v>
      </c>
      <c r="M4180" s="68"/>
      <c r="N4180" s="4"/>
    </row>
    <row r="4181" spans="2:14">
      <c r="B4181" s="59" t="s">
        <v>5996</v>
      </c>
      <c r="C4181" s="7" t="s">
        <v>5997</v>
      </c>
      <c r="I4181" s="64"/>
      <c r="J4181" s="65"/>
      <c r="K4181" s="10"/>
      <c r="L4181" s="21">
        <v>322863.87528735632</v>
      </c>
      <c r="M4181" s="68"/>
      <c r="N4181" s="4"/>
    </row>
    <row r="4182" spans="2:14">
      <c r="B4182" s="59" t="s">
        <v>5998</v>
      </c>
      <c r="C4182" s="7" t="s">
        <v>5999</v>
      </c>
      <c r="I4182" s="64"/>
      <c r="J4182" s="65"/>
      <c r="K4182" s="10"/>
      <c r="L4182" s="21">
        <v>326403.99482758623</v>
      </c>
      <c r="M4182" s="68"/>
      <c r="N4182" s="4"/>
    </row>
    <row r="4183" spans="2:14">
      <c r="B4183" s="59" t="s">
        <v>6000</v>
      </c>
      <c r="C4183" s="7" t="s">
        <v>6001</v>
      </c>
      <c r="I4183" s="64"/>
      <c r="J4183" s="65"/>
      <c r="K4183" s="10"/>
      <c r="L4183" s="21">
        <v>332108.47931034479</v>
      </c>
      <c r="M4183" s="68"/>
      <c r="N4183" s="4"/>
    </row>
    <row r="4184" spans="2:14">
      <c r="B4184" s="59" t="s">
        <v>6002</v>
      </c>
      <c r="C4184" s="7" t="s">
        <v>6003</v>
      </c>
      <c r="I4184" s="64"/>
      <c r="J4184" s="65"/>
      <c r="K4184" s="10"/>
      <c r="L4184" s="21">
        <v>324582.68045977014</v>
      </c>
      <c r="M4184" s="68"/>
      <c r="N4184" s="4"/>
    </row>
    <row r="4185" spans="2:14">
      <c r="B4185" s="59" t="s">
        <v>6004</v>
      </c>
      <c r="C4185" s="7" t="s">
        <v>6005</v>
      </c>
      <c r="I4185" s="64"/>
      <c r="J4185" s="65"/>
      <c r="K4185" s="10"/>
      <c r="L4185" s="21">
        <v>329010.87471264368</v>
      </c>
      <c r="M4185" s="68"/>
      <c r="N4185" s="4"/>
    </row>
    <row r="4186" spans="2:14">
      <c r="B4186" s="59" t="s">
        <v>6006</v>
      </c>
      <c r="C4186" s="7" t="s">
        <v>6007</v>
      </c>
      <c r="I4186" s="64"/>
      <c r="J4186" s="65"/>
      <c r="K4186" s="10"/>
      <c r="L4186" s="21">
        <v>336141.35344827583</v>
      </c>
      <c r="M4186" s="68"/>
      <c r="N4186" s="4"/>
    </row>
    <row r="4187" spans="2:14">
      <c r="B4187" s="59" t="s">
        <v>6008</v>
      </c>
      <c r="C4187" s="7" t="s">
        <v>6009</v>
      </c>
      <c r="I4187" s="64"/>
      <c r="J4187" s="65"/>
      <c r="K4187" s="10"/>
      <c r="L4187" s="21">
        <v>362011.73103448277</v>
      </c>
      <c r="M4187" s="68"/>
      <c r="N4187" s="4"/>
    </row>
    <row r="4188" spans="2:14">
      <c r="B4188" s="59" t="s">
        <v>6010</v>
      </c>
      <c r="C4188" s="7" t="s">
        <v>6011</v>
      </c>
      <c r="I4188" s="64"/>
      <c r="J4188" s="65"/>
      <c r="K4188" s="10"/>
      <c r="L4188" s="21">
        <v>236888.09367816092</v>
      </c>
      <c r="M4188" s="68"/>
      <c r="N4188" s="4"/>
    </row>
    <row r="4189" spans="2:14">
      <c r="B4189" s="59" t="s">
        <v>6012</v>
      </c>
      <c r="C4189" s="7" t="s">
        <v>6013</v>
      </c>
      <c r="I4189" s="64"/>
      <c r="J4189" s="65"/>
      <c r="K4189" s="10"/>
      <c r="L4189" s="21">
        <v>243805.43448275863</v>
      </c>
      <c r="M4189" s="68"/>
      <c r="N4189" s="4"/>
    </row>
    <row r="4190" spans="2:14">
      <c r="B4190" s="59" t="s">
        <v>6014</v>
      </c>
      <c r="C4190" s="7" t="s">
        <v>6015</v>
      </c>
      <c r="I4190" s="64"/>
      <c r="J4190" s="65"/>
      <c r="K4190" s="10"/>
      <c r="L4190" s="21">
        <v>249191.22701149425</v>
      </c>
      <c r="M4190" s="68"/>
      <c r="N4190" s="4"/>
    </row>
    <row r="4191" spans="2:14">
      <c r="B4191" s="59" t="s">
        <v>6016</v>
      </c>
      <c r="C4191" s="7" t="s">
        <v>6017</v>
      </c>
      <c r="I4191" s="64"/>
      <c r="J4191" s="65"/>
      <c r="K4191" s="10"/>
      <c r="L4191" s="21">
        <v>242087.64425287355</v>
      </c>
      <c r="M4191" s="68"/>
      <c r="N4191" s="4"/>
    </row>
    <row r="4192" spans="2:14">
      <c r="B4192" s="59" t="s">
        <v>6018</v>
      </c>
      <c r="C4192" s="7" t="s">
        <v>6019</v>
      </c>
      <c r="I4192" s="64"/>
      <c r="J4192" s="65"/>
      <c r="K4192" s="10"/>
      <c r="L4192" s="21">
        <v>246267.1775862069</v>
      </c>
      <c r="M4192" s="68"/>
      <c r="N4192" s="4"/>
    </row>
    <row r="4193" spans="2:14">
      <c r="B4193" s="59" t="s">
        <v>6020</v>
      </c>
      <c r="C4193" s="7" t="s">
        <v>6021</v>
      </c>
      <c r="I4193" s="64"/>
      <c r="J4193" s="65"/>
      <c r="K4193" s="10"/>
      <c r="L4193" s="21">
        <v>252998.783908046</v>
      </c>
      <c r="M4193" s="68"/>
      <c r="N4193" s="4"/>
    </row>
    <row r="4194" spans="2:14">
      <c r="B4194" s="59" t="s">
        <v>6022</v>
      </c>
      <c r="C4194" s="7" t="s">
        <v>6023</v>
      </c>
      <c r="I4194" s="64"/>
      <c r="J4194" s="65"/>
      <c r="K4194" s="10"/>
      <c r="L4194" s="21">
        <v>278726.56206896552</v>
      </c>
      <c r="M4194" s="68"/>
      <c r="N4194" s="4"/>
    </row>
    <row r="4195" spans="2:14">
      <c r="B4195" s="59" t="s">
        <v>6024</v>
      </c>
      <c r="C4195" s="7" t="s">
        <v>6025</v>
      </c>
      <c r="I4195" s="64"/>
      <c r="J4195" s="65"/>
      <c r="K4195" s="10"/>
      <c r="L4195" s="21">
        <v>312320.14482758625</v>
      </c>
      <c r="M4195" s="68"/>
      <c r="N4195" s="4"/>
    </row>
    <row r="4196" spans="2:14">
      <c r="B4196" s="59" t="s">
        <v>6026</v>
      </c>
      <c r="C4196" s="7" t="s">
        <v>6027</v>
      </c>
      <c r="I4196" s="64"/>
      <c r="J4196" s="65"/>
      <c r="K4196" s="10"/>
      <c r="L4196" s="21">
        <v>315659.8132183908</v>
      </c>
      <c r="M4196" s="68"/>
      <c r="N4196" s="4"/>
    </row>
    <row r="4197" spans="2:14">
      <c r="B4197" s="59" t="s">
        <v>6028</v>
      </c>
      <c r="C4197" s="7" t="s">
        <v>6029</v>
      </c>
      <c r="I4197" s="64"/>
      <c r="J4197" s="65"/>
      <c r="K4197" s="10"/>
      <c r="L4197" s="21">
        <v>321039.51609195402</v>
      </c>
      <c r="M4197" s="68"/>
      <c r="N4197" s="4"/>
    </row>
    <row r="4198" spans="2:14">
      <c r="B4198" s="59" t="s">
        <v>6030</v>
      </c>
      <c r="C4198" s="7" t="s">
        <v>6031</v>
      </c>
      <c r="I4198" s="64"/>
      <c r="J4198" s="65"/>
      <c r="K4198" s="10"/>
      <c r="L4198" s="21">
        <v>313942.02298850572</v>
      </c>
      <c r="M4198" s="68"/>
      <c r="N4198" s="4"/>
    </row>
    <row r="4199" spans="2:14">
      <c r="B4199" s="59" t="s">
        <v>6032</v>
      </c>
      <c r="C4199" s="7" t="s">
        <v>6033</v>
      </c>
      <c r="I4199" s="64"/>
      <c r="J4199" s="65"/>
      <c r="K4199" s="10"/>
      <c r="L4199" s="21">
        <v>318117.49655172415</v>
      </c>
      <c r="M4199" s="68"/>
      <c r="N4199" s="4"/>
    </row>
    <row r="4200" spans="2:14">
      <c r="B4200" s="59" t="s">
        <v>6034</v>
      </c>
      <c r="C4200" s="7" t="s">
        <v>6035</v>
      </c>
      <c r="I4200" s="64"/>
      <c r="J4200" s="65"/>
      <c r="K4200" s="10"/>
      <c r="L4200" s="21">
        <v>324844.02816091955</v>
      </c>
      <c r="M4200" s="68"/>
      <c r="N4200" s="4"/>
    </row>
    <row r="4201" spans="2:14">
      <c r="B4201" s="59" t="s">
        <v>6036</v>
      </c>
      <c r="C4201" s="7" t="s">
        <v>6037</v>
      </c>
      <c r="I4201" s="64"/>
      <c r="J4201" s="65"/>
      <c r="K4201" s="10"/>
      <c r="L4201" s="21">
        <v>349657.34310344828</v>
      </c>
      <c r="M4201" s="68"/>
      <c r="N4201" s="4"/>
    </row>
    <row r="4202" spans="2:14">
      <c r="B4202" s="59" t="s">
        <v>6038</v>
      </c>
      <c r="C4202" s="7" t="s">
        <v>6039</v>
      </c>
      <c r="I4202" s="64"/>
      <c r="J4202" s="65"/>
      <c r="K4202" s="10"/>
      <c r="L4202" s="21">
        <v>284619.92735632183</v>
      </c>
      <c r="M4202" s="68"/>
      <c r="N4202" s="4"/>
    </row>
    <row r="4203" spans="2:14">
      <c r="B4203" s="59" t="s">
        <v>6040</v>
      </c>
      <c r="C4203" s="7" t="s">
        <v>6041</v>
      </c>
      <c r="I4203" s="64"/>
      <c r="J4203" s="65"/>
      <c r="K4203" s="10"/>
      <c r="L4203" s="21">
        <v>296889.97356321837</v>
      </c>
      <c r="M4203" s="68"/>
      <c r="N4203" s="4"/>
    </row>
    <row r="4204" spans="2:14">
      <c r="B4204" s="59" t="s">
        <v>6042</v>
      </c>
      <c r="C4204" s="7" t="s">
        <v>6043</v>
      </c>
      <c r="I4204" s="64"/>
      <c r="J4204" s="65"/>
      <c r="K4204" s="10"/>
      <c r="L4204" s="21">
        <v>302900.46321839077</v>
      </c>
      <c r="M4204" s="68"/>
      <c r="N4204" s="4"/>
    </row>
    <row r="4205" spans="2:14">
      <c r="B4205" s="59" t="s">
        <v>6044</v>
      </c>
      <c r="C4205" s="7" t="s">
        <v>6045</v>
      </c>
      <c r="I4205" s="64"/>
      <c r="J4205" s="65"/>
      <c r="K4205" s="10"/>
      <c r="L4205" s="21">
        <v>294971.73218390805</v>
      </c>
      <c r="M4205" s="68"/>
      <c r="N4205" s="4"/>
    </row>
    <row r="4206" spans="2:14">
      <c r="B4206" s="59" t="s">
        <v>6046</v>
      </c>
      <c r="C4206" s="7" t="s">
        <v>6047</v>
      </c>
      <c r="I4206" s="64"/>
      <c r="J4206" s="65"/>
      <c r="K4206" s="10"/>
      <c r="L4206" s="21">
        <v>299637.42298850574</v>
      </c>
      <c r="M4206" s="68"/>
      <c r="N4206" s="4"/>
    </row>
    <row r="4207" spans="2:14">
      <c r="B4207" s="59" t="s">
        <v>6048</v>
      </c>
      <c r="C4207" s="7" t="s">
        <v>6049</v>
      </c>
      <c r="I4207" s="64"/>
      <c r="J4207" s="65"/>
      <c r="K4207" s="10"/>
      <c r="L4207" s="21">
        <v>307149.01264367817</v>
      </c>
      <c r="M4207" s="68"/>
      <c r="N4207" s="4"/>
    </row>
    <row r="4208" spans="2:14">
      <c r="B4208" s="59" t="s">
        <v>6050</v>
      </c>
      <c r="C4208" s="7" t="s">
        <v>6051</v>
      </c>
      <c r="I4208" s="64"/>
      <c r="J4208" s="65"/>
      <c r="K4208" s="10"/>
      <c r="L4208" s="21">
        <v>334405.80172413791</v>
      </c>
      <c r="M4208" s="68"/>
      <c r="N4208" s="4"/>
    </row>
    <row r="4209" spans="2:14">
      <c r="B4209" s="59" t="s">
        <v>6052</v>
      </c>
      <c r="C4209" s="7" t="s">
        <v>6053</v>
      </c>
      <c r="I4209" s="64"/>
      <c r="J4209" s="65"/>
      <c r="K4209" s="10"/>
      <c r="L4209" s="21">
        <v>380762.79425287357</v>
      </c>
      <c r="M4209" s="68"/>
      <c r="N4209" s="4"/>
    </row>
    <row r="4210" spans="2:14">
      <c r="B4210" s="59" t="s">
        <v>6054</v>
      </c>
      <c r="C4210" s="7" t="s">
        <v>6055</v>
      </c>
      <c r="I4210" s="64"/>
      <c r="J4210" s="65"/>
      <c r="K4210" s="10"/>
      <c r="L4210" s="21">
        <v>384488.1408045977</v>
      </c>
      <c r="M4210" s="68"/>
      <c r="N4210" s="4"/>
    </row>
    <row r="4211" spans="2:14">
      <c r="B4211" s="59" t="s">
        <v>6056</v>
      </c>
      <c r="C4211" s="7" t="s">
        <v>6057</v>
      </c>
      <c r="I4211" s="64"/>
      <c r="J4211" s="65"/>
      <c r="K4211" s="10"/>
      <c r="L4211" s="21">
        <v>390494.57068965514</v>
      </c>
      <c r="M4211" s="68"/>
      <c r="N4211" s="4"/>
    </row>
    <row r="4212" spans="2:14">
      <c r="B4212" s="59" t="s">
        <v>6058</v>
      </c>
      <c r="C4212" s="7" t="s">
        <v>6059</v>
      </c>
      <c r="I4212" s="64"/>
      <c r="J4212" s="65"/>
      <c r="K4212" s="10"/>
      <c r="L4212" s="21">
        <v>382573.45172413794</v>
      </c>
      <c r="M4212" s="68"/>
      <c r="N4212" s="4"/>
    </row>
    <row r="4213" spans="2:14">
      <c r="B4213" s="59" t="s">
        <v>6060</v>
      </c>
      <c r="C4213" s="7" t="s">
        <v>6061</v>
      </c>
      <c r="I4213" s="64"/>
      <c r="J4213" s="65"/>
      <c r="K4213" s="10"/>
      <c r="L4213" s="21">
        <v>387234.06781609199</v>
      </c>
      <c r="M4213" s="68"/>
      <c r="N4213" s="4"/>
    </row>
    <row r="4214" spans="2:14">
      <c r="B4214" s="59" t="s">
        <v>6062</v>
      </c>
      <c r="C4214" s="7" t="s">
        <v>6063</v>
      </c>
      <c r="I4214" s="64"/>
      <c r="J4214" s="65"/>
      <c r="K4214" s="10"/>
      <c r="L4214" s="21">
        <v>394739.06034482759</v>
      </c>
      <c r="M4214" s="68"/>
      <c r="N4214" s="4"/>
    </row>
    <row r="4215" spans="2:14">
      <c r="B4215" s="59" t="s">
        <v>6064</v>
      </c>
      <c r="C4215" s="7" t="s">
        <v>6065</v>
      </c>
      <c r="I4215" s="64"/>
      <c r="J4215" s="65"/>
      <c r="K4215" s="10"/>
      <c r="L4215" s="21">
        <v>421970.9833333334</v>
      </c>
      <c r="M4215" s="68"/>
      <c r="N4215" s="4"/>
    </row>
    <row r="4216" spans="2:14">
      <c r="B4216" s="59" t="s">
        <v>6066</v>
      </c>
      <c r="C4216" s="7" t="s">
        <v>6067</v>
      </c>
      <c r="I4216" s="64"/>
      <c r="J4216" s="65"/>
      <c r="K4216" s="10"/>
      <c r="L4216" s="21">
        <v>295814.64195402298</v>
      </c>
      <c r="M4216" s="68"/>
      <c r="N4216" s="4"/>
    </row>
    <row r="4217" spans="2:14">
      <c r="B4217" s="59" t="s">
        <v>6068</v>
      </c>
      <c r="C4217" s="7" t="s">
        <v>6069</v>
      </c>
      <c r="I4217" s="64"/>
      <c r="J4217" s="65"/>
      <c r="K4217" s="10"/>
      <c r="L4217" s="21">
        <v>298887.38045977015</v>
      </c>
      <c r="M4217" s="68"/>
      <c r="N4217" s="4"/>
    </row>
    <row r="4218" spans="2:14">
      <c r="B4218" s="59" t="s">
        <v>6070</v>
      </c>
      <c r="C4218" s="7" t="s">
        <v>6071</v>
      </c>
      <c r="I4218" s="64"/>
      <c r="J4218" s="65"/>
      <c r="K4218" s="10"/>
      <c r="L4218" s="21">
        <v>303839.28505747131</v>
      </c>
      <c r="M4218" s="68"/>
      <c r="N4218" s="4"/>
    </row>
    <row r="4219" spans="2:14">
      <c r="B4219" s="59" t="s">
        <v>6072</v>
      </c>
      <c r="C4219" s="7" t="s">
        <v>6073</v>
      </c>
      <c r="I4219" s="64"/>
      <c r="J4219" s="65"/>
      <c r="K4219" s="10"/>
      <c r="L4219" s="21">
        <v>297308.12988505745</v>
      </c>
      <c r="M4219" s="68"/>
      <c r="N4219" s="4"/>
    </row>
    <row r="4220" spans="2:14">
      <c r="B4220" s="59" t="s">
        <v>6074</v>
      </c>
      <c r="C4220" s="7" t="s">
        <v>6075</v>
      </c>
      <c r="I4220" s="64"/>
      <c r="J4220" s="65"/>
      <c r="K4220" s="10"/>
      <c r="L4220" s="21">
        <v>301150.70229885058</v>
      </c>
      <c r="M4220" s="68"/>
      <c r="N4220" s="4"/>
    </row>
    <row r="4221" spans="2:14">
      <c r="B4221" s="59" t="s">
        <v>6076</v>
      </c>
      <c r="C4221" s="7" t="s">
        <v>6077</v>
      </c>
      <c r="I4221" s="64"/>
      <c r="J4221" s="65"/>
      <c r="K4221" s="10"/>
      <c r="L4221" s="21">
        <v>307338.80689655169</v>
      </c>
      <c r="M4221" s="68"/>
      <c r="N4221" s="4"/>
    </row>
    <row r="4222" spans="2:14">
      <c r="B4222" s="59" t="s">
        <v>6078</v>
      </c>
      <c r="C4222" s="7" t="s">
        <v>6079</v>
      </c>
      <c r="I4222" s="64"/>
      <c r="J4222" s="65"/>
      <c r="K4222" s="10"/>
      <c r="L4222" s="21">
        <v>329791.36551724141</v>
      </c>
      <c r="M4222" s="68"/>
      <c r="N4222" s="4"/>
    </row>
    <row r="4223" spans="2:14">
      <c r="B4223" s="59" t="s">
        <v>6080</v>
      </c>
      <c r="C4223" s="7" t="s">
        <v>6081</v>
      </c>
      <c r="I4223" s="64"/>
      <c r="J4223" s="65"/>
      <c r="K4223" s="10"/>
      <c r="L4223" s="21">
        <v>384210.04655172414</v>
      </c>
      <c r="M4223" s="68"/>
      <c r="N4223" s="4"/>
    </row>
    <row r="4224" spans="2:14">
      <c r="B4224" s="59" t="s">
        <v>6082</v>
      </c>
      <c r="C4224" s="7" t="s">
        <v>6083</v>
      </c>
      <c r="I4224" s="64"/>
      <c r="J4224" s="65"/>
      <c r="K4224" s="10"/>
      <c r="L4224" s="21">
        <v>387280.75517241377</v>
      </c>
      <c r="M4224" s="68"/>
      <c r="N4224" s="4"/>
    </row>
    <row r="4225" spans="2:14">
      <c r="B4225" s="59" t="s">
        <v>6084</v>
      </c>
      <c r="C4225" s="7" t="s">
        <v>6085</v>
      </c>
      <c r="I4225" s="64"/>
      <c r="J4225" s="65"/>
      <c r="K4225" s="10"/>
      <c r="L4225" s="21">
        <v>392228.6</v>
      </c>
      <c r="M4225" s="68"/>
      <c r="N4225" s="4"/>
    </row>
    <row r="4226" spans="2:14">
      <c r="B4226" s="59" t="s">
        <v>6086</v>
      </c>
      <c r="C4226" s="7" t="s">
        <v>6087</v>
      </c>
      <c r="I4226" s="64"/>
      <c r="J4226" s="65"/>
      <c r="K4226" s="10"/>
      <c r="L4226" s="21">
        <v>385702.01206896553</v>
      </c>
      <c r="M4226" s="68"/>
      <c r="N4226" s="4"/>
    </row>
    <row r="4227" spans="2:14">
      <c r="B4227" s="59" t="s">
        <v>6088</v>
      </c>
      <c r="C4227" s="7" t="s">
        <v>6089</v>
      </c>
      <c r="I4227" s="64"/>
      <c r="J4227" s="65"/>
      <c r="K4227" s="10"/>
      <c r="L4227" s="21">
        <v>389540.0172413793</v>
      </c>
      <c r="M4227" s="68"/>
      <c r="N4227" s="4"/>
    </row>
    <row r="4228" spans="2:14">
      <c r="B4228" s="59" t="s">
        <v>6090</v>
      </c>
      <c r="C4228" s="7" t="s">
        <v>6091</v>
      </c>
      <c r="I4228" s="64"/>
      <c r="J4228" s="65"/>
      <c r="K4228" s="10"/>
      <c r="L4228" s="21">
        <v>395726.091954023</v>
      </c>
      <c r="M4228" s="68"/>
      <c r="N4228" s="4"/>
    </row>
    <row r="4229" spans="2:14">
      <c r="B4229" s="59" t="s">
        <v>6092</v>
      </c>
      <c r="C4229" s="7" t="s">
        <v>6093</v>
      </c>
      <c r="I4229" s="64"/>
      <c r="J4229" s="65"/>
      <c r="K4229" s="10"/>
      <c r="L4229" s="21">
        <v>418157.33678160922</v>
      </c>
      <c r="M4229" s="68"/>
      <c r="N4229" s="4"/>
    </row>
    <row r="4230" spans="2:14">
      <c r="B4230" s="59" t="s">
        <v>6094</v>
      </c>
      <c r="C4230" s="7" t="s">
        <v>6095</v>
      </c>
      <c r="I4230" s="64"/>
      <c r="J4230" s="65"/>
      <c r="K4230" s="10"/>
      <c r="L4230" s="21">
        <v>292895.66724137933</v>
      </c>
      <c r="M4230" s="68"/>
      <c r="N4230" s="4"/>
    </row>
    <row r="4231" spans="2:14">
      <c r="B4231" s="59" t="s">
        <v>6096</v>
      </c>
      <c r="C4231" s="7" t="s">
        <v>6097</v>
      </c>
      <c r="I4231" s="64"/>
      <c r="J4231" s="65"/>
      <c r="K4231" s="10"/>
      <c r="L4231" s="21">
        <v>296622.53620689653</v>
      </c>
      <c r="M4231" s="68"/>
      <c r="N4231" s="4"/>
    </row>
    <row r="4232" spans="2:14">
      <c r="B4232" s="59" t="s">
        <v>6098</v>
      </c>
      <c r="C4232" s="7" t="s">
        <v>6099</v>
      </c>
      <c r="I4232" s="64"/>
      <c r="J4232" s="65"/>
      <c r="K4232" s="10"/>
      <c r="L4232" s="21">
        <v>302628.45862068969</v>
      </c>
      <c r="M4232" s="68"/>
      <c r="N4232" s="4"/>
    </row>
    <row r="4233" spans="2:14">
      <c r="B4233" s="59" t="s">
        <v>6100</v>
      </c>
      <c r="C4233" s="7" t="s">
        <v>6101</v>
      </c>
      <c r="I4233" s="64"/>
      <c r="J4233" s="65"/>
      <c r="K4233" s="10"/>
      <c r="L4233" s="21">
        <v>294705.30977011495</v>
      </c>
      <c r="M4233" s="68"/>
      <c r="N4233" s="4"/>
    </row>
    <row r="4234" spans="2:14">
      <c r="B4234" s="59" t="s">
        <v>6102</v>
      </c>
      <c r="C4234" s="7" t="s">
        <v>6103</v>
      </c>
      <c r="I4234" s="64"/>
      <c r="J4234" s="65"/>
      <c r="K4234" s="10"/>
      <c r="L4234" s="21">
        <v>299367.95574712643</v>
      </c>
      <c r="M4234" s="68"/>
      <c r="N4234" s="4"/>
    </row>
    <row r="4235" spans="2:14">
      <c r="B4235" s="59" t="s">
        <v>6104</v>
      </c>
      <c r="C4235" s="7" t="s">
        <v>6105</v>
      </c>
      <c r="I4235" s="64"/>
      <c r="J4235" s="65"/>
      <c r="K4235" s="10"/>
      <c r="L4235" s="21">
        <v>306872.94827586209</v>
      </c>
      <c r="M4235" s="68"/>
      <c r="N4235" s="4"/>
    </row>
    <row r="4236" spans="2:14">
      <c r="B4236" s="59" t="s">
        <v>6106</v>
      </c>
      <c r="C4236" s="7" t="s">
        <v>6107</v>
      </c>
      <c r="I4236" s="64"/>
      <c r="J4236" s="65"/>
      <c r="K4236" s="10"/>
      <c r="L4236" s="21">
        <v>334104.87126436783</v>
      </c>
      <c r="M4236" s="68"/>
      <c r="N4236" s="4"/>
    </row>
    <row r="4237" spans="2:14">
      <c r="B4237" s="59" t="s">
        <v>6108</v>
      </c>
      <c r="C4237" s="7" t="s">
        <v>6109</v>
      </c>
      <c r="I4237" s="64"/>
      <c r="J4237" s="65"/>
      <c r="K4237" s="10"/>
      <c r="L4237" s="21">
        <v>380762.79425287357</v>
      </c>
      <c r="M4237" s="68"/>
      <c r="N4237" s="4"/>
    </row>
    <row r="4238" spans="2:14">
      <c r="B4238" s="59" t="s">
        <v>6110</v>
      </c>
      <c r="C4238" s="7" t="s">
        <v>6111</v>
      </c>
      <c r="I4238" s="64"/>
      <c r="J4238" s="65"/>
      <c r="K4238" s="10"/>
      <c r="L4238" s="21">
        <v>384488.1408045977</v>
      </c>
      <c r="M4238" s="68"/>
      <c r="N4238" s="4"/>
    </row>
    <row r="4239" spans="2:14">
      <c r="B4239" s="59" t="s">
        <v>6112</v>
      </c>
      <c r="C4239" s="7" t="s">
        <v>6113</v>
      </c>
      <c r="I4239" s="64"/>
      <c r="J4239" s="65"/>
      <c r="K4239" s="10"/>
      <c r="L4239" s="21">
        <v>390494.57068965514</v>
      </c>
      <c r="M4239" s="68"/>
      <c r="N4239" s="4"/>
    </row>
    <row r="4240" spans="2:14">
      <c r="B4240" s="59" t="s">
        <v>6114</v>
      </c>
      <c r="C4240" s="7" t="s">
        <v>6115</v>
      </c>
      <c r="I4240" s="64"/>
      <c r="J4240" s="65"/>
      <c r="K4240" s="10"/>
      <c r="L4240" s="21">
        <v>382573.45172413794</v>
      </c>
      <c r="M4240" s="68"/>
      <c r="N4240" s="4"/>
    </row>
    <row r="4241" spans="2:14">
      <c r="B4241" s="59" t="s">
        <v>6116</v>
      </c>
      <c r="C4241" s="7" t="s">
        <v>6117</v>
      </c>
      <c r="I4241" s="64"/>
      <c r="J4241" s="65"/>
      <c r="K4241" s="10"/>
      <c r="L4241" s="21">
        <v>387234.06781609199</v>
      </c>
      <c r="M4241" s="68"/>
      <c r="N4241" s="4"/>
    </row>
    <row r="4242" spans="2:14">
      <c r="B4242" s="59" t="s">
        <v>6118</v>
      </c>
      <c r="C4242" s="7" t="s">
        <v>6119</v>
      </c>
      <c r="I4242" s="64"/>
      <c r="J4242" s="65"/>
      <c r="K4242" s="10"/>
      <c r="L4242" s="21">
        <v>394739.06034482759</v>
      </c>
      <c r="M4242" s="68"/>
      <c r="N4242" s="4"/>
    </row>
    <row r="4243" spans="2:14">
      <c r="B4243" s="59" t="s">
        <v>6120</v>
      </c>
      <c r="C4243" s="7" t="s">
        <v>6121</v>
      </c>
      <c r="I4243" s="64"/>
      <c r="J4243" s="65"/>
      <c r="K4243" s="10"/>
      <c r="L4243" s="21">
        <v>421970.9833333334</v>
      </c>
      <c r="M4243" s="68"/>
      <c r="N4243" s="4"/>
    </row>
    <row r="4244" spans="2:14">
      <c r="B4244" s="59" t="s">
        <v>6122</v>
      </c>
      <c r="C4244" s="7" t="s">
        <v>6123</v>
      </c>
      <c r="I4244" s="64"/>
      <c r="J4244" s="65"/>
      <c r="K4244" s="10"/>
      <c r="L4244" s="21">
        <v>275951.20172413794</v>
      </c>
      <c r="M4244" s="68"/>
      <c r="N4244" s="4"/>
    </row>
    <row r="4245" spans="2:14">
      <c r="B4245" s="59" t="s">
        <v>6124</v>
      </c>
      <c r="C4245" s="7" t="s">
        <v>6125</v>
      </c>
      <c r="I4245" s="64"/>
      <c r="J4245" s="65"/>
      <c r="K4245" s="10"/>
      <c r="L4245" s="21">
        <v>279362.93103448278</v>
      </c>
      <c r="M4245" s="68"/>
      <c r="N4245" s="4"/>
    </row>
    <row r="4246" spans="2:14">
      <c r="B4246" s="59" t="s">
        <v>6126</v>
      </c>
      <c r="C4246" s="7" t="s">
        <v>6127</v>
      </c>
      <c r="I4246" s="64"/>
      <c r="J4246" s="65"/>
      <c r="K4246" s="10"/>
      <c r="L4246" s="21">
        <v>284861.38218390802</v>
      </c>
      <c r="M4246" s="68"/>
      <c r="N4246" s="4"/>
    </row>
    <row r="4247" spans="2:14">
      <c r="B4247" s="59" t="s">
        <v>6128</v>
      </c>
      <c r="C4247" s="7" t="s">
        <v>6129</v>
      </c>
      <c r="I4247" s="64"/>
      <c r="J4247" s="65"/>
      <c r="K4247" s="10"/>
      <c r="L4247" s="21">
        <v>277611.14022988506</v>
      </c>
      <c r="M4247" s="68"/>
      <c r="N4247" s="4"/>
    </row>
    <row r="4248" spans="2:14">
      <c r="B4248" s="59" t="s">
        <v>6130</v>
      </c>
      <c r="C4248" s="7" t="s">
        <v>6131</v>
      </c>
      <c r="I4248" s="64"/>
      <c r="J4248" s="65"/>
      <c r="K4248" s="10"/>
      <c r="L4248" s="21">
        <v>281874.91379310342</v>
      </c>
      <c r="M4248" s="68"/>
      <c r="N4248" s="4"/>
    </row>
    <row r="4249" spans="2:14">
      <c r="B4249" s="59" t="s">
        <v>6132</v>
      </c>
      <c r="C4249" s="7" t="s">
        <v>6133</v>
      </c>
      <c r="I4249" s="64"/>
      <c r="J4249" s="65"/>
      <c r="K4249" s="10"/>
      <c r="L4249" s="21">
        <v>288747.08965517243</v>
      </c>
      <c r="M4249" s="68"/>
      <c r="N4249" s="4"/>
    </row>
    <row r="4250" spans="2:14">
      <c r="B4250" s="59" t="s">
        <v>6134</v>
      </c>
      <c r="C4250" s="7" t="s">
        <v>6135</v>
      </c>
      <c r="I4250" s="64"/>
      <c r="J4250" s="65"/>
      <c r="K4250" s="10"/>
      <c r="L4250" s="21">
        <v>313672.5557471264</v>
      </c>
      <c r="M4250" s="68"/>
      <c r="N4250" s="4"/>
    </row>
    <row r="4251" spans="2:14">
      <c r="B4251" s="59" t="s">
        <v>6136</v>
      </c>
      <c r="C4251" s="7" t="s">
        <v>6137</v>
      </c>
      <c r="I4251" s="64"/>
      <c r="J4251" s="65"/>
      <c r="K4251" s="10"/>
      <c r="L4251" s="21">
        <v>358735.49655172409</v>
      </c>
      <c r="M4251" s="68"/>
      <c r="N4251" s="4"/>
    </row>
    <row r="4252" spans="2:14">
      <c r="B4252" s="59" t="s">
        <v>6138</v>
      </c>
      <c r="C4252" s="7" t="s">
        <v>6139</v>
      </c>
      <c r="I4252" s="64"/>
      <c r="J4252" s="65"/>
      <c r="K4252" s="10"/>
      <c r="L4252" s="21">
        <v>362148.74827586208</v>
      </c>
      <c r="M4252" s="68"/>
      <c r="N4252" s="4"/>
    </row>
    <row r="4253" spans="2:14">
      <c r="B4253" s="59" t="s">
        <v>6140</v>
      </c>
      <c r="C4253" s="7" t="s">
        <v>6141</v>
      </c>
      <c r="I4253" s="64"/>
      <c r="J4253" s="65"/>
      <c r="K4253" s="10"/>
      <c r="L4253" s="21">
        <v>367643.64712643676</v>
      </c>
      <c r="M4253" s="68"/>
      <c r="N4253" s="4"/>
    </row>
    <row r="4254" spans="2:14">
      <c r="B4254" s="59" t="s">
        <v>6142</v>
      </c>
      <c r="C4254" s="7" t="s">
        <v>6143</v>
      </c>
      <c r="I4254" s="64"/>
      <c r="J4254" s="65"/>
      <c r="K4254" s="10"/>
      <c r="L4254" s="21">
        <v>360395.94252873567</v>
      </c>
      <c r="M4254" s="68"/>
      <c r="N4254" s="4"/>
    </row>
    <row r="4255" spans="2:14">
      <c r="B4255" s="59" t="s">
        <v>6144</v>
      </c>
      <c r="C4255" s="7" t="s">
        <v>6145</v>
      </c>
      <c r="I4255" s="64"/>
      <c r="J4255" s="65"/>
      <c r="K4255" s="10"/>
      <c r="L4255" s="21">
        <v>364658.70114942529</v>
      </c>
      <c r="M4255" s="68"/>
      <c r="N4255" s="4"/>
    </row>
    <row r="4256" spans="2:14">
      <c r="B4256" s="59" t="s">
        <v>6146</v>
      </c>
      <c r="C4256" s="7" t="s">
        <v>6147</v>
      </c>
      <c r="I4256" s="64"/>
      <c r="J4256" s="65"/>
      <c r="K4256" s="10"/>
      <c r="L4256" s="21">
        <v>371528.33965517243</v>
      </c>
      <c r="M4256" s="68"/>
      <c r="N4256" s="4"/>
    </row>
    <row r="4257" spans="2:14">
      <c r="B4257" s="59" t="s">
        <v>6148</v>
      </c>
      <c r="C4257" s="7" t="s">
        <v>6149</v>
      </c>
      <c r="I4257" s="64"/>
      <c r="J4257" s="65"/>
      <c r="K4257" s="10"/>
      <c r="L4257" s="21">
        <v>396456.34310344828</v>
      </c>
      <c r="M4257" s="68"/>
      <c r="N4257" s="4"/>
    </row>
    <row r="4258" spans="2:14">
      <c r="B4258" s="59" t="s">
        <v>6150</v>
      </c>
      <c r="C4258" s="7" t="s">
        <v>6151</v>
      </c>
      <c r="I4258" s="64"/>
      <c r="J4258" s="65"/>
      <c r="K4258" s="10"/>
      <c r="L4258" s="21">
        <v>305440.35689655173</v>
      </c>
      <c r="M4258" s="68"/>
      <c r="N4258" s="4"/>
    </row>
    <row r="4259" spans="2:14">
      <c r="B4259" s="59" t="s">
        <v>6152</v>
      </c>
      <c r="C4259" s="7" t="s">
        <v>6153</v>
      </c>
      <c r="I4259" s="64"/>
      <c r="J4259" s="65"/>
      <c r="K4259" s="10"/>
      <c r="L4259" s="21">
        <v>308511.06551724137</v>
      </c>
      <c r="M4259" s="68"/>
      <c r="N4259" s="4"/>
    </row>
    <row r="4260" spans="2:14">
      <c r="B4260" s="59" t="s">
        <v>6154</v>
      </c>
      <c r="C4260" s="7" t="s">
        <v>6155</v>
      </c>
      <c r="I4260" s="64"/>
      <c r="J4260" s="65"/>
      <c r="K4260" s="10"/>
      <c r="L4260" s="21">
        <v>313458.91034482757</v>
      </c>
      <c r="M4260" s="68"/>
      <c r="N4260" s="4"/>
    </row>
    <row r="4261" spans="2:14">
      <c r="B4261" s="59" t="s">
        <v>6156</v>
      </c>
      <c r="C4261" s="7" t="s">
        <v>6157</v>
      </c>
      <c r="I4261" s="64"/>
      <c r="J4261" s="65"/>
      <c r="K4261" s="10"/>
      <c r="L4261" s="21">
        <v>306933.8448275862</v>
      </c>
      <c r="M4261" s="68"/>
      <c r="N4261" s="4"/>
    </row>
    <row r="4262" spans="2:14">
      <c r="B4262" s="59" t="s">
        <v>6158</v>
      </c>
      <c r="C4262" s="7" t="s">
        <v>6159</v>
      </c>
      <c r="I4262" s="64"/>
      <c r="J4262" s="65"/>
      <c r="K4262" s="10"/>
      <c r="L4262" s="21">
        <v>310772.35747126437</v>
      </c>
      <c r="M4262" s="68"/>
      <c r="N4262" s="4"/>
    </row>
    <row r="4263" spans="2:14">
      <c r="B4263" s="59" t="s">
        <v>6160</v>
      </c>
      <c r="C4263" s="7" t="s">
        <v>6161</v>
      </c>
      <c r="I4263" s="64"/>
      <c r="J4263" s="65"/>
      <c r="K4263" s="10"/>
      <c r="L4263" s="21">
        <v>316956.40229885059</v>
      </c>
      <c r="M4263" s="68"/>
      <c r="N4263" s="4"/>
    </row>
    <row r="4264" spans="2:14">
      <c r="B4264" s="59" t="s">
        <v>6162</v>
      </c>
      <c r="C4264" s="7" t="s">
        <v>6163</v>
      </c>
      <c r="I4264" s="64"/>
      <c r="J4264" s="65"/>
      <c r="K4264" s="10"/>
      <c r="L4264" s="21">
        <v>339388.15459770116</v>
      </c>
      <c r="M4264" s="68"/>
      <c r="N4264" s="4"/>
    </row>
    <row r="4265" spans="2:14">
      <c r="B4265" s="59" t="s">
        <v>6164</v>
      </c>
      <c r="C4265" s="7" t="s">
        <v>6165</v>
      </c>
      <c r="I4265" s="64"/>
      <c r="J4265" s="65"/>
      <c r="K4265" s="10"/>
      <c r="L4265" s="21">
        <v>397069.87586206896</v>
      </c>
      <c r="M4265" s="68"/>
      <c r="N4265" s="4"/>
    </row>
    <row r="4266" spans="2:14">
      <c r="B4266" s="59" t="s">
        <v>6166</v>
      </c>
      <c r="C4266" s="7" t="s">
        <v>6167</v>
      </c>
      <c r="I4266" s="64"/>
      <c r="J4266" s="65"/>
      <c r="K4266" s="10"/>
      <c r="L4266" s="21">
        <v>400139.56954022992</v>
      </c>
      <c r="M4266" s="68"/>
      <c r="N4266" s="4"/>
    </row>
    <row r="4267" spans="2:14">
      <c r="B4267" s="59" t="s">
        <v>6168</v>
      </c>
      <c r="C4267" s="7" t="s">
        <v>6169</v>
      </c>
      <c r="I4267" s="64"/>
      <c r="J4267" s="65"/>
      <c r="K4267" s="10"/>
      <c r="L4267" s="21">
        <v>405087.41436781612</v>
      </c>
      <c r="M4267" s="68"/>
      <c r="N4267" s="4"/>
    </row>
    <row r="4268" spans="2:14">
      <c r="B4268" s="59" t="s">
        <v>6170</v>
      </c>
      <c r="C4268" s="7" t="s">
        <v>6171</v>
      </c>
      <c r="I4268" s="64"/>
      <c r="J4268" s="65"/>
      <c r="K4268" s="10"/>
      <c r="L4268" s="21">
        <v>398562.34885057469</v>
      </c>
      <c r="M4268" s="68"/>
      <c r="N4268" s="4"/>
    </row>
    <row r="4269" spans="2:14">
      <c r="B4269" s="59" t="s">
        <v>6172</v>
      </c>
      <c r="C4269" s="7" t="s">
        <v>6173</v>
      </c>
      <c r="I4269" s="64"/>
      <c r="J4269" s="65"/>
      <c r="K4269" s="10"/>
      <c r="L4269" s="21">
        <v>402401.8764367816</v>
      </c>
      <c r="M4269" s="68"/>
      <c r="N4269" s="4"/>
    </row>
    <row r="4270" spans="2:14">
      <c r="B4270" s="59" t="s">
        <v>6174</v>
      </c>
      <c r="C4270" s="7" t="s">
        <v>6175</v>
      </c>
      <c r="I4270" s="64"/>
      <c r="J4270" s="65"/>
      <c r="K4270" s="10"/>
      <c r="L4270" s="21">
        <v>408583.89137931034</v>
      </c>
      <c r="M4270" s="68"/>
      <c r="N4270" s="4"/>
    </row>
    <row r="4271" spans="2:14">
      <c r="B4271" s="59" t="s">
        <v>6176</v>
      </c>
      <c r="C4271" s="7" t="s">
        <v>6177</v>
      </c>
      <c r="I4271" s="64"/>
      <c r="J4271" s="65"/>
      <c r="K4271" s="10"/>
      <c r="L4271" s="21">
        <v>431020.21091954026</v>
      </c>
      <c r="M4271" s="68"/>
      <c r="N4271" s="4"/>
    </row>
    <row r="4272" spans="2:14">
      <c r="B4272" s="59" t="s">
        <v>6178</v>
      </c>
      <c r="C4272" s="7" t="s">
        <v>6179</v>
      </c>
      <c r="I4272" s="64"/>
      <c r="J4272" s="65"/>
      <c r="K4272" s="10"/>
      <c r="L4272" s="21">
        <v>329940.56206896552</v>
      </c>
      <c r="M4272" s="68"/>
      <c r="N4272" s="4"/>
    </row>
    <row r="4273" spans="2:14">
      <c r="B4273" s="59" t="s">
        <v>6180</v>
      </c>
      <c r="C4273" s="7" t="s">
        <v>6181</v>
      </c>
      <c r="I4273" s="64"/>
      <c r="J4273" s="65"/>
      <c r="K4273" s="10"/>
      <c r="L4273" s="21">
        <v>333010.25574712642</v>
      </c>
      <c r="M4273" s="68"/>
      <c r="N4273" s="4"/>
    </row>
    <row r="4274" spans="2:14">
      <c r="B4274" s="59" t="s">
        <v>6182</v>
      </c>
      <c r="C4274" s="7" t="s">
        <v>6183</v>
      </c>
      <c r="I4274" s="64"/>
      <c r="J4274" s="65"/>
      <c r="K4274" s="10"/>
      <c r="L4274" s="21">
        <v>337957.08563218394</v>
      </c>
      <c r="M4274" s="68"/>
      <c r="N4274" s="4"/>
    </row>
    <row r="4275" spans="2:14">
      <c r="B4275" s="59" t="s">
        <v>6184</v>
      </c>
      <c r="C4275" s="7" t="s">
        <v>6185</v>
      </c>
      <c r="I4275" s="64"/>
      <c r="J4275" s="65"/>
      <c r="K4275" s="10"/>
      <c r="L4275" s="21">
        <v>331433.03505747131</v>
      </c>
      <c r="M4275" s="68"/>
      <c r="N4275" s="4"/>
    </row>
    <row r="4276" spans="2:14">
      <c r="B4276" s="59" t="s">
        <v>6186</v>
      </c>
      <c r="C4276" s="7" t="s">
        <v>6187</v>
      </c>
      <c r="I4276" s="64"/>
      <c r="J4276" s="65"/>
      <c r="K4276" s="10"/>
      <c r="L4276" s="21">
        <v>335271.04022988502</v>
      </c>
      <c r="M4276" s="68"/>
      <c r="N4276" s="4"/>
    </row>
    <row r="4277" spans="2:14">
      <c r="B4277" s="59" t="s">
        <v>6188</v>
      </c>
      <c r="C4277" s="7" t="s">
        <v>6189</v>
      </c>
      <c r="I4277" s="64"/>
      <c r="J4277" s="65"/>
      <c r="K4277" s="10"/>
      <c r="L4277" s="21">
        <v>341454.5775862069</v>
      </c>
      <c r="M4277" s="68"/>
      <c r="N4277" s="4"/>
    </row>
    <row r="4278" spans="2:14">
      <c r="B4278" s="59" t="s">
        <v>6190</v>
      </c>
      <c r="C4278" s="7" t="s">
        <v>6191</v>
      </c>
      <c r="I4278" s="64"/>
      <c r="J4278" s="65"/>
      <c r="K4278" s="10"/>
      <c r="L4278" s="21">
        <v>363886.8373563218</v>
      </c>
      <c r="M4278" s="68"/>
      <c r="N4278" s="4"/>
    </row>
    <row r="4279" spans="2:14">
      <c r="B4279" s="59" t="s">
        <v>6192</v>
      </c>
      <c r="C4279" s="7" t="s">
        <v>6193</v>
      </c>
      <c r="I4279" s="64"/>
      <c r="J4279" s="65"/>
      <c r="K4279" s="10"/>
      <c r="L4279" s="21">
        <v>428919.27988505748</v>
      </c>
      <c r="M4279" s="68"/>
      <c r="N4279" s="4"/>
    </row>
    <row r="4280" spans="2:14">
      <c r="B4280" s="59" t="s">
        <v>6194</v>
      </c>
      <c r="C4280" s="7" t="s">
        <v>6195</v>
      </c>
      <c r="I4280" s="64"/>
      <c r="J4280" s="65"/>
      <c r="K4280" s="10"/>
      <c r="L4280" s="21">
        <v>431991.51091954025</v>
      </c>
      <c r="M4280" s="68"/>
      <c r="N4280" s="4"/>
    </row>
    <row r="4281" spans="2:14">
      <c r="B4281" s="59" t="s">
        <v>6196</v>
      </c>
      <c r="C4281" s="7" t="s">
        <v>6197</v>
      </c>
      <c r="I4281" s="64"/>
      <c r="J4281" s="65"/>
      <c r="K4281" s="10"/>
      <c r="L4281" s="21">
        <v>436937.32586206897</v>
      </c>
      <c r="M4281" s="68"/>
      <c r="N4281" s="4"/>
    </row>
    <row r="4282" spans="2:14">
      <c r="B4282" s="59" t="s">
        <v>6198</v>
      </c>
      <c r="C4282" s="7" t="s">
        <v>6199</v>
      </c>
      <c r="I4282" s="64"/>
      <c r="J4282" s="65"/>
      <c r="K4282" s="10"/>
      <c r="L4282" s="21">
        <v>430413.27528735634</v>
      </c>
      <c r="M4282" s="68"/>
      <c r="N4282" s="4"/>
    </row>
    <row r="4283" spans="2:14">
      <c r="B4283" s="59" t="s">
        <v>6200</v>
      </c>
      <c r="C4283" s="7" t="s">
        <v>6201</v>
      </c>
      <c r="I4283" s="64"/>
      <c r="J4283" s="65"/>
      <c r="K4283" s="10"/>
      <c r="L4283" s="21">
        <v>434252.2954022988</v>
      </c>
      <c r="M4283" s="68"/>
      <c r="N4283" s="4"/>
    </row>
    <row r="4284" spans="2:14">
      <c r="B4284" s="59" t="s">
        <v>6202</v>
      </c>
      <c r="C4284" s="7" t="s">
        <v>6203</v>
      </c>
      <c r="I4284" s="64"/>
      <c r="J4284" s="65"/>
      <c r="K4284" s="10"/>
      <c r="L4284" s="21">
        <v>440434.31034482754</v>
      </c>
      <c r="M4284" s="68"/>
      <c r="N4284" s="4"/>
    </row>
    <row r="4285" spans="2:14">
      <c r="B4285" s="59" t="s">
        <v>6204</v>
      </c>
      <c r="C4285" s="7" t="s">
        <v>6205</v>
      </c>
      <c r="I4285" s="64"/>
      <c r="J4285" s="65"/>
      <c r="K4285" s="10"/>
      <c r="L4285" s="21">
        <v>462867.58505747124</v>
      </c>
      <c r="M4285" s="68"/>
      <c r="N4285" s="4"/>
    </row>
    <row r="4286" spans="2:14">
      <c r="B4286" s="59" t="s">
        <v>6206</v>
      </c>
      <c r="C4286" s="7" t="s">
        <v>6207</v>
      </c>
      <c r="I4286" s="64"/>
      <c r="J4286" s="65"/>
      <c r="K4286" s="10"/>
      <c r="L4286" s="21">
        <v>5323.3735632183907</v>
      </c>
      <c r="M4286" s="68"/>
      <c r="N4286" s="4"/>
    </row>
    <row r="4287" spans="2:14">
      <c r="B4287" s="59" t="s">
        <v>6208</v>
      </c>
      <c r="C4287" s="7" t="s">
        <v>6209</v>
      </c>
      <c r="I4287" s="64"/>
      <c r="J4287" s="65"/>
      <c r="K4287" s="10"/>
      <c r="L4287" s="21">
        <v>6920.3856321839075</v>
      </c>
      <c r="M4287" s="68"/>
      <c r="N4287" s="4"/>
    </row>
    <row r="4288" spans="2:14">
      <c r="B4288" s="59" t="s">
        <v>6210</v>
      </c>
      <c r="C4288" s="7" t="s">
        <v>6211</v>
      </c>
      <c r="I4288" s="64"/>
      <c r="J4288" s="65"/>
      <c r="K4288" s="10"/>
      <c r="L4288" s="21">
        <v>3840.0350574712643</v>
      </c>
      <c r="M4288" s="68"/>
      <c r="N4288" s="4"/>
    </row>
    <row r="4289" spans="2:14">
      <c r="B4289" s="59" t="s">
        <v>6212</v>
      </c>
      <c r="C4289" s="7" t="s">
        <v>6213</v>
      </c>
      <c r="I4289" s="64"/>
      <c r="J4289" s="65"/>
      <c r="K4289" s="10"/>
      <c r="L4289" s="21">
        <v>3840.0350574712643</v>
      </c>
      <c r="M4289" s="68"/>
      <c r="N4289" s="4"/>
    </row>
    <row r="4290" spans="2:14">
      <c r="B4290" s="59" t="s">
        <v>6214</v>
      </c>
      <c r="C4290" s="7" t="s">
        <v>6215</v>
      </c>
      <c r="I4290" s="64"/>
      <c r="J4290" s="65"/>
      <c r="K4290" s="10"/>
      <c r="L4290" s="21">
        <v>3840.0350574712643</v>
      </c>
      <c r="M4290" s="68"/>
      <c r="N4290" s="4"/>
    </row>
    <row r="4291" spans="2:14">
      <c r="B4291" s="59" t="s">
        <v>6216</v>
      </c>
      <c r="C4291" s="7" t="s">
        <v>6217</v>
      </c>
      <c r="I4291" s="64"/>
      <c r="J4291" s="65"/>
      <c r="K4291" s="10"/>
      <c r="L4291" s="21">
        <v>3875.5580459770117</v>
      </c>
      <c r="M4291" s="68"/>
      <c r="N4291" s="4"/>
    </row>
    <row r="4292" spans="2:14">
      <c r="B4292" s="59" t="s">
        <v>6218</v>
      </c>
      <c r="C4292" s="7" t="s">
        <v>6219</v>
      </c>
      <c r="I4292" s="64"/>
      <c r="J4292" s="65"/>
      <c r="K4292" s="10"/>
      <c r="L4292" s="21">
        <v>3875.5580459770117</v>
      </c>
      <c r="M4292" s="68"/>
      <c r="N4292" s="4"/>
    </row>
    <row r="4293" spans="2:14">
      <c r="B4293" s="59" t="s">
        <v>6220</v>
      </c>
      <c r="C4293" s="7" t="s">
        <v>6221</v>
      </c>
      <c r="I4293" s="64"/>
      <c r="J4293" s="65"/>
      <c r="K4293" s="10"/>
      <c r="L4293" s="21">
        <v>3875.5580459770117</v>
      </c>
      <c r="M4293" s="68"/>
      <c r="N4293" s="4"/>
    </row>
    <row r="4294" spans="2:14">
      <c r="B4294" s="59" t="s">
        <v>6222</v>
      </c>
      <c r="C4294" s="7" t="s">
        <v>6223</v>
      </c>
      <c r="I4294" s="64"/>
      <c r="J4294" s="65"/>
      <c r="K4294" s="10"/>
      <c r="L4294" s="21">
        <v>5118.3551724137933</v>
      </c>
      <c r="M4294" s="68"/>
      <c r="N4294" s="4"/>
    </row>
    <row r="4295" spans="2:14">
      <c r="B4295" s="59" t="s">
        <v>6224</v>
      </c>
      <c r="C4295" s="7" t="s">
        <v>6225</v>
      </c>
      <c r="I4295" s="64"/>
      <c r="J4295" s="65"/>
      <c r="K4295" s="10"/>
      <c r="L4295" s="21">
        <v>5630.9011494252873</v>
      </c>
      <c r="M4295" s="68"/>
      <c r="N4295" s="4"/>
    </row>
    <row r="4296" spans="2:14">
      <c r="B4296" s="59" t="s">
        <v>6226</v>
      </c>
      <c r="C4296" s="7" t="s">
        <v>6227</v>
      </c>
      <c r="I4296" s="64"/>
      <c r="J4296" s="65"/>
      <c r="K4296" s="10"/>
      <c r="L4296" s="21">
        <v>5630.9011494252873</v>
      </c>
      <c r="M4296" s="68"/>
      <c r="N4296" s="4"/>
    </row>
    <row r="4297" spans="2:14">
      <c r="B4297" s="59" t="s">
        <v>6228</v>
      </c>
      <c r="C4297" s="7" t="s">
        <v>6229</v>
      </c>
      <c r="I4297" s="64"/>
      <c r="J4297" s="65"/>
      <c r="K4297" s="10"/>
      <c r="L4297" s="21">
        <v>4824.0218390804603</v>
      </c>
      <c r="M4297" s="68"/>
      <c r="N4297" s="4"/>
    </row>
    <row r="4298" spans="2:14">
      <c r="B4298" s="59" t="s">
        <v>6230</v>
      </c>
      <c r="C4298" s="7" t="s">
        <v>6231</v>
      </c>
      <c r="I4298" s="64"/>
      <c r="J4298" s="65"/>
      <c r="K4298" s="10"/>
      <c r="L4298" s="21">
        <v>4824.0218390804603</v>
      </c>
      <c r="M4298" s="68"/>
      <c r="N4298" s="4"/>
    </row>
    <row r="4299" spans="2:14">
      <c r="B4299" s="59" t="s">
        <v>6232</v>
      </c>
      <c r="C4299" s="7" t="s">
        <v>6233</v>
      </c>
      <c r="I4299" s="64"/>
      <c r="J4299" s="65"/>
      <c r="K4299" s="10"/>
      <c r="L4299" s="21">
        <v>4824.0218390804603</v>
      </c>
      <c r="M4299" s="68"/>
      <c r="N4299" s="4"/>
    </row>
    <row r="4300" spans="2:14">
      <c r="B4300" s="59" t="s">
        <v>6234</v>
      </c>
      <c r="C4300" s="7" t="s">
        <v>6235</v>
      </c>
      <c r="I4300" s="64"/>
      <c r="J4300" s="65"/>
      <c r="K4300" s="10"/>
      <c r="L4300" s="21">
        <v>4843.8132183908046</v>
      </c>
      <c r="M4300" s="68"/>
      <c r="N4300" s="4"/>
    </row>
    <row r="4301" spans="2:14">
      <c r="B4301" s="59" t="s">
        <v>6236</v>
      </c>
      <c r="C4301" s="7" t="s">
        <v>6237</v>
      </c>
      <c r="I4301" s="64"/>
      <c r="J4301" s="65"/>
      <c r="K4301" s="10"/>
      <c r="L4301" s="21">
        <v>4843.8132183908046</v>
      </c>
      <c r="M4301" s="68"/>
      <c r="N4301" s="4"/>
    </row>
    <row r="4302" spans="2:14">
      <c r="B4302" s="59" t="s">
        <v>6238</v>
      </c>
      <c r="C4302" s="7" t="s">
        <v>6239</v>
      </c>
      <c r="I4302" s="64"/>
      <c r="J4302" s="65"/>
      <c r="K4302" s="10"/>
      <c r="L4302" s="21">
        <v>4843.8132183908046</v>
      </c>
      <c r="M4302" s="68"/>
      <c r="N4302" s="4"/>
    </row>
    <row r="4303" spans="2:14">
      <c r="B4303" s="59" t="s">
        <v>6240</v>
      </c>
      <c r="C4303" s="7" t="s">
        <v>6241</v>
      </c>
      <c r="I4303" s="64"/>
      <c r="J4303" s="65"/>
      <c r="K4303" s="10"/>
      <c r="L4303" s="21">
        <v>5770.455747126437</v>
      </c>
      <c r="M4303" s="68"/>
      <c r="N4303" s="4"/>
    </row>
    <row r="4304" spans="2:14">
      <c r="B4304" s="59" t="s">
        <v>6242</v>
      </c>
      <c r="C4304" s="7" t="s">
        <v>6243</v>
      </c>
      <c r="I4304" s="64"/>
      <c r="J4304" s="65"/>
      <c r="K4304" s="10"/>
      <c r="L4304" s="21">
        <v>6255.0908045977012</v>
      </c>
      <c r="M4304" s="68"/>
      <c r="N4304" s="4"/>
    </row>
    <row r="4305" spans="2:14">
      <c r="B4305" s="59" t="s">
        <v>6244</v>
      </c>
      <c r="C4305" s="7" t="s">
        <v>6245</v>
      </c>
      <c r="I4305" s="64"/>
      <c r="J4305" s="65"/>
      <c r="K4305" s="10"/>
      <c r="L4305" s="21">
        <v>6255.0908045977012</v>
      </c>
      <c r="M4305" s="68"/>
      <c r="N4305" s="4"/>
    </row>
    <row r="4306" spans="2:14">
      <c r="B4306" s="59" t="s">
        <v>6246</v>
      </c>
      <c r="C4306" s="7" t="s">
        <v>6247</v>
      </c>
      <c r="I4306" s="64"/>
      <c r="J4306" s="65"/>
      <c r="K4306" s="10"/>
      <c r="L4306" s="21">
        <v>4929.5758620689649</v>
      </c>
      <c r="M4306" s="68"/>
      <c r="N4306" s="4"/>
    </row>
    <row r="4307" spans="2:14">
      <c r="B4307" s="59" t="s">
        <v>6248</v>
      </c>
      <c r="C4307" s="7" t="s">
        <v>6249</v>
      </c>
      <c r="I4307" s="64"/>
      <c r="J4307" s="65"/>
      <c r="K4307" s="10"/>
      <c r="L4307" s="21">
        <v>4929.5758620689649</v>
      </c>
      <c r="M4307" s="68"/>
      <c r="N4307" s="4"/>
    </row>
    <row r="4308" spans="2:14">
      <c r="B4308" s="59" t="s">
        <v>6250</v>
      </c>
      <c r="C4308" s="7" t="s">
        <v>6251</v>
      </c>
      <c r="I4308" s="64"/>
      <c r="J4308" s="65"/>
      <c r="K4308" s="10"/>
      <c r="L4308" s="21">
        <v>4929.5758620689649</v>
      </c>
      <c r="M4308" s="68"/>
      <c r="N4308" s="4"/>
    </row>
    <row r="4309" spans="2:14">
      <c r="B4309" s="59" t="s">
        <v>6252</v>
      </c>
      <c r="C4309" s="7" t="s">
        <v>6253</v>
      </c>
      <c r="I4309" s="64"/>
      <c r="J4309" s="65"/>
      <c r="K4309" s="10"/>
      <c r="L4309" s="21">
        <v>5228.4764367816097</v>
      </c>
      <c r="M4309" s="68"/>
      <c r="N4309" s="4"/>
    </row>
    <row r="4310" spans="2:14">
      <c r="B4310" s="59" t="s">
        <v>6254</v>
      </c>
      <c r="C4310" s="7" t="s">
        <v>6255</v>
      </c>
      <c r="I4310" s="64"/>
      <c r="J4310" s="65"/>
      <c r="K4310" s="10"/>
      <c r="L4310" s="21">
        <v>5228.4764367816097</v>
      </c>
      <c r="M4310" s="68"/>
      <c r="N4310" s="4"/>
    </row>
    <row r="4311" spans="2:14">
      <c r="B4311" s="59" t="s">
        <v>6256</v>
      </c>
      <c r="C4311" s="7" t="s">
        <v>6257</v>
      </c>
      <c r="I4311" s="64"/>
      <c r="J4311" s="65"/>
      <c r="K4311" s="10"/>
      <c r="L4311" s="21">
        <v>5228.4764367816097</v>
      </c>
      <c r="M4311" s="68"/>
      <c r="N4311" s="4"/>
    </row>
    <row r="4312" spans="2:14">
      <c r="B4312" s="59" t="s">
        <v>6258</v>
      </c>
      <c r="C4312" s="7" t="s">
        <v>6259</v>
      </c>
      <c r="I4312" s="64"/>
      <c r="J4312" s="65"/>
      <c r="K4312" s="10"/>
      <c r="L4312" s="21">
        <v>5275.6712643678156</v>
      </c>
      <c r="M4312" s="68"/>
      <c r="N4312" s="4"/>
    </row>
    <row r="4313" spans="2:14">
      <c r="B4313" s="59" t="s">
        <v>6260</v>
      </c>
      <c r="C4313" s="7" t="s">
        <v>6261</v>
      </c>
      <c r="I4313" s="64"/>
      <c r="J4313" s="65"/>
      <c r="K4313" s="10"/>
      <c r="L4313" s="21">
        <v>6720.9494252873556</v>
      </c>
      <c r="M4313" s="68"/>
      <c r="N4313" s="4"/>
    </row>
    <row r="4314" spans="2:14">
      <c r="B4314" s="59" t="s">
        <v>6262</v>
      </c>
      <c r="C4314" s="7" t="s">
        <v>6263</v>
      </c>
      <c r="I4314" s="64"/>
      <c r="J4314" s="65"/>
      <c r="K4314" s="10"/>
      <c r="L4314" s="21">
        <v>6720.9494252873556</v>
      </c>
      <c r="M4314" s="68"/>
      <c r="N4314" s="4"/>
    </row>
    <row r="4315" spans="2:14">
      <c r="B4315" s="59" t="s">
        <v>6264</v>
      </c>
      <c r="C4315" s="7" t="s">
        <v>6265</v>
      </c>
      <c r="I4315" s="64"/>
      <c r="J4315" s="65"/>
      <c r="K4315" s="10"/>
      <c r="L4315" s="21">
        <v>5361.4339080459777</v>
      </c>
      <c r="M4315" s="68"/>
      <c r="N4315" s="4"/>
    </row>
    <row r="4316" spans="2:14">
      <c r="B4316" s="59" t="s">
        <v>6266</v>
      </c>
      <c r="C4316" s="7" t="s">
        <v>6267</v>
      </c>
      <c r="I4316" s="64"/>
      <c r="J4316" s="65"/>
      <c r="K4316" s="10"/>
      <c r="L4316" s="21">
        <v>5361.4339080459777</v>
      </c>
      <c r="M4316" s="68"/>
      <c r="N4316" s="4"/>
    </row>
    <row r="4317" spans="2:14">
      <c r="B4317" s="59" t="s">
        <v>6268</v>
      </c>
      <c r="C4317" s="7" t="s">
        <v>6269</v>
      </c>
      <c r="I4317" s="64"/>
      <c r="J4317" s="65"/>
      <c r="K4317" s="10"/>
      <c r="L4317" s="21">
        <v>5361.4339080459777</v>
      </c>
      <c r="M4317" s="68"/>
      <c r="N4317" s="4"/>
    </row>
    <row r="4318" spans="2:14">
      <c r="B4318" s="59" t="s">
        <v>6270</v>
      </c>
      <c r="C4318" s="7" t="s">
        <v>6271</v>
      </c>
      <c r="I4318" s="64"/>
      <c r="J4318" s="65"/>
      <c r="K4318" s="10"/>
      <c r="L4318" s="21">
        <v>37546.276436781613</v>
      </c>
      <c r="M4318" s="68"/>
      <c r="N4318" s="4"/>
    </row>
    <row r="4319" spans="2:14">
      <c r="B4319" s="59" t="s">
        <v>6272</v>
      </c>
      <c r="C4319" s="7" t="s">
        <v>6273</v>
      </c>
      <c r="I4319" s="64"/>
      <c r="J4319" s="65"/>
      <c r="K4319" s="10"/>
      <c r="L4319" s="21">
        <v>34134.039655172412</v>
      </c>
      <c r="M4319" s="68"/>
      <c r="N4319" s="4"/>
    </row>
    <row r="4320" spans="2:14">
      <c r="B4320" s="59" t="s">
        <v>6274</v>
      </c>
      <c r="C4320" s="7" t="s">
        <v>6275</v>
      </c>
      <c r="I4320" s="64"/>
      <c r="J4320" s="65"/>
      <c r="K4320" s="10"/>
      <c r="L4320" s="21">
        <v>40958.513218390799</v>
      </c>
      <c r="M4320" s="68"/>
      <c r="N4320" s="4"/>
    </row>
    <row r="4321" spans="2:14">
      <c r="B4321" s="59" t="s">
        <v>6276</v>
      </c>
      <c r="C4321" s="7" t="s">
        <v>6277</v>
      </c>
      <c r="I4321" s="64"/>
      <c r="J4321" s="65"/>
      <c r="K4321" s="10"/>
      <c r="L4321" s="21">
        <v>37546.276436781613</v>
      </c>
      <c r="M4321" s="68"/>
      <c r="N4321" s="4"/>
    </row>
    <row r="4322" spans="2:14">
      <c r="B4322" s="59" t="s">
        <v>6278</v>
      </c>
      <c r="C4322" s="7" t="s">
        <v>6279</v>
      </c>
      <c r="I4322" s="64"/>
      <c r="J4322" s="65"/>
      <c r="K4322" s="10"/>
      <c r="L4322" s="21">
        <v>46453.919540229886</v>
      </c>
      <c r="M4322" s="68"/>
      <c r="N4322" s="4"/>
    </row>
    <row r="4323" spans="2:14">
      <c r="B4323" s="59" t="s">
        <v>6280</v>
      </c>
      <c r="C4323" s="7" t="s">
        <v>6281</v>
      </c>
      <c r="I4323" s="64"/>
      <c r="J4323" s="65"/>
      <c r="K4323" s="10"/>
      <c r="L4323" s="21">
        <v>43042.697701149424</v>
      </c>
      <c r="M4323" s="68"/>
      <c r="N4323" s="4"/>
    </row>
    <row r="4324" spans="2:14">
      <c r="B4324" s="59" t="s">
        <v>6282</v>
      </c>
      <c r="C4324" s="7" t="s">
        <v>6283</v>
      </c>
      <c r="I4324" s="64"/>
      <c r="J4324" s="65"/>
      <c r="K4324" s="10"/>
      <c r="L4324" s="21">
        <v>39203.170114942528</v>
      </c>
      <c r="M4324" s="68"/>
      <c r="N4324" s="4"/>
    </row>
    <row r="4325" spans="2:14">
      <c r="B4325" s="59" t="s">
        <v>6284</v>
      </c>
      <c r="C4325" s="7" t="s">
        <v>6285</v>
      </c>
      <c r="I4325" s="64"/>
      <c r="J4325" s="65"/>
      <c r="K4325" s="10"/>
      <c r="L4325" s="21">
        <v>35794.485632183911</v>
      </c>
      <c r="M4325" s="68"/>
      <c r="N4325" s="4"/>
    </row>
    <row r="4326" spans="2:14">
      <c r="B4326" s="59" t="s">
        <v>6286</v>
      </c>
      <c r="C4326" s="7" t="s">
        <v>6287</v>
      </c>
      <c r="I4326" s="64"/>
      <c r="J4326" s="65"/>
      <c r="K4326" s="10"/>
      <c r="L4326" s="21">
        <v>43469.481034482757</v>
      </c>
      <c r="M4326" s="68"/>
      <c r="N4326" s="4"/>
    </row>
    <row r="4327" spans="2:14">
      <c r="B4327" s="59" t="s">
        <v>6288</v>
      </c>
      <c r="C4327" s="7" t="s">
        <v>6289</v>
      </c>
      <c r="I4327" s="64"/>
      <c r="J4327" s="65"/>
      <c r="K4327" s="10"/>
      <c r="L4327" s="21">
        <v>40057.244252873563</v>
      </c>
      <c r="M4327" s="68"/>
      <c r="N4327" s="4"/>
    </row>
    <row r="4328" spans="2:14">
      <c r="B4328" s="59" t="s">
        <v>6290</v>
      </c>
      <c r="C4328" s="7" t="s">
        <v>6291</v>
      </c>
      <c r="I4328" s="64"/>
      <c r="J4328" s="65"/>
      <c r="K4328" s="10"/>
      <c r="L4328" s="21">
        <v>50340.641954022991</v>
      </c>
      <c r="M4328" s="68"/>
      <c r="N4328" s="4"/>
    </row>
    <row r="4329" spans="2:14">
      <c r="B4329" s="59" t="s">
        <v>6292</v>
      </c>
      <c r="C4329" s="7" t="s">
        <v>6293</v>
      </c>
      <c r="I4329" s="64"/>
      <c r="J4329" s="65"/>
      <c r="K4329" s="10"/>
      <c r="L4329" s="21">
        <v>46929.420114942535</v>
      </c>
      <c r="M4329" s="68"/>
      <c r="N4329" s="4"/>
    </row>
    <row r="4330" spans="2:14">
      <c r="B4330" s="59" t="s">
        <v>6294</v>
      </c>
      <c r="C4330" s="7" t="s">
        <v>6295</v>
      </c>
      <c r="I4330" s="64"/>
      <c r="J4330" s="65"/>
      <c r="K4330" s="10"/>
      <c r="L4330" s="21">
        <v>75266.108045977016</v>
      </c>
      <c r="M4330" s="68"/>
      <c r="N4330" s="4"/>
    </row>
    <row r="4331" spans="2:14">
      <c r="B4331" s="59" t="s">
        <v>6296</v>
      </c>
      <c r="C4331" s="7" t="s">
        <v>6297</v>
      </c>
      <c r="I4331" s="64"/>
      <c r="J4331" s="65"/>
      <c r="K4331" s="10"/>
      <c r="L4331" s="21">
        <v>71855.901149425292</v>
      </c>
      <c r="M4331" s="68"/>
      <c r="N4331" s="4"/>
    </row>
    <row r="4332" spans="2:14">
      <c r="B4332" s="59" t="s">
        <v>6298</v>
      </c>
      <c r="C4332" s="7" t="s">
        <v>6299</v>
      </c>
      <c r="I4332" s="64"/>
      <c r="J4332" s="65"/>
      <c r="K4332" s="10"/>
      <c r="L4332" s="21">
        <v>44296.659195402302</v>
      </c>
      <c r="M4332" s="68"/>
      <c r="N4332" s="4"/>
    </row>
    <row r="4333" spans="2:14">
      <c r="B4333" s="59" t="s">
        <v>6300</v>
      </c>
      <c r="C4333" s="7" t="s">
        <v>6301</v>
      </c>
      <c r="I4333" s="64"/>
      <c r="J4333" s="65"/>
      <c r="K4333" s="10"/>
      <c r="L4333" s="21">
        <v>44315.435632183915</v>
      </c>
      <c r="M4333" s="68"/>
      <c r="N4333" s="4"/>
    </row>
    <row r="4334" spans="2:14">
      <c r="B4334" s="59" t="s">
        <v>6302</v>
      </c>
      <c r="C4334" s="7" t="s">
        <v>6303</v>
      </c>
      <c r="I4334" s="64"/>
      <c r="J4334" s="65"/>
      <c r="K4334" s="10"/>
      <c r="L4334" s="21">
        <v>47705.851149425289</v>
      </c>
      <c r="M4334" s="68"/>
      <c r="N4334" s="4"/>
    </row>
    <row r="4335" spans="2:14">
      <c r="B4335" s="59" t="s">
        <v>6304</v>
      </c>
      <c r="C4335" s="7" t="s">
        <v>6305</v>
      </c>
      <c r="I4335" s="64"/>
      <c r="J4335" s="65"/>
      <c r="K4335" s="10"/>
      <c r="L4335" s="21">
        <v>46858.8816091954</v>
      </c>
      <c r="M4335" s="68"/>
      <c r="N4335" s="4"/>
    </row>
    <row r="4336" spans="2:14">
      <c r="B4336" s="59" t="s">
        <v>6306</v>
      </c>
      <c r="C4336" s="7" t="s">
        <v>6307</v>
      </c>
      <c r="I4336" s="64"/>
      <c r="J4336" s="65"/>
      <c r="K4336" s="10"/>
      <c r="L4336" s="21">
        <v>53204.809770114945</v>
      </c>
      <c r="M4336" s="68"/>
      <c r="N4336" s="4"/>
    </row>
    <row r="4337" spans="2:14">
      <c r="B4337" s="59" t="s">
        <v>6308</v>
      </c>
      <c r="C4337" s="7" t="s">
        <v>6309</v>
      </c>
      <c r="I4337" s="64"/>
      <c r="J4337" s="65"/>
      <c r="K4337" s="10"/>
      <c r="L4337" s="21">
        <v>52356.317816091956</v>
      </c>
      <c r="M4337" s="68"/>
      <c r="N4337" s="4"/>
    </row>
    <row r="4338" spans="2:14">
      <c r="B4338" s="59" t="s">
        <v>6310</v>
      </c>
      <c r="C4338" s="7" t="s">
        <v>6311</v>
      </c>
      <c r="I4338" s="64"/>
      <c r="J4338" s="65"/>
      <c r="K4338" s="10"/>
      <c r="L4338" s="21">
        <v>45953.552873563218</v>
      </c>
      <c r="M4338" s="68"/>
      <c r="N4338" s="4"/>
    </row>
    <row r="4339" spans="2:14">
      <c r="B4339" s="59" t="s">
        <v>6312</v>
      </c>
      <c r="C4339" s="7" t="s">
        <v>6313</v>
      </c>
      <c r="I4339" s="64"/>
      <c r="J4339" s="65"/>
      <c r="K4339" s="10"/>
      <c r="L4339" s="21">
        <v>45108.613218390805</v>
      </c>
      <c r="M4339" s="68"/>
      <c r="N4339" s="4"/>
    </row>
    <row r="4340" spans="2:14">
      <c r="B4340" s="59" t="s">
        <v>6314</v>
      </c>
      <c r="C4340" s="7" t="s">
        <v>6315</v>
      </c>
      <c r="I4340" s="64"/>
      <c r="J4340" s="65"/>
      <c r="K4340" s="10"/>
      <c r="L4340" s="21">
        <v>50217.326436781608</v>
      </c>
      <c r="M4340" s="68"/>
      <c r="N4340" s="4"/>
    </row>
    <row r="4341" spans="2:14">
      <c r="B4341" s="59" t="s">
        <v>6316</v>
      </c>
      <c r="C4341" s="7" t="s">
        <v>6317</v>
      </c>
      <c r="I4341" s="64"/>
      <c r="J4341" s="65"/>
      <c r="K4341" s="10"/>
      <c r="L4341" s="21">
        <v>49371.371839080464</v>
      </c>
      <c r="M4341" s="68"/>
      <c r="N4341" s="4"/>
    </row>
    <row r="4342" spans="2:14">
      <c r="B4342" s="59" t="s">
        <v>6318</v>
      </c>
      <c r="C4342" s="7" t="s">
        <v>6319</v>
      </c>
      <c r="I4342" s="64"/>
      <c r="J4342" s="65"/>
      <c r="K4342" s="10"/>
      <c r="L4342" s="21">
        <v>57091.024712643681</v>
      </c>
      <c r="M4342" s="68"/>
      <c r="N4342" s="4"/>
    </row>
    <row r="4343" spans="2:14">
      <c r="B4343" s="59" t="s">
        <v>6320</v>
      </c>
      <c r="C4343" s="7" t="s">
        <v>6321</v>
      </c>
      <c r="I4343" s="64"/>
      <c r="J4343" s="65"/>
      <c r="K4343" s="10"/>
      <c r="L4343" s="21">
        <v>56241.517816091953</v>
      </c>
      <c r="M4343" s="68"/>
      <c r="N4343" s="4"/>
    </row>
    <row r="4344" spans="2:14">
      <c r="B4344" s="59" t="s">
        <v>6322</v>
      </c>
      <c r="C4344" s="7" t="s">
        <v>6323</v>
      </c>
      <c r="I4344" s="64"/>
      <c r="J4344" s="65"/>
      <c r="K4344" s="10"/>
      <c r="L4344" s="21">
        <v>82015.475862068968</v>
      </c>
      <c r="M4344" s="68"/>
      <c r="N4344" s="4"/>
    </row>
    <row r="4345" spans="2:14">
      <c r="B4345" s="59" t="s">
        <v>6324</v>
      </c>
      <c r="C4345" s="7" t="s">
        <v>6325</v>
      </c>
      <c r="I4345" s="64"/>
      <c r="J4345" s="65"/>
      <c r="K4345" s="10"/>
      <c r="L4345" s="21">
        <v>81166.47643678161</v>
      </c>
      <c r="M4345" s="68"/>
      <c r="N4345" s="4"/>
    </row>
    <row r="4346" spans="2:14">
      <c r="B4346" s="59" t="s">
        <v>6326</v>
      </c>
      <c r="C4346" s="7" t="s">
        <v>6327</v>
      </c>
      <c r="I4346" s="64"/>
      <c r="J4346" s="65"/>
      <c r="K4346" s="10"/>
      <c r="L4346" s="21">
        <v>49854.991954022989</v>
      </c>
      <c r="M4346" s="68"/>
      <c r="N4346" s="4"/>
    </row>
    <row r="4347" spans="2:14">
      <c r="B4347" s="59" t="s">
        <v>6328</v>
      </c>
      <c r="C4347" s="7" t="s">
        <v>6329</v>
      </c>
      <c r="I4347" s="64"/>
      <c r="J4347" s="65"/>
      <c r="K4347" s="10"/>
      <c r="L4347" s="21">
        <v>49600.74885057471</v>
      </c>
      <c r="M4347" s="68"/>
      <c r="N4347" s="4"/>
    </row>
    <row r="4348" spans="2:14">
      <c r="B4348" s="59" t="s">
        <v>6330</v>
      </c>
      <c r="C4348" s="7" t="s">
        <v>6331</v>
      </c>
      <c r="I4348" s="64"/>
      <c r="J4348" s="65"/>
      <c r="K4348" s="10"/>
      <c r="L4348" s="21">
        <v>53386.484482758628</v>
      </c>
      <c r="M4348" s="68"/>
      <c r="N4348" s="4"/>
    </row>
    <row r="4349" spans="2:14">
      <c r="B4349" s="59" t="s">
        <v>6332</v>
      </c>
      <c r="C4349" s="7" t="s">
        <v>6333</v>
      </c>
      <c r="I4349" s="64"/>
      <c r="J4349" s="65"/>
      <c r="K4349" s="10"/>
      <c r="L4349" s="21">
        <v>53010.955747126434</v>
      </c>
      <c r="M4349" s="68"/>
      <c r="N4349" s="4"/>
    </row>
    <row r="4350" spans="2:14">
      <c r="B4350" s="59" t="s">
        <v>6334</v>
      </c>
      <c r="C4350" s="7" t="s">
        <v>6335</v>
      </c>
      <c r="I4350" s="64"/>
      <c r="J4350" s="65"/>
      <c r="K4350" s="10"/>
      <c r="L4350" s="21">
        <v>59076.252298850581</v>
      </c>
      <c r="M4350" s="68"/>
      <c r="N4350" s="4"/>
    </row>
    <row r="4351" spans="2:14">
      <c r="B4351" s="59" t="s">
        <v>6336</v>
      </c>
      <c r="C4351" s="7" t="s">
        <v>6337</v>
      </c>
      <c r="I4351" s="64"/>
      <c r="J4351" s="65"/>
      <c r="K4351" s="10"/>
      <c r="L4351" s="21">
        <v>58506.869540229884</v>
      </c>
      <c r="M4351" s="68"/>
      <c r="N4351" s="4"/>
    </row>
    <row r="4352" spans="2:14">
      <c r="B4352" s="59" t="s">
        <v>6338</v>
      </c>
      <c r="C4352" s="7" t="s">
        <v>6339</v>
      </c>
      <c r="I4352" s="64"/>
      <c r="J4352" s="65"/>
      <c r="K4352" s="10"/>
      <c r="L4352" s="21">
        <v>51572.274712643681</v>
      </c>
      <c r="M4352" s="68"/>
      <c r="N4352" s="4"/>
    </row>
    <row r="4353" spans="2:14">
      <c r="B4353" s="59" t="s">
        <v>6340</v>
      </c>
      <c r="C4353" s="7" t="s">
        <v>6341</v>
      </c>
      <c r="I4353" s="64"/>
      <c r="J4353" s="65"/>
      <c r="K4353" s="10"/>
      <c r="L4353" s="21">
        <v>51257.642528735632</v>
      </c>
      <c r="M4353" s="68"/>
      <c r="N4353" s="4"/>
    </row>
    <row r="4354" spans="2:14">
      <c r="B4354" s="59" t="s">
        <v>6342</v>
      </c>
      <c r="C4354" s="7" t="s">
        <v>6343</v>
      </c>
      <c r="I4354" s="64"/>
      <c r="J4354" s="65"/>
      <c r="K4354" s="10"/>
      <c r="L4354" s="21">
        <v>55986.259770114943</v>
      </c>
      <c r="M4354" s="68"/>
      <c r="N4354" s="4"/>
    </row>
    <row r="4355" spans="2:14">
      <c r="B4355" s="59" t="s">
        <v>6344</v>
      </c>
      <c r="C4355" s="7" t="s">
        <v>6345</v>
      </c>
      <c r="I4355" s="64"/>
      <c r="J4355" s="65"/>
      <c r="K4355" s="10"/>
      <c r="L4355" s="21">
        <v>55521.416091954023</v>
      </c>
      <c r="M4355" s="68"/>
      <c r="N4355" s="4"/>
    </row>
    <row r="4356" spans="2:14">
      <c r="B4356" s="59" t="s">
        <v>6346</v>
      </c>
      <c r="C4356" s="7" t="s">
        <v>6347</v>
      </c>
      <c r="I4356" s="64"/>
      <c r="J4356" s="65"/>
      <c r="K4356" s="10"/>
      <c r="L4356" s="21">
        <v>63096.947126436782</v>
      </c>
      <c r="M4356" s="68"/>
      <c r="N4356" s="4"/>
    </row>
    <row r="4357" spans="2:14">
      <c r="B4357" s="59" t="s">
        <v>6348</v>
      </c>
      <c r="C4357" s="7" t="s">
        <v>6349</v>
      </c>
      <c r="I4357" s="64"/>
      <c r="J4357" s="65"/>
      <c r="K4357" s="10"/>
      <c r="L4357" s="21">
        <v>62393.591954022995</v>
      </c>
      <c r="M4357" s="68"/>
      <c r="N4357" s="4"/>
    </row>
    <row r="4358" spans="2:14">
      <c r="B4358" s="59" t="s">
        <v>6350</v>
      </c>
      <c r="C4358" s="7" t="s">
        <v>6351</v>
      </c>
      <c r="I4358" s="64"/>
      <c r="J4358" s="65"/>
      <c r="K4358" s="10"/>
      <c r="L4358" s="21">
        <v>88896.278735632179</v>
      </c>
      <c r="M4358" s="68"/>
      <c r="N4358" s="4"/>
    </row>
    <row r="4359" spans="2:14">
      <c r="B4359" s="59" t="s">
        <v>6352</v>
      </c>
      <c r="C4359" s="7" t="s">
        <v>6353</v>
      </c>
      <c r="I4359" s="64"/>
      <c r="J4359" s="65"/>
      <c r="K4359" s="10"/>
      <c r="L4359" s="21">
        <v>87319.058045977014</v>
      </c>
      <c r="M4359" s="68"/>
      <c r="N4359" s="4"/>
    </row>
    <row r="4360" spans="2:14">
      <c r="B4360" s="59" t="s">
        <v>6354</v>
      </c>
      <c r="C4360" s="7" t="s">
        <v>6355</v>
      </c>
      <c r="I4360" s="64"/>
      <c r="J4360" s="65"/>
      <c r="K4360" s="10"/>
      <c r="L4360" s="21">
        <v>46276.812068965519</v>
      </c>
      <c r="M4360" s="68"/>
      <c r="N4360" s="4"/>
    </row>
    <row r="4361" spans="2:14">
      <c r="B4361" s="59" t="s">
        <v>6356</v>
      </c>
      <c r="C4361" s="7" t="s">
        <v>6357</v>
      </c>
      <c r="I4361" s="64"/>
      <c r="J4361" s="65"/>
      <c r="K4361" s="10"/>
      <c r="L4361" s="21">
        <v>43352.255172413796</v>
      </c>
      <c r="M4361" s="68"/>
      <c r="N4361" s="4"/>
    </row>
    <row r="4362" spans="2:14">
      <c r="B4362" s="59" t="s">
        <v>6358</v>
      </c>
      <c r="C4362" s="7" t="s">
        <v>6359</v>
      </c>
      <c r="I4362" s="64"/>
      <c r="J4362" s="65"/>
      <c r="K4362" s="10"/>
      <c r="L4362" s="21">
        <v>49687.526436781613</v>
      </c>
      <c r="M4362" s="68"/>
      <c r="N4362" s="4"/>
    </row>
    <row r="4363" spans="2:14">
      <c r="B4363" s="59" t="s">
        <v>6360</v>
      </c>
      <c r="C4363" s="7" t="s">
        <v>6361</v>
      </c>
      <c r="I4363" s="64"/>
      <c r="J4363" s="65"/>
      <c r="K4363" s="10"/>
      <c r="L4363" s="21">
        <v>46762.969540229882</v>
      </c>
      <c r="M4363" s="68"/>
      <c r="N4363" s="4"/>
    </row>
    <row r="4364" spans="2:14">
      <c r="B4364" s="59" t="s">
        <v>6362</v>
      </c>
      <c r="C4364" s="7" t="s">
        <v>6363</v>
      </c>
      <c r="I4364" s="64"/>
      <c r="J4364" s="65"/>
      <c r="K4364" s="10"/>
      <c r="L4364" s="21">
        <v>55184.962643678162</v>
      </c>
      <c r="M4364" s="68"/>
      <c r="N4364" s="4"/>
    </row>
    <row r="4365" spans="2:14">
      <c r="B4365" s="59" t="s">
        <v>6364</v>
      </c>
      <c r="C4365" s="7" t="s">
        <v>6365</v>
      </c>
      <c r="I4365" s="64"/>
      <c r="J4365" s="65"/>
      <c r="K4365" s="10"/>
      <c r="L4365" s="21">
        <v>52262.943103448284</v>
      </c>
      <c r="M4365" s="68"/>
      <c r="N4365" s="4"/>
    </row>
    <row r="4366" spans="2:14">
      <c r="B4366" s="59" t="s">
        <v>6366</v>
      </c>
      <c r="C4366" s="7" t="s">
        <v>6367</v>
      </c>
      <c r="I4366" s="64"/>
      <c r="J4366" s="65"/>
      <c r="K4366" s="10"/>
      <c r="L4366" s="21">
        <v>47936.750574712642</v>
      </c>
      <c r="M4366" s="68"/>
      <c r="N4366" s="4"/>
    </row>
    <row r="4367" spans="2:14">
      <c r="B4367" s="59" t="s">
        <v>6368</v>
      </c>
      <c r="C4367" s="7" t="s">
        <v>6369</v>
      </c>
      <c r="I4367" s="64"/>
      <c r="J4367" s="65"/>
      <c r="K4367" s="10"/>
      <c r="L4367" s="21">
        <v>45011.178735632187</v>
      </c>
      <c r="M4367" s="68"/>
      <c r="N4367" s="4"/>
    </row>
    <row r="4368" spans="2:14">
      <c r="B4368" s="59" t="s">
        <v>6370</v>
      </c>
      <c r="C4368" s="7" t="s">
        <v>6371</v>
      </c>
      <c r="I4368" s="64"/>
      <c r="J4368" s="65"/>
      <c r="K4368" s="10"/>
      <c r="L4368" s="21">
        <v>52201.53908045977</v>
      </c>
      <c r="M4368" s="68"/>
      <c r="N4368" s="4"/>
    </row>
    <row r="4369" spans="2:14">
      <c r="B4369" s="59" t="s">
        <v>6372</v>
      </c>
      <c r="C4369" s="7" t="s">
        <v>6373</v>
      </c>
      <c r="I4369" s="64"/>
      <c r="J4369" s="65"/>
      <c r="K4369" s="10"/>
      <c r="L4369" s="21">
        <v>49275.459770114947</v>
      </c>
      <c r="M4369" s="68"/>
      <c r="N4369" s="4"/>
    </row>
    <row r="4370" spans="2:14">
      <c r="B4370" s="59" t="s">
        <v>6374</v>
      </c>
      <c r="C4370" s="7" t="s">
        <v>6375</v>
      </c>
      <c r="I4370" s="64"/>
      <c r="J4370" s="65"/>
      <c r="K4370" s="10"/>
      <c r="L4370" s="21">
        <v>59072.192528735635</v>
      </c>
      <c r="M4370" s="68"/>
      <c r="N4370" s="4"/>
    </row>
    <row r="4371" spans="2:14">
      <c r="B4371" s="59" t="s">
        <v>6376</v>
      </c>
      <c r="C4371" s="7" t="s">
        <v>6377</v>
      </c>
      <c r="I4371" s="64"/>
      <c r="J4371" s="65"/>
      <c r="K4371" s="10"/>
      <c r="L4371" s="21">
        <v>56145.098275862074</v>
      </c>
      <c r="M4371" s="68"/>
      <c r="N4371" s="4"/>
    </row>
    <row r="4372" spans="2:14">
      <c r="B4372" s="59" t="s">
        <v>6378</v>
      </c>
      <c r="C4372" s="7" t="s">
        <v>6379</v>
      </c>
      <c r="I4372" s="64"/>
      <c r="J4372" s="65"/>
      <c r="K4372" s="10"/>
      <c r="L4372" s="21">
        <v>83996.136206896554</v>
      </c>
      <c r="M4372" s="68"/>
      <c r="N4372" s="4"/>
    </row>
    <row r="4373" spans="2:14">
      <c r="B4373" s="59" t="s">
        <v>6380</v>
      </c>
      <c r="C4373" s="7" t="s">
        <v>6381</v>
      </c>
      <c r="I4373" s="64"/>
      <c r="J4373" s="65"/>
      <c r="K4373" s="10"/>
      <c r="L4373" s="21">
        <v>81074.116666666654</v>
      </c>
      <c r="M4373" s="68"/>
      <c r="N4373" s="4"/>
    </row>
    <row r="4374" spans="2:14">
      <c r="B4374" s="59" t="s">
        <v>6382</v>
      </c>
      <c r="C4374" s="7" t="s">
        <v>6383</v>
      </c>
      <c r="I4374" s="64"/>
      <c r="J4374" s="65"/>
      <c r="K4374" s="10"/>
      <c r="L4374" s="21">
        <v>50356.881034482758</v>
      </c>
      <c r="M4374" s="68"/>
      <c r="N4374" s="4"/>
    </row>
    <row r="4375" spans="2:14">
      <c r="B4375" s="59" t="s">
        <v>6384</v>
      </c>
      <c r="C4375" s="7" t="s">
        <v>6385</v>
      </c>
      <c r="I4375" s="64"/>
      <c r="J4375" s="65"/>
      <c r="K4375" s="10"/>
      <c r="L4375" s="21">
        <v>49826.066091954024</v>
      </c>
      <c r="M4375" s="68"/>
      <c r="N4375" s="4"/>
    </row>
    <row r="4376" spans="2:14">
      <c r="B4376" s="59" t="s">
        <v>6386</v>
      </c>
      <c r="C4376" s="7" t="s">
        <v>6387</v>
      </c>
      <c r="I4376" s="64"/>
      <c r="J4376" s="65"/>
      <c r="K4376" s="10"/>
      <c r="L4376" s="21">
        <v>53769.117816091952</v>
      </c>
      <c r="M4376" s="68"/>
      <c r="N4376" s="4"/>
    </row>
    <row r="4377" spans="2:14">
      <c r="B4377" s="59" t="s">
        <v>6388</v>
      </c>
      <c r="C4377" s="7" t="s">
        <v>6389</v>
      </c>
      <c r="I4377" s="64"/>
      <c r="J4377" s="65"/>
      <c r="K4377" s="10"/>
      <c r="L4377" s="21">
        <v>53238.810344827587</v>
      </c>
      <c r="M4377" s="68"/>
      <c r="N4377" s="4"/>
    </row>
    <row r="4378" spans="2:14">
      <c r="B4378" s="59" t="s">
        <v>6390</v>
      </c>
      <c r="C4378" s="7" t="s">
        <v>6391</v>
      </c>
      <c r="I4378" s="64"/>
      <c r="J4378" s="65"/>
      <c r="K4378" s="10"/>
      <c r="L4378" s="21">
        <v>59264.016666666663</v>
      </c>
      <c r="M4378" s="68"/>
      <c r="N4378" s="4"/>
    </row>
    <row r="4379" spans="2:14">
      <c r="B4379" s="59" t="s">
        <v>6392</v>
      </c>
      <c r="C4379" s="7" t="s">
        <v>6393</v>
      </c>
      <c r="I4379" s="64"/>
      <c r="J4379" s="65"/>
      <c r="K4379" s="10"/>
      <c r="L4379" s="21">
        <v>58736.246551724144</v>
      </c>
      <c r="M4379" s="68"/>
      <c r="N4379" s="4"/>
    </row>
    <row r="4380" spans="2:14">
      <c r="B4380" s="59" t="s">
        <v>6394</v>
      </c>
      <c r="C4380" s="7" t="s">
        <v>6395</v>
      </c>
      <c r="I4380" s="64"/>
      <c r="J4380" s="65"/>
      <c r="K4380" s="10"/>
      <c r="L4380" s="21">
        <v>52014.789655172412</v>
      </c>
      <c r="M4380" s="68"/>
      <c r="N4380" s="4"/>
    </row>
    <row r="4381" spans="2:14">
      <c r="B4381" s="59" t="s">
        <v>6396</v>
      </c>
      <c r="C4381" s="7" t="s">
        <v>6397</v>
      </c>
      <c r="I4381" s="64"/>
      <c r="J4381" s="65"/>
      <c r="K4381" s="10"/>
      <c r="L4381" s="21">
        <v>51486.512068965516</v>
      </c>
      <c r="M4381" s="68"/>
      <c r="N4381" s="4"/>
    </row>
    <row r="4382" spans="2:14">
      <c r="B4382" s="59" t="s">
        <v>6398</v>
      </c>
      <c r="C4382" s="7" t="s">
        <v>6399</v>
      </c>
      <c r="I4382" s="64"/>
      <c r="J4382" s="65"/>
      <c r="K4382" s="10"/>
      <c r="L4382" s="21">
        <v>56279.57816091954</v>
      </c>
      <c r="M4382" s="68"/>
      <c r="N4382" s="4"/>
    </row>
    <row r="4383" spans="2:14">
      <c r="B4383" s="59" t="s">
        <v>6400</v>
      </c>
      <c r="C4383" s="7" t="s">
        <v>6401</v>
      </c>
      <c r="I4383" s="64"/>
      <c r="J4383" s="65"/>
      <c r="K4383" s="10"/>
      <c r="L4383" s="21">
        <v>55751.300574712644</v>
      </c>
      <c r="M4383" s="68"/>
      <c r="N4383" s="4"/>
    </row>
    <row r="4384" spans="2:14">
      <c r="B4384" s="59" t="s">
        <v>6402</v>
      </c>
      <c r="C4384" s="7" t="s">
        <v>6403</v>
      </c>
      <c r="I4384" s="64"/>
      <c r="J4384" s="65"/>
      <c r="K4384" s="10"/>
      <c r="L4384" s="21">
        <v>63149.216666666667</v>
      </c>
      <c r="M4384" s="68"/>
      <c r="N4384" s="4"/>
    </row>
    <row r="4385" spans="2:14">
      <c r="B4385" s="59" t="s">
        <v>6404</v>
      </c>
      <c r="C4385" s="7" t="s">
        <v>6405</v>
      </c>
      <c r="I4385" s="64"/>
      <c r="J4385" s="65"/>
      <c r="K4385" s="10"/>
      <c r="L4385" s="21">
        <v>62622.968965517241</v>
      </c>
      <c r="M4385" s="68"/>
      <c r="N4385" s="4"/>
    </row>
    <row r="4386" spans="2:14">
      <c r="B4386" s="59" t="s">
        <v>6406</v>
      </c>
      <c r="C4386" s="7" t="s">
        <v>6407</v>
      </c>
      <c r="I4386" s="64"/>
      <c r="J4386" s="65"/>
      <c r="K4386" s="10"/>
      <c r="L4386" s="21">
        <v>89837.130459770109</v>
      </c>
      <c r="M4386" s="68"/>
      <c r="N4386" s="4"/>
    </row>
    <row r="4387" spans="2:14">
      <c r="B4387" s="59" t="s">
        <v>6408</v>
      </c>
      <c r="C4387" s="7" t="s">
        <v>6409</v>
      </c>
      <c r="I4387" s="64"/>
      <c r="J4387" s="65"/>
      <c r="K4387" s="10"/>
      <c r="L4387" s="21">
        <v>87547.420114942535</v>
      </c>
      <c r="M4387" s="68"/>
      <c r="N4387" s="4"/>
    </row>
    <row r="4388" spans="2:14">
      <c r="B4388" s="59" t="s">
        <v>6410</v>
      </c>
      <c r="C4388" s="7" t="s">
        <v>6411</v>
      </c>
      <c r="I4388" s="64"/>
      <c r="J4388" s="65"/>
      <c r="K4388" s="10"/>
      <c r="L4388" s="21">
        <v>71443.327011494257</v>
      </c>
      <c r="M4388" s="68"/>
      <c r="N4388" s="4"/>
    </row>
    <row r="4389" spans="2:14">
      <c r="B4389" s="59" t="s">
        <v>6412</v>
      </c>
      <c r="C4389" s="7" t="s">
        <v>6413</v>
      </c>
      <c r="I4389" s="64"/>
      <c r="J4389" s="65"/>
      <c r="K4389" s="10"/>
      <c r="L4389" s="21">
        <v>68298.020114942527</v>
      </c>
      <c r="M4389" s="68"/>
      <c r="N4389" s="4"/>
    </row>
    <row r="4390" spans="2:14">
      <c r="B4390" s="59" t="s">
        <v>6414</v>
      </c>
      <c r="C4390" s="7" t="s">
        <v>6415</v>
      </c>
      <c r="I4390" s="64"/>
      <c r="J4390" s="65"/>
      <c r="K4390" s="10"/>
      <c r="L4390" s="21">
        <v>74684.038505747129</v>
      </c>
      <c r="M4390" s="68"/>
      <c r="N4390" s="4"/>
    </row>
    <row r="4391" spans="2:14">
      <c r="B4391" s="59" t="s">
        <v>6416</v>
      </c>
      <c r="C4391" s="7" t="s">
        <v>6417</v>
      </c>
      <c r="I4391" s="64"/>
      <c r="J4391" s="65"/>
      <c r="K4391" s="10"/>
      <c r="L4391" s="21">
        <v>71538.731609195398</v>
      </c>
      <c r="M4391" s="68"/>
      <c r="N4391" s="4"/>
    </row>
    <row r="4392" spans="2:14">
      <c r="B4392" s="59" t="s">
        <v>6418</v>
      </c>
      <c r="C4392" s="7" t="s">
        <v>6419</v>
      </c>
      <c r="I4392" s="64"/>
      <c r="J4392" s="65"/>
      <c r="K4392" s="10"/>
      <c r="L4392" s="21">
        <v>79908.4551724138</v>
      </c>
      <c r="M4392" s="68"/>
      <c r="N4392" s="4"/>
    </row>
    <row r="4393" spans="2:14">
      <c r="B4393" s="59" t="s">
        <v>6420</v>
      </c>
      <c r="C4393" s="7" t="s">
        <v>6421</v>
      </c>
      <c r="I4393" s="64"/>
      <c r="J4393" s="65"/>
      <c r="K4393" s="10"/>
      <c r="L4393" s="21">
        <v>76758.073563218393</v>
      </c>
      <c r="M4393" s="68"/>
      <c r="N4393" s="4"/>
    </row>
    <row r="4394" spans="2:14">
      <c r="B4394" s="59" t="s">
        <v>6422</v>
      </c>
      <c r="C4394" s="7" t="s">
        <v>6423</v>
      </c>
      <c r="I4394" s="64"/>
      <c r="J4394" s="65"/>
      <c r="K4394" s="10"/>
      <c r="L4394" s="21">
        <v>73019.532758620699</v>
      </c>
      <c r="M4394" s="68"/>
      <c r="N4394" s="4"/>
    </row>
    <row r="4395" spans="2:14">
      <c r="B4395" s="59" t="s">
        <v>6424</v>
      </c>
      <c r="C4395" s="7" t="s">
        <v>6425</v>
      </c>
      <c r="I4395" s="64"/>
      <c r="J4395" s="65"/>
      <c r="K4395" s="10"/>
      <c r="L4395" s="21">
        <v>69872.703448275861</v>
      </c>
      <c r="M4395" s="68"/>
      <c r="N4395" s="4"/>
    </row>
    <row r="4396" spans="2:14">
      <c r="B4396" s="59" t="s">
        <v>6426</v>
      </c>
      <c r="C4396" s="7" t="s">
        <v>6427</v>
      </c>
      <c r="I4396" s="64"/>
      <c r="J4396" s="65"/>
      <c r="K4396" s="10"/>
      <c r="L4396" s="21">
        <v>77072.198275862072</v>
      </c>
      <c r="M4396" s="68"/>
      <c r="N4396" s="4"/>
    </row>
    <row r="4397" spans="2:14">
      <c r="B4397" s="59" t="s">
        <v>6428</v>
      </c>
      <c r="C4397" s="7" t="s">
        <v>6429</v>
      </c>
      <c r="I4397" s="64"/>
      <c r="J4397" s="65"/>
      <c r="K4397" s="10"/>
      <c r="L4397" s="21">
        <v>73923.846551724142</v>
      </c>
      <c r="M4397" s="68"/>
      <c r="N4397" s="4"/>
    </row>
    <row r="4398" spans="2:14">
      <c r="B4398" s="59" t="s">
        <v>6430</v>
      </c>
      <c r="C4398" s="7" t="s">
        <v>6431</v>
      </c>
      <c r="I4398" s="64"/>
      <c r="J4398" s="65"/>
      <c r="K4398" s="10"/>
      <c r="L4398" s="21">
        <v>83599.801149425301</v>
      </c>
      <c r="M4398" s="68"/>
      <c r="N4398" s="4"/>
    </row>
    <row r="4399" spans="2:14">
      <c r="B4399" s="59" t="s">
        <v>6432</v>
      </c>
      <c r="C4399" s="7" t="s">
        <v>6433</v>
      </c>
      <c r="I4399" s="64"/>
      <c r="J4399" s="65"/>
      <c r="K4399" s="10"/>
      <c r="L4399" s="21">
        <v>80452.464367816094</v>
      </c>
      <c r="M4399" s="68"/>
      <c r="N4399" s="4"/>
    </row>
    <row r="4400" spans="2:14">
      <c r="B4400" s="59" t="s">
        <v>6434</v>
      </c>
      <c r="C4400" s="7" t="s">
        <v>6435</v>
      </c>
      <c r="I4400" s="64"/>
      <c r="J4400" s="65"/>
      <c r="K4400" s="10"/>
      <c r="L4400" s="21">
        <v>107278.41034482759</v>
      </c>
      <c r="M4400" s="68"/>
      <c r="N4400" s="4"/>
    </row>
    <row r="4401" spans="2:14">
      <c r="B4401" s="59" t="s">
        <v>6436</v>
      </c>
      <c r="C4401" s="7" t="s">
        <v>6437</v>
      </c>
      <c r="I4401" s="64"/>
      <c r="J4401" s="65"/>
      <c r="K4401" s="10"/>
      <c r="L4401" s="21">
        <v>104131.07356321839</v>
      </c>
      <c r="M4401" s="68"/>
      <c r="N4401" s="4"/>
    </row>
    <row r="4402" spans="2:14">
      <c r="B4402" s="59" t="s">
        <v>6438</v>
      </c>
      <c r="C4402" s="7" t="s">
        <v>6439</v>
      </c>
      <c r="I4402" s="64"/>
      <c r="J4402" s="65"/>
      <c r="K4402" s="10"/>
      <c r="L4402" s="21">
        <v>75202.674137931041</v>
      </c>
      <c r="M4402" s="68"/>
      <c r="N4402" s="4"/>
    </row>
    <row r="4403" spans="2:14">
      <c r="B4403" s="59" t="s">
        <v>6440</v>
      </c>
      <c r="C4403" s="7" t="s">
        <v>6441</v>
      </c>
      <c r="I4403" s="64"/>
      <c r="J4403" s="65"/>
      <c r="K4403" s="10"/>
      <c r="L4403" s="21">
        <v>71891.424137931026</v>
      </c>
      <c r="M4403" s="68"/>
      <c r="N4403" s="4"/>
    </row>
    <row r="4404" spans="2:14">
      <c r="B4404" s="59" t="s">
        <v>6442</v>
      </c>
      <c r="C4404" s="7" t="s">
        <v>6443</v>
      </c>
      <c r="I4404" s="64"/>
      <c r="J4404" s="65"/>
      <c r="K4404" s="10"/>
      <c r="L4404" s="21">
        <v>78615.418390804596</v>
      </c>
      <c r="M4404" s="68"/>
      <c r="N4404" s="4"/>
    </row>
    <row r="4405" spans="2:14">
      <c r="B4405" s="59" t="s">
        <v>6444</v>
      </c>
      <c r="C4405" s="7" t="s">
        <v>6445</v>
      </c>
      <c r="I4405" s="64"/>
      <c r="J4405" s="65"/>
      <c r="K4405" s="10"/>
      <c r="L4405" s="21">
        <v>75302.138505747134</v>
      </c>
      <c r="M4405" s="68"/>
      <c r="N4405" s="4"/>
    </row>
    <row r="4406" spans="2:14">
      <c r="B4406" s="59" t="s">
        <v>6446</v>
      </c>
      <c r="C4406" s="7" t="s">
        <v>6447</v>
      </c>
      <c r="I4406" s="64"/>
      <c r="J4406" s="65"/>
      <c r="K4406" s="10"/>
      <c r="L4406" s="21">
        <v>84112.854597701153</v>
      </c>
      <c r="M4406" s="68"/>
      <c r="N4406" s="4"/>
    </row>
    <row r="4407" spans="2:14">
      <c r="B4407" s="59" t="s">
        <v>6448</v>
      </c>
      <c r="C4407" s="7" t="s">
        <v>6449</v>
      </c>
      <c r="I4407" s="64"/>
      <c r="J4407" s="65"/>
      <c r="K4407" s="10"/>
      <c r="L4407" s="21">
        <v>80799.067241379322</v>
      </c>
      <c r="M4407" s="68"/>
      <c r="N4407" s="4"/>
    </row>
    <row r="4408" spans="2:14">
      <c r="B4408" s="59" t="s">
        <v>6450</v>
      </c>
      <c r="C4408" s="7" t="s">
        <v>6451</v>
      </c>
      <c r="I4408" s="64"/>
      <c r="J4408" s="65"/>
      <c r="K4408" s="10"/>
      <c r="L4408" s="21">
        <v>76861.597701149425</v>
      </c>
      <c r="M4408" s="68"/>
      <c r="N4408" s="4"/>
    </row>
    <row r="4409" spans="2:14">
      <c r="B4409" s="59" t="s">
        <v>6452</v>
      </c>
      <c r="C4409" s="7" t="s">
        <v>6453</v>
      </c>
      <c r="I4409" s="64"/>
      <c r="J4409" s="65"/>
      <c r="K4409" s="10"/>
      <c r="L4409" s="21">
        <v>73550.347701149425</v>
      </c>
      <c r="M4409" s="68"/>
      <c r="N4409" s="4"/>
    </row>
    <row r="4410" spans="2:14">
      <c r="B4410" s="59" t="s">
        <v>6454</v>
      </c>
      <c r="C4410" s="7" t="s">
        <v>6455</v>
      </c>
      <c r="I4410" s="64"/>
      <c r="J4410" s="65"/>
      <c r="K4410" s="10"/>
      <c r="L4410" s="21">
        <v>81126.893678160923</v>
      </c>
      <c r="M4410" s="68"/>
      <c r="N4410" s="4"/>
    </row>
    <row r="4411" spans="2:14">
      <c r="B4411" s="59" t="s">
        <v>6456</v>
      </c>
      <c r="C4411" s="7" t="s">
        <v>6457</v>
      </c>
      <c r="I4411" s="64"/>
      <c r="J4411" s="65"/>
      <c r="K4411" s="10"/>
      <c r="L4411" s="21">
        <v>77816.658620689661</v>
      </c>
      <c r="M4411" s="68"/>
      <c r="N4411" s="4"/>
    </row>
    <row r="4412" spans="2:14">
      <c r="B4412" s="59" t="s">
        <v>6458</v>
      </c>
      <c r="C4412" s="7" t="s">
        <v>6459</v>
      </c>
      <c r="I4412" s="64"/>
      <c r="J4412" s="65"/>
      <c r="K4412" s="10"/>
      <c r="L4412" s="21">
        <v>87998.05459770115</v>
      </c>
      <c r="M4412" s="68"/>
      <c r="N4412" s="4"/>
    </row>
    <row r="4413" spans="2:14">
      <c r="B4413" s="59" t="s">
        <v>6460</v>
      </c>
      <c r="C4413" s="7" t="s">
        <v>6461</v>
      </c>
      <c r="I4413" s="64"/>
      <c r="J4413" s="65"/>
      <c r="K4413" s="10"/>
      <c r="L4413" s="21">
        <v>84686.80459770115</v>
      </c>
      <c r="M4413" s="68"/>
      <c r="N4413" s="4"/>
    </row>
    <row r="4414" spans="2:14">
      <c r="B4414" s="59" t="s">
        <v>6462</v>
      </c>
      <c r="C4414" s="7" t="s">
        <v>6463</v>
      </c>
      <c r="I4414" s="64"/>
      <c r="J4414" s="65"/>
      <c r="K4414" s="10"/>
      <c r="L4414" s="21">
        <v>112923.52068965518</v>
      </c>
      <c r="M4414" s="68"/>
      <c r="N4414" s="4"/>
    </row>
    <row r="4415" spans="2:14">
      <c r="B4415" s="59" t="s">
        <v>6464</v>
      </c>
      <c r="C4415" s="7" t="s">
        <v>6465</v>
      </c>
      <c r="I4415" s="64"/>
      <c r="J4415" s="65"/>
      <c r="K4415" s="10"/>
      <c r="L4415" s="21">
        <v>109611.7632183908</v>
      </c>
      <c r="M4415" s="68"/>
      <c r="N4415" s="4"/>
    </row>
    <row r="4416" spans="2:14">
      <c r="B4416" s="59" t="s">
        <v>6466</v>
      </c>
      <c r="C4416" s="7" t="s">
        <v>6467</v>
      </c>
      <c r="I4416" s="64"/>
      <c r="J4416" s="65"/>
      <c r="K4416" s="10"/>
      <c r="L4416" s="21">
        <v>49093.785057471265</v>
      </c>
      <c r="M4416" s="68"/>
      <c r="N4416" s="4"/>
    </row>
    <row r="4417" spans="2:14">
      <c r="B4417" s="59" t="s">
        <v>6468</v>
      </c>
      <c r="C4417" s="7" t="s">
        <v>6469</v>
      </c>
      <c r="I4417" s="64"/>
      <c r="J4417" s="65"/>
      <c r="K4417" s="10"/>
      <c r="L4417" s="21">
        <v>45992.120689655167</v>
      </c>
      <c r="M4417" s="68"/>
      <c r="N4417" s="4"/>
    </row>
    <row r="4418" spans="2:14">
      <c r="B4418" s="59" t="s">
        <v>6470</v>
      </c>
      <c r="C4418" s="7" t="s">
        <v>6471</v>
      </c>
      <c r="I4418" s="64"/>
      <c r="J4418" s="65"/>
      <c r="K4418" s="10"/>
      <c r="L4418" s="21">
        <v>52506.529310344828</v>
      </c>
      <c r="M4418" s="68"/>
      <c r="N4418" s="4"/>
    </row>
    <row r="4419" spans="2:14">
      <c r="B4419" s="59" t="s">
        <v>6472</v>
      </c>
      <c r="C4419" s="7" t="s">
        <v>6473</v>
      </c>
      <c r="I4419" s="64"/>
      <c r="J4419" s="65"/>
      <c r="K4419" s="10"/>
      <c r="L4419" s="21">
        <v>49404.864942528737</v>
      </c>
      <c r="M4419" s="68"/>
      <c r="N4419" s="4"/>
    </row>
    <row r="4420" spans="2:14">
      <c r="B4420" s="59" t="s">
        <v>6474</v>
      </c>
      <c r="C4420" s="7" t="s">
        <v>6475</v>
      </c>
      <c r="I4420" s="64"/>
      <c r="J4420" s="65"/>
      <c r="K4420" s="10"/>
      <c r="L4420" s="21">
        <v>58003.965517241377</v>
      </c>
      <c r="M4420" s="68"/>
      <c r="N4420" s="4"/>
    </row>
    <row r="4421" spans="2:14">
      <c r="B4421" s="59" t="s">
        <v>6476</v>
      </c>
      <c r="C4421" s="7" t="s">
        <v>6477</v>
      </c>
      <c r="I4421" s="64"/>
      <c r="J4421" s="65"/>
      <c r="K4421" s="10"/>
      <c r="L4421" s="21">
        <v>54901.793678160917</v>
      </c>
      <c r="M4421" s="68"/>
      <c r="N4421" s="4"/>
    </row>
    <row r="4422" spans="2:14">
      <c r="B4422" s="59" t="s">
        <v>6478</v>
      </c>
      <c r="C4422" s="7" t="s">
        <v>6479</v>
      </c>
      <c r="I4422" s="64"/>
      <c r="J4422" s="65"/>
      <c r="K4422" s="10"/>
      <c r="L4422" s="21">
        <v>50753.723563218395</v>
      </c>
      <c r="M4422" s="68"/>
      <c r="N4422" s="4"/>
    </row>
    <row r="4423" spans="2:14">
      <c r="B4423" s="59" t="s">
        <v>6480</v>
      </c>
      <c r="C4423" s="7" t="s">
        <v>6481</v>
      </c>
      <c r="I4423" s="64"/>
      <c r="J4423" s="65"/>
      <c r="K4423" s="10"/>
      <c r="L4423" s="21">
        <v>47650.029310344835</v>
      </c>
      <c r="M4423" s="68"/>
      <c r="N4423" s="4"/>
    </row>
    <row r="4424" spans="2:14">
      <c r="B4424" s="59" t="s">
        <v>6482</v>
      </c>
      <c r="C4424" s="7" t="s">
        <v>6483</v>
      </c>
      <c r="I4424" s="64"/>
      <c r="J4424" s="65"/>
      <c r="K4424" s="10"/>
      <c r="L4424" s="21">
        <v>55018.512068965516</v>
      </c>
      <c r="M4424" s="68"/>
      <c r="N4424" s="4"/>
    </row>
    <row r="4425" spans="2:14">
      <c r="B4425" s="59" t="s">
        <v>6484</v>
      </c>
      <c r="C4425" s="7" t="s">
        <v>6485</v>
      </c>
      <c r="I4425" s="64"/>
      <c r="J4425" s="65"/>
      <c r="K4425" s="10"/>
      <c r="L4425" s="21">
        <v>51916.340229885056</v>
      </c>
      <c r="M4425" s="68"/>
      <c r="N4425" s="4"/>
    </row>
    <row r="4426" spans="2:14">
      <c r="B4426" s="59" t="s">
        <v>6486</v>
      </c>
      <c r="C4426" s="7" t="s">
        <v>6487</v>
      </c>
      <c r="I4426" s="64"/>
      <c r="J4426" s="65"/>
      <c r="K4426" s="10"/>
      <c r="L4426" s="21">
        <v>61887.643103448274</v>
      </c>
      <c r="M4426" s="68"/>
      <c r="N4426" s="4"/>
    </row>
    <row r="4427" spans="2:14">
      <c r="B4427" s="59" t="s">
        <v>6488</v>
      </c>
      <c r="C4427" s="7" t="s">
        <v>6489</v>
      </c>
      <c r="I4427" s="64"/>
      <c r="J4427" s="65"/>
      <c r="K4427" s="10"/>
      <c r="L4427" s="21">
        <v>58786.993678160921</v>
      </c>
      <c r="M4427" s="68"/>
      <c r="N4427" s="4"/>
    </row>
    <row r="4428" spans="2:14">
      <c r="B4428" s="59" t="s">
        <v>6490</v>
      </c>
      <c r="C4428" s="7" t="s">
        <v>6491</v>
      </c>
      <c r="I4428" s="64"/>
      <c r="J4428" s="65"/>
      <c r="K4428" s="10"/>
      <c r="L4428" s="21">
        <v>86814.631609195407</v>
      </c>
      <c r="M4428" s="68"/>
      <c r="N4428" s="4"/>
    </row>
    <row r="4429" spans="2:14">
      <c r="B4429" s="59" t="s">
        <v>6492</v>
      </c>
      <c r="C4429" s="7" t="s">
        <v>6493</v>
      </c>
      <c r="I4429" s="64"/>
      <c r="J4429" s="65"/>
      <c r="K4429" s="10"/>
      <c r="L4429" s="21">
        <v>83713.474712643671</v>
      </c>
      <c r="M4429" s="68"/>
      <c r="N4429" s="4"/>
    </row>
    <row r="4430" spans="2:14">
      <c r="B4430" s="59" t="s">
        <v>6494</v>
      </c>
      <c r="C4430" s="7" t="s">
        <v>6495</v>
      </c>
      <c r="I4430" s="64"/>
      <c r="J4430" s="65"/>
      <c r="K4430" s="10"/>
      <c r="L4430" s="21">
        <v>50567.989080459774</v>
      </c>
      <c r="M4430" s="68"/>
      <c r="N4430" s="4"/>
    </row>
    <row r="4431" spans="2:14">
      <c r="B4431" s="59" t="s">
        <v>6496</v>
      </c>
      <c r="C4431" s="7" t="s">
        <v>6497</v>
      </c>
      <c r="I4431" s="64"/>
      <c r="J4431" s="65"/>
      <c r="K4431" s="10"/>
      <c r="L4431" s="21">
        <v>47371.427586206897</v>
      </c>
      <c r="M4431" s="68"/>
      <c r="N4431" s="4"/>
    </row>
    <row r="4432" spans="2:14">
      <c r="B4432" s="59" t="s">
        <v>6498</v>
      </c>
      <c r="C4432" s="7" t="s">
        <v>6499</v>
      </c>
      <c r="I4432" s="64"/>
      <c r="J4432" s="65"/>
      <c r="K4432" s="10"/>
      <c r="L4432" s="21">
        <v>53978.703448275861</v>
      </c>
      <c r="M4432" s="68"/>
      <c r="N4432" s="4"/>
    </row>
    <row r="4433" spans="2:14">
      <c r="B4433" s="59" t="s">
        <v>6500</v>
      </c>
      <c r="C4433" s="7" t="s">
        <v>6501</v>
      </c>
      <c r="I4433" s="64"/>
      <c r="J4433" s="65"/>
      <c r="K4433" s="10"/>
      <c r="L4433" s="21">
        <v>50785.186781609198</v>
      </c>
      <c r="M4433" s="68"/>
      <c r="N4433" s="4"/>
    </row>
    <row r="4434" spans="2:14">
      <c r="B4434" s="59" t="s">
        <v>6502</v>
      </c>
      <c r="C4434" s="7" t="s">
        <v>6503</v>
      </c>
      <c r="I4434" s="64"/>
      <c r="J4434" s="65"/>
      <c r="K4434" s="10"/>
      <c r="L4434" s="21">
        <v>59476.139655172417</v>
      </c>
      <c r="M4434" s="68"/>
      <c r="N4434" s="4"/>
    </row>
    <row r="4435" spans="2:14">
      <c r="B4435" s="59" t="s">
        <v>6504</v>
      </c>
      <c r="C4435" s="7" t="s">
        <v>6505</v>
      </c>
      <c r="I4435" s="64"/>
      <c r="J4435" s="65"/>
      <c r="K4435" s="10"/>
      <c r="L4435" s="21">
        <v>56280.593103448278</v>
      </c>
      <c r="M4435" s="68"/>
      <c r="N4435" s="4"/>
    </row>
    <row r="4436" spans="2:14">
      <c r="B4436" s="59" t="s">
        <v>6506</v>
      </c>
      <c r="C4436" s="7" t="s">
        <v>6507</v>
      </c>
      <c r="I4436" s="64"/>
      <c r="J4436" s="65"/>
      <c r="K4436" s="10"/>
      <c r="L4436" s="21">
        <v>52225.390229885059</v>
      </c>
      <c r="M4436" s="68"/>
      <c r="N4436" s="4"/>
    </row>
    <row r="4437" spans="2:14">
      <c r="B4437" s="59" t="s">
        <v>6508</v>
      </c>
      <c r="C4437" s="7" t="s">
        <v>6509</v>
      </c>
      <c r="I4437" s="64"/>
      <c r="J4437" s="65"/>
      <c r="K4437" s="10"/>
      <c r="L4437" s="21">
        <v>49031.873563218396</v>
      </c>
      <c r="M4437" s="68"/>
      <c r="N4437" s="4"/>
    </row>
    <row r="4438" spans="2:14">
      <c r="B4438" s="59" t="s">
        <v>6510</v>
      </c>
      <c r="C4438" s="7" t="s">
        <v>6511</v>
      </c>
      <c r="I4438" s="64"/>
      <c r="J4438" s="65"/>
      <c r="K4438" s="10"/>
      <c r="L4438" s="21">
        <v>56491.193678160918</v>
      </c>
      <c r="M4438" s="68"/>
      <c r="N4438" s="4"/>
    </row>
    <row r="4439" spans="2:14">
      <c r="B4439" s="59" t="s">
        <v>6512</v>
      </c>
      <c r="C4439" s="7" t="s">
        <v>6513</v>
      </c>
      <c r="I4439" s="64"/>
      <c r="J4439" s="65"/>
      <c r="K4439" s="10"/>
      <c r="L4439" s="21">
        <v>53296.154597701148</v>
      </c>
      <c r="M4439" s="68"/>
      <c r="N4439" s="4"/>
    </row>
    <row r="4440" spans="2:14">
      <c r="B4440" s="59" t="s">
        <v>6514</v>
      </c>
      <c r="C4440" s="7" t="s">
        <v>6515</v>
      </c>
      <c r="I4440" s="64"/>
      <c r="J4440" s="65"/>
      <c r="K4440" s="10"/>
      <c r="L4440" s="21">
        <v>63361.339655172414</v>
      </c>
      <c r="M4440" s="68"/>
      <c r="N4440" s="4"/>
    </row>
    <row r="4441" spans="2:14">
      <c r="B4441" s="59" t="s">
        <v>6516</v>
      </c>
      <c r="C4441" s="7" t="s">
        <v>6517</v>
      </c>
      <c r="I4441" s="64"/>
      <c r="J4441" s="65"/>
      <c r="K4441" s="10"/>
      <c r="L4441" s="21">
        <v>60165.285632183906</v>
      </c>
      <c r="M4441" s="68"/>
      <c r="N4441" s="4"/>
    </row>
    <row r="4442" spans="2:14">
      <c r="B4442" s="59" t="s">
        <v>6518</v>
      </c>
      <c r="C4442" s="7" t="s">
        <v>6519</v>
      </c>
      <c r="I4442" s="64"/>
      <c r="J4442" s="65"/>
      <c r="K4442" s="10"/>
      <c r="L4442" s="21">
        <v>88286.805747126433</v>
      </c>
      <c r="M4442" s="68"/>
      <c r="N4442" s="4"/>
    </row>
    <row r="4443" spans="2:14">
      <c r="B4443" s="59" t="s">
        <v>6520</v>
      </c>
      <c r="C4443" s="7" t="s">
        <v>6521</v>
      </c>
      <c r="I4443" s="64"/>
      <c r="J4443" s="65"/>
      <c r="K4443" s="10"/>
      <c r="L4443" s="21">
        <v>85093.28908045977</v>
      </c>
      <c r="M4443" s="68"/>
      <c r="N4443" s="4"/>
    </row>
    <row r="4444" spans="2:14">
      <c r="B4444" s="59" t="s">
        <v>6522</v>
      </c>
      <c r="C4444" s="7" t="s">
        <v>6523</v>
      </c>
      <c r="I4444" s="64"/>
      <c r="J4444" s="65"/>
      <c r="K4444" s="10"/>
      <c r="L4444" s="21">
        <v>61684.654597701148</v>
      </c>
      <c r="M4444" s="68"/>
      <c r="N4444" s="4"/>
    </row>
    <row r="4445" spans="2:14">
      <c r="B4445" s="59" t="s">
        <v>6524</v>
      </c>
      <c r="C4445" s="7" t="s">
        <v>6525</v>
      </c>
      <c r="I4445" s="64"/>
      <c r="J4445" s="65"/>
      <c r="K4445" s="10"/>
      <c r="L4445" s="21">
        <v>59160.492528735631</v>
      </c>
      <c r="M4445" s="68"/>
      <c r="N4445" s="4"/>
    </row>
    <row r="4446" spans="2:14">
      <c r="B4446" s="59" t="s">
        <v>6526</v>
      </c>
      <c r="C4446" s="7" t="s">
        <v>6527</v>
      </c>
      <c r="I4446" s="64"/>
      <c r="J4446" s="65"/>
      <c r="K4446" s="10"/>
      <c r="L4446" s="21">
        <v>65095.876436781611</v>
      </c>
      <c r="M4446" s="68"/>
      <c r="N4446" s="4"/>
    </row>
    <row r="4447" spans="2:14">
      <c r="B4447" s="59" t="s">
        <v>6528</v>
      </c>
      <c r="C4447" s="7" t="s">
        <v>6529</v>
      </c>
      <c r="I4447" s="64"/>
      <c r="J4447" s="65"/>
      <c r="K4447" s="10"/>
      <c r="L4447" s="21">
        <v>62572.729310344825</v>
      </c>
      <c r="M4447" s="68"/>
      <c r="N4447" s="4"/>
    </row>
    <row r="4448" spans="2:14">
      <c r="B4448" s="59" t="s">
        <v>6530</v>
      </c>
      <c r="C4448" s="7" t="s">
        <v>6531</v>
      </c>
      <c r="I4448" s="64"/>
      <c r="J4448" s="65"/>
      <c r="K4448" s="10"/>
      <c r="L4448" s="21">
        <v>70591.790229885053</v>
      </c>
      <c r="M4448" s="68"/>
      <c r="N4448" s="4"/>
    </row>
    <row r="4449" spans="2:14">
      <c r="B4449" s="59" t="s">
        <v>6532</v>
      </c>
      <c r="C4449" s="7" t="s">
        <v>6533</v>
      </c>
      <c r="I4449" s="64"/>
      <c r="J4449" s="65"/>
      <c r="K4449" s="10"/>
      <c r="L4449" s="21">
        <v>68069.15057471265</v>
      </c>
      <c r="M4449" s="68"/>
      <c r="N4449" s="4"/>
    </row>
    <row r="4450" spans="2:14">
      <c r="B4450" s="59" t="s">
        <v>6534</v>
      </c>
      <c r="C4450" s="7" t="s">
        <v>6535</v>
      </c>
      <c r="I4450" s="64"/>
      <c r="J4450" s="65"/>
      <c r="K4450" s="10"/>
      <c r="L4450" s="21">
        <v>63342.563218390802</v>
      </c>
      <c r="M4450" s="68"/>
      <c r="N4450" s="4"/>
    </row>
    <row r="4451" spans="2:14">
      <c r="B4451" s="59" t="s">
        <v>6536</v>
      </c>
      <c r="C4451" s="7" t="s">
        <v>6537</v>
      </c>
      <c r="I4451" s="64"/>
      <c r="J4451" s="65"/>
      <c r="K4451" s="10"/>
      <c r="L4451" s="21">
        <v>60818.908620689654</v>
      </c>
      <c r="M4451" s="68"/>
      <c r="N4451" s="4"/>
    </row>
    <row r="4452" spans="2:14">
      <c r="B4452" s="59" t="s">
        <v>6538</v>
      </c>
      <c r="C4452" s="7" t="s">
        <v>6539</v>
      </c>
      <c r="I4452" s="64"/>
      <c r="J4452" s="65"/>
      <c r="K4452" s="10"/>
      <c r="L4452" s="21">
        <v>67606.336781609192</v>
      </c>
      <c r="M4452" s="68"/>
      <c r="N4452" s="4"/>
    </row>
    <row r="4453" spans="2:14">
      <c r="B4453" s="59" t="s">
        <v>6540</v>
      </c>
      <c r="C4453" s="7" t="s">
        <v>6541</v>
      </c>
      <c r="I4453" s="64"/>
      <c r="J4453" s="65"/>
      <c r="K4453" s="10"/>
      <c r="L4453" s="21">
        <v>65082.682183908044</v>
      </c>
      <c r="M4453" s="68"/>
      <c r="N4453" s="4"/>
    </row>
    <row r="4454" spans="2:14">
      <c r="B4454" s="59" t="s">
        <v>6542</v>
      </c>
      <c r="C4454" s="7" t="s">
        <v>6543</v>
      </c>
      <c r="I4454" s="64"/>
      <c r="J4454" s="65"/>
      <c r="K4454" s="10"/>
      <c r="L4454" s="21">
        <v>74479.020114942527</v>
      </c>
      <c r="M4454" s="68"/>
      <c r="N4454" s="4"/>
    </row>
    <row r="4455" spans="2:14">
      <c r="B4455" s="59" t="s">
        <v>6544</v>
      </c>
      <c r="C4455" s="7" t="s">
        <v>6545</v>
      </c>
      <c r="I4455" s="64"/>
      <c r="J4455" s="65"/>
      <c r="K4455" s="10"/>
      <c r="L4455" s="21">
        <v>71954.350574712647</v>
      </c>
      <c r="M4455" s="68"/>
      <c r="N4455" s="4"/>
    </row>
    <row r="4456" spans="2:14">
      <c r="B4456" s="59" t="s">
        <v>6546</v>
      </c>
      <c r="C4456" s="7" t="s">
        <v>6547</v>
      </c>
      <c r="I4456" s="64"/>
      <c r="J4456" s="65"/>
      <c r="K4456" s="10"/>
      <c r="L4456" s="21">
        <v>99404.993678160929</v>
      </c>
      <c r="M4456" s="68"/>
      <c r="N4456" s="4"/>
    </row>
    <row r="4457" spans="2:14">
      <c r="B4457" s="59" t="s">
        <v>6548</v>
      </c>
      <c r="C4457" s="7" t="s">
        <v>6549</v>
      </c>
      <c r="I4457" s="64"/>
      <c r="J4457" s="65"/>
      <c r="K4457" s="10"/>
      <c r="L4457" s="21">
        <v>96880.831609195404</v>
      </c>
      <c r="M4457" s="68"/>
      <c r="N4457" s="4"/>
    </row>
    <row r="4458" spans="2:14">
      <c r="B4458" s="59" t="s">
        <v>6550</v>
      </c>
      <c r="C4458" s="7" t="s">
        <v>6551</v>
      </c>
      <c r="I4458" s="64"/>
      <c r="J4458" s="65"/>
      <c r="K4458" s="10"/>
      <c r="L4458" s="21">
        <v>77459.90632183908</v>
      </c>
      <c r="M4458" s="68"/>
      <c r="N4458" s="4"/>
    </row>
    <row r="4459" spans="2:14">
      <c r="B4459" s="59" t="s">
        <v>6552</v>
      </c>
      <c r="C4459" s="7" t="s">
        <v>6553</v>
      </c>
      <c r="I4459" s="64"/>
      <c r="J4459" s="65"/>
      <c r="K4459" s="10"/>
      <c r="L4459" s="21">
        <v>74047.162068965525</v>
      </c>
      <c r="M4459" s="68"/>
      <c r="N4459" s="4"/>
    </row>
    <row r="4460" spans="2:14">
      <c r="B4460" s="59" t="s">
        <v>6554</v>
      </c>
      <c r="C4460" s="7" t="s">
        <v>6555</v>
      </c>
      <c r="I4460" s="64"/>
      <c r="J4460" s="65"/>
      <c r="K4460" s="10"/>
      <c r="L4460" s="21">
        <v>80871.128160919543</v>
      </c>
      <c r="M4460" s="68"/>
      <c r="N4460" s="4"/>
    </row>
    <row r="4461" spans="2:14">
      <c r="B4461" s="59" t="s">
        <v>6556</v>
      </c>
      <c r="C4461" s="7" t="s">
        <v>6557</v>
      </c>
      <c r="I4461" s="64"/>
      <c r="J4461" s="65"/>
      <c r="K4461" s="10"/>
      <c r="L4461" s="21">
        <v>77459.90632183908</v>
      </c>
      <c r="M4461" s="68"/>
      <c r="N4461" s="4"/>
    </row>
    <row r="4462" spans="2:14">
      <c r="B4462" s="59" t="s">
        <v>6558</v>
      </c>
      <c r="C4462" s="7" t="s">
        <v>6559</v>
      </c>
      <c r="I4462" s="64"/>
      <c r="J4462" s="65"/>
      <c r="K4462" s="10"/>
      <c r="L4462" s="21">
        <v>86368.056896551716</v>
      </c>
      <c r="M4462" s="68"/>
      <c r="N4462" s="4"/>
    </row>
    <row r="4463" spans="2:14">
      <c r="B4463" s="59" t="s">
        <v>6560</v>
      </c>
      <c r="C4463" s="7" t="s">
        <v>6561</v>
      </c>
      <c r="I4463" s="64"/>
      <c r="J4463" s="65"/>
      <c r="K4463" s="10"/>
      <c r="L4463" s="21">
        <v>82957.850000000006</v>
      </c>
      <c r="M4463" s="68"/>
      <c r="N4463" s="4"/>
    </row>
    <row r="4464" spans="2:14">
      <c r="B4464" s="59" t="s">
        <v>6562</v>
      </c>
      <c r="C4464" s="7" t="s">
        <v>6563</v>
      </c>
      <c r="I4464" s="64"/>
      <c r="J4464" s="65"/>
      <c r="K4464" s="10"/>
      <c r="L4464" s="21">
        <v>79117.814942528727</v>
      </c>
      <c r="M4464" s="68"/>
      <c r="N4464" s="4"/>
    </row>
    <row r="4465" spans="2:14">
      <c r="B4465" s="59" t="s">
        <v>6564</v>
      </c>
      <c r="C4465" s="7" t="s">
        <v>6565</v>
      </c>
      <c r="I4465" s="64"/>
      <c r="J4465" s="65"/>
      <c r="K4465" s="10"/>
      <c r="L4465" s="21">
        <v>75706.085632183909</v>
      </c>
      <c r="M4465" s="68"/>
      <c r="N4465" s="4"/>
    </row>
    <row r="4466" spans="2:14">
      <c r="B4466" s="59" t="s">
        <v>6566</v>
      </c>
      <c r="C4466" s="7" t="s">
        <v>6567</v>
      </c>
      <c r="I4466" s="64"/>
      <c r="J4466" s="65"/>
      <c r="K4466" s="10"/>
      <c r="L4466" s="21">
        <v>83382.60344827587</v>
      </c>
      <c r="M4466" s="68"/>
      <c r="N4466" s="4"/>
    </row>
    <row r="4467" spans="2:14">
      <c r="B4467" s="59" t="s">
        <v>6568</v>
      </c>
      <c r="C4467" s="7" t="s">
        <v>6569</v>
      </c>
      <c r="I4467" s="64"/>
      <c r="J4467" s="65"/>
      <c r="K4467" s="10"/>
      <c r="L4467" s="21">
        <v>79970.874137931038</v>
      </c>
      <c r="M4467" s="68"/>
      <c r="N4467" s="4"/>
    </row>
    <row r="4468" spans="2:14">
      <c r="B4468" s="59" t="s">
        <v>6570</v>
      </c>
      <c r="C4468" s="7" t="s">
        <v>6571</v>
      </c>
      <c r="I4468" s="64"/>
      <c r="J4468" s="65"/>
      <c r="K4468" s="10"/>
      <c r="L4468" s="21">
        <v>90253.256896551713</v>
      </c>
      <c r="M4468" s="68"/>
      <c r="N4468" s="4"/>
    </row>
    <row r="4469" spans="2:14">
      <c r="B4469" s="59" t="s">
        <v>6572</v>
      </c>
      <c r="C4469" s="7" t="s">
        <v>6573</v>
      </c>
      <c r="I4469" s="64"/>
      <c r="J4469" s="65"/>
      <c r="K4469" s="10"/>
      <c r="L4469" s="21">
        <v>86840.005172413788</v>
      </c>
      <c r="M4469" s="68"/>
      <c r="N4469" s="4"/>
    </row>
    <row r="4470" spans="2:14">
      <c r="B4470" s="59" t="s">
        <v>6574</v>
      </c>
      <c r="C4470" s="7" t="s">
        <v>6575</v>
      </c>
      <c r="I4470" s="64"/>
      <c r="J4470" s="65"/>
      <c r="K4470" s="10"/>
      <c r="L4470" s="21">
        <v>115178.72298850575</v>
      </c>
      <c r="M4470" s="68"/>
      <c r="N4470" s="4"/>
    </row>
    <row r="4471" spans="2:14">
      <c r="B4471" s="59" t="s">
        <v>6576</v>
      </c>
      <c r="C4471" s="7" t="s">
        <v>6577</v>
      </c>
      <c r="I4471" s="64"/>
      <c r="J4471" s="65"/>
      <c r="K4471" s="10"/>
      <c r="L4471" s="21">
        <v>111767.50114942528</v>
      </c>
      <c r="M4471" s="68"/>
      <c r="N4471" s="4"/>
    </row>
    <row r="4472" spans="2:14">
      <c r="B4472" s="59" t="s">
        <v>6578</v>
      </c>
      <c r="C4472" s="7" t="s">
        <v>6579</v>
      </c>
      <c r="I4472" s="64"/>
      <c r="J4472" s="65"/>
      <c r="K4472" s="10"/>
      <c r="L4472" s="21">
        <v>51762.576436781608</v>
      </c>
      <c r="M4472" s="68"/>
      <c r="N4472" s="4"/>
    </row>
    <row r="4473" spans="2:14">
      <c r="B4473" s="59" t="s">
        <v>6580</v>
      </c>
      <c r="C4473" s="7" t="s">
        <v>6581</v>
      </c>
      <c r="I4473" s="64"/>
      <c r="J4473" s="65"/>
      <c r="K4473" s="10"/>
      <c r="L4473" s="21">
        <v>49625.614942528737</v>
      </c>
      <c r="M4473" s="68"/>
      <c r="N4473" s="4"/>
    </row>
    <row r="4474" spans="2:14">
      <c r="B4474" s="59" t="s">
        <v>6582</v>
      </c>
      <c r="C4474" s="7" t="s">
        <v>6583</v>
      </c>
      <c r="I4474" s="64"/>
      <c r="J4474" s="65"/>
      <c r="K4474" s="10"/>
      <c r="L4474" s="21">
        <v>55102.752298850581</v>
      </c>
      <c r="M4474" s="68"/>
      <c r="N4474" s="4"/>
    </row>
    <row r="4475" spans="2:14">
      <c r="B4475" s="59" t="s">
        <v>6584</v>
      </c>
      <c r="C4475" s="7" t="s">
        <v>6585</v>
      </c>
      <c r="I4475" s="64"/>
      <c r="J4475" s="65"/>
      <c r="K4475" s="10"/>
      <c r="L4475" s="21">
        <v>53034.806896551723</v>
      </c>
      <c r="M4475" s="68"/>
      <c r="N4475" s="4"/>
    </row>
    <row r="4476" spans="2:14">
      <c r="B4476" s="59" t="s">
        <v>6586</v>
      </c>
      <c r="C4476" s="7" t="s">
        <v>6587</v>
      </c>
      <c r="I4476" s="64"/>
      <c r="J4476" s="65"/>
      <c r="K4476" s="10"/>
      <c r="L4476" s="21">
        <v>60491.082183908053</v>
      </c>
      <c r="M4476" s="68"/>
      <c r="N4476" s="4"/>
    </row>
    <row r="4477" spans="2:14">
      <c r="B4477" s="59" t="s">
        <v>6588</v>
      </c>
      <c r="C4477" s="7" t="s">
        <v>6589</v>
      </c>
      <c r="I4477" s="64"/>
      <c r="J4477" s="65"/>
      <c r="K4477" s="10"/>
      <c r="L4477" s="21">
        <v>58531.228160919542</v>
      </c>
      <c r="M4477" s="68"/>
      <c r="N4477" s="4"/>
    </row>
    <row r="4478" spans="2:14">
      <c r="B4478" s="59" t="s">
        <v>6590</v>
      </c>
      <c r="C4478" s="7" t="s">
        <v>6591</v>
      </c>
      <c r="I4478" s="64"/>
      <c r="J4478" s="65"/>
      <c r="K4478" s="10"/>
      <c r="L4478" s="21">
        <v>53386.484482758628</v>
      </c>
      <c r="M4478" s="68"/>
      <c r="N4478" s="4"/>
    </row>
    <row r="4479" spans="2:14">
      <c r="B4479" s="59" t="s">
        <v>6592</v>
      </c>
      <c r="C4479" s="7" t="s">
        <v>6593</v>
      </c>
      <c r="I4479" s="64"/>
      <c r="J4479" s="65"/>
      <c r="K4479" s="10"/>
      <c r="L4479" s="21">
        <v>51282.00114942529</v>
      </c>
      <c r="M4479" s="68"/>
      <c r="N4479" s="4"/>
    </row>
    <row r="4480" spans="2:14">
      <c r="B4480" s="59" t="s">
        <v>6594</v>
      </c>
      <c r="C4480" s="7" t="s">
        <v>6595</v>
      </c>
      <c r="I4480" s="64"/>
      <c r="J4480" s="65"/>
      <c r="K4480" s="10"/>
      <c r="L4480" s="21">
        <v>57565.002873563215</v>
      </c>
      <c r="M4480" s="68"/>
      <c r="N4480" s="4"/>
    </row>
    <row r="4481" spans="2:14">
      <c r="B4481" s="59" t="s">
        <v>6596</v>
      </c>
      <c r="C4481" s="7" t="s">
        <v>6597</v>
      </c>
      <c r="I4481" s="64"/>
      <c r="J4481" s="65"/>
      <c r="K4481" s="10"/>
      <c r="L4481" s="21">
        <v>55545.267241379312</v>
      </c>
      <c r="M4481" s="68"/>
      <c r="N4481" s="4"/>
    </row>
    <row r="4482" spans="2:14">
      <c r="B4482" s="59" t="s">
        <v>6598</v>
      </c>
      <c r="C4482" s="7" t="s">
        <v>6599</v>
      </c>
      <c r="I4482" s="64"/>
      <c r="J4482" s="65"/>
      <c r="K4482" s="10"/>
      <c r="L4482" s="21">
        <v>64299.146551724138</v>
      </c>
      <c r="M4482" s="68"/>
      <c r="N4482" s="4"/>
    </row>
    <row r="4483" spans="2:14">
      <c r="B4483" s="59" t="s">
        <v>6600</v>
      </c>
      <c r="C4483" s="7" t="s">
        <v>6601</v>
      </c>
      <c r="I4483" s="64"/>
      <c r="J4483" s="65"/>
      <c r="K4483" s="10"/>
      <c r="L4483" s="21">
        <v>62418.965517241377</v>
      </c>
      <c r="M4483" s="68"/>
      <c r="N4483" s="4"/>
    </row>
    <row r="4484" spans="2:14">
      <c r="B4484" s="59" t="s">
        <v>6602</v>
      </c>
      <c r="C4484" s="7" t="s">
        <v>6603</v>
      </c>
      <c r="I4484" s="64"/>
      <c r="J4484" s="65"/>
      <c r="K4484" s="10"/>
      <c r="L4484" s="21">
        <v>88726.78333333334</v>
      </c>
      <c r="M4484" s="68"/>
      <c r="N4484" s="4"/>
    </row>
    <row r="4485" spans="2:14">
      <c r="B4485" s="59" t="s">
        <v>6604</v>
      </c>
      <c r="C4485" s="7" t="s">
        <v>6605</v>
      </c>
      <c r="I4485" s="64"/>
      <c r="J4485" s="65"/>
      <c r="K4485" s="10"/>
      <c r="L4485" s="21">
        <v>87341.894252873564</v>
      </c>
      <c r="M4485" s="68"/>
      <c r="N4485" s="4"/>
    </row>
    <row r="4486" spans="2:14">
      <c r="B4486" s="59" t="s">
        <v>6606</v>
      </c>
      <c r="C4486" s="7" t="s">
        <v>6607</v>
      </c>
      <c r="I4486" s="64"/>
      <c r="J4486" s="65"/>
      <c r="K4486" s="10"/>
      <c r="L4486" s="21">
        <v>55746.225862068968</v>
      </c>
      <c r="M4486" s="68"/>
      <c r="N4486" s="4"/>
    </row>
    <row r="4487" spans="2:14">
      <c r="B4487" s="59" t="s">
        <v>6608</v>
      </c>
      <c r="C4487" s="7" t="s">
        <v>6609</v>
      </c>
      <c r="I4487" s="64"/>
      <c r="J4487" s="65"/>
      <c r="K4487" s="10"/>
      <c r="L4487" s="21">
        <v>55534.610344827583</v>
      </c>
      <c r="M4487" s="68"/>
      <c r="N4487" s="4"/>
    </row>
    <row r="4488" spans="2:14">
      <c r="B4488" s="59" t="s">
        <v>6610</v>
      </c>
      <c r="C4488" s="7" t="s">
        <v>6611</v>
      </c>
      <c r="I4488" s="64"/>
      <c r="J4488" s="65"/>
      <c r="K4488" s="10"/>
      <c r="L4488" s="21">
        <v>59088.939080459772</v>
      </c>
      <c r="M4488" s="68"/>
      <c r="N4488" s="4"/>
    </row>
    <row r="4489" spans="2:14">
      <c r="B4489" s="59" t="s">
        <v>6612</v>
      </c>
      <c r="C4489" s="7" t="s">
        <v>6613</v>
      </c>
      <c r="I4489" s="64"/>
      <c r="J4489" s="65"/>
      <c r="K4489" s="10"/>
      <c r="L4489" s="21">
        <v>58878.845977011493</v>
      </c>
      <c r="M4489" s="68"/>
      <c r="N4489" s="4"/>
    </row>
    <row r="4490" spans="2:14">
      <c r="B4490" s="59" t="s">
        <v>6614</v>
      </c>
      <c r="C4490" s="7" t="s">
        <v>6615</v>
      </c>
      <c r="I4490" s="64"/>
      <c r="J4490" s="65"/>
      <c r="K4490" s="10"/>
      <c r="L4490" s="21">
        <v>64476.761494252874</v>
      </c>
      <c r="M4490" s="68"/>
      <c r="N4490" s="4"/>
    </row>
    <row r="4491" spans="2:14">
      <c r="B4491" s="59" t="s">
        <v>6616</v>
      </c>
      <c r="C4491" s="7" t="s">
        <v>6617</v>
      </c>
      <c r="I4491" s="64"/>
      <c r="J4491" s="65"/>
      <c r="K4491" s="10"/>
      <c r="L4491" s="21">
        <v>64264.638505747127</v>
      </c>
      <c r="M4491" s="68"/>
      <c r="N4491" s="4"/>
    </row>
    <row r="4492" spans="2:14">
      <c r="B4492" s="59" t="s">
        <v>6618</v>
      </c>
      <c r="C4492" s="7" t="s">
        <v>6619</v>
      </c>
      <c r="I4492" s="64"/>
      <c r="J4492" s="65"/>
      <c r="K4492" s="10"/>
      <c r="L4492" s="21">
        <v>57374.193678160918</v>
      </c>
      <c r="M4492" s="68"/>
      <c r="N4492" s="4"/>
    </row>
    <row r="4493" spans="2:14">
      <c r="B4493" s="59" t="s">
        <v>6620</v>
      </c>
      <c r="C4493" s="7" t="s">
        <v>6621</v>
      </c>
      <c r="I4493" s="64"/>
      <c r="J4493" s="65"/>
      <c r="K4493" s="10"/>
      <c r="L4493" s="21">
        <v>57160.040804597702</v>
      </c>
      <c r="M4493" s="68"/>
      <c r="N4493" s="4"/>
    </row>
    <row r="4494" spans="2:14">
      <c r="B4494" s="59" t="s">
        <v>6622</v>
      </c>
      <c r="C4494" s="7" t="s">
        <v>6623</v>
      </c>
      <c r="I4494" s="64"/>
      <c r="J4494" s="65"/>
      <c r="K4494" s="10"/>
      <c r="L4494" s="21">
        <v>61552.204597701144</v>
      </c>
      <c r="M4494" s="68"/>
      <c r="N4494" s="4"/>
    </row>
    <row r="4495" spans="2:14">
      <c r="B4495" s="59" t="s">
        <v>6624</v>
      </c>
      <c r="C4495" s="7" t="s">
        <v>6625</v>
      </c>
      <c r="I4495" s="64"/>
      <c r="J4495" s="65"/>
      <c r="K4495" s="10"/>
      <c r="L4495" s="21">
        <v>61339.574137931035</v>
      </c>
      <c r="M4495" s="68"/>
      <c r="N4495" s="4"/>
    </row>
    <row r="4496" spans="2:14">
      <c r="B4496" s="59" t="s">
        <v>6626</v>
      </c>
      <c r="C4496" s="7" t="s">
        <v>6627</v>
      </c>
      <c r="I4496" s="64"/>
      <c r="J4496" s="65"/>
      <c r="K4496" s="10"/>
      <c r="L4496" s="21">
        <v>68285.840804597698</v>
      </c>
      <c r="M4496" s="68"/>
      <c r="N4496" s="4"/>
    </row>
    <row r="4497" spans="2:14">
      <c r="B4497" s="59" t="s">
        <v>6628</v>
      </c>
      <c r="C4497" s="7" t="s">
        <v>6629</v>
      </c>
      <c r="I4497" s="64"/>
      <c r="J4497" s="65"/>
      <c r="K4497" s="10"/>
      <c r="L4497" s="21">
        <v>68072.702873563219</v>
      </c>
      <c r="M4497" s="68"/>
      <c r="N4497" s="4"/>
    </row>
    <row r="4498" spans="2:14">
      <c r="B4498" s="59" t="s">
        <v>6630</v>
      </c>
      <c r="C4498" s="7" t="s">
        <v>6631</v>
      </c>
      <c r="I4498" s="64"/>
      <c r="J4498" s="65"/>
      <c r="K4498" s="10"/>
      <c r="L4498" s="21">
        <v>92712.970114942524</v>
      </c>
      <c r="M4498" s="68"/>
      <c r="N4498" s="4"/>
    </row>
    <row r="4499" spans="2:14">
      <c r="B4499" s="59" t="s">
        <v>6632</v>
      </c>
      <c r="C4499" s="7" t="s">
        <v>6633</v>
      </c>
      <c r="I4499" s="64"/>
      <c r="J4499" s="65"/>
      <c r="K4499" s="10"/>
      <c r="L4499" s="21">
        <v>92499.324712643691</v>
      </c>
      <c r="M4499" s="68"/>
      <c r="N4499" s="4"/>
    </row>
    <row r="4500" spans="2:14">
      <c r="B4500" s="59" t="s">
        <v>6634</v>
      </c>
      <c r="C4500" s="7" t="s">
        <v>6635</v>
      </c>
      <c r="I4500" s="64"/>
      <c r="J4500" s="65"/>
      <c r="K4500" s="10"/>
      <c r="L4500" s="21">
        <v>68699.429885057471</v>
      </c>
      <c r="M4500" s="68"/>
      <c r="N4500" s="4"/>
    </row>
    <row r="4501" spans="2:14">
      <c r="B4501" s="59" t="s">
        <v>6636</v>
      </c>
      <c r="C4501" s="7" t="s">
        <v>6637</v>
      </c>
      <c r="I4501" s="64"/>
      <c r="J4501" s="65"/>
      <c r="K4501" s="10"/>
      <c r="L4501" s="21">
        <v>66010.339655172414</v>
      </c>
      <c r="M4501" s="68"/>
      <c r="N4501" s="4"/>
    </row>
    <row r="4502" spans="2:14">
      <c r="B4502" s="59" t="s">
        <v>6638</v>
      </c>
      <c r="C4502" s="7" t="s">
        <v>6639</v>
      </c>
      <c r="I4502" s="64"/>
      <c r="J4502" s="65"/>
      <c r="K4502" s="10"/>
      <c r="L4502" s="21">
        <v>72112.174137931041</v>
      </c>
      <c r="M4502" s="68"/>
      <c r="N4502" s="4"/>
    </row>
    <row r="4503" spans="2:14">
      <c r="B4503" s="59" t="s">
        <v>6640</v>
      </c>
      <c r="C4503" s="7" t="s">
        <v>6641</v>
      </c>
      <c r="I4503" s="64"/>
      <c r="J4503" s="65"/>
      <c r="K4503" s="10"/>
      <c r="L4503" s="21">
        <v>69421.561494252877</v>
      </c>
      <c r="M4503" s="68"/>
      <c r="N4503" s="4"/>
    </row>
    <row r="4504" spans="2:14">
      <c r="B4504" s="59" t="s">
        <v>6642</v>
      </c>
      <c r="C4504" s="7" t="s">
        <v>6643</v>
      </c>
      <c r="I4504" s="64"/>
      <c r="J4504" s="65"/>
      <c r="K4504" s="10"/>
      <c r="L4504" s="21">
        <v>77610.117816091966</v>
      </c>
      <c r="M4504" s="68"/>
      <c r="N4504" s="4"/>
    </row>
    <row r="4505" spans="2:14">
      <c r="B4505" s="59" t="s">
        <v>6644</v>
      </c>
      <c r="C4505" s="7" t="s">
        <v>6645</v>
      </c>
      <c r="I4505" s="64"/>
      <c r="J4505" s="65"/>
      <c r="K4505" s="10"/>
      <c r="L4505" s="21">
        <v>74918.997701149419</v>
      </c>
      <c r="M4505" s="68"/>
      <c r="N4505" s="4"/>
    </row>
    <row r="4506" spans="2:14">
      <c r="B4506" s="59" t="s">
        <v>6646</v>
      </c>
      <c r="C4506" s="7" t="s">
        <v>6647</v>
      </c>
      <c r="I4506" s="64"/>
      <c r="J4506" s="65"/>
      <c r="K4506" s="10"/>
      <c r="L4506" s="21">
        <v>70359.368390804608</v>
      </c>
      <c r="M4506" s="68"/>
      <c r="N4506" s="4"/>
    </row>
    <row r="4507" spans="2:14">
      <c r="B4507" s="59" t="s">
        <v>6648</v>
      </c>
      <c r="C4507" s="7" t="s">
        <v>6649</v>
      </c>
      <c r="I4507" s="64"/>
      <c r="J4507" s="65"/>
      <c r="K4507" s="10"/>
      <c r="L4507" s="21">
        <v>67668.248275862075</v>
      </c>
      <c r="M4507" s="68"/>
      <c r="N4507" s="4"/>
    </row>
    <row r="4508" spans="2:14">
      <c r="B4508" s="59" t="s">
        <v>6650</v>
      </c>
      <c r="C4508" s="7" t="s">
        <v>6651</v>
      </c>
      <c r="I4508" s="64"/>
      <c r="J4508" s="65"/>
      <c r="K4508" s="10"/>
      <c r="L4508" s="21">
        <v>74623.649425287353</v>
      </c>
      <c r="M4508" s="68"/>
      <c r="N4508" s="4"/>
    </row>
    <row r="4509" spans="2:14">
      <c r="B4509" s="59" t="s">
        <v>6652</v>
      </c>
      <c r="C4509" s="7" t="s">
        <v>6653</v>
      </c>
      <c r="I4509" s="64"/>
      <c r="J4509" s="65"/>
      <c r="K4509" s="10"/>
      <c r="L4509" s="21">
        <v>71932.52931034482</v>
      </c>
      <c r="M4509" s="68"/>
      <c r="N4509" s="4"/>
    </row>
    <row r="4510" spans="2:14">
      <c r="B4510" s="59" t="s">
        <v>6654</v>
      </c>
      <c r="C4510" s="7" t="s">
        <v>6655</v>
      </c>
      <c r="I4510" s="64"/>
      <c r="J4510" s="65"/>
      <c r="K4510" s="10"/>
      <c r="L4510" s="21">
        <v>81495.825287356318</v>
      </c>
      <c r="M4510" s="68"/>
      <c r="N4510" s="4"/>
    </row>
    <row r="4511" spans="2:14">
      <c r="B4511" s="59" t="s">
        <v>6656</v>
      </c>
      <c r="C4511" s="7" t="s">
        <v>6657</v>
      </c>
      <c r="I4511" s="64"/>
      <c r="J4511" s="65"/>
      <c r="K4511" s="10"/>
      <c r="L4511" s="21">
        <v>78804.197701149431</v>
      </c>
      <c r="M4511" s="68"/>
      <c r="N4511" s="4"/>
    </row>
    <row r="4512" spans="2:14">
      <c r="B4512" s="59" t="s">
        <v>6658</v>
      </c>
      <c r="C4512" s="7" t="s">
        <v>6659</v>
      </c>
      <c r="I4512" s="64"/>
      <c r="J4512" s="65"/>
      <c r="K4512" s="10"/>
      <c r="L4512" s="21">
        <v>106419.76896551726</v>
      </c>
      <c r="M4512" s="68"/>
      <c r="N4512" s="4"/>
    </row>
    <row r="4513" spans="2:14">
      <c r="B4513" s="59" t="s">
        <v>6660</v>
      </c>
      <c r="C4513" s="7" t="s">
        <v>6661</v>
      </c>
      <c r="I4513" s="64"/>
      <c r="J4513" s="65"/>
      <c r="K4513" s="10"/>
      <c r="L4513" s="21">
        <v>103730.17126436782</v>
      </c>
      <c r="M4513" s="68"/>
      <c r="N4513" s="4"/>
    </row>
    <row r="4514" spans="2:14">
      <c r="B4514" s="59" t="s">
        <v>6662</v>
      </c>
      <c r="C4514" s="7" t="s">
        <v>6663</v>
      </c>
      <c r="I4514" s="64"/>
      <c r="J4514" s="65"/>
      <c r="K4514" s="10"/>
      <c r="L4514" s="21">
        <v>84594.952298850578</v>
      </c>
      <c r="M4514" s="68"/>
      <c r="N4514" s="4"/>
    </row>
    <row r="4515" spans="2:14">
      <c r="B4515" s="59" t="s">
        <v>6664</v>
      </c>
      <c r="C4515" s="7" t="s">
        <v>6665</v>
      </c>
      <c r="I4515" s="64"/>
      <c r="J4515" s="65"/>
      <c r="K4515" s="10"/>
      <c r="L4515" s="21">
        <v>100222.02241379309</v>
      </c>
      <c r="M4515" s="68"/>
      <c r="N4515" s="4"/>
    </row>
    <row r="4516" spans="2:14">
      <c r="B4516" s="59" t="s">
        <v>6666</v>
      </c>
      <c r="C4516" s="7" t="s">
        <v>6667</v>
      </c>
      <c r="I4516" s="64"/>
      <c r="J4516" s="65"/>
      <c r="K4516" s="10"/>
      <c r="L4516" s="21">
        <v>87937.158045977005</v>
      </c>
      <c r="M4516" s="68"/>
      <c r="N4516" s="4"/>
    </row>
    <row r="4517" spans="2:14">
      <c r="B4517" s="59" t="s">
        <v>6668</v>
      </c>
      <c r="C4517" s="7" t="s">
        <v>6669</v>
      </c>
      <c r="I4517" s="64"/>
      <c r="J4517" s="65"/>
      <c r="K4517" s="10"/>
      <c r="L4517" s="21">
        <v>103564.73563218392</v>
      </c>
      <c r="M4517" s="68"/>
      <c r="N4517" s="4"/>
    </row>
    <row r="4518" spans="2:14">
      <c r="B4518" s="59" t="s">
        <v>6670</v>
      </c>
      <c r="C4518" s="7" t="s">
        <v>6671</v>
      </c>
      <c r="I4518" s="64"/>
      <c r="J4518" s="65"/>
      <c r="K4518" s="10"/>
      <c r="L4518" s="21">
        <v>93324.98045977013</v>
      </c>
      <c r="M4518" s="68"/>
      <c r="N4518" s="4"/>
    </row>
    <row r="4519" spans="2:14">
      <c r="B4519" s="59" t="s">
        <v>6672</v>
      </c>
      <c r="C4519" s="7" t="s">
        <v>6673</v>
      </c>
      <c r="I4519" s="64"/>
      <c r="J4519" s="65"/>
      <c r="K4519" s="10"/>
      <c r="L4519" s="21">
        <v>108952.55804597701</v>
      </c>
      <c r="M4519" s="68"/>
      <c r="N4519" s="4"/>
    </row>
    <row r="4520" spans="2:14">
      <c r="B4520" s="59" t="s">
        <v>6674</v>
      </c>
      <c r="C4520" s="7" t="s">
        <v>6675</v>
      </c>
      <c r="I4520" s="64"/>
      <c r="J4520" s="65"/>
      <c r="K4520" s="10"/>
      <c r="L4520" s="21">
        <v>86219.875287356335</v>
      </c>
      <c r="M4520" s="68"/>
      <c r="N4520" s="4"/>
    </row>
    <row r="4521" spans="2:14">
      <c r="B4521" s="59" t="s">
        <v>6676</v>
      </c>
      <c r="C4521" s="7" t="s">
        <v>6677</v>
      </c>
      <c r="I4521" s="64"/>
      <c r="J4521" s="65"/>
      <c r="K4521" s="10"/>
      <c r="L4521" s="21">
        <v>101847.45287356322</v>
      </c>
      <c r="M4521" s="68"/>
      <c r="N4521" s="4"/>
    </row>
    <row r="4522" spans="2:14">
      <c r="B4522" s="59" t="s">
        <v>6678</v>
      </c>
      <c r="C4522" s="7" t="s">
        <v>6679</v>
      </c>
      <c r="I4522" s="64"/>
      <c r="J4522" s="65"/>
      <c r="K4522" s="10"/>
      <c r="L4522" s="21">
        <v>90400.423563218385</v>
      </c>
      <c r="M4522" s="68"/>
      <c r="N4522" s="4"/>
    </row>
    <row r="4523" spans="2:14">
      <c r="B4523" s="59" t="s">
        <v>6680</v>
      </c>
      <c r="C4523" s="7" t="s">
        <v>6681</v>
      </c>
      <c r="I4523" s="64"/>
      <c r="J4523" s="65"/>
      <c r="K4523" s="10"/>
      <c r="L4523" s="21">
        <v>106026.47873563219</v>
      </c>
      <c r="M4523" s="68"/>
      <c r="N4523" s="4"/>
    </row>
    <row r="4524" spans="2:14">
      <c r="B4524" s="59" t="s">
        <v>6682</v>
      </c>
      <c r="C4524" s="7" t="s">
        <v>6683</v>
      </c>
      <c r="I4524" s="64"/>
      <c r="J4524" s="65"/>
      <c r="K4524" s="10"/>
      <c r="L4524" s="21">
        <v>97133.552298850569</v>
      </c>
      <c r="M4524" s="68"/>
      <c r="N4524" s="4"/>
    </row>
    <row r="4525" spans="2:14">
      <c r="B4525" s="59" t="s">
        <v>6684</v>
      </c>
      <c r="C4525" s="7" t="s">
        <v>6685</v>
      </c>
      <c r="I4525" s="64"/>
      <c r="J4525" s="65"/>
      <c r="K4525" s="10"/>
      <c r="L4525" s="21">
        <v>112760.11494252874</v>
      </c>
      <c r="M4525" s="68"/>
      <c r="N4525" s="4"/>
    </row>
    <row r="4526" spans="2:14">
      <c r="B4526" s="59" t="s">
        <v>6686</v>
      </c>
      <c r="C4526" s="7" t="s">
        <v>6687</v>
      </c>
      <c r="I4526" s="64"/>
      <c r="J4526" s="65"/>
      <c r="K4526" s="10"/>
      <c r="L4526" s="21">
        <v>121560.68160919541</v>
      </c>
      <c r="M4526" s="68"/>
      <c r="N4526" s="4"/>
    </row>
    <row r="4527" spans="2:14">
      <c r="B4527" s="59" t="s">
        <v>6688</v>
      </c>
      <c r="C4527" s="7" t="s">
        <v>6689</v>
      </c>
      <c r="I4527" s="64"/>
      <c r="J4527" s="65"/>
      <c r="K4527" s="10"/>
      <c r="L4527" s="21">
        <v>137185.72183908045</v>
      </c>
      <c r="M4527" s="68"/>
      <c r="N4527" s="4"/>
    </row>
    <row r="4528" spans="2:14">
      <c r="B4528" s="59" t="s">
        <v>6690</v>
      </c>
      <c r="C4528" s="7" t="s">
        <v>6691</v>
      </c>
      <c r="I4528" s="64"/>
      <c r="J4528" s="65"/>
      <c r="K4528" s="10"/>
      <c r="L4528" s="21">
        <v>52816.594252873561</v>
      </c>
      <c r="M4528" s="68"/>
      <c r="N4528" s="4"/>
    </row>
    <row r="4529" spans="2:14">
      <c r="B4529" s="59" t="s">
        <v>6692</v>
      </c>
      <c r="C4529" s="7" t="s">
        <v>6693</v>
      </c>
      <c r="I4529" s="64"/>
      <c r="J4529" s="65"/>
      <c r="K4529" s="10"/>
      <c r="L4529" s="21">
        <v>51110.983333333337</v>
      </c>
      <c r="M4529" s="68"/>
      <c r="N4529" s="4"/>
    </row>
    <row r="4530" spans="2:14">
      <c r="B4530" s="59" t="s">
        <v>6694</v>
      </c>
      <c r="C4530" s="7" t="s">
        <v>6695</v>
      </c>
      <c r="I4530" s="64"/>
      <c r="J4530" s="65"/>
      <c r="K4530" s="10"/>
      <c r="L4530" s="21">
        <v>56227.816091954017</v>
      </c>
      <c r="M4530" s="68"/>
      <c r="N4530" s="4"/>
    </row>
    <row r="4531" spans="2:14">
      <c r="B4531" s="59" t="s">
        <v>6696</v>
      </c>
      <c r="C4531" s="7" t="s">
        <v>6697</v>
      </c>
      <c r="I4531" s="64"/>
      <c r="J4531" s="65"/>
      <c r="K4531" s="10"/>
      <c r="L4531" s="21">
        <v>54522.205172413793</v>
      </c>
      <c r="M4531" s="68"/>
      <c r="N4531" s="4"/>
    </row>
    <row r="4532" spans="2:14">
      <c r="B4532" s="59" t="s">
        <v>6698</v>
      </c>
      <c r="C4532" s="7" t="s">
        <v>6699</v>
      </c>
      <c r="I4532" s="64"/>
      <c r="J4532" s="65"/>
      <c r="K4532" s="10"/>
      <c r="L4532" s="21">
        <v>61726.774712643681</v>
      </c>
      <c r="M4532" s="68"/>
      <c r="N4532" s="4"/>
    </row>
    <row r="4533" spans="2:14">
      <c r="B4533" s="59" t="s">
        <v>6700</v>
      </c>
      <c r="C4533" s="7" t="s">
        <v>6701</v>
      </c>
      <c r="I4533" s="64"/>
      <c r="J4533" s="65"/>
      <c r="K4533" s="10"/>
      <c r="L4533" s="21">
        <v>60020.148850574711</v>
      </c>
      <c r="M4533" s="68"/>
      <c r="N4533" s="4"/>
    </row>
    <row r="4534" spans="2:14">
      <c r="B4534" s="59" t="s">
        <v>6702</v>
      </c>
      <c r="C4534" s="7" t="s">
        <v>6703</v>
      </c>
      <c r="I4534" s="64"/>
      <c r="J4534" s="65"/>
      <c r="K4534" s="10"/>
      <c r="L4534" s="21">
        <v>54475.517816091953</v>
      </c>
      <c r="M4534" s="68"/>
      <c r="N4534" s="4"/>
    </row>
    <row r="4535" spans="2:14">
      <c r="B4535" s="59" t="s">
        <v>6704</v>
      </c>
      <c r="C4535" s="7" t="s">
        <v>6705</v>
      </c>
      <c r="I4535" s="64"/>
      <c r="J4535" s="65"/>
      <c r="K4535" s="10"/>
      <c r="L4535" s="21">
        <v>52768.891954022991</v>
      </c>
      <c r="M4535" s="68"/>
      <c r="N4535" s="4"/>
    </row>
    <row r="4536" spans="2:14">
      <c r="B4536" s="59" t="s">
        <v>6706</v>
      </c>
      <c r="C4536" s="7" t="s">
        <v>6707</v>
      </c>
      <c r="I4536" s="64"/>
      <c r="J4536" s="65"/>
      <c r="K4536" s="10"/>
      <c r="L4536" s="21">
        <v>58741.32126436782</v>
      </c>
      <c r="M4536" s="68"/>
      <c r="N4536" s="4"/>
    </row>
    <row r="4537" spans="2:14">
      <c r="B4537" s="59" t="s">
        <v>6708</v>
      </c>
      <c r="C4537" s="7" t="s">
        <v>6709</v>
      </c>
      <c r="I4537" s="64"/>
      <c r="J4537" s="65"/>
      <c r="K4537" s="10"/>
      <c r="L4537" s="21">
        <v>57035.710344827588</v>
      </c>
      <c r="M4537" s="68"/>
      <c r="N4537" s="4"/>
    </row>
    <row r="4538" spans="2:14">
      <c r="B4538" s="59" t="s">
        <v>6710</v>
      </c>
      <c r="C4538" s="7" t="s">
        <v>6711</v>
      </c>
      <c r="I4538" s="64"/>
      <c r="J4538" s="65"/>
      <c r="K4538" s="10"/>
      <c r="L4538" s="21">
        <v>65611.974712643671</v>
      </c>
      <c r="M4538" s="68"/>
      <c r="N4538" s="4"/>
    </row>
    <row r="4539" spans="2:14">
      <c r="B4539" s="59" t="s">
        <v>6712</v>
      </c>
      <c r="C4539" s="7" t="s">
        <v>6713</v>
      </c>
      <c r="I4539" s="64"/>
      <c r="J4539" s="65"/>
      <c r="K4539" s="10"/>
      <c r="L4539" s="21">
        <v>63904.841379310346</v>
      </c>
      <c r="M4539" s="68"/>
      <c r="N4539" s="4"/>
    </row>
    <row r="4540" spans="2:14">
      <c r="B4540" s="59" t="s">
        <v>6714</v>
      </c>
      <c r="C4540" s="7" t="s">
        <v>6715</v>
      </c>
      <c r="I4540" s="64"/>
      <c r="J4540" s="65"/>
      <c r="K4540" s="10"/>
      <c r="L4540" s="21">
        <v>90535.918390804596</v>
      </c>
      <c r="M4540" s="68"/>
      <c r="N4540" s="4"/>
    </row>
    <row r="4541" spans="2:14">
      <c r="B4541" s="59" t="s">
        <v>6716</v>
      </c>
      <c r="C4541" s="7" t="s">
        <v>6717</v>
      </c>
      <c r="I4541" s="64"/>
      <c r="J4541" s="65"/>
      <c r="K4541" s="10"/>
      <c r="L4541" s="21">
        <v>88830.814942528727</v>
      </c>
      <c r="M4541" s="68"/>
      <c r="N4541" s="4"/>
    </row>
    <row r="4542" spans="2:14">
      <c r="B4542" s="59" t="s">
        <v>6718</v>
      </c>
      <c r="C4542" s="7" t="s">
        <v>6719</v>
      </c>
      <c r="I4542" s="64"/>
      <c r="J4542" s="65"/>
      <c r="K4542" s="10"/>
      <c r="L4542" s="21">
        <v>56884.991379310341</v>
      </c>
      <c r="M4542" s="68"/>
      <c r="N4542" s="4"/>
    </row>
    <row r="4543" spans="2:14">
      <c r="B4543" s="59" t="s">
        <v>6720</v>
      </c>
      <c r="C4543" s="7" t="s">
        <v>6721</v>
      </c>
      <c r="I4543" s="64"/>
      <c r="J4543" s="65"/>
      <c r="K4543" s="10"/>
      <c r="L4543" s="21">
        <v>56669.316091954024</v>
      </c>
      <c r="M4543" s="68"/>
      <c r="N4543" s="4"/>
    </row>
    <row r="4544" spans="2:14">
      <c r="B4544" s="59" t="s">
        <v>6722</v>
      </c>
      <c r="C4544" s="7" t="s">
        <v>6723</v>
      </c>
      <c r="I4544" s="64"/>
      <c r="J4544" s="65"/>
      <c r="K4544" s="10"/>
      <c r="L4544" s="21">
        <v>60297.735632183911</v>
      </c>
      <c r="M4544" s="68"/>
      <c r="N4544" s="4"/>
    </row>
    <row r="4545" spans="2:14">
      <c r="B4545" s="59" t="s">
        <v>6724</v>
      </c>
      <c r="C4545" s="7" t="s">
        <v>6725</v>
      </c>
      <c r="I4545" s="64"/>
      <c r="J4545" s="65"/>
      <c r="K4545" s="10"/>
      <c r="L4545" s="21">
        <v>60081.552873563218</v>
      </c>
      <c r="M4545" s="68"/>
      <c r="N4545" s="4"/>
    </row>
    <row r="4546" spans="2:14">
      <c r="B4546" s="59" t="s">
        <v>6726</v>
      </c>
      <c r="C4546" s="7" t="s">
        <v>6727</v>
      </c>
      <c r="I4546" s="64"/>
      <c r="J4546" s="65"/>
      <c r="K4546" s="10"/>
      <c r="L4546" s="21">
        <v>65794.156896551722</v>
      </c>
      <c r="M4546" s="68"/>
      <c r="N4546" s="4"/>
    </row>
    <row r="4547" spans="2:14">
      <c r="B4547" s="59" t="s">
        <v>6728</v>
      </c>
      <c r="C4547" s="7" t="s">
        <v>6729</v>
      </c>
      <c r="I4547" s="64"/>
      <c r="J4547" s="65"/>
      <c r="K4547" s="10"/>
      <c r="L4547" s="21">
        <v>65576.959195402305</v>
      </c>
      <c r="M4547" s="68"/>
      <c r="N4547" s="4"/>
    </row>
    <row r="4548" spans="2:14">
      <c r="B4548" s="59" t="s">
        <v>6730</v>
      </c>
      <c r="C4548" s="7" t="s">
        <v>6731</v>
      </c>
      <c r="I4548" s="64"/>
      <c r="J4548" s="65"/>
      <c r="K4548" s="10"/>
      <c r="L4548" s="21">
        <v>58543.914942528732</v>
      </c>
      <c r="M4548" s="68"/>
      <c r="N4548" s="4"/>
    </row>
    <row r="4549" spans="2:14">
      <c r="B4549" s="59" t="s">
        <v>6732</v>
      </c>
      <c r="C4549" s="7" t="s">
        <v>6733</v>
      </c>
      <c r="I4549" s="64"/>
      <c r="J4549" s="65"/>
      <c r="K4549" s="10"/>
      <c r="L4549" s="21">
        <v>58327.224712643678</v>
      </c>
      <c r="M4549" s="68"/>
      <c r="N4549" s="4"/>
    </row>
    <row r="4550" spans="2:14">
      <c r="B4550" s="59" t="s">
        <v>6734</v>
      </c>
      <c r="C4550" s="7" t="s">
        <v>6735</v>
      </c>
      <c r="I4550" s="64"/>
      <c r="J4550" s="65"/>
      <c r="K4550" s="10"/>
      <c r="L4550" s="21">
        <v>62807.688505747123</v>
      </c>
      <c r="M4550" s="68"/>
      <c r="N4550" s="4"/>
    </row>
    <row r="4551" spans="2:14">
      <c r="B4551" s="59" t="s">
        <v>6736</v>
      </c>
      <c r="C4551" s="7" t="s">
        <v>6737</v>
      </c>
      <c r="I4551" s="64"/>
      <c r="J4551" s="65"/>
      <c r="K4551" s="10"/>
      <c r="L4551" s="21">
        <v>62591.505747126437</v>
      </c>
      <c r="M4551" s="68"/>
      <c r="N4551" s="4"/>
    </row>
    <row r="4552" spans="2:14">
      <c r="B4552" s="59" t="s">
        <v>6738</v>
      </c>
      <c r="C4552" s="7" t="s">
        <v>6739</v>
      </c>
      <c r="I4552" s="64"/>
      <c r="J4552" s="65"/>
      <c r="K4552" s="10"/>
      <c r="L4552" s="21">
        <v>69680.879310344826</v>
      </c>
      <c r="M4552" s="68"/>
      <c r="N4552" s="4"/>
    </row>
    <row r="4553" spans="2:14">
      <c r="B4553" s="59" t="s">
        <v>6740</v>
      </c>
      <c r="C4553" s="7" t="s">
        <v>6741</v>
      </c>
      <c r="I4553" s="64"/>
      <c r="J4553" s="65"/>
      <c r="K4553" s="10"/>
      <c r="L4553" s="21">
        <v>69461.651724137933</v>
      </c>
      <c r="M4553" s="68"/>
      <c r="N4553" s="4"/>
    </row>
    <row r="4554" spans="2:14">
      <c r="B4554" s="59" t="s">
        <v>6742</v>
      </c>
      <c r="C4554" s="7" t="s">
        <v>6743</v>
      </c>
      <c r="I4554" s="64"/>
      <c r="J4554" s="65"/>
      <c r="K4554" s="10"/>
      <c r="L4554" s="21">
        <v>94604.822988505737</v>
      </c>
      <c r="M4554" s="68"/>
      <c r="N4554" s="4"/>
    </row>
    <row r="4555" spans="2:14">
      <c r="B4555" s="59" t="s">
        <v>6744</v>
      </c>
      <c r="C4555" s="7" t="s">
        <v>6745</v>
      </c>
      <c r="I4555" s="64"/>
      <c r="J4555" s="65"/>
      <c r="K4555" s="10"/>
      <c r="L4555" s="21">
        <v>94388.640229885059</v>
      </c>
      <c r="M4555" s="68"/>
      <c r="N4555" s="4"/>
    </row>
    <row r="4556" spans="2:14">
      <c r="B4556" s="59" t="s">
        <v>6746</v>
      </c>
      <c r="C4556" s="7" t="s">
        <v>6747</v>
      </c>
      <c r="I4556" s="64"/>
      <c r="J4556" s="65"/>
      <c r="K4556" s="10"/>
      <c r="L4556" s="21">
        <v>70761.793103448275</v>
      </c>
      <c r="M4556" s="68"/>
      <c r="N4556" s="4"/>
    </row>
    <row r="4557" spans="2:14">
      <c r="B4557" s="59" t="s">
        <v>6748</v>
      </c>
      <c r="C4557" s="7" t="s">
        <v>6749</v>
      </c>
      <c r="I4557" s="64"/>
      <c r="J4557" s="65"/>
      <c r="K4557" s="10"/>
      <c r="L4557" s="21">
        <v>67991</v>
      </c>
      <c r="M4557" s="68"/>
      <c r="N4557" s="4"/>
    </row>
    <row r="4558" spans="2:14">
      <c r="B4558" s="59" t="s">
        <v>6750</v>
      </c>
      <c r="C4558" s="7" t="s">
        <v>6751</v>
      </c>
      <c r="I4558" s="64"/>
      <c r="J4558" s="65"/>
      <c r="K4558" s="10"/>
      <c r="L4558" s="21">
        <v>74175.552298850569</v>
      </c>
      <c r="M4558" s="68"/>
      <c r="N4558" s="4"/>
    </row>
    <row r="4559" spans="2:14">
      <c r="B4559" s="59" t="s">
        <v>6752</v>
      </c>
      <c r="C4559" s="7" t="s">
        <v>6753</v>
      </c>
      <c r="I4559" s="64"/>
      <c r="J4559" s="65"/>
      <c r="K4559" s="10"/>
      <c r="L4559" s="21">
        <v>71401.714367816094</v>
      </c>
      <c r="M4559" s="68"/>
      <c r="N4559" s="4"/>
    </row>
    <row r="4560" spans="2:14">
      <c r="B4560" s="59" t="s">
        <v>6754</v>
      </c>
      <c r="C4560" s="7" t="s">
        <v>6755</v>
      </c>
      <c r="I4560" s="64"/>
      <c r="J4560" s="65"/>
      <c r="K4560" s="10"/>
      <c r="L4560" s="21">
        <v>79671.466091954018</v>
      </c>
      <c r="M4560" s="68"/>
      <c r="N4560" s="4"/>
    </row>
    <row r="4561" spans="2:14">
      <c r="B4561" s="59" t="s">
        <v>6756</v>
      </c>
      <c r="C4561" s="7" t="s">
        <v>6757</v>
      </c>
      <c r="I4561" s="64"/>
      <c r="J4561" s="65"/>
      <c r="K4561" s="10"/>
      <c r="L4561" s="21">
        <v>76899.658045977005</v>
      </c>
      <c r="M4561" s="68"/>
      <c r="N4561" s="4"/>
    </row>
    <row r="4562" spans="2:14">
      <c r="B4562" s="59" t="s">
        <v>6758</v>
      </c>
      <c r="C4562" s="7" t="s">
        <v>6759</v>
      </c>
      <c r="I4562" s="64"/>
      <c r="J4562" s="65"/>
      <c r="K4562" s="10"/>
      <c r="L4562" s="21">
        <v>72421.224137931044</v>
      </c>
      <c r="M4562" s="68"/>
      <c r="N4562" s="4"/>
    </row>
    <row r="4563" spans="2:14">
      <c r="B4563" s="59" t="s">
        <v>6760</v>
      </c>
      <c r="C4563" s="7" t="s">
        <v>6761</v>
      </c>
      <c r="I4563" s="64"/>
      <c r="J4563" s="65"/>
      <c r="K4563" s="10"/>
      <c r="L4563" s="21">
        <v>69648.401149425292</v>
      </c>
      <c r="M4563" s="68"/>
      <c r="N4563" s="4"/>
    </row>
    <row r="4564" spans="2:14">
      <c r="B4564" s="59" t="s">
        <v>6762</v>
      </c>
      <c r="C4564" s="7" t="s">
        <v>6763</v>
      </c>
      <c r="I4564" s="64"/>
      <c r="J4564" s="65"/>
      <c r="K4564" s="10"/>
      <c r="L4564" s="21">
        <v>76684.997701149434</v>
      </c>
      <c r="M4564" s="68"/>
      <c r="N4564" s="4"/>
    </row>
    <row r="4565" spans="2:14">
      <c r="B4565" s="59" t="s">
        <v>6764</v>
      </c>
      <c r="C4565" s="7" t="s">
        <v>6765</v>
      </c>
      <c r="I4565" s="64"/>
      <c r="J4565" s="65"/>
      <c r="K4565" s="10"/>
      <c r="L4565" s="21">
        <v>73912.174712643682</v>
      </c>
      <c r="M4565" s="68"/>
      <c r="N4565" s="4"/>
    </row>
    <row r="4566" spans="2:14">
      <c r="B4566" s="59" t="s">
        <v>6766</v>
      </c>
      <c r="C4566" s="7" t="s">
        <v>6767</v>
      </c>
      <c r="I4566" s="64"/>
      <c r="J4566" s="65"/>
      <c r="K4566" s="10"/>
      <c r="L4566" s="21">
        <v>83557.681034482754</v>
      </c>
      <c r="M4566" s="68"/>
      <c r="N4566" s="4"/>
    </row>
    <row r="4567" spans="2:14">
      <c r="B4567" s="59" t="s">
        <v>6768</v>
      </c>
      <c r="C4567" s="7" t="s">
        <v>6769</v>
      </c>
      <c r="I4567" s="64"/>
      <c r="J4567" s="65"/>
      <c r="K4567" s="10"/>
      <c r="L4567" s="21">
        <v>80783.843103448264</v>
      </c>
      <c r="M4567" s="68"/>
      <c r="N4567" s="4"/>
    </row>
    <row r="4568" spans="2:14">
      <c r="B4568" s="59" t="s">
        <v>6770</v>
      </c>
      <c r="C4568" s="7" t="s">
        <v>6771</v>
      </c>
      <c r="I4568" s="64"/>
      <c r="J4568" s="65"/>
      <c r="K4568" s="10"/>
      <c r="L4568" s="21">
        <v>108481.62471264368</v>
      </c>
      <c r="M4568" s="68"/>
      <c r="N4568" s="4"/>
    </row>
    <row r="4569" spans="2:14">
      <c r="B4569" s="59" t="s">
        <v>6772</v>
      </c>
      <c r="C4569" s="7" t="s">
        <v>6773</v>
      </c>
      <c r="I4569" s="64"/>
      <c r="J4569" s="65"/>
      <c r="K4569" s="10"/>
      <c r="L4569" s="21">
        <v>105709.3091954023</v>
      </c>
      <c r="M4569" s="68"/>
      <c r="N4569" s="4"/>
    </row>
    <row r="4570" spans="2:14">
      <c r="B4570" s="59" t="s">
        <v>6774</v>
      </c>
      <c r="C4570" s="7" t="s">
        <v>6775</v>
      </c>
      <c r="I4570" s="64"/>
      <c r="J4570" s="65"/>
      <c r="K4570" s="10"/>
      <c r="L4570" s="21">
        <v>88910.487931034484</v>
      </c>
      <c r="M4570" s="68"/>
      <c r="N4570" s="4"/>
    </row>
    <row r="4571" spans="2:14">
      <c r="B4571" s="59" t="s">
        <v>6776</v>
      </c>
      <c r="C4571" s="7" t="s">
        <v>6777</v>
      </c>
      <c r="I4571" s="64"/>
      <c r="J4571" s="65"/>
      <c r="K4571" s="10"/>
      <c r="L4571" s="21">
        <v>105334.79540229884</v>
      </c>
      <c r="M4571" s="68"/>
      <c r="N4571" s="4"/>
    </row>
    <row r="4572" spans="2:14">
      <c r="B4572" s="59" t="s">
        <v>6778</v>
      </c>
      <c r="C4572" s="7" t="s">
        <v>6779</v>
      </c>
      <c r="I4572" s="64"/>
      <c r="J4572" s="65"/>
      <c r="K4572" s="10"/>
      <c r="L4572" s="21">
        <v>92321.202298850578</v>
      </c>
      <c r="M4572" s="68"/>
      <c r="N4572" s="4"/>
    </row>
    <row r="4573" spans="2:14">
      <c r="B4573" s="59" t="s">
        <v>6780</v>
      </c>
      <c r="C4573" s="7" t="s">
        <v>6781</v>
      </c>
      <c r="I4573" s="64"/>
      <c r="J4573" s="65"/>
      <c r="K4573" s="10"/>
      <c r="L4573" s="21">
        <v>108745.00229885058</v>
      </c>
      <c r="M4573" s="68"/>
      <c r="N4573" s="4"/>
    </row>
    <row r="4574" spans="2:14">
      <c r="B4574" s="59" t="s">
        <v>6782</v>
      </c>
      <c r="C4574" s="7" t="s">
        <v>6783</v>
      </c>
      <c r="I4574" s="64"/>
      <c r="J4574" s="65"/>
      <c r="K4574" s="10"/>
      <c r="L4574" s="21">
        <v>97819.653448275873</v>
      </c>
      <c r="M4574" s="68"/>
      <c r="N4574" s="4"/>
    </row>
    <row r="4575" spans="2:14">
      <c r="B4575" s="59" t="s">
        <v>6784</v>
      </c>
      <c r="C4575" s="7" t="s">
        <v>6785</v>
      </c>
      <c r="I4575" s="64"/>
      <c r="J4575" s="65"/>
      <c r="K4575" s="10"/>
      <c r="L4575" s="21">
        <v>114241.93103448275</v>
      </c>
      <c r="M4575" s="68"/>
      <c r="N4575" s="4"/>
    </row>
    <row r="4576" spans="2:14">
      <c r="B4576" s="59" t="s">
        <v>6786</v>
      </c>
      <c r="C4576" s="7" t="s">
        <v>6787</v>
      </c>
      <c r="I4576" s="64"/>
      <c r="J4576" s="65"/>
      <c r="K4576" s="10"/>
      <c r="L4576" s="21">
        <v>90570.933908045976</v>
      </c>
      <c r="M4576" s="68"/>
      <c r="N4576" s="4"/>
    </row>
    <row r="4577" spans="2:14">
      <c r="B4577" s="59" t="s">
        <v>6788</v>
      </c>
      <c r="C4577" s="7" t="s">
        <v>6789</v>
      </c>
      <c r="I4577" s="64"/>
      <c r="J4577" s="65"/>
      <c r="K4577" s="10"/>
      <c r="L4577" s="21">
        <v>106993.71896551724</v>
      </c>
      <c r="M4577" s="68"/>
      <c r="N4577" s="4"/>
    </row>
    <row r="4578" spans="2:14">
      <c r="B4578" s="59" t="s">
        <v>6790</v>
      </c>
      <c r="C4578" s="7" t="s">
        <v>6791</v>
      </c>
      <c r="I4578" s="64"/>
      <c r="J4578" s="65"/>
      <c r="K4578" s="10"/>
      <c r="L4578" s="21">
        <v>94833.692528735628</v>
      </c>
      <c r="M4578" s="68"/>
      <c r="N4578" s="4"/>
    </row>
    <row r="4579" spans="2:14">
      <c r="B4579" s="59" t="s">
        <v>6792</v>
      </c>
      <c r="C4579" s="7" t="s">
        <v>6793</v>
      </c>
      <c r="I4579" s="64"/>
      <c r="J4579" s="65"/>
      <c r="K4579" s="10"/>
      <c r="L4579" s="21">
        <v>111258.50747126438</v>
      </c>
      <c r="M4579" s="68"/>
      <c r="N4579" s="4"/>
    </row>
    <row r="4580" spans="2:14">
      <c r="B4580" s="59" t="s">
        <v>6794</v>
      </c>
      <c r="C4580" s="7" t="s">
        <v>6795</v>
      </c>
      <c r="I4580" s="64"/>
      <c r="J4580" s="65"/>
      <c r="K4580" s="10"/>
      <c r="L4580" s="21">
        <v>101704.85344827587</v>
      </c>
      <c r="M4580" s="68"/>
      <c r="N4580" s="4"/>
    </row>
    <row r="4581" spans="2:14">
      <c r="B4581" s="59" t="s">
        <v>6796</v>
      </c>
      <c r="C4581" s="7" t="s">
        <v>6797</v>
      </c>
      <c r="I4581" s="64"/>
      <c r="J4581" s="65"/>
      <c r="K4581" s="10"/>
      <c r="L4581" s="21">
        <v>118127.13103448277</v>
      </c>
      <c r="M4581" s="68"/>
      <c r="N4581" s="4"/>
    </row>
    <row r="4582" spans="2:14">
      <c r="B4582" s="59" t="s">
        <v>6798</v>
      </c>
      <c r="C4582" s="7" t="s">
        <v>6799</v>
      </c>
      <c r="I4582" s="64"/>
      <c r="J4582" s="65"/>
      <c r="K4582" s="10"/>
      <c r="L4582" s="21">
        <v>126632.34942528736</v>
      </c>
      <c r="M4582" s="68"/>
      <c r="N4582" s="4"/>
    </row>
    <row r="4583" spans="2:14">
      <c r="B4583" s="59" t="s">
        <v>6800</v>
      </c>
      <c r="C4583" s="7" t="s">
        <v>6801</v>
      </c>
      <c r="I4583" s="64"/>
      <c r="J4583" s="65"/>
      <c r="K4583" s="10"/>
      <c r="L4583" s="21">
        <v>143055.64195402298</v>
      </c>
      <c r="M4583" s="68"/>
      <c r="N4583" s="4"/>
    </row>
    <row r="4584" spans="2:14">
      <c r="B4584" s="59" t="s">
        <v>6802</v>
      </c>
      <c r="C4584" s="7" t="s">
        <v>6803</v>
      </c>
      <c r="I4584" s="64"/>
      <c r="J4584" s="65"/>
      <c r="K4584" s="10"/>
      <c r="L4584" s="21">
        <v>118766.03735632185</v>
      </c>
      <c r="M4584" s="68"/>
      <c r="N4584" s="4"/>
    </row>
    <row r="4585" spans="2:14">
      <c r="B4585" s="59" t="s">
        <v>6804</v>
      </c>
      <c r="C4585" s="7" t="s">
        <v>6805</v>
      </c>
      <c r="I4585" s="64"/>
      <c r="J4585" s="65"/>
      <c r="K4585" s="10"/>
      <c r="L4585" s="21">
        <v>125587.46609195402</v>
      </c>
      <c r="M4585" s="68"/>
      <c r="N4585" s="4"/>
    </row>
    <row r="4586" spans="2:14">
      <c r="B4586" s="59" t="s">
        <v>6806</v>
      </c>
      <c r="C4586" s="7" t="s">
        <v>6807</v>
      </c>
      <c r="I4586" s="64"/>
      <c r="J4586" s="65"/>
      <c r="K4586" s="10"/>
      <c r="L4586" s="21">
        <v>122075.76494252874</v>
      </c>
      <c r="M4586" s="68"/>
      <c r="N4586" s="4"/>
    </row>
    <row r="4587" spans="2:14">
      <c r="B4587" s="59" t="s">
        <v>6808</v>
      </c>
      <c r="C4587" s="7" t="s">
        <v>6809</v>
      </c>
      <c r="I4587" s="64"/>
      <c r="J4587" s="65"/>
      <c r="K4587" s="10"/>
      <c r="L4587" s="21">
        <v>129062.12183908046</v>
      </c>
      <c r="M4587" s="68"/>
      <c r="N4587" s="4"/>
    </row>
    <row r="4588" spans="2:14">
      <c r="B4588" s="59" t="s">
        <v>6810</v>
      </c>
      <c r="C4588" s="7" t="s">
        <v>6811</v>
      </c>
      <c r="I4588" s="64"/>
      <c r="J4588" s="65"/>
      <c r="K4588" s="10"/>
      <c r="L4588" s="21">
        <v>127406.24310344829</v>
      </c>
      <c r="M4588" s="68"/>
      <c r="N4588" s="4"/>
    </row>
    <row r="4589" spans="2:14">
      <c r="B4589" s="59" t="s">
        <v>6812</v>
      </c>
      <c r="C4589" s="7" t="s">
        <v>6813</v>
      </c>
      <c r="I4589" s="64"/>
      <c r="J4589" s="65"/>
      <c r="K4589" s="10"/>
      <c r="L4589" s="21">
        <v>134661.55977011495</v>
      </c>
      <c r="M4589" s="68"/>
      <c r="N4589" s="4"/>
    </row>
    <row r="4590" spans="2:14">
      <c r="B4590" s="59" t="s">
        <v>6814</v>
      </c>
      <c r="C4590" s="7" t="s">
        <v>6815</v>
      </c>
      <c r="I4590" s="64"/>
      <c r="J4590" s="65"/>
      <c r="K4590" s="10"/>
      <c r="L4590" s="21">
        <v>120375.73620689654</v>
      </c>
      <c r="M4590" s="68"/>
      <c r="N4590" s="4"/>
    </row>
    <row r="4591" spans="2:14">
      <c r="B4591" s="59" t="s">
        <v>6816</v>
      </c>
      <c r="C4591" s="7" t="s">
        <v>6817</v>
      </c>
      <c r="I4591" s="64"/>
      <c r="J4591" s="65"/>
      <c r="K4591" s="10"/>
      <c r="L4591" s="21">
        <v>127277.34540229886</v>
      </c>
      <c r="M4591" s="68"/>
      <c r="N4591" s="4"/>
    </row>
    <row r="4592" spans="2:14">
      <c r="B4592" s="59" t="s">
        <v>6818</v>
      </c>
      <c r="C4592" s="7" t="s">
        <v>6819</v>
      </c>
      <c r="I4592" s="64"/>
      <c r="J4592" s="65"/>
      <c r="K4592" s="10"/>
      <c r="L4592" s="21">
        <v>124510.61206896552</v>
      </c>
      <c r="M4592" s="68"/>
      <c r="N4592" s="4"/>
    </row>
    <row r="4593" spans="2:14">
      <c r="B4593" s="59" t="s">
        <v>6820</v>
      </c>
      <c r="C4593" s="7" t="s">
        <v>6821</v>
      </c>
      <c r="I4593" s="64"/>
      <c r="J4593" s="65"/>
      <c r="K4593" s="10"/>
      <c r="L4593" s="21">
        <v>131619.2695402299</v>
      </c>
      <c r="M4593" s="68"/>
      <c r="N4593" s="4"/>
    </row>
    <row r="4594" spans="2:14">
      <c r="B4594" s="59" t="s">
        <v>6822</v>
      </c>
      <c r="C4594" s="7" t="s">
        <v>6823</v>
      </c>
      <c r="I4594" s="64"/>
      <c r="J4594" s="65"/>
      <c r="K4594" s="10"/>
      <c r="L4594" s="21">
        <v>131176.75459770116</v>
      </c>
      <c r="M4594" s="68"/>
      <c r="N4594" s="4"/>
    </row>
    <row r="4595" spans="2:14">
      <c r="B4595" s="59" t="s">
        <v>6824</v>
      </c>
      <c r="C4595" s="7" t="s">
        <v>6825</v>
      </c>
      <c r="I4595" s="64"/>
      <c r="J4595" s="65"/>
      <c r="K4595" s="10"/>
      <c r="L4595" s="21">
        <v>138617.29827586206</v>
      </c>
      <c r="M4595" s="68"/>
      <c r="N4595" s="4"/>
    </row>
    <row r="4596" spans="2:14">
      <c r="B4596" s="59" t="s">
        <v>6826</v>
      </c>
      <c r="C4596" s="7" t="s">
        <v>6827</v>
      </c>
      <c r="I4596" s="64"/>
      <c r="J4596" s="65"/>
      <c r="K4596" s="10"/>
      <c r="L4596" s="21">
        <v>155354.20804597699</v>
      </c>
      <c r="M4596" s="68"/>
      <c r="N4596" s="4"/>
    </row>
    <row r="4597" spans="2:14">
      <c r="B4597" s="59" t="s">
        <v>6828</v>
      </c>
      <c r="C4597" s="7" t="s">
        <v>6829</v>
      </c>
      <c r="I4597" s="64"/>
      <c r="J4597" s="65"/>
      <c r="K4597" s="10"/>
      <c r="L4597" s="21">
        <v>164005.57816091954</v>
      </c>
      <c r="M4597" s="68"/>
      <c r="N4597" s="4"/>
    </row>
    <row r="4598" spans="2:14">
      <c r="B4598" s="59" t="s">
        <v>6830</v>
      </c>
      <c r="C4598" s="7" t="s">
        <v>6831</v>
      </c>
      <c r="I4598" s="64"/>
      <c r="J4598" s="65"/>
      <c r="K4598" s="10"/>
      <c r="L4598" s="21">
        <v>122439.62183908047</v>
      </c>
      <c r="M4598" s="68"/>
      <c r="N4598" s="4"/>
    </row>
    <row r="4599" spans="2:14">
      <c r="B4599" s="59" t="s">
        <v>6832</v>
      </c>
      <c r="C4599" s="7" t="s">
        <v>6833</v>
      </c>
      <c r="I4599" s="64"/>
      <c r="J4599" s="65"/>
      <c r="K4599" s="10"/>
      <c r="L4599" s="21">
        <v>129470.12873563218</v>
      </c>
      <c r="M4599" s="68"/>
      <c r="N4599" s="4"/>
    </row>
    <row r="4600" spans="2:14">
      <c r="B4600" s="59" t="s">
        <v>6834</v>
      </c>
      <c r="C4600" s="7" t="s">
        <v>6835</v>
      </c>
      <c r="I4600" s="64"/>
      <c r="J4600" s="65"/>
      <c r="K4600" s="10"/>
      <c r="L4600" s="21">
        <v>125851.35114942529</v>
      </c>
      <c r="M4600" s="68"/>
      <c r="N4600" s="4"/>
    </row>
    <row r="4601" spans="2:14">
      <c r="B4601" s="59" t="s">
        <v>6836</v>
      </c>
      <c r="C4601" s="7" t="s">
        <v>6837</v>
      </c>
      <c r="I4601" s="64"/>
      <c r="J4601" s="65"/>
      <c r="K4601" s="10"/>
      <c r="L4601" s="21">
        <v>133052.36839080459</v>
      </c>
      <c r="M4601" s="68"/>
      <c r="N4601" s="4"/>
    </row>
    <row r="4602" spans="2:14">
      <c r="B4602" s="59" t="s">
        <v>6838</v>
      </c>
      <c r="C4602" s="7" t="s">
        <v>6839</v>
      </c>
      <c r="I4602" s="64"/>
      <c r="J4602" s="65"/>
      <c r="K4602" s="10"/>
      <c r="L4602" s="21">
        <v>131347.77241379311</v>
      </c>
      <c r="M4602" s="68"/>
      <c r="N4602" s="4"/>
    </row>
    <row r="4603" spans="2:14">
      <c r="B4603" s="59" t="s">
        <v>6840</v>
      </c>
      <c r="C4603" s="7" t="s">
        <v>6841</v>
      </c>
      <c r="I4603" s="64"/>
      <c r="J4603" s="65"/>
      <c r="K4603" s="10"/>
      <c r="L4603" s="21">
        <v>138825.86896551723</v>
      </c>
      <c r="M4603" s="68"/>
      <c r="N4603" s="4"/>
    </row>
    <row r="4604" spans="2:14">
      <c r="B4604" s="59" t="s">
        <v>6842</v>
      </c>
      <c r="C4604" s="7" t="s">
        <v>6843</v>
      </c>
      <c r="I4604" s="64"/>
      <c r="J4604" s="65"/>
      <c r="K4604" s="10"/>
      <c r="L4604" s="21">
        <v>124096.51551724138</v>
      </c>
      <c r="M4604" s="68"/>
      <c r="N4604" s="4"/>
    </row>
    <row r="4605" spans="2:14">
      <c r="B4605" s="59" t="s">
        <v>6844</v>
      </c>
      <c r="C4605" s="7" t="s">
        <v>6845</v>
      </c>
      <c r="I4605" s="64"/>
      <c r="J4605" s="65"/>
      <c r="K4605" s="10"/>
      <c r="L4605" s="21">
        <v>131212.78505747128</v>
      </c>
      <c r="M4605" s="68"/>
      <c r="N4605" s="4"/>
    </row>
    <row r="4606" spans="2:14">
      <c r="B4606" s="59" t="s">
        <v>6846</v>
      </c>
      <c r="C4606" s="7" t="s">
        <v>6847</v>
      </c>
      <c r="I4606" s="64"/>
      <c r="J4606" s="65"/>
      <c r="K4606" s="10"/>
      <c r="L4606" s="21">
        <v>128362.82643678162</v>
      </c>
      <c r="M4606" s="68"/>
      <c r="N4606" s="4"/>
    </row>
    <row r="4607" spans="2:14">
      <c r="B4607" s="59" t="s">
        <v>6848</v>
      </c>
      <c r="C4607" s="7" t="s">
        <v>6849</v>
      </c>
      <c r="I4607" s="64"/>
      <c r="J4607" s="65"/>
      <c r="K4607" s="10"/>
      <c r="L4607" s="21">
        <v>135690.71149425287</v>
      </c>
      <c r="M4607" s="68"/>
      <c r="N4607" s="4"/>
    </row>
    <row r="4608" spans="2:14">
      <c r="B4608" s="59" t="s">
        <v>6850</v>
      </c>
      <c r="C4608" s="7" t="s">
        <v>6851</v>
      </c>
      <c r="I4608" s="64"/>
      <c r="J4608" s="65"/>
      <c r="K4608" s="10"/>
      <c r="L4608" s="21">
        <v>135232.46494252875</v>
      </c>
      <c r="M4608" s="68"/>
      <c r="N4608" s="4"/>
    </row>
    <row r="4609" spans="2:14">
      <c r="B4609" s="59" t="s">
        <v>6852</v>
      </c>
      <c r="C4609" s="7" t="s">
        <v>6853</v>
      </c>
      <c r="I4609" s="64"/>
      <c r="J4609" s="65"/>
      <c r="K4609" s="10"/>
      <c r="L4609" s="21">
        <v>142904.92298850574</v>
      </c>
      <c r="M4609" s="68"/>
      <c r="N4609" s="4"/>
    </row>
    <row r="4610" spans="2:14">
      <c r="B4610" s="59" t="s">
        <v>6854</v>
      </c>
      <c r="C4610" s="7" t="s">
        <v>6855</v>
      </c>
      <c r="I4610" s="64"/>
      <c r="J4610" s="65"/>
      <c r="K4610" s="10"/>
      <c r="L4610" s="21">
        <v>160157.42356321841</v>
      </c>
      <c r="M4610" s="68"/>
      <c r="N4610" s="4"/>
    </row>
    <row r="4611" spans="2:14">
      <c r="B4611" s="59" t="s">
        <v>6856</v>
      </c>
      <c r="C4611" s="7" t="s">
        <v>6857</v>
      </c>
      <c r="I4611" s="64"/>
      <c r="J4611" s="65"/>
      <c r="K4611" s="10"/>
      <c r="L4611" s="21">
        <v>169077.75344827588</v>
      </c>
      <c r="M4611" s="68"/>
      <c r="N4611" s="4"/>
    </row>
    <row r="4612" spans="2:14">
      <c r="B4612" s="59" t="s">
        <v>36914</v>
      </c>
      <c r="C4612" s="7" t="s">
        <v>39081</v>
      </c>
      <c r="I4612" s="64"/>
      <c r="J4612" s="65"/>
      <c r="K4612" s="10"/>
      <c r="L4612" s="21">
        <v>109435.67068965518</v>
      </c>
      <c r="M4612" s="68"/>
      <c r="N4612" s="4"/>
    </row>
    <row r="4613" spans="2:14">
      <c r="B4613" s="59" t="s">
        <v>36915</v>
      </c>
      <c r="C4613" s="7" t="s">
        <v>39082</v>
      </c>
      <c r="I4613" s="64"/>
      <c r="J4613" s="65"/>
      <c r="K4613" s="10"/>
      <c r="L4613" s="21">
        <v>108070.57298850574</v>
      </c>
      <c r="M4613" s="68"/>
      <c r="N4613" s="4"/>
    </row>
    <row r="4614" spans="2:14">
      <c r="B4614" s="59" t="s">
        <v>36916</v>
      </c>
      <c r="C4614" s="7" t="s">
        <v>39083</v>
      </c>
      <c r="I4614" s="64"/>
      <c r="J4614" s="65"/>
      <c r="K4614" s="10"/>
      <c r="L4614" s="21">
        <v>112662.17298850576</v>
      </c>
      <c r="M4614" s="68"/>
      <c r="N4614" s="4"/>
    </row>
    <row r="4615" spans="2:14">
      <c r="B4615" s="59" t="s">
        <v>36917</v>
      </c>
      <c r="C4615" s="7" t="s">
        <v>39084</v>
      </c>
      <c r="I4615" s="64"/>
      <c r="J4615" s="65"/>
      <c r="K4615" s="10"/>
      <c r="L4615" s="21">
        <v>111297.07528735632</v>
      </c>
      <c r="M4615" s="68"/>
      <c r="N4615" s="4"/>
    </row>
    <row r="4616" spans="2:14">
      <c r="B4616" s="59" t="s">
        <v>36918</v>
      </c>
      <c r="C4616" s="7" t="s">
        <v>39085</v>
      </c>
      <c r="I4616" s="64"/>
      <c r="J4616" s="65"/>
      <c r="K4616" s="10"/>
      <c r="L4616" s="21">
        <v>117861.21609195402</v>
      </c>
      <c r="M4616" s="68"/>
      <c r="N4616" s="4"/>
    </row>
    <row r="4617" spans="2:14">
      <c r="B4617" s="59" t="s">
        <v>36919</v>
      </c>
      <c r="C4617" s="7" t="s">
        <v>39086</v>
      </c>
      <c r="I4617" s="64"/>
      <c r="J4617" s="65"/>
      <c r="K4617" s="10"/>
      <c r="L4617" s="21">
        <v>116495.61091954024</v>
      </c>
      <c r="M4617" s="68"/>
      <c r="N4617" s="4"/>
    </row>
    <row r="4618" spans="2:14">
      <c r="B4618" s="59" t="s">
        <v>36920</v>
      </c>
      <c r="C4618" s="7" t="s">
        <v>39087</v>
      </c>
      <c r="I4618" s="64"/>
      <c r="J4618" s="65"/>
      <c r="K4618" s="10"/>
      <c r="L4618" s="21">
        <v>111004.2643678161</v>
      </c>
      <c r="M4618" s="68"/>
      <c r="N4618" s="4"/>
    </row>
    <row r="4619" spans="2:14">
      <c r="B4619" s="59" t="s">
        <v>36921</v>
      </c>
      <c r="C4619" s="7" t="s">
        <v>39088</v>
      </c>
      <c r="I4619" s="64"/>
      <c r="J4619" s="65"/>
      <c r="K4619" s="10"/>
      <c r="L4619" s="21">
        <v>109639.16666666666</v>
      </c>
      <c r="M4619" s="68"/>
      <c r="N4619" s="4"/>
    </row>
    <row r="4620" spans="2:14">
      <c r="B4620" s="59" t="s">
        <v>36922</v>
      </c>
      <c r="C4620" s="7" t="s">
        <v>39089</v>
      </c>
      <c r="I4620" s="64"/>
      <c r="J4620" s="65"/>
      <c r="K4620" s="10"/>
      <c r="L4620" s="21">
        <v>115037.6459770115</v>
      </c>
      <c r="M4620" s="68"/>
      <c r="N4620" s="4"/>
    </row>
    <row r="4621" spans="2:14">
      <c r="B4621" s="59" t="s">
        <v>36923</v>
      </c>
      <c r="C4621" s="7" t="s">
        <v>39090</v>
      </c>
      <c r="I4621" s="64"/>
      <c r="J4621" s="65"/>
      <c r="K4621" s="10"/>
      <c r="L4621" s="21">
        <v>113672.54827586206</v>
      </c>
      <c r="M4621" s="68"/>
      <c r="N4621" s="4"/>
    </row>
    <row r="4622" spans="2:14">
      <c r="B4622" s="59" t="s">
        <v>36924</v>
      </c>
      <c r="C4622" s="7" t="s">
        <v>39091</v>
      </c>
      <c r="I4622" s="64"/>
      <c r="J4622" s="65"/>
      <c r="K4622" s="10"/>
      <c r="L4622" s="21">
        <v>121535.81551724137</v>
      </c>
      <c r="M4622" s="68"/>
      <c r="N4622" s="4"/>
    </row>
    <row r="4623" spans="2:14">
      <c r="B4623" s="59" t="s">
        <v>36925</v>
      </c>
      <c r="C4623" s="7" t="s">
        <v>39092</v>
      </c>
      <c r="I4623" s="64"/>
      <c r="J4623" s="65"/>
      <c r="K4623" s="10"/>
      <c r="L4623" s="21">
        <v>120170.71781609196</v>
      </c>
      <c r="M4623" s="68"/>
      <c r="N4623" s="4"/>
    </row>
    <row r="4624" spans="2:14">
      <c r="B4624" s="59" t="s">
        <v>36926</v>
      </c>
      <c r="C4624" s="7" t="s">
        <v>39093</v>
      </c>
      <c r="I4624" s="64"/>
      <c r="J4624" s="65"/>
      <c r="K4624" s="10"/>
      <c r="L4624" s="21">
        <v>145109.8856321839</v>
      </c>
      <c r="M4624" s="68"/>
      <c r="N4624" s="4"/>
    </row>
    <row r="4625" spans="2:14">
      <c r="B4625" s="59" t="s">
        <v>36927</v>
      </c>
      <c r="C4625" s="7" t="s">
        <v>39094</v>
      </c>
      <c r="I4625" s="64"/>
      <c r="J4625" s="65"/>
      <c r="K4625" s="10"/>
      <c r="L4625" s="21">
        <v>143744.28045977012</v>
      </c>
      <c r="M4625" s="68"/>
      <c r="N4625" s="4"/>
    </row>
    <row r="4626" spans="2:14">
      <c r="B4626" s="59" t="s">
        <v>6858</v>
      </c>
      <c r="C4626" s="7" t="s">
        <v>6859</v>
      </c>
      <c r="I4626" s="64"/>
      <c r="J4626" s="65"/>
      <c r="K4626" s="10"/>
      <c r="L4626" s="21">
        <v>173480.06666666665</v>
      </c>
      <c r="M4626" s="68"/>
      <c r="N4626" s="4"/>
    </row>
    <row r="4627" spans="2:14">
      <c r="B4627" s="59" t="s">
        <v>6860</v>
      </c>
      <c r="C4627" s="7" t="s">
        <v>6861</v>
      </c>
      <c r="I4627" s="64"/>
      <c r="J4627" s="65"/>
      <c r="K4627" s="10"/>
      <c r="L4627" s="21">
        <v>186350.55287356323</v>
      </c>
      <c r="M4627" s="68"/>
      <c r="N4627" s="4"/>
    </row>
    <row r="4628" spans="2:14">
      <c r="B4628" s="59" t="s">
        <v>6862</v>
      </c>
      <c r="C4628" s="7" t="s">
        <v>6863</v>
      </c>
      <c r="I4628" s="64"/>
      <c r="J4628" s="65"/>
      <c r="K4628" s="10"/>
      <c r="L4628" s="21">
        <v>176549.76034482758</v>
      </c>
      <c r="M4628" s="68"/>
      <c r="N4628" s="4"/>
    </row>
    <row r="4629" spans="2:14">
      <c r="B4629" s="59" t="s">
        <v>6864</v>
      </c>
      <c r="C4629" s="7" t="s">
        <v>6865</v>
      </c>
      <c r="I4629" s="64"/>
      <c r="J4629" s="65"/>
      <c r="K4629" s="10"/>
      <c r="L4629" s="21">
        <v>189422.2764367816</v>
      </c>
      <c r="M4629" s="68"/>
      <c r="N4629" s="4"/>
    </row>
    <row r="4630" spans="2:14">
      <c r="B4630" s="59" t="s">
        <v>6866</v>
      </c>
      <c r="C4630" s="7" t="s">
        <v>6867</v>
      </c>
      <c r="I4630" s="64"/>
      <c r="J4630" s="65"/>
      <c r="K4630" s="10"/>
      <c r="L4630" s="21">
        <v>181497.60517241378</v>
      </c>
      <c r="M4630" s="68"/>
      <c r="N4630" s="4"/>
    </row>
    <row r="4631" spans="2:14">
      <c r="B4631" s="59" t="s">
        <v>6868</v>
      </c>
      <c r="C4631" s="7" t="s">
        <v>6869</v>
      </c>
      <c r="I4631" s="64"/>
      <c r="J4631" s="65"/>
      <c r="K4631" s="10"/>
      <c r="L4631" s="21">
        <v>194370.12126436783</v>
      </c>
      <c r="M4631" s="68"/>
      <c r="N4631" s="4"/>
    </row>
    <row r="4632" spans="2:14">
      <c r="B4632" s="59" t="s">
        <v>6870</v>
      </c>
      <c r="C4632" s="7" t="s">
        <v>6871</v>
      </c>
      <c r="I4632" s="64"/>
      <c r="J4632" s="65"/>
      <c r="K4632" s="10"/>
      <c r="L4632" s="21">
        <v>174970.50977011494</v>
      </c>
      <c r="M4632" s="68"/>
      <c r="N4632" s="4"/>
    </row>
    <row r="4633" spans="2:14">
      <c r="B4633" s="59" t="s">
        <v>6872</v>
      </c>
      <c r="C4633" s="7" t="s">
        <v>6873</v>
      </c>
      <c r="I4633" s="64"/>
      <c r="J4633" s="65"/>
      <c r="K4633" s="10"/>
      <c r="L4633" s="21">
        <v>187844.04080459769</v>
      </c>
      <c r="M4633" s="68"/>
      <c r="N4633" s="4"/>
    </row>
    <row r="4634" spans="2:14">
      <c r="B4634" s="59" t="s">
        <v>6874</v>
      </c>
      <c r="C4634" s="7" t="s">
        <v>6875</v>
      </c>
      <c r="I4634" s="64"/>
      <c r="J4634" s="65"/>
      <c r="K4634" s="10"/>
      <c r="L4634" s="21">
        <v>178809.52988505748</v>
      </c>
      <c r="M4634" s="68"/>
      <c r="N4634" s="4"/>
    </row>
    <row r="4635" spans="2:14">
      <c r="B4635" s="59" t="s">
        <v>6876</v>
      </c>
      <c r="C4635" s="7" t="s">
        <v>6877</v>
      </c>
      <c r="I4635" s="64"/>
      <c r="J4635" s="65"/>
      <c r="K4635" s="10"/>
      <c r="L4635" s="21">
        <v>191681.03103448276</v>
      </c>
      <c r="M4635" s="68"/>
      <c r="N4635" s="4"/>
    </row>
    <row r="4636" spans="2:14">
      <c r="B4636" s="59" t="s">
        <v>6878</v>
      </c>
      <c r="C4636" s="7" t="s">
        <v>6879</v>
      </c>
      <c r="I4636" s="64"/>
      <c r="J4636" s="65"/>
      <c r="K4636" s="10"/>
      <c r="L4636" s="21">
        <v>184995.60459770117</v>
      </c>
      <c r="M4636" s="68"/>
      <c r="N4636" s="4"/>
    </row>
    <row r="4637" spans="2:14">
      <c r="B4637" s="59" t="s">
        <v>6880</v>
      </c>
      <c r="C4637" s="7" t="s">
        <v>6881</v>
      </c>
      <c r="I4637" s="64"/>
      <c r="J4637" s="65"/>
      <c r="K4637" s="10"/>
      <c r="L4637" s="21">
        <v>197865.58333333334</v>
      </c>
      <c r="M4637" s="68"/>
      <c r="N4637" s="4"/>
    </row>
    <row r="4638" spans="2:14">
      <c r="B4638" s="59" t="s">
        <v>6882</v>
      </c>
      <c r="C4638" s="7" t="s">
        <v>6883</v>
      </c>
      <c r="I4638" s="64"/>
      <c r="J4638" s="65"/>
      <c r="K4638" s="10"/>
      <c r="L4638" s="21">
        <v>207427.35689655173</v>
      </c>
      <c r="M4638" s="68"/>
      <c r="N4638" s="4"/>
    </row>
    <row r="4639" spans="2:14">
      <c r="B4639" s="59" t="s">
        <v>6884</v>
      </c>
      <c r="C4639" s="7" t="s">
        <v>6885</v>
      </c>
      <c r="I4639" s="64"/>
      <c r="J4639" s="65"/>
      <c r="K4639" s="10"/>
      <c r="L4639" s="21">
        <v>208060.68103448278</v>
      </c>
      <c r="M4639" s="68"/>
      <c r="N4639" s="4"/>
    </row>
    <row r="4640" spans="2:14">
      <c r="B4640" s="59" t="s">
        <v>6886</v>
      </c>
      <c r="C4640" s="7" t="s">
        <v>6887</v>
      </c>
      <c r="I4640" s="64"/>
      <c r="J4640" s="65"/>
      <c r="K4640" s="10"/>
      <c r="L4640" s="21">
        <v>119188.76091954022</v>
      </c>
      <c r="M4640" s="68"/>
      <c r="N4640" s="4"/>
    </row>
    <row r="4641" spans="2:14">
      <c r="B4641" s="59" t="s">
        <v>6888</v>
      </c>
      <c r="C4641" s="7" t="s">
        <v>6889</v>
      </c>
      <c r="I4641" s="64"/>
      <c r="J4641" s="65"/>
      <c r="K4641" s="10"/>
      <c r="L4641" s="21">
        <v>117701.36264367816</v>
      </c>
      <c r="M4641" s="68"/>
      <c r="N4641" s="4"/>
    </row>
    <row r="4642" spans="2:14">
      <c r="B4642" s="59" t="s">
        <v>6890</v>
      </c>
      <c r="C4642" s="7" t="s">
        <v>6891</v>
      </c>
      <c r="I4642" s="64"/>
      <c r="J4642" s="65"/>
      <c r="K4642" s="10"/>
      <c r="L4642" s="21">
        <v>122600.49022988506</v>
      </c>
      <c r="M4642" s="68"/>
      <c r="N4642" s="4"/>
    </row>
    <row r="4643" spans="2:14">
      <c r="B4643" s="59" t="s">
        <v>6892</v>
      </c>
      <c r="C4643" s="7" t="s">
        <v>6893</v>
      </c>
      <c r="I4643" s="64"/>
      <c r="J4643" s="65"/>
      <c r="K4643" s="10"/>
      <c r="L4643" s="21">
        <v>121114.10689655172</v>
      </c>
      <c r="M4643" s="68"/>
      <c r="N4643" s="4"/>
    </row>
    <row r="4644" spans="2:14">
      <c r="B4644" s="59" t="s">
        <v>6894</v>
      </c>
      <c r="C4644" s="7" t="s">
        <v>6895</v>
      </c>
      <c r="I4644" s="64"/>
      <c r="J4644" s="65"/>
      <c r="K4644" s="10"/>
      <c r="L4644" s="21">
        <v>128095.89655172414</v>
      </c>
      <c r="M4644" s="68"/>
      <c r="N4644" s="4"/>
    </row>
    <row r="4645" spans="2:14">
      <c r="B4645" s="59" t="s">
        <v>6896</v>
      </c>
      <c r="C4645" s="7" t="s">
        <v>6897</v>
      </c>
      <c r="I4645" s="64"/>
      <c r="J4645" s="65"/>
      <c r="K4645" s="10"/>
      <c r="L4645" s="21">
        <v>126609.00574712644</v>
      </c>
      <c r="M4645" s="68"/>
      <c r="N4645" s="4"/>
    </row>
    <row r="4646" spans="2:14">
      <c r="B4646" s="59" t="s">
        <v>6898</v>
      </c>
      <c r="C4646" s="7" t="s">
        <v>6899</v>
      </c>
      <c r="I4646" s="64"/>
      <c r="J4646" s="65"/>
      <c r="K4646" s="10"/>
      <c r="L4646" s="21">
        <v>120845.14712643679</v>
      </c>
      <c r="M4646" s="68"/>
      <c r="N4646" s="4"/>
    </row>
    <row r="4647" spans="2:14">
      <c r="B4647" s="59" t="s">
        <v>6900</v>
      </c>
      <c r="C4647" s="7" t="s">
        <v>6901</v>
      </c>
      <c r="I4647" s="64"/>
      <c r="J4647" s="65"/>
      <c r="K4647" s="10"/>
      <c r="L4647" s="21">
        <v>119360.79367816092</v>
      </c>
      <c r="M4647" s="68"/>
      <c r="N4647" s="4"/>
    </row>
    <row r="4648" spans="2:14">
      <c r="B4648" s="59" t="s">
        <v>6902</v>
      </c>
      <c r="C4648" s="7" t="s">
        <v>6903</v>
      </c>
      <c r="I4648" s="64"/>
      <c r="J4648" s="65"/>
      <c r="K4648" s="10"/>
      <c r="L4648" s="21">
        <v>125111.45804597702</v>
      </c>
      <c r="M4648" s="68"/>
      <c r="N4648" s="4"/>
    </row>
    <row r="4649" spans="2:14">
      <c r="B4649" s="59" t="s">
        <v>6904</v>
      </c>
      <c r="C4649" s="7" t="s">
        <v>6905</v>
      </c>
      <c r="I4649" s="64"/>
      <c r="J4649" s="65"/>
      <c r="K4649" s="10"/>
      <c r="L4649" s="21">
        <v>123624.05977011494</v>
      </c>
      <c r="M4649" s="68"/>
      <c r="N4649" s="4"/>
    </row>
    <row r="4650" spans="2:14">
      <c r="B4650" s="59" t="s">
        <v>6906</v>
      </c>
      <c r="C4650" s="7" t="s">
        <v>6907</v>
      </c>
      <c r="I4650" s="64"/>
      <c r="J4650" s="65"/>
      <c r="K4650" s="10"/>
      <c r="L4650" s="21">
        <v>131981.60402298853</v>
      </c>
      <c r="M4650" s="68"/>
      <c r="N4650" s="4"/>
    </row>
    <row r="4651" spans="2:14">
      <c r="B4651" s="59" t="s">
        <v>6908</v>
      </c>
      <c r="C4651" s="7" t="s">
        <v>6909</v>
      </c>
      <c r="I4651" s="64"/>
      <c r="J4651" s="65"/>
      <c r="K4651" s="10"/>
      <c r="L4651" s="21">
        <v>130494.20574712644</v>
      </c>
      <c r="M4651" s="68"/>
      <c r="N4651" s="4"/>
    </row>
    <row r="4652" spans="2:14">
      <c r="B4652" s="59" t="s">
        <v>6910</v>
      </c>
      <c r="C4652" s="7" t="s">
        <v>6911</v>
      </c>
      <c r="I4652" s="64"/>
      <c r="J4652" s="65"/>
      <c r="K4652" s="10"/>
      <c r="L4652" s="21">
        <v>156909.09999999998</v>
      </c>
      <c r="M4652" s="68"/>
      <c r="N4652" s="4"/>
    </row>
    <row r="4653" spans="2:14">
      <c r="B4653" s="59" t="s">
        <v>6912</v>
      </c>
      <c r="C4653" s="7" t="s">
        <v>6913</v>
      </c>
      <c r="I4653" s="64"/>
      <c r="J4653" s="65"/>
      <c r="K4653" s="10"/>
      <c r="L4653" s="21">
        <v>155421.70172413794</v>
      </c>
      <c r="M4653" s="68"/>
      <c r="N4653" s="4"/>
    </row>
    <row r="4654" spans="2:14">
      <c r="B4654" s="59" t="s">
        <v>6914</v>
      </c>
      <c r="C4654" s="7" t="s">
        <v>6915</v>
      </c>
      <c r="I4654" s="64"/>
      <c r="J4654" s="65"/>
      <c r="K4654" s="10"/>
      <c r="L4654" s="21">
        <v>206320.56206896552</v>
      </c>
      <c r="M4654" s="68"/>
      <c r="N4654" s="4"/>
    </row>
    <row r="4655" spans="2:14">
      <c r="B4655" s="59" t="s">
        <v>6916</v>
      </c>
      <c r="C4655" s="7" t="s">
        <v>6917</v>
      </c>
      <c r="I4655" s="64"/>
      <c r="J4655" s="65"/>
      <c r="K4655" s="10"/>
      <c r="L4655" s="21">
        <v>232112.2816091954</v>
      </c>
      <c r="M4655" s="68"/>
      <c r="N4655" s="4"/>
    </row>
    <row r="4656" spans="2:14">
      <c r="B4656" s="59" t="s">
        <v>6918</v>
      </c>
      <c r="C4656" s="7" t="s">
        <v>6919</v>
      </c>
      <c r="I4656" s="64"/>
      <c r="J4656" s="65"/>
      <c r="K4656" s="10"/>
      <c r="L4656" s="21">
        <v>209559.24367816094</v>
      </c>
      <c r="M4656" s="68"/>
      <c r="N4656" s="4"/>
    </row>
    <row r="4657" spans="2:14">
      <c r="B4657" s="59" t="s">
        <v>6920</v>
      </c>
      <c r="C4657" s="7" t="s">
        <v>6921</v>
      </c>
      <c r="I4657" s="64"/>
      <c r="J4657" s="65"/>
      <c r="K4657" s="10"/>
      <c r="L4657" s="21">
        <v>235455.5022988506</v>
      </c>
      <c r="M4657" s="68"/>
      <c r="N4657" s="4"/>
    </row>
    <row r="4658" spans="2:14">
      <c r="B4658" s="59" t="s">
        <v>6922</v>
      </c>
      <c r="C4658" s="7" t="s">
        <v>6923</v>
      </c>
      <c r="I4658" s="64"/>
      <c r="J4658" s="65"/>
      <c r="K4658" s="10"/>
      <c r="L4658" s="21">
        <v>214784.67528735634</v>
      </c>
      <c r="M4658" s="68"/>
      <c r="N4658" s="4"/>
    </row>
    <row r="4659" spans="2:14">
      <c r="B4659" s="59" t="s">
        <v>6924</v>
      </c>
      <c r="C4659" s="7" t="s">
        <v>6925</v>
      </c>
      <c r="I4659" s="64"/>
      <c r="J4659" s="65"/>
      <c r="K4659" s="10"/>
      <c r="L4659" s="21">
        <v>240842.81724137929</v>
      </c>
      <c r="M4659" s="68"/>
      <c r="N4659" s="4"/>
    </row>
    <row r="4660" spans="2:14">
      <c r="B4660" s="59" t="s">
        <v>6926</v>
      </c>
      <c r="C4660" s="7" t="s">
        <v>6927</v>
      </c>
      <c r="I4660" s="64"/>
      <c r="J4660" s="65"/>
      <c r="K4660" s="10"/>
      <c r="L4660" s="21">
        <v>207894.73793103447</v>
      </c>
      <c r="M4660" s="68"/>
      <c r="N4660" s="4"/>
    </row>
    <row r="4661" spans="2:14">
      <c r="B4661" s="59" t="s">
        <v>6928</v>
      </c>
      <c r="C4661" s="7" t="s">
        <v>6929</v>
      </c>
      <c r="I4661" s="64"/>
      <c r="J4661" s="65"/>
      <c r="K4661" s="10"/>
      <c r="L4661" s="21">
        <v>233736.69712643677</v>
      </c>
      <c r="M4661" s="68"/>
      <c r="N4661" s="4"/>
    </row>
    <row r="4662" spans="2:14">
      <c r="B4662" s="59" t="s">
        <v>6930</v>
      </c>
      <c r="C4662" s="7" t="s">
        <v>6931</v>
      </c>
      <c r="I4662" s="64"/>
      <c r="J4662" s="65"/>
      <c r="K4662" s="10"/>
      <c r="L4662" s="21">
        <v>211947.91091954021</v>
      </c>
      <c r="M4662" s="68"/>
      <c r="N4662" s="4"/>
    </row>
    <row r="4663" spans="2:14">
      <c r="B4663" s="59" t="s">
        <v>6932</v>
      </c>
      <c r="C4663" s="7" t="s">
        <v>6933</v>
      </c>
      <c r="I4663" s="64"/>
      <c r="J4663" s="65"/>
      <c r="K4663" s="10"/>
      <c r="L4663" s="21">
        <v>237917.24540229884</v>
      </c>
      <c r="M4663" s="68"/>
      <c r="N4663" s="4"/>
    </row>
    <row r="4664" spans="2:14">
      <c r="B4664" s="59" t="s">
        <v>6934</v>
      </c>
      <c r="C4664" s="7" t="s">
        <v>6935</v>
      </c>
      <c r="I4664" s="64"/>
      <c r="J4664" s="65"/>
      <c r="K4664" s="10"/>
      <c r="L4664" s="21">
        <v>218475.00632183909</v>
      </c>
      <c r="M4664" s="68"/>
      <c r="N4664" s="4"/>
    </row>
    <row r="4665" spans="2:14">
      <c r="B4665" s="59" t="s">
        <v>6936</v>
      </c>
      <c r="C4665" s="7" t="s">
        <v>6937</v>
      </c>
      <c r="I4665" s="64"/>
      <c r="J4665" s="65"/>
      <c r="K4665" s="10"/>
      <c r="L4665" s="21">
        <v>244650.37413793104</v>
      </c>
      <c r="M4665" s="68"/>
      <c r="N4665" s="4"/>
    </row>
    <row r="4666" spans="2:14">
      <c r="B4666" s="59" t="s">
        <v>6938</v>
      </c>
      <c r="C4666" s="7" t="s">
        <v>6939</v>
      </c>
      <c r="I4666" s="64"/>
      <c r="J4666" s="65"/>
      <c r="K4666" s="10"/>
      <c r="L4666" s="21">
        <v>242155.13793103449</v>
      </c>
      <c r="M4666" s="68"/>
      <c r="N4666" s="4"/>
    </row>
    <row r="4667" spans="2:14">
      <c r="B4667" s="59" t="s">
        <v>6940</v>
      </c>
      <c r="C4667" s="7" t="s">
        <v>6941</v>
      </c>
      <c r="I4667" s="64"/>
      <c r="J4667" s="65"/>
      <c r="K4667" s="10"/>
      <c r="L4667" s="21">
        <v>269077.50344827591</v>
      </c>
      <c r="M4667" s="68"/>
      <c r="N4667" s="4"/>
    </row>
    <row r="4668" spans="2:14">
      <c r="B4668" s="59" t="s">
        <v>6942</v>
      </c>
      <c r="C4668" s="7" t="s">
        <v>6943</v>
      </c>
      <c r="I4668" s="64"/>
      <c r="J4668" s="65"/>
      <c r="K4668" s="10"/>
      <c r="L4668" s="21">
        <v>248357.45172413794</v>
      </c>
      <c r="M4668" s="68"/>
      <c r="N4668" s="4"/>
    </row>
    <row r="4669" spans="2:14">
      <c r="B4669" s="59" t="s">
        <v>6944</v>
      </c>
      <c r="C4669" s="7" t="s">
        <v>6945</v>
      </c>
      <c r="I4669" s="64"/>
      <c r="J4669" s="65"/>
      <c r="K4669" s="10"/>
      <c r="L4669" s="21">
        <v>245427.31264367816</v>
      </c>
      <c r="M4669" s="68"/>
      <c r="N4669" s="4"/>
    </row>
    <row r="4670" spans="2:14">
      <c r="B4670" s="59" t="s">
        <v>6946</v>
      </c>
      <c r="C4670" s="7" t="s">
        <v>6947</v>
      </c>
      <c r="I4670" s="64"/>
      <c r="J4670" s="65"/>
      <c r="K4670" s="10"/>
      <c r="L4670" s="21">
        <v>251898.07873563218</v>
      </c>
      <c r="M4670" s="68"/>
      <c r="N4670" s="4"/>
    </row>
    <row r="4671" spans="2:14">
      <c r="B4671" s="59" t="s">
        <v>6948</v>
      </c>
      <c r="C4671" s="7" t="s">
        <v>6949</v>
      </c>
      <c r="I4671" s="64"/>
      <c r="J4671" s="65"/>
      <c r="K4671" s="10"/>
      <c r="L4671" s="21">
        <v>248840.56436781608</v>
      </c>
      <c r="M4671" s="68"/>
      <c r="N4671" s="4"/>
    </row>
    <row r="4672" spans="2:14">
      <c r="B4672" s="59" t="s">
        <v>6950</v>
      </c>
      <c r="C4672" s="7" t="s">
        <v>6951</v>
      </c>
      <c r="I4672" s="64"/>
      <c r="J4672" s="65"/>
      <c r="K4672" s="10"/>
      <c r="L4672" s="21">
        <v>257604.08563218391</v>
      </c>
      <c r="M4672" s="68"/>
      <c r="N4672" s="4"/>
    </row>
    <row r="4673" spans="2:14">
      <c r="B4673" s="59" t="s">
        <v>6952</v>
      </c>
      <c r="C4673" s="7" t="s">
        <v>6953</v>
      </c>
      <c r="I4673" s="64"/>
      <c r="J4673" s="65"/>
      <c r="K4673" s="10"/>
      <c r="L4673" s="21">
        <v>254335.4632183908</v>
      </c>
      <c r="M4673" s="68"/>
      <c r="N4673" s="4"/>
    </row>
    <row r="4674" spans="2:14">
      <c r="B4674" s="59" t="s">
        <v>6954</v>
      </c>
      <c r="C4674" s="7" t="s">
        <v>6955</v>
      </c>
      <c r="I4674" s="64"/>
      <c r="J4674" s="65"/>
      <c r="K4674" s="10"/>
      <c r="L4674" s="21">
        <v>250078.79425287357</v>
      </c>
      <c r="M4674" s="68"/>
      <c r="N4674" s="4"/>
    </row>
    <row r="4675" spans="2:14">
      <c r="B4675" s="59" t="s">
        <v>6956</v>
      </c>
      <c r="C4675" s="7" t="s">
        <v>6957</v>
      </c>
      <c r="I4675" s="64"/>
      <c r="J4675" s="65"/>
      <c r="K4675" s="10"/>
      <c r="L4675" s="21">
        <v>247086.23620689654</v>
      </c>
      <c r="M4675" s="68"/>
      <c r="N4675" s="4"/>
    </row>
    <row r="4676" spans="2:14">
      <c r="B4676" s="59" t="s">
        <v>6958</v>
      </c>
      <c r="C4676" s="7" t="s">
        <v>6959</v>
      </c>
      <c r="I4676" s="64"/>
      <c r="J4676" s="65"/>
      <c r="K4676" s="10"/>
      <c r="L4676" s="21">
        <v>254504.45114942529</v>
      </c>
      <c r="M4676" s="68"/>
      <c r="N4676" s="4"/>
    </row>
    <row r="4677" spans="2:14">
      <c r="B4677" s="59" t="s">
        <v>6960</v>
      </c>
      <c r="C4677" s="7" t="s">
        <v>6961</v>
      </c>
      <c r="I4677" s="64"/>
      <c r="J4677" s="65"/>
      <c r="K4677" s="10"/>
      <c r="L4677" s="21">
        <v>251350.00977011494</v>
      </c>
      <c r="M4677" s="68"/>
      <c r="N4677" s="4"/>
    </row>
    <row r="4678" spans="2:14">
      <c r="B4678" s="59" t="s">
        <v>6962</v>
      </c>
      <c r="C4678" s="7" t="s">
        <v>6963</v>
      </c>
      <c r="I4678" s="64"/>
      <c r="J4678" s="65"/>
      <c r="K4678" s="10"/>
      <c r="L4678" s="21">
        <v>261634.4224137931</v>
      </c>
      <c r="M4678" s="68"/>
      <c r="N4678" s="4"/>
    </row>
    <row r="4679" spans="2:14">
      <c r="B4679" s="59" t="s">
        <v>6964</v>
      </c>
      <c r="C4679" s="7" t="s">
        <v>6965</v>
      </c>
      <c r="I4679" s="64"/>
      <c r="J4679" s="65"/>
      <c r="K4679" s="10"/>
      <c r="L4679" s="21">
        <v>258220.66321839081</v>
      </c>
      <c r="M4679" s="68"/>
      <c r="N4679" s="4"/>
    </row>
    <row r="4680" spans="2:14">
      <c r="B4680" s="59" t="s">
        <v>6966</v>
      </c>
      <c r="C4680" s="7" t="s">
        <v>6967</v>
      </c>
      <c r="I4680" s="64"/>
      <c r="J4680" s="65"/>
      <c r="K4680" s="10"/>
      <c r="L4680" s="21">
        <v>287505.81494252873</v>
      </c>
      <c r="M4680" s="68"/>
      <c r="N4680" s="4"/>
    </row>
    <row r="4681" spans="2:14">
      <c r="B4681" s="59" t="s">
        <v>6968</v>
      </c>
      <c r="C4681" s="7" t="s">
        <v>6969</v>
      </c>
      <c r="I4681" s="64"/>
      <c r="J4681" s="65"/>
      <c r="K4681" s="10"/>
      <c r="L4681" s="21">
        <v>283148.15919540229</v>
      </c>
      <c r="M4681" s="68"/>
      <c r="N4681" s="4"/>
    </row>
    <row r="4682" spans="2:14">
      <c r="B4682" s="59" t="s">
        <v>6970</v>
      </c>
      <c r="C4682" s="7" t="s">
        <v>6971</v>
      </c>
      <c r="I4682" s="64"/>
      <c r="J4682" s="65"/>
      <c r="K4682" s="10"/>
      <c r="L4682" s="21">
        <v>292895.66724137933</v>
      </c>
      <c r="M4682" s="68"/>
      <c r="N4682" s="4"/>
    </row>
    <row r="4683" spans="2:14">
      <c r="B4683" s="59" t="s">
        <v>6972</v>
      </c>
      <c r="C4683" s="7" t="s">
        <v>6973</v>
      </c>
      <c r="I4683" s="64"/>
      <c r="J4683" s="65"/>
      <c r="K4683" s="10"/>
      <c r="L4683" s="21">
        <v>275951.20172413794</v>
      </c>
      <c r="M4683" s="68"/>
      <c r="N4683" s="4"/>
    </row>
    <row r="4684" spans="2:14">
      <c r="B4684" s="59" t="s">
        <v>6974</v>
      </c>
      <c r="C4684" s="7" t="s">
        <v>6975</v>
      </c>
      <c r="I4684" s="64"/>
      <c r="J4684" s="65"/>
      <c r="K4684" s="10"/>
      <c r="L4684" s="21">
        <v>296622.53620689653</v>
      </c>
      <c r="M4684" s="68"/>
      <c r="N4684" s="4"/>
    </row>
    <row r="4685" spans="2:14">
      <c r="B4685" s="59" t="s">
        <v>6976</v>
      </c>
      <c r="C4685" s="7" t="s">
        <v>6977</v>
      </c>
      <c r="I4685" s="64"/>
      <c r="J4685" s="65"/>
      <c r="K4685" s="10"/>
      <c r="L4685" s="21">
        <v>279362.93103448278</v>
      </c>
      <c r="M4685" s="68"/>
      <c r="N4685" s="4"/>
    </row>
    <row r="4686" spans="2:14">
      <c r="B4686" s="59" t="s">
        <v>6978</v>
      </c>
      <c r="C4686" s="7" t="s">
        <v>6979</v>
      </c>
      <c r="I4686" s="64"/>
      <c r="J4686" s="65"/>
      <c r="K4686" s="10"/>
      <c r="L4686" s="21">
        <v>302628.45862068969</v>
      </c>
      <c r="M4686" s="68"/>
      <c r="N4686" s="4"/>
    </row>
    <row r="4687" spans="2:14">
      <c r="B4687" s="59" t="s">
        <v>6980</v>
      </c>
      <c r="C4687" s="7" t="s">
        <v>6981</v>
      </c>
      <c r="I4687" s="64"/>
      <c r="J4687" s="65"/>
      <c r="K4687" s="10"/>
      <c r="L4687" s="21">
        <v>284861.38218390802</v>
      </c>
      <c r="M4687" s="68"/>
      <c r="N4687" s="4"/>
    </row>
    <row r="4688" spans="2:14">
      <c r="B4688" s="59" t="s">
        <v>6982</v>
      </c>
      <c r="C4688" s="7" t="s">
        <v>6983</v>
      </c>
      <c r="I4688" s="64"/>
      <c r="J4688" s="65"/>
      <c r="K4688" s="10"/>
      <c r="L4688" s="21">
        <v>294705.30977011495</v>
      </c>
      <c r="M4688" s="68"/>
      <c r="N4688" s="4"/>
    </row>
    <row r="4689" spans="2:14">
      <c r="B4689" s="59" t="s">
        <v>6984</v>
      </c>
      <c r="C4689" s="7" t="s">
        <v>6985</v>
      </c>
      <c r="I4689" s="64"/>
      <c r="J4689" s="65"/>
      <c r="K4689" s="10"/>
      <c r="L4689" s="21">
        <v>277611.14022988506</v>
      </c>
      <c r="M4689" s="68"/>
      <c r="N4689" s="4"/>
    </row>
    <row r="4690" spans="2:14">
      <c r="B4690" s="59" t="s">
        <v>6986</v>
      </c>
      <c r="C4690" s="7" t="s">
        <v>6987</v>
      </c>
      <c r="I4690" s="64"/>
      <c r="J4690" s="65"/>
      <c r="K4690" s="10"/>
      <c r="L4690" s="21">
        <v>299367.95574712643</v>
      </c>
      <c r="M4690" s="68"/>
      <c r="N4690" s="4"/>
    </row>
    <row r="4691" spans="2:14">
      <c r="B4691" s="59" t="s">
        <v>6988</v>
      </c>
      <c r="C4691" s="7" t="s">
        <v>6989</v>
      </c>
      <c r="I4691" s="64"/>
      <c r="J4691" s="65"/>
      <c r="K4691" s="10"/>
      <c r="L4691" s="21">
        <v>281874.91379310342</v>
      </c>
      <c r="M4691" s="68"/>
      <c r="N4691" s="4"/>
    </row>
    <row r="4692" spans="2:14">
      <c r="B4692" s="59" t="s">
        <v>6990</v>
      </c>
      <c r="C4692" s="7" t="s">
        <v>6991</v>
      </c>
      <c r="I4692" s="64"/>
      <c r="J4692" s="65"/>
      <c r="K4692" s="10"/>
      <c r="L4692" s="21">
        <v>306872.94827586209</v>
      </c>
      <c r="M4692" s="68"/>
      <c r="N4692" s="4"/>
    </row>
    <row r="4693" spans="2:14">
      <c r="B4693" s="59" t="s">
        <v>6992</v>
      </c>
      <c r="C4693" s="7" t="s">
        <v>6993</v>
      </c>
      <c r="I4693" s="64"/>
      <c r="J4693" s="65"/>
      <c r="K4693" s="10"/>
      <c r="L4693" s="21">
        <v>288747.08965517243</v>
      </c>
      <c r="M4693" s="68"/>
      <c r="N4693" s="4"/>
    </row>
    <row r="4694" spans="2:14">
      <c r="B4694" s="59" t="s">
        <v>6994</v>
      </c>
      <c r="C4694" s="7" t="s">
        <v>6995</v>
      </c>
      <c r="I4694" s="64"/>
      <c r="J4694" s="65"/>
      <c r="K4694" s="10"/>
      <c r="L4694" s="21">
        <v>334104.87126436783</v>
      </c>
      <c r="M4694" s="68"/>
      <c r="N4694" s="4"/>
    </row>
    <row r="4695" spans="2:14">
      <c r="B4695" s="59" t="s">
        <v>6996</v>
      </c>
      <c r="C4695" s="7" t="s">
        <v>6997</v>
      </c>
      <c r="I4695" s="64"/>
      <c r="J4695" s="65"/>
      <c r="K4695" s="10"/>
      <c r="L4695" s="21">
        <v>313672.5557471264</v>
      </c>
      <c r="M4695" s="68"/>
      <c r="N4695" s="4"/>
    </row>
    <row r="4696" spans="2:14">
      <c r="B4696" s="59" t="s">
        <v>6998</v>
      </c>
      <c r="C4696" s="7" t="s">
        <v>6999</v>
      </c>
      <c r="I4696" s="64"/>
      <c r="J4696" s="65"/>
      <c r="K4696" s="10"/>
      <c r="L4696" s="21">
        <v>5659.8270114942534</v>
      </c>
      <c r="M4696" s="68"/>
      <c r="N4696" s="4"/>
    </row>
    <row r="4697" spans="2:14">
      <c r="B4697" s="59" t="s">
        <v>7000</v>
      </c>
      <c r="C4697" s="7" t="s">
        <v>7001</v>
      </c>
      <c r="I4697" s="64"/>
      <c r="J4697" s="65"/>
      <c r="K4697" s="10"/>
      <c r="L4697" s="21">
        <v>5659.8270114942534</v>
      </c>
      <c r="M4697" s="68"/>
      <c r="N4697" s="4"/>
    </row>
    <row r="4698" spans="2:14">
      <c r="B4698" s="59" t="s">
        <v>7002</v>
      </c>
      <c r="C4698" s="7" t="s">
        <v>7003</v>
      </c>
      <c r="I4698" s="64"/>
      <c r="J4698" s="65"/>
      <c r="K4698" s="10"/>
      <c r="L4698" s="21">
        <v>5659.8270114942534</v>
      </c>
      <c r="M4698" s="68"/>
      <c r="N4698" s="4"/>
    </row>
    <row r="4699" spans="2:14">
      <c r="B4699" s="59" t="s">
        <v>7004</v>
      </c>
      <c r="C4699" s="7" t="s">
        <v>7005</v>
      </c>
      <c r="I4699" s="64"/>
      <c r="J4699" s="65"/>
      <c r="K4699" s="10"/>
      <c r="L4699" s="21">
        <v>6641.2764367816089</v>
      </c>
      <c r="M4699" s="68"/>
      <c r="N4699" s="4"/>
    </row>
    <row r="4700" spans="2:14">
      <c r="B4700" s="59" t="s">
        <v>7006</v>
      </c>
      <c r="C4700" s="7" t="s">
        <v>7007</v>
      </c>
      <c r="I4700" s="64"/>
      <c r="J4700" s="65"/>
      <c r="K4700" s="10"/>
      <c r="L4700" s="21">
        <v>7152.3</v>
      </c>
      <c r="M4700" s="68"/>
      <c r="N4700" s="4"/>
    </row>
    <row r="4701" spans="2:14">
      <c r="B4701" s="59" t="s">
        <v>36928</v>
      </c>
      <c r="C4701" s="7" t="s">
        <v>39095</v>
      </c>
      <c r="I4701" s="64"/>
      <c r="J4701" s="65"/>
      <c r="K4701" s="10"/>
      <c r="L4701" s="21">
        <v>7962.7316091954026</v>
      </c>
      <c r="M4701" s="68"/>
      <c r="N4701" s="4"/>
    </row>
    <row r="4702" spans="2:14">
      <c r="B4702" s="59" t="s">
        <v>7008</v>
      </c>
      <c r="C4702" s="7" t="s">
        <v>7009</v>
      </c>
      <c r="I4702" s="64"/>
      <c r="J4702" s="65"/>
      <c r="K4702" s="10"/>
      <c r="L4702" s="21">
        <v>8303.7522988505752</v>
      </c>
      <c r="M4702" s="68"/>
      <c r="N4702" s="4"/>
    </row>
    <row r="4703" spans="2:14">
      <c r="B4703" s="59" t="s">
        <v>7010</v>
      </c>
      <c r="C4703" s="7" t="s">
        <v>7011</v>
      </c>
      <c r="I4703" s="64"/>
      <c r="J4703" s="65"/>
      <c r="K4703" s="10"/>
      <c r="L4703" s="21">
        <v>8303.7522988505752</v>
      </c>
      <c r="M4703" s="68"/>
      <c r="N4703" s="4"/>
    </row>
    <row r="4704" spans="2:14">
      <c r="B4704" s="59" t="s">
        <v>7012</v>
      </c>
      <c r="C4704" s="7" t="s">
        <v>7013</v>
      </c>
      <c r="I4704" s="64"/>
      <c r="J4704" s="65"/>
      <c r="K4704" s="10"/>
      <c r="L4704" s="21">
        <v>8303.7522988505752</v>
      </c>
      <c r="M4704" s="68"/>
      <c r="N4704" s="4"/>
    </row>
    <row r="4705" spans="2:14">
      <c r="B4705" s="59" t="s">
        <v>7014</v>
      </c>
      <c r="C4705" s="7" t="s">
        <v>7015</v>
      </c>
      <c r="I4705" s="64"/>
      <c r="J4705" s="65"/>
      <c r="K4705" s="10"/>
      <c r="L4705" s="21">
        <v>8602.6528735632182</v>
      </c>
      <c r="M4705" s="68"/>
      <c r="N4705" s="4"/>
    </row>
    <row r="4706" spans="2:14">
      <c r="B4706" s="59" t="s">
        <v>7016</v>
      </c>
      <c r="C4706" s="7" t="s">
        <v>7017</v>
      </c>
      <c r="I4706" s="64"/>
      <c r="J4706" s="65"/>
      <c r="K4706" s="10"/>
      <c r="L4706" s="21">
        <v>8602.6528735632182</v>
      </c>
      <c r="M4706" s="68"/>
      <c r="N4706" s="4"/>
    </row>
    <row r="4707" spans="2:14">
      <c r="B4707" s="59" t="s">
        <v>7018</v>
      </c>
      <c r="C4707" s="7" t="s">
        <v>7019</v>
      </c>
      <c r="I4707" s="64"/>
      <c r="J4707" s="65"/>
      <c r="K4707" s="10"/>
      <c r="L4707" s="21">
        <v>8602.6528735632182</v>
      </c>
      <c r="M4707" s="68"/>
      <c r="N4707" s="4"/>
    </row>
    <row r="4708" spans="2:14">
      <c r="B4708" s="59" t="s">
        <v>7020</v>
      </c>
      <c r="C4708" s="7" t="s">
        <v>7021</v>
      </c>
      <c r="I4708" s="64"/>
      <c r="J4708" s="65"/>
      <c r="K4708" s="10"/>
      <c r="L4708" s="21">
        <v>9583.5948275862083</v>
      </c>
      <c r="M4708" s="68"/>
      <c r="N4708" s="4"/>
    </row>
    <row r="4709" spans="2:14">
      <c r="B4709" s="59" t="s">
        <v>7022</v>
      </c>
      <c r="C4709" s="7" t="s">
        <v>7023</v>
      </c>
      <c r="I4709" s="64"/>
      <c r="J4709" s="65"/>
      <c r="K4709" s="10"/>
      <c r="L4709" s="21">
        <v>10093.603448275862</v>
      </c>
      <c r="M4709" s="68"/>
      <c r="N4709" s="4"/>
    </row>
    <row r="4710" spans="2:14">
      <c r="B4710" s="59" t="s">
        <v>7024</v>
      </c>
      <c r="C4710" s="7" t="s">
        <v>7025</v>
      </c>
      <c r="I4710" s="64"/>
      <c r="J4710" s="65"/>
      <c r="K4710" s="10"/>
      <c r="L4710" s="21">
        <v>10093.603448275862</v>
      </c>
      <c r="M4710" s="68"/>
      <c r="N4710" s="4"/>
    </row>
    <row r="4711" spans="2:14">
      <c r="B4711" s="59" t="s">
        <v>7026</v>
      </c>
      <c r="C4711" s="7" t="s">
        <v>7027</v>
      </c>
      <c r="I4711" s="64"/>
      <c r="J4711" s="65"/>
      <c r="K4711" s="10"/>
      <c r="L4711" s="21">
        <v>6509.8413793103446</v>
      </c>
      <c r="M4711" s="68"/>
      <c r="N4711" s="4"/>
    </row>
    <row r="4712" spans="2:14">
      <c r="B4712" s="59" t="s">
        <v>7028</v>
      </c>
      <c r="C4712" s="7" t="s">
        <v>7029</v>
      </c>
      <c r="I4712" s="64"/>
      <c r="J4712" s="65"/>
      <c r="K4712" s="10"/>
      <c r="L4712" s="21">
        <v>6509.8413793103446</v>
      </c>
      <c r="M4712" s="68"/>
      <c r="N4712" s="4"/>
    </row>
    <row r="4713" spans="2:14">
      <c r="B4713" s="59" t="s">
        <v>7030</v>
      </c>
      <c r="C4713" s="7" t="s">
        <v>7031</v>
      </c>
      <c r="I4713" s="64"/>
      <c r="J4713" s="65"/>
      <c r="K4713" s="10"/>
      <c r="L4713" s="21">
        <v>8503.1885057471263</v>
      </c>
      <c r="M4713" s="68"/>
      <c r="N4713" s="4"/>
    </row>
    <row r="4714" spans="2:14">
      <c r="B4714" s="59" t="s">
        <v>7032</v>
      </c>
      <c r="C4714" s="7" t="s">
        <v>7033</v>
      </c>
      <c r="I4714" s="64"/>
      <c r="J4714" s="65"/>
      <c r="K4714" s="10"/>
      <c r="L4714" s="21">
        <v>8503.1885057471263</v>
      </c>
      <c r="M4714" s="68"/>
      <c r="N4714" s="4"/>
    </row>
    <row r="4715" spans="2:14">
      <c r="B4715" s="59" t="s">
        <v>7034</v>
      </c>
      <c r="C4715" s="7" t="s">
        <v>7035</v>
      </c>
      <c r="I4715" s="64"/>
      <c r="J4715" s="65"/>
      <c r="K4715" s="10"/>
      <c r="L4715" s="21">
        <v>9782.5235632183903</v>
      </c>
      <c r="M4715" s="68"/>
      <c r="N4715" s="4"/>
    </row>
    <row r="4716" spans="2:14">
      <c r="B4716" s="59" t="s">
        <v>7036</v>
      </c>
      <c r="C4716" s="7" t="s">
        <v>7037</v>
      </c>
      <c r="I4716" s="64"/>
      <c r="J4716" s="65"/>
      <c r="K4716" s="10"/>
      <c r="L4716" s="21">
        <v>9782.5235632183903</v>
      </c>
      <c r="M4716" s="68"/>
      <c r="N4716" s="4"/>
    </row>
    <row r="4717" spans="2:14">
      <c r="B4717" s="59" t="s">
        <v>7038</v>
      </c>
      <c r="C4717" s="7" t="s">
        <v>7039</v>
      </c>
      <c r="I4717" s="64"/>
      <c r="J4717" s="65"/>
      <c r="K4717" s="10"/>
      <c r="L4717" s="21">
        <v>9668.3425287356331</v>
      </c>
      <c r="M4717" s="68"/>
      <c r="N4717" s="4"/>
    </row>
    <row r="4718" spans="2:14">
      <c r="B4718" s="59" t="s">
        <v>7040</v>
      </c>
      <c r="C4718" s="7" t="s">
        <v>7041</v>
      </c>
      <c r="I4718" s="64"/>
      <c r="J4718" s="65"/>
      <c r="K4718" s="10"/>
      <c r="L4718" s="21">
        <v>9668.3425287356331</v>
      </c>
      <c r="M4718" s="68"/>
      <c r="N4718" s="4"/>
    </row>
    <row r="4719" spans="2:14">
      <c r="B4719" s="59" t="s">
        <v>7042</v>
      </c>
      <c r="C4719" s="7" t="s">
        <v>7043</v>
      </c>
      <c r="I4719" s="64"/>
      <c r="J4719" s="65"/>
      <c r="K4719" s="10"/>
      <c r="L4719" s="21">
        <v>11595.718390804597</v>
      </c>
      <c r="M4719" s="68"/>
      <c r="N4719" s="4"/>
    </row>
    <row r="4720" spans="2:14">
      <c r="B4720" s="59" t="s">
        <v>7044</v>
      </c>
      <c r="C4720" s="7" t="s">
        <v>7045</v>
      </c>
      <c r="I4720" s="64"/>
      <c r="J4720" s="65"/>
      <c r="K4720" s="10"/>
      <c r="L4720" s="21">
        <v>12875.053448275863</v>
      </c>
      <c r="M4720" s="68"/>
      <c r="N4720" s="4"/>
    </row>
    <row r="4721" spans="2:14">
      <c r="B4721" s="59" t="s">
        <v>7046</v>
      </c>
      <c r="C4721" s="7" t="s">
        <v>7047</v>
      </c>
      <c r="I4721" s="64"/>
      <c r="J4721" s="65"/>
      <c r="K4721" s="10"/>
      <c r="L4721" s="21">
        <v>12875.053448275863</v>
      </c>
      <c r="M4721" s="68"/>
      <c r="N4721" s="4"/>
    </row>
    <row r="4722" spans="2:14">
      <c r="B4722" s="59" t="s">
        <v>7048</v>
      </c>
      <c r="C4722" s="7" t="s">
        <v>7049</v>
      </c>
      <c r="I4722" s="64"/>
      <c r="J4722" s="65"/>
      <c r="K4722" s="10"/>
      <c r="L4722" s="21">
        <v>14757.77183908046</v>
      </c>
      <c r="M4722" s="68"/>
      <c r="N4722" s="4"/>
    </row>
    <row r="4723" spans="2:14">
      <c r="B4723" s="59" t="s">
        <v>7050</v>
      </c>
      <c r="C4723" s="7" t="s">
        <v>7051</v>
      </c>
      <c r="I4723" s="64"/>
      <c r="J4723" s="65"/>
      <c r="K4723" s="10"/>
      <c r="L4723" s="21">
        <v>14757.77183908046</v>
      </c>
      <c r="M4723" s="68"/>
      <c r="N4723" s="4"/>
    </row>
    <row r="4724" spans="2:14">
      <c r="B4724" s="59" t="s">
        <v>7052</v>
      </c>
      <c r="C4724" s="7" t="s">
        <v>7053</v>
      </c>
      <c r="I4724" s="64"/>
      <c r="J4724" s="65"/>
      <c r="K4724" s="10"/>
      <c r="L4724" s="21">
        <v>16577.563793103447</v>
      </c>
      <c r="M4724" s="68"/>
      <c r="N4724" s="4"/>
    </row>
    <row r="4725" spans="2:14">
      <c r="B4725" s="59" t="s">
        <v>7054</v>
      </c>
      <c r="C4725" s="7" t="s">
        <v>7055</v>
      </c>
      <c r="I4725" s="64"/>
      <c r="J4725" s="65"/>
      <c r="K4725" s="10"/>
      <c r="L4725" s="21">
        <v>16577.563793103447</v>
      </c>
      <c r="M4725" s="68"/>
      <c r="N4725" s="4"/>
    </row>
    <row r="4726" spans="2:14">
      <c r="B4726" s="59" t="s">
        <v>7056</v>
      </c>
      <c r="C4726" s="7" t="s">
        <v>7057</v>
      </c>
      <c r="I4726" s="64"/>
      <c r="J4726" s="65"/>
      <c r="K4726" s="10"/>
      <c r="L4726" s="21">
        <v>17857.913793103449</v>
      </c>
      <c r="M4726" s="68"/>
      <c r="N4726" s="4"/>
    </row>
    <row r="4727" spans="2:14">
      <c r="B4727" s="59" t="s">
        <v>7058</v>
      </c>
      <c r="C4727" s="7" t="s">
        <v>7059</v>
      </c>
      <c r="I4727" s="64"/>
      <c r="J4727" s="65"/>
      <c r="K4727" s="10"/>
      <c r="L4727" s="21">
        <v>17857.913793103449</v>
      </c>
      <c r="M4727" s="68"/>
      <c r="N4727" s="4"/>
    </row>
    <row r="4728" spans="2:14">
      <c r="B4728" s="59" t="s">
        <v>7060</v>
      </c>
      <c r="C4728" s="7" t="s">
        <v>7061</v>
      </c>
      <c r="I4728" s="64"/>
      <c r="J4728" s="65"/>
      <c r="K4728" s="10"/>
      <c r="L4728" s="21">
        <v>15617.935632183908</v>
      </c>
      <c r="M4728" s="68"/>
      <c r="N4728" s="4"/>
    </row>
    <row r="4729" spans="2:14">
      <c r="B4729" s="59" t="s">
        <v>7062</v>
      </c>
      <c r="C4729" s="7" t="s">
        <v>7063</v>
      </c>
      <c r="I4729" s="64"/>
      <c r="J4729" s="65"/>
      <c r="K4729" s="10"/>
      <c r="L4729" s="21">
        <v>15617.935632183908</v>
      </c>
      <c r="M4729" s="68"/>
      <c r="N4729" s="4"/>
    </row>
    <row r="4730" spans="2:14">
      <c r="B4730" s="59" t="s">
        <v>7064</v>
      </c>
      <c r="C4730" s="7" t="s">
        <v>7065</v>
      </c>
      <c r="I4730" s="64"/>
      <c r="J4730" s="65"/>
      <c r="K4730" s="10"/>
      <c r="L4730" s="21">
        <v>17419.966091954026</v>
      </c>
      <c r="M4730" s="68"/>
      <c r="N4730" s="4"/>
    </row>
    <row r="4731" spans="2:14">
      <c r="B4731" s="59" t="s">
        <v>7066</v>
      </c>
      <c r="C4731" s="7" t="s">
        <v>7067</v>
      </c>
      <c r="I4731" s="64"/>
      <c r="J4731" s="65"/>
      <c r="K4731" s="10"/>
      <c r="L4731" s="21">
        <v>17419.966091954026</v>
      </c>
      <c r="M4731" s="68"/>
      <c r="N4731" s="4"/>
    </row>
    <row r="4732" spans="2:14">
      <c r="B4732" s="59" t="s">
        <v>7068</v>
      </c>
      <c r="C4732" s="7" t="s">
        <v>7069</v>
      </c>
      <c r="I4732" s="64"/>
      <c r="J4732" s="65"/>
      <c r="K4732" s="10"/>
      <c r="L4732" s="21">
        <v>18698.793678160921</v>
      </c>
      <c r="M4732" s="68"/>
      <c r="N4732" s="4"/>
    </row>
    <row r="4733" spans="2:14">
      <c r="B4733" s="59" t="s">
        <v>7070</v>
      </c>
      <c r="C4733" s="7" t="s">
        <v>7071</v>
      </c>
      <c r="I4733" s="64"/>
      <c r="J4733" s="65"/>
      <c r="K4733" s="10"/>
      <c r="L4733" s="21">
        <v>18698.793678160921</v>
      </c>
      <c r="M4733" s="68"/>
      <c r="N4733" s="4"/>
    </row>
    <row r="4734" spans="2:14">
      <c r="B4734" s="59" t="s">
        <v>7072</v>
      </c>
      <c r="C4734" s="7" t="s">
        <v>7073</v>
      </c>
      <c r="I4734" s="64"/>
      <c r="J4734" s="65"/>
      <c r="K4734" s="10"/>
      <c r="L4734" s="21">
        <v>16699.356896551726</v>
      </c>
      <c r="M4734" s="68"/>
      <c r="N4734" s="4"/>
    </row>
    <row r="4735" spans="2:14">
      <c r="B4735" s="59" t="s">
        <v>7074</v>
      </c>
      <c r="C4735" s="7" t="s">
        <v>7075</v>
      </c>
      <c r="I4735" s="64"/>
      <c r="J4735" s="65"/>
      <c r="K4735" s="10"/>
      <c r="L4735" s="21">
        <v>16699.356896551726</v>
      </c>
      <c r="M4735" s="68"/>
      <c r="N4735" s="4"/>
    </row>
    <row r="4736" spans="2:14">
      <c r="B4736" s="59" t="s">
        <v>7076</v>
      </c>
      <c r="C4736" s="7" t="s">
        <v>7077</v>
      </c>
      <c r="I4736" s="64"/>
      <c r="J4736" s="65"/>
      <c r="K4736" s="10"/>
      <c r="L4736" s="21">
        <v>18478.551149425286</v>
      </c>
      <c r="M4736" s="68"/>
      <c r="N4736" s="4"/>
    </row>
    <row r="4737" spans="2:14">
      <c r="B4737" s="59" t="s">
        <v>7078</v>
      </c>
      <c r="C4737" s="7" t="s">
        <v>7079</v>
      </c>
      <c r="I4737" s="64"/>
      <c r="J4737" s="65"/>
      <c r="K4737" s="10"/>
      <c r="L4737" s="21">
        <v>18478.551149425286</v>
      </c>
      <c r="M4737" s="68"/>
      <c r="N4737" s="4"/>
    </row>
    <row r="4738" spans="2:14">
      <c r="B4738" s="59" t="s">
        <v>7080</v>
      </c>
      <c r="C4738" s="7" t="s">
        <v>7081</v>
      </c>
      <c r="I4738" s="64"/>
      <c r="J4738" s="65"/>
      <c r="K4738" s="10"/>
      <c r="L4738" s="21">
        <v>19758.901149425285</v>
      </c>
      <c r="M4738" s="68"/>
      <c r="N4738" s="4"/>
    </row>
    <row r="4739" spans="2:14">
      <c r="B4739" s="59" t="s">
        <v>7082</v>
      </c>
      <c r="C4739" s="7" t="s">
        <v>7083</v>
      </c>
      <c r="I4739" s="64"/>
      <c r="J4739" s="65"/>
      <c r="K4739" s="10"/>
      <c r="L4739" s="21">
        <v>19758.901149425285</v>
      </c>
      <c r="M4739" s="68"/>
      <c r="N4739" s="4"/>
    </row>
    <row r="4740" spans="2:14">
      <c r="B4740" s="59" t="s">
        <v>7084</v>
      </c>
      <c r="C4740" s="7" t="s">
        <v>7085</v>
      </c>
      <c r="I4740" s="64"/>
      <c r="J4740" s="65"/>
      <c r="K4740" s="10"/>
      <c r="L4740" s="21">
        <v>8620.9218390804599</v>
      </c>
      <c r="M4740" s="68"/>
      <c r="N4740" s="4"/>
    </row>
    <row r="4741" spans="2:14">
      <c r="B4741" s="59" t="s">
        <v>7086</v>
      </c>
      <c r="C4741" s="7" t="s">
        <v>7087</v>
      </c>
      <c r="I4741" s="64"/>
      <c r="J4741" s="65"/>
      <c r="K4741" s="10"/>
      <c r="L4741" s="21">
        <v>7077.7017241379317</v>
      </c>
      <c r="M4741" s="68"/>
      <c r="N4741" s="4"/>
    </row>
    <row r="4742" spans="2:14">
      <c r="B4742" s="59" t="s">
        <v>7088</v>
      </c>
      <c r="C4742" s="7" t="s">
        <v>7089</v>
      </c>
      <c r="I4742" s="64"/>
      <c r="J4742" s="65"/>
      <c r="K4742" s="10"/>
      <c r="L4742" s="21">
        <v>428.81321839080459</v>
      </c>
      <c r="M4742" s="68"/>
      <c r="N4742" s="4"/>
    </row>
    <row r="4743" spans="2:14">
      <c r="B4743" s="59" t="s">
        <v>7090</v>
      </c>
      <c r="C4743" s="7" t="s">
        <v>7091</v>
      </c>
      <c r="I4743" s="64"/>
      <c r="J4743" s="65"/>
      <c r="K4743" s="10"/>
      <c r="L4743" s="21">
        <v>9142.0948275862065</v>
      </c>
      <c r="M4743" s="68"/>
      <c r="N4743" s="4"/>
    </row>
    <row r="4744" spans="2:14">
      <c r="B4744" s="59" t="s">
        <v>7092</v>
      </c>
      <c r="C4744" s="7" t="s">
        <v>7093</v>
      </c>
      <c r="I4744" s="64"/>
      <c r="J4744" s="65"/>
      <c r="K4744" s="10"/>
      <c r="L4744" s="21">
        <v>15561.606321839081</v>
      </c>
      <c r="M4744" s="68"/>
      <c r="N4744" s="4"/>
    </row>
    <row r="4745" spans="2:14">
      <c r="B4745" s="59" t="s">
        <v>7094</v>
      </c>
      <c r="C4745" s="7" t="s">
        <v>7095</v>
      </c>
      <c r="I4745" s="64"/>
      <c r="J4745" s="65"/>
      <c r="K4745" s="10"/>
      <c r="L4745" s="21">
        <v>8940.6287356321845</v>
      </c>
      <c r="M4745" s="68"/>
      <c r="N4745" s="4"/>
    </row>
    <row r="4746" spans="2:14">
      <c r="B4746" s="59" t="s">
        <v>7096</v>
      </c>
      <c r="C4746" s="7" t="s">
        <v>7097</v>
      </c>
      <c r="I4746" s="64"/>
      <c r="J4746" s="65"/>
      <c r="K4746" s="10"/>
      <c r="L4746" s="21">
        <v>10793.406321839082</v>
      </c>
      <c r="M4746" s="68"/>
      <c r="N4746" s="4"/>
    </row>
    <row r="4747" spans="2:14">
      <c r="B4747" s="59" t="s">
        <v>7098</v>
      </c>
      <c r="C4747" s="7" t="s">
        <v>7099</v>
      </c>
      <c r="I4747" s="64"/>
      <c r="J4747" s="65"/>
      <c r="K4747" s="10"/>
      <c r="L4747" s="21">
        <v>19450.866091954023</v>
      </c>
      <c r="M4747" s="68"/>
      <c r="N4747" s="4"/>
    </row>
    <row r="4748" spans="2:14">
      <c r="B4748" s="59" t="s">
        <v>7100</v>
      </c>
      <c r="C4748" s="7" t="s">
        <v>7101</v>
      </c>
      <c r="I4748" s="64"/>
      <c r="J4748" s="65"/>
      <c r="K4748" s="10"/>
      <c r="L4748" s="21">
        <v>39278.275862068964</v>
      </c>
      <c r="M4748" s="68"/>
      <c r="N4748" s="4"/>
    </row>
    <row r="4749" spans="2:14">
      <c r="B4749" s="59" t="s">
        <v>7102</v>
      </c>
      <c r="C4749" s="7" t="s">
        <v>7103</v>
      </c>
      <c r="I4749" s="64"/>
      <c r="J4749" s="65"/>
      <c r="K4749" s="10"/>
      <c r="L4749" s="21">
        <v>43955.131034482758</v>
      </c>
      <c r="M4749" s="68"/>
      <c r="N4749" s="4"/>
    </row>
    <row r="4750" spans="2:14">
      <c r="B4750" s="59" t="s">
        <v>7104</v>
      </c>
      <c r="C4750" s="7" t="s">
        <v>7105</v>
      </c>
      <c r="I4750" s="64"/>
      <c r="J4750" s="65"/>
      <c r="K4750" s="10"/>
      <c r="L4750" s="21">
        <v>19641.67528735632</v>
      </c>
      <c r="M4750" s="68"/>
      <c r="N4750" s="4"/>
    </row>
    <row r="4751" spans="2:14">
      <c r="B4751" s="59" t="s">
        <v>7106</v>
      </c>
      <c r="C4751" s="7" t="s">
        <v>7107</v>
      </c>
      <c r="I4751" s="64"/>
      <c r="J4751" s="65"/>
      <c r="K4751" s="10"/>
      <c r="L4751" s="21">
        <v>14277.196551724139</v>
      </c>
      <c r="M4751" s="68"/>
      <c r="N4751" s="4"/>
    </row>
    <row r="4752" spans="2:14">
      <c r="B4752" s="59" t="s">
        <v>7108</v>
      </c>
      <c r="C4752" s="7" t="s">
        <v>7109</v>
      </c>
      <c r="I4752" s="64"/>
      <c r="J4752" s="65"/>
      <c r="K4752" s="10"/>
      <c r="L4752" s="21">
        <v>8734.5954022988499</v>
      </c>
      <c r="M4752" s="68"/>
      <c r="N4752" s="4"/>
    </row>
    <row r="4753" spans="2:14">
      <c r="B4753" s="59" t="s">
        <v>7110</v>
      </c>
      <c r="C4753" s="7" t="s">
        <v>7111</v>
      </c>
      <c r="I4753" s="64"/>
      <c r="J4753" s="65"/>
      <c r="K4753" s="10"/>
      <c r="L4753" s="21">
        <v>17618.894827586206</v>
      </c>
      <c r="M4753" s="68"/>
      <c r="N4753" s="4"/>
    </row>
    <row r="4754" spans="2:14">
      <c r="B4754" s="59" t="s">
        <v>7112</v>
      </c>
      <c r="C4754" s="7" t="s">
        <v>7113</v>
      </c>
      <c r="I4754" s="64"/>
      <c r="J4754" s="65"/>
      <c r="K4754" s="10"/>
      <c r="L4754" s="21">
        <v>428.81321839080459</v>
      </c>
      <c r="M4754" s="68"/>
      <c r="N4754" s="4"/>
    </row>
    <row r="4755" spans="2:14">
      <c r="B4755" s="59" t="s">
        <v>7114</v>
      </c>
      <c r="C4755" s="7" t="s">
        <v>7115</v>
      </c>
      <c r="I4755" s="64"/>
      <c r="J4755" s="65"/>
      <c r="K4755" s="10"/>
      <c r="L4755" s="21">
        <v>428.81321839080459</v>
      </c>
      <c r="M4755" s="68"/>
      <c r="N4755" s="4"/>
    </row>
    <row r="4756" spans="2:14">
      <c r="B4756" s="59" t="s">
        <v>7116</v>
      </c>
      <c r="C4756" s="7" t="s">
        <v>7117</v>
      </c>
      <c r="I4756" s="64"/>
      <c r="J4756" s="65"/>
      <c r="K4756" s="10"/>
      <c r="L4756" s="21">
        <v>428.81321839080459</v>
      </c>
      <c r="M4756" s="68"/>
      <c r="N4756" s="4"/>
    </row>
    <row r="4757" spans="2:14">
      <c r="B4757" s="59" t="s">
        <v>7118</v>
      </c>
      <c r="C4757" s="7" t="s">
        <v>7119</v>
      </c>
      <c r="I4757" s="64"/>
      <c r="J4757" s="65"/>
      <c r="K4757" s="10"/>
      <c r="L4757" s="21">
        <v>428.81321839080459</v>
      </c>
      <c r="M4757" s="68"/>
      <c r="N4757" s="4"/>
    </row>
    <row r="4758" spans="2:14">
      <c r="B4758" s="59" t="s">
        <v>7120</v>
      </c>
      <c r="C4758" s="7" t="s">
        <v>7121</v>
      </c>
      <c r="I4758" s="64"/>
      <c r="J4758" s="65"/>
      <c r="K4758" s="10"/>
      <c r="L4758" s="21">
        <v>428.81321839080459</v>
      </c>
      <c r="M4758" s="68"/>
      <c r="N4758" s="4"/>
    </row>
    <row r="4759" spans="2:14">
      <c r="B4759" s="59" t="s">
        <v>7122</v>
      </c>
      <c r="C4759" s="7" t="s">
        <v>7123</v>
      </c>
      <c r="I4759" s="64"/>
      <c r="J4759" s="65"/>
      <c r="K4759" s="10"/>
      <c r="L4759" s="21">
        <v>428.81321839080459</v>
      </c>
      <c r="M4759" s="68"/>
      <c r="N4759" s="4"/>
    </row>
    <row r="4760" spans="2:14">
      <c r="B4760" s="59" t="s">
        <v>7124</v>
      </c>
      <c r="C4760" s="7" t="s">
        <v>7125</v>
      </c>
      <c r="I4760" s="64"/>
      <c r="J4760" s="65"/>
      <c r="K4760" s="10"/>
      <c r="L4760" s="21">
        <v>428.81321839080459</v>
      </c>
      <c r="M4760" s="68"/>
      <c r="N4760" s="4"/>
    </row>
    <row r="4761" spans="2:14">
      <c r="B4761" s="59" t="s">
        <v>7126</v>
      </c>
      <c r="C4761" s="7" t="s">
        <v>7127</v>
      </c>
      <c r="I4761" s="64"/>
      <c r="J4761" s="65"/>
      <c r="K4761" s="10"/>
      <c r="L4761" s="21">
        <v>428.81321839080459</v>
      </c>
      <c r="M4761" s="68"/>
      <c r="N4761" s="4"/>
    </row>
    <row r="4762" spans="2:14">
      <c r="B4762" s="59" t="s">
        <v>7128</v>
      </c>
      <c r="C4762" s="7" t="s">
        <v>7129</v>
      </c>
      <c r="I4762" s="64"/>
      <c r="J4762" s="65"/>
      <c r="K4762" s="10"/>
      <c r="L4762" s="21">
        <v>428.81321839080459</v>
      </c>
      <c r="M4762" s="68"/>
      <c r="N4762" s="4"/>
    </row>
    <row r="4763" spans="2:14">
      <c r="B4763" s="59" t="s">
        <v>7130</v>
      </c>
      <c r="C4763" s="7" t="s">
        <v>7131</v>
      </c>
      <c r="I4763" s="64"/>
      <c r="J4763" s="65"/>
      <c r="K4763" s="10"/>
      <c r="L4763" s="21">
        <v>428.81321839080459</v>
      </c>
      <c r="M4763" s="68"/>
      <c r="N4763" s="4"/>
    </row>
    <row r="4764" spans="2:14">
      <c r="B4764" s="59" t="s">
        <v>7132</v>
      </c>
      <c r="C4764" s="7" t="s">
        <v>7133</v>
      </c>
      <c r="I4764" s="64"/>
      <c r="J4764" s="65"/>
      <c r="K4764" s="10"/>
      <c r="L4764" s="21">
        <v>428.81321839080459</v>
      </c>
      <c r="M4764" s="68"/>
      <c r="N4764" s="4"/>
    </row>
    <row r="4765" spans="2:14">
      <c r="B4765" s="59" t="s">
        <v>7134</v>
      </c>
      <c r="C4765" s="7" t="s">
        <v>7135</v>
      </c>
      <c r="I4765" s="64"/>
      <c r="J4765" s="65"/>
      <c r="K4765" s="10"/>
      <c r="L4765" s="21">
        <v>428.81321839080459</v>
      </c>
      <c r="M4765" s="68"/>
      <c r="N4765" s="4"/>
    </row>
    <row r="4766" spans="2:14">
      <c r="B4766" s="59" t="s">
        <v>7136</v>
      </c>
      <c r="C4766" s="7" t="s">
        <v>7137</v>
      </c>
      <c r="I4766" s="64"/>
      <c r="J4766" s="65"/>
      <c r="K4766" s="10"/>
      <c r="L4766" s="21">
        <v>428.81321839080459</v>
      </c>
      <c r="M4766" s="68"/>
      <c r="N4766" s="4"/>
    </row>
    <row r="4767" spans="2:14">
      <c r="B4767" s="59" t="s">
        <v>7138</v>
      </c>
      <c r="C4767" s="7" t="s">
        <v>7139</v>
      </c>
      <c r="I4767" s="64"/>
      <c r="J4767" s="65"/>
      <c r="K4767" s="10"/>
      <c r="L4767" s="21">
        <v>18029.439080459772</v>
      </c>
      <c r="M4767" s="68"/>
      <c r="N4767" s="4"/>
    </row>
    <row r="4768" spans="2:14">
      <c r="B4768" s="59" t="s">
        <v>7140</v>
      </c>
      <c r="C4768" s="7" t="s">
        <v>7141</v>
      </c>
      <c r="I4768" s="64"/>
      <c r="J4768" s="65"/>
      <c r="K4768" s="10"/>
      <c r="L4768" s="21">
        <v>11180.606896551724</v>
      </c>
      <c r="M4768" s="68"/>
      <c r="N4768" s="4"/>
    </row>
    <row r="4769" spans="2:14">
      <c r="B4769" s="59" t="s">
        <v>7142</v>
      </c>
      <c r="C4769" s="7" t="s">
        <v>7143</v>
      </c>
      <c r="I4769" s="64"/>
      <c r="J4769" s="65"/>
      <c r="K4769" s="10"/>
      <c r="L4769" s="21">
        <v>2080.632183908046</v>
      </c>
      <c r="M4769" s="68"/>
      <c r="N4769" s="4"/>
    </row>
    <row r="4770" spans="2:14">
      <c r="B4770" s="59" t="s">
        <v>7144</v>
      </c>
      <c r="C4770" s="7" t="s">
        <v>7145</v>
      </c>
      <c r="I4770" s="64"/>
      <c r="J4770" s="65"/>
      <c r="K4770" s="10"/>
      <c r="L4770" s="21">
        <v>2080.632183908046</v>
      </c>
      <c r="M4770" s="68"/>
      <c r="N4770" s="4"/>
    </row>
    <row r="4771" spans="2:14">
      <c r="B4771" s="59" t="s">
        <v>7146</v>
      </c>
      <c r="C4771" s="7" t="s">
        <v>7147</v>
      </c>
      <c r="I4771" s="64"/>
      <c r="J4771" s="65"/>
      <c r="K4771" s="10"/>
      <c r="L4771" s="21">
        <v>1235.6925287356321</v>
      </c>
      <c r="M4771" s="68"/>
      <c r="N4771" s="4"/>
    </row>
    <row r="4772" spans="2:14">
      <c r="B4772" s="59" t="s">
        <v>7148</v>
      </c>
      <c r="C4772" s="7" t="s">
        <v>7149</v>
      </c>
      <c r="I4772" s="64"/>
      <c r="J4772" s="65"/>
      <c r="K4772" s="10"/>
      <c r="L4772" s="21">
        <v>710.96724137931039</v>
      </c>
      <c r="M4772" s="68"/>
      <c r="N4772" s="4"/>
    </row>
    <row r="4773" spans="2:14">
      <c r="B4773" s="59" t="s">
        <v>7150</v>
      </c>
      <c r="C4773" s="7" t="s">
        <v>7151</v>
      </c>
      <c r="I4773" s="64"/>
      <c r="J4773" s="65"/>
      <c r="K4773" s="10"/>
      <c r="L4773" s="21">
        <v>1498.0551724137931</v>
      </c>
      <c r="M4773" s="68"/>
      <c r="N4773" s="4"/>
    </row>
    <row r="4774" spans="2:14">
      <c r="B4774" s="59" t="s">
        <v>7152</v>
      </c>
      <c r="C4774" s="7" t="s">
        <v>7153</v>
      </c>
      <c r="I4774" s="64"/>
      <c r="J4774" s="65"/>
      <c r="K4774" s="10"/>
      <c r="L4774" s="21">
        <v>1501.1000000000001</v>
      </c>
      <c r="M4774" s="68"/>
      <c r="N4774" s="4"/>
    </row>
    <row r="4775" spans="2:14">
      <c r="B4775" s="59" t="s">
        <v>7154</v>
      </c>
      <c r="C4775" s="7" t="s">
        <v>7155</v>
      </c>
      <c r="I4775" s="64"/>
      <c r="J4775" s="65"/>
      <c r="K4775" s="10"/>
      <c r="L4775" s="21">
        <v>1501.1000000000001</v>
      </c>
      <c r="M4775" s="68"/>
      <c r="N4775" s="4"/>
    </row>
    <row r="4776" spans="2:14">
      <c r="B4776" s="59" t="s">
        <v>7156</v>
      </c>
      <c r="C4776" s="7" t="s">
        <v>7157</v>
      </c>
      <c r="I4776" s="64"/>
      <c r="J4776" s="65"/>
      <c r="K4776" s="10"/>
      <c r="L4776" s="21">
        <v>2100.9310344827586</v>
      </c>
      <c r="M4776" s="68"/>
      <c r="N4776" s="4"/>
    </row>
    <row r="4777" spans="2:14">
      <c r="B4777" s="59" t="s">
        <v>7158</v>
      </c>
      <c r="C4777" s="7" t="s">
        <v>7159</v>
      </c>
      <c r="I4777" s="64"/>
      <c r="J4777" s="65"/>
      <c r="K4777" s="10"/>
      <c r="L4777" s="21">
        <v>2308.4867816091955</v>
      </c>
      <c r="M4777" s="68"/>
      <c r="N4777" s="4"/>
    </row>
    <row r="4778" spans="2:14">
      <c r="B4778" s="59" t="s">
        <v>7160</v>
      </c>
      <c r="C4778" s="7" t="s">
        <v>7161</v>
      </c>
      <c r="I4778" s="64"/>
      <c r="J4778" s="65"/>
      <c r="K4778" s="10"/>
      <c r="L4778" s="21">
        <v>6231.7471264367814</v>
      </c>
      <c r="M4778" s="68"/>
      <c r="N4778" s="4"/>
    </row>
    <row r="4779" spans="2:14">
      <c r="B4779" s="59" t="s">
        <v>7162</v>
      </c>
      <c r="C4779" s="7" t="s">
        <v>7163</v>
      </c>
      <c r="I4779" s="64"/>
      <c r="J4779" s="65"/>
      <c r="K4779" s="10"/>
      <c r="L4779" s="21">
        <v>6293.1511494252873</v>
      </c>
      <c r="M4779" s="68"/>
      <c r="N4779" s="4"/>
    </row>
    <row r="4780" spans="2:14">
      <c r="B4780" s="59" t="s">
        <v>7164</v>
      </c>
      <c r="C4780" s="7" t="s">
        <v>7165</v>
      </c>
      <c r="I4780" s="64"/>
      <c r="J4780" s="65"/>
      <c r="K4780" s="10"/>
      <c r="L4780" s="21">
        <v>6286.5540229885055</v>
      </c>
      <c r="M4780" s="68"/>
      <c r="N4780" s="4"/>
    </row>
    <row r="4781" spans="2:14">
      <c r="B4781" s="59" t="s">
        <v>7166</v>
      </c>
      <c r="C4781" s="7" t="s">
        <v>7167</v>
      </c>
      <c r="I4781" s="64"/>
      <c r="J4781" s="65"/>
      <c r="K4781" s="10"/>
      <c r="L4781" s="21">
        <v>510.00862068965517</v>
      </c>
      <c r="M4781" s="68"/>
      <c r="N4781" s="4"/>
    </row>
    <row r="4782" spans="2:14">
      <c r="B4782" s="59" t="s">
        <v>7168</v>
      </c>
      <c r="C4782" s="7" t="s">
        <v>7169</v>
      </c>
      <c r="I4782" s="64"/>
      <c r="J4782" s="65"/>
      <c r="K4782" s="10"/>
      <c r="L4782" s="21">
        <v>510.00862068965517</v>
      </c>
      <c r="M4782" s="68"/>
      <c r="N4782" s="4"/>
    </row>
    <row r="4783" spans="2:14">
      <c r="B4783" s="59" t="s">
        <v>7170</v>
      </c>
      <c r="C4783" s="7" t="s">
        <v>7171</v>
      </c>
      <c r="I4783" s="64"/>
      <c r="J4783" s="65"/>
      <c r="K4783" s="10"/>
      <c r="L4783" s="21">
        <v>510.00862068965517</v>
      </c>
      <c r="M4783" s="68"/>
      <c r="N4783" s="4"/>
    </row>
    <row r="4784" spans="2:14">
      <c r="B4784" s="59" t="s">
        <v>7172</v>
      </c>
      <c r="C4784" s="7" t="s">
        <v>7173</v>
      </c>
      <c r="I4784" s="64"/>
      <c r="J4784" s="65"/>
      <c r="K4784" s="10"/>
      <c r="L4784" s="21">
        <v>510.00862068965517</v>
      </c>
      <c r="M4784" s="68"/>
      <c r="N4784" s="4"/>
    </row>
    <row r="4785" spans="2:14">
      <c r="B4785" s="59" t="s">
        <v>7174</v>
      </c>
      <c r="C4785" s="7" t="s">
        <v>7175</v>
      </c>
      <c r="I4785" s="64"/>
      <c r="J4785" s="65"/>
      <c r="K4785" s="10"/>
      <c r="L4785" s="21">
        <v>510.00862068965517</v>
      </c>
      <c r="M4785" s="68"/>
      <c r="N4785" s="4"/>
    </row>
    <row r="4786" spans="2:14">
      <c r="B4786" s="59" t="s">
        <v>7176</v>
      </c>
      <c r="C4786" s="7" t="s">
        <v>7177</v>
      </c>
      <c r="I4786" s="64"/>
      <c r="J4786" s="65"/>
      <c r="K4786" s="10"/>
      <c r="L4786" s="21">
        <v>510.00862068965517</v>
      </c>
      <c r="M4786" s="68"/>
      <c r="N4786" s="4"/>
    </row>
    <row r="4787" spans="2:14">
      <c r="B4787" s="59" t="s">
        <v>7178</v>
      </c>
      <c r="C4787" s="7" t="s">
        <v>7179</v>
      </c>
      <c r="I4787" s="64"/>
      <c r="J4787" s="65"/>
      <c r="K4787" s="10"/>
      <c r="L4787" s="21">
        <v>510.00862068965517</v>
      </c>
      <c r="M4787" s="68"/>
      <c r="N4787" s="4"/>
    </row>
    <row r="4788" spans="2:14">
      <c r="B4788" s="59" t="s">
        <v>7180</v>
      </c>
      <c r="C4788" s="7" t="s">
        <v>7181</v>
      </c>
      <c r="I4788" s="64"/>
      <c r="J4788" s="65"/>
      <c r="K4788" s="10"/>
      <c r="L4788" s="21">
        <v>510.00862068965517</v>
      </c>
      <c r="M4788" s="68"/>
      <c r="N4788" s="4"/>
    </row>
    <row r="4789" spans="2:14">
      <c r="B4789" s="59" t="s">
        <v>7182</v>
      </c>
      <c r="C4789" s="7" t="s">
        <v>7183</v>
      </c>
      <c r="I4789" s="64"/>
      <c r="J4789" s="65"/>
      <c r="K4789" s="10"/>
      <c r="L4789" s="21">
        <v>510.00862068965517</v>
      </c>
      <c r="M4789" s="68"/>
      <c r="N4789" s="4"/>
    </row>
    <row r="4790" spans="2:14">
      <c r="B4790" s="59" t="s">
        <v>7184</v>
      </c>
      <c r="C4790" s="7" t="s">
        <v>7185</v>
      </c>
      <c r="I4790" s="64"/>
      <c r="J4790" s="65"/>
      <c r="K4790" s="10"/>
      <c r="L4790" s="21">
        <v>510.00862068965517</v>
      </c>
      <c r="M4790" s="68"/>
      <c r="N4790" s="4"/>
    </row>
    <row r="4791" spans="2:14">
      <c r="B4791" s="59" t="s">
        <v>7186</v>
      </c>
      <c r="C4791" s="7" t="s">
        <v>7187</v>
      </c>
      <c r="I4791" s="64"/>
      <c r="J4791" s="65"/>
      <c r="K4791" s="10"/>
      <c r="L4791" s="21">
        <v>38672.355172413794</v>
      </c>
      <c r="M4791" s="68"/>
      <c r="N4791" s="4"/>
    </row>
    <row r="4792" spans="2:14">
      <c r="B4792" s="59" t="s">
        <v>7188</v>
      </c>
      <c r="C4792" s="7" t="s">
        <v>7189</v>
      </c>
      <c r="I4792" s="64"/>
      <c r="J4792" s="65"/>
      <c r="K4792" s="10"/>
      <c r="L4792" s="21">
        <v>42083.069540229881</v>
      </c>
      <c r="M4792" s="68"/>
      <c r="N4792" s="4"/>
    </row>
    <row r="4793" spans="2:14">
      <c r="B4793" s="59" t="s">
        <v>7190</v>
      </c>
      <c r="C4793" s="7" t="s">
        <v>7191</v>
      </c>
      <c r="I4793" s="64"/>
      <c r="J4793" s="65"/>
      <c r="K4793" s="10"/>
      <c r="L4793" s="21">
        <v>47580.505747126437</v>
      </c>
      <c r="M4793" s="68"/>
      <c r="N4793" s="4"/>
    </row>
    <row r="4794" spans="2:14">
      <c r="B4794" s="59" t="s">
        <v>7192</v>
      </c>
      <c r="C4794" s="7" t="s">
        <v>7193</v>
      </c>
      <c r="I4794" s="64"/>
      <c r="J4794" s="65"/>
      <c r="K4794" s="10"/>
      <c r="L4794" s="21">
        <v>40329.24885057471</v>
      </c>
      <c r="M4794" s="68"/>
      <c r="N4794" s="4"/>
    </row>
    <row r="4795" spans="2:14">
      <c r="B4795" s="59" t="s">
        <v>7194</v>
      </c>
      <c r="C4795" s="7" t="s">
        <v>7195</v>
      </c>
      <c r="I4795" s="64"/>
      <c r="J4795" s="65"/>
      <c r="K4795" s="10"/>
      <c r="L4795" s="21">
        <v>44595.559770114945</v>
      </c>
      <c r="M4795" s="68"/>
      <c r="N4795" s="4"/>
    </row>
    <row r="4796" spans="2:14">
      <c r="B4796" s="59" t="s">
        <v>7196</v>
      </c>
      <c r="C4796" s="7" t="s">
        <v>7197</v>
      </c>
      <c r="I4796" s="64"/>
      <c r="J4796" s="65"/>
      <c r="K4796" s="10"/>
      <c r="L4796" s="21">
        <v>51465.705747126434</v>
      </c>
      <c r="M4796" s="68"/>
      <c r="N4796" s="4"/>
    </row>
    <row r="4797" spans="2:14">
      <c r="B4797" s="59" t="s">
        <v>7198</v>
      </c>
      <c r="C4797" s="7" t="s">
        <v>7199</v>
      </c>
      <c r="I4797" s="64"/>
      <c r="J4797" s="65"/>
      <c r="K4797" s="10"/>
      <c r="L4797" s="21">
        <v>77920.182758620678</v>
      </c>
      <c r="M4797" s="68"/>
      <c r="N4797" s="4"/>
    </row>
    <row r="4798" spans="2:14">
      <c r="B4798" s="59" t="s">
        <v>7200</v>
      </c>
      <c r="C4798" s="7" t="s">
        <v>7201</v>
      </c>
      <c r="I4798" s="64"/>
      <c r="J4798" s="65"/>
      <c r="K4798" s="10"/>
      <c r="L4798" s="21">
        <v>50271.1183908046</v>
      </c>
      <c r="M4798" s="68"/>
      <c r="N4798" s="4"/>
    </row>
    <row r="4799" spans="2:14">
      <c r="B4799" s="59" t="s">
        <v>7202</v>
      </c>
      <c r="C4799" s="7" t="s">
        <v>7203</v>
      </c>
      <c r="I4799" s="64"/>
      <c r="J4799" s="65"/>
      <c r="K4799" s="10"/>
      <c r="L4799" s="21">
        <v>53684.370114942532</v>
      </c>
      <c r="M4799" s="68"/>
      <c r="N4799" s="4"/>
    </row>
    <row r="4800" spans="2:14">
      <c r="B4800" s="59" t="s">
        <v>7204</v>
      </c>
      <c r="C4800" s="7" t="s">
        <v>7205</v>
      </c>
      <c r="I4800" s="64"/>
      <c r="J4800" s="65"/>
      <c r="K4800" s="10"/>
      <c r="L4800" s="21">
        <v>59180.283908045982</v>
      </c>
      <c r="M4800" s="68"/>
      <c r="N4800" s="4"/>
    </row>
    <row r="4801" spans="2:14">
      <c r="B4801" s="59" t="s">
        <v>7206</v>
      </c>
      <c r="C4801" s="7" t="s">
        <v>7207</v>
      </c>
      <c r="I4801" s="64"/>
      <c r="J4801" s="65"/>
      <c r="K4801" s="10"/>
      <c r="L4801" s="21">
        <v>51931.05689655173</v>
      </c>
      <c r="M4801" s="68"/>
      <c r="N4801" s="4"/>
    </row>
    <row r="4802" spans="2:14">
      <c r="B4802" s="59" t="s">
        <v>7208</v>
      </c>
      <c r="C4802" s="7" t="s">
        <v>7209</v>
      </c>
      <c r="I4802" s="64"/>
      <c r="J4802" s="65"/>
      <c r="K4802" s="10"/>
      <c r="L4802" s="21">
        <v>56194.322988505752</v>
      </c>
      <c r="M4802" s="68"/>
      <c r="N4802" s="4"/>
    </row>
    <row r="4803" spans="2:14">
      <c r="B4803" s="59" t="s">
        <v>7210</v>
      </c>
      <c r="C4803" s="7" t="s">
        <v>7211</v>
      </c>
      <c r="I4803" s="64"/>
      <c r="J4803" s="65"/>
      <c r="K4803" s="10"/>
      <c r="L4803" s="21">
        <v>63067.513793103448</v>
      </c>
      <c r="M4803" s="68"/>
      <c r="N4803" s="4"/>
    </row>
    <row r="4804" spans="2:14">
      <c r="B4804" s="59" t="s">
        <v>7212</v>
      </c>
      <c r="C4804" s="7" t="s">
        <v>7213</v>
      </c>
      <c r="I4804" s="64"/>
      <c r="J4804" s="65"/>
      <c r="K4804" s="10"/>
      <c r="L4804" s="21">
        <v>89751.367816091952</v>
      </c>
      <c r="M4804" s="68"/>
      <c r="N4804" s="4"/>
    </row>
    <row r="4805" spans="2:14">
      <c r="B4805" s="59" t="s">
        <v>7214</v>
      </c>
      <c r="C4805" s="7" t="s">
        <v>7215</v>
      </c>
      <c r="I4805" s="64"/>
      <c r="J4805" s="65"/>
      <c r="K4805" s="10"/>
      <c r="L4805" s="21">
        <v>35158.624137931038</v>
      </c>
      <c r="M4805" s="68"/>
      <c r="N4805" s="4"/>
    </row>
    <row r="4806" spans="2:14">
      <c r="B4806" s="59" t="s">
        <v>7216</v>
      </c>
      <c r="C4806" s="7" t="s">
        <v>7217</v>
      </c>
      <c r="I4806" s="64"/>
      <c r="J4806" s="65"/>
      <c r="K4806" s="10"/>
      <c r="L4806" s="21">
        <v>39341.70977011494</v>
      </c>
      <c r="M4806" s="68"/>
      <c r="N4806" s="4"/>
    </row>
    <row r="4807" spans="2:14">
      <c r="B4807" s="59" t="s">
        <v>7218</v>
      </c>
      <c r="C4807" s="7" t="s">
        <v>7219</v>
      </c>
      <c r="I4807" s="64"/>
      <c r="J4807" s="65"/>
      <c r="K4807" s="10"/>
      <c r="L4807" s="21">
        <v>44067.282183908042</v>
      </c>
      <c r="M4807" s="68"/>
      <c r="N4807" s="4"/>
    </row>
    <row r="4808" spans="2:14">
      <c r="B4808" s="59" t="s">
        <v>7220</v>
      </c>
      <c r="C4808" s="7" t="s">
        <v>7221</v>
      </c>
      <c r="I4808" s="64"/>
      <c r="J4808" s="65"/>
      <c r="K4808" s="10"/>
      <c r="L4808" s="21">
        <v>36818.055172413791</v>
      </c>
      <c r="M4808" s="68"/>
      <c r="N4808" s="4"/>
    </row>
    <row r="4809" spans="2:14">
      <c r="B4809" s="59" t="s">
        <v>7222</v>
      </c>
      <c r="C4809" s="7" t="s">
        <v>7223</v>
      </c>
      <c r="I4809" s="64"/>
      <c r="J4809" s="65"/>
      <c r="K4809" s="10"/>
      <c r="L4809" s="21">
        <v>41080.813793103443</v>
      </c>
      <c r="M4809" s="68"/>
      <c r="N4809" s="4"/>
    </row>
    <row r="4810" spans="2:14">
      <c r="B4810" s="59" t="s">
        <v>7224</v>
      </c>
      <c r="C4810" s="7" t="s">
        <v>7225</v>
      </c>
      <c r="I4810" s="64"/>
      <c r="J4810" s="65"/>
      <c r="K4810" s="10"/>
      <c r="L4810" s="21">
        <v>47954.004597701147</v>
      </c>
      <c r="M4810" s="68"/>
      <c r="N4810" s="4"/>
    </row>
    <row r="4811" spans="2:14">
      <c r="B4811" s="59" t="s">
        <v>7226</v>
      </c>
      <c r="C4811" s="7" t="s">
        <v>7227</v>
      </c>
      <c r="I4811" s="64"/>
      <c r="J4811" s="65"/>
      <c r="K4811" s="10"/>
      <c r="L4811" s="21">
        <v>74335.913218390808</v>
      </c>
      <c r="M4811" s="68"/>
      <c r="N4811" s="4"/>
    </row>
    <row r="4812" spans="2:14">
      <c r="B4812" s="59" t="s">
        <v>7228</v>
      </c>
      <c r="C4812" s="7" t="s">
        <v>7229</v>
      </c>
      <c r="I4812" s="64"/>
      <c r="J4812" s="65"/>
      <c r="K4812" s="10"/>
      <c r="L4812" s="21">
        <v>45702.862068965514</v>
      </c>
      <c r="M4812" s="68"/>
      <c r="N4812" s="4"/>
    </row>
    <row r="4813" spans="2:14">
      <c r="B4813" s="59" t="s">
        <v>7230</v>
      </c>
      <c r="C4813" s="7" t="s">
        <v>7231</v>
      </c>
      <c r="I4813" s="64"/>
      <c r="J4813" s="65"/>
      <c r="K4813" s="10"/>
      <c r="L4813" s="21">
        <v>49116.113793103446</v>
      </c>
      <c r="M4813" s="68"/>
      <c r="N4813" s="4"/>
    </row>
    <row r="4814" spans="2:14">
      <c r="B4814" s="59" t="s">
        <v>7232</v>
      </c>
      <c r="C4814" s="7" t="s">
        <v>7233</v>
      </c>
      <c r="I4814" s="64"/>
      <c r="J4814" s="65"/>
      <c r="K4814" s="10"/>
      <c r="L4814" s="21">
        <v>54614.057471264372</v>
      </c>
      <c r="M4814" s="68"/>
      <c r="N4814" s="4"/>
    </row>
    <row r="4815" spans="2:14">
      <c r="B4815" s="59" t="s">
        <v>7234</v>
      </c>
      <c r="C4815" s="7" t="s">
        <v>7235</v>
      </c>
      <c r="I4815" s="64"/>
      <c r="J4815" s="65"/>
      <c r="K4815" s="10"/>
      <c r="L4815" s="21">
        <v>47362.800574712644</v>
      </c>
      <c r="M4815" s="68"/>
      <c r="N4815" s="4"/>
    </row>
    <row r="4816" spans="2:14">
      <c r="B4816" s="59" t="s">
        <v>7236</v>
      </c>
      <c r="C4816" s="7" t="s">
        <v>7237</v>
      </c>
      <c r="I4816" s="64"/>
      <c r="J4816" s="65"/>
      <c r="K4816" s="10"/>
      <c r="L4816" s="21">
        <v>51628.604022988511</v>
      </c>
      <c r="M4816" s="68"/>
      <c r="N4816" s="4"/>
    </row>
    <row r="4817" spans="2:14">
      <c r="B4817" s="59" t="s">
        <v>7238</v>
      </c>
      <c r="C4817" s="7" t="s">
        <v>7239</v>
      </c>
      <c r="I4817" s="64"/>
      <c r="J4817" s="65"/>
      <c r="K4817" s="10"/>
      <c r="L4817" s="21">
        <v>58498.75</v>
      </c>
      <c r="M4817" s="68"/>
      <c r="N4817" s="4"/>
    </row>
    <row r="4818" spans="2:14">
      <c r="B4818" s="59" t="s">
        <v>7240</v>
      </c>
      <c r="C4818" s="7" t="s">
        <v>7241</v>
      </c>
      <c r="I4818" s="64"/>
      <c r="J4818" s="65"/>
      <c r="K4818" s="10"/>
      <c r="L4818" s="21">
        <v>85093.28908045977</v>
      </c>
      <c r="M4818" s="68"/>
      <c r="N4818" s="4"/>
    </row>
    <row r="4819" spans="2:14">
      <c r="B4819" s="59" t="s">
        <v>7242</v>
      </c>
      <c r="C4819" s="7" t="s">
        <v>7243</v>
      </c>
      <c r="I4819" s="64"/>
      <c r="J4819" s="65"/>
      <c r="K4819" s="10"/>
      <c r="L4819" s="21">
        <v>431.8580459770115</v>
      </c>
      <c r="M4819" s="68"/>
      <c r="N4819" s="4"/>
    </row>
    <row r="4820" spans="2:14">
      <c r="B4820" s="59" t="s">
        <v>7244</v>
      </c>
      <c r="C4820" s="7" t="s">
        <v>7245</v>
      </c>
      <c r="I4820" s="64"/>
      <c r="J4820" s="65"/>
      <c r="K4820" s="10"/>
      <c r="L4820" s="21">
        <v>431.8580459770115</v>
      </c>
      <c r="M4820" s="68"/>
      <c r="N4820" s="4"/>
    </row>
    <row r="4821" spans="2:14">
      <c r="B4821" s="59" t="s">
        <v>7246</v>
      </c>
      <c r="C4821" s="7" t="s">
        <v>7247</v>
      </c>
      <c r="I4821" s="64"/>
      <c r="J4821" s="65"/>
      <c r="K4821" s="10"/>
      <c r="L4821" s="21">
        <v>2776.8827586206894</v>
      </c>
      <c r="M4821" s="68"/>
      <c r="N4821" s="4"/>
    </row>
    <row r="4822" spans="2:14">
      <c r="B4822" s="59" t="s">
        <v>7248</v>
      </c>
      <c r="C4822" s="7" t="s">
        <v>7249</v>
      </c>
      <c r="I4822" s="64"/>
      <c r="J4822" s="65"/>
      <c r="K4822" s="10"/>
      <c r="L4822" s="21">
        <v>3340.6833333333334</v>
      </c>
      <c r="M4822" s="68"/>
      <c r="N4822" s="4"/>
    </row>
    <row r="4823" spans="2:14">
      <c r="B4823" s="59" t="s">
        <v>7250</v>
      </c>
      <c r="C4823" s="7" t="s">
        <v>7251</v>
      </c>
      <c r="I4823" s="64"/>
      <c r="J4823" s="65"/>
      <c r="K4823" s="10"/>
      <c r="L4823" s="21">
        <v>2776.8827586206894</v>
      </c>
      <c r="M4823" s="68"/>
      <c r="N4823" s="4"/>
    </row>
    <row r="4824" spans="2:14">
      <c r="B4824" s="59" t="s">
        <v>7252</v>
      </c>
      <c r="C4824" s="7" t="s">
        <v>7253</v>
      </c>
      <c r="I4824" s="64"/>
      <c r="J4824" s="65"/>
      <c r="K4824" s="10"/>
      <c r="L4824" s="21">
        <v>3340.6833333333334</v>
      </c>
      <c r="M4824" s="68"/>
      <c r="N4824" s="4"/>
    </row>
    <row r="4825" spans="2:14">
      <c r="B4825" s="59" t="s">
        <v>7254</v>
      </c>
      <c r="C4825" s="7" t="s">
        <v>7255</v>
      </c>
      <c r="I4825" s="64"/>
      <c r="J4825" s="65"/>
      <c r="K4825" s="10"/>
      <c r="L4825" s="21">
        <v>4953.9344827586201</v>
      </c>
      <c r="M4825" s="68"/>
      <c r="N4825" s="4"/>
    </row>
    <row r="4826" spans="2:14">
      <c r="B4826" s="59" t="s">
        <v>7256</v>
      </c>
      <c r="C4826" s="7" t="s">
        <v>7257</v>
      </c>
      <c r="I4826" s="64"/>
      <c r="J4826" s="65"/>
      <c r="K4826" s="10"/>
      <c r="L4826" s="21">
        <v>5415.7333333333336</v>
      </c>
      <c r="M4826" s="68"/>
      <c r="N4826" s="4"/>
    </row>
    <row r="4827" spans="2:14">
      <c r="B4827" s="59" t="s">
        <v>7258</v>
      </c>
      <c r="C4827" s="7" t="s">
        <v>7259</v>
      </c>
      <c r="I4827" s="64"/>
      <c r="J4827" s="65"/>
      <c r="K4827" s="10"/>
      <c r="L4827" s="21">
        <v>6913.2810344827585</v>
      </c>
      <c r="M4827" s="68"/>
      <c r="N4827" s="4"/>
    </row>
    <row r="4828" spans="2:14">
      <c r="B4828" s="59" t="s">
        <v>7260</v>
      </c>
      <c r="C4828" s="7" t="s">
        <v>7261</v>
      </c>
      <c r="I4828" s="64"/>
      <c r="J4828" s="65"/>
      <c r="K4828" s="10"/>
      <c r="L4828" s="21">
        <v>8122.0775862068967</v>
      </c>
      <c r="M4828" s="68"/>
      <c r="N4828" s="4"/>
    </row>
    <row r="4829" spans="2:14">
      <c r="B4829" s="59" t="s">
        <v>7262</v>
      </c>
      <c r="C4829" s="7" t="s">
        <v>7263</v>
      </c>
      <c r="I4829" s="64"/>
      <c r="J4829" s="65"/>
      <c r="K4829" s="10"/>
      <c r="L4829" s="21">
        <v>431.8580459770115</v>
      </c>
      <c r="M4829" s="68"/>
      <c r="N4829" s="4"/>
    </row>
    <row r="4830" spans="2:14">
      <c r="B4830" s="59" t="s">
        <v>7264</v>
      </c>
      <c r="C4830" s="7" t="s">
        <v>7265</v>
      </c>
      <c r="I4830" s="64"/>
      <c r="J4830" s="65"/>
      <c r="K4830" s="10"/>
      <c r="L4830" s="21">
        <v>1723.3724137931035</v>
      </c>
      <c r="M4830" s="68"/>
      <c r="N4830" s="4"/>
    </row>
    <row r="4831" spans="2:14">
      <c r="B4831" s="59" t="s">
        <v>7266</v>
      </c>
      <c r="C4831" s="7" t="s">
        <v>7267</v>
      </c>
      <c r="I4831" s="64"/>
      <c r="J4831" s="65"/>
      <c r="K4831" s="10"/>
      <c r="L4831" s="21">
        <v>2796.6741379310342</v>
      </c>
      <c r="M4831" s="68"/>
      <c r="N4831" s="4"/>
    </row>
    <row r="4832" spans="2:14">
      <c r="B4832" s="59" t="s">
        <v>7268</v>
      </c>
      <c r="C4832" s="7" t="s">
        <v>7269</v>
      </c>
      <c r="I4832" s="64"/>
      <c r="J4832" s="65"/>
      <c r="K4832" s="10"/>
      <c r="L4832" s="21">
        <v>2912.8850574712646</v>
      </c>
      <c r="M4832" s="68"/>
      <c r="N4832" s="4"/>
    </row>
    <row r="4833" spans="2:14">
      <c r="B4833" s="59" t="s">
        <v>7270</v>
      </c>
      <c r="C4833" s="7" t="s">
        <v>7271</v>
      </c>
      <c r="I4833" s="64"/>
      <c r="J4833" s="65"/>
      <c r="K4833" s="10"/>
      <c r="L4833" s="21">
        <v>3382.295977011494</v>
      </c>
      <c r="M4833" s="68"/>
      <c r="N4833" s="4"/>
    </row>
    <row r="4834" spans="2:14">
      <c r="B4834" s="59" t="s">
        <v>7272</v>
      </c>
      <c r="C4834" s="7" t="s">
        <v>7273</v>
      </c>
      <c r="I4834" s="64"/>
      <c r="J4834" s="65"/>
      <c r="K4834" s="10"/>
      <c r="L4834" s="21">
        <v>6592.0517241379312</v>
      </c>
      <c r="M4834" s="68"/>
      <c r="N4834" s="4"/>
    </row>
    <row r="4835" spans="2:14">
      <c r="B4835" s="59" t="s">
        <v>7274</v>
      </c>
      <c r="C4835" s="7" t="s">
        <v>7275</v>
      </c>
      <c r="I4835" s="64"/>
      <c r="J4835" s="65"/>
      <c r="K4835" s="10"/>
      <c r="L4835" s="21">
        <v>2214.6045977011495</v>
      </c>
      <c r="M4835" s="68"/>
      <c r="N4835" s="4"/>
    </row>
    <row r="4836" spans="2:14">
      <c r="B4836" s="59" t="s">
        <v>7276</v>
      </c>
      <c r="C4836" s="7" t="s">
        <v>7277</v>
      </c>
      <c r="I4836" s="64"/>
      <c r="J4836" s="65"/>
      <c r="K4836" s="10"/>
      <c r="L4836" s="21">
        <v>5587.2586206896549</v>
      </c>
      <c r="M4836" s="68"/>
      <c r="N4836" s="4"/>
    </row>
    <row r="4837" spans="2:14">
      <c r="B4837" s="59" t="s">
        <v>7278</v>
      </c>
      <c r="C4837" s="7" t="s">
        <v>7279</v>
      </c>
      <c r="I4837" s="64"/>
      <c r="J4837" s="65"/>
      <c r="K4837" s="10"/>
      <c r="L4837" s="21">
        <v>11025.320689655173</v>
      </c>
      <c r="M4837" s="68"/>
      <c r="N4837" s="4"/>
    </row>
    <row r="4838" spans="2:14">
      <c r="B4838" s="59" t="s">
        <v>7280</v>
      </c>
      <c r="C4838" s="7" t="s">
        <v>7281</v>
      </c>
      <c r="I4838" s="64"/>
      <c r="J4838" s="65"/>
      <c r="K4838" s="10"/>
      <c r="L4838" s="21">
        <v>11941.30632183908</v>
      </c>
      <c r="M4838" s="68"/>
      <c r="N4838" s="4"/>
    </row>
    <row r="4839" spans="2:14">
      <c r="B4839" s="59" t="s">
        <v>7282</v>
      </c>
      <c r="C4839" s="7" t="s">
        <v>7283</v>
      </c>
      <c r="I4839" s="64"/>
      <c r="J4839" s="65"/>
      <c r="K4839" s="10"/>
      <c r="L4839" s="21">
        <v>13099.355747126438</v>
      </c>
      <c r="M4839" s="68"/>
      <c r="N4839" s="4"/>
    </row>
    <row r="4840" spans="2:14">
      <c r="B4840" s="59" t="s">
        <v>7284</v>
      </c>
      <c r="C4840" s="7" t="s">
        <v>7285</v>
      </c>
      <c r="I4840" s="64"/>
      <c r="J4840" s="65"/>
      <c r="K4840" s="10"/>
      <c r="L4840" s="21">
        <v>5323.3735632183907</v>
      </c>
      <c r="M4840" s="68"/>
      <c r="N4840" s="4"/>
    </row>
    <row r="4841" spans="2:14">
      <c r="B4841" s="59" t="s">
        <v>7286</v>
      </c>
      <c r="C4841" s="7" t="s">
        <v>7287</v>
      </c>
      <c r="I4841" s="64"/>
      <c r="J4841" s="65"/>
      <c r="K4841" s="10"/>
      <c r="L4841" s="21">
        <v>6142.9396551724139</v>
      </c>
      <c r="M4841" s="68"/>
      <c r="N4841" s="4"/>
    </row>
    <row r="4842" spans="2:14">
      <c r="B4842" s="59" t="s">
        <v>7288</v>
      </c>
      <c r="C4842" s="7" t="s">
        <v>7289</v>
      </c>
      <c r="I4842" s="64"/>
      <c r="J4842" s="65"/>
      <c r="K4842" s="10"/>
      <c r="L4842" s="21">
        <v>14524.335057471264</v>
      </c>
      <c r="M4842" s="68"/>
      <c r="N4842" s="4"/>
    </row>
    <row r="4843" spans="2:14">
      <c r="B4843" s="59" t="s">
        <v>7290</v>
      </c>
      <c r="C4843" s="7" t="s">
        <v>7291</v>
      </c>
      <c r="I4843" s="64"/>
      <c r="J4843" s="65"/>
      <c r="K4843" s="10"/>
      <c r="L4843" s="21">
        <v>24643.819540229884</v>
      </c>
      <c r="M4843" s="68"/>
      <c r="N4843" s="4"/>
    </row>
    <row r="4844" spans="2:14">
      <c r="B4844" s="59" t="s">
        <v>7292</v>
      </c>
      <c r="C4844" s="7" t="s">
        <v>7293</v>
      </c>
      <c r="I4844" s="64"/>
      <c r="J4844" s="65"/>
      <c r="K4844" s="10"/>
      <c r="L4844" s="21">
        <v>11621.09195402299</v>
      </c>
      <c r="M4844" s="68"/>
      <c r="N4844" s="4"/>
    </row>
    <row r="4845" spans="2:14">
      <c r="B4845" s="59" t="s">
        <v>7294</v>
      </c>
      <c r="C4845" s="7" t="s">
        <v>7295</v>
      </c>
      <c r="I4845" s="64"/>
      <c r="J4845" s="65"/>
      <c r="K4845" s="10"/>
      <c r="L4845" s="21">
        <v>19715.258620689656</v>
      </c>
      <c r="M4845" s="68"/>
      <c r="N4845" s="4"/>
    </row>
    <row r="4846" spans="2:14">
      <c r="B4846" s="59" t="s">
        <v>36929</v>
      </c>
      <c r="C4846" s="7" t="s">
        <v>39096</v>
      </c>
      <c r="I4846" s="64"/>
      <c r="J4846" s="65"/>
      <c r="K4846" s="10"/>
      <c r="L4846" s="21">
        <v>4403.3281609195401</v>
      </c>
      <c r="M4846" s="68"/>
      <c r="N4846" s="4"/>
    </row>
    <row r="4847" spans="2:14">
      <c r="B4847" s="59" t="s">
        <v>7296</v>
      </c>
      <c r="C4847" s="7" t="s">
        <v>7297</v>
      </c>
      <c r="I4847" s="64"/>
      <c r="J4847" s="65"/>
      <c r="K4847" s="10"/>
      <c r="L4847" s="21">
        <v>26248.951149425287</v>
      </c>
      <c r="M4847" s="68"/>
      <c r="N4847" s="4"/>
    </row>
    <row r="4848" spans="2:14">
      <c r="B4848" s="59" t="s">
        <v>7298</v>
      </c>
      <c r="C4848" s="7" t="s">
        <v>7299</v>
      </c>
      <c r="I4848" s="64"/>
      <c r="J4848" s="65"/>
      <c r="K4848" s="10"/>
      <c r="L4848" s="21">
        <v>31035.927586206897</v>
      </c>
      <c r="M4848" s="68"/>
      <c r="N4848" s="4"/>
    </row>
    <row r="4849" spans="2:14">
      <c r="B4849" s="59" t="s">
        <v>7300</v>
      </c>
      <c r="C4849" s="7" t="s">
        <v>7301</v>
      </c>
      <c r="I4849" s="64"/>
      <c r="J4849" s="65"/>
      <c r="K4849" s="10"/>
      <c r="L4849" s="21">
        <v>39535.056321839082</v>
      </c>
      <c r="M4849" s="68"/>
      <c r="N4849" s="4"/>
    </row>
    <row r="4850" spans="2:14">
      <c r="B4850" s="59" t="s">
        <v>7302</v>
      </c>
      <c r="C4850" s="7" t="s">
        <v>7303</v>
      </c>
      <c r="I4850" s="64"/>
      <c r="J4850" s="65"/>
      <c r="K4850" s="10"/>
      <c r="L4850" s="21">
        <v>58284.089655172414</v>
      </c>
      <c r="M4850" s="68"/>
      <c r="N4850" s="4"/>
    </row>
    <row r="4851" spans="2:14">
      <c r="B4851" s="59" t="s">
        <v>7304</v>
      </c>
      <c r="C4851" s="7" t="s">
        <v>7305</v>
      </c>
      <c r="I4851" s="64"/>
      <c r="J4851" s="65"/>
      <c r="K4851" s="10"/>
      <c r="L4851" s="21">
        <v>69802.164942528747</v>
      </c>
      <c r="M4851" s="68"/>
      <c r="N4851" s="4"/>
    </row>
    <row r="4852" spans="2:14">
      <c r="B4852" s="59" t="s">
        <v>7306</v>
      </c>
      <c r="C4852" s="7" t="s">
        <v>7307</v>
      </c>
      <c r="I4852" s="64"/>
      <c r="J4852" s="65"/>
      <c r="K4852" s="10"/>
      <c r="L4852" s="21">
        <v>57981.636781609195</v>
      </c>
      <c r="M4852" s="68"/>
      <c r="N4852" s="4"/>
    </row>
    <row r="4853" spans="2:14">
      <c r="B4853" s="59" t="s">
        <v>7308</v>
      </c>
      <c r="C4853" s="7" t="s">
        <v>7309</v>
      </c>
      <c r="I4853" s="64"/>
      <c r="J4853" s="65"/>
      <c r="K4853" s="10"/>
      <c r="L4853" s="21">
        <v>69352.037931034487</v>
      </c>
      <c r="M4853" s="68"/>
      <c r="N4853" s="4"/>
    </row>
    <row r="4854" spans="2:14">
      <c r="B4854" s="59" t="s">
        <v>7310</v>
      </c>
      <c r="C4854" s="7" t="s">
        <v>7311</v>
      </c>
      <c r="I4854" s="64"/>
      <c r="J4854" s="65"/>
      <c r="K4854" s="10"/>
      <c r="L4854" s="21">
        <v>70739.971839080463</v>
      </c>
      <c r="M4854" s="68"/>
      <c r="N4854" s="4"/>
    </row>
    <row r="4855" spans="2:14">
      <c r="B4855" s="59" t="s">
        <v>7312</v>
      </c>
      <c r="C4855" s="7" t="s">
        <v>7313</v>
      </c>
      <c r="I4855" s="64"/>
      <c r="J4855" s="65"/>
      <c r="K4855" s="10"/>
      <c r="L4855" s="21">
        <v>88703.43965517242</v>
      </c>
      <c r="M4855" s="68"/>
      <c r="N4855" s="4"/>
    </row>
    <row r="4856" spans="2:14">
      <c r="B4856" s="59" t="s">
        <v>7314</v>
      </c>
      <c r="C4856" s="7" t="s">
        <v>7315</v>
      </c>
      <c r="I4856" s="64"/>
      <c r="J4856" s="65"/>
      <c r="K4856" s="10"/>
      <c r="L4856" s="21">
        <v>68289.393103448267</v>
      </c>
      <c r="M4856" s="68"/>
      <c r="N4856" s="4"/>
    </row>
    <row r="4857" spans="2:14">
      <c r="B4857" s="59" t="s">
        <v>7316</v>
      </c>
      <c r="C4857" s="7" t="s">
        <v>7317</v>
      </c>
      <c r="I4857" s="64"/>
      <c r="J4857" s="65"/>
      <c r="K4857" s="10"/>
      <c r="L4857" s="21">
        <v>85519.564942528741</v>
      </c>
      <c r="M4857" s="68"/>
      <c r="N4857" s="4"/>
    </row>
    <row r="4858" spans="2:14">
      <c r="B4858" s="59" t="s">
        <v>7318</v>
      </c>
      <c r="C4858" s="7" t="s">
        <v>7319</v>
      </c>
      <c r="I4858" s="64"/>
      <c r="J4858" s="65"/>
      <c r="K4858" s="10"/>
      <c r="L4858" s="21">
        <v>121058.79252873563</v>
      </c>
      <c r="M4858" s="68"/>
      <c r="N4858" s="4"/>
    </row>
    <row r="4859" spans="2:14">
      <c r="B4859" s="59" t="s">
        <v>7320</v>
      </c>
      <c r="C4859" s="7" t="s">
        <v>7321</v>
      </c>
      <c r="I4859" s="64"/>
      <c r="J4859" s="65"/>
      <c r="K4859" s="10"/>
      <c r="L4859" s="21">
        <v>119684.05287356323</v>
      </c>
      <c r="M4859" s="68"/>
      <c r="N4859" s="4"/>
    </row>
    <row r="4860" spans="2:14">
      <c r="B4860" s="59" t="s">
        <v>7322</v>
      </c>
      <c r="C4860" s="7" t="s">
        <v>7323</v>
      </c>
      <c r="I4860" s="64"/>
      <c r="J4860" s="65"/>
      <c r="K4860" s="10"/>
      <c r="L4860" s="21">
        <v>39492.428735632187</v>
      </c>
      <c r="M4860" s="68"/>
      <c r="N4860" s="4"/>
    </row>
    <row r="4861" spans="2:14">
      <c r="B4861" s="59" t="s">
        <v>7324</v>
      </c>
      <c r="C4861" s="7" t="s">
        <v>7325</v>
      </c>
      <c r="I4861" s="64"/>
      <c r="J4861" s="65"/>
      <c r="K4861" s="10"/>
      <c r="L4861" s="21">
        <v>51295.702873563219</v>
      </c>
      <c r="M4861" s="68"/>
      <c r="N4861" s="4"/>
    </row>
    <row r="4862" spans="2:14">
      <c r="B4862" s="59" t="s">
        <v>7326</v>
      </c>
      <c r="C4862" s="7" t="s">
        <v>7327</v>
      </c>
      <c r="I4862" s="64"/>
      <c r="J4862" s="65"/>
      <c r="K4862" s="10"/>
      <c r="L4862" s="21">
        <v>40853.974137931029</v>
      </c>
      <c r="M4862" s="68"/>
      <c r="N4862" s="4"/>
    </row>
    <row r="4863" spans="2:14">
      <c r="B4863" s="59" t="s">
        <v>7328</v>
      </c>
      <c r="C4863" s="7" t="s">
        <v>7329</v>
      </c>
      <c r="I4863" s="64"/>
      <c r="J4863" s="65"/>
      <c r="K4863" s="10"/>
      <c r="L4863" s="21">
        <v>53060.180459770119</v>
      </c>
      <c r="M4863" s="68"/>
      <c r="N4863" s="4"/>
    </row>
    <row r="4864" spans="2:14">
      <c r="B4864" s="59" t="s">
        <v>7330</v>
      </c>
      <c r="C4864" s="7" t="s">
        <v>7331</v>
      </c>
      <c r="I4864" s="64"/>
      <c r="J4864" s="65"/>
      <c r="K4864" s="10"/>
      <c r="L4864" s="21">
        <v>40234.35172413793</v>
      </c>
      <c r="M4864" s="68"/>
      <c r="N4864" s="4"/>
    </row>
    <row r="4865" spans="2:14">
      <c r="B4865" s="59" t="s">
        <v>7332</v>
      </c>
      <c r="C4865" s="7" t="s">
        <v>7333</v>
      </c>
      <c r="I4865" s="64"/>
      <c r="J4865" s="65"/>
      <c r="K4865" s="10"/>
      <c r="L4865" s="21">
        <v>52255.331034482755</v>
      </c>
      <c r="M4865" s="68"/>
      <c r="N4865" s="4"/>
    </row>
    <row r="4866" spans="2:14">
      <c r="B4866" s="59" t="s">
        <v>7334</v>
      </c>
      <c r="C4866" s="7" t="s">
        <v>7335</v>
      </c>
      <c r="I4866" s="64"/>
      <c r="J4866" s="65"/>
      <c r="K4866" s="10"/>
      <c r="L4866" s="21">
        <v>41325.414942528732</v>
      </c>
      <c r="M4866" s="68"/>
      <c r="N4866" s="4"/>
    </row>
    <row r="4867" spans="2:14">
      <c r="B4867" s="59" t="s">
        <v>7336</v>
      </c>
      <c r="C4867" s="7" t="s">
        <v>7337</v>
      </c>
      <c r="I4867" s="64"/>
      <c r="J4867" s="65"/>
      <c r="K4867" s="10"/>
      <c r="L4867" s="21">
        <v>53675.74310344828</v>
      </c>
      <c r="M4867" s="68"/>
      <c r="N4867" s="4"/>
    </row>
    <row r="4868" spans="2:14">
      <c r="B4868" s="59" t="s">
        <v>7338</v>
      </c>
      <c r="C4868" s="7" t="s">
        <v>7339</v>
      </c>
      <c r="I4868" s="64"/>
      <c r="J4868" s="65"/>
      <c r="K4868" s="10"/>
      <c r="L4868" s="21">
        <v>41030.574137931042</v>
      </c>
      <c r="M4868" s="68"/>
      <c r="N4868" s="4"/>
    </row>
    <row r="4869" spans="2:14">
      <c r="B4869" s="59" t="s">
        <v>7340</v>
      </c>
      <c r="C4869" s="7" t="s">
        <v>7341</v>
      </c>
      <c r="I4869" s="64"/>
      <c r="J4869" s="65"/>
      <c r="K4869" s="10"/>
      <c r="L4869" s="21">
        <v>53338.782183908042</v>
      </c>
      <c r="M4869" s="68"/>
      <c r="N4869" s="4"/>
    </row>
    <row r="4870" spans="2:14">
      <c r="B4870" s="59" t="s">
        <v>7342</v>
      </c>
      <c r="C4870" s="7" t="s">
        <v>7343</v>
      </c>
      <c r="I4870" s="64"/>
      <c r="J4870" s="65"/>
      <c r="K4870" s="10"/>
      <c r="L4870" s="21">
        <v>38018.224712643678</v>
      </c>
      <c r="M4870" s="68"/>
      <c r="N4870" s="4"/>
    </row>
    <row r="4871" spans="2:14">
      <c r="B4871" s="59" t="s">
        <v>7344</v>
      </c>
      <c r="C4871" s="7" t="s">
        <v>7345</v>
      </c>
      <c r="I4871" s="64"/>
      <c r="J4871" s="65"/>
      <c r="K4871" s="10"/>
      <c r="L4871" s="21">
        <v>49423.641379310342</v>
      </c>
      <c r="M4871" s="68"/>
      <c r="N4871" s="4"/>
    </row>
    <row r="4872" spans="2:14">
      <c r="B4872" s="59" t="s">
        <v>7346</v>
      </c>
      <c r="C4872" s="7" t="s">
        <v>7347</v>
      </c>
      <c r="I4872" s="64"/>
      <c r="J4872" s="65"/>
      <c r="K4872" s="10"/>
      <c r="L4872" s="21">
        <v>45232.943678160918</v>
      </c>
      <c r="M4872" s="68"/>
      <c r="N4872" s="4"/>
    </row>
    <row r="4873" spans="2:14">
      <c r="B4873" s="59" t="s">
        <v>7348</v>
      </c>
      <c r="C4873" s="7" t="s">
        <v>7349</v>
      </c>
      <c r="I4873" s="64"/>
      <c r="J4873" s="65"/>
      <c r="K4873" s="10"/>
      <c r="L4873" s="21">
        <v>58800.695402298858</v>
      </c>
      <c r="M4873" s="68"/>
      <c r="N4873" s="4"/>
    </row>
    <row r="4874" spans="2:14">
      <c r="B4874" s="59" t="s">
        <v>7350</v>
      </c>
      <c r="C4874" s="7" t="s">
        <v>7351</v>
      </c>
      <c r="I4874" s="64"/>
      <c r="J4874" s="65"/>
      <c r="K4874" s="10"/>
      <c r="L4874" s="21">
        <v>44688.427011494248</v>
      </c>
      <c r="M4874" s="68"/>
      <c r="N4874" s="4"/>
    </row>
    <row r="4875" spans="2:14">
      <c r="B4875" s="59" t="s">
        <v>7352</v>
      </c>
      <c r="C4875" s="7" t="s">
        <v>7353</v>
      </c>
      <c r="I4875" s="64"/>
      <c r="J4875" s="65"/>
      <c r="K4875" s="10"/>
      <c r="L4875" s="21">
        <v>58092.26551724138</v>
      </c>
      <c r="M4875" s="68"/>
      <c r="N4875" s="4"/>
    </row>
    <row r="4876" spans="2:14">
      <c r="B4876" s="59" t="s">
        <v>7354</v>
      </c>
      <c r="C4876" s="7" t="s">
        <v>7355</v>
      </c>
      <c r="I4876" s="64"/>
      <c r="J4876" s="65"/>
      <c r="K4876" s="10"/>
      <c r="L4876" s="21">
        <v>53253.019540229885</v>
      </c>
      <c r="M4876" s="68"/>
      <c r="N4876" s="4"/>
    </row>
    <row r="4877" spans="2:14">
      <c r="B4877" s="59" t="s">
        <v>7356</v>
      </c>
      <c r="C4877" s="7" t="s">
        <v>7357</v>
      </c>
      <c r="I4877" s="64"/>
      <c r="J4877" s="65"/>
      <c r="K4877" s="10"/>
      <c r="L4877" s="21">
        <v>69228.214942528735</v>
      </c>
      <c r="M4877" s="68"/>
      <c r="N4877" s="4"/>
    </row>
    <row r="4878" spans="2:14">
      <c r="B4878" s="59" t="s">
        <v>7358</v>
      </c>
      <c r="C4878" s="7" t="s">
        <v>7359</v>
      </c>
      <c r="I4878" s="64"/>
      <c r="J4878" s="65"/>
      <c r="K4878" s="10"/>
      <c r="L4878" s="21">
        <v>50803.963218390811</v>
      </c>
      <c r="M4878" s="68"/>
      <c r="N4878" s="4"/>
    </row>
    <row r="4879" spans="2:14">
      <c r="B4879" s="59" t="s">
        <v>7360</v>
      </c>
      <c r="C4879" s="7" t="s">
        <v>7361</v>
      </c>
      <c r="I4879" s="64"/>
      <c r="J4879" s="65"/>
      <c r="K4879" s="10"/>
      <c r="L4879" s="21">
        <v>66042.31034482758</v>
      </c>
      <c r="M4879" s="68"/>
      <c r="N4879" s="4"/>
    </row>
    <row r="4880" spans="2:14">
      <c r="B4880" s="59" t="s">
        <v>7362</v>
      </c>
      <c r="C4880" s="7" t="s">
        <v>7363</v>
      </c>
      <c r="I4880" s="64"/>
      <c r="J4880" s="65"/>
      <c r="K4880" s="10"/>
      <c r="L4880" s="21">
        <v>39619.804022988508</v>
      </c>
      <c r="M4880" s="68"/>
      <c r="N4880" s="4"/>
    </row>
    <row r="4881" spans="2:14">
      <c r="B4881" s="59" t="s">
        <v>7364</v>
      </c>
      <c r="C4881" s="7" t="s">
        <v>7365</v>
      </c>
      <c r="I4881" s="64"/>
      <c r="J4881" s="65"/>
      <c r="K4881" s="10"/>
      <c r="L4881" s="21">
        <v>51503.766091954021</v>
      </c>
      <c r="M4881" s="68"/>
      <c r="N4881" s="4"/>
    </row>
    <row r="4882" spans="2:14">
      <c r="B4882" s="59" t="s">
        <v>7366</v>
      </c>
      <c r="C4882" s="7" t="s">
        <v>7367</v>
      </c>
      <c r="I4882" s="64"/>
      <c r="J4882" s="65"/>
      <c r="K4882" s="10"/>
      <c r="L4882" s="21">
        <v>32292.933908045979</v>
      </c>
      <c r="M4882" s="68"/>
      <c r="N4882" s="4"/>
    </row>
    <row r="4883" spans="2:14">
      <c r="B4883" s="59" t="s">
        <v>7368</v>
      </c>
      <c r="C4883" s="7" t="s">
        <v>7369</v>
      </c>
      <c r="I4883" s="64"/>
      <c r="J4883" s="65"/>
      <c r="K4883" s="10"/>
      <c r="L4883" s="21">
        <v>41980.052873563218</v>
      </c>
      <c r="M4883" s="68"/>
      <c r="N4883" s="4"/>
    </row>
    <row r="4884" spans="2:14">
      <c r="B4884" s="59" t="s">
        <v>7370</v>
      </c>
      <c r="C4884" s="7" t="s">
        <v>7371</v>
      </c>
      <c r="I4884" s="64"/>
      <c r="J4884" s="65"/>
      <c r="K4884" s="10"/>
      <c r="L4884" s="21">
        <v>46182.422413793101</v>
      </c>
      <c r="M4884" s="68"/>
      <c r="N4884" s="4"/>
    </row>
    <row r="4885" spans="2:14">
      <c r="B4885" s="59" t="s">
        <v>7372</v>
      </c>
      <c r="C4885" s="7" t="s">
        <v>7373</v>
      </c>
      <c r="I4885" s="64"/>
      <c r="J4885" s="65"/>
      <c r="K4885" s="10"/>
      <c r="L4885" s="21">
        <v>60036.387931034486</v>
      </c>
      <c r="M4885" s="68"/>
      <c r="N4885" s="4"/>
    </row>
    <row r="4886" spans="2:14">
      <c r="B4886" s="59" t="s">
        <v>7374</v>
      </c>
      <c r="C4886" s="7" t="s">
        <v>7375</v>
      </c>
      <c r="I4886" s="64"/>
      <c r="J4886" s="65"/>
      <c r="K4886" s="10"/>
      <c r="L4886" s="21">
        <v>44478.333908045985</v>
      </c>
      <c r="M4886" s="68"/>
      <c r="N4886" s="4"/>
    </row>
    <row r="4887" spans="2:14">
      <c r="B4887" s="59" t="s">
        <v>7376</v>
      </c>
      <c r="C4887" s="7" t="s">
        <v>7377</v>
      </c>
      <c r="I4887" s="64"/>
      <c r="J4887" s="65"/>
      <c r="K4887" s="10"/>
      <c r="L4887" s="21">
        <v>57819.245977011495</v>
      </c>
      <c r="M4887" s="68"/>
      <c r="N4887" s="4"/>
    </row>
    <row r="4888" spans="2:14">
      <c r="B4888" s="59" t="s">
        <v>7378</v>
      </c>
      <c r="C4888" s="7" t="s">
        <v>7379</v>
      </c>
      <c r="I4888" s="64"/>
      <c r="J4888" s="65"/>
      <c r="K4888" s="10"/>
      <c r="L4888" s="21">
        <v>50251.834482758619</v>
      </c>
      <c r="M4888" s="68"/>
      <c r="N4888" s="4"/>
    </row>
    <row r="4889" spans="2:14">
      <c r="B4889" s="59" t="s">
        <v>7380</v>
      </c>
      <c r="C4889" s="7" t="s">
        <v>7381</v>
      </c>
      <c r="I4889" s="64"/>
      <c r="J4889" s="65"/>
      <c r="K4889" s="10"/>
      <c r="L4889" s="21">
        <v>65324.238505747126</v>
      </c>
      <c r="M4889" s="68"/>
      <c r="N4889" s="4"/>
    </row>
    <row r="4890" spans="2:14">
      <c r="B4890" s="59" t="s">
        <v>7382</v>
      </c>
      <c r="C4890" s="7" t="s">
        <v>7383</v>
      </c>
      <c r="I4890" s="64"/>
      <c r="J4890" s="65"/>
      <c r="K4890" s="10"/>
      <c r="L4890" s="21">
        <v>50035.651724137933</v>
      </c>
      <c r="M4890" s="68"/>
      <c r="N4890" s="4"/>
    </row>
    <row r="4891" spans="2:14">
      <c r="B4891" s="59" t="s">
        <v>7384</v>
      </c>
      <c r="C4891" s="7" t="s">
        <v>7385</v>
      </c>
      <c r="I4891" s="64"/>
      <c r="J4891" s="65"/>
      <c r="K4891" s="10"/>
      <c r="L4891" s="21">
        <v>65043.099425287357</v>
      </c>
      <c r="M4891" s="68"/>
      <c r="N4891" s="4"/>
    </row>
    <row r="4892" spans="2:14">
      <c r="B4892" s="59" t="s">
        <v>7386</v>
      </c>
      <c r="C4892" s="7" t="s">
        <v>7387</v>
      </c>
      <c r="I4892" s="64"/>
      <c r="J4892" s="65"/>
      <c r="K4892" s="10"/>
      <c r="L4892" s="21">
        <v>60921.925287356316</v>
      </c>
      <c r="M4892" s="68"/>
      <c r="N4892" s="4"/>
    </row>
    <row r="4893" spans="2:14">
      <c r="B4893" s="59" t="s">
        <v>7388</v>
      </c>
      <c r="C4893" s="7" t="s">
        <v>7389</v>
      </c>
      <c r="I4893" s="64"/>
      <c r="J4893" s="65"/>
      <c r="K4893" s="10"/>
      <c r="L4893" s="21">
        <v>79196.98045977013</v>
      </c>
      <c r="M4893" s="68"/>
      <c r="N4893" s="4"/>
    </row>
    <row r="4894" spans="2:14">
      <c r="B4894" s="59" t="s">
        <v>7390</v>
      </c>
      <c r="C4894" s="7" t="s">
        <v>7391</v>
      </c>
      <c r="I4894" s="64"/>
      <c r="J4894" s="65"/>
      <c r="K4894" s="10"/>
      <c r="L4894" s="21">
        <v>61356.320689655178</v>
      </c>
      <c r="M4894" s="68"/>
      <c r="N4894" s="4"/>
    </row>
    <row r="4895" spans="2:14">
      <c r="B4895" s="59" t="s">
        <v>7392</v>
      </c>
      <c r="C4895" s="7" t="s">
        <v>7393</v>
      </c>
      <c r="I4895" s="64"/>
      <c r="J4895" s="65"/>
      <c r="K4895" s="10"/>
      <c r="L4895" s="21">
        <v>79761.288505747129</v>
      </c>
      <c r="M4895" s="68"/>
      <c r="N4895" s="4"/>
    </row>
    <row r="4896" spans="2:14">
      <c r="B4896" s="59" t="s">
        <v>7394</v>
      </c>
      <c r="C4896" s="7" t="s">
        <v>7395</v>
      </c>
      <c r="I4896" s="64"/>
      <c r="J4896" s="65"/>
      <c r="K4896" s="10"/>
      <c r="L4896" s="21">
        <v>82277.838505747131</v>
      </c>
      <c r="M4896" s="68"/>
      <c r="N4896" s="4"/>
    </row>
    <row r="4897" spans="2:14">
      <c r="B4897" s="59" t="s">
        <v>7396</v>
      </c>
      <c r="C4897" s="7" t="s">
        <v>7397</v>
      </c>
      <c r="I4897" s="64"/>
      <c r="J4897" s="65"/>
      <c r="K4897" s="10"/>
      <c r="L4897" s="21">
        <v>106958.19597701149</v>
      </c>
      <c r="M4897" s="68"/>
      <c r="N4897" s="4"/>
    </row>
    <row r="4898" spans="2:14">
      <c r="B4898" s="59" t="s">
        <v>7398</v>
      </c>
      <c r="C4898" s="7" t="s">
        <v>7399</v>
      </c>
      <c r="I4898" s="64"/>
      <c r="J4898" s="65"/>
      <c r="K4898" s="10"/>
      <c r="L4898" s="21">
        <v>98700.623563218382</v>
      </c>
      <c r="M4898" s="68"/>
      <c r="N4898" s="4"/>
    </row>
    <row r="4899" spans="2:14">
      <c r="B4899" s="59" t="s">
        <v>7400</v>
      </c>
      <c r="C4899" s="7" t="s">
        <v>7401</v>
      </c>
      <c r="I4899" s="64"/>
      <c r="J4899" s="65"/>
      <c r="K4899" s="10"/>
      <c r="L4899" s="21">
        <v>128309.03448275862</v>
      </c>
      <c r="M4899" s="68"/>
      <c r="N4899" s="4"/>
    </row>
    <row r="4900" spans="2:14">
      <c r="B4900" s="59" t="s">
        <v>7402</v>
      </c>
      <c r="C4900" s="7" t="s">
        <v>7403</v>
      </c>
      <c r="I4900" s="64"/>
      <c r="J4900" s="65"/>
      <c r="K4900" s="10"/>
      <c r="L4900" s="21">
        <v>104675.59022988506</v>
      </c>
      <c r="M4900" s="68"/>
      <c r="N4900" s="4"/>
    </row>
    <row r="4901" spans="2:14">
      <c r="B4901" s="59" t="s">
        <v>7404</v>
      </c>
      <c r="C4901" s="7" t="s">
        <v>7405</v>
      </c>
      <c r="I4901" s="64"/>
      <c r="J4901" s="65"/>
      <c r="K4901" s="10"/>
      <c r="L4901" s="21">
        <v>136077.40459770116</v>
      </c>
      <c r="M4901" s="68"/>
      <c r="N4901" s="4"/>
    </row>
    <row r="4902" spans="2:14">
      <c r="B4902" s="59" t="s">
        <v>7406</v>
      </c>
      <c r="C4902" s="7" t="s">
        <v>7407</v>
      </c>
      <c r="I4902" s="64"/>
      <c r="J4902" s="65"/>
      <c r="K4902" s="10"/>
      <c r="L4902" s="21">
        <v>105461.66321839081</v>
      </c>
      <c r="M4902" s="68"/>
      <c r="N4902" s="4"/>
    </row>
    <row r="4903" spans="2:14">
      <c r="B4903" s="59" t="s">
        <v>7408</v>
      </c>
      <c r="C4903" s="7" t="s">
        <v>7409</v>
      </c>
      <c r="I4903" s="64"/>
      <c r="J4903" s="65"/>
      <c r="K4903" s="10"/>
      <c r="L4903" s="21">
        <v>137098.4367816092</v>
      </c>
      <c r="M4903" s="68"/>
      <c r="N4903" s="4"/>
    </row>
    <row r="4904" spans="2:14">
      <c r="B4904" s="59" t="s">
        <v>36930</v>
      </c>
      <c r="C4904" s="7" t="s">
        <v>39097</v>
      </c>
      <c r="I4904" s="64"/>
      <c r="J4904" s="65"/>
      <c r="K4904" s="10"/>
      <c r="L4904" s="21">
        <v>121477.45632183908</v>
      </c>
      <c r="M4904" s="68"/>
      <c r="N4904" s="4"/>
    </row>
    <row r="4905" spans="2:14">
      <c r="B4905" s="59" t="s">
        <v>36931</v>
      </c>
      <c r="C4905" s="7" t="s">
        <v>39098</v>
      </c>
      <c r="I4905" s="64"/>
      <c r="J4905" s="65"/>
      <c r="K4905" s="10"/>
      <c r="L4905" s="21">
        <v>119865.22011494254</v>
      </c>
      <c r="M4905" s="68"/>
      <c r="N4905" s="4"/>
    </row>
    <row r="4906" spans="2:14">
      <c r="B4906" s="59" t="s">
        <v>7410</v>
      </c>
      <c r="C4906" s="7" t="s">
        <v>7411</v>
      </c>
      <c r="I4906" s="64"/>
      <c r="J4906" s="65"/>
      <c r="K4906" s="10"/>
      <c r="L4906" s="21">
        <v>255830.47356321837</v>
      </c>
      <c r="M4906" s="68"/>
      <c r="N4906" s="4"/>
    </row>
    <row r="4907" spans="2:14">
      <c r="B4907" s="59" t="s">
        <v>7412</v>
      </c>
      <c r="C4907" s="7" t="s">
        <v>7413</v>
      </c>
      <c r="I4907" s="64"/>
      <c r="J4907" s="65"/>
      <c r="K4907" s="10"/>
      <c r="L4907" s="21">
        <v>275489.40287356323</v>
      </c>
      <c r="M4907" s="68"/>
      <c r="N4907" s="4"/>
    </row>
    <row r="4908" spans="2:14">
      <c r="B4908" s="59" t="s">
        <v>36932</v>
      </c>
      <c r="C4908" s="7" t="s">
        <v>39099</v>
      </c>
      <c r="I4908" s="64"/>
      <c r="J4908" s="65"/>
      <c r="K4908" s="10"/>
      <c r="L4908" s="21">
        <v>156773.60517241378</v>
      </c>
      <c r="M4908" s="68"/>
      <c r="N4908" s="4"/>
    </row>
    <row r="4909" spans="2:14">
      <c r="B4909" s="59" t="s">
        <v>36933</v>
      </c>
      <c r="C4909" s="7" t="s">
        <v>39100</v>
      </c>
      <c r="I4909" s="64"/>
      <c r="J4909" s="65"/>
      <c r="K4909" s="10"/>
      <c r="L4909" s="21">
        <v>203805.53448275864</v>
      </c>
      <c r="M4909" s="68"/>
      <c r="N4909" s="4"/>
    </row>
    <row r="4910" spans="2:14">
      <c r="B4910" s="59" t="s">
        <v>36934</v>
      </c>
      <c r="C4910" s="7" t="s">
        <v>39101</v>
      </c>
      <c r="I4910" s="64"/>
      <c r="J4910" s="65"/>
      <c r="K4910" s="10"/>
      <c r="L4910" s="21">
        <v>174328.55862068964</v>
      </c>
      <c r="M4910" s="68"/>
      <c r="N4910" s="4"/>
    </row>
    <row r="4911" spans="2:14">
      <c r="B4911" s="59" t="s">
        <v>36935</v>
      </c>
      <c r="C4911" s="7" t="s">
        <v>39102</v>
      </c>
      <c r="I4911" s="64"/>
      <c r="J4911" s="65"/>
      <c r="K4911" s="10"/>
      <c r="L4911" s="21">
        <v>226627.02471264367</v>
      </c>
      <c r="M4911" s="68"/>
      <c r="N4911" s="4"/>
    </row>
    <row r="4912" spans="2:14">
      <c r="B4912" s="59" t="s">
        <v>36936</v>
      </c>
      <c r="C4912" s="7" t="s">
        <v>39103</v>
      </c>
      <c r="I4912" s="64"/>
      <c r="J4912" s="65"/>
      <c r="K4912" s="10"/>
      <c r="L4912" s="21">
        <v>205746.61206896551</v>
      </c>
      <c r="M4912" s="68"/>
      <c r="N4912" s="4"/>
    </row>
    <row r="4913" spans="2:14">
      <c r="B4913" s="59" t="s">
        <v>36937</v>
      </c>
      <c r="C4913" s="7" t="s">
        <v>39104</v>
      </c>
      <c r="I4913" s="64"/>
      <c r="J4913" s="65"/>
      <c r="K4913" s="10"/>
      <c r="L4913" s="21">
        <v>216773.45517241379</v>
      </c>
      <c r="M4913" s="68"/>
      <c r="N4913" s="4"/>
    </row>
    <row r="4914" spans="2:14">
      <c r="B4914" s="59" t="s">
        <v>7414</v>
      </c>
      <c r="C4914" s="7" t="s">
        <v>7415</v>
      </c>
      <c r="I4914" s="64"/>
      <c r="J4914" s="65"/>
      <c r="K4914" s="10"/>
      <c r="L4914" s="21">
        <v>161570.2235632184</v>
      </c>
      <c r="M4914" s="68"/>
      <c r="N4914" s="4"/>
    </row>
    <row r="4915" spans="2:14">
      <c r="B4915" s="59" t="s">
        <v>7416</v>
      </c>
      <c r="C4915" s="7" t="s">
        <v>7417</v>
      </c>
      <c r="I4915" s="64"/>
      <c r="J4915" s="65"/>
      <c r="K4915" s="10"/>
      <c r="L4915" s="21">
        <v>163185.50459770113</v>
      </c>
      <c r="M4915" s="68"/>
      <c r="N4915" s="4"/>
    </row>
    <row r="4916" spans="2:14">
      <c r="B4916" s="59" t="s">
        <v>7418</v>
      </c>
      <c r="C4916" s="7" t="s">
        <v>7419</v>
      </c>
      <c r="I4916" s="64"/>
      <c r="J4916" s="65"/>
      <c r="K4916" s="10"/>
      <c r="L4916" s="21">
        <v>290344.10172413796</v>
      </c>
      <c r="M4916" s="68"/>
      <c r="N4916" s="4"/>
    </row>
    <row r="4917" spans="2:14">
      <c r="B4917" s="59" t="s">
        <v>7420</v>
      </c>
      <c r="C4917" s="7" t="s">
        <v>7421</v>
      </c>
      <c r="I4917" s="64"/>
      <c r="J4917" s="65"/>
      <c r="K4917" s="10"/>
      <c r="L4917" s="21">
        <v>293248.35977011494</v>
      </c>
      <c r="M4917" s="68"/>
      <c r="N4917" s="4"/>
    </row>
    <row r="4918" spans="2:14">
      <c r="B4918" s="59" t="s">
        <v>7422</v>
      </c>
      <c r="C4918" s="7" t="s">
        <v>7423</v>
      </c>
      <c r="I4918" s="64"/>
      <c r="J4918" s="65"/>
      <c r="K4918" s="10"/>
      <c r="L4918" s="21">
        <v>245158.86034482758</v>
      </c>
      <c r="M4918" s="68"/>
      <c r="N4918" s="4"/>
    </row>
    <row r="4919" spans="2:14">
      <c r="B4919" s="59" t="s">
        <v>7424</v>
      </c>
      <c r="C4919" s="7" t="s">
        <v>7425</v>
      </c>
      <c r="I4919" s="64"/>
      <c r="J4919" s="65"/>
      <c r="K4919" s="10"/>
      <c r="L4919" s="21">
        <v>247611.97643678161</v>
      </c>
      <c r="M4919" s="68"/>
      <c r="N4919" s="4"/>
    </row>
    <row r="4920" spans="2:14">
      <c r="B4920" s="59" t="s">
        <v>7426</v>
      </c>
      <c r="C4920" s="7" t="s">
        <v>7427</v>
      </c>
      <c r="I4920" s="64"/>
      <c r="J4920" s="65"/>
      <c r="K4920" s="10"/>
      <c r="L4920" s="21">
        <v>291069.78563218395</v>
      </c>
      <c r="M4920" s="68"/>
      <c r="N4920" s="4"/>
    </row>
    <row r="4921" spans="2:14">
      <c r="B4921" s="59" t="s">
        <v>7428</v>
      </c>
      <c r="C4921" s="7" t="s">
        <v>7429</v>
      </c>
      <c r="I4921" s="64"/>
      <c r="J4921" s="65"/>
      <c r="K4921" s="10"/>
      <c r="L4921" s="21">
        <v>294717.48908045975</v>
      </c>
      <c r="M4921" s="68"/>
      <c r="N4921" s="4"/>
    </row>
    <row r="4922" spans="2:14">
      <c r="B4922" s="59" t="s">
        <v>7430</v>
      </c>
      <c r="C4922" s="7" t="s">
        <v>7431</v>
      </c>
      <c r="I4922" s="64"/>
      <c r="J4922" s="65"/>
      <c r="K4922" s="10"/>
      <c r="L4922" s="21">
        <v>390382.92701149429</v>
      </c>
      <c r="M4922" s="68"/>
      <c r="N4922" s="4"/>
    </row>
    <row r="4923" spans="2:14">
      <c r="B4923" s="59" t="s">
        <v>7432</v>
      </c>
      <c r="C4923" s="7" t="s">
        <v>7433</v>
      </c>
      <c r="I4923" s="64"/>
      <c r="J4923" s="65"/>
      <c r="K4923" s="10"/>
      <c r="L4923" s="21">
        <v>395275.96494252875</v>
      </c>
      <c r="M4923" s="68"/>
      <c r="N4923" s="4"/>
    </row>
    <row r="4924" spans="2:14">
      <c r="B4924" s="59" t="s">
        <v>7434</v>
      </c>
      <c r="C4924" s="7" t="s">
        <v>7435</v>
      </c>
      <c r="I4924" s="64"/>
      <c r="J4924" s="65"/>
      <c r="K4924" s="10"/>
      <c r="L4924" s="21">
        <v>318705.65574712644</v>
      </c>
      <c r="M4924" s="68"/>
      <c r="N4924" s="4"/>
    </row>
    <row r="4925" spans="2:14">
      <c r="B4925" s="59" t="s">
        <v>7436</v>
      </c>
      <c r="C4925" s="7" t="s">
        <v>7437</v>
      </c>
      <c r="I4925" s="64"/>
      <c r="J4925" s="65"/>
      <c r="K4925" s="10"/>
      <c r="L4925" s="21">
        <v>322698.94712643675</v>
      </c>
      <c r="M4925" s="68"/>
      <c r="N4925" s="4"/>
    </row>
    <row r="4926" spans="2:14">
      <c r="B4926" s="59" t="s">
        <v>7438</v>
      </c>
      <c r="C4926" s="7" t="s">
        <v>7439</v>
      </c>
      <c r="I4926" s="64"/>
      <c r="J4926" s="65"/>
      <c r="K4926" s="10"/>
      <c r="L4926" s="21">
        <v>378390.366091954</v>
      </c>
      <c r="M4926" s="68"/>
      <c r="N4926" s="4"/>
    </row>
    <row r="4927" spans="2:14">
      <c r="B4927" s="59" t="s">
        <v>7440</v>
      </c>
      <c r="C4927" s="7" t="s">
        <v>7441</v>
      </c>
      <c r="I4927" s="64"/>
      <c r="J4927" s="65"/>
      <c r="K4927" s="10"/>
      <c r="L4927" s="21">
        <v>383132.17758620693</v>
      </c>
      <c r="M4927" s="68"/>
      <c r="N4927" s="4"/>
    </row>
    <row r="4928" spans="2:14">
      <c r="B4928" s="59" t="s">
        <v>7442</v>
      </c>
      <c r="C4928" s="7" t="s">
        <v>7443</v>
      </c>
      <c r="I4928" s="64"/>
      <c r="J4928" s="65"/>
      <c r="K4928" s="10"/>
      <c r="L4928" s="21">
        <v>507499.17528735637</v>
      </c>
      <c r="M4928" s="68"/>
      <c r="N4928" s="4"/>
    </row>
    <row r="4929" spans="2:14">
      <c r="B4929" s="59" t="s">
        <v>7444</v>
      </c>
      <c r="C4929" s="7" t="s">
        <v>7445</v>
      </c>
      <c r="I4929" s="64"/>
      <c r="J4929" s="65"/>
      <c r="K4929" s="10"/>
      <c r="L4929" s="21">
        <v>513856.77528735634</v>
      </c>
      <c r="M4929" s="68"/>
      <c r="N4929" s="4"/>
    </row>
    <row r="4930" spans="2:14">
      <c r="B4930" s="59" t="s">
        <v>7446</v>
      </c>
      <c r="C4930" s="7" t="s">
        <v>7447</v>
      </c>
      <c r="I4930" s="64"/>
      <c r="J4930" s="65"/>
      <c r="K4930" s="10"/>
      <c r="L4930" s="21">
        <v>30939.000574712642</v>
      </c>
      <c r="M4930" s="68"/>
      <c r="N4930" s="4"/>
    </row>
    <row r="4931" spans="2:14">
      <c r="B4931" s="59" t="s">
        <v>7448</v>
      </c>
      <c r="C4931" s="7" t="s">
        <v>7449</v>
      </c>
      <c r="I4931" s="64"/>
      <c r="J4931" s="65"/>
      <c r="K4931" s="10"/>
      <c r="L4931" s="21">
        <v>40181.574712643676</v>
      </c>
      <c r="M4931" s="68"/>
      <c r="N4931" s="4"/>
    </row>
    <row r="4932" spans="2:14">
      <c r="B4932" s="59" t="s">
        <v>7450</v>
      </c>
      <c r="C4932" s="7" t="s">
        <v>7451</v>
      </c>
      <c r="I4932" s="64"/>
      <c r="J4932" s="65"/>
      <c r="K4932" s="10"/>
      <c r="L4932" s="21">
        <v>30962.344252873561</v>
      </c>
      <c r="M4932" s="68"/>
      <c r="N4932" s="4"/>
    </row>
    <row r="4933" spans="2:14">
      <c r="B4933" s="59" t="s">
        <v>7452</v>
      </c>
      <c r="C4933" s="7" t="s">
        <v>7453</v>
      </c>
      <c r="I4933" s="64"/>
      <c r="J4933" s="65"/>
      <c r="K4933" s="10"/>
      <c r="L4933" s="21">
        <v>40211.51551724138</v>
      </c>
      <c r="M4933" s="68"/>
      <c r="N4933" s="4"/>
    </row>
    <row r="4934" spans="2:14">
      <c r="B4934" s="59" t="s">
        <v>7454</v>
      </c>
      <c r="C4934" s="7" t="s">
        <v>7455</v>
      </c>
      <c r="I4934" s="64"/>
      <c r="J4934" s="65"/>
      <c r="K4934" s="10"/>
      <c r="L4934" s="21">
        <v>33924.961494252871</v>
      </c>
      <c r="M4934" s="68"/>
      <c r="N4934" s="4"/>
    </row>
    <row r="4935" spans="2:14">
      <c r="B4935" s="59" t="s">
        <v>7456</v>
      </c>
      <c r="C4935" s="7" t="s">
        <v>7457</v>
      </c>
      <c r="I4935" s="64"/>
      <c r="J4935" s="65"/>
      <c r="K4935" s="10"/>
      <c r="L4935" s="21">
        <v>44063.729885057473</v>
      </c>
      <c r="M4935" s="68"/>
      <c r="N4935" s="4"/>
    </row>
    <row r="4936" spans="2:14">
      <c r="B4936" s="59" t="s">
        <v>7458</v>
      </c>
      <c r="C4936" s="7" t="s">
        <v>7459</v>
      </c>
      <c r="I4936" s="64"/>
      <c r="J4936" s="65"/>
      <c r="K4936" s="10"/>
      <c r="L4936" s="21">
        <v>36112.670114942528</v>
      </c>
      <c r="M4936" s="68"/>
      <c r="N4936" s="4"/>
    </row>
    <row r="4937" spans="2:14">
      <c r="B4937" s="59" t="s">
        <v>7460</v>
      </c>
      <c r="C4937" s="7" t="s">
        <v>7461</v>
      </c>
      <c r="I4937" s="64"/>
      <c r="J4937" s="65"/>
      <c r="K4937" s="10"/>
      <c r="L4937" s="21">
        <v>46899.479310344825</v>
      </c>
      <c r="M4937" s="68"/>
      <c r="N4937" s="4"/>
    </row>
    <row r="4938" spans="2:14">
      <c r="B4938" s="59" t="s">
        <v>7462</v>
      </c>
      <c r="C4938" s="7" t="s">
        <v>7463</v>
      </c>
      <c r="I4938" s="64"/>
      <c r="J4938" s="65"/>
      <c r="K4938" s="10"/>
      <c r="L4938" s="21">
        <v>27525.748850574713</v>
      </c>
      <c r="M4938" s="68"/>
      <c r="N4938" s="4"/>
    </row>
    <row r="4939" spans="2:14">
      <c r="B4939" s="59" t="s">
        <v>7464</v>
      </c>
      <c r="C4939" s="7" t="s">
        <v>7465</v>
      </c>
      <c r="I4939" s="64"/>
      <c r="J4939" s="65"/>
      <c r="K4939" s="10"/>
      <c r="L4939" s="21">
        <v>35748.813218390802</v>
      </c>
      <c r="M4939" s="68"/>
      <c r="N4939" s="4"/>
    </row>
    <row r="4940" spans="2:14">
      <c r="B4940" s="59" t="s">
        <v>7466</v>
      </c>
      <c r="C4940" s="7" t="s">
        <v>7467</v>
      </c>
      <c r="I4940" s="64"/>
      <c r="J4940" s="65"/>
      <c r="K4940" s="10"/>
      <c r="L4940" s="21">
        <v>27924.113793103446</v>
      </c>
      <c r="M4940" s="68"/>
      <c r="N4940" s="4"/>
    </row>
    <row r="4941" spans="2:14">
      <c r="B4941" s="59" t="s">
        <v>7468</v>
      </c>
      <c r="C4941" s="7" t="s">
        <v>7469</v>
      </c>
      <c r="I4941" s="64"/>
      <c r="J4941" s="65"/>
      <c r="K4941" s="10"/>
      <c r="L4941" s="21">
        <v>36268.463793103452</v>
      </c>
      <c r="M4941" s="68"/>
      <c r="N4941" s="4"/>
    </row>
    <row r="4942" spans="2:14">
      <c r="B4942" s="59" t="s">
        <v>7470</v>
      </c>
      <c r="C4942" s="7" t="s">
        <v>7471</v>
      </c>
      <c r="I4942" s="64"/>
      <c r="J4942" s="65"/>
      <c r="K4942" s="10"/>
      <c r="L4942" s="21">
        <v>35005.367816091959</v>
      </c>
      <c r="M4942" s="68"/>
      <c r="N4942" s="4"/>
    </row>
    <row r="4943" spans="2:14">
      <c r="B4943" s="59" t="s">
        <v>7472</v>
      </c>
      <c r="C4943" s="7" t="s">
        <v>7473</v>
      </c>
      <c r="I4943" s="64"/>
      <c r="J4943" s="65"/>
      <c r="K4943" s="10"/>
      <c r="L4943" s="21">
        <v>45463.843103448278</v>
      </c>
      <c r="M4943" s="68"/>
      <c r="N4943" s="4"/>
    </row>
    <row r="4944" spans="2:14">
      <c r="B4944" s="59" t="s">
        <v>7474</v>
      </c>
      <c r="C4944" s="7" t="s">
        <v>7475</v>
      </c>
      <c r="I4944" s="64"/>
      <c r="J4944" s="65"/>
      <c r="K4944" s="10"/>
      <c r="L4944" s="21">
        <v>35055.1</v>
      </c>
      <c r="M4944" s="68"/>
      <c r="N4944" s="4"/>
    </row>
    <row r="4945" spans="2:14">
      <c r="B4945" s="59" t="s">
        <v>7476</v>
      </c>
      <c r="C4945" s="7" t="s">
        <v>7477</v>
      </c>
      <c r="I4945" s="64"/>
      <c r="J4945" s="65"/>
      <c r="K4945" s="10"/>
      <c r="L4945" s="21">
        <v>45529.30689655173</v>
      </c>
      <c r="M4945" s="68"/>
      <c r="N4945" s="4"/>
    </row>
    <row r="4946" spans="2:14">
      <c r="B4946" s="59" t="s">
        <v>7478</v>
      </c>
      <c r="C4946" s="7" t="s">
        <v>7479</v>
      </c>
      <c r="I4946" s="64"/>
      <c r="J4946" s="65"/>
      <c r="K4946" s="10"/>
      <c r="L4946" s="21">
        <v>38011.627586206901</v>
      </c>
      <c r="M4946" s="68"/>
      <c r="N4946" s="4"/>
    </row>
    <row r="4947" spans="2:14">
      <c r="B4947" s="59" t="s">
        <v>7480</v>
      </c>
      <c r="C4947" s="7" t="s">
        <v>7481</v>
      </c>
      <c r="I4947" s="64"/>
      <c r="J4947" s="65"/>
      <c r="K4947" s="10"/>
      <c r="L4947" s="21">
        <v>49369.849425287357</v>
      </c>
      <c r="M4947" s="68"/>
      <c r="N4947" s="4"/>
    </row>
    <row r="4948" spans="2:14">
      <c r="B4948" s="59" t="s">
        <v>7482</v>
      </c>
      <c r="C4948" s="7" t="s">
        <v>7483</v>
      </c>
      <c r="I4948" s="64"/>
      <c r="J4948" s="65"/>
      <c r="K4948" s="10"/>
      <c r="L4948" s="21">
        <v>41582.702873563219</v>
      </c>
      <c r="M4948" s="68"/>
      <c r="N4948" s="4"/>
    </row>
    <row r="4949" spans="2:14">
      <c r="B4949" s="59" t="s">
        <v>7484</v>
      </c>
      <c r="C4949" s="7" t="s">
        <v>7485</v>
      </c>
      <c r="I4949" s="64"/>
      <c r="J4949" s="65"/>
      <c r="K4949" s="10"/>
      <c r="L4949" s="21">
        <v>53995.957471264366</v>
      </c>
      <c r="M4949" s="68"/>
      <c r="N4949" s="4"/>
    </row>
    <row r="4950" spans="2:14">
      <c r="B4950" s="59" t="s">
        <v>7486</v>
      </c>
      <c r="C4950" s="7" t="s">
        <v>7487</v>
      </c>
      <c r="I4950" s="64"/>
      <c r="J4950" s="65"/>
      <c r="K4950" s="10"/>
      <c r="L4950" s="21">
        <v>42351.521839080458</v>
      </c>
      <c r="M4950" s="68"/>
      <c r="N4950" s="4"/>
    </row>
    <row r="4951" spans="2:14">
      <c r="B4951" s="59" t="s">
        <v>7488</v>
      </c>
      <c r="C4951" s="7" t="s">
        <v>7489</v>
      </c>
      <c r="I4951" s="64"/>
      <c r="J4951" s="65"/>
      <c r="K4951" s="10"/>
      <c r="L4951" s="21">
        <v>55006.332758620687</v>
      </c>
      <c r="M4951" s="68"/>
      <c r="N4951" s="4"/>
    </row>
    <row r="4952" spans="2:14">
      <c r="B4952" s="59" t="s">
        <v>7490</v>
      </c>
      <c r="C4952" s="7" t="s">
        <v>7491</v>
      </c>
      <c r="I4952" s="64"/>
      <c r="J4952" s="65"/>
      <c r="K4952" s="10"/>
      <c r="L4952" s="21">
        <v>48980.618965517242</v>
      </c>
      <c r="M4952" s="68"/>
      <c r="N4952" s="4"/>
    </row>
    <row r="4953" spans="2:14">
      <c r="B4953" s="59" t="s">
        <v>7492</v>
      </c>
      <c r="C4953" s="7" t="s">
        <v>7493</v>
      </c>
      <c r="I4953" s="64"/>
      <c r="J4953" s="65"/>
      <c r="K4953" s="10"/>
      <c r="L4953" s="21">
        <v>63613.045402298856</v>
      </c>
      <c r="M4953" s="68"/>
      <c r="N4953" s="4"/>
    </row>
    <row r="4954" spans="2:14">
      <c r="B4954" s="59" t="s">
        <v>7494</v>
      </c>
      <c r="C4954" s="7" t="s">
        <v>7495</v>
      </c>
      <c r="I4954" s="64"/>
      <c r="J4954" s="65"/>
      <c r="K4954" s="10"/>
      <c r="L4954" s="21">
        <v>50076.249425287358</v>
      </c>
      <c r="M4954" s="68"/>
      <c r="N4954" s="4"/>
    </row>
    <row r="4955" spans="2:14">
      <c r="B4955" s="59" t="s">
        <v>7496</v>
      </c>
      <c r="C4955" s="7" t="s">
        <v>7497</v>
      </c>
      <c r="I4955" s="64"/>
      <c r="J4955" s="65"/>
      <c r="K4955" s="10"/>
      <c r="L4955" s="21">
        <v>65039.039655172419</v>
      </c>
      <c r="M4955" s="68"/>
      <c r="N4955" s="4"/>
    </row>
    <row r="4956" spans="2:14">
      <c r="B4956" s="59" t="s">
        <v>7498</v>
      </c>
      <c r="C4956" s="7" t="s">
        <v>7499</v>
      </c>
      <c r="I4956" s="64"/>
      <c r="J4956" s="65"/>
      <c r="K4956" s="10"/>
      <c r="L4956" s="21">
        <v>36900.26551724138</v>
      </c>
      <c r="M4956" s="68"/>
      <c r="N4956" s="4"/>
    </row>
    <row r="4957" spans="2:14">
      <c r="B4957" s="59" t="s">
        <v>7500</v>
      </c>
      <c r="C4957" s="7" t="s">
        <v>7501</v>
      </c>
      <c r="I4957" s="64"/>
      <c r="J4957" s="65"/>
      <c r="K4957" s="10"/>
      <c r="L4957" s="21">
        <v>47926.09367816092</v>
      </c>
      <c r="M4957" s="68"/>
      <c r="N4957" s="4"/>
    </row>
    <row r="4958" spans="2:14">
      <c r="B4958" s="59" t="s">
        <v>7502</v>
      </c>
      <c r="C4958" s="7" t="s">
        <v>7503</v>
      </c>
      <c r="I4958" s="64"/>
      <c r="J4958" s="65"/>
      <c r="K4958" s="10"/>
      <c r="L4958" s="21">
        <v>43003.622413793106</v>
      </c>
      <c r="M4958" s="68"/>
      <c r="N4958" s="4"/>
    </row>
    <row r="4959" spans="2:14">
      <c r="B4959" s="59" t="s">
        <v>7504</v>
      </c>
      <c r="C4959" s="7" t="s">
        <v>7505</v>
      </c>
      <c r="I4959" s="64"/>
      <c r="J4959" s="65"/>
      <c r="K4959" s="10"/>
      <c r="L4959" s="21">
        <v>55852.794827586207</v>
      </c>
      <c r="M4959" s="68"/>
      <c r="N4959" s="4"/>
    </row>
    <row r="4960" spans="2:14">
      <c r="B4960" s="59" t="s">
        <v>7506</v>
      </c>
      <c r="C4960" s="7" t="s">
        <v>7507</v>
      </c>
      <c r="I4960" s="64"/>
      <c r="J4960" s="65"/>
      <c r="K4960" s="10"/>
      <c r="L4960" s="21">
        <v>43500.436781609191</v>
      </c>
      <c r="M4960" s="68"/>
      <c r="N4960" s="4"/>
    </row>
    <row r="4961" spans="2:14">
      <c r="B4961" s="59" t="s">
        <v>7508</v>
      </c>
      <c r="C4961" s="7" t="s">
        <v>7509</v>
      </c>
      <c r="I4961" s="64"/>
      <c r="J4961" s="65"/>
      <c r="K4961" s="10"/>
      <c r="L4961" s="21">
        <v>56499.820689655171</v>
      </c>
      <c r="M4961" s="68"/>
      <c r="N4961" s="4"/>
    </row>
    <row r="4962" spans="2:14">
      <c r="B4962" s="59" t="s">
        <v>7510</v>
      </c>
      <c r="C4962" s="7" t="s">
        <v>7511</v>
      </c>
      <c r="I4962" s="64"/>
      <c r="J4962" s="65"/>
      <c r="K4962" s="10"/>
      <c r="L4962" s="21">
        <v>50039.204022988502</v>
      </c>
      <c r="M4962" s="68"/>
      <c r="N4962" s="4"/>
    </row>
    <row r="4963" spans="2:14">
      <c r="B4963" s="59" t="s">
        <v>7512</v>
      </c>
      <c r="C4963" s="7" t="s">
        <v>7513</v>
      </c>
      <c r="I4963" s="64"/>
      <c r="J4963" s="65"/>
      <c r="K4963" s="10"/>
      <c r="L4963" s="21">
        <v>64990.32241379311</v>
      </c>
      <c r="M4963" s="68"/>
      <c r="N4963" s="4"/>
    </row>
    <row r="4964" spans="2:14">
      <c r="B4964" s="59" t="s">
        <v>7514</v>
      </c>
      <c r="C4964" s="7" t="s">
        <v>7515</v>
      </c>
      <c r="I4964" s="64"/>
      <c r="J4964" s="65"/>
      <c r="K4964" s="10"/>
      <c r="L4964" s="21">
        <v>50621.781034482759</v>
      </c>
      <c r="M4964" s="68"/>
      <c r="N4964" s="4"/>
    </row>
    <row r="4965" spans="2:14">
      <c r="B4965" s="59" t="s">
        <v>7516</v>
      </c>
      <c r="C4965" s="7" t="s">
        <v>7517</v>
      </c>
      <c r="I4965" s="64"/>
      <c r="J4965" s="65"/>
      <c r="K4965" s="10"/>
      <c r="L4965" s="21">
        <v>65750.514367816097</v>
      </c>
      <c r="M4965" s="68"/>
      <c r="N4965" s="4"/>
    </row>
    <row r="4966" spans="2:14">
      <c r="B4966" s="59" t="s">
        <v>7518</v>
      </c>
      <c r="C4966" s="7" t="s">
        <v>7519</v>
      </c>
      <c r="I4966" s="64"/>
      <c r="J4966" s="65"/>
      <c r="K4966" s="10"/>
      <c r="L4966" s="21">
        <v>42499.703448275861</v>
      </c>
      <c r="M4966" s="68"/>
      <c r="N4966" s="4"/>
    </row>
    <row r="4967" spans="2:14">
      <c r="B4967" s="59" t="s">
        <v>7520</v>
      </c>
      <c r="C4967" s="7" t="s">
        <v>7521</v>
      </c>
      <c r="I4967" s="64"/>
      <c r="J4967" s="65"/>
      <c r="K4967" s="10"/>
      <c r="L4967" s="21">
        <v>55197.64942528736</v>
      </c>
      <c r="M4967" s="68"/>
      <c r="N4967" s="4"/>
    </row>
    <row r="4968" spans="2:14">
      <c r="B4968" s="59" t="s">
        <v>7522</v>
      </c>
      <c r="C4968" s="7" t="s">
        <v>7523</v>
      </c>
      <c r="I4968" s="64"/>
      <c r="J4968" s="65"/>
      <c r="K4968" s="10"/>
      <c r="L4968" s="21">
        <v>47269.425862068972</v>
      </c>
      <c r="M4968" s="68"/>
      <c r="N4968" s="4"/>
    </row>
    <row r="4969" spans="2:14">
      <c r="B4969" s="59" t="s">
        <v>7524</v>
      </c>
      <c r="C4969" s="7" t="s">
        <v>7525</v>
      </c>
      <c r="I4969" s="64"/>
      <c r="J4969" s="65"/>
      <c r="K4969" s="10"/>
      <c r="L4969" s="21">
        <v>61394.381034482758</v>
      </c>
      <c r="M4969" s="68"/>
      <c r="N4969" s="4"/>
    </row>
    <row r="4970" spans="2:14">
      <c r="B4970" s="59" t="s">
        <v>7526</v>
      </c>
      <c r="C4970" s="7" t="s">
        <v>7527</v>
      </c>
      <c r="I4970" s="64"/>
      <c r="J4970" s="65"/>
      <c r="K4970" s="10"/>
      <c r="L4970" s="21">
        <v>55099.200000000004</v>
      </c>
      <c r="M4970" s="68"/>
      <c r="N4970" s="4"/>
    </row>
    <row r="4971" spans="2:14">
      <c r="B4971" s="59" t="s">
        <v>7528</v>
      </c>
      <c r="C4971" s="7" t="s">
        <v>7529</v>
      </c>
      <c r="I4971" s="64"/>
      <c r="J4971" s="65"/>
      <c r="K4971" s="10"/>
      <c r="L4971" s="21">
        <v>71562.075287356318</v>
      </c>
      <c r="M4971" s="68"/>
      <c r="N4971" s="4"/>
    </row>
    <row r="4972" spans="2:14">
      <c r="B4972" s="59" t="s">
        <v>7530</v>
      </c>
      <c r="C4972" s="7" t="s">
        <v>7531</v>
      </c>
      <c r="I4972" s="64"/>
      <c r="J4972" s="65"/>
      <c r="K4972" s="10"/>
      <c r="L4972" s="21">
        <v>63884.035057471265</v>
      </c>
      <c r="M4972" s="68"/>
      <c r="N4972" s="4"/>
    </row>
    <row r="4973" spans="2:14">
      <c r="B4973" s="59" t="s">
        <v>7532</v>
      </c>
      <c r="C4973" s="7" t="s">
        <v>7533</v>
      </c>
      <c r="I4973" s="64"/>
      <c r="J4973" s="65"/>
      <c r="K4973" s="10"/>
      <c r="L4973" s="21">
        <v>82972.059195402297</v>
      </c>
      <c r="M4973" s="68"/>
      <c r="N4973" s="4"/>
    </row>
    <row r="4974" spans="2:14">
      <c r="B4974" s="59" t="s">
        <v>7534</v>
      </c>
      <c r="C4974" s="7" t="s">
        <v>7535</v>
      </c>
      <c r="I4974" s="64"/>
      <c r="J4974" s="65"/>
      <c r="K4974" s="10"/>
      <c r="L4974" s="21">
        <v>70889.168390804596</v>
      </c>
      <c r="M4974" s="68"/>
      <c r="N4974" s="4"/>
    </row>
    <row r="4975" spans="2:14">
      <c r="B4975" s="59" t="s">
        <v>7536</v>
      </c>
      <c r="C4975" s="7" t="s">
        <v>7537</v>
      </c>
      <c r="I4975" s="64"/>
      <c r="J4975" s="65"/>
      <c r="K4975" s="10"/>
      <c r="L4975" s="21">
        <v>91842.149425287353</v>
      </c>
      <c r="M4975" s="68"/>
      <c r="N4975" s="4"/>
    </row>
    <row r="4976" spans="2:14">
      <c r="B4976" s="59" t="s">
        <v>7538</v>
      </c>
      <c r="C4976" s="7" t="s">
        <v>7539</v>
      </c>
      <c r="I4976" s="64"/>
      <c r="J4976" s="65"/>
      <c r="K4976" s="10"/>
      <c r="L4976" s="21">
        <v>87993.994827586212</v>
      </c>
      <c r="M4976" s="68"/>
      <c r="N4976" s="4"/>
    </row>
    <row r="4977" spans="2:14">
      <c r="B4977" s="59" t="s">
        <v>7540</v>
      </c>
      <c r="C4977" s="7" t="s">
        <v>7541</v>
      </c>
      <c r="I4977" s="64"/>
      <c r="J4977" s="65"/>
      <c r="K4977" s="10"/>
      <c r="L4977" s="21">
        <v>114001.89712643679</v>
      </c>
      <c r="M4977" s="68"/>
      <c r="N4977" s="4"/>
    </row>
    <row r="4978" spans="2:14">
      <c r="B4978" s="59" t="s">
        <v>7542</v>
      </c>
      <c r="C4978" s="7" t="s">
        <v>7543</v>
      </c>
      <c r="I4978" s="64"/>
      <c r="J4978" s="65"/>
      <c r="K4978" s="10"/>
      <c r="L4978" s="21">
        <v>92265.380459770109</v>
      </c>
      <c r="M4978" s="68"/>
      <c r="N4978" s="4"/>
    </row>
    <row r="4979" spans="2:14">
      <c r="B4979" s="59" t="s">
        <v>7544</v>
      </c>
      <c r="C4979" s="7" t="s">
        <v>7545</v>
      </c>
      <c r="I4979" s="64"/>
      <c r="J4979" s="65"/>
      <c r="K4979" s="10"/>
      <c r="L4979" s="21">
        <v>119534.85632183908</v>
      </c>
      <c r="M4979" s="68"/>
      <c r="N4979" s="4"/>
    </row>
    <row r="4980" spans="2:14">
      <c r="B4980" s="59" t="s">
        <v>7546</v>
      </c>
      <c r="C4980" s="7" t="s">
        <v>7547</v>
      </c>
      <c r="I4980" s="64"/>
      <c r="J4980" s="65"/>
      <c r="K4980" s="10"/>
      <c r="L4980" s="21">
        <v>39393.979310344832</v>
      </c>
      <c r="M4980" s="68"/>
      <c r="N4980" s="4"/>
    </row>
    <row r="4981" spans="2:14">
      <c r="B4981" s="59" t="s">
        <v>7548</v>
      </c>
      <c r="C4981" s="7" t="s">
        <v>7549</v>
      </c>
      <c r="I4981" s="64"/>
      <c r="J4981" s="65"/>
      <c r="K4981" s="10"/>
      <c r="L4981" s="21">
        <v>51036.385057471263</v>
      </c>
      <c r="M4981" s="68"/>
      <c r="N4981" s="4"/>
    </row>
    <row r="4982" spans="2:14">
      <c r="B4982" s="59" t="s">
        <v>7550</v>
      </c>
      <c r="C4982" s="7" t="s">
        <v>7551</v>
      </c>
      <c r="I4982" s="64"/>
      <c r="J4982" s="65"/>
      <c r="K4982" s="10"/>
      <c r="L4982" s="21">
        <v>42814.335632183909</v>
      </c>
      <c r="M4982" s="68"/>
      <c r="N4982" s="4"/>
    </row>
    <row r="4983" spans="2:14">
      <c r="B4983" s="59" t="s">
        <v>7552</v>
      </c>
      <c r="C4983" s="7" t="s">
        <v>7553</v>
      </c>
      <c r="I4983" s="64"/>
      <c r="J4983" s="65"/>
      <c r="K4983" s="10"/>
      <c r="L4983" s="21">
        <v>55606.671264367818</v>
      </c>
      <c r="M4983" s="68"/>
      <c r="N4983" s="4"/>
    </row>
    <row r="4984" spans="2:14">
      <c r="B4984" s="59" t="s">
        <v>7554</v>
      </c>
      <c r="C4984" s="7" t="s">
        <v>7555</v>
      </c>
      <c r="I4984" s="64"/>
      <c r="J4984" s="65"/>
      <c r="K4984" s="10"/>
      <c r="L4984" s="21">
        <v>52574.530459770118</v>
      </c>
      <c r="M4984" s="68"/>
      <c r="N4984" s="4"/>
    </row>
    <row r="4985" spans="2:14">
      <c r="B4985" s="59" t="s">
        <v>7556</v>
      </c>
      <c r="C4985" s="7" t="s">
        <v>7557</v>
      </c>
      <c r="I4985" s="64"/>
      <c r="J4985" s="65"/>
      <c r="K4985" s="10"/>
      <c r="L4985" s="21">
        <v>68283.810919540236</v>
      </c>
      <c r="M4985" s="68"/>
      <c r="N4985" s="4"/>
    </row>
    <row r="4986" spans="2:14">
      <c r="B4986" s="59" t="s">
        <v>7558</v>
      </c>
      <c r="C4986" s="7" t="s">
        <v>7559</v>
      </c>
      <c r="I4986" s="64"/>
      <c r="J4986" s="65"/>
      <c r="K4986" s="10"/>
      <c r="L4986" s="21">
        <v>65730.722988505746</v>
      </c>
      <c r="M4986" s="68"/>
      <c r="N4986" s="4"/>
    </row>
    <row r="4987" spans="2:14">
      <c r="B4987" s="59" t="s">
        <v>7560</v>
      </c>
      <c r="C4987" s="7" t="s">
        <v>7561</v>
      </c>
      <c r="I4987" s="64"/>
      <c r="J4987" s="65"/>
      <c r="K4987" s="10"/>
      <c r="L4987" s="21">
        <v>85372.905747126439</v>
      </c>
      <c r="M4987" s="68"/>
      <c r="N4987" s="4"/>
    </row>
    <row r="4988" spans="2:14">
      <c r="B4988" s="59" t="s">
        <v>7562</v>
      </c>
      <c r="C4988" s="7" t="s">
        <v>7563</v>
      </c>
      <c r="I4988" s="64"/>
      <c r="J4988" s="65"/>
      <c r="K4988" s="10"/>
      <c r="L4988" s="21">
        <v>70848.063218390802</v>
      </c>
      <c r="M4988" s="68"/>
      <c r="N4988" s="4"/>
    </row>
    <row r="4989" spans="2:14">
      <c r="B4989" s="59" t="s">
        <v>7564</v>
      </c>
      <c r="C4989" s="7" t="s">
        <v>7565</v>
      </c>
      <c r="I4989" s="64"/>
      <c r="J4989" s="65"/>
      <c r="K4989" s="10"/>
      <c r="L4989" s="21">
        <v>87636.735057471262</v>
      </c>
      <c r="M4989" s="68"/>
      <c r="N4989" s="4"/>
    </row>
    <row r="4990" spans="2:14">
      <c r="B4990" s="59" t="s">
        <v>7566</v>
      </c>
      <c r="C4990" s="7" t="s">
        <v>7567</v>
      </c>
      <c r="I4990" s="64"/>
      <c r="J4990" s="65"/>
      <c r="K4990" s="10"/>
      <c r="L4990" s="21">
        <v>89131.237931034484</v>
      </c>
      <c r="M4990" s="68"/>
      <c r="N4990" s="4"/>
    </row>
    <row r="4991" spans="2:14">
      <c r="B4991" s="59" t="s">
        <v>7568</v>
      </c>
      <c r="C4991" s="7" t="s">
        <v>7569</v>
      </c>
      <c r="I4991" s="64"/>
      <c r="J4991" s="65"/>
      <c r="K4991" s="10"/>
      <c r="L4991" s="21">
        <v>115477.11609195403</v>
      </c>
      <c r="M4991" s="68"/>
      <c r="N4991" s="4"/>
    </row>
    <row r="4992" spans="2:14">
      <c r="B4992" s="59" t="s">
        <v>7570</v>
      </c>
      <c r="C4992" s="7" t="s">
        <v>7571</v>
      </c>
      <c r="I4992" s="64"/>
      <c r="J4992" s="65"/>
      <c r="K4992" s="10"/>
      <c r="L4992" s="21">
        <v>90757.683333333334</v>
      </c>
      <c r="M4992" s="68"/>
      <c r="N4992" s="4"/>
    </row>
    <row r="4993" spans="2:14">
      <c r="B4993" s="59" t="s">
        <v>7572</v>
      </c>
      <c r="C4993" s="7" t="s">
        <v>7573</v>
      </c>
      <c r="I4993" s="64"/>
      <c r="J4993" s="65"/>
      <c r="K4993" s="10"/>
      <c r="L4993" s="21">
        <v>117585.15172413792</v>
      </c>
      <c r="M4993" s="68"/>
      <c r="N4993" s="4"/>
    </row>
    <row r="4994" spans="2:14">
      <c r="B4994" s="59" t="s">
        <v>36938</v>
      </c>
      <c r="C4994" s="7" t="s">
        <v>39105</v>
      </c>
      <c r="I4994" s="64"/>
      <c r="J4994" s="65"/>
      <c r="K4994" s="10"/>
      <c r="L4994" s="21">
        <v>97950.073563218393</v>
      </c>
      <c r="M4994" s="68"/>
      <c r="N4994" s="4"/>
    </row>
    <row r="4995" spans="2:14">
      <c r="B4995" s="59" t="s">
        <v>36939</v>
      </c>
      <c r="C4995" s="7" t="s">
        <v>39106</v>
      </c>
      <c r="I4995" s="64"/>
      <c r="J4995" s="65"/>
      <c r="K4995" s="10"/>
      <c r="L4995" s="21">
        <v>120968.46264367815</v>
      </c>
      <c r="M4995" s="68"/>
      <c r="N4995" s="4"/>
    </row>
    <row r="4996" spans="2:14">
      <c r="B4996" s="59" t="s">
        <v>7574</v>
      </c>
      <c r="C4996" s="7" t="s">
        <v>7575</v>
      </c>
      <c r="I4996" s="64"/>
      <c r="J4996" s="65"/>
      <c r="K4996" s="10"/>
      <c r="L4996" s="21">
        <v>115619.71551724138</v>
      </c>
      <c r="M4996" s="68"/>
      <c r="N4996" s="4"/>
    </row>
    <row r="4997" spans="2:14">
      <c r="B4997" s="59" t="s">
        <v>7576</v>
      </c>
      <c r="C4997" s="7" t="s">
        <v>7577</v>
      </c>
      <c r="I4997" s="64"/>
      <c r="J4997" s="65"/>
      <c r="K4997" s="10"/>
      <c r="L4997" s="21">
        <v>150169.37413793104</v>
      </c>
      <c r="M4997" s="68"/>
      <c r="N4997" s="4"/>
    </row>
    <row r="4998" spans="2:14">
      <c r="B4998" s="59" t="s">
        <v>7578</v>
      </c>
      <c r="C4998" s="7" t="s">
        <v>7579</v>
      </c>
      <c r="I4998" s="64"/>
      <c r="J4998" s="65"/>
      <c r="K4998" s="10"/>
      <c r="L4998" s="21">
        <v>185822.78275862068</v>
      </c>
      <c r="M4998" s="68"/>
      <c r="N4998" s="4"/>
    </row>
    <row r="4999" spans="2:14">
      <c r="B4999" s="59" t="s">
        <v>7580</v>
      </c>
      <c r="C4999" s="7" t="s">
        <v>7581</v>
      </c>
      <c r="I4999" s="64"/>
      <c r="J4999" s="65"/>
      <c r="K4999" s="10"/>
      <c r="L4999" s="21">
        <v>241349.27356321839</v>
      </c>
      <c r="M4999" s="68"/>
      <c r="N4999" s="4"/>
    </row>
    <row r="5000" spans="2:14">
      <c r="B5000" s="59" t="s">
        <v>36940</v>
      </c>
      <c r="C5000" s="7" t="s">
        <v>39107</v>
      </c>
      <c r="I5000" s="64"/>
      <c r="J5000" s="65"/>
      <c r="K5000" s="10"/>
      <c r="L5000" s="21">
        <v>91817.28333333334</v>
      </c>
      <c r="M5000" s="68"/>
      <c r="N5000" s="4"/>
    </row>
    <row r="5001" spans="2:14">
      <c r="B5001" s="59" t="s">
        <v>36941</v>
      </c>
      <c r="C5001" s="7" t="s">
        <v>39108</v>
      </c>
      <c r="I5001" s="64"/>
      <c r="J5001" s="65"/>
      <c r="K5001" s="10"/>
      <c r="L5001" s="21">
        <v>119362.31609195402</v>
      </c>
      <c r="M5001" s="68"/>
      <c r="N5001" s="4"/>
    </row>
    <row r="5002" spans="2:14">
      <c r="B5002" s="59" t="s">
        <v>7582</v>
      </c>
      <c r="C5002" s="7" t="s">
        <v>7583</v>
      </c>
      <c r="I5002" s="64"/>
      <c r="J5002" s="65"/>
      <c r="K5002" s="10"/>
      <c r="L5002" s="21">
        <v>122615.71436781609</v>
      </c>
      <c r="M5002" s="68"/>
      <c r="N5002" s="4"/>
    </row>
    <row r="5003" spans="2:14">
      <c r="B5003" s="59" t="s">
        <v>7584</v>
      </c>
      <c r="C5003" s="7" t="s">
        <v>7585</v>
      </c>
      <c r="I5003" s="64"/>
      <c r="J5003" s="65"/>
      <c r="K5003" s="10"/>
      <c r="L5003" s="21">
        <v>159253.61724137931</v>
      </c>
      <c r="M5003" s="68"/>
      <c r="N5003" s="4"/>
    </row>
    <row r="5004" spans="2:14">
      <c r="B5004" s="59" t="s">
        <v>7586</v>
      </c>
      <c r="C5004" s="7" t="s">
        <v>7587</v>
      </c>
      <c r="I5004" s="64"/>
      <c r="J5004" s="65"/>
      <c r="K5004" s="10"/>
      <c r="L5004" s="21">
        <v>194272.83902298851</v>
      </c>
      <c r="M5004" s="68"/>
      <c r="N5004" s="4"/>
    </row>
    <row r="5005" spans="2:14">
      <c r="B5005" s="59" t="s">
        <v>7588</v>
      </c>
      <c r="C5005" s="7" t="s">
        <v>7589</v>
      </c>
      <c r="I5005" s="64"/>
      <c r="J5005" s="65"/>
      <c r="K5005" s="10"/>
      <c r="L5005" s="21">
        <v>252324.76057471265</v>
      </c>
      <c r="M5005" s="68"/>
      <c r="N5005" s="4"/>
    </row>
    <row r="5006" spans="2:14">
      <c r="B5006" s="59" t="s">
        <v>7590</v>
      </c>
      <c r="C5006" s="7" t="s">
        <v>7591</v>
      </c>
      <c r="I5006" s="64"/>
      <c r="J5006" s="65"/>
      <c r="K5006" s="10"/>
      <c r="L5006" s="21">
        <v>224163.2009770115</v>
      </c>
      <c r="M5006" s="68"/>
      <c r="N5006" s="4"/>
    </row>
    <row r="5007" spans="2:14">
      <c r="B5007" s="59" t="s">
        <v>7592</v>
      </c>
      <c r="C5007" s="7" t="s">
        <v>7593</v>
      </c>
      <c r="I5007" s="64"/>
      <c r="J5007" s="65"/>
      <c r="K5007" s="10"/>
      <c r="L5007" s="21">
        <v>291147.73321839079</v>
      </c>
      <c r="M5007" s="68"/>
      <c r="N5007" s="4"/>
    </row>
    <row r="5008" spans="2:14">
      <c r="B5008" s="59" t="s">
        <v>7594</v>
      </c>
      <c r="C5008" s="7" t="s">
        <v>7595</v>
      </c>
      <c r="I5008" s="64"/>
      <c r="J5008" s="65"/>
      <c r="K5008" s="10"/>
      <c r="L5008" s="21">
        <v>296399.24885057472</v>
      </c>
      <c r="M5008" s="68"/>
      <c r="N5008" s="4"/>
    </row>
    <row r="5009" spans="2:14">
      <c r="B5009" s="59" t="s">
        <v>7596</v>
      </c>
      <c r="C5009" s="7" t="s">
        <v>7597</v>
      </c>
      <c r="I5009" s="64"/>
      <c r="J5009" s="65"/>
      <c r="K5009" s="10"/>
      <c r="L5009" s="21">
        <v>373756.79821839085</v>
      </c>
      <c r="M5009" s="68"/>
      <c r="N5009" s="4"/>
    </row>
    <row r="5010" spans="2:14">
      <c r="B5010" s="59" t="s">
        <v>7598</v>
      </c>
      <c r="C5010" s="7" t="s">
        <v>7599</v>
      </c>
      <c r="I5010" s="64"/>
      <c r="J5010" s="65"/>
      <c r="K5010" s="10"/>
      <c r="L5010" s="21">
        <v>242778.82011494253</v>
      </c>
      <c r="M5010" s="68"/>
      <c r="N5010" s="4"/>
    </row>
    <row r="5011" spans="2:14">
      <c r="B5011" s="59" t="s">
        <v>7600</v>
      </c>
      <c r="C5011" s="7" t="s">
        <v>7601</v>
      </c>
      <c r="I5011" s="64"/>
      <c r="J5011" s="65"/>
      <c r="K5011" s="10"/>
      <c r="L5011" s="21">
        <v>315325.89712643676</v>
      </c>
      <c r="M5011" s="68"/>
      <c r="N5011" s="4"/>
    </row>
    <row r="5012" spans="2:14">
      <c r="B5012" s="59" t="s">
        <v>7602</v>
      </c>
      <c r="C5012" s="7" t="s">
        <v>7603</v>
      </c>
      <c r="I5012" s="64"/>
      <c r="J5012" s="65"/>
      <c r="K5012" s="10"/>
      <c r="L5012" s="21">
        <v>325614.36954022991</v>
      </c>
      <c r="M5012" s="68"/>
      <c r="N5012" s="4"/>
    </row>
    <row r="5013" spans="2:14">
      <c r="B5013" s="59" t="s">
        <v>7604</v>
      </c>
      <c r="C5013" s="7" t="s">
        <v>7605</v>
      </c>
      <c r="I5013" s="64"/>
      <c r="J5013" s="65"/>
      <c r="K5013" s="10"/>
      <c r="L5013" s="21">
        <v>422915.89482758619</v>
      </c>
      <c r="M5013" s="68"/>
      <c r="N5013" s="4"/>
    </row>
    <row r="5014" spans="2:14">
      <c r="B5014" s="59" t="s">
        <v>7606</v>
      </c>
      <c r="C5014" s="7" t="s">
        <v>7607</v>
      </c>
      <c r="I5014" s="64"/>
      <c r="J5014" s="65"/>
      <c r="K5014" s="10"/>
      <c r="L5014" s="21">
        <v>159179.5264367816</v>
      </c>
      <c r="M5014" s="68"/>
      <c r="N5014" s="4"/>
    </row>
    <row r="5015" spans="2:14">
      <c r="B5015" s="59" t="s">
        <v>7608</v>
      </c>
      <c r="C5015" s="7" t="s">
        <v>7609</v>
      </c>
      <c r="I5015" s="64"/>
      <c r="J5015" s="65"/>
      <c r="K5015" s="10"/>
      <c r="L5015" s="21">
        <v>160369.54655172414</v>
      </c>
      <c r="M5015" s="68"/>
      <c r="N5015" s="4"/>
    </row>
    <row r="5016" spans="2:14">
      <c r="B5016" s="59" t="s">
        <v>7610</v>
      </c>
      <c r="C5016" s="7" t="s">
        <v>7611</v>
      </c>
      <c r="I5016" s="64"/>
      <c r="J5016" s="65"/>
      <c r="K5016" s="10"/>
      <c r="L5016" s="21">
        <v>308615.50310344825</v>
      </c>
      <c r="M5016" s="68"/>
      <c r="N5016" s="4"/>
    </row>
    <row r="5017" spans="2:14">
      <c r="B5017" s="59" t="s">
        <v>7612</v>
      </c>
      <c r="C5017" s="7" t="s">
        <v>7613</v>
      </c>
      <c r="I5017" s="64"/>
      <c r="J5017" s="65"/>
      <c r="K5017" s="10"/>
      <c r="L5017" s="21">
        <v>396180.9891954023</v>
      </c>
      <c r="M5017" s="68"/>
      <c r="N5017" s="4"/>
    </row>
    <row r="5018" spans="2:14">
      <c r="B5018" s="59" t="s">
        <v>7614</v>
      </c>
      <c r="C5018" s="7" t="s">
        <v>7615</v>
      </c>
      <c r="I5018" s="64"/>
      <c r="J5018" s="65"/>
      <c r="K5018" s="10"/>
      <c r="L5018" s="21">
        <v>346859.14655172417</v>
      </c>
      <c r="M5018" s="68"/>
      <c r="N5018" s="4"/>
    </row>
    <row r="5019" spans="2:14">
      <c r="B5019" s="59" t="s">
        <v>7616</v>
      </c>
      <c r="C5019" s="7" t="s">
        <v>7617</v>
      </c>
      <c r="I5019" s="64"/>
      <c r="J5019" s="65"/>
      <c r="K5019" s="10"/>
      <c r="L5019" s="21">
        <v>451656.17465517239</v>
      </c>
      <c r="M5019" s="68"/>
      <c r="N5019" s="4"/>
    </row>
    <row r="5020" spans="2:14">
      <c r="B5020" s="59" t="s">
        <v>7618</v>
      </c>
      <c r="C5020" s="7" t="s">
        <v>7619</v>
      </c>
      <c r="I5020" s="64"/>
      <c r="J5020" s="65"/>
      <c r="K5020" s="10"/>
      <c r="L5020" s="21">
        <v>44582.872988505755</v>
      </c>
      <c r="M5020" s="68"/>
      <c r="N5020" s="4"/>
    </row>
    <row r="5021" spans="2:14">
      <c r="B5021" s="59" t="s">
        <v>7620</v>
      </c>
      <c r="C5021" s="7" t="s">
        <v>7621</v>
      </c>
      <c r="I5021" s="64"/>
      <c r="J5021" s="65"/>
      <c r="K5021" s="10"/>
      <c r="L5021" s="21">
        <v>57956.770689655175</v>
      </c>
      <c r="M5021" s="68"/>
      <c r="N5021" s="4"/>
    </row>
    <row r="5022" spans="2:14">
      <c r="B5022" s="59" t="s">
        <v>7622</v>
      </c>
      <c r="C5022" s="7" t="s">
        <v>7623</v>
      </c>
      <c r="I5022" s="64"/>
      <c r="J5022" s="65"/>
      <c r="K5022" s="10"/>
      <c r="L5022" s="21">
        <v>46812.19425287356</v>
      </c>
      <c r="M5022" s="68"/>
      <c r="N5022" s="4"/>
    </row>
    <row r="5023" spans="2:14">
      <c r="B5023" s="59" t="s">
        <v>7624</v>
      </c>
      <c r="C5023" s="7" t="s">
        <v>7625</v>
      </c>
      <c r="I5023" s="64"/>
      <c r="J5023" s="65"/>
      <c r="K5023" s="10"/>
      <c r="L5023" s="21">
        <v>60854.431609195402</v>
      </c>
      <c r="M5023" s="68"/>
      <c r="N5023" s="4"/>
    </row>
    <row r="5024" spans="2:14">
      <c r="B5024" s="59" t="s">
        <v>7626</v>
      </c>
      <c r="C5024" s="7" t="s">
        <v>7627</v>
      </c>
      <c r="I5024" s="64"/>
      <c r="J5024" s="65"/>
      <c r="K5024" s="10"/>
      <c r="L5024" s="21">
        <v>49154.174137931041</v>
      </c>
      <c r="M5024" s="68"/>
      <c r="N5024" s="4"/>
    </row>
    <row r="5025" spans="2:14">
      <c r="B5025" s="59" t="s">
        <v>7628</v>
      </c>
      <c r="C5025" s="7" t="s">
        <v>7629</v>
      </c>
      <c r="I5025" s="64"/>
      <c r="J5025" s="65"/>
      <c r="K5025" s="10"/>
      <c r="L5025" s="21">
        <v>51610.842528735629</v>
      </c>
      <c r="M5025" s="68"/>
      <c r="N5025" s="4"/>
    </row>
    <row r="5026" spans="2:14">
      <c r="B5026" s="59" t="s">
        <v>7630</v>
      </c>
      <c r="C5026" s="7" t="s">
        <v>7631</v>
      </c>
      <c r="I5026" s="64"/>
      <c r="J5026" s="65"/>
      <c r="K5026" s="10"/>
      <c r="L5026" s="21">
        <v>63895.199425287356</v>
      </c>
      <c r="M5026" s="68"/>
      <c r="N5026" s="4"/>
    </row>
    <row r="5027" spans="2:14">
      <c r="B5027" s="59" t="s">
        <v>7632</v>
      </c>
      <c r="C5027" s="7" t="s">
        <v>7633</v>
      </c>
      <c r="I5027" s="64"/>
      <c r="J5027" s="65"/>
      <c r="K5027" s="10"/>
      <c r="L5027" s="21">
        <v>67091.253448275864</v>
      </c>
      <c r="M5027" s="68"/>
      <c r="N5027" s="4"/>
    </row>
    <row r="5028" spans="2:14">
      <c r="B5028" s="59" t="s">
        <v>7634</v>
      </c>
      <c r="C5028" s="7" t="s">
        <v>7635</v>
      </c>
      <c r="I5028" s="64"/>
      <c r="J5028" s="65"/>
      <c r="K5028" s="10"/>
      <c r="L5028" s="21">
        <v>54190.318965517239</v>
      </c>
      <c r="M5028" s="68"/>
      <c r="N5028" s="4"/>
    </row>
    <row r="5029" spans="2:14">
      <c r="B5029" s="59" t="s">
        <v>7636</v>
      </c>
      <c r="C5029" s="7" t="s">
        <v>7637</v>
      </c>
      <c r="I5029" s="64"/>
      <c r="J5029" s="65"/>
      <c r="K5029" s="10"/>
      <c r="L5029" s="21">
        <v>70445.131034482765</v>
      </c>
      <c r="M5029" s="68"/>
      <c r="N5029" s="4"/>
    </row>
    <row r="5030" spans="2:14">
      <c r="B5030" s="59" t="s">
        <v>7638</v>
      </c>
      <c r="C5030" s="7" t="s">
        <v>7639</v>
      </c>
      <c r="I5030" s="64"/>
      <c r="J5030" s="65"/>
      <c r="K5030" s="10"/>
      <c r="L5030" s="21">
        <v>41325.414942528732</v>
      </c>
      <c r="M5030" s="68"/>
      <c r="N5030" s="4"/>
    </row>
    <row r="5031" spans="2:14">
      <c r="B5031" s="59" t="s">
        <v>7640</v>
      </c>
      <c r="C5031" s="7" t="s">
        <v>7641</v>
      </c>
      <c r="I5031" s="64"/>
      <c r="J5031" s="65"/>
      <c r="K5031" s="10"/>
      <c r="L5031" s="21">
        <v>53722.430459770112</v>
      </c>
      <c r="M5031" s="68"/>
      <c r="N5031" s="4"/>
    </row>
    <row r="5032" spans="2:14">
      <c r="B5032" s="59" t="s">
        <v>7642</v>
      </c>
      <c r="C5032" s="7" t="s">
        <v>7643</v>
      </c>
      <c r="I5032" s="64"/>
      <c r="J5032" s="65"/>
      <c r="K5032" s="10"/>
      <c r="L5032" s="21">
        <v>43391.837931034483</v>
      </c>
      <c r="M5032" s="68"/>
      <c r="N5032" s="4"/>
    </row>
    <row r="5033" spans="2:14">
      <c r="B5033" s="59" t="s">
        <v>7644</v>
      </c>
      <c r="C5033" s="7" t="s">
        <v>7645</v>
      </c>
      <c r="I5033" s="64"/>
      <c r="J5033" s="65"/>
      <c r="K5033" s="10"/>
      <c r="L5033" s="21">
        <v>56408.98333333333</v>
      </c>
      <c r="M5033" s="68"/>
      <c r="N5033" s="4"/>
    </row>
    <row r="5034" spans="2:14">
      <c r="B5034" s="59" t="s">
        <v>7646</v>
      </c>
      <c r="C5034" s="7" t="s">
        <v>7647</v>
      </c>
      <c r="I5034" s="64"/>
      <c r="J5034" s="65"/>
      <c r="K5034" s="10"/>
      <c r="L5034" s="21">
        <v>45561.277586206903</v>
      </c>
      <c r="M5034" s="68"/>
      <c r="N5034" s="4"/>
    </row>
    <row r="5035" spans="2:14">
      <c r="B5035" s="59" t="s">
        <v>7648</v>
      </c>
      <c r="C5035" s="7" t="s">
        <v>7649</v>
      </c>
      <c r="I5035" s="64"/>
      <c r="J5035" s="65"/>
      <c r="K5035" s="10"/>
      <c r="L5035" s="21">
        <v>59229.00114942529</v>
      </c>
      <c r="M5035" s="68"/>
      <c r="N5035" s="4"/>
    </row>
    <row r="5036" spans="2:14">
      <c r="B5036" s="59" t="s">
        <v>7650</v>
      </c>
      <c r="C5036" s="7" t="s">
        <v>7651</v>
      </c>
      <c r="I5036" s="64"/>
      <c r="J5036" s="65"/>
      <c r="K5036" s="10"/>
      <c r="L5036" s="21">
        <v>47839.823563218393</v>
      </c>
      <c r="M5036" s="68"/>
      <c r="N5036" s="4"/>
    </row>
    <row r="5037" spans="2:14">
      <c r="B5037" s="59" t="s">
        <v>7652</v>
      </c>
      <c r="C5037" s="7" t="s">
        <v>7653</v>
      </c>
      <c r="I5037" s="64"/>
      <c r="J5037" s="65"/>
      <c r="K5037" s="10"/>
      <c r="L5037" s="21">
        <v>62188.573563218393</v>
      </c>
      <c r="M5037" s="68"/>
      <c r="N5037" s="4"/>
    </row>
    <row r="5038" spans="2:14">
      <c r="B5038" s="59" t="s">
        <v>7654</v>
      </c>
      <c r="C5038" s="7" t="s">
        <v>7655</v>
      </c>
      <c r="I5038" s="64"/>
      <c r="J5038" s="65"/>
      <c r="K5038" s="10"/>
      <c r="L5038" s="21">
        <v>50230.520689655175</v>
      </c>
      <c r="M5038" s="68"/>
      <c r="N5038" s="4"/>
    </row>
    <row r="5039" spans="2:14">
      <c r="B5039" s="59" t="s">
        <v>7656</v>
      </c>
      <c r="C5039" s="7" t="s">
        <v>7657</v>
      </c>
      <c r="I5039" s="64"/>
      <c r="J5039" s="65"/>
      <c r="K5039" s="10"/>
      <c r="L5039" s="21">
        <v>65298.357471264375</v>
      </c>
      <c r="M5039" s="68"/>
      <c r="N5039" s="4"/>
    </row>
    <row r="5040" spans="2:14">
      <c r="B5040" s="59" t="s">
        <v>7658</v>
      </c>
      <c r="C5040" s="7" t="s">
        <v>7659</v>
      </c>
      <c r="I5040" s="64"/>
      <c r="J5040" s="65"/>
      <c r="K5040" s="10"/>
      <c r="L5040" s="21">
        <v>37093.104597701153</v>
      </c>
      <c r="M5040" s="68"/>
      <c r="N5040" s="4"/>
    </row>
    <row r="5041" spans="2:14">
      <c r="B5041" s="59" t="s">
        <v>7660</v>
      </c>
      <c r="C5041" s="7" t="s">
        <v>7661</v>
      </c>
      <c r="I5041" s="64"/>
      <c r="J5041" s="65"/>
      <c r="K5041" s="10"/>
      <c r="L5041" s="21">
        <v>48217.88965517241</v>
      </c>
      <c r="M5041" s="68"/>
      <c r="N5041" s="4"/>
    </row>
    <row r="5042" spans="2:14">
      <c r="B5042" s="59" t="s">
        <v>7662</v>
      </c>
      <c r="C5042" s="7" t="s">
        <v>7663</v>
      </c>
      <c r="I5042" s="64"/>
      <c r="J5042" s="65"/>
      <c r="K5042" s="10"/>
      <c r="L5042" s="21">
        <v>37120.508045977011</v>
      </c>
      <c r="M5042" s="68"/>
      <c r="N5042" s="4"/>
    </row>
    <row r="5043" spans="2:14">
      <c r="B5043" s="59" t="s">
        <v>7664</v>
      </c>
      <c r="C5043" s="7" t="s">
        <v>7665</v>
      </c>
      <c r="I5043" s="64"/>
      <c r="J5043" s="65"/>
      <c r="K5043" s="10"/>
      <c r="L5043" s="21">
        <v>48253.412643678159</v>
      </c>
      <c r="M5043" s="68"/>
      <c r="N5043" s="4"/>
    </row>
    <row r="5044" spans="2:14">
      <c r="B5044" s="59" t="s">
        <v>7666</v>
      </c>
      <c r="C5044" s="7" t="s">
        <v>7667</v>
      </c>
      <c r="I5044" s="64"/>
      <c r="J5044" s="65"/>
      <c r="K5044" s="10"/>
      <c r="L5044" s="21">
        <v>44509.797126436788</v>
      </c>
      <c r="M5044" s="68"/>
      <c r="N5044" s="4"/>
    </row>
    <row r="5045" spans="2:14">
      <c r="B5045" s="59" t="s">
        <v>7668</v>
      </c>
      <c r="C5045" s="7" t="s">
        <v>7669</v>
      </c>
      <c r="I5045" s="64"/>
      <c r="J5045" s="65"/>
      <c r="K5045" s="10"/>
      <c r="L5045" s="21">
        <v>57861.873563218396</v>
      </c>
      <c r="M5045" s="68"/>
      <c r="N5045" s="4"/>
    </row>
    <row r="5046" spans="2:14">
      <c r="B5046" s="59" t="s">
        <v>7670</v>
      </c>
      <c r="C5046" s="7" t="s">
        <v>7671</v>
      </c>
      <c r="I5046" s="64"/>
      <c r="J5046" s="65"/>
      <c r="K5046" s="10"/>
      <c r="L5046" s="21">
        <v>44541.76781609196</v>
      </c>
      <c r="M5046" s="68"/>
      <c r="N5046" s="4"/>
    </row>
    <row r="5047" spans="2:14">
      <c r="B5047" s="59" t="s">
        <v>7672</v>
      </c>
      <c r="C5047" s="7" t="s">
        <v>7673</v>
      </c>
      <c r="I5047" s="64"/>
      <c r="J5047" s="65"/>
      <c r="K5047" s="10"/>
      <c r="L5047" s="21">
        <v>57903.486206896552</v>
      </c>
      <c r="M5047" s="68"/>
      <c r="N5047" s="4"/>
    </row>
    <row r="5048" spans="2:14">
      <c r="B5048" s="59" t="s">
        <v>7674</v>
      </c>
      <c r="C5048" s="7" t="s">
        <v>7675</v>
      </c>
      <c r="I5048" s="64"/>
      <c r="J5048" s="65"/>
      <c r="K5048" s="10"/>
      <c r="L5048" s="21">
        <v>45571.934482758617</v>
      </c>
      <c r="M5048" s="68"/>
      <c r="N5048" s="4"/>
    </row>
    <row r="5049" spans="2:14">
      <c r="B5049" s="59" t="s">
        <v>7676</v>
      </c>
      <c r="C5049" s="7" t="s">
        <v>7677</v>
      </c>
      <c r="I5049" s="64"/>
      <c r="J5049" s="65"/>
      <c r="K5049" s="10"/>
      <c r="L5049" s="21">
        <v>59243.717816091958</v>
      </c>
      <c r="M5049" s="68"/>
      <c r="N5049" s="4"/>
    </row>
    <row r="5050" spans="2:14">
      <c r="B5050" s="59" t="s">
        <v>7678</v>
      </c>
      <c r="C5050" s="7" t="s">
        <v>7679</v>
      </c>
      <c r="I5050" s="64"/>
      <c r="J5050" s="65"/>
      <c r="K5050" s="10"/>
      <c r="L5050" s="21">
        <v>50774.0224137931</v>
      </c>
      <c r="M5050" s="68"/>
      <c r="N5050" s="4"/>
    </row>
    <row r="5051" spans="2:14">
      <c r="B5051" s="59" t="s">
        <v>7680</v>
      </c>
      <c r="C5051" s="7" t="s">
        <v>7681</v>
      </c>
      <c r="I5051" s="64"/>
      <c r="J5051" s="65"/>
      <c r="K5051" s="10"/>
      <c r="L5051" s="21">
        <v>66005.264942528738</v>
      </c>
      <c r="M5051" s="68"/>
      <c r="N5051" s="4"/>
    </row>
    <row r="5052" spans="2:14">
      <c r="B5052" s="59" t="s">
        <v>7682</v>
      </c>
      <c r="C5052" s="7" t="s">
        <v>7683</v>
      </c>
      <c r="I5052" s="64"/>
      <c r="J5052" s="65"/>
      <c r="K5052" s="10"/>
      <c r="L5052" s="21">
        <v>60036.387931034486</v>
      </c>
      <c r="M5052" s="68"/>
      <c r="N5052" s="4"/>
    </row>
    <row r="5053" spans="2:14">
      <c r="B5053" s="59" t="s">
        <v>7684</v>
      </c>
      <c r="C5053" s="7" t="s">
        <v>7685</v>
      </c>
      <c r="I5053" s="64"/>
      <c r="J5053" s="65"/>
      <c r="K5053" s="10"/>
      <c r="L5053" s="21">
        <v>78046.54310344829</v>
      </c>
      <c r="M5053" s="68"/>
      <c r="N5053" s="4"/>
    </row>
    <row r="5054" spans="2:14">
      <c r="B5054" s="59" t="s">
        <v>7686</v>
      </c>
      <c r="C5054" s="7" t="s">
        <v>7687</v>
      </c>
      <c r="I5054" s="64"/>
      <c r="J5054" s="65"/>
      <c r="K5054" s="10"/>
      <c r="L5054" s="21">
        <v>46028.658620689654</v>
      </c>
      <c r="M5054" s="68"/>
      <c r="N5054" s="4"/>
    </row>
    <row r="5055" spans="2:14">
      <c r="B5055" s="59" t="s">
        <v>7688</v>
      </c>
      <c r="C5055" s="7" t="s">
        <v>7689</v>
      </c>
      <c r="I5055" s="64"/>
      <c r="J5055" s="65"/>
      <c r="K5055" s="10"/>
      <c r="L5055" s="21">
        <v>59834.414367816091</v>
      </c>
      <c r="M5055" s="68"/>
      <c r="N5055" s="4"/>
    </row>
    <row r="5056" spans="2:14">
      <c r="B5056" s="59" t="s">
        <v>7690</v>
      </c>
      <c r="C5056" s="7" t="s">
        <v>7691</v>
      </c>
      <c r="I5056" s="64"/>
      <c r="J5056" s="65"/>
      <c r="K5056" s="10"/>
      <c r="L5056" s="21">
        <v>51282.00114942529</v>
      </c>
      <c r="M5056" s="68"/>
      <c r="N5056" s="4"/>
    </row>
    <row r="5057" spans="2:14">
      <c r="B5057" s="59" t="s">
        <v>7692</v>
      </c>
      <c r="C5057" s="7" t="s">
        <v>7693</v>
      </c>
      <c r="I5057" s="64"/>
      <c r="J5057" s="65"/>
      <c r="K5057" s="10"/>
      <c r="L5057" s="21">
        <v>66665.485057471262</v>
      </c>
      <c r="M5057" s="68"/>
      <c r="N5057" s="4"/>
    </row>
    <row r="5058" spans="2:14">
      <c r="B5058" s="59" t="s">
        <v>7694</v>
      </c>
      <c r="C5058" s="7" t="s">
        <v>7695</v>
      </c>
      <c r="I5058" s="64"/>
      <c r="J5058" s="65"/>
      <c r="K5058" s="10"/>
      <c r="L5058" s="21">
        <v>60636.218965517248</v>
      </c>
      <c r="M5058" s="68"/>
      <c r="N5058" s="4"/>
    </row>
    <row r="5059" spans="2:14">
      <c r="B5059" s="59" t="s">
        <v>7696</v>
      </c>
      <c r="C5059" s="7" t="s">
        <v>7697</v>
      </c>
      <c r="I5059" s="64"/>
      <c r="J5059" s="65"/>
      <c r="K5059" s="10"/>
      <c r="L5059" s="21">
        <v>78826.018965517243</v>
      </c>
      <c r="M5059" s="68"/>
      <c r="N5059" s="4"/>
    </row>
    <row r="5060" spans="2:14">
      <c r="B5060" s="59" t="s">
        <v>7698</v>
      </c>
      <c r="C5060" s="7" t="s">
        <v>7699</v>
      </c>
      <c r="I5060" s="64"/>
      <c r="J5060" s="65"/>
      <c r="K5060" s="10"/>
      <c r="L5060" s="21">
        <v>53497.620689655174</v>
      </c>
      <c r="M5060" s="68"/>
      <c r="N5060" s="4"/>
    </row>
    <row r="5061" spans="2:14">
      <c r="B5061" s="59" t="s">
        <v>7700</v>
      </c>
      <c r="C5061" s="7" t="s">
        <v>7701</v>
      </c>
      <c r="I5061" s="64"/>
      <c r="J5061" s="65"/>
      <c r="K5061" s="10"/>
      <c r="L5061" s="21">
        <v>69546.906896551722</v>
      </c>
      <c r="M5061" s="68"/>
      <c r="N5061" s="4"/>
    </row>
    <row r="5062" spans="2:14">
      <c r="B5062" s="59" t="s">
        <v>7702</v>
      </c>
      <c r="C5062" s="7" t="s">
        <v>7703</v>
      </c>
      <c r="I5062" s="64"/>
      <c r="J5062" s="65"/>
      <c r="K5062" s="10"/>
      <c r="L5062" s="21">
        <v>56175.03908045977</v>
      </c>
      <c r="M5062" s="68"/>
      <c r="N5062" s="4"/>
    </row>
    <row r="5063" spans="2:14">
      <c r="B5063" s="59" t="s">
        <v>7704</v>
      </c>
      <c r="C5063" s="7" t="s">
        <v>7705</v>
      </c>
      <c r="I5063" s="64"/>
      <c r="J5063" s="65"/>
      <c r="K5063" s="10"/>
      <c r="L5063" s="21">
        <v>73024.099999999991</v>
      </c>
      <c r="M5063" s="68"/>
      <c r="N5063" s="4"/>
    </row>
    <row r="5064" spans="2:14">
      <c r="B5064" s="59" t="s">
        <v>7706</v>
      </c>
      <c r="C5064" s="7" t="s">
        <v>7707</v>
      </c>
      <c r="I5064" s="64"/>
      <c r="J5064" s="65"/>
      <c r="K5064" s="10"/>
      <c r="L5064" s="21">
        <v>58980.847701149425</v>
      </c>
      <c r="M5064" s="68"/>
      <c r="N5064" s="4"/>
    </row>
    <row r="5065" spans="2:14">
      <c r="B5065" s="59" t="s">
        <v>7708</v>
      </c>
      <c r="C5065" s="7" t="s">
        <v>7709</v>
      </c>
      <c r="I5065" s="64"/>
      <c r="J5065" s="65"/>
      <c r="K5065" s="10"/>
      <c r="L5065" s="21">
        <v>76676.370689655174</v>
      </c>
      <c r="M5065" s="68"/>
      <c r="N5065" s="4"/>
    </row>
    <row r="5066" spans="2:14">
      <c r="B5066" s="59" t="s">
        <v>7710</v>
      </c>
      <c r="C5066" s="7" t="s">
        <v>7711</v>
      </c>
      <c r="I5066" s="64"/>
      <c r="J5066" s="65"/>
      <c r="K5066" s="10"/>
      <c r="L5066" s="21">
        <v>61930.270689655175</v>
      </c>
      <c r="M5066" s="68"/>
      <c r="N5066" s="4"/>
    </row>
    <row r="5067" spans="2:14">
      <c r="B5067" s="59" t="s">
        <v>7712</v>
      </c>
      <c r="C5067" s="7" t="s">
        <v>7713</v>
      </c>
      <c r="I5067" s="64"/>
      <c r="J5067" s="65"/>
      <c r="K5067" s="10"/>
      <c r="L5067" s="21">
        <v>80509.808620689655</v>
      </c>
      <c r="M5067" s="68"/>
      <c r="N5067" s="4"/>
    </row>
    <row r="5068" spans="2:14">
      <c r="B5068" s="59" t="s">
        <v>7714</v>
      </c>
      <c r="C5068" s="7" t="s">
        <v>7715</v>
      </c>
      <c r="I5068" s="64"/>
      <c r="J5068" s="65"/>
      <c r="K5068" s="10"/>
      <c r="L5068" s="21">
        <v>65028.890229885059</v>
      </c>
      <c r="M5068" s="68"/>
      <c r="N5068" s="4"/>
    </row>
    <row r="5069" spans="2:14">
      <c r="B5069" s="59" t="s">
        <v>7716</v>
      </c>
      <c r="C5069" s="7" t="s">
        <v>7717</v>
      </c>
      <c r="I5069" s="64"/>
      <c r="J5069" s="65"/>
      <c r="K5069" s="10"/>
      <c r="L5069" s="21">
        <v>84535.070689655186</v>
      </c>
      <c r="M5069" s="68"/>
      <c r="N5069" s="4"/>
    </row>
    <row r="5070" spans="2:14">
      <c r="B5070" s="59" t="s">
        <v>7718</v>
      </c>
      <c r="C5070" s="7" t="s">
        <v>7719</v>
      </c>
      <c r="I5070" s="64"/>
      <c r="J5070" s="65"/>
      <c r="K5070" s="10"/>
      <c r="L5070" s="21">
        <v>54035.540229885053</v>
      </c>
      <c r="M5070" s="68"/>
      <c r="N5070" s="4"/>
    </row>
    <row r="5071" spans="2:14">
      <c r="B5071" s="59" t="s">
        <v>7720</v>
      </c>
      <c r="C5071" s="7" t="s">
        <v>7721</v>
      </c>
      <c r="I5071" s="64"/>
      <c r="J5071" s="65"/>
      <c r="K5071" s="10"/>
      <c r="L5071" s="21">
        <v>70243.157471264363</v>
      </c>
      <c r="M5071" s="68"/>
      <c r="N5071" s="4"/>
    </row>
    <row r="5072" spans="2:14">
      <c r="B5072" s="59" t="s">
        <v>7722</v>
      </c>
      <c r="C5072" s="7" t="s">
        <v>7723</v>
      </c>
      <c r="I5072" s="64"/>
      <c r="J5072" s="65"/>
      <c r="K5072" s="10"/>
      <c r="L5072" s="21">
        <v>56735.287356321838</v>
      </c>
      <c r="M5072" s="68"/>
      <c r="N5072" s="4"/>
    </row>
    <row r="5073" spans="2:14">
      <c r="B5073" s="59" t="s">
        <v>7724</v>
      </c>
      <c r="C5073" s="7" t="s">
        <v>7725</v>
      </c>
      <c r="I5073" s="64"/>
      <c r="J5073" s="65"/>
      <c r="K5073" s="10"/>
      <c r="L5073" s="21">
        <v>73754.351149425289</v>
      </c>
      <c r="M5073" s="68"/>
      <c r="N5073" s="4"/>
    </row>
    <row r="5074" spans="2:14">
      <c r="B5074" s="59" t="s">
        <v>7726</v>
      </c>
      <c r="C5074" s="7" t="s">
        <v>7727</v>
      </c>
      <c r="I5074" s="64"/>
      <c r="J5074" s="65"/>
      <c r="K5074" s="10"/>
      <c r="L5074" s="21">
        <v>59571.544252873558</v>
      </c>
      <c r="M5074" s="68"/>
      <c r="N5074" s="4"/>
    </row>
    <row r="5075" spans="2:14">
      <c r="B5075" s="59" t="s">
        <v>7728</v>
      </c>
      <c r="C5075" s="7" t="s">
        <v>7729</v>
      </c>
      <c r="I5075" s="64"/>
      <c r="J5075" s="65"/>
      <c r="K5075" s="10"/>
      <c r="L5075" s="21">
        <v>77440.622413793099</v>
      </c>
      <c r="M5075" s="68"/>
      <c r="N5075" s="4"/>
    </row>
    <row r="5076" spans="2:14">
      <c r="B5076" s="59" t="s">
        <v>7730</v>
      </c>
      <c r="C5076" s="7" t="s">
        <v>7731</v>
      </c>
      <c r="I5076" s="64"/>
      <c r="J5076" s="65"/>
      <c r="K5076" s="10"/>
      <c r="L5076" s="21">
        <v>62550.908045977012</v>
      </c>
      <c r="M5076" s="68"/>
      <c r="N5076" s="4"/>
    </row>
    <row r="5077" spans="2:14">
      <c r="B5077" s="59" t="s">
        <v>7732</v>
      </c>
      <c r="C5077" s="7" t="s">
        <v>7733</v>
      </c>
      <c r="I5077" s="64"/>
      <c r="J5077" s="65"/>
      <c r="K5077" s="10"/>
      <c r="L5077" s="21">
        <v>81314.658045977019</v>
      </c>
      <c r="M5077" s="68"/>
      <c r="N5077" s="4"/>
    </row>
    <row r="5078" spans="2:14">
      <c r="B5078" s="59" t="s">
        <v>7734</v>
      </c>
      <c r="C5078" s="7" t="s">
        <v>7735</v>
      </c>
      <c r="I5078" s="64"/>
      <c r="J5078" s="65"/>
      <c r="K5078" s="10"/>
      <c r="L5078" s="21">
        <v>65677.438505747123</v>
      </c>
      <c r="M5078" s="68"/>
      <c r="N5078" s="4"/>
    </row>
    <row r="5079" spans="2:14">
      <c r="B5079" s="59" t="s">
        <v>7736</v>
      </c>
      <c r="C5079" s="7" t="s">
        <v>7737</v>
      </c>
      <c r="I5079" s="64"/>
      <c r="J5079" s="65"/>
      <c r="K5079" s="10"/>
      <c r="L5079" s="21">
        <v>85379.502873563208</v>
      </c>
      <c r="M5079" s="68"/>
      <c r="N5079" s="4"/>
    </row>
    <row r="5080" spans="2:14">
      <c r="B5080" s="59" t="s">
        <v>7738</v>
      </c>
      <c r="C5080" s="7" t="s">
        <v>7739</v>
      </c>
      <c r="I5080" s="64"/>
      <c r="J5080" s="65"/>
      <c r="K5080" s="10"/>
      <c r="L5080" s="21">
        <v>124286.81724137931</v>
      </c>
      <c r="M5080" s="68"/>
      <c r="N5080" s="4"/>
    </row>
    <row r="5081" spans="2:14">
      <c r="B5081" s="59" t="s">
        <v>7740</v>
      </c>
      <c r="C5081" s="7" t="s">
        <v>7741</v>
      </c>
      <c r="I5081" s="64"/>
      <c r="J5081" s="65"/>
      <c r="K5081" s="10"/>
      <c r="L5081" s="21">
        <v>223343.68563218389</v>
      </c>
      <c r="M5081" s="68"/>
      <c r="N5081" s="4"/>
    </row>
    <row r="5082" spans="2:14">
      <c r="B5082" s="59" t="s">
        <v>7742</v>
      </c>
      <c r="C5082" s="7" t="s">
        <v>7743</v>
      </c>
      <c r="I5082" s="64"/>
      <c r="J5082" s="65"/>
      <c r="K5082" s="10"/>
      <c r="L5082" s="21">
        <v>149142.25229885057</v>
      </c>
      <c r="M5082" s="68"/>
      <c r="N5082" s="4"/>
    </row>
    <row r="5083" spans="2:14">
      <c r="B5083" s="59" t="s">
        <v>7744</v>
      </c>
      <c r="C5083" s="7" t="s">
        <v>7745</v>
      </c>
      <c r="I5083" s="64"/>
      <c r="J5083" s="65"/>
      <c r="K5083" s="10"/>
      <c r="L5083" s="21">
        <v>225577.06666666668</v>
      </c>
      <c r="M5083" s="68"/>
      <c r="N5083" s="4"/>
    </row>
    <row r="5084" spans="2:14">
      <c r="B5084" s="59" t="s">
        <v>7746</v>
      </c>
      <c r="C5084" s="7" t="s">
        <v>7747</v>
      </c>
      <c r="I5084" s="64"/>
      <c r="J5084" s="65"/>
      <c r="K5084" s="10"/>
      <c r="L5084" s="21">
        <v>36814.502873563222</v>
      </c>
      <c r="M5084" s="68"/>
      <c r="N5084" s="4"/>
    </row>
    <row r="5085" spans="2:14">
      <c r="B5085" s="59" t="s">
        <v>7748</v>
      </c>
      <c r="C5085" s="7" t="s">
        <v>7749</v>
      </c>
      <c r="I5085" s="64"/>
      <c r="J5085" s="65"/>
      <c r="K5085" s="10"/>
      <c r="L5085" s="21">
        <v>47856.06264367816</v>
      </c>
      <c r="M5085" s="68"/>
      <c r="N5085" s="4"/>
    </row>
    <row r="5086" spans="2:14">
      <c r="B5086" s="59" t="s">
        <v>7750</v>
      </c>
      <c r="C5086" s="7" t="s">
        <v>7751</v>
      </c>
      <c r="I5086" s="64"/>
      <c r="J5086" s="65"/>
      <c r="K5086" s="10"/>
      <c r="L5086" s="21">
        <v>49993.531609195401</v>
      </c>
      <c r="M5086" s="68"/>
      <c r="N5086" s="4"/>
    </row>
    <row r="5087" spans="2:14">
      <c r="B5087" s="59" t="s">
        <v>7752</v>
      </c>
      <c r="C5087" s="7" t="s">
        <v>7753</v>
      </c>
      <c r="I5087" s="64"/>
      <c r="J5087" s="65"/>
      <c r="K5087" s="10"/>
      <c r="L5087" s="21">
        <v>64990.32241379311</v>
      </c>
      <c r="M5087" s="68"/>
      <c r="N5087" s="4"/>
    </row>
    <row r="5088" spans="2:14">
      <c r="B5088" s="59" t="s">
        <v>7754</v>
      </c>
      <c r="C5088" s="7" t="s">
        <v>7755</v>
      </c>
      <c r="I5088" s="64"/>
      <c r="J5088" s="65"/>
      <c r="K5088" s="10"/>
      <c r="L5088" s="21">
        <v>89051.564942528741</v>
      </c>
      <c r="M5088" s="68"/>
      <c r="N5088" s="4"/>
    </row>
    <row r="5089" spans="2:14">
      <c r="B5089" s="59" t="s">
        <v>7756</v>
      </c>
      <c r="C5089" s="7" t="s">
        <v>7757</v>
      </c>
      <c r="I5089" s="64"/>
      <c r="J5089" s="65"/>
      <c r="K5089" s="10"/>
      <c r="L5089" s="21">
        <v>115765.86724137931</v>
      </c>
      <c r="M5089" s="68"/>
      <c r="N5089" s="4"/>
    </row>
    <row r="5090" spans="2:14">
      <c r="B5090" s="59" t="s">
        <v>7758</v>
      </c>
      <c r="C5090" s="7" t="s">
        <v>7759</v>
      </c>
      <c r="I5090" s="64"/>
      <c r="J5090" s="65"/>
      <c r="K5090" s="10"/>
      <c r="L5090" s="21">
        <v>116671.19597701149</v>
      </c>
      <c r="M5090" s="68"/>
      <c r="N5090" s="4"/>
    </row>
    <row r="5091" spans="2:14">
      <c r="B5091" s="59" t="s">
        <v>7760</v>
      </c>
      <c r="C5091" s="7" t="s">
        <v>7761</v>
      </c>
      <c r="I5091" s="64"/>
      <c r="J5091" s="65"/>
      <c r="K5091" s="10"/>
      <c r="L5091" s="21">
        <v>151671.99655172412</v>
      </c>
      <c r="M5091" s="68"/>
      <c r="N5091" s="4"/>
    </row>
    <row r="5092" spans="2:14">
      <c r="B5092" s="59" t="s">
        <v>7762</v>
      </c>
      <c r="C5092" s="7" t="s">
        <v>7763</v>
      </c>
      <c r="I5092" s="64"/>
      <c r="J5092" s="65"/>
      <c r="K5092" s="10"/>
      <c r="L5092" s="21">
        <v>326136.05</v>
      </c>
      <c r="M5092" s="68"/>
      <c r="N5092" s="4"/>
    </row>
    <row r="5093" spans="2:14">
      <c r="B5093" s="59" t="s">
        <v>7764</v>
      </c>
      <c r="C5093" s="7" t="s">
        <v>7765</v>
      </c>
      <c r="I5093" s="64"/>
      <c r="J5093" s="65"/>
      <c r="K5093" s="10"/>
      <c r="L5093" s="21">
        <v>423975.49482758623</v>
      </c>
      <c r="M5093" s="68"/>
      <c r="N5093" s="4"/>
    </row>
    <row r="5094" spans="2:14">
      <c r="B5094" s="59" t="s">
        <v>7766</v>
      </c>
      <c r="C5094" s="7" t="s">
        <v>7767</v>
      </c>
      <c r="I5094" s="64"/>
      <c r="J5094" s="65"/>
      <c r="K5094" s="10"/>
      <c r="L5094" s="21">
        <v>36814.502873563222</v>
      </c>
      <c r="M5094" s="68"/>
      <c r="N5094" s="4"/>
    </row>
    <row r="5095" spans="2:14">
      <c r="B5095" s="59" t="s">
        <v>7768</v>
      </c>
      <c r="C5095" s="7" t="s">
        <v>7769</v>
      </c>
      <c r="I5095" s="64"/>
      <c r="J5095" s="65"/>
      <c r="K5095" s="10"/>
      <c r="L5095" s="21">
        <v>36814.502873563222</v>
      </c>
      <c r="M5095" s="68"/>
      <c r="N5095" s="4"/>
    </row>
    <row r="5096" spans="2:14">
      <c r="B5096" s="59" t="s">
        <v>7770</v>
      </c>
      <c r="C5096" s="7" t="s">
        <v>7771</v>
      </c>
      <c r="I5096" s="64"/>
      <c r="J5096" s="65"/>
      <c r="K5096" s="10"/>
      <c r="L5096" s="21">
        <v>47856.06264367816</v>
      </c>
      <c r="M5096" s="68"/>
      <c r="N5096" s="4"/>
    </row>
    <row r="5097" spans="2:14">
      <c r="B5097" s="59" t="s">
        <v>7772</v>
      </c>
      <c r="C5097" s="7" t="s">
        <v>7773</v>
      </c>
      <c r="I5097" s="64"/>
      <c r="J5097" s="65"/>
      <c r="K5097" s="10"/>
      <c r="L5097" s="21">
        <v>47856.06264367816</v>
      </c>
      <c r="M5097" s="68"/>
      <c r="N5097" s="4"/>
    </row>
    <row r="5098" spans="2:14">
      <c r="B5098" s="59" t="s">
        <v>7774</v>
      </c>
      <c r="C5098" s="7" t="s">
        <v>7775</v>
      </c>
      <c r="I5098" s="64"/>
      <c r="J5098" s="65"/>
      <c r="K5098" s="10"/>
      <c r="L5098" s="21">
        <v>49993.531609195401</v>
      </c>
      <c r="M5098" s="68"/>
      <c r="N5098" s="4"/>
    </row>
    <row r="5099" spans="2:14">
      <c r="B5099" s="59" t="s">
        <v>7776</v>
      </c>
      <c r="C5099" s="7" t="s">
        <v>7777</v>
      </c>
      <c r="I5099" s="64"/>
      <c r="J5099" s="65"/>
      <c r="K5099" s="10"/>
      <c r="L5099" s="21">
        <v>49993.531609195401</v>
      </c>
      <c r="M5099" s="68"/>
      <c r="N5099" s="4"/>
    </row>
    <row r="5100" spans="2:14">
      <c r="B5100" s="59" t="s">
        <v>7778</v>
      </c>
      <c r="C5100" s="7" t="s">
        <v>7779</v>
      </c>
      <c r="I5100" s="64"/>
      <c r="J5100" s="65"/>
      <c r="K5100" s="10"/>
      <c r="L5100" s="21">
        <v>64990.32241379311</v>
      </c>
      <c r="M5100" s="68"/>
      <c r="N5100" s="4"/>
    </row>
    <row r="5101" spans="2:14">
      <c r="B5101" s="59" t="s">
        <v>7780</v>
      </c>
      <c r="C5101" s="7" t="s">
        <v>7781</v>
      </c>
      <c r="I5101" s="64"/>
      <c r="J5101" s="65"/>
      <c r="K5101" s="10"/>
      <c r="L5101" s="21">
        <v>64990.32241379311</v>
      </c>
      <c r="M5101" s="68"/>
      <c r="N5101" s="4"/>
    </row>
    <row r="5102" spans="2:14">
      <c r="B5102" s="59" t="s">
        <v>7782</v>
      </c>
      <c r="C5102" s="7" t="s">
        <v>7783</v>
      </c>
      <c r="I5102" s="64"/>
      <c r="J5102" s="65"/>
      <c r="K5102" s="10"/>
      <c r="L5102" s="21">
        <v>89051.564942528741</v>
      </c>
      <c r="M5102" s="68"/>
      <c r="N5102" s="4"/>
    </row>
    <row r="5103" spans="2:14">
      <c r="B5103" s="59" t="s">
        <v>7784</v>
      </c>
      <c r="C5103" s="7" t="s">
        <v>7785</v>
      </c>
      <c r="I5103" s="64"/>
      <c r="J5103" s="65"/>
      <c r="K5103" s="10"/>
      <c r="L5103" s="21">
        <v>89051.564942528741</v>
      </c>
      <c r="M5103" s="68"/>
      <c r="N5103" s="4"/>
    </row>
    <row r="5104" spans="2:14">
      <c r="B5104" s="59" t="s">
        <v>7786</v>
      </c>
      <c r="C5104" s="7" t="s">
        <v>7787</v>
      </c>
      <c r="I5104" s="64"/>
      <c r="J5104" s="65"/>
      <c r="K5104" s="10"/>
      <c r="L5104" s="21">
        <v>115765.86724137931</v>
      </c>
      <c r="M5104" s="68"/>
      <c r="N5104" s="4"/>
    </row>
    <row r="5105" spans="2:14">
      <c r="B5105" s="59" t="s">
        <v>7788</v>
      </c>
      <c r="C5105" s="7" t="s">
        <v>7789</v>
      </c>
      <c r="I5105" s="64"/>
      <c r="J5105" s="65"/>
      <c r="K5105" s="10"/>
      <c r="L5105" s="21">
        <v>115765.86724137931</v>
      </c>
      <c r="M5105" s="68"/>
      <c r="N5105" s="4"/>
    </row>
    <row r="5106" spans="2:14">
      <c r="B5106" s="59" t="s">
        <v>7790</v>
      </c>
      <c r="C5106" s="7" t="s">
        <v>7791</v>
      </c>
      <c r="I5106" s="64"/>
      <c r="J5106" s="65"/>
      <c r="K5106" s="10"/>
      <c r="L5106" s="21">
        <v>116671.19597701149</v>
      </c>
      <c r="M5106" s="68"/>
      <c r="N5106" s="4"/>
    </row>
    <row r="5107" spans="2:14">
      <c r="B5107" s="59" t="s">
        <v>7792</v>
      </c>
      <c r="C5107" s="7" t="s">
        <v>7793</v>
      </c>
      <c r="I5107" s="64"/>
      <c r="J5107" s="65"/>
      <c r="K5107" s="10"/>
      <c r="L5107" s="21">
        <v>116671.19597701149</v>
      </c>
      <c r="M5107" s="68"/>
      <c r="N5107" s="4"/>
    </row>
    <row r="5108" spans="2:14">
      <c r="B5108" s="59" t="s">
        <v>7794</v>
      </c>
      <c r="C5108" s="7" t="s">
        <v>7795</v>
      </c>
      <c r="I5108" s="64"/>
      <c r="J5108" s="65"/>
      <c r="K5108" s="10"/>
      <c r="L5108" s="21">
        <v>151671.99655172412</v>
      </c>
      <c r="M5108" s="68"/>
      <c r="N5108" s="4"/>
    </row>
    <row r="5109" spans="2:14">
      <c r="B5109" s="59" t="s">
        <v>7796</v>
      </c>
      <c r="C5109" s="7" t="s">
        <v>7797</v>
      </c>
      <c r="I5109" s="64"/>
      <c r="J5109" s="65"/>
      <c r="K5109" s="10"/>
      <c r="L5109" s="21">
        <v>151671.99655172412</v>
      </c>
      <c r="M5109" s="68"/>
      <c r="N5109" s="4"/>
    </row>
    <row r="5110" spans="2:14">
      <c r="B5110" s="59" t="s">
        <v>7798</v>
      </c>
      <c r="C5110" s="7" t="s">
        <v>7799</v>
      </c>
      <c r="I5110" s="64"/>
      <c r="J5110" s="65"/>
      <c r="K5110" s="10"/>
      <c r="L5110" s="21">
        <v>326136.05</v>
      </c>
      <c r="M5110" s="68"/>
      <c r="N5110" s="4"/>
    </row>
    <row r="5111" spans="2:14">
      <c r="B5111" s="59" t="s">
        <v>7800</v>
      </c>
      <c r="C5111" s="7" t="s">
        <v>7801</v>
      </c>
      <c r="I5111" s="64"/>
      <c r="J5111" s="65"/>
      <c r="K5111" s="10"/>
      <c r="L5111" s="21">
        <v>326136.05</v>
      </c>
      <c r="M5111" s="68"/>
      <c r="N5111" s="4"/>
    </row>
    <row r="5112" spans="2:14">
      <c r="B5112" s="59" t="s">
        <v>7802</v>
      </c>
      <c r="C5112" s="7" t="s">
        <v>7803</v>
      </c>
      <c r="I5112" s="64"/>
      <c r="J5112" s="65"/>
      <c r="K5112" s="10"/>
      <c r="L5112" s="21">
        <v>423975.49482758623</v>
      </c>
      <c r="M5112" s="68"/>
      <c r="N5112" s="4"/>
    </row>
    <row r="5113" spans="2:14">
      <c r="B5113" s="59" t="s">
        <v>7804</v>
      </c>
      <c r="C5113" s="7" t="s">
        <v>7805</v>
      </c>
      <c r="I5113" s="64"/>
      <c r="J5113" s="65"/>
      <c r="K5113" s="10"/>
      <c r="L5113" s="21">
        <v>423975.49482758623</v>
      </c>
      <c r="M5113" s="68"/>
      <c r="N5113" s="4"/>
    </row>
    <row r="5114" spans="2:14">
      <c r="B5114" s="59" t="s">
        <v>7806</v>
      </c>
      <c r="C5114" s="7" t="s">
        <v>7807</v>
      </c>
      <c r="I5114" s="64"/>
      <c r="J5114" s="65"/>
      <c r="K5114" s="10"/>
      <c r="L5114" s="21">
        <v>36814.502873563222</v>
      </c>
      <c r="M5114" s="68"/>
      <c r="N5114" s="4"/>
    </row>
    <row r="5115" spans="2:14">
      <c r="B5115" s="59" t="s">
        <v>7808</v>
      </c>
      <c r="C5115" s="7" t="s">
        <v>7809</v>
      </c>
      <c r="I5115" s="64"/>
      <c r="J5115" s="65"/>
      <c r="K5115" s="10"/>
      <c r="L5115" s="21">
        <v>36814.502873563222</v>
      </c>
      <c r="M5115" s="68"/>
      <c r="N5115" s="4"/>
    </row>
    <row r="5116" spans="2:14">
      <c r="B5116" s="59" t="s">
        <v>7810</v>
      </c>
      <c r="C5116" s="7" t="s">
        <v>7811</v>
      </c>
      <c r="I5116" s="64"/>
      <c r="J5116" s="65"/>
      <c r="K5116" s="10"/>
      <c r="L5116" s="21">
        <v>47856.06264367816</v>
      </c>
      <c r="M5116" s="68"/>
      <c r="N5116" s="4"/>
    </row>
    <row r="5117" spans="2:14">
      <c r="B5117" s="59" t="s">
        <v>7812</v>
      </c>
      <c r="C5117" s="7" t="s">
        <v>7813</v>
      </c>
      <c r="I5117" s="64"/>
      <c r="J5117" s="65"/>
      <c r="K5117" s="10"/>
      <c r="L5117" s="21">
        <v>47856.06264367816</v>
      </c>
      <c r="M5117" s="68"/>
      <c r="N5117" s="4"/>
    </row>
    <row r="5118" spans="2:14">
      <c r="B5118" s="59" t="s">
        <v>7814</v>
      </c>
      <c r="C5118" s="7" t="s">
        <v>7815</v>
      </c>
      <c r="I5118" s="64"/>
      <c r="J5118" s="65"/>
      <c r="K5118" s="10"/>
      <c r="L5118" s="21">
        <v>49993.531609195401</v>
      </c>
      <c r="M5118" s="68"/>
      <c r="N5118" s="4"/>
    </row>
    <row r="5119" spans="2:14">
      <c r="B5119" s="59" t="s">
        <v>7816</v>
      </c>
      <c r="C5119" s="7" t="s">
        <v>7817</v>
      </c>
      <c r="I5119" s="64"/>
      <c r="J5119" s="65"/>
      <c r="K5119" s="10"/>
      <c r="L5119" s="21">
        <v>49993.531609195401</v>
      </c>
      <c r="M5119" s="68"/>
      <c r="N5119" s="4"/>
    </row>
    <row r="5120" spans="2:14">
      <c r="B5120" s="59" t="s">
        <v>7818</v>
      </c>
      <c r="C5120" s="7" t="s">
        <v>7819</v>
      </c>
      <c r="I5120" s="64"/>
      <c r="J5120" s="65"/>
      <c r="K5120" s="10"/>
      <c r="L5120" s="21">
        <v>64990.32241379311</v>
      </c>
      <c r="M5120" s="68"/>
      <c r="N5120" s="4"/>
    </row>
    <row r="5121" spans="2:14">
      <c r="B5121" s="59" t="s">
        <v>7820</v>
      </c>
      <c r="C5121" s="7" t="s">
        <v>7821</v>
      </c>
      <c r="I5121" s="64"/>
      <c r="J5121" s="65"/>
      <c r="K5121" s="10"/>
      <c r="L5121" s="21">
        <v>64990.32241379311</v>
      </c>
      <c r="M5121" s="68"/>
      <c r="N5121" s="4"/>
    </row>
    <row r="5122" spans="2:14">
      <c r="B5122" s="59" t="s">
        <v>7822</v>
      </c>
      <c r="C5122" s="7" t="s">
        <v>7823</v>
      </c>
      <c r="I5122" s="64"/>
      <c r="J5122" s="65"/>
      <c r="K5122" s="10"/>
      <c r="L5122" s="21">
        <v>89051.564942528741</v>
      </c>
      <c r="M5122" s="68"/>
      <c r="N5122" s="4"/>
    </row>
    <row r="5123" spans="2:14">
      <c r="B5123" s="59" t="s">
        <v>7824</v>
      </c>
      <c r="C5123" s="7" t="s">
        <v>7825</v>
      </c>
      <c r="I5123" s="64"/>
      <c r="J5123" s="65"/>
      <c r="K5123" s="10"/>
      <c r="L5123" s="21">
        <v>89051.564942528741</v>
      </c>
      <c r="M5123" s="68"/>
      <c r="N5123" s="4"/>
    </row>
    <row r="5124" spans="2:14">
      <c r="B5124" s="59" t="s">
        <v>7826</v>
      </c>
      <c r="C5124" s="7" t="s">
        <v>7827</v>
      </c>
      <c r="I5124" s="64"/>
      <c r="J5124" s="65"/>
      <c r="K5124" s="10"/>
      <c r="L5124" s="21">
        <v>115765.86724137931</v>
      </c>
      <c r="M5124" s="68"/>
      <c r="N5124" s="4"/>
    </row>
    <row r="5125" spans="2:14">
      <c r="B5125" s="59" t="s">
        <v>7828</v>
      </c>
      <c r="C5125" s="7" t="s">
        <v>7829</v>
      </c>
      <c r="I5125" s="64"/>
      <c r="J5125" s="65"/>
      <c r="K5125" s="10"/>
      <c r="L5125" s="21">
        <v>115765.86724137931</v>
      </c>
      <c r="M5125" s="68"/>
      <c r="N5125" s="4"/>
    </row>
    <row r="5126" spans="2:14">
      <c r="B5126" s="59" t="s">
        <v>7830</v>
      </c>
      <c r="C5126" s="7" t="s">
        <v>7831</v>
      </c>
      <c r="I5126" s="64"/>
      <c r="J5126" s="65"/>
      <c r="K5126" s="10"/>
      <c r="L5126" s="21">
        <v>116671.19597701149</v>
      </c>
      <c r="M5126" s="68"/>
      <c r="N5126" s="4"/>
    </row>
    <row r="5127" spans="2:14">
      <c r="B5127" s="59" t="s">
        <v>7832</v>
      </c>
      <c r="C5127" s="7" t="s">
        <v>7833</v>
      </c>
      <c r="I5127" s="64"/>
      <c r="J5127" s="65"/>
      <c r="K5127" s="10"/>
      <c r="L5127" s="21">
        <v>116671.19597701149</v>
      </c>
      <c r="M5127" s="68"/>
      <c r="N5127" s="4"/>
    </row>
    <row r="5128" spans="2:14">
      <c r="B5128" s="59" t="s">
        <v>7834</v>
      </c>
      <c r="C5128" s="7" t="s">
        <v>7835</v>
      </c>
      <c r="I5128" s="64"/>
      <c r="J5128" s="65"/>
      <c r="K5128" s="10"/>
      <c r="L5128" s="21">
        <v>151671.99655172412</v>
      </c>
      <c r="M5128" s="68"/>
      <c r="N5128" s="4"/>
    </row>
    <row r="5129" spans="2:14">
      <c r="B5129" s="59" t="s">
        <v>7836</v>
      </c>
      <c r="C5129" s="7" t="s">
        <v>7837</v>
      </c>
      <c r="I5129" s="64"/>
      <c r="J5129" s="65"/>
      <c r="K5129" s="10"/>
      <c r="L5129" s="21">
        <v>151671.99655172412</v>
      </c>
      <c r="M5129" s="68"/>
      <c r="N5129" s="4"/>
    </row>
    <row r="5130" spans="2:14">
      <c r="B5130" s="59" t="s">
        <v>7838</v>
      </c>
      <c r="C5130" s="7" t="s">
        <v>7839</v>
      </c>
      <c r="I5130" s="64"/>
      <c r="J5130" s="65"/>
      <c r="K5130" s="10"/>
      <c r="L5130" s="21">
        <v>326136.05</v>
      </c>
      <c r="M5130" s="68"/>
      <c r="N5130" s="4"/>
    </row>
    <row r="5131" spans="2:14">
      <c r="B5131" s="59" t="s">
        <v>7840</v>
      </c>
      <c r="C5131" s="7" t="s">
        <v>7841</v>
      </c>
      <c r="I5131" s="64"/>
      <c r="J5131" s="65"/>
      <c r="K5131" s="10"/>
      <c r="L5131" s="21">
        <v>326136.05</v>
      </c>
      <c r="M5131" s="68"/>
      <c r="N5131" s="4"/>
    </row>
    <row r="5132" spans="2:14">
      <c r="B5132" s="59" t="s">
        <v>7842</v>
      </c>
      <c r="C5132" s="7" t="s">
        <v>7843</v>
      </c>
      <c r="I5132" s="64"/>
      <c r="J5132" s="65"/>
      <c r="K5132" s="10"/>
      <c r="L5132" s="21">
        <v>423975.49482758623</v>
      </c>
      <c r="M5132" s="68"/>
      <c r="N5132" s="4"/>
    </row>
    <row r="5133" spans="2:14">
      <c r="B5133" s="59" t="s">
        <v>7844</v>
      </c>
      <c r="C5133" s="7" t="s">
        <v>7845</v>
      </c>
      <c r="I5133" s="64"/>
      <c r="J5133" s="65"/>
      <c r="K5133" s="10"/>
      <c r="L5133" s="21">
        <v>423975.49482758623</v>
      </c>
      <c r="M5133" s="68"/>
      <c r="N5133" s="4"/>
    </row>
    <row r="5134" spans="2:14">
      <c r="B5134" s="59" t="s">
        <v>7846</v>
      </c>
      <c r="C5134" s="7" t="s">
        <v>7847</v>
      </c>
      <c r="I5134" s="64"/>
      <c r="J5134" s="65"/>
      <c r="K5134" s="10"/>
      <c r="L5134" s="21">
        <v>41426.909195402302</v>
      </c>
      <c r="M5134" s="68"/>
      <c r="N5134" s="4"/>
    </row>
    <row r="5135" spans="2:14">
      <c r="B5135" s="59" t="s">
        <v>7848</v>
      </c>
      <c r="C5135" s="7" t="s">
        <v>7849</v>
      </c>
      <c r="I5135" s="64"/>
      <c r="J5135" s="65"/>
      <c r="K5135" s="10"/>
      <c r="L5135" s="21">
        <v>47984.960344827588</v>
      </c>
      <c r="M5135" s="68"/>
      <c r="N5135" s="4"/>
    </row>
    <row r="5136" spans="2:14">
      <c r="B5136" s="59" t="s">
        <v>7850</v>
      </c>
      <c r="C5136" s="7" t="s">
        <v>7851</v>
      </c>
      <c r="I5136" s="64"/>
      <c r="J5136" s="65"/>
      <c r="K5136" s="10"/>
      <c r="L5136" s="21">
        <v>47984.960344827588</v>
      </c>
      <c r="M5136" s="68"/>
      <c r="N5136" s="4"/>
    </row>
    <row r="5137" spans="2:14">
      <c r="B5137" s="59" t="s">
        <v>7852</v>
      </c>
      <c r="C5137" s="7" t="s">
        <v>7853</v>
      </c>
      <c r="I5137" s="64"/>
      <c r="J5137" s="65"/>
      <c r="K5137" s="10"/>
      <c r="L5137" s="21">
        <v>34188.846551724142</v>
      </c>
      <c r="M5137" s="68"/>
      <c r="N5137" s="4"/>
    </row>
    <row r="5138" spans="2:14">
      <c r="B5138" s="59" t="s">
        <v>7854</v>
      </c>
      <c r="C5138" s="7" t="s">
        <v>7855</v>
      </c>
      <c r="I5138" s="64"/>
      <c r="J5138" s="65"/>
      <c r="K5138" s="10"/>
      <c r="L5138" s="21">
        <v>37593.978735632183</v>
      </c>
      <c r="M5138" s="68"/>
      <c r="N5138" s="4"/>
    </row>
    <row r="5139" spans="2:14">
      <c r="B5139" s="59" t="s">
        <v>7856</v>
      </c>
      <c r="C5139" s="7" t="s">
        <v>7857</v>
      </c>
      <c r="I5139" s="64"/>
      <c r="J5139" s="65"/>
      <c r="K5139" s="10"/>
      <c r="L5139" s="21">
        <v>43365.449425287356</v>
      </c>
      <c r="M5139" s="68"/>
      <c r="N5139" s="4"/>
    </row>
    <row r="5140" spans="2:14">
      <c r="B5140" s="59" t="s">
        <v>7858</v>
      </c>
      <c r="C5140" s="7" t="s">
        <v>7859</v>
      </c>
      <c r="I5140" s="64"/>
      <c r="J5140" s="65"/>
      <c r="K5140" s="10"/>
      <c r="L5140" s="21">
        <v>44444.333333333336</v>
      </c>
      <c r="M5140" s="68"/>
      <c r="N5140" s="4"/>
    </row>
    <row r="5141" spans="2:14">
      <c r="B5141" s="59" t="s">
        <v>7860</v>
      </c>
      <c r="C5141" s="7" t="s">
        <v>7861</v>
      </c>
      <c r="I5141" s="64"/>
      <c r="J5141" s="65"/>
      <c r="K5141" s="10"/>
      <c r="L5141" s="21">
        <v>48871.005172413796</v>
      </c>
      <c r="M5141" s="68"/>
      <c r="N5141" s="4"/>
    </row>
    <row r="5142" spans="2:14">
      <c r="B5142" s="59" t="s">
        <v>7862</v>
      </c>
      <c r="C5142" s="7" t="s">
        <v>7863</v>
      </c>
      <c r="I5142" s="64"/>
      <c r="J5142" s="65"/>
      <c r="K5142" s="10"/>
      <c r="L5142" s="21">
        <v>56371.937931034488</v>
      </c>
      <c r="M5142" s="68"/>
      <c r="N5142" s="4"/>
    </row>
    <row r="5143" spans="2:14">
      <c r="B5143" s="59" t="s">
        <v>7864</v>
      </c>
      <c r="C5143" s="7" t="s">
        <v>7865</v>
      </c>
      <c r="I5143" s="64"/>
      <c r="J5143" s="65"/>
      <c r="K5143" s="10"/>
      <c r="L5143" s="21">
        <v>2268.3965517241381</v>
      </c>
      <c r="M5143" s="68"/>
      <c r="N5143" s="4"/>
    </row>
    <row r="5144" spans="2:14">
      <c r="B5144" s="59" t="s">
        <v>7866</v>
      </c>
      <c r="C5144" s="7" t="s">
        <v>7867</v>
      </c>
      <c r="I5144" s="64"/>
      <c r="J5144" s="65"/>
      <c r="K5144" s="10"/>
      <c r="L5144" s="21">
        <v>40348.532758620691</v>
      </c>
      <c r="M5144" s="68"/>
      <c r="N5144" s="4"/>
    </row>
    <row r="5145" spans="2:14">
      <c r="B5145" s="59" t="s">
        <v>7868</v>
      </c>
      <c r="C5145" s="7" t="s">
        <v>7869</v>
      </c>
      <c r="I5145" s="64"/>
      <c r="J5145" s="65"/>
      <c r="K5145" s="10"/>
      <c r="L5145" s="21">
        <v>38000.463218390803</v>
      </c>
      <c r="M5145" s="68"/>
      <c r="N5145" s="4"/>
    </row>
    <row r="5146" spans="2:14">
      <c r="B5146" s="59" t="s">
        <v>7870</v>
      </c>
      <c r="C5146" s="7" t="s">
        <v>7871</v>
      </c>
      <c r="I5146" s="64"/>
      <c r="J5146" s="65"/>
      <c r="K5146" s="10"/>
      <c r="L5146" s="21">
        <v>52450.2</v>
      </c>
      <c r="M5146" s="68"/>
      <c r="N5146" s="4"/>
    </row>
    <row r="5147" spans="2:14">
      <c r="B5147" s="59" t="s">
        <v>7872</v>
      </c>
      <c r="C5147" s="7" t="s">
        <v>7873</v>
      </c>
      <c r="I5147" s="64"/>
      <c r="J5147" s="65"/>
      <c r="K5147" s="10"/>
      <c r="L5147" s="21">
        <v>49399.282758620691</v>
      </c>
      <c r="M5147" s="68"/>
      <c r="N5147" s="4"/>
    </row>
    <row r="5148" spans="2:14">
      <c r="B5148" s="59" t="s">
        <v>7874</v>
      </c>
      <c r="C5148" s="7" t="s">
        <v>7875</v>
      </c>
      <c r="I5148" s="64"/>
      <c r="J5148" s="65"/>
      <c r="K5148" s="10"/>
      <c r="L5148" s="21">
        <v>43759.247126436778</v>
      </c>
      <c r="M5148" s="68"/>
      <c r="N5148" s="4"/>
    </row>
    <row r="5149" spans="2:14">
      <c r="B5149" s="59" t="s">
        <v>7876</v>
      </c>
      <c r="C5149" s="7" t="s">
        <v>7877</v>
      </c>
      <c r="I5149" s="64"/>
      <c r="J5149" s="65"/>
      <c r="K5149" s="10"/>
      <c r="L5149" s="21">
        <v>41414.222413793104</v>
      </c>
      <c r="M5149" s="68"/>
      <c r="N5149" s="4"/>
    </row>
    <row r="5150" spans="2:14">
      <c r="B5150" s="59" t="s">
        <v>7878</v>
      </c>
      <c r="C5150" s="7" t="s">
        <v>7879</v>
      </c>
      <c r="I5150" s="64"/>
      <c r="J5150" s="65"/>
      <c r="K5150" s="10"/>
      <c r="L5150" s="21">
        <v>55860.914367816091</v>
      </c>
      <c r="M5150" s="68"/>
      <c r="N5150" s="4"/>
    </row>
    <row r="5151" spans="2:14">
      <c r="B5151" s="59" t="s">
        <v>7880</v>
      </c>
      <c r="C5151" s="7" t="s">
        <v>7881</v>
      </c>
      <c r="I5151" s="64"/>
      <c r="J5151" s="65"/>
      <c r="K5151" s="10"/>
      <c r="L5151" s="21">
        <v>52812.027011494254</v>
      </c>
      <c r="M5151" s="68"/>
      <c r="N5151" s="4"/>
    </row>
    <row r="5152" spans="2:14">
      <c r="B5152" s="59" t="s">
        <v>7882</v>
      </c>
      <c r="C5152" s="7" t="s">
        <v>7883</v>
      </c>
      <c r="I5152" s="64"/>
      <c r="J5152" s="65"/>
      <c r="K5152" s="10"/>
      <c r="L5152" s="21">
        <v>49255.160919540227</v>
      </c>
      <c r="M5152" s="68"/>
      <c r="N5152" s="4"/>
    </row>
    <row r="5153" spans="2:14">
      <c r="B5153" s="59" t="s">
        <v>7884</v>
      </c>
      <c r="C5153" s="7" t="s">
        <v>7885</v>
      </c>
      <c r="I5153" s="64"/>
      <c r="J5153" s="65"/>
      <c r="K5153" s="10"/>
      <c r="L5153" s="21">
        <v>46910.136206896554</v>
      </c>
      <c r="M5153" s="68"/>
      <c r="N5153" s="4"/>
    </row>
    <row r="5154" spans="2:14">
      <c r="B5154" s="59" t="s">
        <v>7886</v>
      </c>
      <c r="C5154" s="7" t="s">
        <v>7887</v>
      </c>
      <c r="I5154" s="64"/>
      <c r="J5154" s="65"/>
      <c r="K5154" s="10"/>
      <c r="L5154" s="21">
        <v>61358.858045977009</v>
      </c>
      <c r="M5154" s="68"/>
      <c r="N5154" s="4"/>
    </row>
    <row r="5155" spans="2:14">
      <c r="B5155" s="59" t="s">
        <v>7888</v>
      </c>
      <c r="C5155" s="7" t="s">
        <v>7889</v>
      </c>
      <c r="I5155" s="64"/>
      <c r="J5155" s="65"/>
      <c r="K5155" s="10"/>
      <c r="L5155" s="21">
        <v>58309.970689655172</v>
      </c>
      <c r="M5155" s="68"/>
      <c r="N5155" s="4"/>
    </row>
    <row r="5156" spans="2:14">
      <c r="B5156" s="59" t="s">
        <v>7890</v>
      </c>
      <c r="C5156" s="7" t="s">
        <v>7891</v>
      </c>
      <c r="I5156" s="64"/>
      <c r="J5156" s="65"/>
      <c r="K5156" s="10"/>
      <c r="L5156" s="21">
        <v>42006.948850574714</v>
      </c>
      <c r="M5156" s="68"/>
      <c r="N5156" s="4"/>
    </row>
    <row r="5157" spans="2:14">
      <c r="B5157" s="59" t="s">
        <v>7892</v>
      </c>
      <c r="C5157" s="7" t="s">
        <v>7893</v>
      </c>
      <c r="I5157" s="64"/>
      <c r="J5157" s="65"/>
      <c r="K5157" s="10"/>
      <c r="L5157" s="21">
        <v>39660.401724137933</v>
      </c>
      <c r="M5157" s="68"/>
      <c r="N5157" s="4"/>
    </row>
    <row r="5158" spans="2:14">
      <c r="B5158" s="59" t="s">
        <v>7894</v>
      </c>
      <c r="C5158" s="7" t="s">
        <v>7895</v>
      </c>
      <c r="I5158" s="64"/>
      <c r="J5158" s="65"/>
      <c r="K5158" s="10"/>
      <c r="L5158" s="21">
        <v>54110.138505747127</v>
      </c>
      <c r="M5158" s="68"/>
      <c r="N5158" s="4"/>
    </row>
    <row r="5159" spans="2:14">
      <c r="B5159" s="59" t="s">
        <v>7896</v>
      </c>
      <c r="C5159" s="7" t="s">
        <v>7897</v>
      </c>
      <c r="I5159" s="64"/>
      <c r="J5159" s="65"/>
      <c r="K5159" s="10"/>
      <c r="L5159" s="21">
        <v>51058.206321839076</v>
      </c>
      <c r="M5159" s="68"/>
      <c r="N5159" s="4"/>
    </row>
    <row r="5160" spans="2:14">
      <c r="B5160" s="59" t="s">
        <v>7898</v>
      </c>
      <c r="C5160" s="7" t="s">
        <v>7899</v>
      </c>
      <c r="I5160" s="64"/>
      <c r="J5160" s="65"/>
      <c r="K5160" s="10"/>
      <c r="L5160" s="21">
        <v>46268.692528735628</v>
      </c>
      <c r="M5160" s="68"/>
      <c r="N5160" s="4"/>
    </row>
    <row r="5161" spans="2:14">
      <c r="B5161" s="59" t="s">
        <v>7900</v>
      </c>
      <c r="C5161" s="7" t="s">
        <v>7901</v>
      </c>
      <c r="I5161" s="64"/>
      <c r="J5161" s="65"/>
      <c r="K5161" s="10"/>
      <c r="L5161" s="21">
        <v>43924.175287356324</v>
      </c>
      <c r="M5161" s="68"/>
      <c r="N5161" s="4"/>
    </row>
    <row r="5162" spans="2:14">
      <c r="B5162" s="59" t="s">
        <v>7902</v>
      </c>
      <c r="C5162" s="7" t="s">
        <v>7903</v>
      </c>
      <c r="I5162" s="64"/>
      <c r="J5162" s="65"/>
      <c r="K5162" s="10"/>
      <c r="L5162" s="21">
        <v>58374.927011494256</v>
      </c>
      <c r="M5162" s="68"/>
      <c r="N5162" s="4"/>
    </row>
    <row r="5163" spans="2:14">
      <c r="B5163" s="59" t="s">
        <v>7904</v>
      </c>
      <c r="C5163" s="7" t="s">
        <v>7905</v>
      </c>
      <c r="I5163" s="64"/>
      <c r="J5163" s="65"/>
      <c r="K5163" s="10"/>
      <c r="L5163" s="21">
        <v>55322.994827586204</v>
      </c>
      <c r="M5163" s="68"/>
      <c r="N5163" s="4"/>
    </row>
    <row r="5164" spans="2:14">
      <c r="B5164" s="59" t="s">
        <v>7906</v>
      </c>
      <c r="C5164" s="7" t="s">
        <v>7907</v>
      </c>
      <c r="I5164" s="64"/>
      <c r="J5164" s="65"/>
      <c r="K5164" s="10"/>
      <c r="L5164" s="21">
        <v>53141.883333333339</v>
      </c>
      <c r="M5164" s="68"/>
      <c r="N5164" s="4"/>
    </row>
    <row r="5165" spans="2:14">
      <c r="B5165" s="59" t="s">
        <v>7908</v>
      </c>
      <c r="C5165" s="7" t="s">
        <v>7909</v>
      </c>
      <c r="I5165" s="64"/>
      <c r="J5165" s="65"/>
      <c r="K5165" s="10"/>
      <c r="L5165" s="21">
        <v>50793.813793103451</v>
      </c>
      <c r="M5165" s="68"/>
      <c r="N5165" s="4"/>
    </row>
    <row r="5166" spans="2:14">
      <c r="B5166" s="59" t="s">
        <v>7910</v>
      </c>
      <c r="C5166" s="7" t="s">
        <v>7911</v>
      </c>
      <c r="I5166" s="64"/>
      <c r="J5166" s="65"/>
      <c r="K5166" s="10"/>
      <c r="L5166" s="21">
        <v>65246.087931034483</v>
      </c>
      <c r="M5166" s="68"/>
      <c r="N5166" s="4"/>
    </row>
    <row r="5167" spans="2:14">
      <c r="B5167" s="59" t="s">
        <v>7912</v>
      </c>
      <c r="C5167" s="7" t="s">
        <v>7913</v>
      </c>
      <c r="I5167" s="64"/>
      <c r="J5167" s="65"/>
      <c r="K5167" s="10"/>
      <c r="L5167" s="21">
        <v>62193.1408045977</v>
      </c>
      <c r="M5167" s="68"/>
      <c r="N5167" s="4"/>
    </row>
    <row r="5168" spans="2:14">
      <c r="B5168" s="59" t="s">
        <v>7914</v>
      </c>
      <c r="C5168" s="7" t="s">
        <v>7915</v>
      </c>
      <c r="I5168" s="64"/>
      <c r="J5168" s="65"/>
      <c r="K5168" s="10"/>
      <c r="L5168" s="21">
        <v>78067.34942528735</v>
      </c>
      <c r="M5168" s="68"/>
      <c r="N5168" s="4"/>
    </row>
    <row r="5169" spans="2:14">
      <c r="B5169" s="59" t="s">
        <v>7916</v>
      </c>
      <c r="C5169" s="7" t="s">
        <v>7917</v>
      </c>
      <c r="I5169" s="64"/>
      <c r="J5169" s="65"/>
      <c r="K5169" s="10"/>
      <c r="L5169" s="21">
        <v>75721.309770114938</v>
      </c>
      <c r="M5169" s="68"/>
      <c r="N5169" s="4"/>
    </row>
    <row r="5170" spans="2:14">
      <c r="B5170" s="59" t="s">
        <v>7918</v>
      </c>
      <c r="C5170" s="7" t="s">
        <v>7919</v>
      </c>
      <c r="I5170" s="64"/>
      <c r="J5170" s="65"/>
      <c r="K5170" s="10"/>
      <c r="L5170" s="21">
        <v>90170.031609195416</v>
      </c>
      <c r="M5170" s="68"/>
      <c r="N5170" s="4"/>
    </row>
    <row r="5171" spans="2:14">
      <c r="B5171" s="59" t="s">
        <v>7920</v>
      </c>
      <c r="C5171" s="7" t="s">
        <v>7921</v>
      </c>
      <c r="I5171" s="64"/>
      <c r="J5171" s="65"/>
      <c r="K5171" s="10"/>
      <c r="L5171" s="21">
        <v>87120.636781609195</v>
      </c>
      <c r="M5171" s="68"/>
      <c r="N5171" s="4"/>
    </row>
    <row r="5172" spans="2:14">
      <c r="B5172" s="59" t="s">
        <v>7922</v>
      </c>
      <c r="C5172" s="7" t="s">
        <v>7923</v>
      </c>
      <c r="I5172" s="64"/>
      <c r="J5172" s="65"/>
      <c r="K5172" s="10"/>
      <c r="L5172" s="21">
        <v>32028.033908045978</v>
      </c>
      <c r="M5172" s="68"/>
      <c r="N5172" s="4"/>
    </row>
    <row r="5173" spans="2:14">
      <c r="B5173" s="59" t="s">
        <v>7924</v>
      </c>
      <c r="C5173" s="7" t="s">
        <v>7925</v>
      </c>
      <c r="I5173" s="64"/>
      <c r="J5173" s="65"/>
      <c r="K5173" s="10"/>
      <c r="L5173" s="21">
        <v>31366.291379310347</v>
      </c>
      <c r="M5173" s="68"/>
      <c r="N5173" s="4"/>
    </row>
    <row r="5174" spans="2:14">
      <c r="B5174" s="59" t="s">
        <v>7926</v>
      </c>
      <c r="C5174" s="7" t="s">
        <v>7927</v>
      </c>
      <c r="I5174" s="64"/>
      <c r="J5174" s="65"/>
      <c r="K5174" s="10"/>
      <c r="L5174" s="21">
        <v>41634.972413793104</v>
      </c>
      <c r="M5174" s="68"/>
      <c r="N5174" s="4"/>
    </row>
    <row r="5175" spans="2:14">
      <c r="B5175" s="59" t="s">
        <v>7928</v>
      </c>
      <c r="C5175" s="7" t="s">
        <v>7929</v>
      </c>
      <c r="I5175" s="64"/>
      <c r="J5175" s="65"/>
      <c r="K5175" s="10"/>
      <c r="L5175" s="21">
        <v>40776.838505747131</v>
      </c>
      <c r="M5175" s="68"/>
      <c r="N5175" s="4"/>
    </row>
    <row r="5176" spans="2:14">
      <c r="B5176" s="59" t="s">
        <v>7930</v>
      </c>
      <c r="C5176" s="7" t="s">
        <v>7931</v>
      </c>
      <c r="I5176" s="64"/>
      <c r="J5176" s="65"/>
      <c r="K5176" s="10"/>
      <c r="L5176" s="21">
        <v>41155.919540229886</v>
      </c>
      <c r="M5176" s="68"/>
      <c r="N5176" s="4"/>
    </row>
    <row r="5177" spans="2:14">
      <c r="B5177" s="59" t="s">
        <v>7932</v>
      </c>
      <c r="C5177" s="7" t="s">
        <v>7933</v>
      </c>
      <c r="I5177" s="64"/>
      <c r="J5177" s="65"/>
      <c r="K5177" s="10"/>
      <c r="L5177" s="21">
        <v>38762.177586206897</v>
      </c>
      <c r="M5177" s="68"/>
      <c r="N5177" s="4"/>
    </row>
    <row r="5178" spans="2:14">
      <c r="B5178" s="59" t="s">
        <v>7934</v>
      </c>
      <c r="C5178" s="7" t="s">
        <v>7935</v>
      </c>
      <c r="I5178" s="64"/>
      <c r="J5178" s="65"/>
      <c r="K5178" s="10"/>
      <c r="L5178" s="21">
        <v>53497.620689655174</v>
      </c>
      <c r="M5178" s="68"/>
      <c r="N5178" s="4"/>
    </row>
    <row r="5179" spans="2:14">
      <c r="B5179" s="59" t="s">
        <v>7936</v>
      </c>
      <c r="C5179" s="7" t="s">
        <v>7937</v>
      </c>
      <c r="I5179" s="64"/>
      <c r="J5179" s="65"/>
      <c r="K5179" s="10"/>
      <c r="L5179" s="21">
        <v>50388.85172413793</v>
      </c>
      <c r="M5179" s="68"/>
      <c r="N5179" s="4"/>
    </row>
    <row r="5180" spans="2:14">
      <c r="B5180" s="59" t="s">
        <v>7938</v>
      </c>
      <c r="C5180" s="7" t="s">
        <v>7939</v>
      </c>
      <c r="I5180" s="64"/>
      <c r="J5180" s="65"/>
      <c r="K5180" s="10"/>
      <c r="L5180" s="21">
        <v>44634.635057471263</v>
      </c>
      <c r="M5180" s="68"/>
      <c r="N5180" s="4"/>
    </row>
    <row r="5181" spans="2:14">
      <c r="B5181" s="59" t="s">
        <v>7940</v>
      </c>
      <c r="C5181" s="7" t="s">
        <v>7941</v>
      </c>
      <c r="I5181" s="64"/>
      <c r="J5181" s="65"/>
      <c r="K5181" s="10"/>
      <c r="L5181" s="21">
        <v>42242.92298850575</v>
      </c>
      <c r="M5181" s="68"/>
      <c r="N5181" s="4"/>
    </row>
    <row r="5182" spans="2:14">
      <c r="B5182" s="59" t="s">
        <v>7942</v>
      </c>
      <c r="C5182" s="7" t="s">
        <v>7943</v>
      </c>
      <c r="I5182" s="64"/>
      <c r="J5182" s="65"/>
      <c r="K5182" s="10"/>
      <c r="L5182" s="21">
        <v>56978.366091954027</v>
      </c>
      <c r="M5182" s="68"/>
      <c r="N5182" s="4"/>
    </row>
    <row r="5183" spans="2:14">
      <c r="B5183" s="59" t="s">
        <v>7944</v>
      </c>
      <c r="C5183" s="7" t="s">
        <v>7945</v>
      </c>
      <c r="I5183" s="64"/>
      <c r="J5183" s="65"/>
      <c r="K5183" s="10"/>
      <c r="L5183" s="21">
        <v>53867.567241379307</v>
      </c>
      <c r="M5183" s="68"/>
      <c r="N5183" s="4"/>
    </row>
    <row r="5184" spans="2:14">
      <c r="B5184" s="59" t="s">
        <v>7946</v>
      </c>
      <c r="C5184" s="7" t="s">
        <v>7947</v>
      </c>
      <c r="I5184" s="64"/>
      <c r="J5184" s="65"/>
      <c r="K5184" s="10"/>
      <c r="L5184" s="21">
        <v>50241.177586206897</v>
      </c>
      <c r="M5184" s="68"/>
      <c r="N5184" s="4"/>
    </row>
    <row r="5185" spans="2:14">
      <c r="B5185" s="59" t="s">
        <v>7948</v>
      </c>
      <c r="C5185" s="7" t="s">
        <v>7949</v>
      </c>
      <c r="I5185" s="64"/>
      <c r="J5185" s="65"/>
      <c r="K5185" s="10"/>
      <c r="L5185" s="21">
        <v>47847.435632183908</v>
      </c>
      <c r="M5185" s="68"/>
      <c r="N5185" s="4"/>
    </row>
    <row r="5186" spans="2:14">
      <c r="B5186" s="59" t="s">
        <v>7950</v>
      </c>
      <c r="C5186" s="7" t="s">
        <v>7951</v>
      </c>
      <c r="I5186" s="64"/>
      <c r="J5186" s="65"/>
      <c r="K5186" s="10"/>
      <c r="L5186" s="21">
        <v>62583.893678160923</v>
      </c>
      <c r="M5186" s="68"/>
      <c r="N5186" s="4"/>
    </row>
    <row r="5187" spans="2:14">
      <c r="B5187" s="59" t="s">
        <v>7952</v>
      </c>
      <c r="C5187" s="7" t="s">
        <v>7953</v>
      </c>
      <c r="I5187" s="64"/>
      <c r="J5187" s="65"/>
      <c r="K5187" s="10"/>
      <c r="L5187" s="21">
        <v>59474.109770114941</v>
      </c>
      <c r="M5187" s="68"/>
      <c r="N5187" s="4"/>
    </row>
    <row r="5188" spans="2:14">
      <c r="B5188" s="59" t="s">
        <v>7954</v>
      </c>
      <c r="C5188" s="7" t="s">
        <v>7955</v>
      </c>
      <c r="I5188" s="64"/>
      <c r="J5188" s="65"/>
      <c r="K5188" s="10"/>
      <c r="L5188" s="21">
        <v>42846.306321839082</v>
      </c>
      <c r="M5188" s="68"/>
      <c r="N5188" s="4"/>
    </row>
    <row r="5189" spans="2:14">
      <c r="B5189" s="59" t="s">
        <v>7956</v>
      </c>
      <c r="C5189" s="7" t="s">
        <v>7957</v>
      </c>
      <c r="I5189" s="64"/>
      <c r="J5189" s="65"/>
      <c r="K5189" s="10"/>
      <c r="L5189" s="21">
        <v>40452.564367816092</v>
      </c>
      <c r="M5189" s="68"/>
      <c r="N5189" s="4"/>
    </row>
    <row r="5190" spans="2:14">
      <c r="B5190" s="59" t="s">
        <v>7958</v>
      </c>
      <c r="C5190" s="7" t="s">
        <v>7959</v>
      </c>
      <c r="I5190" s="64"/>
      <c r="J5190" s="65"/>
      <c r="K5190" s="10"/>
      <c r="L5190" s="21">
        <v>55191.559770114945</v>
      </c>
      <c r="M5190" s="68"/>
      <c r="N5190" s="4"/>
    </row>
    <row r="5191" spans="2:14">
      <c r="B5191" s="59" t="s">
        <v>7960</v>
      </c>
      <c r="C5191" s="7" t="s">
        <v>7961</v>
      </c>
      <c r="I5191" s="64"/>
      <c r="J5191" s="65"/>
      <c r="K5191" s="10"/>
      <c r="L5191" s="21">
        <v>52081.268390804602</v>
      </c>
      <c r="M5191" s="68"/>
      <c r="N5191" s="4"/>
    </row>
    <row r="5192" spans="2:14">
      <c r="B5192" s="59" t="s">
        <v>7962</v>
      </c>
      <c r="C5192" s="7" t="s">
        <v>7963</v>
      </c>
      <c r="I5192" s="64"/>
      <c r="J5192" s="65"/>
      <c r="K5192" s="10"/>
      <c r="L5192" s="21">
        <v>47196.350000000006</v>
      </c>
      <c r="M5192" s="68"/>
      <c r="N5192" s="4"/>
    </row>
    <row r="5193" spans="2:14">
      <c r="B5193" s="59" t="s">
        <v>7964</v>
      </c>
      <c r="C5193" s="7" t="s">
        <v>7965</v>
      </c>
      <c r="I5193" s="64"/>
      <c r="J5193" s="65"/>
      <c r="K5193" s="10"/>
      <c r="L5193" s="21">
        <v>44804.637931034486</v>
      </c>
      <c r="M5193" s="68"/>
      <c r="N5193" s="4"/>
    </row>
    <row r="5194" spans="2:14">
      <c r="B5194" s="59" t="s">
        <v>7966</v>
      </c>
      <c r="C5194" s="7" t="s">
        <v>7967</v>
      </c>
      <c r="I5194" s="64"/>
      <c r="J5194" s="65"/>
      <c r="K5194" s="10"/>
      <c r="L5194" s="21">
        <v>59539.066091954024</v>
      </c>
      <c r="M5194" s="68"/>
      <c r="N5194" s="4"/>
    </row>
    <row r="5195" spans="2:14">
      <c r="B5195" s="59" t="s">
        <v>7968</v>
      </c>
      <c r="C5195" s="7" t="s">
        <v>7969</v>
      </c>
      <c r="I5195" s="64"/>
      <c r="J5195" s="65"/>
      <c r="K5195" s="10"/>
      <c r="L5195" s="21">
        <v>56431.312068965519</v>
      </c>
      <c r="M5195" s="68"/>
      <c r="N5195" s="4"/>
    </row>
    <row r="5196" spans="2:14">
      <c r="B5196" s="59" t="s">
        <v>7970</v>
      </c>
      <c r="C5196" s="7" t="s">
        <v>7971</v>
      </c>
      <c r="I5196" s="64"/>
      <c r="J5196" s="65"/>
      <c r="K5196" s="10"/>
      <c r="L5196" s="21">
        <v>54204.020689655175</v>
      </c>
      <c r="M5196" s="68"/>
      <c r="N5196" s="4"/>
    </row>
    <row r="5197" spans="2:14">
      <c r="B5197" s="59" t="s">
        <v>7972</v>
      </c>
      <c r="C5197" s="7" t="s">
        <v>7973</v>
      </c>
      <c r="I5197" s="64"/>
      <c r="J5197" s="65"/>
      <c r="K5197" s="10"/>
      <c r="L5197" s="21">
        <v>51810.278735632179</v>
      </c>
      <c r="M5197" s="68"/>
      <c r="N5197" s="4"/>
    </row>
    <row r="5198" spans="2:14">
      <c r="B5198" s="59" t="s">
        <v>7974</v>
      </c>
      <c r="C5198" s="7" t="s">
        <v>7975</v>
      </c>
      <c r="I5198" s="64"/>
      <c r="J5198" s="65"/>
      <c r="K5198" s="10"/>
      <c r="L5198" s="21">
        <v>66548.259195402308</v>
      </c>
      <c r="M5198" s="68"/>
      <c r="N5198" s="4"/>
    </row>
    <row r="5199" spans="2:14">
      <c r="B5199" s="59" t="s">
        <v>7976</v>
      </c>
      <c r="C5199" s="7" t="s">
        <v>7977</v>
      </c>
      <c r="I5199" s="64"/>
      <c r="J5199" s="65"/>
      <c r="K5199" s="10"/>
      <c r="L5199" s="21">
        <v>63438.475287356319</v>
      </c>
      <c r="M5199" s="68"/>
      <c r="N5199" s="4"/>
    </row>
    <row r="5200" spans="2:14">
      <c r="B5200" s="59" t="s">
        <v>7978</v>
      </c>
      <c r="C5200" s="7" t="s">
        <v>7979</v>
      </c>
      <c r="I5200" s="64"/>
      <c r="J5200" s="65"/>
      <c r="K5200" s="10"/>
      <c r="L5200" s="21">
        <v>79628.838505747131</v>
      </c>
      <c r="M5200" s="68"/>
      <c r="N5200" s="4"/>
    </row>
    <row r="5201" spans="2:14">
      <c r="B5201" s="59" t="s">
        <v>7980</v>
      </c>
      <c r="C5201" s="7" t="s">
        <v>7981</v>
      </c>
      <c r="I5201" s="64"/>
      <c r="J5201" s="65"/>
      <c r="K5201" s="10"/>
      <c r="L5201" s="21">
        <v>77238.141379310357</v>
      </c>
      <c r="M5201" s="68"/>
      <c r="N5201" s="4"/>
    </row>
    <row r="5202" spans="2:14">
      <c r="B5202" s="59" t="s">
        <v>7982</v>
      </c>
      <c r="C5202" s="7" t="s">
        <v>7983</v>
      </c>
      <c r="I5202" s="64"/>
      <c r="J5202" s="65"/>
      <c r="K5202" s="10"/>
      <c r="L5202" s="21">
        <v>91972.062068965519</v>
      </c>
      <c r="M5202" s="68"/>
      <c r="N5202" s="4"/>
    </row>
    <row r="5203" spans="2:14">
      <c r="B5203" s="59" t="s">
        <v>7984</v>
      </c>
      <c r="C5203" s="7" t="s">
        <v>7985</v>
      </c>
      <c r="I5203" s="64"/>
      <c r="J5203" s="65"/>
      <c r="K5203" s="10"/>
      <c r="L5203" s="21">
        <v>88861.770689655168</v>
      </c>
      <c r="M5203" s="68"/>
      <c r="N5203" s="4"/>
    </row>
    <row r="5204" spans="2:14">
      <c r="B5204" s="59" t="s">
        <v>7986</v>
      </c>
      <c r="C5204" s="7" t="s">
        <v>7987</v>
      </c>
      <c r="I5204" s="64"/>
      <c r="J5204" s="65"/>
      <c r="K5204" s="10"/>
      <c r="L5204" s="21">
        <v>32197.021839080458</v>
      </c>
      <c r="M5204" s="68"/>
      <c r="N5204" s="4"/>
    </row>
    <row r="5205" spans="2:14">
      <c r="B5205" s="59" t="s">
        <v>7988</v>
      </c>
      <c r="C5205" s="7" t="s">
        <v>7989</v>
      </c>
      <c r="I5205" s="64"/>
      <c r="J5205" s="65"/>
      <c r="K5205" s="10"/>
      <c r="L5205" s="21">
        <v>31858.031034482759</v>
      </c>
      <c r="M5205" s="68"/>
      <c r="N5205" s="4"/>
    </row>
    <row r="5206" spans="2:14">
      <c r="B5206" s="59" t="s">
        <v>7990</v>
      </c>
      <c r="C5206" s="7" t="s">
        <v>7991</v>
      </c>
      <c r="I5206" s="64"/>
      <c r="J5206" s="65"/>
      <c r="K5206" s="10"/>
      <c r="L5206" s="21">
        <v>41856.737356321835</v>
      </c>
      <c r="M5206" s="68"/>
      <c r="N5206" s="4"/>
    </row>
    <row r="5207" spans="2:14">
      <c r="B5207" s="59" t="s">
        <v>7992</v>
      </c>
      <c r="C5207" s="7" t="s">
        <v>7993</v>
      </c>
      <c r="I5207" s="64"/>
      <c r="J5207" s="65"/>
      <c r="K5207" s="10"/>
      <c r="L5207" s="21">
        <v>42022.17298850575</v>
      </c>
      <c r="M5207" s="68"/>
      <c r="N5207" s="4"/>
    </row>
    <row r="5208" spans="2:14">
      <c r="B5208" s="59" t="s">
        <v>7994</v>
      </c>
      <c r="C5208" s="7" t="s">
        <v>7995</v>
      </c>
      <c r="I5208" s="64"/>
      <c r="J5208" s="65"/>
      <c r="K5208" s="10"/>
      <c r="L5208" s="21">
        <v>42121.637356321844</v>
      </c>
      <c r="M5208" s="68"/>
      <c r="N5208" s="4"/>
    </row>
    <row r="5209" spans="2:14">
      <c r="B5209" s="59" t="s">
        <v>7996</v>
      </c>
      <c r="C5209" s="7" t="s">
        <v>7997</v>
      </c>
      <c r="I5209" s="64"/>
      <c r="J5209" s="65"/>
      <c r="K5209" s="10"/>
      <c r="L5209" s="21">
        <v>39501.05574712644</v>
      </c>
      <c r="M5209" s="68"/>
      <c r="N5209" s="4"/>
    </row>
    <row r="5210" spans="2:14">
      <c r="B5210" s="59" t="s">
        <v>7998</v>
      </c>
      <c r="C5210" s="7" t="s">
        <v>7999</v>
      </c>
      <c r="I5210" s="64"/>
      <c r="J5210" s="65"/>
      <c r="K5210" s="10"/>
      <c r="L5210" s="21">
        <v>54756.656896551722</v>
      </c>
      <c r="M5210" s="68"/>
      <c r="N5210" s="4"/>
    </row>
    <row r="5211" spans="2:14">
      <c r="B5211" s="59" t="s">
        <v>8000</v>
      </c>
      <c r="C5211" s="7" t="s">
        <v>8001</v>
      </c>
      <c r="I5211" s="64"/>
      <c r="J5211" s="65"/>
      <c r="K5211" s="10"/>
      <c r="L5211" s="21">
        <v>51350.002298850573</v>
      </c>
      <c r="M5211" s="68"/>
      <c r="N5211" s="4"/>
    </row>
    <row r="5212" spans="2:14">
      <c r="B5212" s="59" t="s">
        <v>8002</v>
      </c>
      <c r="C5212" s="7" t="s">
        <v>8003</v>
      </c>
      <c r="I5212" s="64"/>
      <c r="J5212" s="65"/>
      <c r="K5212" s="10"/>
      <c r="L5212" s="21">
        <v>45533.874137931038</v>
      </c>
      <c r="M5212" s="68"/>
      <c r="N5212" s="4"/>
    </row>
    <row r="5213" spans="2:14">
      <c r="B5213" s="59" t="s">
        <v>8004</v>
      </c>
      <c r="C5213" s="7" t="s">
        <v>8005</v>
      </c>
      <c r="I5213" s="64"/>
      <c r="J5213" s="65"/>
      <c r="K5213" s="10"/>
      <c r="L5213" s="21">
        <v>43082.280459770118</v>
      </c>
      <c r="M5213" s="68"/>
      <c r="N5213" s="4"/>
    </row>
    <row r="5214" spans="2:14">
      <c r="B5214" s="59" t="s">
        <v>8006</v>
      </c>
      <c r="C5214" s="7" t="s">
        <v>8007</v>
      </c>
      <c r="I5214" s="64"/>
      <c r="J5214" s="65"/>
      <c r="K5214" s="10"/>
      <c r="L5214" s="21">
        <v>58169.908620689661</v>
      </c>
      <c r="M5214" s="68"/>
      <c r="N5214" s="4"/>
    </row>
    <row r="5215" spans="2:14">
      <c r="B5215" s="59" t="s">
        <v>8008</v>
      </c>
      <c r="C5215" s="7" t="s">
        <v>8009</v>
      </c>
      <c r="I5215" s="64"/>
      <c r="J5215" s="65"/>
      <c r="K5215" s="10"/>
      <c r="L5215" s="21">
        <v>54931.227011494258</v>
      </c>
      <c r="M5215" s="68"/>
      <c r="N5215" s="4"/>
    </row>
    <row r="5216" spans="2:14">
      <c r="B5216" s="59" t="s">
        <v>8010</v>
      </c>
      <c r="C5216" s="7" t="s">
        <v>8011</v>
      </c>
      <c r="I5216" s="64"/>
      <c r="J5216" s="65"/>
      <c r="K5216" s="10"/>
      <c r="L5216" s="21">
        <v>51028.772988505749</v>
      </c>
      <c r="M5216" s="68"/>
      <c r="N5216" s="4"/>
    </row>
    <row r="5217" spans="2:14">
      <c r="B5217" s="59" t="s">
        <v>8012</v>
      </c>
      <c r="C5217" s="7" t="s">
        <v>8013</v>
      </c>
      <c r="I5217" s="64"/>
      <c r="J5217" s="65"/>
      <c r="K5217" s="10"/>
      <c r="L5217" s="21">
        <v>48853.243678160921</v>
      </c>
      <c r="M5217" s="68"/>
      <c r="N5217" s="4"/>
    </row>
    <row r="5218" spans="2:14">
      <c r="B5218" s="59" t="s">
        <v>8014</v>
      </c>
      <c r="C5218" s="7" t="s">
        <v>8015</v>
      </c>
      <c r="I5218" s="64"/>
      <c r="J5218" s="65"/>
      <c r="K5218" s="10"/>
      <c r="L5218" s="21">
        <v>63666.329885057472</v>
      </c>
      <c r="M5218" s="68"/>
      <c r="N5218" s="4"/>
    </row>
    <row r="5219" spans="2:14">
      <c r="B5219" s="59" t="s">
        <v>8016</v>
      </c>
      <c r="C5219" s="7" t="s">
        <v>8017</v>
      </c>
      <c r="I5219" s="64"/>
      <c r="J5219" s="65"/>
      <c r="K5219" s="10"/>
      <c r="L5219" s="21">
        <v>60702.697701149431</v>
      </c>
      <c r="M5219" s="68"/>
      <c r="N5219" s="4"/>
    </row>
    <row r="5220" spans="2:14">
      <c r="B5220" s="59" t="s">
        <v>8018</v>
      </c>
      <c r="C5220" s="7" t="s">
        <v>8019</v>
      </c>
      <c r="I5220" s="64"/>
      <c r="J5220" s="65"/>
      <c r="K5220" s="10"/>
      <c r="L5220" s="21">
        <v>43780.560919540236</v>
      </c>
      <c r="M5220" s="68"/>
      <c r="N5220" s="4"/>
    </row>
    <row r="5221" spans="2:14">
      <c r="B5221" s="59" t="s">
        <v>8020</v>
      </c>
      <c r="C5221" s="7" t="s">
        <v>8021</v>
      </c>
      <c r="I5221" s="64"/>
      <c r="J5221" s="65"/>
      <c r="K5221" s="10"/>
      <c r="L5221" s="21">
        <v>41243.204597701151</v>
      </c>
      <c r="M5221" s="68"/>
      <c r="N5221" s="4"/>
    </row>
    <row r="5222" spans="2:14">
      <c r="B5222" s="59" t="s">
        <v>8022</v>
      </c>
      <c r="C5222" s="7" t="s">
        <v>8023</v>
      </c>
      <c r="I5222" s="64"/>
      <c r="J5222" s="65"/>
      <c r="K5222" s="10"/>
      <c r="L5222" s="21">
        <v>56415.580459770114</v>
      </c>
      <c r="M5222" s="68"/>
      <c r="N5222" s="4"/>
    </row>
    <row r="5223" spans="2:14">
      <c r="B5223" s="59" t="s">
        <v>8024</v>
      </c>
      <c r="C5223" s="7" t="s">
        <v>8025</v>
      </c>
      <c r="I5223" s="64"/>
      <c r="J5223" s="65"/>
      <c r="K5223" s="10"/>
      <c r="L5223" s="21">
        <v>53091.136206896554</v>
      </c>
      <c r="M5223" s="68"/>
      <c r="N5223" s="4"/>
    </row>
    <row r="5224" spans="2:14">
      <c r="B5224" s="59" t="s">
        <v>8026</v>
      </c>
      <c r="C5224" s="7" t="s">
        <v>8027</v>
      </c>
      <c r="I5224" s="64"/>
      <c r="J5224" s="65"/>
      <c r="K5224" s="10"/>
      <c r="L5224" s="21">
        <v>48044.334482758626</v>
      </c>
      <c r="M5224" s="68"/>
      <c r="N5224" s="4"/>
    </row>
    <row r="5225" spans="2:14">
      <c r="B5225" s="59" t="s">
        <v>8028</v>
      </c>
      <c r="C5225" s="7" t="s">
        <v>8029</v>
      </c>
      <c r="I5225" s="64"/>
      <c r="J5225" s="65"/>
      <c r="K5225" s="10"/>
      <c r="L5225" s="21">
        <v>45721.131034482758</v>
      </c>
      <c r="M5225" s="68"/>
      <c r="N5225" s="4"/>
    </row>
    <row r="5226" spans="2:14">
      <c r="B5226" s="59" t="s">
        <v>8030</v>
      </c>
      <c r="C5226" s="7" t="s">
        <v>8031</v>
      </c>
      <c r="I5226" s="64"/>
      <c r="J5226" s="65"/>
      <c r="K5226" s="10"/>
      <c r="L5226" s="21">
        <v>60680.368965517242</v>
      </c>
      <c r="M5226" s="68"/>
      <c r="N5226" s="4"/>
    </row>
    <row r="5227" spans="2:14">
      <c r="B5227" s="59" t="s">
        <v>8032</v>
      </c>
      <c r="C5227" s="7" t="s">
        <v>8033</v>
      </c>
      <c r="I5227" s="64"/>
      <c r="J5227" s="65"/>
      <c r="K5227" s="10"/>
      <c r="L5227" s="21">
        <v>57569.06264367816</v>
      </c>
      <c r="M5227" s="68"/>
      <c r="N5227" s="4"/>
    </row>
    <row r="5228" spans="2:14">
      <c r="B5228" s="59" t="s">
        <v>8034</v>
      </c>
      <c r="C5228" s="7" t="s">
        <v>8035</v>
      </c>
      <c r="I5228" s="64"/>
      <c r="J5228" s="65"/>
      <c r="K5228" s="10"/>
      <c r="L5228" s="21">
        <v>54914.987931034484</v>
      </c>
      <c r="M5228" s="68"/>
      <c r="N5228" s="4"/>
    </row>
    <row r="5229" spans="2:14">
      <c r="B5229" s="59" t="s">
        <v>8036</v>
      </c>
      <c r="C5229" s="7" t="s">
        <v>8037</v>
      </c>
      <c r="I5229" s="64"/>
      <c r="J5229" s="65"/>
      <c r="K5229" s="10"/>
      <c r="L5229" s="21">
        <v>52933.820114942522</v>
      </c>
      <c r="M5229" s="68"/>
      <c r="N5229" s="4"/>
    </row>
    <row r="5230" spans="2:14">
      <c r="B5230" s="59" t="s">
        <v>8038</v>
      </c>
      <c r="C5230" s="7" t="s">
        <v>8039</v>
      </c>
      <c r="I5230" s="64"/>
      <c r="J5230" s="65"/>
      <c r="K5230" s="10"/>
      <c r="L5230" s="21">
        <v>67550.514942528738</v>
      </c>
      <c r="M5230" s="68"/>
      <c r="N5230" s="4"/>
    </row>
    <row r="5231" spans="2:14">
      <c r="B5231" s="59" t="s">
        <v>8040</v>
      </c>
      <c r="C5231" s="7" t="s">
        <v>8041</v>
      </c>
      <c r="I5231" s="64"/>
      <c r="J5231" s="65"/>
      <c r="K5231" s="10"/>
      <c r="L5231" s="21">
        <v>64782.259195402294</v>
      </c>
      <c r="M5231" s="68"/>
      <c r="N5231" s="4"/>
    </row>
    <row r="5232" spans="2:14">
      <c r="B5232" s="59" t="s">
        <v>8042</v>
      </c>
      <c r="C5232" s="7" t="s">
        <v>8043</v>
      </c>
      <c r="I5232" s="64"/>
      <c r="J5232" s="65"/>
      <c r="K5232" s="10"/>
      <c r="L5232" s="21">
        <v>79840.454022988517</v>
      </c>
      <c r="M5232" s="68"/>
      <c r="N5232" s="4"/>
    </row>
    <row r="5233" spans="2:14">
      <c r="B5233" s="59" t="s">
        <v>8044</v>
      </c>
      <c r="C5233" s="7" t="s">
        <v>8045</v>
      </c>
      <c r="I5233" s="64"/>
      <c r="J5233" s="65"/>
      <c r="K5233" s="10"/>
      <c r="L5233" s="21">
        <v>79106.143103448281</v>
      </c>
      <c r="M5233" s="68"/>
      <c r="N5233" s="4"/>
    </row>
    <row r="5234" spans="2:14">
      <c r="B5234" s="59" t="s">
        <v>8046</v>
      </c>
      <c r="C5234" s="7" t="s">
        <v>8047</v>
      </c>
      <c r="I5234" s="64"/>
      <c r="J5234" s="65"/>
      <c r="K5234" s="10"/>
      <c r="L5234" s="21">
        <v>92475.473563218387</v>
      </c>
      <c r="M5234" s="68"/>
      <c r="N5234" s="4"/>
    </row>
    <row r="5235" spans="2:14">
      <c r="B5235" s="59" t="s">
        <v>8048</v>
      </c>
      <c r="C5235" s="7" t="s">
        <v>8049</v>
      </c>
      <c r="I5235" s="64"/>
      <c r="J5235" s="65"/>
      <c r="K5235" s="10"/>
      <c r="L5235" s="21">
        <v>90955.089655172414</v>
      </c>
      <c r="M5235" s="68"/>
      <c r="N5235" s="4"/>
    </row>
    <row r="5236" spans="2:14">
      <c r="B5236" s="59" t="s">
        <v>8050</v>
      </c>
      <c r="C5236" s="7" t="s">
        <v>8051</v>
      </c>
      <c r="I5236" s="64"/>
      <c r="J5236" s="65"/>
      <c r="K5236" s="10"/>
      <c r="L5236" s="21">
        <v>33890.453448275861</v>
      </c>
      <c r="M5236" s="68"/>
      <c r="N5236" s="4"/>
    </row>
    <row r="5237" spans="2:14">
      <c r="B5237" s="59" t="s">
        <v>8052</v>
      </c>
      <c r="C5237" s="7" t="s">
        <v>8053</v>
      </c>
      <c r="I5237" s="64"/>
      <c r="J5237" s="65"/>
      <c r="K5237" s="10"/>
      <c r="L5237" s="21">
        <v>31233.333908045981</v>
      </c>
      <c r="M5237" s="68"/>
      <c r="N5237" s="4"/>
    </row>
    <row r="5238" spans="2:14">
      <c r="B5238" s="59" t="s">
        <v>8054</v>
      </c>
      <c r="C5238" s="7" t="s">
        <v>8055</v>
      </c>
      <c r="I5238" s="64"/>
      <c r="J5238" s="65"/>
      <c r="K5238" s="10"/>
      <c r="L5238" s="21">
        <v>44057.132758620697</v>
      </c>
      <c r="M5238" s="68"/>
      <c r="N5238" s="4"/>
    </row>
    <row r="5239" spans="2:14">
      <c r="B5239" s="59" t="s">
        <v>8056</v>
      </c>
      <c r="C5239" s="7" t="s">
        <v>8057</v>
      </c>
      <c r="I5239" s="64"/>
      <c r="J5239" s="65"/>
      <c r="K5239" s="10"/>
      <c r="L5239" s="21">
        <v>40603.283333333333</v>
      </c>
      <c r="M5239" s="68"/>
      <c r="N5239" s="4"/>
    </row>
    <row r="5240" spans="2:14">
      <c r="B5240" s="59" t="s">
        <v>8058</v>
      </c>
      <c r="C5240" s="7" t="s">
        <v>8059</v>
      </c>
      <c r="I5240" s="64"/>
      <c r="J5240" s="65"/>
      <c r="K5240" s="10"/>
      <c r="L5240" s="21">
        <v>43386.763218390799</v>
      </c>
      <c r="M5240" s="68"/>
      <c r="N5240" s="4"/>
    </row>
    <row r="5241" spans="2:14">
      <c r="B5241" s="59" t="s">
        <v>8060</v>
      </c>
      <c r="C5241" s="7" t="s">
        <v>8061</v>
      </c>
      <c r="I5241" s="64"/>
      <c r="J5241" s="65"/>
      <c r="K5241" s="10"/>
      <c r="L5241" s="21">
        <v>38748.475862068968</v>
      </c>
      <c r="M5241" s="68"/>
      <c r="N5241" s="4"/>
    </row>
    <row r="5242" spans="2:14">
      <c r="B5242" s="59" t="s">
        <v>8062</v>
      </c>
      <c r="C5242" s="7" t="s">
        <v>8063</v>
      </c>
      <c r="I5242" s="64"/>
      <c r="J5242" s="65"/>
      <c r="K5242" s="10"/>
      <c r="L5242" s="21">
        <v>56399.341379310346</v>
      </c>
      <c r="M5242" s="68"/>
      <c r="N5242" s="4"/>
    </row>
    <row r="5243" spans="2:14">
      <c r="B5243" s="59" t="s">
        <v>8064</v>
      </c>
      <c r="C5243" s="7" t="s">
        <v>8065</v>
      </c>
      <c r="I5243" s="64"/>
      <c r="J5243" s="65"/>
      <c r="K5243" s="10"/>
      <c r="L5243" s="21">
        <v>50370.582758620687</v>
      </c>
      <c r="M5243" s="68"/>
      <c r="N5243" s="4"/>
    </row>
    <row r="5244" spans="2:14">
      <c r="B5244" s="59" t="s">
        <v>8066</v>
      </c>
      <c r="C5244" s="7" t="s">
        <v>8067</v>
      </c>
      <c r="I5244" s="64"/>
      <c r="J5244" s="65"/>
      <c r="K5244" s="10"/>
      <c r="L5244" s="21">
        <v>46796.462643678162</v>
      </c>
      <c r="M5244" s="68"/>
      <c r="N5244" s="4"/>
    </row>
    <row r="5245" spans="2:14">
      <c r="B5245" s="59" t="s">
        <v>8068</v>
      </c>
      <c r="C5245" s="7" t="s">
        <v>8069</v>
      </c>
      <c r="I5245" s="64"/>
      <c r="J5245" s="65"/>
      <c r="K5245" s="10"/>
      <c r="L5245" s="21">
        <v>42160.712643678162</v>
      </c>
      <c r="M5245" s="68"/>
      <c r="N5245" s="4"/>
    </row>
    <row r="5246" spans="2:14">
      <c r="B5246" s="59" t="s">
        <v>8070</v>
      </c>
      <c r="C5246" s="7" t="s">
        <v>8071</v>
      </c>
      <c r="I5246" s="64"/>
      <c r="J5246" s="65"/>
      <c r="K5246" s="10"/>
      <c r="L5246" s="21">
        <v>59810.563218390809</v>
      </c>
      <c r="M5246" s="68"/>
      <c r="N5246" s="4"/>
    </row>
    <row r="5247" spans="2:14">
      <c r="B5247" s="59" t="s">
        <v>8072</v>
      </c>
      <c r="C5247" s="7" t="s">
        <v>8073</v>
      </c>
      <c r="I5247" s="64"/>
      <c r="J5247" s="65"/>
      <c r="K5247" s="10"/>
      <c r="L5247" s="21">
        <v>53781.80459770115</v>
      </c>
      <c r="M5247" s="68"/>
      <c r="N5247" s="4"/>
    </row>
    <row r="5248" spans="2:14">
      <c r="B5248" s="59" t="s">
        <v>8074</v>
      </c>
      <c r="C5248" s="7" t="s">
        <v>8075</v>
      </c>
      <c r="I5248" s="64"/>
      <c r="J5248" s="65"/>
      <c r="K5248" s="10"/>
      <c r="L5248" s="21">
        <v>52292.376436781611</v>
      </c>
      <c r="M5248" s="68"/>
      <c r="N5248" s="4"/>
    </row>
    <row r="5249" spans="2:14">
      <c r="B5249" s="59" t="s">
        <v>8076</v>
      </c>
      <c r="C5249" s="7" t="s">
        <v>8077</v>
      </c>
      <c r="I5249" s="64"/>
      <c r="J5249" s="65"/>
      <c r="K5249" s="10"/>
      <c r="L5249" s="21">
        <v>47655.611494252873</v>
      </c>
      <c r="M5249" s="68"/>
      <c r="N5249" s="4"/>
    </row>
    <row r="5250" spans="2:14">
      <c r="B5250" s="59" t="s">
        <v>8078</v>
      </c>
      <c r="C5250" s="7" t="s">
        <v>8079</v>
      </c>
      <c r="I5250" s="64"/>
      <c r="J5250" s="65"/>
      <c r="K5250" s="10"/>
      <c r="L5250" s="21">
        <v>65306.984482758628</v>
      </c>
      <c r="M5250" s="68"/>
      <c r="N5250" s="4"/>
    </row>
    <row r="5251" spans="2:14">
      <c r="B5251" s="59" t="s">
        <v>8080</v>
      </c>
      <c r="C5251" s="7" t="s">
        <v>8081</v>
      </c>
      <c r="I5251" s="64"/>
      <c r="J5251" s="65"/>
      <c r="K5251" s="10"/>
      <c r="L5251" s="21">
        <v>59280.255747126437</v>
      </c>
      <c r="M5251" s="68"/>
      <c r="N5251" s="4"/>
    </row>
    <row r="5252" spans="2:14">
      <c r="B5252" s="59" t="s">
        <v>8082</v>
      </c>
      <c r="C5252" s="7" t="s">
        <v>8083</v>
      </c>
      <c r="I5252" s="64"/>
      <c r="J5252" s="65"/>
      <c r="K5252" s="10"/>
      <c r="L5252" s="21">
        <v>45044.164367816098</v>
      </c>
      <c r="M5252" s="68"/>
      <c r="N5252" s="4"/>
    </row>
    <row r="5253" spans="2:14">
      <c r="B5253" s="59" t="s">
        <v>8084</v>
      </c>
      <c r="C5253" s="7" t="s">
        <v>8085</v>
      </c>
      <c r="I5253" s="64"/>
      <c r="J5253" s="65"/>
      <c r="K5253" s="10"/>
      <c r="L5253" s="21">
        <v>40406.384482758622</v>
      </c>
      <c r="M5253" s="68"/>
      <c r="N5253" s="4"/>
    </row>
    <row r="5254" spans="2:14">
      <c r="B5254" s="59" t="s">
        <v>8086</v>
      </c>
      <c r="C5254" s="7" t="s">
        <v>8087</v>
      </c>
      <c r="I5254" s="64"/>
      <c r="J5254" s="65"/>
      <c r="K5254" s="10"/>
      <c r="L5254" s="21">
        <v>58058.264942528731</v>
      </c>
      <c r="M5254" s="68"/>
      <c r="N5254" s="4"/>
    </row>
    <row r="5255" spans="2:14">
      <c r="B5255" s="59" t="s">
        <v>8088</v>
      </c>
      <c r="C5255" s="7" t="s">
        <v>8089</v>
      </c>
      <c r="I5255" s="64"/>
      <c r="J5255" s="65"/>
      <c r="K5255" s="10"/>
      <c r="L5255" s="21">
        <v>52030.013793103448</v>
      </c>
      <c r="M5255" s="68"/>
      <c r="N5255" s="4"/>
    </row>
    <row r="5256" spans="2:14">
      <c r="B5256" s="59" t="s">
        <v>8090</v>
      </c>
      <c r="C5256" s="7" t="s">
        <v>8091</v>
      </c>
      <c r="I5256" s="64"/>
      <c r="J5256" s="65"/>
      <c r="K5256" s="10"/>
      <c r="L5256" s="21">
        <v>49307.937931034488</v>
      </c>
      <c r="M5256" s="68"/>
      <c r="N5256" s="4"/>
    </row>
    <row r="5257" spans="2:14">
      <c r="B5257" s="59" t="s">
        <v>8092</v>
      </c>
      <c r="C5257" s="7" t="s">
        <v>8093</v>
      </c>
      <c r="I5257" s="64"/>
      <c r="J5257" s="65"/>
      <c r="K5257" s="10"/>
      <c r="L5257" s="21">
        <v>44672.187931034488</v>
      </c>
      <c r="M5257" s="68"/>
      <c r="N5257" s="4"/>
    </row>
    <row r="5258" spans="2:14">
      <c r="B5258" s="59" t="s">
        <v>8094</v>
      </c>
      <c r="C5258" s="7" t="s">
        <v>8095</v>
      </c>
      <c r="I5258" s="64"/>
      <c r="J5258" s="65"/>
      <c r="K5258" s="10"/>
      <c r="L5258" s="21">
        <v>62322.54597701149</v>
      </c>
      <c r="M5258" s="68"/>
      <c r="N5258" s="4"/>
    </row>
    <row r="5259" spans="2:14">
      <c r="B5259" s="59" t="s">
        <v>8096</v>
      </c>
      <c r="C5259" s="7" t="s">
        <v>8097</v>
      </c>
      <c r="I5259" s="64"/>
      <c r="J5259" s="65"/>
      <c r="K5259" s="10"/>
      <c r="L5259" s="21">
        <v>56293.787356321838</v>
      </c>
      <c r="M5259" s="68"/>
      <c r="N5259" s="4"/>
    </row>
    <row r="5260" spans="2:14">
      <c r="B5260" s="59" t="s">
        <v>8098</v>
      </c>
      <c r="C5260" s="7" t="s">
        <v>8099</v>
      </c>
      <c r="I5260" s="64"/>
      <c r="J5260" s="65"/>
      <c r="K5260" s="10"/>
      <c r="L5260" s="21">
        <v>56179.606321839077</v>
      </c>
      <c r="M5260" s="68"/>
      <c r="N5260" s="4"/>
    </row>
    <row r="5261" spans="2:14">
      <c r="B5261" s="59" t="s">
        <v>8100</v>
      </c>
      <c r="C5261" s="7" t="s">
        <v>8101</v>
      </c>
      <c r="I5261" s="64"/>
      <c r="J5261" s="65"/>
      <c r="K5261" s="10"/>
      <c r="L5261" s="21">
        <v>51542.841379310339</v>
      </c>
      <c r="M5261" s="68"/>
      <c r="N5261" s="4"/>
    </row>
    <row r="5262" spans="2:14">
      <c r="B5262" s="59" t="s">
        <v>8102</v>
      </c>
      <c r="C5262" s="7" t="s">
        <v>8103</v>
      </c>
      <c r="I5262" s="64"/>
      <c r="J5262" s="65"/>
      <c r="K5262" s="10"/>
      <c r="L5262" s="21">
        <v>69192.691954022986</v>
      </c>
      <c r="M5262" s="68"/>
      <c r="N5262" s="4"/>
    </row>
    <row r="5263" spans="2:14">
      <c r="B5263" s="59" t="s">
        <v>8104</v>
      </c>
      <c r="C5263" s="7" t="s">
        <v>8105</v>
      </c>
      <c r="I5263" s="64"/>
      <c r="J5263" s="65"/>
      <c r="K5263" s="10"/>
      <c r="L5263" s="21">
        <v>63166.470689655172</v>
      </c>
      <c r="M5263" s="68"/>
      <c r="N5263" s="4"/>
    </row>
    <row r="5264" spans="2:14">
      <c r="B5264" s="59" t="s">
        <v>8106</v>
      </c>
      <c r="C5264" s="7" t="s">
        <v>8107</v>
      </c>
      <c r="I5264" s="64"/>
      <c r="J5264" s="65"/>
      <c r="K5264" s="10"/>
      <c r="L5264" s="21">
        <v>81105.579885057479</v>
      </c>
      <c r="M5264" s="68"/>
      <c r="N5264" s="4"/>
    </row>
    <row r="5265" spans="2:14">
      <c r="B5265" s="59" t="s">
        <v>8108</v>
      </c>
      <c r="C5265" s="7" t="s">
        <v>8109</v>
      </c>
      <c r="I5265" s="64"/>
      <c r="J5265" s="65"/>
      <c r="K5265" s="10"/>
      <c r="L5265" s="21">
        <v>76468.307471264372</v>
      </c>
      <c r="M5265" s="68"/>
      <c r="N5265" s="4"/>
    </row>
    <row r="5266" spans="2:14">
      <c r="B5266" s="59" t="s">
        <v>8110</v>
      </c>
      <c r="C5266" s="7" t="s">
        <v>8111</v>
      </c>
      <c r="I5266" s="64"/>
      <c r="J5266" s="65"/>
      <c r="K5266" s="10"/>
      <c r="L5266" s="21">
        <v>94118.158045977019</v>
      </c>
      <c r="M5266" s="68"/>
      <c r="N5266" s="4"/>
    </row>
    <row r="5267" spans="2:14">
      <c r="B5267" s="59" t="s">
        <v>8112</v>
      </c>
      <c r="C5267" s="7" t="s">
        <v>8113</v>
      </c>
      <c r="I5267" s="64"/>
      <c r="J5267" s="65"/>
      <c r="K5267" s="10"/>
      <c r="L5267" s="21">
        <v>88091.429310344829</v>
      </c>
      <c r="M5267" s="68"/>
      <c r="N5267" s="4"/>
    </row>
    <row r="5268" spans="2:14">
      <c r="B5268" s="59" t="s">
        <v>8114</v>
      </c>
      <c r="C5268" s="7" t="s">
        <v>8115</v>
      </c>
      <c r="I5268" s="64"/>
      <c r="J5268" s="65"/>
      <c r="K5268" s="10"/>
      <c r="L5268" s="21">
        <v>36749.546551724139</v>
      </c>
      <c r="M5268" s="68"/>
      <c r="N5268" s="4"/>
    </row>
    <row r="5269" spans="2:14">
      <c r="B5269" s="59" t="s">
        <v>8116</v>
      </c>
      <c r="C5269" s="7" t="s">
        <v>8117</v>
      </c>
      <c r="I5269" s="64"/>
      <c r="J5269" s="65"/>
      <c r="K5269" s="10"/>
      <c r="L5269" s="21">
        <v>32113.28908045977</v>
      </c>
      <c r="M5269" s="68"/>
      <c r="N5269" s="4"/>
    </row>
    <row r="5270" spans="2:14">
      <c r="B5270" s="59" t="s">
        <v>8118</v>
      </c>
      <c r="C5270" s="7" t="s">
        <v>8119</v>
      </c>
      <c r="I5270" s="64"/>
      <c r="J5270" s="65"/>
      <c r="K5270" s="10"/>
      <c r="L5270" s="21">
        <v>47773.344827586203</v>
      </c>
      <c r="M5270" s="68"/>
      <c r="N5270" s="4"/>
    </row>
    <row r="5271" spans="2:14">
      <c r="B5271" s="59" t="s">
        <v>8120</v>
      </c>
      <c r="C5271" s="7" t="s">
        <v>8121</v>
      </c>
      <c r="I5271" s="64"/>
      <c r="J5271" s="65"/>
      <c r="K5271" s="10"/>
      <c r="L5271" s="21">
        <v>41746.108620689658</v>
      </c>
      <c r="M5271" s="68"/>
      <c r="N5271" s="4"/>
    </row>
    <row r="5272" spans="2:14">
      <c r="B5272" s="59" t="s">
        <v>8122</v>
      </c>
      <c r="C5272" s="7" t="s">
        <v>8123</v>
      </c>
      <c r="I5272" s="64"/>
      <c r="J5272" s="65"/>
      <c r="K5272" s="10"/>
      <c r="L5272" s="21">
        <v>48134.664367816098</v>
      </c>
      <c r="M5272" s="68"/>
      <c r="N5272" s="4"/>
    </row>
    <row r="5273" spans="2:14">
      <c r="B5273" s="59" t="s">
        <v>8124</v>
      </c>
      <c r="C5273" s="7" t="s">
        <v>8125</v>
      </c>
      <c r="I5273" s="64"/>
      <c r="J5273" s="65"/>
      <c r="K5273" s="10"/>
      <c r="L5273" s="21">
        <v>43250.253448275864</v>
      </c>
      <c r="M5273" s="68"/>
      <c r="N5273" s="4"/>
    </row>
    <row r="5274" spans="2:14">
      <c r="B5274" s="59" t="s">
        <v>8126</v>
      </c>
      <c r="C5274" s="7" t="s">
        <v>8127</v>
      </c>
      <c r="I5274" s="64"/>
      <c r="J5274" s="65"/>
      <c r="K5274" s="10"/>
      <c r="L5274" s="21">
        <v>62572.729310344825</v>
      </c>
      <c r="M5274" s="68"/>
      <c r="N5274" s="4"/>
    </row>
    <row r="5275" spans="2:14">
      <c r="B5275" s="59" t="s">
        <v>8128</v>
      </c>
      <c r="C5275" s="7" t="s">
        <v>8129</v>
      </c>
      <c r="I5275" s="64"/>
      <c r="J5275" s="65"/>
      <c r="K5275" s="10"/>
      <c r="L5275" s="21">
        <v>56227.308620689662</v>
      </c>
      <c r="M5275" s="68"/>
      <c r="N5275" s="4"/>
    </row>
    <row r="5276" spans="2:14">
      <c r="B5276" s="59" t="s">
        <v>8130</v>
      </c>
      <c r="C5276" s="7" t="s">
        <v>8131</v>
      </c>
      <c r="I5276" s="64"/>
      <c r="J5276" s="65"/>
      <c r="K5276" s="10"/>
      <c r="L5276" s="21">
        <v>51544.363793103446</v>
      </c>
      <c r="M5276" s="68"/>
      <c r="N5276" s="4"/>
    </row>
    <row r="5277" spans="2:14">
      <c r="B5277" s="59" t="s">
        <v>8132</v>
      </c>
      <c r="C5277" s="7" t="s">
        <v>8133</v>
      </c>
      <c r="I5277" s="64"/>
      <c r="J5277" s="65"/>
      <c r="K5277" s="10"/>
      <c r="L5277" s="21">
        <v>46663.505172413788</v>
      </c>
      <c r="M5277" s="68"/>
      <c r="N5277" s="4"/>
    </row>
    <row r="5278" spans="2:14">
      <c r="B5278" s="59" t="s">
        <v>8134</v>
      </c>
      <c r="C5278" s="7" t="s">
        <v>8135</v>
      </c>
      <c r="I5278" s="64"/>
      <c r="J5278" s="65"/>
      <c r="K5278" s="10"/>
      <c r="L5278" s="21">
        <v>65981.921264367818</v>
      </c>
      <c r="M5278" s="68"/>
      <c r="N5278" s="4"/>
    </row>
    <row r="5279" spans="2:14">
      <c r="B5279" s="59" t="s">
        <v>8136</v>
      </c>
      <c r="C5279" s="7" t="s">
        <v>8137</v>
      </c>
      <c r="I5279" s="64"/>
      <c r="J5279" s="65"/>
      <c r="K5279" s="10"/>
      <c r="L5279" s="21">
        <v>59637.51551724138</v>
      </c>
      <c r="M5279" s="68"/>
      <c r="N5279" s="4"/>
    </row>
    <row r="5280" spans="2:14">
      <c r="B5280" s="59" t="s">
        <v>8138</v>
      </c>
      <c r="C5280" s="7" t="s">
        <v>8139</v>
      </c>
      <c r="I5280" s="64"/>
      <c r="J5280" s="65"/>
      <c r="K5280" s="10"/>
      <c r="L5280" s="21">
        <v>57040.785057471265</v>
      </c>
      <c r="M5280" s="68"/>
      <c r="N5280" s="4"/>
    </row>
    <row r="5281" spans="2:14">
      <c r="B5281" s="59" t="s">
        <v>8140</v>
      </c>
      <c r="C5281" s="7" t="s">
        <v>8141</v>
      </c>
      <c r="I5281" s="64"/>
      <c r="J5281" s="65"/>
      <c r="K5281" s="10"/>
      <c r="L5281" s="21">
        <v>52160.941379310345</v>
      </c>
      <c r="M5281" s="68"/>
      <c r="N5281" s="4"/>
    </row>
    <row r="5282" spans="2:14">
      <c r="B5282" s="59" t="s">
        <v>8142</v>
      </c>
      <c r="C5282" s="7" t="s">
        <v>8143</v>
      </c>
      <c r="I5282" s="64"/>
      <c r="J5282" s="65"/>
      <c r="K5282" s="10"/>
      <c r="L5282" s="21">
        <v>71479.864942528729</v>
      </c>
      <c r="M5282" s="68"/>
      <c r="N5282" s="4"/>
    </row>
    <row r="5283" spans="2:14">
      <c r="B5283" s="59" t="s">
        <v>8144</v>
      </c>
      <c r="C5283" s="7" t="s">
        <v>8145</v>
      </c>
      <c r="I5283" s="64"/>
      <c r="J5283" s="65"/>
      <c r="K5283" s="10"/>
      <c r="L5283" s="21">
        <v>65135.966666666667</v>
      </c>
      <c r="M5283" s="68"/>
      <c r="N5283" s="4"/>
    </row>
    <row r="5284" spans="2:14">
      <c r="B5284" s="59" t="s">
        <v>8146</v>
      </c>
      <c r="C5284" s="7" t="s">
        <v>8147</v>
      </c>
      <c r="I5284" s="64"/>
      <c r="J5284" s="65"/>
      <c r="K5284" s="10"/>
      <c r="L5284" s="21">
        <v>49791.558045977014</v>
      </c>
      <c r="M5284" s="68"/>
      <c r="N5284" s="4"/>
    </row>
    <row r="5285" spans="2:14">
      <c r="B5285" s="59" t="s">
        <v>8148</v>
      </c>
      <c r="C5285" s="7" t="s">
        <v>8149</v>
      </c>
      <c r="I5285" s="64"/>
      <c r="J5285" s="65"/>
      <c r="K5285" s="10"/>
      <c r="L5285" s="21">
        <v>44910.191954022986</v>
      </c>
      <c r="M5285" s="68"/>
      <c r="N5285" s="4"/>
    </row>
    <row r="5286" spans="2:14">
      <c r="B5286" s="59" t="s">
        <v>8150</v>
      </c>
      <c r="C5286" s="7" t="s">
        <v>8151</v>
      </c>
      <c r="I5286" s="64"/>
      <c r="J5286" s="65"/>
      <c r="K5286" s="10"/>
      <c r="L5286" s="21">
        <v>64229.622988505747</v>
      </c>
      <c r="M5286" s="68"/>
      <c r="N5286" s="4"/>
    </row>
    <row r="5287" spans="2:14">
      <c r="B5287" s="59" t="s">
        <v>8152</v>
      </c>
      <c r="C5287" s="7" t="s">
        <v>8153</v>
      </c>
      <c r="I5287" s="64"/>
      <c r="J5287" s="65"/>
      <c r="K5287" s="10"/>
      <c r="L5287" s="21">
        <v>57884.202298850578</v>
      </c>
      <c r="M5287" s="68"/>
      <c r="N5287" s="4"/>
    </row>
    <row r="5288" spans="2:14">
      <c r="B5288" s="59" t="s">
        <v>8154</v>
      </c>
      <c r="C5288" s="7" t="s">
        <v>8155</v>
      </c>
      <c r="I5288" s="64"/>
      <c r="J5288" s="65"/>
      <c r="K5288" s="10"/>
      <c r="L5288" s="21">
        <v>54057.868965517242</v>
      </c>
      <c r="M5288" s="68"/>
      <c r="N5288" s="4"/>
    </row>
    <row r="5289" spans="2:14">
      <c r="B5289" s="59" t="s">
        <v>8156</v>
      </c>
      <c r="C5289" s="7" t="s">
        <v>8157</v>
      </c>
      <c r="I5289" s="64"/>
      <c r="J5289" s="65"/>
      <c r="K5289" s="10"/>
      <c r="L5289" s="21">
        <v>49176.502873563222</v>
      </c>
      <c r="M5289" s="68"/>
      <c r="N5289" s="4"/>
    </row>
    <row r="5290" spans="2:14">
      <c r="B5290" s="59" t="s">
        <v>8158</v>
      </c>
      <c r="C5290" s="7" t="s">
        <v>8159</v>
      </c>
      <c r="I5290" s="64"/>
      <c r="J5290" s="65"/>
      <c r="K5290" s="10"/>
      <c r="L5290" s="21">
        <v>68495.933908045976</v>
      </c>
      <c r="M5290" s="68"/>
      <c r="N5290" s="4"/>
    </row>
    <row r="5291" spans="2:14">
      <c r="B5291" s="59" t="s">
        <v>8160</v>
      </c>
      <c r="C5291" s="7" t="s">
        <v>8161</v>
      </c>
      <c r="I5291" s="64"/>
      <c r="J5291" s="65"/>
      <c r="K5291" s="10"/>
      <c r="L5291" s="21">
        <v>62146.96091954023</v>
      </c>
      <c r="M5291" s="68"/>
      <c r="N5291" s="4"/>
    </row>
    <row r="5292" spans="2:14">
      <c r="B5292" s="59" t="s">
        <v>8162</v>
      </c>
      <c r="C5292" s="7" t="s">
        <v>8163</v>
      </c>
      <c r="I5292" s="64"/>
      <c r="J5292" s="65"/>
      <c r="K5292" s="10"/>
      <c r="L5292" s="21">
        <v>60928.014942528738</v>
      </c>
      <c r="M5292" s="68"/>
      <c r="N5292" s="4"/>
    </row>
    <row r="5293" spans="2:14">
      <c r="B5293" s="59" t="s">
        <v>8164</v>
      </c>
      <c r="C5293" s="7" t="s">
        <v>8165</v>
      </c>
      <c r="I5293" s="64"/>
      <c r="J5293" s="65"/>
      <c r="K5293" s="10"/>
      <c r="L5293" s="21">
        <v>56046.141379310349</v>
      </c>
      <c r="M5293" s="68"/>
      <c r="N5293" s="4"/>
    </row>
    <row r="5294" spans="2:14">
      <c r="B5294" s="59" t="s">
        <v>8166</v>
      </c>
      <c r="C5294" s="7" t="s">
        <v>8167</v>
      </c>
      <c r="I5294" s="64"/>
      <c r="J5294" s="65"/>
      <c r="K5294" s="10"/>
      <c r="L5294" s="21">
        <v>75366.079885057465</v>
      </c>
      <c r="M5294" s="68"/>
      <c r="N5294" s="4"/>
    </row>
    <row r="5295" spans="2:14">
      <c r="B5295" s="59" t="s">
        <v>8168</v>
      </c>
      <c r="C5295" s="7" t="s">
        <v>8169</v>
      </c>
      <c r="I5295" s="64"/>
      <c r="J5295" s="65"/>
      <c r="K5295" s="10"/>
      <c r="L5295" s="21">
        <v>69020.151724137933</v>
      </c>
      <c r="M5295" s="68"/>
      <c r="N5295" s="4"/>
    </row>
    <row r="5296" spans="2:14">
      <c r="B5296" s="59" t="s">
        <v>8170</v>
      </c>
      <c r="C5296" s="7" t="s">
        <v>8171</v>
      </c>
      <c r="I5296" s="64"/>
      <c r="J5296" s="65"/>
      <c r="K5296" s="10"/>
      <c r="L5296" s="21">
        <v>85852.973563218387</v>
      </c>
      <c r="M5296" s="68"/>
      <c r="N5296" s="4"/>
    </row>
    <row r="5297" spans="2:14">
      <c r="B5297" s="59" t="s">
        <v>8172</v>
      </c>
      <c r="C5297" s="7" t="s">
        <v>8173</v>
      </c>
      <c r="I5297" s="64"/>
      <c r="J5297" s="65"/>
      <c r="K5297" s="10"/>
      <c r="L5297" s="21">
        <v>80972.114942528744</v>
      </c>
      <c r="M5297" s="68"/>
      <c r="N5297" s="4"/>
    </row>
    <row r="5298" spans="2:14">
      <c r="B5298" s="59" t="s">
        <v>8174</v>
      </c>
      <c r="C5298" s="7" t="s">
        <v>8175</v>
      </c>
      <c r="I5298" s="64"/>
      <c r="J5298" s="65"/>
      <c r="K5298" s="10"/>
      <c r="L5298" s="21">
        <v>100291.03850574713</v>
      </c>
      <c r="M5298" s="68"/>
      <c r="N5298" s="4"/>
    </row>
    <row r="5299" spans="2:14">
      <c r="B5299" s="59" t="s">
        <v>8176</v>
      </c>
      <c r="C5299" s="7" t="s">
        <v>8177</v>
      </c>
      <c r="I5299" s="64"/>
      <c r="J5299" s="65"/>
      <c r="K5299" s="10"/>
      <c r="L5299" s="21">
        <v>93946.63275862069</v>
      </c>
      <c r="M5299" s="68"/>
      <c r="N5299" s="4"/>
    </row>
    <row r="5300" spans="2:14">
      <c r="B5300" s="59" t="s">
        <v>8178</v>
      </c>
      <c r="C5300" s="7" t="s">
        <v>8179</v>
      </c>
      <c r="I5300" s="64"/>
      <c r="J5300" s="65"/>
      <c r="K5300" s="10"/>
      <c r="L5300" s="21">
        <v>46920.793103448283</v>
      </c>
      <c r="M5300" s="68"/>
      <c r="N5300" s="4"/>
    </row>
    <row r="5301" spans="2:14">
      <c r="B5301" s="59" t="s">
        <v>8180</v>
      </c>
      <c r="C5301" s="7" t="s">
        <v>8181</v>
      </c>
      <c r="I5301" s="64"/>
      <c r="J5301" s="65"/>
      <c r="K5301" s="10"/>
      <c r="L5301" s="21">
        <v>39909.570114942529</v>
      </c>
      <c r="M5301" s="68"/>
      <c r="N5301" s="4"/>
    </row>
    <row r="5302" spans="2:14">
      <c r="B5302" s="59" t="s">
        <v>8182</v>
      </c>
      <c r="C5302" s="7" t="s">
        <v>8183</v>
      </c>
      <c r="I5302" s="64"/>
      <c r="J5302" s="65"/>
      <c r="K5302" s="10"/>
      <c r="L5302" s="21">
        <v>60994.493678160914</v>
      </c>
      <c r="M5302" s="68"/>
      <c r="N5302" s="4"/>
    </row>
    <row r="5303" spans="2:14">
      <c r="B5303" s="59" t="s">
        <v>8184</v>
      </c>
      <c r="C5303" s="7" t="s">
        <v>8185</v>
      </c>
      <c r="I5303" s="64"/>
      <c r="J5303" s="65"/>
      <c r="K5303" s="10"/>
      <c r="L5303" s="21">
        <v>51882.847126436776</v>
      </c>
      <c r="M5303" s="68"/>
      <c r="N5303" s="4"/>
    </row>
    <row r="5304" spans="2:14">
      <c r="B5304" s="59" t="s">
        <v>8186</v>
      </c>
      <c r="C5304" s="7" t="s">
        <v>8187</v>
      </c>
      <c r="I5304" s="64"/>
      <c r="J5304" s="65"/>
      <c r="K5304" s="10"/>
      <c r="L5304" s="21">
        <v>50504.047701149429</v>
      </c>
      <c r="M5304" s="68"/>
      <c r="N5304" s="4"/>
    </row>
    <row r="5305" spans="2:14">
      <c r="B5305" s="59" t="s">
        <v>8188</v>
      </c>
      <c r="C5305" s="7" t="s">
        <v>8189</v>
      </c>
      <c r="I5305" s="64"/>
      <c r="J5305" s="65"/>
      <c r="K5305" s="10"/>
      <c r="L5305" s="21">
        <v>43322.821839080461</v>
      </c>
      <c r="M5305" s="68"/>
      <c r="N5305" s="4"/>
    </row>
    <row r="5306" spans="2:14">
      <c r="B5306" s="59" t="s">
        <v>8190</v>
      </c>
      <c r="C5306" s="7" t="s">
        <v>8191</v>
      </c>
      <c r="I5306" s="64"/>
      <c r="J5306" s="65"/>
      <c r="K5306" s="10"/>
      <c r="L5306" s="21">
        <v>64578.763218390799</v>
      </c>
      <c r="M5306" s="68"/>
      <c r="N5306" s="4"/>
    </row>
    <row r="5307" spans="2:14">
      <c r="B5307" s="59" t="s">
        <v>8192</v>
      </c>
      <c r="C5307" s="7" t="s">
        <v>8193</v>
      </c>
      <c r="I5307" s="64"/>
      <c r="J5307" s="65"/>
      <c r="K5307" s="10"/>
      <c r="L5307" s="21">
        <v>55293.054022988508</v>
      </c>
      <c r="M5307" s="68"/>
      <c r="N5307" s="4"/>
    </row>
    <row r="5308" spans="2:14">
      <c r="B5308" s="59" t="s">
        <v>8194</v>
      </c>
      <c r="C5308" s="7" t="s">
        <v>8195</v>
      </c>
      <c r="I5308" s="64"/>
      <c r="J5308" s="65"/>
      <c r="K5308" s="10"/>
      <c r="L5308" s="21">
        <v>56275.010919540233</v>
      </c>
      <c r="M5308" s="68"/>
      <c r="N5308" s="4"/>
    </row>
    <row r="5309" spans="2:14">
      <c r="B5309" s="59" t="s">
        <v>8196</v>
      </c>
      <c r="C5309" s="7" t="s">
        <v>8197</v>
      </c>
      <c r="I5309" s="64"/>
      <c r="J5309" s="65"/>
      <c r="K5309" s="10"/>
      <c r="L5309" s="21">
        <v>48818.228160919542</v>
      </c>
      <c r="M5309" s="68"/>
      <c r="N5309" s="4"/>
    </row>
    <row r="5310" spans="2:14">
      <c r="B5310" s="59" t="s">
        <v>8198</v>
      </c>
      <c r="C5310" s="7" t="s">
        <v>8199</v>
      </c>
      <c r="I5310" s="64"/>
      <c r="J5310" s="65"/>
      <c r="K5310" s="10"/>
      <c r="L5310" s="21">
        <v>70350.741379310348</v>
      </c>
      <c r="M5310" s="68"/>
      <c r="N5310" s="4"/>
    </row>
    <row r="5311" spans="2:14">
      <c r="B5311" s="59" t="s">
        <v>8200</v>
      </c>
      <c r="C5311" s="7" t="s">
        <v>8201</v>
      </c>
      <c r="I5311" s="64"/>
      <c r="J5311" s="65"/>
      <c r="K5311" s="10"/>
      <c r="L5311" s="21">
        <v>60789.982758620696</v>
      </c>
      <c r="M5311" s="68"/>
      <c r="N5311" s="4"/>
    </row>
    <row r="5312" spans="2:14">
      <c r="B5312" s="59" t="s">
        <v>8202</v>
      </c>
      <c r="C5312" s="7" t="s">
        <v>8203</v>
      </c>
      <c r="I5312" s="64"/>
      <c r="J5312" s="65"/>
      <c r="K5312" s="10"/>
      <c r="L5312" s="21">
        <v>48662.941954022986</v>
      </c>
      <c r="M5312" s="68"/>
      <c r="N5312" s="4"/>
    </row>
    <row r="5313" spans="2:14">
      <c r="B5313" s="59" t="s">
        <v>8204</v>
      </c>
      <c r="C5313" s="7" t="s">
        <v>8205</v>
      </c>
      <c r="I5313" s="64"/>
      <c r="J5313" s="65"/>
      <c r="K5313" s="10"/>
      <c r="L5313" s="21">
        <v>41569.508620689659</v>
      </c>
      <c r="M5313" s="68"/>
      <c r="N5313" s="4"/>
    </row>
    <row r="5314" spans="2:14">
      <c r="B5314" s="59" t="s">
        <v>8206</v>
      </c>
      <c r="C5314" s="7" t="s">
        <v>8207</v>
      </c>
      <c r="I5314" s="64"/>
      <c r="J5314" s="65"/>
      <c r="K5314" s="10"/>
      <c r="L5314" s="21">
        <v>62737.657471264371</v>
      </c>
      <c r="M5314" s="68"/>
      <c r="N5314" s="4"/>
    </row>
    <row r="5315" spans="2:14">
      <c r="B5315" s="59" t="s">
        <v>8208</v>
      </c>
      <c r="C5315" s="7" t="s">
        <v>8209</v>
      </c>
      <c r="I5315" s="64"/>
      <c r="J5315" s="65"/>
      <c r="K5315" s="10"/>
      <c r="L5315" s="21">
        <v>53540.75574712643</v>
      </c>
      <c r="M5315" s="68"/>
      <c r="N5315" s="4"/>
    </row>
    <row r="5316" spans="2:14">
      <c r="B5316" s="59" t="s">
        <v>8210</v>
      </c>
      <c r="C5316" s="7" t="s">
        <v>8211</v>
      </c>
      <c r="I5316" s="64"/>
      <c r="J5316" s="65"/>
      <c r="K5316" s="10"/>
      <c r="L5316" s="21">
        <v>53140.360919540231</v>
      </c>
      <c r="M5316" s="68"/>
      <c r="N5316" s="4"/>
    </row>
    <row r="5317" spans="2:14">
      <c r="B5317" s="59" t="s">
        <v>8212</v>
      </c>
      <c r="C5317" s="7" t="s">
        <v>8213</v>
      </c>
      <c r="I5317" s="64"/>
      <c r="J5317" s="65"/>
      <c r="K5317" s="10"/>
      <c r="L5317" s="21">
        <v>45832.267241379312</v>
      </c>
      <c r="M5317" s="68"/>
      <c r="N5317" s="4"/>
    </row>
    <row r="5318" spans="2:14">
      <c r="B5318" s="59" t="s">
        <v>8214</v>
      </c>
      <c r="C5318" s="7" t="s">
        <v>8215</v>
      </c>
      <c r="I5318" s="64"/>
      <c r="J5318" s="65"/>
      <c r="K5318" s="10"/>
      <c r="L5318" s="21">
        <v>67215.58390804597</v>
      </c>
      <c r="M5318" s="68"/>
      <c r="N5318" s="4"/>
    </row>
    <row r="5319" spans="2:14">
      <c r="B5319" s="59" t="s">
        <v>8216</v>
      </c>
      <c r="C5319" s="7" t="s">
        <v>8217</v>
      </c>
      <c r="I5319" s="64"/>
      <c r="J5319" s="65"/>
      <c r="K5319" s="10"/>
      <c r="L5319" s="21">
        <v>57805.036781609197</v>
      </c>
      <c r="M5319" s="68"/>
      <c r="N5319" s="4"/>
    </row>
    <row r="5320" spans="2:14">
      <c r="B5320" s="59" t="s">
        <v>8218</v>
      </c>
      <c r="C5320" s="7" t="s">
        <v>8219</v>
      </c>
      <c r="I5320" s="64"/>
      <c r="J5320" s="65"/>
      <c r="K5320" s="10"/>
      <c r="L5320" s="21">
        <v>60353.05</v>
      </c>
      <c r="M5320" s="68"/>
      <c r="N5320" s="4"/>
    </row>
    <row r="5321" spans="2:14">
      <c r="B5321" s="59" t="s">
        <v>8220</v>
      </c>
      <c r="C5321" s="7" t="s">
        <v>8221</v>
      </c>
      <c r="I5321" s="64"/>
      <c r="J5321" s="65"/>
      <c r="K5321" s="10"/>
      <c r="L5321" s="21">
        <v>52705.965517241384</v>
      </c>
      <c r="M5321" s="68"/>
      <c r="N5321" s="4"/>
    </row>
    <row r="5322" spans="2:14">
      <c r="B5322" s="59" t="s">
        <v>8222</v>
      </c>
      <c r="C5322" s="7" t="s">
        <v>8223</v>
      </c>
      <c r="I5322" s="64"/>
      <c r="J5322" s="65"/>
      <c r="K5322" s="10"/>
      <c r="L5322" s="21">
        <v>74429.795402298856</v>
      </c>
      <c r="M5322" s="68"/>
      <c r="N5322" s="4"/>
    </row>
    <row r="5323" spans="2:14">
      <c r="B5323" s="59" t="s">
        <v>8224</v>
      </c>
      <c r="C5323" s="7" t="s">
        <v>8225</v>
      </c>
      <c r="I5323" s="64"/>
      <c r="J5323" s="65"/>
      <c r="K5323" s="10"/>
      <c r="L5323" s="21">
        <v>64675.182758620693</v>
      </c>
      <c r="M5323" s="68"/>
      <c r="N5323" s="4"/>
    </row>
    <row r="5324" spans="2:14">
      <c r="B5324" s="59" t="s">
        <v>8226</v>
      </c>
      <c r="C5324" s="7" t="s">
        <v>8227</v>
      </c>
      <c r="I5324" s="64"/>
      <c r="J5324" s="65"/>
      <c r="K5324" s="10"/>
      <c r="L5324" s="21">
        <v>86528.417816091969</v>
      </c>
      <c r="M5324" s="68"/>
      <c r="N5324" s="4"/>
    </row>
    <row r="5325" spans="2:14">
      <c r="B5325" s="59" t="s">
        <v>8228</v>
      </c>
      <c r="C5325" s="7" t="s">
        <v>8229</v>
      </c>
      <c r="I5325" s="64"/>
      <c r="J5325" s="65"/>
      <c r="K5325" s="10"/>
      <c r="L5325" s="21">
        <v>77631.431609195395</v>
      </c>
      <c r="M5325" s="68"/>
      <c r="N5325" s="4"/>
    </row>
    <row r="5326" spans="2:14">
      <c r="B5326" s="59" t="s">
        <v>8230</v>
      </c>
      <c r="C5326" s="7" t="s">
        <v>8231</v>
      </c>
      <c r="I5326" s="64"/>
      <c r="J5326" s="65"/>
      <c r="K5326" s="10"/>
      <c r="L5326" s="21">
        <v>100600.5959770115</v>
      </c>
      <c r="M5326" s="68"/>
      <c r="N5326" s="4"/>
    </row>
    <row r="5327" spans="2:14">
      <c r="B5327" s="59" t="s">
        <v>8232</v>
      </c>
      <c r="C5327" s="7" t="s">
        <v>8233</v>
      </c>
      <c r="I5327" s="64"/>
      <c r="J5327" s="65"/>
      <c r="K5327" s="10"/>
      <c r="L5327" s="21">
        <v>91394.052298850584</v>
      </c>
      <c r="M5327" s="68"/>
      <c r="N5327" s="4"/>
    </row>
    <row r="5328" spans="2:14">
      <c r="B5328" s="59" t="s">
        <v>8234</v>
      </c>
      <c r="C5328" s="7" t="s">
        <v>8235</v>
      </c>
      <c r="I5328" s="64"/>
      <c r="J5328" s="65"/>
      <c r="K5328" s="10"/>
      <c r="L5328" s="21">
        <v>39954.735057471262</v>
      </c>
      <c r="M5328" s="68"/>
      <c r="N5328" s="4"/>
    </row>
    <row r="5329" spans="2:14">
      <c r="B5329" s="59" t="s">
        <v>8236</v>
      </c>
      <c r="C5329" s="7" t="s">
        <v>8237</v>
      </c>
      <c r="I5329" s="64"/>
      <c r="J5329" s="65"/>
      <c r="K5329" s="10"/>
      <c r="L5329" s="21">
        <v>33275.39827586207</v>
      </c>
      <c r="M5329" s="68"/>
      <c r="N5329" s="4"/>
    </row>
    <row r="5330" spans="2:14">
      <c r="B5330" s="59" t="s">
        <v>8238</v>
      </c>
      <c r="C5330" s="7" t="s">
        <v>8239</v>
      </c>
      <c r="I5330" s="64"/>
      <c r="J5330" s="65"/>
      <c r="K5330" s="10"/>
      <c r="L5330" s="21">
        <v>51940.191379310345</v>
      </c>
      <c r="M5330" s="68"/>
      <c r="N5330" s="4"/>
    </row>
    <row r="5331" spans="2:14">
      <c r="B5331" s="59" t="s">
        <v>8240</v>
      </c>
      <c r="C5331" s="7" t="s">
        <v>8241</v>
      </c>
      <c r="I5331" s="64"/>
      <c r="J5331" s="65"/>
      <c r="K5331" s="10"/>
      <c r="L5331" s="21">
        <v>43256.343103448271</v>
      </c>
      <c r="M5331" s="68"/>
      <c r="N5331" s="4"/>
    </row>
    <row r="5332" spans="2:14">
      <c r="B5332" s="59" t="s">
        <v>36942</v>
      </c>
      <c r="C5332" s="7" t="s">
        <v>39109</v>
      </c>
      <c r="I5332" s="64"/>
      <c r="J5332" s="65"/>
      <c r="K5332" s="10"/>
      <c r="L5332" s="21">
        <v>143621.47241379309</v>
      </c>
      <c r="M5332" s="68"/>
      <c r="N5332" s="4"/>
    </row>
    <row r="5333" spans="2:14">
      <c r="B5333" s="59" t="s">
        <v>36943</v>
      </c>
      <c r="C5333" s="7" t="s">
        <v>39110</v>
      </c>
      <c r="I5333" s="64"/>
      <c r="J5333" s="65"/>
      <c r="K5333" s="10"/>
      <c r="L5333" s="21">
        <v>146847.97471264369</v>
      </c>
      <c r="M5333" s="68"/>
      <c r="N5333" s="4"/>
    </row>
    <row r="5334" spans="2:14">
      <c r="B5334" s="59" t="s">
        <v>36944</v>
      </c>
      <c r="C5334" s="7" t="s">
        <v>39111</v>
      </c>
      <c r="I5334" s="64"/>
      <c r="J5334" s="65"/>
      <c r="K5334" s="10"/>
      <c r="L5334" s="21">
        <v>152046.51034482761</v>
      </c>
      <c r="M5334" s="68"/>
      <c r="N5334" s="4"/>
    </row>
    <row r="5335" spans="2:14">
      <c r="B5335" s="59" t="s">
        <v>36945</v>
      </c>
      <c r="C5335" s="7" t="s">
        <v>39112</v>
      </c>
      <c r="I5335" s="64"/>
      <c r="J5335" s="65"/>
      <c r="K5335" s="10"/>
      <c r="L5335" s="21">
        <v>148093.81666666668</v>
      </c>
      <c r="M5335" s="68"/>
      <c r="N5335" s="4"/>
    </row>
    <row r="5336" spans="2:14">
      <c r="B5336" s="59" t="s">
        <v>36946</v>
      </c>
      <c r="C5336" s="7" t="s">
        <v>39113</v>
      </c>
      <c r="I5336" s="64"/>
      <c r="J5336" s="65"/>
      <c r="K5336" s="10"/>
      <c r="L5336" s="21">
        <v>149222.94022988505</v>
      </c>
      <c r="M5336" s="68"/>
      <c r="N5336" s="4"/>
    </row>
    <row r="5337" spans="2:14">
      <c r="B5337" s="59" t="s">
        <v>36947</v>
      </c>
      <c r="C5337" s="7" t="s">
        <v>39114</v>
      </c>
      <c r="I5337" s="64"/>
      <c r="J5337" s="65"/>
      <c r="K5337" s="10"/>
      <c r="L5337" s="21">
        <v>155721.61724137931</v>
      </c>
      <c r="M5337" s="68"/>
      <c r="N5337" s="4"/>
    </row>
    <row r="5338" spans="2:14">
      <c r="B5338" s="59" t="s">
        <v>36948</v>
      </c>
      <c r="C5338" s="7" t="s">
        <v>39115</v>
      </c>
      <c r="I5338" s="64"/>
      <c r="J5338" s="65"/>
      <c r="K5338" s="10"/>
      <c r="L5338" s="21">
        <v>179295.17988505747</v>
      </c>
      <c r="M5338" s="68"/>
      <c r="N5338" s="4"/>
    </row>
    <row r="5339" spans="2:14">
      <c r="B5339" s="59" t="s">
        <v>36949</v>
      </c>
      <c r="C5339" s="7" t="s">
        <v>39116</v>
      </c>
      <c r="I5339" s="64"/>
      <c r="J5339" s="65"/>
      <c r="K5339" s="10"/>
      <c r="L5339" s="21">
        <v>141829.59137931035</v>
      </c>
      <c r="M5339" s="68"/>
      <c r="N5339" s="4"/>
    </row>
    <row r="5340" spans="2:14">
      <c r="B5340" s="59" t="s">
        <v>36950</v>
      </c>
      <c r="C5340" s="7" t="s">
        <v>39117</v>
      </c>
      <c r="I5340" s="64"/>
      <c r="J5340" s="65"/>
      <c r="K5340" s="10"/>
      <c r="L5340" s="21">
        <v>145056.09367816092</v>
      </c>
      <c r="M5340" s="68"/>
      <c r="N5340" s="4"/>
    </row>
    <row r="5341" spans="2:14">
      <c r="B5341" s="59" t="s">
        <v>36951</v>
      </c>
      <c r="C5341" s="7" t="s">
        <v>39118</v>
      </c>
      <c r="I5341" s="64"/>
      <c r="J5341" s="65"/>
      <c r="K5341" s="10"/>
      <c r="L5341" s="21">
        <v>150254.62931034481</v>
      </c>
      <c r="M5341" s="68"/>
      <c r="N5341" s="4"/>
    </row>
    <row r="5342" spans="2:14">
      <c r="B5342" s="59" t="s">
        <v>36952</v>
      </c>
      <c r="C5342" s="7" t="s">
        <v>39119</v>
      </c>
      <c r="I5342" s="64"/>
      <c r="J5342" s="65"/>
      <c r="K5342" s="10"/>
      <c r="L5342" s="21">
        <v>146266.41264367817</v>
      </c>
      <c r="M5342" s="68"/>
      <c r="N5342" s="4"/>
    </row>
    <row r="5343" spans="2:14">
      <c r="B5343" s="59" t="s">
        <v>36953</v>
      </c>
      <c r="C5343" s="7" t="s">
        <v>39120</v>
      </c>
      <c r="I5343" s="64"/>
      <c r="J5343" s="65"/>
      <c r="K5343" s="10"/>
      <c r="L5343" s="21">
        <v>147431.56666666668</v>
      </c>
      <c r="M5343" s="68"/>
      <c r="N5343" s="4"/>
    </row>
    <row r="5344" spans="2:14">
      <c r="B5344" s="59" t="s">
        <v>36954</v>
      </c>
      <c r="C5344" s="7" t="s">
        <v>39121</v>
      </c>
      <c r="I5344" s="64"/>
      <c r="J5344" s="65"/>
      <c r="K5344" s="10"/>
      <c r="L5344" s="21">
        <v>153929.73620689654</v>
      </c>
      <c r="M5344" s="68"/>
      <c r="N5344" s="4"/>
    </row>
    <row r="5345" spans="2:14">
      <c r="B5345" s="59" t="s">
        <v>36955</v>
      </c>
      <c r="C5345" s="7" t="s">
        <v>39122</v>
      </c>
      <c r="I5345" s="64"/>
      <c r="J5345" s="65"/>
      <c r="K5345" s="10"/>
      <c r="L5345" s="21">
        <v>177503.29885057471</v>
      </c>
      <c r="M5345" s="68"/>
      <c r="N5345" s="4"/>
    </row>
    <row r="5346" spans="2:14">
      <c r="B5346" s="59" t="s">
        <v>8242</v>
      </c>
      <c r="C5346" s="7" t="s">
        <v>8243</v>
      </c>
      <c r="I5346" s="64"/>
      <c r="J5346" s="65"/>
      <c r="K5346" s="10"/>
      <c r="L5346" s="21">
        <v>4879.8436781609198</v>
      </c>
      <c r="M5346" s="68"/>
      <c r="N5346" s="4"/>
    </row>
    <row r="5347" spans="2:14">
      <c r="B5347" s="59" t="s">
        <v>8244</v>
      </c>
      <c r="C5347" s="7" t="s">
        <v>8245</v>
      </c>
      <c r="I5347" s="64"/>
      <c r="J5347" s="65"/>
      <c r="K5347" s="10"/>
      <c r="L5347" s="21">
        <v>5317.2839080459771</v>
      </c>
      <c r="M5347" s="68"/>
      <c r="N5347" s="4"/>
    </row>
    <row r="5348" spans="2:14">
      <c r="B5348" s="59" t="s">
        <v>8246</v>
      </c>
      <c r="C5348" s="7" t="s">
        <v>8247</v>
      </c>
      <c r="I5348" s="64"/>
      <c r="J5348" s="65"/>
      <c r="K5348" s="10"/>
      <c r="L5348" s="21">
        <v>5883.6218390804597</v>
      </c>
      <c r="M5348" s="68"/>
      <c r="N5348" s="4"/>
    </row>
    <row r="5349" spans="2:14">
      <c r="B5349" s="59" t="s">
        <v>8248</v>
      </c>
      <c r="C5349" s="7" t="s">
        <v>8249</v>
      </c>
      <c r="I5349" s="64"/>
      <c r="J5349" s="65"/>
      <c r="K5349" s="10"/>
      <c r="L5349" s="21">
        <v>5885.6517241379306</v>
      </c>
      <c r="M5349" s="68"/>
      <c r="N5349" s="4"/>
    </row>
    <row r="5350" spans="2:14">
      <c r="B5350" s="59" t="s">
        <v>8250</v>
      </c>
      <c r="C5350" s="7" t="s">
        <v>8251</v>
      </c>
      <c r="I5350" s="64"/>
      <c r="J5350" s="65"/>
      <c r="K5350" s="10"/>
      <c r="L5350" s="21">
        <v>6321.5695402298852</v>
      </c>
      <c r="M5350" s="68"/>
      <c r="N5350" s="4"/>
    </row>
    <row r="5351" spans="2:14">
      <c r="B5351" s="59" t="s">
        <v>8252</v>
      </c>
      <c r="C5351" s="7" t="s">
        <v>8253</v>
      </c>
      <c r="I5351" s="64"/>
      <c r="J5351" s="65"/>
      <c r="K5351" s="10"/>
      <c r="L5351" s="21">
        <v>6889.4298850574714</v>
      </c>
      <c r="M5351" s="68"/>
      <c r="N5351" s="4"/>
    </row>
    <row r="5352" spans="2:14">
      <c r="B5352" s="59" t="s">
        <v>8254</v>
      </c>
      <c r="C5352" s="7" t="s">
        <v>8255</v>
      </c>
      <c r="I5352" s="64"/>
      <c r="J5352" s="65"/>
      <c r="K5352" s="10"/>
      <c r="L5352" s="21">
        <v>5994.7580459770124</v>
      </c>
      <c r="M5352" s="68"/>
      <c r="N5352" s="4"/>
    </row>
    <row r="5353" spans="2:14">
      <c r="B5353" s="59" t="s">
        <v>8256</v>
      </c>
      <c r="C5353" s="7" t="s">
        <v>8257</v>
      </c>
      <c r="I5353" s="64"/>
      <c r="J5353" s="65"/>
      <c r="K5353" s="10"/>
      <c r="L5353" s="21">
        <v>6431.1833333333334</v>
      </c>
      <c r="M5353" s="68"/>
      <c r="N5353" s="4"/>
    </row>
    <row r="5354" spans="2:14">
      <c r="B5354" s="59" t="s">
        <v>8258</v>
      </c>
      <c r="C5354" s="7" t="s">
        <v>8259</v>
      </c>
      <c r="I5354" s="64"/>
      <c r="J5354" s="65"/>
      <c r="K5354" s="10"/>
      <c r="L5354" s="21">
        <v>6997.521264367816</v>
      </c>
      <c r="M5354" s="68"/>
      <c r="N5354" s="4"/>
    </row>
    <row r="5355" spans="2:14">
      <c r="B5355" s="59" t="s">
        <v>8260</v>
      </c>
      <c r="C5355" s="7" t="s">
        <v>8261</v>
      </c>
      <c r="I5355" s="64"/>
      <c r="J5355" s="65"/>
      <c r="K5355" s="10"/>
      <c r="L5355" s="21">
        <v>6436.7655172413788</v>
      </c>
      <c r="M5355" s="68"/>
      <c r="N5355" s="4"/>
    </row>
    <row r="5356" spans="2:14">
      <c r="B5356" s="59" t="s">
        <v>8262</v>
      </c>
      <c r="C5356" s="7" t="s">
        <v>8263</v>
      </c>
      <c r="I5356" s="64"/>
      <c r="J5356" s="65"/>
      <c r="K5356" s="10"/>
      <c r="L5356" s="21">
        <v>6871.1609195402298</v>
      </c>
      <c r="M5356" s="68"/>
      <c r="N5356" s="4"/>
    </row>
    <row r="5357" spans="2:14">
      <c r="B5357" s="59" t="s">
        <v>8264</v>
      </c>
      <c r="C5357" s="7" t="s">
        <v>8265</v>
      </c>
      <c r="I5357" s="64"/>
      <c r="J5357" s="65"/>
      <c r="K5357" s="10"/>
      <c r="L5357" s="21">
        <v>7438.5137931034478</v>
      </c>
      <c r="M5357" s="68"/>
      <c r="N5357" s="4"/>
    </row>
    <row r="5358" spans="2:14">
      <c r="B5358" s="59" t="s">
        <v>8266</v>
      </c>
      <c r="C5358" s="7" t="s">
        <v>8267</v>
      </c>
      <c r="I5358" s="64"/>
      <c r="J5358" s="65"/>
      <c r="K5358" s="10"/>
      <c r="L5358" s="21">
        <v>6509.8413793103446</v>
      </c>
      <c r="M5358" s="68"/>
      <c r="N5358" s="4"/>
    </row>
    <row r="5359" spans="2:14">
      <c r="B5359" s="59" t="s">
        <v>8268</v>
      </c>
      <c r="C5359" s="7" t="s">
        <v>8269</v>
      </c>
      <c r="I5359" s="64"/>
      <c r="J5359" s="65"/>
      <c r="K5359" s="10"/>
      <c r="L5359" s="21">
        <v>6509.8413793103446</v>
      </c>
      <c r="M5359" s="68"/>
      <c r="N5359" s="4"/>
    </row>
    <row r="5360" spans="2:14">
      <c r="B5360" s="59" t="s">
        <v>8270</v>
      </c>
      <c r="C5360" s="7" t="s">
        <v>8271</v>
      </c>
      <c r="I5360" s="64"/>
      <c r="J5360" s="65"/>
      <c r="K5360" s="10"/>
      <c r="L5360" s="21">
        <v>9668.3425287356331</v>
      </c>
      <c r="M5360" s="68"/>
      <c r="N5360" s="4"/>
    </row>
    <row r="5361" spans="2:14">
      <c r="B5361" s="59" t="s">
        <v>8272</v>
      </c>
      <c r="C5361" s="7" t="s">
        <v>8273</v>
      </c>
      <c r="I5361" s="64"/>
      <c r="J5361" s="65"/>
      <c r="K5361" s="10"/>
      <c r="L5361" s="21">
        <v>9668.3425287356331</v>
      </c>
      <c r="M5361" s="68"/>
      <c r="N5361" s="4"/>
    </row>
    <row r="5362" spans="2:14">
      <c r="B5362" s="59" t="s">
        <v>8274</v>
      </c>
      <c r="C5362" s="7" t="s">
        <v>8275</v>
      </c>
      <c r="I5362" s="64"/>
      <c r="J5362" s="65"/>
      <c r="K5362" s="10"/>
      <c r="L5362" s="21">
        <v>14757.77183908046</v>
      </c>
      <c r="M5362" s="68"/>
      <c r="N5362" s="4"/>
    </row>
    <row r="5363" spans="2:14">
      <c r="B5363" s="59" t="s">
        <v>8276</v>
      </c>
      <c r="C5363" s="7" t="s">
        <v>8277</v>
      </c>
      <c r="I5363" s="64"/>
      <c r="J5363" s="65"/>
      <c r="K5363" s="10"/>
      <c r="L5363" s="21">
        <v>14757.77183908046</v>
      </c>
      <c r="M5363" s="68"/>
      <c r="N5363" s="4"/>
    </row>
    <row r="5364" spans="2:14">
      <c r="B5364" s="59" t="s">
        <v>8278</v>
      </c>
      <c r="C5364" s="7" t="s">
        <v>8279</v>
      </c>
      <c r="I5364" s="64"/>
      <c r="J5364" s="65"/>
      <c r="K5364" s="10"/>
      <c r="L5364" s="21">
        <v>15617.935632183908</v>
      </c>
      <c r="M5364" s="68"/>
      <c r="N5364" s="4"/>
    </row>
    <row r="5365" spans="2:14">
      <c r="B5365" s="59" t="s">
        <v>8280</v>
      </c>
      <c r="C5365" s="7" t="s">
        <v>8281</v>
      </c>
      <c r="I5365" s="64"/>
      <c r="J5365" s="65"/>
      <c r="K5365" s="10"/>
      <c r="L5365" s="21">
        <v>15617.935632183908</v>
      </c>
      <c r="M5365" s="68"/>
      <c r="N5365" s="4"/>
    </row>
    <row r="5366" spans="2:14">
      <c r="B5366" s="59" t="s">
        <v>8282</v>
      </c>
      <c r="C5366" s="7" t="s">
        <v>8283</v>
      </c>
      <c r="I5366" s="64"/>
      <c r="J5366" s="65"/>
      <c r="K5366" s="10"/>
      <c r="L5366" s="21">
        <v>15331.721839080459</v>
      </c>
      <c r="M5366" s="68"/>
      <c r="N5366" s="4"/>
    </row>
    <row r="5367" spans="2:14">
      <c r="B5367" s="59" t="s">
        <v>8284</v>
      </c>
      <c r="C5367" s="7" t="s">
        <v>8285</v>
      </c>
      <c r="I5367" s="64"/>
      <c r="J5367" s="65"/>
      <c r="K5367" s="10"/>
      <c r="L5367" s="21">
        <v>16716.610919540228</v>
      </c>
      <c r="M5367" s="68"/>
      <c r="N5367" s="4"/>
    </row>
    <row r="5368" spans="2:14">
      <c r="B5368" s="59" t="s">
        <v>8286</v>
      </c>
      <c r="C5368" s="7" t="s">
        <v>8287</v>
      </c>
      <c r="I5368" s="64"/>
      <c r="J5368" s="65"/>
      <c r="K5368" s="10"/>
      <c r="L5368" s="21">
        <v>15902.627011494253</v>
      </c>
      <c r="M5368" s="68"/>
      <c r="N5368" s="4"/>
    </row>
    <row r="5369" spans="2:14">
      <c r="B5369" s="59" t="s">
        <v>8288</v>
      </c>
      <c r="C5369" s="7" t="s">
        <v>8289</v>
      </c>
      <c r="I5369" s="64"/>
      <c r="J5369" s="65"/>
      <c r="K5369" s="10"/>
      <c r="L5369" s="21">
        <v>17401.189655172413</v>
      </c>
      <c r="M5369" s="68"/>
      <c r="N5369" s="4"/>
    </row>
    <row r="5370" spans="2:14">
      <c r="B5370" s="59" t="s">
        <v>8290</v>
      </c>
      <c r="C5370" s="7" t="s">
        <v>8291</v>
      </c>
      <c r="I5370" s="64"/>
      <c r="J5370" s="65"/>
      <c r="K5370" s="10"/>
      <c r="L5370" s="21">
        <v>23673.53448275862</v>
      </c>
      <c r="M5370" s="68"/>
      <c r="N5370" s="4"/>
    </row>
    <row r="5371" spans="2:14">
      <c r="B5371" s="59" t="s">
        <v>8292</v>
      </c>
      <c r="C5371" s="7" t="s">
        <v>8293</v>
      </c>
      <c r="I5371" s="64"/>
      <c r="J5371" s="65"/>
      <c r="K5371" s="10"/>
      <c r="L5371" s="21">
        <v>26724.959195402302</v>
      </c>
      <c r="M5371" s="68"/>
      <c r="N5371" s="4"/>
    </row>
    <row r="5372" spans="2:14">
      <c r="B5372" s="59" t="s">
        <v>8294</v>
      </c>
      <c r="C5372" s="7" t="s">
        <v>8295</v>
      </c>
      <c r="I5372" s="64"/>
      <c r="J5372" s="65"/>
      <c r="K5372" s="10"/>
      <c r="L5372" s="21">
        <v>24145.482758620688</v>
      </c>
      <c r="M5372" s="68"/>
      <c r="N5372" s="4"/>
    </row>
    <row r="5373" spans="2:14">
      <c r="B5373" s="59" t="s">
        <v>8296</v>
      </c>
      <c r="C5373" s="7" t="s">
        <v>8297</v>
      </c>
      <c r="I5373" s="64"/>
      <c r="J5373" s="65"/>
      <c r="K5373" s="10"/>
      <c r="L5373" s="21">
        <v>27292.312068965519</v>
      </c>
      <c r="M5373" s="68"/>
      <c r="N5373" s="4"/>
    </row>
    <row r="5374" spans="2:14">
      <c r="B5374" s="59" t="s">
        <v>8298</v>
      </c>
      <c r="C5374" s="7" t="s">
        <v>8299</v>
      </c>
      <c r="I5374" s="64"/>
      <c r="J5374" s="65"/>
      <c r="K5374" s="10"/>
      <c r="L5374" s="21">
        <v>24145.482758620688</v>
      </c>
      <c r="M5374" s="68"/>
      <c r="N5374" s="4"/>
    </row>
    <row r="5375" spans="2:14">
      <c r="B5375" s="59" t="s">
        <v>8300</v>
      </c>
      <c r="C5375" s="7" t="s">
        <v>8301</v>
      </c>
      <c r="I5375" s="64"/>
      <c r="J5375" s="65"/>
      <c r="K5375" s="10"/>
      <c r="L5375" s="21">
        <v>27292.312068965519</v>
      </c>
      <c r="M5375" s="68"/>
      <c r="N5375" s="4"/>
    </row>
    <row r="5376" spans="2:14">
      <c r="B5376" s="59" t="s">
        <v>8302</v>
      </c>
      <c r="C5376" s="7" t="s">
        <v>8303</v>
      </c>
      <c r="I5376" s="64"/>
      <c r="J5376" s="65"/>
      <c r="K5376" s="10"/>
      <c r="L5376" s="21">
        <v>26355.012643678161</v>
      </c>
      <c r="M5376" s="68"/>
      <c r="N5376" s="4"/>
    </row>
    <row r="5377" spans="2:14">
      <c r="B5377" s="59" t="s">
        <v>8304</v>
      </c>
      <c r="C5377" s="7" t="s">
        <v>8305</v>
      </c>
      <c r="I5377" s="64"/>
      <c r="J5377" s="65"/>
      <c r="K5377" s="10"/>
      <c r="L5377" s="21">
        <v>29942.834482758619</v>
      </c>
      <c r="M5377" s="68"/>
      <c r="N5377" s="4"/>
    </row>
    <row r="5378" spans="2:14">
      <c r="B5378" s="59" t="s">
        <v>8306</v>
      </c>
      <c r="C5378" s="7" t="s">
        <v>8307</v>
      </c>
      <c r="I5378" s="64"/>
      <c r="J5378" s="65"/>
      <c r="K5378" s="10"/>
      <c r="L5378" s="21">
        <v>13766.172988505747</v>
      </c>
      <c r="M5378" s="68"/>
      <c r="N5378" s="4"/>
    </row>
    <row r="5379" spans="2:14">
      <c r="B5379" s="59" t="s">
        <v>8308</v>
      </c>
      <c r="C5379" s="7" t="s">
        <v>8309</v>
      </c>
      <c r="I5379" s="64"/>
      <c r="J5379" s="65"/>
      <c r="K5379" s="10"/>
      <c r="L5379" s="21">
        <v>14835.922413793103</v>
      </c>
      <c r="M5379" s="68"/>
      <c r="N5379" s="4"/>
    </row>
    <row r="5380" spans="2:14">
      <c r="B5380" s="59" t="s">
        <v>8310</v>
      </c>
      <c r="C5380" s="7" t="s">
        <v>8311</v>
      </c>
      <c r="I5380" s="64"/>
      <c r="J5380" s="65"/>
      <c r="K5380" s="10"/>
      <c r="L5380" s="21">
        <v>14336.570689655173</v>
      </c>
      <c r="M5380" s="68"/>
      <c r="N5380" s="4"/>
    </row>
    <row r="5381" spans="2:14">
      <c r="B5381" s="59" t="s">
        <v>8312</v>
      </c>
      <c r="C5381" s="7" t="s">
        <v>8313</v>
      </c>
      <c r="I5381" s="64"/>
      <c r="J5381" s="65"/>
      <c r="K5381" s="10"/>
      <c r="L5381" s="21">
        <v>15522.02356321839</v>
      </c>
      <c r="M5381" s="68"/>
      <c r="N5381" s="4"/>
    </row>
    <row r="5382" spans="2:14">
      <c r="B5382" s="59" t="s">
        <v>8314</v>
      </c>
      <c r="C5382" s="7" t="s">
        <v>8315</v>
      </c>
      <c r="I5382" s="64"/>
      <c r="J5382" s="65"/>
      <c r="K5382" s="10"/>
      <c r="L5382" s="21">
        <v>14770.966091954024</v>
      </c>
      <c r="M5382" s="68"/>
      <c r="N5382" s="4"/>
    </row>
    <row r="5383" spans="2:14">
      <c r="B5383" s="59" t="s">
        <v>8316</v>
      </c>
      <c r="C5383" s="7" t="s">
        <v>8317</v>
      </c>
      <c r="I5383" s="64"/>
      <c r="J5383" s="65"/>
      <c r="K5383" s="10"/>
      <c r="L5383" s="21">
        <v>16042.68908045977</v>
      </c>
      <c r="M5383" s="68"/>
      <c r="N5383" s="4"/>
    </row>
    <row r="5384" spans="2:14">
      <c r="B5384" s="59" t="s">
        <v>8318</v>
      </c>
      <c r="C5384" s="7" t="s">
        <v>8319</v>
      </c>
      <c r="I5384" s="64"/>
      <c r="J5384" s="65"/>
      <c r="K5384" s="10"/>
      <c r="L5384" s="21">
        <v>14779.085632183909</v>
      </c>
      <c r="M5384" s="68"/>
      <c r="N5384" s="4"/>
    </row>
    <row r="5385" spans="2:14">
      <c r="B5385" s="59" t="s">
        <v>8320</v>
      </c>
      <c r="C5385" s="7" t="s">
        <v>8321</v>
      </c>
      <c r="I5385" s="64"/>
      <c r="J5385" s="65"/>
      <c r="K5385" s="10"/>
      <c r="L5385" s="21">
        <v>16052.331034482759</v>
      </c>
      <c r="M5385" s="68"/>
      <c r="N5385" s="4"/>
    </row>
    <row r="5386" spans="2:14">
      <c r="B5386" s="59" t="s">
        <v>8322</v>
      </c>
      <c r="C5386" s="7" t="s">
        <v>8323</v>
      </c>
      <c r="I5386" s="64"/>
      <c r="J5386" s="65"/>
      <c r="K5386" s="10"/>
      <c r="L5386" s="21">
        <v>15349.483333333334</v>
      </c>
      <c r="M5386" s="68"/>
      <c r="N5386" s="4"/>
    </row>
    <row r="5387" spans="2:14">
      <c r="B5387" s="59" t="s">
        <v>8324</v>
      </c>
      <c r="C5387" s="7" t="s">
        <v>8325</v>
      </c>
      <c r="I5387" s="64"/>
      <c r="J5387" s="65"/>
      <c r="K5387" s="10"/>
      <c r="L5387" s="21">
        <v>15460.112068965518</v>
      </c>
      <c r="M5387" s="68"/>
      <c r="N5387" s="4"/>
    </row>
    <row r="5388" spans="2:14">
      <c r="B5388" s="59" t="s">
        <v>8326</v>
      </c>
      <c r="C5388" s="7" t="s">
        <v>8327</v>
      </c>
      <c r="I5388" s="64"/>
      <c r="J5388" s="65"/>
      <c r="K5388" s="10"/>
      <c r="L5388" s="21">
        <v>17857.913793103449</v>
      </c>
      <c r="M5388" s="68"/>
      <c r="N5388" s="4"/>
    </row>
    <row r="5389" spans="2:14">
      <c r="B5389" s="59" t="s">
        <v>8328</v>
      </c>
      <c r="C5389" s="7" t="s">
        <v>8329</v>
      </c>
      <c r="I5389" s="64"/>
      <c r="J5389" s="65"/>
      <c r="K5389" s="10"/>
      <c r="L5389" s="21">
        <v>19747.229310344828</v>
      </c>
      <c r="M5389" s="68"/>
      <c r="N5389" s="4"/>
    </row>
    <row r="5390" spans="2:14">
      <c r="B5390" s="59" t="s">
        <v>8330</v>
      </c>
      <c r="C5390" s="7" t="s">
        <v>8331</v>
      </c>
      <c r="I5390" s="64"/>
      <c r="J5390" s="65"/>
      <c r="K5390" s="10"/>
      <c r="L5390" s="21">
        <v>14889.206896551725</v>
      </c>
      <c r="M5390" s="68"/>
      <c r="N5390" s="4"/>
    </row>
    <row r="5391" spans="2:14">
      <c r="B5391" s="59" t="s">
        <v>8332</v>
      </c>
      <c r="C5391" s="7" t="s">
        <v>8333</v>
      </c>
      <c r="I5391" s="64"/>
      <c r="J5391" s="65"/>
      <c r="K5391" s="10"/>
      <c r="L5391" s="21">
        <v>16183.258620689654</v>
      </c>
      <c r="M5391" s="68"/>
      <c r="N5391" s="4"/>
    </row>
    <row r="5392" spans="2:14">
      <c r="B5392" s="59" t="s">
        <v>8334</v>
      </c>
      <c r="C5392" s="7" t="s">
        <v>8335</v>
      </c>
      <c r="I5392" s="64"/>
      <c r="J5392" s="65"/>
      <c r="K5392" s="10"/>
      <c r="L5392" s="21">
        <v>15460.112068965518</v>
      </c>
      <c r="M5392" s="68"/>
      <c r="N5392" s="4"/>
    </row>
    <row r="5393" spans="2:14">
      <c r="B5393" s="59" t="s">
        <v>8336</v>
      </c>
      <c r="C5393" s="7" t="s">
        <v>8337</v>
      </c>
      <c r="I5393" s="64"/>
      <c r="J5393" s="65"/>
      <c r="K5393" s="10"/>
      <c r="L5393" s="21">
        <v>16869.359770114945</v>
      </c>
      <c r="M5393" s="68"/>
      <c r="N5393" s="4"/>
    </row>
    <row r="5394" spans="2:14">
      <c r="B5394" s="59" t="s">
        <v>8338</v>
      </c>
      <c r="C5394" s="7" t="s">
        <v>8339</v>
      </c>
      <c r="I5394" s="64"/>
      <c r="J5394" s="65"/>
      <c r="K5394" s="10"/>
      <c r="L5394" s="21">
        <v>22833.162068965517</v>
      </c>
      <c r="M5394" s="68"/>
      <c r="N5394" s="4"/>
    </row>
    <row r="5395" spans="2:14">
      <c r="B5395" s="59" t="s">
        <v>8340</v>
      </c>
      <c r="C5395" s="7" t="s">
        <v>8341</v>
      </c>
      <c r="I5395" s="64"/>
      <c r="J5395" s="65"/>
      <c r="K5395" s="10"/>
      <c r="L5395" s="21">
        <v>25717.121264367815</v>
      </c>
      <c r="M5395" s="68"/>
      <c r="N5395" s="4"/>
    </row>
    <row r="5396" spans="2:14">
      <c r="B5396" s="59" t="s">
        <v>8342</v>
      </c>
      <c r="C5396" s="7" t="s">
        <v>8343</v>
      </c>
      <c r="I5396" s="64"/>
      <c r="J5396" s="65"/>
      <c r="K5396" s="10"/>
      <c r="L5396" s="21">
        <v>19292.535057471265</v>
      </c>
      <c r="M5396" s="68"/>
      <c r="N5396" s="4"/>
    </row>
    <row r="5397" spans="2:14">
      <c r="B5397" s="59" t="s">
        <v>8344</v>
      </c>
      <c r="C5397" s="7" t="s">
        <v>8345</v>
      </c>
      <c r="I5397" s="64"/>
      <c r="J5397" s="65"/>
      <c r="K5397" s="10"/>
      <c r="L5397" s="21">
        <v>16716.610919540228</v>
      </c>
      <c r="M5397" s="68"/>
      <c r="N5397" s="4"/>
    </row>
    <row r="5398" spans="2:14">
      <c r="B5398" s="59" t="s">
        <v>8346</v>
      </c>
      <c r="C5398" s="7" t="s">
        <v>8347</v>
      </c>
      <c r="I5398" s="64"/>
      <c r="J5398" s="65"/>
      <c r="K5398" s="10"/>
      <c r="L5398" s="21">
        <v>19292.535057471265</v>
      </c>
      <c r="M5398" s="68"/>
      <c r="N5398" s="4"/>
    </row>
    <row r="5399" spans="2:14">
      <c r="B5399" s="59" t="s">
        <v>8348</v>
      </c>
      <c r="C5399" s="7" t="s">
        <v>8349</v>
      </c>
      <c r="I5399" s="64"/>
      <c r="J5399" s="65"/>
      <c r="K5399" s="10"/>
      <c r="L5399" s="21">
        <v>17401.189655172413</v>
      </c>
      <c r="M5399" s="68"/>
      <c r="N5399" s="4"/>
    </row>
    <row r="5400" spans="2:14">
      <c r="B5400" s="59" t="s">
        <v>8350</v>
      </c>
      <c r="C5400" s="7" t="s">
        <v>8351</v>
      </c>
      <c r="I5400" s="64"/>
      <c r="J5400" s="65"/>
      <c r="K5400" s="10"/>
      <c r="L5400" s="21">
        <v>23673.53448275862</v>
      </c>
      <c r="M5400" s="68"/>
      <c r="N5400" s="4"/>
    </row>
    <row r="5401" spans="2:14">
      <c r="B5401" s="59" t="s">
        <v>8352</v>
      </c>
      <c r="C5401" s="7" t="s">
        <v>8353</v>
      </c>
      <c r="I5401" s="64"/>
      <c r="J5401" s="65"/>
      <c r="K5401" s="10"/>
      <c r="L5401" s="21">
        <v>26724.959195402302</v>
      </c>
      <c r="M5401" s="68"/>
      <c r="N5401" s="4"/>
    </row>
    <row r="5402" spans="2:14">
      <c r="B5402" s="59" t="s">
        <v>8354</v>
      </c>
      <c r="C5402" s="7" t="s">
        <v>8355</v>
      </c>
      <c r="I5402" s="64"/>
      <c r="J5402" s="65"/>
      <c r="K5402" s="10"/>
      <c r="L5402" s="21">
        <v>18361.832758620691</v>
      </c>
      <c r="M5402" s="68"/>
      <c r="N5402" s="4"/>
    </row>
    <row r="5403" spans="2:14">
      <c r="B5403" s="59" t="s">
        <v>8356</v>
      </c>
      <c r="C5403" s="7" t="s">
        <v>8357</v>
      </c>
      <c r="I5403" s="64"/>
      <c r="J5403" s="65"/>
      <c r="K5403" s="10"/>
      <c r="L5403" s="21">
        <v>20351.120114942529</v>
      </c>
      <c r="M5403" s="68"/>
      <c r="N5403" s="4"/>
    </row>
    <row r="5404" spans="2:14">
      <c r="B5404" s="59" t="s">
        <v>8358</v>
      </c>
      <c r="C5404" s="7" t="s">
        <v>8359</v>
      </c>
      <c r="I5404" s="64"/>
      <c r="J5404" s="65"/>
      <c r="K5404" s="10"/>
      <c r="L5404" s="21">
        <v>18932.230459770115</v>
      </c>
      <c r="M5404" s="68"/>
      <c r="N5404" s="4"/>
    </row>
    <row r="5405" spans="2:14">
      <c r="B5405" s="59" t="s">
        <v>8360</v>
      </c>
      <c r="C5405" s="7" t="s">
        <v>8361</v>
      </c>
      <c r="I5405" s="64"/>
      <c r="J5405" s="65"/>
      <c r="K5405" s="10"/>
      <c r="L5405" s="21">
        <v>21036.713793103449</v>
      </c>
      <c r="M5405" s="68"/>
      <c r="N5405" s="4"/>
    </row>
    <row r="5406" spans="2:14">
      <c r="B5406" s="59" t="s">
        <v>8362</v>
      </c>
      <c r="C5406" s="7" t="s">
        <v>8363</v>
      </c>
      <c r="I5406" s="64"/>
      <c r="J5406" s="65"/>
      <c r="K5406" s="10"/>
      <c r="L5406" s="21">
        <v>24731.612068965514</v>
      </c>
      <c r="M5406" s="68"/>
      <c r="N5406" s="4"/>
    </row>
    <row r="5407" spans="2:14">
      <c r="B5407" s="59" t="s">
        <v>8364</v>
      </c>
      <c r="C5407" s="7" t="s">
        <v>8365</v>
      </c>
      <c r="I5407" s="64"/>
      <c r="J5407" s="65"/>
      <c r="K5407" s="10"/>
      <c r="L5407" s="21">
        <v>27993.63735632184</v>
      </c>
      <c r="M5407" s="68"/>
      <c r="N5407" s="4"/>
    </row>
    <row r="5408" spans="2:14">
      <c r="B5408" s="59" t="s">
        <v>8366</v>
      </c>
      <c r="C5408" s="7" t="s">
        <v>8367</v>
      </c>
      <c r="I5408" s="64"/>
      <c r="J5408" s="65"/>
      <c r="K5408" s="10"/>
      <c r="L5408" s="21">
        <v>14967.357471264369</v>
      </c>
      <c r="M5408" s="68"/>
      <c r="N5408" s="4"/>
    </row>
    <row r="5409" spans="2:14">
      <c r="B5409" s="59" t="s">
        <v>8368</v>
      </c>
      <c r="C5409" s="7" t="s">
        <v>8369</v>
      </c>
      <c r="I5409" s="64"/>
      <c r="J5409" s="65"/>
      <c r="K5409" s="10"/>
      <c r="L5409" s="21">
        <v>16277.64827586207</v>
      </c>
      <c r="M5409" s="68"/>
      <c r="N5409" s="4"/>
    </row>
    <row r="5410" spans="2:14">
      <c r="B5410" s="59" t="s">
        <v>8370</v>
      </c>
      <c r="C5410" s="7" t="s">
        <v>8371</v>
      </c>
      <c r="I5410" s="64"/>
      <c r="J5410" s="65"/>
      <c r="K5410" s="10"/>
      <c r="L5410" s="21">
        <v>14967.357471264369</v>
      </c>
      <c r="M5410" s="68"/>
      <c r="N5410" s="4"/>
    </row>
    <row r="5411" spans="2:14">
      <c r="B5411" s="59" t="s">
        <v>8372</v>
      </c>
      <c r="C5411" s="7" t="s">
        <v>8373</v>
      </c>
      <c r="I5411" s="64"/>
      <c r="J5411" s="65"/>
      <c r="K5411" s="10"/>
      <c r="L5411" s="21">
        <v>16277.64827586207</v>
      </c>
      <c r="M5411" s="68"/>
      <c r="N5411" s="4"/>
    </row>
    <row r="5412" spans="2:14">
      <c r="B5412" s="59" t="s">
        <v>8374</v>
      </c>
      <c r="C5412" s="7" t="s">
        <v>8375</v>
      </c>
      <c r="I5412" s="64"/>
      <c r="J5412" s="65"/>
      <c r="K5412" s="10"/>
      <c r="L5412" s="21">
        <v>17832.032758620691</v>
      </c>
      <c r="M5412" s="68"/>
      <c r="N5412" s="4"/>
    </row>
    <row r="5413" spans="2:14">
      <c r="B5413" s="59" t="s">
        <v>8376</v>
      </c>
      <c r="C5413" s="7" t="s">
        <v>8377</v>
      </c>
      <c r="I5413" s="64"/>
      <c r="J5413" s="65"/>
      <c r="K5413" s="10"/>
      <c r="L5413" s="21">
        <v>19715.766091954021</v>
      </c>
      <c r="M5413" s="68"/>
      <c r="N5413" s="4"/>
    </row>
    <row r="5414" spans="2:14">
      <c r="B5414" s="59" t="s">
        <v>8378</v>
      </c>
      <c r="C5414" s="7" t="s">
        <v>8379</v>
      </c>
      <c r="I5414" s="64"/>
      <c r="J5414" s="65"/>
      <c r="K5414" s="10"/>
      <c r="L5414" s="21">
        <v>18149.709770114943</v>
      </c>
      <c r="M5414" s="68"/>
      <c r="N5414" s="4"/>
    </row>
    <row r="5415" spans="2:14">
      <c r="B5415" s="59" t="s">
        <v>8380</v>
      </c>
      <c r="C5415" s="7" t="s">
        <v>8381</v>
      </c>
      <c r="I5415" s="64"/>
      <c r="J5415" s="65"/>
      <c r="K5415" s="10"/>
      <c r="L5415" s="21">
        <v>20097.384482758622</v>
      </c>
      <c r="M5415" s="68"/>
      <c r="N5415" s="4"/>
    </row>
    <row r="5416" spans="2:14">
      <c r="B5416" s="59" t="s">
        <v>8382</v>
      </c>
      <c r="C5416" s="7" t="s">
        <v>8383</v>
      </c>
      <c r="I5416" s="64"/>
      <c r="J5416" s="65"/>
      <c r="K5416" s="10"/>
      <c r="L5416" s="21">
        <v>18149.709770114943</v>
      </c>
      <c r="M5416" s="68"/>
      <c r="N5416" s="4"/>
    </row>
    <row r="5417" spans="2:14">
      <c r="B5417" s="59" t="s">
        <v>8384</v>
      </c>
      <c r="C5417" s="7" t="s">
        <v>8385</v>
      </c>
      <c r="I5417" s="64"/>
      <c r="J5417" s="65"/>
      <c r="K5417" s="10"/>
      <c r="L5417" s="21">
        <v>20097.384482758622</v>
      </c>
      <c r="M5417" s="68"/>
      <c r="N5417" s="4"/>
    </row>
    <row r="5418" spans="2:14">
      <c r="B5418" s="59" t="s">
        <v>8386</v>
      </c>
      <c r="C5418" s="7" t="s">
        <v>8387</v>
      </c>
      <c r="I5418" s="64"/>
      <c r="J5418" s="65"/>
      <c r="K5418" s="10"/>
      <c r="L5418" s="21">
        <v>22719.995977011495</v>
      </c>
      <c r="M5418" s="68"/>
      <c r="N5418" s="4"/>
    </row>
    <row r="5419" spans="2:14">
      <c r="B5419" s="59" t="s">
        <v>8388</v>
      </c>
      <c r="C5419" s="7" t="s">
        <v>8389</v>
      </c>
      <c r="I5419" s="64"/>
      <c r="J5419" s="65"/>
      <c r="K5419" s="10"/>
      <c r="L5419" s="21">
        <v>25582.133908045977</v>
      </c>
      <c r="M5419" s="68"/>
      <c r="N5419" s="4"/>
    </row>
    <row r="5420" spans="2:14">
      <c r="B5420" s="59" t="s">
        <v>8390</v>
      </c>
      <c r="C5420" s="7" t="s">
        <v>8391</v>
      </c>
      <c r="I5420" s="64"/>
      <c r="J5420" s="65"/>
      <c r="K5420" s="10"/>
      <c r="L5420" s="21">
        <v>23278.721839080463</v>
      </c>
      <c r="M5420" s="68"/>
      <c r="N5420" s="4"/>
    </row>
    <row r="5421" spans="2:14">
      <c r="B5421" s="59" t="s">
        <v>8392</v>
      </c>
      <c r="C5421" s="7" t="s">
        <v>8393</v>
      </c>
      <c r="I5421" s="64"/>
      <c r="J5421" s="65"/>
      <c r="K5421" s="10"/>
      <c r="L5421" s="21">
        <v>26253.010919540229</v>
      </c>
      <c r="M5421" s="68"/>
      <c r="N5421" s="4"/>
    </row>
    <row r="5422" spans="2:14">
      <c r="B5422" s="59" t="s">
        <v>8394</v>
      </c>
      <c r="C5422" s="7" t="s">
        <v>8395</v>
      </c>
      <c r="I5422" s="64"/>
      <c r="J5422" s="65"/>
      <c r="K5422" s="10"/>
      <c r="L5422" s="21">
        <v>23496.934482758621</v>
      </c>
      <c r="M5422" s="68"/>
      <c r="N5422" s="4"/>
    </row>
    <row r="5423" spans="2:14">
      <c r="B5423" s="59" t="s">
        <v>8396</v>
      </c>
      <c r="C5423" s="7" t="s">
        <v>8397</v>
      </c>
      <c r="I5423" s="64"/>
      <c r="J5423" s="65"/>
      <c r="K5423" s="10"/>
      <c r="L5423" s="21">
        <v>26253.010919540229</v>
      </c>
      <c r="M5423" s="68"/>
      <c r="N5423" s="4"/>
    </row>
    <row r="5424" spans="2:14">
      <c r="B5424" s="59" t="s">
        <v>8398</v>
      </c>
      <c r="C5424" s="7" t="s">
        <v>8399</v>
      </c>
      <c r="I5424" s="64"/>
      <c r="J5424" s="65"/>
      <c r="K5424" s="10"/>
      <c r="L5424" s="21">
        <v>25263.44195402299</v>
      </c>
      <c r="M5424" s="68"/>
      <c r="N5424" s="4"/>
    </row>
    <row r="5425" spans="2:14">
      <c r="B5425" s="59" t="s">
        <v>8400</v>
      </c>
      <c r="C5425" s="7" t="s">
        <v>8401</v>
      </c>
      <c r="I5425" s="64"/>
      <c r="J5425" s="65"/>
      <c r="K5425" s="10"/>
      <c r="L5425" s="21">
        <v>28634.066091954024</v>
      </c>
      <c r="M5425" s="68"/>
      <c r="N5425" s="4"/>
    </row>
    <row r="5426" spans="2:14">
      <c r="B5426" s="59" t="s">
        <v>8402</v>
      </c>
      <c r="C5426" s="7" t="s">
        <v>8403</v>
      </c>
      <c r="I5426" s="64"/>
      <c r="J5426" s="65"/>
      <c r="K5426" s="10"/>
      <c r="L5426" s="21">
        <v>24145.482758620688</v>
      </c>
      <c r="M5426" s="68"/>
      <c r="N5426" s="4"/>
    </row>
    <row r="5427" spans="2:14">
      <c r="B5427" s="59" t="s">
        <v>8404</v>
      </c>
      <c r="C5427" s="7" t="s">
        <v>8405</v>
      </c>
      <c r="I5427" s="64"/>
      <c r="J5427" s="65"/>
      <c r="K5427" s="10"/>
      <c r="L5427" s="21">
        <v>27292.312068965519</v>
      </c>
      <c r="M5427" s="68"/>
      <c r="N5427" s="4"/>
    </row>
    <row r="5428" spans="2:14">
      <c r="B5428" s="59" t="s">
        <v>8406</v>
      </c>
      <c r="C5428" s="7" t="s">
        <v>8407</v>
      </c>
      <c r="I5428" s="64"/>
      <c r="J5428" s="65"/>
      <c r="K5428" s="10"/>
      <c r="L5428" s="21">
        <v>24145.482758620688</v>
      </c>
      <c r="M5428" s="68"/>
      <c r="N5428" s="4"/>
    </row>
    <row r="5429" spans="2:14">
      <c r="B5429" s="59" t="s">
        <v>8408</v>
      </c>
      <c r="C5429" s="7" t="s">
        <v>8409</v>
      </c>
      <c r="I5429" s="64"/>
      <c r="J5429" s="65"/>
      <c r="K5429" s="10"/>
      <c r="L5429" s="21">
        <v>27292.312068965519</v>
      </c>
      <c r="M5429" s="68"/>
      <c r="N5429" s="4"/>
    </row>
    <row r="5430" spans="2:14">
      <c r="B5430" s="59" t="s">
        <v>8410</v>
      </c>
      <c r="C5430" s="7" t="s">
        <v>8411</v>
      </c>
      <c r="I5430" s="64"/>
      <c r="J5430" s="65"/>
      <c r="K5430" s="10"/>
      <c r="L5430" s="21">
        <v>26355.012643678161</v>
      </c>
      <c r="M5430" s="68"/>
      <c r="N5430" s="4"/>
    </row>
    <row r="5431" spans="2:14">
      <c r="B5431" s="59" t="s">
        <v>8412</v>
      </c>
      <c r="C5431" s="7" t="s">
        <v>8413</v>
      </c>
      <c r="I5431" s="64"/>
      <c r="J5431" s="65"/>
      <c r="K5431" s="10"/>
      <c r="L5431" s="21">
        <v>29942.834482758619</v>
      </c>
      <c r="M5431" s="68"/>
      <c r="N5431" s="4"/>
    </row>
    <row r="5432" spans="2:14">
      <c r="B5432" s="59" t="s">
        <v>8414</v>
      </c>
      <c r="C5432" s="7" t="s">
        <v>8415</v>
      </c>
      <c r="I5432" s="64"/>
      <c r="J5432" s="65"/>
      <c r="K5432" s="10"/>
      <c r="L5432" s="21">
        <v>25234.516091954021</v>
      </c>
      <c r="M5432" s="68"/>
      <c r="N5432" s="4"/>
    </row>
    <row r="5433" spans="2:14">
      <c r="B5433" s="59" t="s">
        <v>8416</v>
      </c>
      <c r="C5433" s="7" t="s">
        <v>8417</v>
      </c>
      <c r="I5433" s="64"/>
      <c r="J5433" s="65"/>
      <c r="K5433" s="10"/>
      <c r="L5433" s="21">
        <v>28600.065517241379</v>
      </c>
      <c r="M5433" s="68"/>
      <c r="N5433" s="4"/>
    </row>
    <row r="5434" spans="2:14">
      <c r="B5434" s="59" t="s">
        <v>8418</v>
      </c>
      <c r="C5434" s="7" t="s">
        <v>8419</v>
      </c>
      <c r="I5434" s="64"/>
      <c r="J5434" s="65"/>
      <c r="K5434" s="10"/>
      <c r="L5434" s="21">
        <v>25234.516091954021</v>
      </c>
      <c r="M5434" s="68"/>
      <c r="N5434" s="4"/>
    </row>
    <row r="5435" spans="2:14">
      <c r="B5435" s="59" t="s">
        <v>8420</v>
      </c>
      <c r="C5435" s="7" t="s">
        <v>8421</v>
      </c>
      <c r="I5435" s="64"/>
      <c r="J5435" s="65"/>
      <c r="K5435" s="10"/>
      <c r="L5435" s="21">
        <v>28600.065517241379</v>
      </c>
      <c r="M5435" s="68"/>
      <c r="N5435" s="4"/>
    </row>
    <row r="5436" spans="2:14">
      <c r="B5436" s="59" t="s">
        <v>8422</v>
      </c>
      <c r="C5436" s="7" t="s">
        <v>8423</v>
      </c>
      <c r="I5436" s="64"/>
      <c r="J5436" s="65"/>
      <c r="K5436" s="10"/>
      <c r="L5436" s="21">
        <v>28170.744827586204</v>
      </c>
      <c r="M5436" s="68"/>
      <c r="N5436" s="4"/>
    </row>
    <row r="5437" spans="2:14">
      <c r="B5437" s="59" t="s">
        <v>8424</v>
      </c>
      <c r="C5437" s="7" t="s">
        <v>8425</v>
      </c>
      <c r="I5437" s="64"/>
      <c r="J5437" s="65"/>
      <c r="K5437" s="10"/>
      <c r="L5437" s="21">
        <v>32122.423563218392</v>
      </c>
      <c r="M5437" s="68"/>
      <c r="N5437" s="4"/>
    </row>
    <row r="5438" spans="2:14">
      <c r="B5438" s="59" t="s">
        <v>8426</v>
      </c>
      <c r="C5438" s="7" t="s">
        <v>8427</v>
      </c>
      <c r="I5438" s="64"/>
      <c r="J5438" s="65"/>
      <c r="K5438" s="10"/>
      <c r="L5438" s="21">
        <v>11302.907471264369</v>
      </c>
      <c r="M5438" s="68"/>
      <c r="N5438" s="4"/>
    </row>
    <row r="5439" spans="2:14">
      <c r="B5439" s="59" t="s">
        <v>8428</v>
      </c>
      <c r="C5439" s="7" t="s">
        <v>8429</v>
      </c>
      <c r="I5439" s="64"/>
      <c r="J5439" s="65"/>
      <c r="K5439" s="10"/>
      <c r="L5439" s="21">
        <v>12103.189655172413</v>
      </c>
      <c r="M5439" s="68"/>
      <c r="N5439" s="4"/>
    </row>
    <row r="5440" spans="2:14">
      <c r="B5440" s="59" t="s">
        <v>8430</v>
      </c>
      <c r="C5440" s="7" t="s">
        <v>8431</v>
      </c>
      <c r="I5440" s="64"/>
      <c r="J5440" s="65"/>
      <c r="K5440" s="10"/>
      <c r="L5440" s="21">
        <v>11914.917816091953</v>
      </c>
      <c r="M5440" s="68"/>
      <c r="N5440" s="4"/>
    </row>
    <row r="5441" spans="2:14">
      <c r="B5441" s="59" t="s">
        <v>8432</v>
      </c>
      <c r="C5441" s="7" t="s">
        <v>8433</v>
      </c>
      <c r="I5441" s="64"/>
      <c r="J5441" s="65"/>
      <c r="K5441" s="10"/>
      <c r="L5441" s="21">
        <v>12837.500574712643</v>
      </c>
      <c r="M5441" s="68"/>
      <c r="N5441" s="4"/>
    </row>
    <row r="5442" spans="2:14">
      <c r="B5442" s="59" t="s">
        <v>8434</v>
      </c>
      <c r="C5442" s="7" t="s">
        <v>8435</v>
      </c>
      <c r="I5442" s="64"/>
      <c r="J5442" s="65"/>
      <c r="K5442" s="10"/>
      <c r="L5442" s="21">
        <v>11950.948275862071</v>
      </c>
      <c r="M5442" s="68"/>
      <c r="N5442" s="4"/>
    </row>
    <row r="5443" spans="2:14">
      <c r="B5443" s="59" t="s">
        <v>8436</v>
      </c>
      <c r="C5443" s="7" t="s">
        <v>8437</v>
      </c>
      <c r="I5443" s="64"/>
      <c r="J5443" s="65"/>
      <c r="K5443" s="10"/>
      <c r="L5443" s="21">
        <v>12879.620689655172</v>
      </c>
      <c r="M5443" s="68"/>
      <c r="N5443" s="4"/>
    </row>
    <row r="5444" spans="2:14">
      <c r="B5444" s="59" t="s">
        <v>8438</v>
      </c>
      <c r="C5444" s="7" t="s">
        <v>8439</v>
      </c>
      <c r="I5444" s="64"/>
      <c r="J5444" s="65"/>
      <c r="K5444" s="10"/>
      <c r="L5444" s="21">
        <v>13506.347701149427</v>
      </c>
      <c r="M5444" s="68"/>
      <c r="N5444" s="4"/>
    </row>
    <row r="5445" spans="2:14">
      <c r="B5445" s="59" t="s">
        <v>8440</v>
      </c>
      <c r="C5445" s="7" t="s">
        <v>8441</v>
      </c>
      <c r="I5445" s="64"/>
      <c r="J5445" s="65"/>
      <c r="K5445" s="10"/>
      <c r="L5445" s="21">
        <v>14465.468390804599</v>
      </c>
      <c r="M5445" s="68"/>
      <c r="N5445" s="4"/>
    </row>
    <row r="5446" spans="2:14">
      <c r="B5446" s="59" t="s">
        <v>8442</v>
      </c>
      <c r="C5446" s="7" t="s">
        <v>8443</v>
      </c>
      <c r="I5446" s="64"/>
      <c r="J5446" s="65"/>
      <c r="K5446" s="10"/>
      <c r="L5446" s="21">
        <v>13506.347701149427</v>
      </c>
      <c r="M5446" s="68"/>
      <c r="N5446" s="4"/>
    </row>
    <row r="5447" spans="2:14">
      <c r="B5447" s="59" t="s">
        <v>8444</v>
      </c>
      <c r="C5447" s="7" t="s">
        <v>8445</v>
      </c>
      <c r="I5447" s="64"/>
      <c r="J5447" s="65"/>
      <c r="K5447" s="10"/>
      <c r="L5447" s="21">
        <v>14465.468390804599</v>
      </c>
      <c r="M5447" s="68"/>
      <c r="N5447" s="4"/>
    </row>
    <row r="5448" spans="2:14">
      <c r="B5448" s="59" t="s">
        <v>8446</v>
      </c>
      <c r="C5448" s="7" t="s">
        <v>8447</v>
      </c>
      <c r="I5448" s="64"/>
      <c r="J5448" s="65"/>
      <c r="K5448" s="10"/>
      <c r="L5448" s="21">
        <v>14316.27183908046</v>
      </c>
      <c r="M5448" s="68"/>
      <c r="N5448" s="4"/>
    </row>
    <row r="5449" spans="2:14">
      <c r="B5449" s="59" t="s">
        <v>8448</v>
      </c>
      <c r="C5449" s="7" t="s">
        <v>8449</v>
      </c>
      <c r="I5449" s="64"/>
      <c r="J5449" s="65"/>
      <c r="K5449" s="10"/>
      <c r="L5449" s="21">
        <v>15437.275862068966</v>
      </c>
      <c r="M5449" s="68"/>
      <c r="N5449" s="4"/>
    </row>
    <row r="5450" spans="2:14">
      <c r="B5450" s="59" t="s">
        <v>36956</v>
      </c>
      <c r="C5450" s="7" t="s">
        <v>39123</v>
      </c>
      <c r="I5450" s="64"/>
      <c r="J5450" s="65"/>
      <c r="K5450" s="10"/>
      <c r="L5450" s="21">
        <v>166.95804597701149</v>
      </c>
      <c r="M5450" s="68"/>
      <c r="N5450" s="4"/>
    </row>
    <row r="5451" spans="2:14">
      <c r="B5451" s="59" t="s">
        <v>8450</v>
      </c>
      <c r="C5451" s="7" t="s">
        <v>8451</v>
      </c>
      <c r="I5451" s="64"/>
      <c r="J5451" s="65"/>
      <c r="K5451" s="10"/>
      <c r="L5451" s="21">
        <v>7212.6890804597697</v>
      </c>
      <c r="M5451" s="68"/>
      <c r="N5451" s="4"/>
    </row>
    <row r="5452" spans="2:14">
      <c r="B5452" s="59" t="s">
        <v>8452</v>
      </c>
      <c r="C5452" s="7" t="s">
        <v>8453</v>
      </c>
      <c r="I5452" s="64"/>
      <c r="J5452" s="65"/>
      <c r="K5452" s="10"/>
      <c r="L5452" s="21">
        <v>7212.6890804597697</v>
      </c>
      <c r="M5452" s="68"/>
      <c r="N5452" s="4"/>
    </row>
    <row r="5453" spans="2:14">
      <c r="B5453" s="59" t="s">
        <v>8454</v>
      </c>
      <c r="C5453" s="7" t="s">
        <v>8455</v>
      </c>
      <c r="I5453" s="64"/>
      <c r="J5453" s="65"/>
      <c r="K5453" s="10"/>
      <c r="L5453" s="21">
        <v>7212.6890804597697</v>
      </c>
      <c r="M5453" s="68"/>
      <c r="N5453" s="4"/>
    </row>
    <row r="5454" spans="2:14">
      <c r="B5454" s="59" t="s">
        <v>8456</v>
      </c>
      <c r="C5454" s="7" t="s">
        <v>8457</v>
      </c>
      <c r="I5454" s="64"/>
      <c r="J5454" s="65"/>
      <c r="K5454" s="10"/>
      <c r="L5454" s="21">
        <v>7212.6890804597697</v>
      </c>
      <c r="M5454" s="68"/>
      <c r="N5454" s="4"/>
    </row>
    <row r="5455" spans="2:14">
      <c r="B5455" s="59" t="s">
        <v>8458</v>
      </c>
      <c r="C5455" s="7" t="s">
        <v>8459</v>
      </c>
      <c r="I5455" s="64"/>
      <c r="J5455" s="65"/>
      <c r="K5455" s="10"/>
      <c r="L5455" s="21">
        <v>7283.2275862068973</v>
      </c>
      <c r="M5455" s="68"/>
      <c r="N5455" s="4"/>
    </row>
    <row r="5456" spans="2:14">
      <c r="B5456" s="59" t="s">
        <v>8460</v>
      </c>
      <c r="C5456" s="7" t="s">
        <v>8461</v>
      </c>
      <c r="I5456" s="64"/>
      <c r="J5456" s="65"/>
      <c r="K5456" s="10"/>
      <c r="L5456" s="21">
        <v>6580.3798850574722</v>
      </c>
      <c r="M5456" s="68"/>
      <c r="N5456" s="4"/>
    </row>
    <row r="5457" spans="2:14">
      <c r="B5457" s="59" t="s">
        <v>8462</v>
      </c>
      <c r="C5457" s="7" t="s">
        <v>8463</v>
      </c>
      <c r="I5457" s="64"/>
      <c r="J5457" s="65"/>
      <c r="K5457" s="10"/>
      <c r="L5457" s="21">
        <v>7588.2178160919539</v>
      </c>
      <c r="M5457" s="68"/>
      <c r="N5457" s="4"/>
    </row>
    <row r="5458" spans="2:14">
      <c r="B5458" s="59" t="s">
        <v>8464</v>
      </c>
      <c r="C5458" s="7" t="s">
        <v>8465</v>
      </c>
      <c r="I5458" s="64"/>
      <c r="J5458" s="65"/>
      <c r="K5458" s="10"/>
      <c r="L5458" s="21">
        <v>6321.062068965517</v>
      </c>
      <c r="M5458" s="68"/>
      <c r="N5458" s="4"/>
    </row>
    <row r="5459" spans="2:14">
      <c r="B5459" s="59" t="s">
        <v>8466</v>
      </c>
      <c r="C5459" s="7" t="s">
        <v>8467</v>
      </c>
      <c r="I5459" s="64"/>
      <c r="J5459" s="65"/>
      <c r="K5459" s="10"/>
      <c r="L5459" s="21">
        <v>6878.7729885057479</v>
      </c>
      <c r="M5459" s="68"/>
      <c r="N5459" s="4"/>
    </row>
    <row r="5460" spans="2:14">
      <c r="B5460" s="59" t="s">
        <v>8468</v>
      </c>
      <c r="C5460" s="7" t="s">
        <v>8469</v>
      </c>
      <c r="I5460" s="64"/>
      <c r="J5460" s="65"/>
      <c r="K5460" s="10"/>
      <c r="L5460" s="21">
        <v>8337.7528735632186</v>
      </c>
      <c r="M5460" s="68"/>
      <c r="N5460" s="4"/>
    </row>
    <row r="5461" spans="2:14">
      <c r="B5461" s="59" t="s">
        <v>8470</v>
      </c>
      <c r="C5461" s="7" t="s">
        <v>8471</v>
      </c>
      <c r="I5461" s="64"/>
      <c r="J5461" s="65"/>
      <c r="K5461" s="10"/>
      <c r="L5461" s="21">
        <v>7214.2114942528742</v>
      </c>
      <c r="M5461" s="68"/>
      <c r="N5461" s="4"/>
    </row>
    <row r="5462" spans="2:14">
      <c r="B5462" s="59" t="s">
        <v>8472</v>
      </c>
      <c r="C5462" s="7" t="s">
        <v>8473</v>
      </c>
      <c r="I5462" s="64"/>
      <c r="J5462" s="65"/>
      <c r="K5462" s="10"/>
      <c r="L5462" s="21">
        <v>7768.3701149425287</v>
      </c>
      <c r="M5462" s="68"/>
      <c r="N5462" s="4"/>
    </row>
    <row r="5463" spans="2:14">
      <c r="B5463" s="59" t="s">
        <v>8474</v>
      </c>
      <c r="C5463" s="7" t="s">
        <v>8475</v>
      </c>
      <c r="I5463" s="64"/>
      <c r="J5463" s="65"/>
      <c r="K5463" s="10"/>
      <c r="L5463" s="21">
        <v>9381.6212643678173</v>
      </c>
      <c r="M5463" s="68"/>
      <c r="N5463" s="4"/>
    </row>
    <row r="5464" spans="2:14">
      <c r="B5464" s="59" t="s">
        <v>8476</v>
      </c>
      <c r="C5464" s="7" t="s">
        <v>8477</v>
      </c>
      <c r="I5464" s="64"/>
      <c r="J5464" s="65"/>
      <c r="K5464" s="10"/>
      <c r="L5464" s="21">
        <v>11787.542528735632</v>
      </c>
      <c r="M5464" s="68"/>
      <c r="N5464" s="4"/>
    </row>
    <row r="5465" spans="2:14">
      <c r="B5465" s="59" t="s">
        <v>8478</v>
      </c>
      <c r="C5465" s="7" t="s">
        <v>8479</v>
      </c>
      <c r="I5465" s="64"/>
      <c r="J5465" s="65"/>
      <c r="K5465" s="10"/>
      <c r="L5465" s="21">
        <v>15049.060344827587</v>
      </c>
      <c r="M5465" s="68"/>
      <c r="N5465" s="4"/>
    </row>
    <row r="5466" spans="2:14">
      <c r="B5466" s="59" t="s">
        <v>8480</v>
      </c>
      <c r="C5466" s="7" t="s">
        <v>8481</v>
      </c>
      <c r="I5466" s="64"/>
      <c r="J5466" s="65"/>
      <c r="K5466" s="10"/>
      <c r="L5466" s="21">
        <v>15800.117816091955</v>
      </c>
      <c r="M5466" s="68"/>
      <c r="N5466" s="4"/>
    </row>
    <row r="5467" spans="2:14">
      <c r="B5467" s="59" t="s">
        <v>8482</v>
      </c>
      <c r="C5467" s="7" t="s">
        <v>8483</v>
      </c>
      <c r="I5467" s="64"/>
      <c r="J5467" s="65"/>
      <c r="K5467" s="10"/>
      <c r="L5467" s="21">
        <v>25062.990804597703</v>
      </c>
      <c r="M5467" s="68"/>
      <c r="N5467" s="4"/>
    </row>
    <row r="5468" spans="2:14">
      <c r="B5468" s="59" t="s">
        <v>8484</v>
      </c>
      <c r="C5468" s="7" t="s">
        <v>8485</v>
      </c>
      <c r="I5468" s="64"/>
      <c r="J5468" s="65"/>
      <c r="K5468" s="10"/>
      <c r="L5468" s="21">
        <v>964.70287356321842</v>
      </c>
      <c r="M5468" s="68"/>
      <c r="N5468" s="4"/>
    </row>
    <row r="5469" spans="2:14">
      <c r="B5469" s="59" t="s">
        <v>8486</v>
      </c>
      <c r="C5469" s="7" t="s">
        <v>8487</v>
      </c>
      <c r="I5469" s="64"/>
      <c r="J5469" s="65"/>
      <c r="K5469" s="10"/>
      <c r="L5469" s="21">
        <v>9426.7862068965514</v>
      </c>
      <c r="M5469" s="68"/>
      <c r="N5469" s="4"/>
    </row>
    <row r="5470" spans="2:14">
      <c r="B5470" s="59" t="s">
        <v>8488</v>
      </c>
      <c r="C5470" s="7" t="s">
        <v>8489</v>
      </c>
      <c r="I5470" s="64"/>
      <c r="J5470" s="65"/>
      <c r="K5470" s="10"/>
      <c r="L5470" s="21">
        <v>11647.480459770117</v>
      </c>
      <c r="M5470" s="68"/>
      <c r="N5470" s="4"/>
    </row>
    <row r="5471" spans="2:14">
      <c r="B5471" s="59" t="s">
        <v>8490</v>
      </c>
      <c r="C5471" s="7" t="s">
        <v>8491</v>
      </c>
      <c r="I5471" s="64"/>
      <c r="J5471" s="65"/>
      <c r="K5471" s="10"/>
      <c r="L5471" s="21">
        <v>14701.442528735632</v>
      </c>
      <c r="M5471" s="68"/>
      <c r="N5471" s="4"/>
    </row>
    <row r="5472" spans="2:14">
      <c r="B5472" s="59" t="s">
        <v>8492</v>
      </c>
      <c r="C5472" s="7" t="s">
        <v>8493</v>
      </c>
      <c r="I5472" s="64"/>
      <c r="J5472" s="65"/>
      <c r="K5472" s="10"/>
      <c r="L5472" s="21">
        <v>13110.012643678161</v>
      </c>
      <c r="M5472" s="68"/>
      <c r="N5472" s="4"/>
    </row>
    <row r="5473" spans="2:14">
      <c r="B5473" s="59" t="s">
        <v>8494</v>
      </c>
      <c r="C5473" s="7" t="s">
        <v>8495</v>
      </c>
      <c r="I5473" s="64"/>
      <c r="J5473" s="65"/>
      <c r="K5473" s="10"/>
      <c r="L5473" s="21">
        <v>25518.192528735632</v>
      </c>
      <c r="M5473" s="68"/>
      <c r="N5473" s="4"/>
    </row>
    <row r="5474" spans="2:14">
      <c r="B5474" s="59" t="s">
        <v>8496</v>
      </c>
      <c r="C5474" s="7" t="s">
        <v>8497</v>
      </c>
      <c r="I5474" s="64"/>
      <c r="J5474" s="65"/>
      <c r="K5474" s="10"/>
      <c r="L5474" s="21">
        <v>27379.089655172414</v>
      </c>
      <c r="M5474" s="68"/>
      <c r="N5474" s="4"/>
    </row>
    <row r="5475" spans="2:14">
      <c r="B5475" s="59" t="s">
        <v>8498</v>
      </c>
      <c r="C5475" s="7" t="s">
        <v>8499</v>
      </c>
      <c r="I5475" s="64"/>
      <c r="J5475" s="65"/>
      <c r="K5475" s="10"/>
      <c r="L5475" s="21">
        <v>12417.82183908046</v>
      </c>
      <c r="M5475" s="68"/>
      <c r="N5475" s="4"/>
    </row>
    <row r="5476" spans="2:14">
      <c r="B5476" s="59" t="s">
        <v>8500</v>
      </c>
      <c r="C5476" s="7" t="s">
        <v>8501</v>
      </c>
      <c r="I5476" s="64"/>
      <c r="J5476" s="65"/>
      <c r="K5476" s="10"/>
      <c r="L5476" s="21">
        <v>15391.095977011495</v>
      </c>
      <c r="M5476" s="68"/>
      <c r="N5476" s="4"/>
    </row>
    <row r="5477" spans="2:14">
      <c r="B5477" s="59" t="s">
        <v>8502</v>
      </c>
      <c r="C5477" s="7" t="s">
        <v>8503</v>
      </c>
      <c r="I5477" s="64"/>
      <c r="J5477" s="65"/>
      <c r="K5477" s="10"/>
      <c r="L5477" s="21">
        <v>15546.889655172414</v>
      </c>
      <c r="M5477" s="68"/>
      <c r="N5477" s="4"/>
    </row>
    <row r="5478" spans="2:14">
      <c r="B5478" s="59" t="s">
        <v>8504</v>
      </c>
      <c r="C5478" s="7" t="s">
        <v>8505</v>
      </c>
      <c r="I5478" s="64"/>
      <c r="J5478" s="65"/>
      <c r="K5478" s="10"/>
      <c r="L5478" s="21">
        <v>17917.795402298852</v>
      </c>
      <c r="M5478" s="68"/>
      <c r="N5478" s="4"/>
    </row>
    <row r="5479" spans="2:14">
      <c r="B5479" s="59" t="s">
        <v>8506</v>
      </c>
      <c r="C5479" s="7" t="s">
        <v>8507</v>
      </c>
      <c r="I5479" s="64"/>
      <c r="J5479" s="65"/>
      <c r="K5479" s="10"/>
      <c r="L5479" s="21">
        <v>33654.479310344832</v>
      </c>
      <c r="M5479" s="68"/>
      <c r="N5479" s="4"/>
    </row>
    <row r="5480" spans="2:14">
      <c r="B5480" s="59" t="s">
        <v>8508</v>
      </c>
      <c r="C5480" s="7" t="s">
        <v>8509</v>
      </c>
      <c r="I5480" s="64"/>
      <c r="J5480" s="65"/>
      <c r="K5480" s="10"/>
      <c r="L5480" s="21">
        <v>37593.978735632183</v>
      </c>
      <c r="M5480" s="68"/>
      <c r="N5480" s="4"/>
    </row>
    <row r="5481" spans="2:14">
      <c r="B5481" s="59" t="s">
        <v>8510</v>
      </c>
      <c r="C5481" s="7" t="s">
        <v>8511</v>
      </c>
      <c r="I5481" s="64"/>
      <c r="J5481" s="65"/>
      <c r="K5481" s="10"/>
      <c r="L5481" s="21">
        <v>9194.8718390804588</v>
      </c>
      <c r="M5481" s="68"/>
      <c r="N5481" s="4"/>
    </row>
    <row r="5482" spans="2:14">
      <c r="B5482" s="59" t="s">
        <v>8512</v>
      </c>
      <c r="C5482" s="7" t="s">
        <v>8513</v>
      </c>
      <c r="I5482" s="64"/>
      <c r="J5482" s="65"/>
      <c r="K5482" s="10"/>
      <c r="L5482" s="21">
        <v>16835.3591954023</v>
      </c>
      <c r="M5482" s="68"/>
      <c r="N5482" s="4"/>
    </row>
    <row r="5483" spans="2:14">
      <c r="B5483" s="59" t="s">
        <v>8514</v>
      </c>
      <c r="C5483" s="7" t="s">
        <v>8515</v>
      </c>
      <c r="I5483" s="64"/>
      <c r="J5483" s="65"/>
      <c r="K5483" s="10"/>
      <c r="L5483" s="21">
        <v>17004.34712643678</v>
      </c>
      <c r="M5483" s="68"/>
      <c r="N5483" s="4"/>
    </row>
    <row r="5484" spans="2:14">
      <c r="B5484" s="59" t="s">
        <v>8516</v>
      </c>
      <c r="C5484" s="7" t="s">
        <v>8517</v>
      </c>
      <c r="I5484" s="64"/>
      <c r="J5484" s="65"/>
      <c r="K5484" s="10"/>
      <c r="L5484" s="21">
        <v>20541.929310344829</v>
      </c>
      <c r="M5484" s="68"/>
      <c r="N5484" s="4"/>
    </row>
    <row r="5485" spans="2:14">
      <c r="B5485" s="59" t="s">
        <v>8518</v>
      </c>
      <c r="C5485" s="7" t="s">
        <v>8519</v>
      </c>
      <c r="I5485" s="64"/>
      <c r="J5485" s="65"/>
      <c r="K5485" s="10"/>
      <c r="L5485" s="21">
        <v>36821.607471264368</v>
      </c>
      <c r="M5485" s="68"/>
      <c r="N5485" s="4"/>
    </row>
    <row r="5486" spans="2:14">
      <c r="B5486" s="59" t="s">
        <v>8520</v>
      </c>
      <c r="C5486" s="7" t="s">
        <v>8521</v>
      </c>
      <c r="I5486" s="64"/>
      <c r="J5486" s="65"/>
      <c r="K5486" s="10"/>
      <c r="L5486" s="21">
        <v>43365.449425287356</v>
      </c>
      <c r="M5486" s="68"/>
      <c r="N5486" s="4"/>
    </row>
    <row r="5487" spans="2:14">
      <c r="B5487" s="59" t="s">
        <v>8522</v>
      </c>
      <c r="C5487" s="7" t="s">
        <v>8523</v>
      </c>
      <c r="I5487" s="64"/>
      <c r="J5487" s="65"/>
      <c r="K5487" s="10"/>
      <c r="L5487" s="21">
        <v>9194.8718390804588</v>
      </c>
      <c r="M5487" s="68"/>
      <c r="N5487" s="4"/>
    </row>
    <row r="5488" spans="2:14">
      <c r="B5488" s="59" t="s">
        <v>8524</v>
      </c>
      <c r="C5488" s="7" t="s">
        <v>8525</v>
      </c>
      <c r="I5488" s="64"/>
      <c r="J5488" s="65"/>
      <c r="K5488" s="10"/>
      <c r="L5488" s="21">
        <v>16835.3591954023</v>
      </c>
      <c r="M5488" s="68"/>
      <c r="N5488" s="4"/>
    </row>
    <row r="5489" spans="2:14">
      <c r="B5489" s="59" t="s">
        <v>8526</v>
      </c>
      <c r="C5489" s="7" t="s">
        <v>8527</v>
      </c>
      <c r="I5489" s="64"/>
      <c r="J5489" s="65"/>
      <c r="K5489" s="10"/>
      <c r="L5489" s="21">
        <v>17004.34712643678</v>
      </c>
      <c r="M5489" s="68"/>
      <c r="N5489" s="4"/>
    </row>
    <row r="5490" spans="2:14">
      <c r="B5490" s="59" t="s">
        <v>8528</v>
      </c>
      <c r="C5490" s="7" t="s">
        <v>8529</v>
      </c>
      <c r="I5490" s="64"/>
      <c r="J5490" s="65"/>
      <c r="K5490" s="10"/>
      <c r="L5490" s="21">
        <v>20541.929310344829</v>
      </c>
      <c r="M5490" s="68"/>
      <c r="N5490" s="4"/>
    </row>
    <row r="5491" spans="2:14">
      <c r="B5491" s="59" t="s">
        <v>8530</v>
      </c>
      <c r="C5491" s="7" t="s">
        <v>8531</v>
      </c>
      <c r="I5491" s="64"/>
      <c r="J5491" s="65"/>
      <c r="K5491" s="10"/>
      <c r="L5491" s="21">
        <v>33559.074712643676</v>
      </c>
      <c r="M5491" s="68"/>
      <c r="N5491" s="4"/>
    </row>
    <row r="5492" spans="2:14">
      <c r="B5492" s="59" t="s">
        <v>8532</v>
      </c>
      <c r="C5492" s="7" t="s">
        <v>8533</v>
      </c>
      <c r="I5492" s="64"/>
      <c r="J5492" s="65"/>
      <c r="K5492" s="10"/>
      <c r="L5492" s="21">
        <v>43365.449425287356</v>
      </c>
      <c r="M5492" s="68"/>
      <c r="N5492" s="4"/>
    </row>
    <row r="5493" spans="2:14">
      <c r="B5493" s="59" t="s">
        <v>8534</v>
      </c>
      <c r="C5493" s="7" t="s">
        <v>8535</v>
      </c>
      <c r="I5493" s="64"/>
      <c r="J5493" s="65"/>
      <c r="K5493" s="10"/>
      <c r="L5493" s="21">
        <v>12095.070114942528</v>
      </c>
      <c r="M5493" s="68"/>
      <c r="N5493" s="4"/>
    </row>
    <row r="5494" spans="2:14">
      <c r="B5494" s="59" t="s">
        <v>8536</v>
      </c>
      <c r="C5494" s="7" t="s">
        <v>8537</v>
      </c>
      <c r="I5494" s="64"/>
      <c r="J5494" s="65"/>
      <c r="K5494" s="10"/>
      <c r="L5494" s="21">
        <v>14968.372413793104</v>
      </c>
      <c r="M5494" s="68"/>
      <c r="N5494" s="4"/>
    </row>
    <row r="5495" spans="2:14">
      <c r="B5495" s="59" t="s">
        <v>8538</v>
      </c>
      <c r="C5495" s="7" t="s">
        <v>8539</v>
      </c>
      <c r="I5495" s="64"/>
      <c r="J5495" s="65"/>
      <c r="K5495" s="10"/>
      <c r="L5495" s="21">
        <v>15116.554022988506</v>
      </c>
      <c r="M5495" s="68"/>
      <c r="N5495" s="4"/>
    </row>
    <row r="5496" spans="2:14">
      <c r="B5496" s="59" t="s">
        <v>8540</v>
      </c>
      <c r="C5496" s="7" t="s">
        <v>8541</v>
      </c>
      <c r="I5496" s="64"/>
      <c r="J5496" s="65"/>
      <c r="K5496" s="10"/>
      <c r="L5496" s="21">
        <v>17143.394252873564</v>
      </c>
      <c r="M5496" s="68"/>
      <c r="N5496" s="4"/>
    </row>
    <row r="5497" spans="2:14">
      <c r="B5497" s="59" t="s">
        <v>8542</v>
      </c>
      <c r="C5497" s="7" t="s">
        <v>8543</v>
      </c>
      <c r="I5497" s="64"/>
      <c r="J5497" s="65"/>
      <c r="K5497" s="10"/>
      <c r="L5497" s="21">
        <v>32723.269540229885</v>
      </c>
      <c r="M5497" s="68"/>
      <c r="N5497" s="4"/>
    </row>
    <row r="5498" spans="2:14">
      <c r="B5498" s="59" t="s">
        <v>8544</v>
      </c>
      <c r="C5498" s="7" t="s">
        <v>8545</v>
      </c>
      <c r="I5498" s="64"/>
      <c r="J5498" s="65"/>
      <c r="K5498" s="10"/>
      <c r="L5498" s="21">
        <v>35893.949999999997</v>
      </c>
      <c r="M5498" s="68"/>
      <c r="N5498" s="4"/>
    </row>
    <row r="5499" spans="2:14">
      <c r="B5499" s="59" t="s">
        <v>8546</v>
      </c>
      <c r="C5499" s="7" t="s">
        <v>8547</v>
      </c>
      <c r="I5499" s="64"/>
      <c r="J5499" s="65"/>
      <c r="K5499" s="10"/>
      <c r="L5499" s="21">
        <v>12095.070114942528</v>
      </c>
      <c r="M5499" s="68"/>
      <c r="N5499" s="4"/>
    </row>
    <row r="5500" spans="2:14">
      <c r="B5500" s="59" t="s">
        <v>8548</v>
      </c>
      <c r="C5500" s="7" t="s">
        <v>8549</v>
      </c>
      <c r="I5500" s="64"/>
      <c r="J5500" s="65"/>
      <c r="K5500" s="10"/>
      <c r="L5500" s="21">
        <v>14968.372413793104</v>
      </c>
      <c r="M5500" s="68"/>
      <c r="N5500" s="4"/>
    </row>
    <row r="5501" spans="2:14">
      <c r="B5501" s="59" t="s">
        <v>8550</v>
      </c>
      <c r="C5501" s="7" t="s">
        <v>8551</v>
      </c>
      <c r="I5501" s="64"/>
      <c r="J5501" s="65"/>
      <c r="K5501" s="10"/>
      <c r="L5501" s="21">
        <v>15116.554022988506</v>
      </c>
      <c r="M5501" s="68"/>
      <c r="N5501" s="4"/>
    </row>
    <row r="5502" spans="2:14">
      <c r="B5502" s="59" t="s">
        <v>8552</v>
      </c>
      <c r="C5502" s="7" t="s">
        <v>8553</v>
      </c>
      <c r="I5502" s="64"/>
      <c r="J5502" s="65"/>
      <c r="K5502" s="10"/>
      <c r="L5502" s="21">
        <v>17143.394252873564</v>
      </c>
      <c r="M5502" s="68"/>
      <c r="N5502" s="4"/>
    </row>
    <row r="5503" spans="2:14">
      <c r="B5503" s="59" t="s">
        <v>8554</v>
      </c>
      <c r="C5503" s="7" t="s">
        <v>8555</v>
      </c>
      <c r="I5503" s="64"/>
      <c r="J5503" s="65"/>
      <c r="K5503" s="10"/>
      <c r="L5503" s="21">
        <v>32723.269540229885</v>
      </c>
      <c r="M5503" s="68"/>
      <c r="N5503" s="4"/>
    </row>
    <row r="5504" spans="2:14">
      <c r="B5504" s="59" t="s">
        <v>8556</v>
      </c>
      <c r="C5504" s="7" t="s">
        <v>8557</v>
      </c>
      <c r="I5504" s="64"/>
      <c r="J5504" s="65"/>
      <c r="K5504" s="10"/>
      <c r="L5504" s="21">
        <v>35893.949999999997</v>
      </c>
      <c r="M5504" s="68"/>
      <c r="N5504" s="4"/>
    </row>
    <row r="5505" spans="2:14">
      <c r="B5505" s="59" t="s">
        <v>8558</v>
      </c>
      <c r="C5505" s="7" t="s">
        <v>8559</v>
      </c>
      <c r="I5505" s="64"/>
      <c r="J5505" s="65"/>
      <c r="K5505" s="10"/>
      <c r="L5505" s="21">
        <v>12242.744252873563</v>
      </c>
      <c r="M5505" s="68"/>
      <c r="N5505" s="4"/>
    </row>
    <row r="5506" spans="2:14">
      <c r="B5506" s="59" t="s">
        <v>8560</v>
      </c>
      <c r="C5506" s="7" t="s">
        <v>8561</v>
      </c>
      <c r="I5506" s="64"/>
      <c r="J5506" s="65"/>
      <c r="K5506" s="10"/>
      <c r="L5506" s="21">
        <v>15123.658620689655</v>
      </c>
      <c r="M5506" s="68"/>
      <c r="N5506" s="4"/>
    </row>
    <row r="5507" spans="2:14">
      <c r="B5507" s="59" t="s">
        <v>8562</v>
      </c>
      <c r="C5507" s="7" t="s">
        <v>8563</v>
      </c>
      <c r="I5507" s="64"/>
      <c r="J5507" s="65"/>
      <c r="K5507" s="10"/>
      <c r="L5507" s="21">
        <v>19092.591379310343</v>
      </c>
      <c r="M5507" s="68"/>
      <c r="N5507" s="4"/>
    </row>
    <row r="5508" spans="2:14">
      <c r="B5508" s="59" t="s">
        <v>8564</v>
      </c>
      <c r="C5508" s="7" t="s">
        <v>8565</v>
      </c>
      <c r="I5508" s="64"/>
      <c r="J5508" s="65"/>
      <c r="K5508" s="10"/>
      <c r="L5508" s="21">
        <v>17025.660919540231</v>
      </c>
      <c r="M5508" s="68"/>
      <c r="N5508" s="4"/>
    </row>
    <row r="5509" spans="2:14">
      <c r="B5509" s="59" t="s">
        <v>8566</v>
      </c>
      <c r="C5509" s="7" t="s">
        <v>8567</v>
      </c>
      <c r="I5509" s="64"/>
      <c r="J5509" s="65"/>
      <c r="K5509" s="10"/>
      <c r="L5509" s="21">
        <v>31556.085632183909</v>
      </c>
      <c r="M5509" s="68"/>
      <c r="N5509" s="4"/>
    </row>
    <row r="5510" spans="2:14">
      <c r="B5510" s="59" t="s">
        <v>8568</v>
      </c>
      <c r="C5510" s="7" t="s">
        <v>8569</v>
      </c>
      <c r="I5510" s="64"/>
      <c r="J5510" s="65"/>
      <c r="K5510" s="10"/>
      <c r="L5510" s="21">
        <v>39544.698275862065</v>
      </c>
      <c r="M5510" s="68"/>
      <c r="N5510" s="4"/>
    </row>
    <row r="5511" spans="2:14">
      <c r="B5511" s="59" t="s">
        <v>8570</v>
      </c>
      <c r="C5511" s="7" t="s">
        <v>8571</v>
      </c>
      <c r="I5511" s="64"/>
      <c r="J5511" s="65"/>
      <c r="K5511" s="10"/>
      <c r="L5511" s="21">
        <v>35556.989080459767</v>
      </c>
      <c r="M5511" s="68"/>
      <c r="N5511" s="4"/>
    </row>
    <row r="5512" spans="2:14">
      <c r="B5512" s="59" t="s">
        <v>8572</v>
      </c>
      <c r="C5512" s="7" t="s">
        <v>8573</v>
      </c>
      <c r="I5512" s="64"/>
      <c r="J5512" s="65"/>
      <c r="K5512" s="10"/>
      <c r="L5512" s="21">
        <v>42426.120114942532</v>
      </c>
      <c r="M5512" s="68"/>
      <c r="N5512" s="4"/>
    </row>
    <row r="5513" spans="2:14">
      <c r="B5513" s="59" t="s">
        <v>8574</v>
      </c>
      <c r="C5513" s="7" t="s">
        <v>8575</v>
      </c>
      <c r="I5513" s="64"/>
      <c r="J5513" s="65"/>
      <c r="K5513" s="10"/>
      <c r="L5513" s="21">
        <v>16139.616091954023</v>
      </c>
      <c r="M5513" s="68"/>
      <c r="N5513" s="4"/>
    </row>
    <row r="5514" spans="2:14">
      <c r="B5514" s="59" t="s">
        <v>8576</v>
      </c>
      <c r="C5514" s="7" t="s">
        <v>8577</v>
      </c>
      <c r="I5514" s="64"/>
      <c r="J5514" s="65"/>
      <c r="K5514" s="10"/>
      <c r="L5514" s="21">
        <v>20008.069540229884</v>
      </c>
      <c r="M5514" s="68"/>
      <c r="N5514" s="4"/>
    </row>
    <row r="5515" spans="2:14">
      <c r="B5515" s="59" t="s">
        <v>8578</v>
      </c>
      <c r="C5515" s="7" t="s">
        <v>8579</v>
      </c>
      <c r="I5515" s="64"/>
      <c r="J5515" s="65"/>
      <c r="K5515" s="10"/>
      <c r="L5515" s="21">
        <v>20208.013218390803</v>
      </c>
      <c r="M5515" s="68"/>
      <c r="N5515" s="4"/>
    </row>
    <row r="5516" spans="2:14">
      <c r="B5516" s="59" t="s">
        <v>8580</v>
      </c>
      <c r="C5516" s="7" t="s">
        <v>8581</v>
      </c>
      <c r="I5516" s="64"/>
      <c r="J5516" s="65"/>
      <c r="K5516" s="10"/>
      <c r="L5516" s="21">
        <v>22387.094827586207</v>
      </c>
      <c r="M5516" s="68"/>
      <c r="N5516" s="4"/>
    </row>
    <row r="5517" spans="2:14">
      <c r="B5517" s="59" t="s">
        <v>8582</v>
      </c>
      <c r="C5517" s="7" t="s">
        <v>8583</v>
      </c>
      <c r="I5517" s="64"/>
      <c r="J5517" s="65"/>
      <c r="K5517" s="10"/>
      <c r="L5517" s="21">
        <v>45691.190229885062</v>
      </c>
      <c r="M5517" s="68"/>
      <c r="N5517" s="4"/>
    </row>
    <row r="5518" spans="2:14">
      <c r="B5518" s="59" t="s">
        <v>8584</v>
      </c>
      <c r="C5518" s="7" t="s">
        <v>8585</v>
      </c>
      <c r="I5518" s="64"/>
      <c r="J5518" s="65"/>
      <c r="K5518" s="10"/>
      <c r="L5518" s="21">
        <v>47976.840804597698</v>
      </c>
      <c r="M5518" s="68"/>
      <c r="N5518" s="4"/>
    </row>
    <row r="5519" spans="2:14">
      <c r="B5519" s="59" t="s">
        <v>8586</v>
      </c>
      <c r="C5519" s="7" t="s">
        <v>8587</v>
      </c>
      <c r="I5519" s="64"/>
      <c r="J5519" s="65"/>
      <c r="K5519" s="10"/>
      <c r="L5519" s="21">
        <v>48871.005172413796</v>
      </c>
      <c r="M5519" s="68"/>
      <c r="N5519" s="4"/>
    </row>
    <row r="5520" spans="2:14">
      <c r="B5520" s="59" t="s">
        <v>8588</v>
      </c>
      <c r="C5520" s="7" t="s">
        <v>8589</v>
      </c>
      <c r="I5520" s="64"/>
      <c r="J5520" s="65"/>
      <c r="K5520" s="10"/>
      <c r="L5520" s="21">
        <v>46651.325862068967</v>
      </c>
      <c r="M5520" s="68"/>
      <c r="N5520" s="4"/>
    </row>
    <row r="5521" spans="2:14">
      <c r="B5521" s="59" t="s">
        <v>8590</v>
      </c>
      <c r="C5521" s="7" t="s">
        <v>8591</v>
      </c>
      <c r="I5521" s="64"/>
      <c r="J5521" s="65"/>
      <c r="K5521" s="10"/>
      <c r="L5521" s="21">
        <v>11950.440804597702</v>
      </c>
      <c r="M5521" s="68"/>
      <c r="N5521" s="4"/>
    </row>
    <row r="5522" spans="2:14">
      <c r="B5522" s="59" t="s">
        <v>8592</v>
      </c>
      <c r="C5522" s="7" t="s">
        <v>8593</v>
      </c>
      <c r="I5522" s="64"/>
      <c r="J5522" s="65"/>
      <c r="K5522" s="10"/>
      <c r="L5522" s="21">
        <v>23073.195977011492</v>
      </c>
      <c r="M5522" s="68"/>
      <c r="N5522" s="4"/>
    </row>
    <row r="5523" spans="2:14">
      <c r="B5523" s="59" t="s">
        <v>8594</v>
      </c>
      <c r="C5523" s="7" t="s">
        <v>8595</v>
      </c>
      <c r="I5523" s="64"/>
      <c r="J5523" s="65"/>
      <c r="K5523" s="10"/>
      <c r="L5523" s="21">
        <v>23304.602873563217</v>
      </c>
      <c r="M5523" s="68"/>
      <c r="N5523" s="4"/>
    </row>
    <row r="5524" spans="2:14">
      <c r="B5524" s="59" t="s">
        <v>8596</v>
      </c>
      <c r="C5524" s="7" t="s">
        <v>8597</v>
      </c>
      <c r="I5524" s="64"/>
      <c r="J5524" s="65"/>
      <c r="K5524" s="10"/>
      <c r="L5524" s="21">
        <v>30322.42298850575</v>
      </c>
      <c r="M5524" s="68"/>
      <c r="N5524" s="4"/>
    </row>
    <row r="5525" spans="2:14">
      <c r="B5525" s="59" t="s">
        <v>8598</v>
      </c>
      <c r="C5525" s="7" t="s">
        <v>8599</v>
      </c>
      <c r="I5525" s="64"/>
      <c r="J5525" s="65"/>
      <c r="K5525" s="10"/>
      <c r="L5525" s="21">
        <v>47864.689655172413</v>
      </c>
      <c r="M5525" s="68"/>
      <c r="N5525" s="4"/>
    </row>
    <row r="5526" spans="2:14">
      <c r="B5526" s="59" t="s">
        <v>8600</v>
      </c>
      <c r="C5526" s="7" t="s">
        <v>8601</v>
      </c>
      <c r="I5526" s="64"/>
      <c r="J5526" s="65"/>
      <c r="K5526" s="10"/>
      <c r="L5526" s="21">
        <v>47976.840804597698</v>
      </c>
      <c r="M5526" s="68"/>
      <c r="N5526" s="4"/>
    </row>
    <row r="5527" spans="2:14">
      <c r="B5527" s="59" t="s">
        <v>8602</v>
      </c>
      <c r="C5527" s="7" t="s">
        <v>8603</v>
      </c>
      <c r="I5527" s="64"/>
      <c r="J5527" s="65"/>
      <c r="K5527" s="10"/>
      <c r="L5527" s="21">
        <v>56371.937931034488</v>
      </c>
      <c r="M5527" s="68"/>
      <c r="N5527" s="4"/>
    </row>
    <row r="5528" spans="2:14">
      <c r="B5528" s="59" t="s">
        <v>8604</v>
      </c>
      <c r="C5528" s="7" t="s">
        <v>8605</v>
      </c>
      <c r="I5528" s="64"/>
      <c r="J5528" s="65"/>
      <c r="K5528" s="10"/>
      <c r="L5528" s="21">
        <v>53810.730459770115</v>
      </c>
      <c r="M5528" s="68"/>
      <c r="N5528" s="4"/>
    </row>
    <row r="5529" spans="2:14">
      <c r="B5529" s="59" t="s">
        <v>8606</v>
      </c>
      <c r="C5529" s="7" t="s">
        <v>8607</v>
      </c>
      <c r="I5529" s="64"/>
      <c r="J5529" s="65"/>
      <c r="K5529" s="10"/>
      <c r="L5529" s="21">
        <v>11950.440804597702</v>
      </c>
      <c r="M5529" s="68"/>
      <c r="N5529" s="4"/>
    </row>
    <row r="5530" spans="2:14">
      <c r="B5530" s="59" t="s">
        <v>8608</v>
      </c>
      <c r="C5530" s="7" t="s">
        <v>8609</v>
      </c>
      <c r="I5530" s="64"/>
      <c r="J5530" s="65"/>
      <c r="K5530" s="10"/>
      <c r="L5530" s="21">
        <v>23073.195977011492</v>
      </c>
      <c r="M5530" s="68"/>
      <c r="N5530" s="4"/>
    </row>
    <row r="5531" spans="2:14">
      <c r="B5531" s="59" t="s">
        <v>8610</v>
      </c>
      <c r="C5531" s="7" t="s">
        <v>8611</v>
      </c>
      <c r="I5531" s="64"/>
      <c r="J5531" s="65"/>
      <c r="K5531" s="10"/>
      <c r="L5531" s="21">
        <v>23304.602873563217</v>
      </c>
      <c r="M5531" s="68"/>
      <c r="N5531" s="4"/>
    </row>
    <row r="5532" spans="2:14">
      <c r="B5532" s="59" t="s">
        <v>8612</v>
      </c>
      <c r="C5532" s="7" t="s">
        <v>8613</v>
      </c>
      <c r="I5532" s="64"/>
      <c r="J5532" s="65"/>
      <c r="K5532" s="10"/>
      <c r="L5532" s="21">
        <v>30322.42298850575</v>
      </c>
      <c r="M5532" s="68"/>
      <c r="N5532" s="4"/>
    </row>
    <row r="5533" spans="2:14">
      <c r="B5533" s="59" t="s">
        <v>8614</v>
      </c>
      <c r="C5533" s="7" t="s">
        <v>8615</v>
      </c>
      <c r="I5533" s="64"/>
      <c r="J5533" s="65"/>
      <c r="K5533" s="10"/>
      <c r="L5533" s="21">
        <v>43623.752298850573</v>
      </c>
      <c r="M5533" s="68"/>
      <c r="N5533" s="4"/>
    </row>
    <row r="5534" spans="2:14">
      <c r="B5534" s="59" t="s">
        <v>8616</v>
      </c>
      <c r="C5534" s="7" t="s">
        <v>8617</v>
      </c>
      <c r="I5534" s="64"/>
      <c r="J5534" s="65"/>
      <c r="K5534" s="10"/>
      <c r="L5534" s="21">
        <v>45803.848850574715</v>
      </c>
      <c r="M5534" s="68"/>
      <c r="N5534" s="4"/>
    </row>
    <row r="5535" spans="2:14">
      <c r="B5535" s="59" t="s">
        <v>8618</v>
      </c>
      <c r="C5535" s="7" t="s">
        <v>8619</v>
      </c>
      <c r="I5535" s="64"/>
      <c r="J5535" s="65"/>
      <c r="K5535" s="10"/>
      <c r="L5535" s="21">
        <v>56371.937931034488</v>
      </c>
      <c r="M5535" s="68"/>
      <c r="N5535" s="4"/>
    </row>
    <row r="5536" spans="2:14">
      <c r="B5536" s="59" t="s">
        <v>8620</v>
      </c>
      <c r="C5536" s="7" t="s">
        <v>8621</v>
      </c>
      <c r="I5536" s="64"/>
      <c r="J5536" s="65"/>
      <c r="K5536" s="10"/>
      <c r="L5536" s="21">
        <v>53810.730459770115</v>
      </c>
      <c r="M5536" s="68"/>
      <c r="N5536" s="4"/>
    </row>
    <row r="5537" spans="2:14">
      <c r="B5537" s="59" t="s">
        <v>8622</v>
      </c>
      <c r="C5537" s="7" t="s">
        <v>8623</v>
      </c>
      <c r="I5537" s="64"/>
      <c r="J5537" s="65"/>
      <c r="K5537" s="10"/>
      <c r="L5537" s="21">
        <v>16559.294827586207</v>
      </c>
      <c r="M5537" s="68"/>
      <c r="N5537" s="4"/>
    </row>
    <row r="5538" spans="2:14">
      <c r="B5538" s="59" t="s">
        <v>8624</v>
      </c>
      <c r="C5538" s="7" t="s">
        <v>8625</v>
      </c>
      <c r="I5538" s="64"/>
      <c r="J5538" s="65"/>
      <c r="K5538" s="10"/>
      <c r="L5538" s="21">
        <v>23328.961494252875</v>
      </c>
      <c r="M5538" s="68"/>
      <c r="N5538" s="4"/>
    </row>
    <row r="5539" spans="2:14">
      <c r="B5539" s="59" t="s">
        <v>8626</v>
      </c>
      <c r="C5539" s="7" t="s">
        <v>8627</v>
      </c>
      <c r="I5539" s="64"/>
      <c r="J5539" s="65"/>
      <c r="K5539" s="10"/>
      <c r="L5539" s="21">
        <v>23561.383333333335</v>
      </c>
      <c r="M5539" s="68"/>
      <c r="N5539" s="4"/>
    </row>
    <row r="5540" spans="2:14">
      <c r="B5540" s="59" t="s">
        <v>8628</v>
      </c>
      <c r="C5540" s="7" t="s">
        <v>8629</v>
      </c>
      <c r="I5540" s="64"/>
      <c r="J5540" s="65"/>
      <c r="K5540" s="10"/>
      <c r="L5540" s="21">
        <v>22939.223563218395</v>
      </c>
      <c r="M5540" s="68"/>
      <c r="N5540" s="4"/>
    </row>
    <row r="5541" spans="2:14">
      <c r="B5541" s="59" t="s">
        <v>8630</v>
      </c>
      <c r="C5541" s="7" t="s">
        <v>8631</v>
      </c>
      <c r="I5541" s="64"/>
      <c r="J5541" s="65"/>
      <c r="K5541" s="10"/>
      <c r="L5541" s="21">
        <v>42568.212068965513</v>
      </c>
      <c r="M5541" s="68"/>
      <c r="N5541" s="4"/>
    </row>
    <row r="5542" spans="2:14">
      <c r="B5542" s="59" t="s">
        <v>8632</v>
      </c>
      <c r="C5542" s="7" t="s">
        <v>8633</v>
      </c>
      <c r="I5542" s="64"/>
      <c r="J5542" s="65"/>
      <c r="K5542" s="10"/>
      <c r="L5542" s="21">
        <v>44695.024137931039</v>
      </c>
      <c r="M5542" s="68"/>
      <c r="N5542" s="4"/>
    </row>
    <row r="5543" spans="2:14">
      <c r="B5543" s="59" t="s">
        <v>8634</v>
      </c>
      <c r="C5543" s="7" t="s">
        <v>8635</v>
      </c>
      <c r="I5543" s="64"/>
      <c r="J5543" s="65"/>
      <c r="K5543" s="10"/>
      <c r="L5543" s="21">
        <v>46658.430459770112</v>
      </c>
      <c r="M5543" s="68"/>
      <c r="N5543" s="4"/>
    </row>
    <row r="5544" spans="2:14">
      <c r="B5544" s="59" t="s">
        <v>8636</v>
      </c>
      <c r="C5544" s="7" t="s">
        <v>8637</v>
      </c>
      <c r="I5544" s="64"/>
      <c r="J5544" s="65"/>
      <c r="K5544" s="10"/>
      <c r="L5544" s="21">
        <v>44537.708045977008</v>
      </c>
      <c r="M5544" s="68"/>
      <c r="N5544" s="4"/>
    </row>
    <row r="5545" spans="2:14">
      <c r="B5545" s="59" t="s">
        <v>8638</v>
      </c>
      <c r="C5545" s="7" t="s">
        <v>8639</v>
      </c>
      <c r="I5545" s="64"/>
      <c r="J5545" s="65"/>
      <c r="K5545" s="10"/>
      <c r="L5545" s="21">
        <v>16559.294827586207</v>
      </c>
      <c r="M5545" s="68"/>
      <c r="N5545" s="4"/>
    </row>
    <row r="5546" spans="2:14">
      <c r="B5546" s="59" t="s">
        <v>8640</v>
      </c>
      <c r="C5546" s="7" t="s">
        <v>8641</v>
      </c>
      <c r="I5546" s="64"/>
      <c r="J5546" s="65"/>
      <c r="K5546" s="10"/>
      <c r="L5546" s="21">
        <v>23328.961494252875</v>
      </c>
      <c r="M5546" s="68"/>
      <c r="N5546" s="4"/>
    </row>
    <row r="5547" spans="2:14">
      <c r="B5547" s="59" t="s">
        <v>8642</v>
      </c>
      <c r="C5547" s="7" t="s">
        <v>8643</v>
      </c>
      <c r="I5547" s="64"/>
      <c r="J5547" s="65"/>
      <c r="K5547" s="10"/>
      <c r="L5547" s="21">
        <v>23561.383333333335</v>
      </c>
      <c r="M5547" s="68"/>
      <c r="N5547" s="4"/>
    </row>
    <row r="5548" spans="2:14">
      <c r="B5548" s="59" t="s">
        <v>8644</v>
      </c>
      <c r="C5548" s="7" t="s">
        <v>8645</v>
      </c>
      <c r="I5548" s="64"/>
      <c r="J5548" s="65"/>
      <c r="K5548" s="10"/>
      <c r="L5548" s="21">
        <v>22939.223563218395</v>
      </c>
      <c r="M5548" s="68"/>
      <c r="N5548" s="4"/>
    </row>
    <row r="5549" spans="2:14">
      <c r="B5549" s="59" t="s">
        <v>8646</v>
      </c>
      <c r="C5549" s="7" t="s">
        <v>8647</v>
      </c>
      <c r="I5549" s="64"/>
      <c r="J5549" s="65"/>
      <c r="K5549" s="10"/>
      <c r="L5549" s="21">
        <v>42568.212068965513</v>
      </c>
      <c r="M5549" s="68"/>
      <c r="N5549" s="4"/>
    </row>
    <row r="5550" spans="2:14">
      <c r="B5550" s="59" t="s">
        <v>8648</v>
      </c>
      <c r="C5550" s="7" t="s">
        <v>8649</v>
      </c>
      <c r="I5550" s="64"/>
      <c r="J5550" s="65"/>
      <c r="K5550" s="10"/>
      <c r="L5550" s="21">
        <v>44695.024137931039</v>
      </c>
      <c r="M5550" s="68"/>
      <c r="N5550" s="4"/>
    </row>
    <row r="5551" spans="2:14">
      <c r="B5551" s="59" t="s">
        <v>8650</v>
      </c>
      <c r="C5551" s="7" t="s">
        <v>8651</v>
      </c>
      <c r="I5551" s="64"/>
      <c r="J5551" s="65"/>
      <c r="K5551" s="10"/>
      <c r="L5551" s="21">
        <v>46658.430459770112</v>
      </c>
      <c r="M5551" s="68"/>
      <c r="N5551" s="4"/>
    </row>
    <row r="5552" spans="2:14">
      <c r="B5552" s="59" t="s">
        <v>8652</v>
      </c>
      <c r="C5552" s="7" t="s">
        <v>8653</v>
      </c>
      <c r="I5552" s="64"/>
      <c r="J5552" s="65"/>
      <c r="K5552" s="10"/>
      <c r="L5552" s="21">
        <v>44537.708045977008</v>
      </c>
      <c r="M5552" s="68"/>
      <c r="N5552" s="4"/>
    </row>
    <row r="5553" spans="2:14">
      <c r="B5553" s="59" t="s">
        <v>8654</v>
      </c>
      <c r="C5553" s="7" t="s">
        <v>8655</v>
      </c>
      <c r="I5553" s="64"/>
      <c r="J5553" s="65"/>
      <c r="K5553" s="10"/>
      <c r="L5553" s="21">
        <v>12950.666666666666</v>
      </c>
      <c r="M5553" s="68"/>
      <c r="N5553" s="4"/>
    </row>
    <row r="5554" spans="2:14">
      <c r="B5554" s="59" t="s">
        <v>8656</v>
      </c>
      <c r="C5554" s="7" t="s">
        <v>8657</v>
      </c>
      <c r="I5554" s="64"/>
      <c r="J5554" s="65"/>
      <c r="K5554" s="10"/>
      <c r="L5554" s="21">
        <v>15994.986781609197</v>
      </c>
      <c r="M5554" s="68"/>
      <c r="N5554" s="4"/>
    </row>
    <row r="5555" spans="2:14">
      <c r="B5555" s="59" t="s">
        <v>8658</v>
      </c>
      <c r="C5555" s="7" t="s">
        <v>8659</v>
      </c>
      <c r="I5555" s="64"/>
      <c r="J5555" s="65"/>
      <c r="K5555" s="10"/>
      <c r="L5555" s="21">
        <v>18006.602873563221</v>
      </c>
      <c r="M5555" s="68"/>
      <c r="N5555" s="4"/>
    </row>
    <row r="5556" spans="2:14">
      <c r="B5556" s="59" t="s">
        <v>8660</v>
      </c>
      <c r="C5556" s="7" t="s">
        <v>8661</v>
      </c>
      <c r="I5556" s="64"/>
      <c r="J5556" s="65"/>
      <c r="K5556" s="10"/>
      <c r="L5556" s="21">
        <v>31867.67298850575</v>
      </c>
      <c r="M5556" s="68"/>
      <c r="N5556" s="4"/>
    </row>
    <row r="5557" spans="2:14">
      <c r="B5557" s="59" t="s">
        <v>8662</v>
      </c>
      <c r="C5557" s="7" t="s">
        <v>8663</v>
      </c>
      <c r="I5557" s="64"/>
      <c r="J5557" s="65"/>
      <c r="K5557" s="10"/>
      <c r="L5557" s="21">
        <v>13657.574137931035</v>
      </c>
      <c r="M5557" s="68"/>
      <c r="N5557" s="4"/>
    </row>
    <row r="5558" spans="2:14">
      <c r="B5558" s="59" t="s">
        <v>8664</v>
      </c>
      <c r="C5558" s="7" t="s">
        <v>8665</v>
      </c>
      <c r="I5558" s="64"/>
      <c r="J5558" s="65"/>
      <c r="K5558" s="10"/>
      <c r="L5558" s="21">
        <v>16930.256321839082</v>
      </c>
      <c r="M5558" s="68"/>
      <c r="N5558" s="4"/>
    </row>
    <row r="5559" spans="2:14">
      <c r="B5559" s="59" t="s">
        <v>8666</v>
      </c>
      <c r="C5559" s="7" t="s">
        <v>8667</v>
      </c>
      <c r="I5559" s="64"/>
      <c r="J5559" s="65"/>
      <c r="K5559" s="10"/>
      <c r="L5559" s="21">
        <v>19710.183908045979</v>
      </c>
      <c r="M5559" s="68"/>
      <c r="N5559" s="4"/>
    </row>
    <row r="5560" spans="2:14">
      <c r="B5560" s="59" t="s">
        <v>8668</v>
      </c>
      <c r="C5560" s="7" t="s">
        <v>8669</v>
      </c>
      <c r="I5560" s="64"/>
      <c r="J5560" s="65"/>
      <c r="K5560" s="10"/>
      <c r="L5560" s="21">
        <v>33739.227011494251</v>
      </c>
      <c r="M5560" s="68"/>
      <c r="N5560" s="4"/>
    </row>
    <row r="5561" spans="2:14">
      <c r="B5561" s="59" t="s">
        <v>8670</v>
      </c>
      <c r="C5561" s="7" t="s">
        <v>8671</v>
      </c>
      <c r="I5561" s="64"/>
      <c r="J5561" s="65"/>
      <c r="K5561" s="10"/>
      <c r="L5561" s="21">
        <v>10111.364942528737</v>
      </c>
      <c r="M5561" s="68"/>
      <c r="N5561" s="4"/>
    </row>
    <row r="5562" spans="2:14">
      <c r="B5562" s="59" t="s">
        <v>8672</v>
      </c>
      <c r="C5562" s="7" t="s">
        <v>8673</v>
      </c>
      <c r="I5562" s="64"/>
      <c r="J5562" s="65"/>
      <c r="K5562" s="10"/>
      <c r="L5562" s="21">
        <v>18518.641379310346</v>
      </c>
      <c r="M5562" s="68"/>
      <c r="N5562" s="4"/>
    </row>
    <row r="5563" spans="2:14">
      <c r="B5563" s="59" t="s">
        <v>8674</v>
      </c>
      <c r="C5563" s="7" t="s">
        <v>8675</v>
      </c>
      <c r="I5563" s="64"/>
      <c r="J5563" s="65"/>
      <c r="K5563" s="10"/>
      <c r="L5563" s="21">
        <v>22595.158045977008</v>
      </c>
      <c r="M5563" s="68"/>
      <c r="N5563" s="4"/>
    </row>
    <row r="5564" spans="2:14">
      <c r="B5564" s="59" t="s">
        <v>8676</v>
      </c>
      <c r="C5564" s="7" t="s">
        <v>8677</v>
      </c>
      <c r="I5564" s="64"/>
      <c r="J5564" s="65"/>
      <c r="K5564" s="10"/>
      <c r="L5564" s="21">
        <v>36913.967241379309</v>
      </c>
      <c r="M5564" s="68"/>
      <c r="N5564" s="4"/>
    </row>
    <row r="5565" spans="2:14">
      <c r="B5565" s="59" t="s">
        <v>8678</v>
      </c>
      <c r="C5565" s="7" t="s">
        <v>8679</v>
      </c>
      <c r="I5565" s="64"/>
      <c r="J5565" s="65"/>
      <c r="K5565" s="10"/>
      <c r="L5565" s="21">
        <v>16832.821839080461</v>
      </c>
      <c r="M5565" s="68"/>
      <c r="N5565" s="4"/>
    </row>
    <row r="5566" spans="2:14">
      <c r="B5566" s="59" t="s">
        <v>8680</v>
      </c>
      <c r="C5566" s="7" t="s">
        <v>8681</v>
      </c>
      <c r="I5566" s="64"/>
      <c r="J5566" s="65"/>
      <c r="K5566" s="10"/>
      <c r="L5566" s="21">
        <v>20792.620114942529</v>
      </c>
      <c r="M5566" s="68"/>
      <c r="N5566" s="4"/>
    </row>
    <row r="5567" spans="2:14">
      <c r="B5567" s="59" t="s">
        <v>8682</v>
      </c>
      <c r="C5567" s="7" t="s">
        <v>8683</v>
      </c>
      <c r="I5567" s="64"/>
      <c r="J5567" s="65"/>
      <c r="K5567" s="10"/>
      <c r="L5567" s="21">
        <v>23406.604597701149</v>
      </c>
      <c r="M5567" s="68"/>
      <c r="N5567" s="4"/>
    </row>
    <row r="5568" spans="2:14">
      <c r="B5568" s="59" t="s">
        <v>8684</v>
      </c>
      <c r="C5568" s="7" t="s">
        <v>8685</v>
      </c>
      <c r="I5568" s="64"/>
      <c r="J5568" s="65"/>
      <c r="K5568" s="10"/>
      <c r="L5568" s="21">
        <v>17754.389655172414</v>
      </c>
      <c r="M5568" s="68"/>
      <c r="N5568" s="4"/>
    </row>
    <row r="5569" spans="2:14">
      <c r="B5569" s="59" t="s">
        <v>8686</v>
      </c>
      <c r="C5569" s="7" t="s">
        <v>8687</v>
      </c>
      <c r="I5569" s="64"/>
      <c r="J5569" s="65"/>
      <c r="K5569" s="10"/>
      <c r="L5569" s="21">
        <v>22009.536206896551</v>
      </c>
      <c r="M5569" s="68"/>
      <c r="N5569" s="4"/>
    </row>
    <row r="5570" spans="2:14">
      <c r="B5570" s="59" t="s">
        <v>8688</v>
      </c>
      <c r="C5570" s="7" t="s">
        <v>8689</v>
      </c>
      <c r="I5570" s="64"/>
      <c r="J5570" s="65"/>
      <c r="K5570" s="10"/>
      <c r="L5570" s="21">
        <v>24623.520689655172</v>
      </c>
      <c r="M5570" s="68"/>
      <c r="N5570" s="4"/>
    </row>
    <row r="5571" spans="2:14">
      <c r="B5571" s="59" t="s">
        <v>8690</v>
      </c>
      <c r="C5571" s="7" t="s">
        <v>8691</v>
      </c>
      <c r="I5571" s="64"/>
      <c r="J5571" s="65"/>
      <c r="K5571" s="10"/>
      <c r="L5571" s="21">
        <v>13145.028160919541</v>
      </c>
      <c r="M5571" s="68"/>
      <c r="N5571" s="4"/>
    </row>
    <row r="5572" spans="2:14">
      <c r="B5572" s="59" t="s">
        <v>8692</v>
      </c>
      <c r="C5572" s="7" t="s">
        <v>8693</v>
      </c>
      <c r="I5572" s="64"/>
      <c r="J5572" s="65"/>
      <c r="K5572" s="10"/>
      <c r="L5572" s="21">
        <v>25380.160344827586</v>
      </c>
      <c r="M5572" s="68"/>
      <c r="N5572" s="4"/>
    </row>
    <row r="5573" spans="2:14">
      <c r="B5573" s="59" t="s">
        <v>8694</v>
      </c>
      <c r="C5573" s="7" t="s">
        <v>8695</v>
      </c>
      <c r="I5573" s="64"/>
      <c r="J5573" s="65"/>
      <c r="K5573" s="10"/>
      <c r="L5573" s="21">
        <v>33354.563793103451</v>
      </c>
      <c r="M5573" s="68"/>
      <c r="N5573" s="4"/>
    </row>
    <row r="5574" spans="2:14">
      <c r="B5574" s="59" t="s">
        <v>36957</v>
      </c>
      <c r="C5574" s="7" t="s">
        <v>39124</v>
      </c>
      <c r="I5574" s="64"/>
      <c r="J5574" s="65"/>
      <c r="K5574" s="10"/>
      <c r="L5574" s="21">
        <v>619.11494252873558</v>
      </c>
      <c r="M5574" s="68"/>
      <c r="N5574" s="4"/>
    </row>
    <row r="5575" spans="2:14">
      <c r="B5575" s="59" t="s">
        <v>8696</v>
      </c>
      <c r="C5575" s="7" t="s">
        <v>8697</v>
      </c>
      <c r="I5575" s="64"/>
      <c r="J5575" s="65"/>
      <c r="K5575" s="10"/>
      <c r="L5575" s="21">
        <v>5731.8879310344828</v>
      </c>
      <c r="M5575" s="68"/>
      <c r="N5575" s="4"/>
    </row>
    <row r="5576" spans="2:14">
      <c r="B5576" s="59" t="s">
        <v>8698</v>
      </c>
      <c r="C5576" s="7" t="s">
        <v>8699</v>
      </c>
      <c r="I5576" s="64"/>
      <c r="J5576" s="65"/>
      <c r="K5576" s="10"/>
      <c r="L5576" s="21">
        <v>6243.9264367816095</v>
      </c>
      <c r="M5576" s="68"/>
      <c r="N5576" s="4"/>
    </row>
    <row r="5577" spans="2:14">
      <c r="B5577" s="59" t="s">
        <v>8700</v>
      </c>
      <c r="C5577" s="7" t="s">
        <v>8701</v>
      </c>
      <c r="I5577" s="64"/>
      <c r="J5577" s="65"/>
      <c r="K5577" s="10"/>
      <c r="L5577" s="21">
        <v>6910.7436781609194</v>
      </c>
      <c r="M5577" s="68"/>
      <c r="N5577" s="4"/>
    </row>
    <row r="5578" spans="2:14">
      <c r="B5578" s="59" t="s">
        <v>8702</v>
      </c>
      <c r="C5578" s="7" t="s">
        <v>8703</v>
      </c>
      <c r="I5578" s="64"/>
      <c r="J5578" s="65"/>
      <c r="K5578" s="10"/>
      <c r="L5578" s="21">
        <v>7041.1637931034484</v>
      </c>
      <c r="M5578" s="68"/>
      <c r="N5578" s="4"/>
    </row>
    <row r="5579" spans="2:14">
      <c r="B5579" s="59" t="s">
        <v>8704</v>
      </c>
      <c r="C5579" s="7" t="s">
        <v>8705</v>
      </c>
      <c r="I5579" s="64"/>
      <c r="J5579" s="65"/>
      <c r="K5579" s="10"/>
      <c r="L5579" s="21">
        <v>7553.7097701149423</v>
      </c>
      <c r="M5579" s="68"/>
      <c r="N5579" s="4"/>
    </row>
    <row r="5580" spans="2:14">
      <c r="B5580" s="59" t="s">
        <v>8706</v>
      </c>
      <c r="C5580" s="7" t="s">
        <v>8707</v>
      </c>
      <c r="I5580" s="64"/>
      <c r="J5580" s="65"/>
      <c r="K5580" s="10"/>
      <c r="L5580" s="21">
        <v>8217.482183908045</v>
      </c>
      <c r="M5580" s="68"/>
      <c r="N5580" s="4"/>
    </row>
    <row r="5581" spans="2:14">
      <c r="B5581" s="59" t="s">
        <v>8708</v>
      </c>
      <c r="C5581" s="7" t="s">
        <v>8709</v>
      </c>
      <c r="I5581" s="64"/>
      <c r="J5581" s="65"/>
      <c r="K5581" s="10"/>
      <c r="L5581" s="21">
        <v>3840.0350574712643</v>
      </c>
      <c r="M5581" s="68"/>
      <c r="N5581" s="4"/>
    </row>
    <row r="5582" spans="2:14">
      <c r="B5582" s="59" t="s">
        <v>8710</v>
      </c>
      <c r="C5582" s="7" t="s">
        <v>8711</v>
      </c>
      <c r="I5582" s="64"/>
      <c r="J5582" s="65"/>
      <c r="K5582" s="10"/>
      <c r="L5582" s="21">
        <v>4606.3166666666666</v>
      </c>
      <c r="M5582" s="68"/>
      <c r="N5582" s="4"/>
    </row>
    <row r="5583" spans="2:14">
      <c r="B5583" s="59" t="s">
        <v>8712</v>
      </c>
      <c r="C5583" s="7" t="s">
        <v>8713</v>
      </c>
      <c r="I5583" s="64"/>
      <c r="J5583" s="65"/>
      <c r="K5583" s="10"/>
      <c r="L5583" s="21">
        <v>4606.3166666666666</v>
      </c>
      <c r="M5583" s="68"/>
      <c r="N5583" s="4"/>
    </row>
    <row r="5584" spans="2:14">
      <c r="B5584" s="59" t="s">
        <v>8714</v>
      </c>
      <c r="C5584" s="7" t="s">
        <v>8715</v>
      </c>
      <c r="I5584" s="64"/>
      <c r="J5584" s="65"/>
      <c r="K5584" s="10"/>
      <c r="L5584" s="21">
        <v>4606.3166666666666</v>
      </c>
      <c r="M5584" s="68"/>
      <c r="N5584" s="4"/>
    </row>
    <row r="5585" spans="2:14">
      <c r="B5585" s="59" t="s">
        <v>8716</v>
      </c>
      <c r="C5585" s="7" t="s">
        <v>8717</v>
      </c>
      <c r="I5585" s="64"/>
      <c r="J5585" s="65"/>
      <c r="K5585" s="10"/>
      <c r="L5585" s="21">
        <v>4606.3166666666666</v>
      </c>
      <c r="M5585" s="68"/>
      <c r="N5585" s="4"/>
    </row>
    <row r="5586" spans="2:14">
      <c r="B5586" s="59" t="s">
        <v>8718</v>
      </c>
      <c r="C5586" s="7" t="s">
        <v>8719</v>
      </c>
      <c r="I5586" s="64"/>
      <c r="J5586" s="65"/>
      <c r="K5586" s="10"/>
      <c r="L5586" s="21">
        <v>4965.0988505747127</v>
      </c>
      <c r="M5586" s="68"/>
      <c r="N5586" s="4"/>
    </row>
    <row r="5587" spans="2:14">
      <c r="B5587" s="59" t="s">
        <v>8720</v>
      </c>
      <c r="C5587" s="7" t="s">
        <v>8721</v>
      </c>
      <c r="I5587" s="64"/>
      <c r="J5587" s="65"/>
      <c r="K5587" s="10"/>
      <c r="L5587" s="21">
        <v>4965.0988505747127</v>
      </c>
      <c r="M5587" s="68"/>
      <c r="N5587" s="4"/>
    </row>
    <row r="5588" spans="2:14">
      <c r="B5588" s="59" t="s">
        <v>8722</v>
      </c>
      <c r="C5588" s="7" t="s">
        <v>8723</v>
      </c>
      <c r="I5588" s="64"/>
      <c r="J5588" s="65"/>
      <c r="K5588" s="10"/>
      <c r="L5588" s="21">
        <v>4965.0988505747127</v>
      </c>
      <c r="M5588" s="68"/>
      <c r="N5588" s="4"/>
    </row>
    <row r="5589" spans="2:14">
      <c r="B5589" s="59" t="s">
        <v>8724</v>
      </c>
      <c r="C5589" s="7" t="s">
        <v>8725</v>
      </c>
      <c r="I5589" s="64"/>
      <c r="J5589" s="65"/>
      <c r="K5589" s="10"/>
      <c r="L5589" s="21">
        <v>6141.4172413793112</v>
      </c>
      <c r="M5589" s="68"/>
      <c r="N5589" s="4"/>
    </row>
    <row r="5590" spans="2:14">
      <c r="B5590" s="59" t="s">
        <v>8726</v>
      </c>
      <c r="C5590" s="7" t="s">
        <v>8727</v>
      </c>
      <c r="I5590" s="64"/>
      <c r="J5590" s="65"/>
      <c r="K5590" s="10"/>
      <c r="L5590" s="21">
        <v>6755.9649425287362</v>
      </c>
      <c r="M5590" s="68"/>
      <c r="N5590" s="4"/>
    </row>
    <row r="5591" spans="2:14">
      <c r="B5591" s="59" t="s">
        <v>8728</v>
      </c>
      <c r="C5591" s="7" t="s">
        <v>8729</v>
      </c>
      <c r="I5591" s="64"/>
      <c r="J5591" s="65"/>
      <c r="K5591" s="10"/>
      <c r="L5591" s="21">
        <v>6755.9649425287362</v>
      </c>
      <c r="M5591" s="68"/>
      <c r="N5591" s="4"/>
    </row>
    <row r="5592" spans="2:14">
      <c r="B5592" s="59" t="s">
        <v>8730</v>
      </c>
      <c r="C5592" s="7" t="s">
        <v>8731</v>
      </c>
      <c r="I5592" s="64"/>
      <c r="J5592" s="65"/>
      <c r="K5592" s="10"/>
      <c r="L5592" s="21">
        <v>5915.085057471264</v>
      </c>
      <c r="M5592" s="68"/>
      <c r="N5592" s="4"/>
    </row>
    <row r="5593" spans="2:14">
      <c r="B5593" s="59" t="s">
        <v>8732</v>
      </c>
      <c r="C5593" s="7" t="s">
        <v>8733</v>
      </c>
      <c r="I5593" s="64"/>
      <c r="J5593" s="65"/>
      <c r="K5593" s="10"/>
      <c r="L5593" s="21">
        <v>5915.085057471264</v>
      </c>
      <c r="M5593" s="68"/>
      <c r="N5593" s="4"/>
    </row>
    <row r="5594" spans="2:14">
      <c r="B5594" s="59" t="s">
        <v>8734</v>
      </c>
      <c r="C5594" s="7" t="s">
        <v>8735</v>
      </c>
      <c r="I5594" s="64"/>
      <c r="J5594" s="65"/>
      <c r="K5594" s="10"/>
      <c r="L5594" s="21">
        <v>5915.085057471264</v>
      </c>
      <c r="M5594" s="68"/>
      <c r="N5594" s="4"/>
    </row>
    <row r="5595" spans="2:14">
      <c r="B5595" s="59" t="s">
        <v>8736</v>
      </c>
      <c r="C5595" s="7" t="s">
        <v>8737</v>
      </c>
      <c r="I5595" s="64"/>
      <c r="J5595" s="65"/>
      <c r="K5595" s="10"/>
      <c r="L5595" s="21">
        <v>5915.085057471264</v>
      </c>
      <c r="M5595" s="68"/>
      <c r="N5595" s="4"/>
    </row>
    <row r="5596" spans="2:14">
      <c r="B5596" s="59" t="s">
        <v>8738</v>
      </c>
      <c r="C5596" s="7" t="s">
        <v>8739</v>
      </c>
      <c r="I5596" s="64"/>
      <c r="J5596" s="65"/>
      <c r="K5596" s="10"/>
      <c r="L5596" s="21">
        <v>6273.8672413793111</v>
      </c>
      <c r="M5596" s="68"/>
      <c r="N5596" s="4"/>
    </row>
    <row r="5597" spans="2:14">
      <c r="B5597" s="59" t="s">
        <v>8740</v>
      </c>
      <c r="C5597" s="7" t="s">
        <v>8741</v>
      </c>
      <c r="I5597" s="64"/>
      <c r="J5597" s="65"/>
      <c r="K5597" s="10"/>
      <c r="L5597" s="21">
        <v>6273.8672413793111</v>
      </c>
      <c r="M5597" s="68"/>
      <c r="N5597" s="4"/>
    </row>
    <row r="5598" spans="2:14">
      <c r="B5598" s="59" t="s">
        <v>8742</v>
      </c>
      <c r="C5598" s="7" t="s">
        <v>8743</v>
      </c>
      <c r="I5598" s="64"/>
      <c r="J5598" s="65"/>
      <c r="K5598" s="10"/>
      <c r="L5598" s="21">
        <v>6273.8672413793111</v>
      </c>
      <c r="M5598" s="68"/>
      <c r="N5598" s="4"/>
    </row>
    <row r="5599" spans="2:14">
      <c r="B5599" s="59" t="s">
        <v>8744</v>
      </c>
      <c r="C5599" s="7" t="s">
        <v>8745</v>
      </c>
      <c r="I5599" s="64"/>
      <c r="J5599" s="65"/>
      <c r="K5599" s="10"/>
      <c r="L5599" s="21">
        <v>7451.2005747126441</v>
      </c>
      <c r="M5599" s="68"/>
      <c r="N5599" s="4"/>
    </row>
    <row r="5600" spans="2:14">
      <c r="B5600" s="59" t="s">
        <v>8746</v>
      </c>
      <c r="C5600" s="7" t="s">
        <v>8747</v>
      </c>
      <c r="I5600" s="64"/>
      <c r="J5600" s="65"/>
      <c r="K5600" s="10"/>
      <c r="L5600" s="21">
        <v>8064.2258620689663</v>
      </c>
      <c r="M5600" s="68"/>
      <c r="N5600" s="4"/>
    </row>
    <row r="5601" spans="2:14">
      <c r="B5601" s="59" t="s">
        <v>8748</v>
      </c>
      <c r="C5601" s="7" t="s">
        <v>8749</v>
      </c>
      <c r="I5601" s="64"/>
      <c r="J5601" s="65"/>
      <c r="K5601" s="10"/>
      <c r="L5601" s="21">
        <v>8064.2258620689663</v>
      </c>
      <c r="M5601" s="68"/>
      <c r="N5601" s="4"/>
    </row>
    <row r="5602" spans="2:14">
      <c r="B5602" s="59" t="s">
        <v>8750</v>
      </c>
      <c r="C5602" s="7" t="s">
        <v>8751</v>
      </c>
      <c r="I5602" s="64"/>
      <c r="J5602" s="65"/>
      <c r="K5602" s="10"/>
      <c r="L5602" s="21">
        <v>7645.562068965517</v>
      </c>
      <c r="M5602" s="68"/>
      <c r="N5602" s="4"/>
    </row>
    <row r="5603" spans="2:14">
      <c r="B5603" s="59" t="s">
        <v>8752</v>
      </c>
      <c r="C5603" s="7" t="s">
        <v>8753</v>
      </c>
      <c r="I5603" s="64"/>
      <c r="J5603" s="65"/>
      <c r="K5603" s="10"/>
      <c r="L5603" s="21">
        <v>7645.562068965517</v>
      </c>
      <c r="M5603" s="68"/>
      <c r="N5603" s="4"/>
    </row>
    <row r="5604" spans="2:14">
      <c r="B5604" s="59" t="s">
        <v>8754</v>
      </c>
      <c r="C5604" s="7" t="s">
        <v>8755</v>
      </c>
      <c r="I5604" s="64"/>
      <c r="J5604" s="65"/>
      <c r="K5604" s="10"/>
      <c r="L5604" s="21">
        <v>17333.188505747126</v>
      </c>
      <c r="M5604" s="68"/>
      <c r="N5604" s="4"/>
    </row>
    <row r="5605" spans="2:14">
      <c r="B5605" s="59" t="s">
        <v>8756</v>
      </c>
      <c r="C5605" s="7" t="s">
        <v>8757</v>
      </c>
      <c r="I5605" s="64"/>
      <c r="J5605" s="65"/>
      <c r="K5605" s="10"/>
      <c r="L5605" s="21">
        <v>17333.188505747126</v>
      </c>
      <c r="M5605" s="68"/>
      <c r="N5605" s="4"/>
    </row>
    <row r="5606" spans="2:14">
      <c r="B5606" s="59" t="s">
        <v>8758</v>
      </c>
      <c r="C5606" s="7" t="s">
        <v>8759</v>
      </c>
      <c r="I5606" s="64"/>
      <c r="J5606" s="65"/>
      <c r="K5606" s="10"/>
      <c r="L5606" s="21">
        <v>6341.8683908045978</v>
      </c>
      <c r="M5606" s="68"/>
      <c r="N5606" s="4"/>
    </row>
    <row r="5607" spans="2:14">
      <c r="B5607" s="59" t="s">
        <v>8760</v>
      </c>
      <c r="C5607" s="7" t="s">
        <v>8761</v>
      </c>
      <c r="I5607" s="64"/>
      <c r="J5607" s="65"/>
      <c r="K5607" s="10"/>
      <c r="L5607" s="21">
        <v>7318.2431034482761</v>
      </c>
      <c r="M5607" s="68"/>
      <c r="N5607" s="4"/>
    </row>
    <row r="5608" spans="2:14">
      <c r="B5608" s="59" t="s">
        <v>8762</v>
      </c>
      <c r="C5608" s="7" t="s">
        <v>8763</v>
      </c>
      <c r="I5608" s="64"/>
      <c r="J5608" s="65"/>
      <c r="K5608" s="10"/>
      <c r="L5608" s="21">
        <v>231.40689655172415</v>
      </c>
      <c r="M5608" s="68"/>
      <c r="N5608" s="4"/>
    </row>
    <row r="5609" spans="2:14">
      <c r="B5609" s="59" t="s">
        <v>8764</v>
      </c>
      <c r="C5609" s="7" t="s">
        <v>8765</v>
      </c>
      <c r="I5609" s="64"/>
      <c r="J5609" s="65"/>
      <c r="K5609" s="10"/>
      <c r="L5609" s="21">
        <v>88.80747126436782</v>
      </c>
      <c r="M5609" s="68"/>
      <c r="N5609" s="4"/>
    </row>
    <row r="5610" spans="2:14">
      <c r="B5610" s="59" t="s">
        <v>8766</v>
      </c>
      <c r="C5610" s="7" t="s">
        <v>8767</v>
      </c>
      <c r="I5610" s="64"/>
      <c r="J5610" s="65"/>
      <c r="K5610" s="10"/>
      <c r="L5610" s="21">
        <v>4824.0218390804603</v>
      </c>
      <c r="M5610" s="68"/>
      <c r="N5610" s="4"/>
    </row>
    <row r="5611" spans="2:14">
      <c r="B5611" s="59" t="s">
        <v>8768</v>
      </c>
      <c r="C5611" s="7" t="s">
        <v>8769</v>
      </c>
      <c r="I5611" s="64"/>
      <c r="J5611" s="65"/>
      <c r="K5611" s="10"/>
      <c r="L5611" s="21">
        <v>4929.5758620689649</v>
      </c>
      <c r="M5611" s="68"/>
      <c r="N5611" s="4"/>
    </row>
    <row r="5612" spans="2:14">
      <c r="B5612" s="59" t="s">
        <v>8770</v>
      </c>
      <c r="C5612" s="7" t="s">
        <v>8771</v>
      </c>
      <c r="I5612" s="64"/>
      <c r="J5612" s="65"/>
      <c r="K5612" s="10"/>
      <c r="L5612" s="21">
        <v>5361.4339080459777</v>
      </c>
      <c r="M5612" s="68"/>
      <c r="N5612" s="4"/>
    </row>
    <row r="5613" spans="2:14">
      <c r="B5613" s="59" t="s">
        <v>8772</v>
      </c>
      <c r="C5613" s="7" t="s">
        <v>8773</v>
      </c>
      <c r="I5613" s="64"/>
      <c r="J5613" s="65"/>
      <c r="K5613" s="10"/>
      <c r="L5613" s="21">
        <v>8303.7522988505752</v>
      </c>
      <c r="M5613" s="68"/>
      <c r="N5613" s="4"/>
    </row>
    <row r="5614" spans="2:14">
      <c r="B5614" s="59" t="s">
        <v>8774</v>
      </c>
      <c r="C5614" s="7" t="s">
        <v>8775</v>
      </c>
      <c r="I5614" s="64"/>
      <c r="J5614" s="65"/>
      <c r="K5614" s="10"/>
      <c r="L5614" s="21">
        <v>7519.709195402299</v>
      </c>
      <c r="M5614" s="68"/>
      <c r="N5614" s="4"/>
    </row>
    <row r="5615" spans="2:14">
      <c r="B5615" s="59" t="s">
        <v>8776</v>
      </c>
      <c r="C5615" s="7" t="s">
        <v>8777</v>
      </c>
      <c r="I5615" s="64"/>
      <c r="J5615" s="65"/>
      <c r="K5615" s="10"/>
      <c r="L5615" s="21">
        <v>9894.1672413793094</v>
      </c>
      <c r="M5615" s="68"/>
      <c r="N5615" s="4"/>
    </row>
    <row r="5616" spans="2:14">
      <c r="B5616" s="59" t="s">
        <v>8778</v>
      </c>
      <c r="C5616" s="7" t="s">
        <v>8779</v>
      </c>
      <c r="I5616" s="64"/>
      <c r="J5616" s="65"/>
      <c r="K5616" s="10"/>
      <c r="L5616" s="21">
        <v>13692.589655172414</v>
      </c>
      <c r="M5616" s="68"/>
      <c r="N5616" s="4"/>
    </row>
    <row r="5617" spans="2:14">
      <c r="B5617" s="59" t="s">
        <v>8780</v>
      </c>
      <c r="C5617" s="7" t="s">
        <v>8781</v>
      </c>
      <c r="I5617" s="64"/>
      <c r="J5617" s="65"/>
      <c r="K5617" s="10"/>
      <c r="L5617" s="21">
        <v>14974.969540229886</v>
      </c>
      <c r="M5617" s="68"/>
      <c r="N5617" s="4"/>
    </row>
    <row r="5618" spans="2:14">
      <c r="B5618" s="59" t="s">
        <v>8782</v>
      </c>
      <c r="C5618" s="7" t="s">
        <v>8783</v>
      </c>
      <c r="I5618" s="64"/>
      <c r="J5618" s="65"/>
      <c r="K5618" s="10"/>
      <c r="L5618" s="21">
        <v>17968.54252873563</v>
      </c>
      <c r="M5618" s="68"/>
      <c r="N5618" s="4"/>
    </row>
    <row r="5619" spans="2:14">
      <c r="B5619" s="59" t="s">
        <v>8784</v>
      </c>
      <c r="C5619" s="7" t="s">
        <v>8785</v>
      </c>
      <c r="I5619" s="64"/>
      <c r="J5619" s="65"/>
      <c r="K5619" s="10"/>
      <c r="L5619" s="21">
        <v>18279.622413793106</v>
      </c>
      <c r="M5619" s="68"/>
      <c r="N5619" s="4"/>
    </row>
    <row r="5620" spans="2:14">
      <c r="B5620" s="59" t="s">
        <v>8786</v>
      </c>
      <c r="C5620" s="7" t="s">
        <v>8787</v>
      </c>
      <c r="I5620" s="64"/>
      <c r="J5620" s="65"/>
      <c r="K5620" s="10"/>
      <c r="L5620" s="21">
        <v>20763.186781609194</v>
      </c>
      <c r="M5620" s="68"/>
      <c r="N5620" s="4"/>
    </row>
    <row r="5621" spans="2:14">
      <c r="B5621" s="59" t="s">
        <v>8788</v>
      </c>
      <c r="C5621" s="7" t="s">
        <v>8789</v>
      </c>
      <c r="I5621" s="64"/>
      <c r="J5621" s="65"/>
      <c r="K5621" s="10"/>
      <c r="L5621" s="21">
        <v>18300.428735632184</v>
      </c>
      <c r="M5621" s="68"/>
      <c r="N5621" s="4"/>
    </row>
    <row r="5622" spans="2:14">
      <c r="B5622" s="59" t="s">
        <v>8790</v>
      </c>
      <c r="C5622" s="7" t="s">
        <v>8791</v>
      </c>
      <c r="I5622" s="64"/>
      <c r="J5622" s="65"/>
      <c r="K5622" s="10"/>
      <c r="L5622" s="21">
        <v>21959.804022988508</v>
      </c>
      <c r="M5622" s="68"/>
      <c r="N5622" s="4"/>
    </row>
    <row r="5623" spans="2:14">
      <c r="B5623" s="59" t="s">
        <v>8792</v>
      </c>
      <c r="C5623" s="7" t="s">
        <v>8793</v>
      </c>
      <c r="I5623" s="64"/>
      <c r="J5623" s="65"/>
      <c r="K5623" s="10"/>
      <c r="L5623" s="21">
        <v>13692.589655172414</v>
      </c>
      <c r="M5623" s="68"/>
      <c r="N5623" s="4"/>
    </row>
    <row r="5624" spans="2:14">
      <c r="B5624" s="59" t="s">
        <v>8794</v>
      </c>
      <c r="C5624" s="7" t="s">
        <v>8795</v>
      </c>
      <c r="I5624" s="64"/>
      <c r="J5624" s="65"/>
      <c r="K5624" s="10"/>
      <c r="L5624" s="21">
        <v>17968.54252873563</v>
      </c>
      <c r="M5624" s="68"/>
      <c r="N5624" s="4"/>
    </row>
    <row r="5625" spans="2:14">
      <c r="B5625" s="59" t="s">
        <v>8796</v>
      </c>
      <c r="C5625" s="7" t="s">
        <v>8797</v>
      </c>
      <c r="I5625" s="64"/>
      <c r="J5625" s="65"/>
      <c r="K5625" s="10"/>
      <c r="L5625" s="21">
        <v>20763.186781609194</v>
      </c>
      <c r="M5625" s="68"/>
      <c r="N5625" s="4"/>
    </row>
    <row r="5626" spans="2:14">
      <c r="B5626" s="59" t="s">
        <v>8798</v>
      </c>
      <c r="C5626" s="7" t="s">
        <v>8799</v>
      </c>
      <c r="I5626" s="64"/>
      <c r="J5626" s="65"/>
      <c r="K5626" s="10"/>
      <c r="L5626" s="21">
        <v>21959.804022988508</v>
      </c>
      <c r="M5626" s="68"/>
      <c r="N5626" s="4"/>
    </row>
    <row r="5627" spans="2:14">
      <c r="B5627" s="59" t="s">
        <v>76</v>
      </c>
      <c r="C5627" s="7" t="s">
        <v>8800</v>
      </c>
      <c r="I5627" s="64"/>
      <c r="J5627" s="65"/>
      <c r="K5627" s="10"/>
      <c r="L5627" s="21">
        <v>17196.678735632184</v>
      </c>
      <c r="M5627" s="68"/>
      <c r="N5627" s="4"/>
    </row>
    <row r="5628" spans="2:14">
      <c r="B5628" s="59" t="s">
        <v>8801</v>
      </c>
      <c r="C5628" s="7" t="s">
        <v>8802</v>
      </c>
      <c r="I5628" s="64"/>
      <c r="J5628" s="65"/>
      <c r="K5628" s="10"/>
      <c r="L5628" s="21">
        <v>19602.092528735633</v>
      </c>
      <c r="M5628" s="68"/>
      <c r="N5628" s="4"/>
    </row>
    <row r="5629" spans="2:14">
      <c r="B5629" s="59" t="s">
        <v>8803</v>
      </c>
      <c r="C5629" s="7" t="s">
        <v>8804</v>
      </c>
      <c r="I5629" s="64"/>
      <c r="J5629" s="65"/>
      <c r="K5629" s="10"/>
      <c r="L5629" s="21">
        <v>19191.548275862071</v>
      </c>
      <c r="M5629" s="68"/>
      <c r="N5629" s="4"/>
    </row>
    <row r="5630" spans="2:14">
      <c r="B5630" s="59" t="s">
        <v>8805</v>
      </c>
      <c r="C5630" s="7" t="s">
        <v>8806</v>
      </c>
      <c r="I5630" s="64"/>
      <c r="J5630" s="65"/>
      <c r="K5630" s="10"/>
      <c r="L5630" s="21">
        <v>23028.538505747125</v>
      </c>
      <c r="M5630" s="68"/>
      <c r="N5630" s="4"/>
    </row>
    <row r="5631" spans="2:14">
      <c r="B5631" s="59" t="s">
        <v>87</v>
      </c>
      <c r="C5631" s="7" t="s">
        <v>8807</v>
      </c>
      <c r="I5631" s="64"/>
      <c r="J5631" s="65"/>
      <c r="K5631" s="10"/>
      <c r="L5631" s="21">
        <v>22834.684482758621</v>
      </c>
      <c r="M5631" s="68"/>
      <c r="N5631" s="4"/>
    </row>
    <row r="5632" spans="2:14">
      <c r="B5632" s="59" t="s">
        <v>8808</v>
      </c>
      <c r="C5632" s="7" t="s">
        <v>8809</v>
      </c>
      <c r="I5632" s="64"/>
      <c r="J5632" s="65"/>
      <c r="K5632" s="10"/>
      <c r="L5632" s="21">
        <v>26523.493103448272</v>
      </c>
      <c r="M5632" s="68"/>
      <c r="N5632" s="4"/>
    </row>
    <row r="5633" spans="2:14">
      <c r="B5633" s="59" t="s">
        <v>8810</v>
      </c>
      <c r="C5633" s="7" t="s">
        <v>8811</v>
      </c>
      <c r="I5633" s="64"/>
      <c r="J5633" s="65"/>
      <c r="K5633" s="10"/>
      <c r="L5633" s="21">
        <v>23350.275287356322</v>
      </c>
      <c r="M5633" s="68"/>
      <c r="N5633" s="4"/>
    </row>
    <row r="5634" spans="2:14">
      <c r="B5634" s="59" t="s">
        <v>8812</v>
      </c>
      <c r="C5634" s="7" t="s">
        <v>8813</v>
      </c>
      <c r="I5634" s="64"/>
      <c r="J5634" s="65"/>
      <c r="K5634" s="10"/>
      <c r="L5634" s="21">
        <v>28020.533333333336</v>
      </c>
      <c r="M5634" s="68"/>
      <c r="N5634" s="4"/>
    </row>
    <row r="5635" spans="2:14">
      <c r="B5635" s="59" t="s">
        <v>8814</v>
      </c>
      <c r="C5635" s="7" t="s">
        <v>8815</v>
      </c>
      <c r="I5635" s="64"/>
      <c r="J5635" s="65"/>
      <c r="K5635" s="10"/>
      <c r="L5635" s="21">
        <v>19602.092528735633</v>
      </c>
      <c r="M5635" s="68"/>
      <c r="N5635" s="4"/>
    </row>
    <row r="5636" spans="2:14">
      <c r="B5636" s="59" t="s">
        <v>8816</v>
      </c>
      <c r="C5636" s="7" t="s">
        <v>8817</v>
      </c>
      <c r="I5636" s="64"/>
      <c r="J5636" s="65"/>
      <c r="K5636" s="10"/>
      <c r="L5636" s="21">
        <v>23028.538505747125</v>
      </c>
      <c r="M5636" s="68"/>
      <c r="N5636" s="4"/>
    </row>
    <row r="5637" spans="2:14">
      <c r="B5637" s="59" t="s">
        <v>8818</v>
      </c>
      <c r="C5637" s="7" t="s">
        <v>8819</v>
      </c>
      <c r="I5637" s="64"/>
      <c r="J5637" s="65"/>
      <c r="K5637" s="10"/>
      <c r="L5637" s="21">
        <v>26523.493103448272</v>
      </c>
      <c r="M5637" s="68"/>
      <c r="N5637" s="4"/>
    </row>
    <row r="5638" spans="2:14">
      <c r="B5638" s="59" t="s">
        <v>8820</v>
      </c>
      <c r="C5638" s="7" t="s">
        <v>8821</v>
      </c>
      <c r="I5638" s="64"/>
      <c r="J5638" s="65"/>
      <c r="K5638" s="10"/>
      <c r="L5638" s="21">
        <v>28020.533333333336</v>
      </c>
      <c r="M5638" s="68"/>
      <c r="N5638" s="4"/>
    </row>
    <row r="5639" spans="2:14">
      <c r="B5639" s="59" t="s">
        <v>8822</v>
      </c>
      <c r="C5639" s="7" t="s">
        <v>8823</v>
      </c>
      <c r="I5639" s="64"/>
      <c r="J5639" s="65"/>
      <c r="K5639" s="10"/>
      <c r="L5639" s="21">
        <v>14260.957471264368</v>
      </c>
      <c r="M5639" s="68"/>
      <c r="N5639" s="4"/>
    </row>
    <row r="5640" spans="2:14">
      <c r="B5640" s="59" t="s">
        <v>8824</v>
      </c>
      <c r="C5640" s="7" t="s">
        <v>8825</v>
      </c>
      <c r="I5640" s="64"/>
      <c r="J5640" s="65"/>
      <c r="K5640" s="10"/>
      <c r="L5640" s="21">
        <v>14260.957471264368</v>
      </c>
      <c r="M5640" s="68"/>
      <c r="N5640" s="4"/>
    </row>
    <row r="5641" spans="2:14">
      <c r="B5641" s="59" t="s">
        <v>8826</v>
      </c>
      <c r="C5641" s="7" t="s">
        <v>8827</v>
      </c>
      <c r="I5641" s="64"/>
      <c r="J5641" s="65"/>
      <c r="K5641" s="10"/>
      <c r="L5641" s="21">
        <v>16415.680459770116</v>
      </c>
      <c r="M5641" s="68"/>
      <c r="N5641" s="4"/>
    </row>
    <row r="5642" spans="2:14">
      <c r="B5642" s="59" t="s">
        <v>8828</v>
      </c>
      <c r="C5642" s="7" t="s">
        <v>8829</v>
      </c>
      <c r="I5642" s="64"/>
      <c r="J5642" s="65"/>
      <c r="K5642" s="10"/>
      <c r="L5642" s="21">
        <v>13583.483333333332</v>
      </c>
      <c r="M5642" s="68"/>
      <c r="N5642" s="4"/>
    </row>
    <row r="5643" spans="2:14">
      <c r="B5643" s="59" t="s">
        <v>8830</v>
      </c>
      <c r="C5643" s="7" t="s">
        <v>8831</v>
      </c>
      <c r="I5643" s="64"/>
      <c r="J5643" s="65"/>
      <c r="K5643" s="10"/>
      <c r="L5643" s="21">
        <v>23997.808620689655</v>
      </c>
      <c r="M5643" s="68"/>
      <c r="N5643" s="4"/>
    </row>
    <row r="5644" spans="2:14">
      <c r="B5644" s="59" t="s">
        <v>8832</v>
      </c>
      <c r="C5644" s="7" t="s">
        <v>8833</v>
      </c>
      <c r="I5644" s="64"/>
      <c r="J5644" s="65"/>
      <c r="K5644" s="10"/>
      <c r="L5644" s="21">
        <v>17112.945977011495</v>
      </c>
      <c r="M5644" s="68"/>
      <c r="N5644" s="4"/>
    </row>
    <row r="5645" spans="2:14">
      <c r="B5645" s="59" t="s">
        <v>8834</v>
      </c>
      <c r="C5645" s="7" t="s">
        <v>8835</v>
      </c>
      <c r="I5645" s="64"/>
      <c r="J5645" s="65"/>
      <c r="K5645" s="10"/>
      <c r="L5645" s="21">
        <v>17112.945977011495</v>
      </c>
      <c r="M5645" s="68"/>
      <c r="N5645" s="4"/>
    </row>
    <row r="5646" spans="2:14">
      <c r="B5646" s="59" t="s">
        <v>8836</v>
      </c>
      <c r="C5646" s="7" t="s">
        <v>8837</v>
      </c>
      <c r="I5646" s="64"/>
      <c r="J5646" s="65"/>
      <c r="K5646" s="10"/>
      <c r="L5646" s="21">
        <v>19266.146551724138</v>
      </c>
      <c r="M5646" s="68"/>
      <c r="N5646" s="4"/>
    </row>
    <row r="5647" spans="2:14">
      <c r="B5647" s="59" t="s">
        <v>8838</v>
      </c>
      <c r="C5647" s="7" t="s">
        <v>8839</v>
      </c>
      <c r="I5647" s="64"/>
      <c r="J5647" s="65"/>
      <c r="K5647" s="10"/>
      <c r="L5647" s="21">
        <v>25478.20379310345</v>
      </c>
      <c r="M5647" s="68"/>
      <c r="N5647" s="4"/>
    </row>
    <row r="5648" spans="2:14">
      <c r="B5648" s="59" t="s">
        <v>8840</v>
      </c>
      <c r="C5648" s="7" t="s">
        <v>8841</v>
      </c>
      <c r="I5648" s="64"/>
      <c r="J5648" s="65"/>
      <c r="K5648" s="10"/>
      <c r="L5648" s="21">
        <v>26512.836206896551</v>
      </c>
      <c r="M5648" s="68"/>
      <c r="N5648" s="4"/>
    </row>
    <row r="5649" spans="2:14">
      <c r="B5649" s="59" t="s">
        <v>8842</v>
      </c>
      <c r="C5649" s="7" t="s">
        <v>8843</v>
      </c>
      <c r="I5649" s="64"/>
      <c r="J5649" s="65"/>
      <c r="K5649" s="10"/>
      <c r="L5649" s="21">
        <v>21129.68252873563</v>
      </c>
      <c r="M5649" s="68"/>
      <c r="N5649" s="4"/>
    </row>
    <row r="5650" spans="2:14">
      <c r="B5650" s="59" t="s">
        <v>8844</v>
      </c>
      <c r="C5650" s="7" t="s">
        <v>8845</v>
      </c>
      <c r="I5650" s="64"/>
      <c r="J5650" s="65"/>
      <c r="K5650" s="10"/>
      <c r="L5650" s="21">
        <v>17825.435632183908</v>
      </c>
      <c r="M5650" s="68"/>
      <c r="N5650" s="4"/>
    </row>
    <row r="5651" spans="2:14">
      <c r="B5651" s="59" t="s">
        <v>8846</v>
      </c>
      <c r="C5651" s="7" t="s">
        <v>8847</v>
      </c>
      <c r="I5651" s="64"/>
      <c r="J5651" s="65"/>
      <c r="K5651" s="10"/>
      <c r="L5651" s="21">
        <v>19752.811494252874</v>
      </c>
      <c r="M5651" s="68"/>
      <c r="N5651" s="4"/>
    </row>
    <row r="5652" spans="2:14">
      <c r="B5652" s="59" t="s">
        <v>8848</v>
      </c>
      <c r="C5652" s="7" t="s">
        <v>8849</v>
      </c>
      <c r="I5652" s="64"/>
      <c r="J5652" s="65"/>
      <c r="K5652" s="10"/>
      <c r="L5652" s="21">
        <v>22235.868390804597</v>
      </c>
      <c r="M5652" s="68"/>
      <c r="N5652" s="4"/>
    </row>
    <row r="5653" spans="2:14">
      <c r="B5653" s="59" t="s">
        <v>8850</v>
      </c>
      <c r="C5653" s="7" t="s">
        <v>8851</v>
      </c>
      <c r="I5653" s="64"/>
      <c r="J5653" s="65"/>
      <c r="K5653" s="10"/>
      <c r="L5653" s="21">
        <v>27594.764942528738</v>
      </c>
      <c r="M5653" s="68"/>
      <c r="N5653" s="4"/>
    </row>
    <row r="5654" spans="2:14">
      <c r="B5654" s="59" t="s">
        <v>8852</v>
      </c>
      <c r="C5654" s="7" t="s">
        <v>8853</v>
      </c>
      <c r="I5654" s="64"/>
      <c r="J5654" s="65"/>
      <c r="K5654" s="10"/>
      <c r="L5654" s="21">
        <v>21147.342528735633</v>
      </c>
      <c r="M5654" s="68"/>
      <c r="N5654" s="4"/>
    </row>
    <row r="5655" spans="2:14">
      <c r="B5655" s="59" t="s">
        <v>8854</v>
      </c>
      <c r="C5655" s="7" t="s">
        <v>8855</v>
      </c>
      <c r="I5655" s="64"/>
      <c r="J5655" s="65"/>
      <c r="K5655" s="10"/>
      <c r="L5655" s="21">
        <v>21147.342528735633</v>
      </c>
      <c r="M5655" s="68"/>
      <c r="N5655" s="4"/>
    </row>
    <row r="5656" spans="2:14">
      <c r="B5656" s="59" t="s">
        <v>8856</v>
      </c>
      <c r="C5656" s="7" t="s">
        <v>8857</v>
      </c>
      <c r="I5656" s="64"/>
      <c r="J5656" s="65"/>
      <c r="K5656" s="10"/>
      <c r="L5656" s="21">
        <v>23277.706896551725</v>
      </c>
      <c r="M5656" s="68"/>
      <c r="N5656" s="4"/>
    </row>
    <row r="5657" spans="2:14">
      <c r="B5657" s="59" t="s">
        <v>8858</v>
      </c>
      <c r="C5657" s="7" t="s">
        <v>8859</v>
      </c>
      <c r="I5657" s="64"/>
      <c r="J5657" s="65"/>
      <c r="K5657" s="10"/>
      <c r="L5657" s="21">
        <v>25761.778735632186</v>
      </c>
      <c r="M5657" s="68"/>
      <c r="N5657" s="4"/>
    </row>
    <row r="5658" spans="2:14">
      <c r="B5658" s="59" t="s">
        <v>8860</v>
      </c>
      <c r="C5658" s="7" t="s">
        <v>8861</v>
      </c>
      <c r="I5658" s="64"/>
      <c r="J5658" s="65"/>
      <c r="K5658" s="10"/>
      <c r="L5658" s="21">
        <v>31192.228735632187</v>
      </c>
      <c r="M5658" s="68"/>
      <c r="N5658" s="4"/>
    </row>
    <row r="5659" spans="2:14">
      <c r="B5659" s="59" t="s">
        <v>8862</v>
      </c>
      <c r="C5659" s="7" t="s">
        <v>8863</v>
      </c>
      <c r="I5659" s="64"/>
      <c r="J5659" s="65"/>
      <c r="K5659" s="10"/>
      <c r="L5659" s="21">
        <v>19926.366666666665</v>
      </c>
      <c r="M5659" s="68"/>
      <c r="N5659" s="4"/>
    </row>
    <row r="5660" spans="2:14">
      <c r="B5660" s="59" t="s">
        <v>8864</v>
      </c>
      <c r="C5660" s="7" t="s">
        <v>8865</v>
      </c>
      <c r="I5660" s="64"/>
      <c r="J5660" s="65"/>
      <c r="K5660" s="10"/>
      <c r="L5660" s="21">
        <v>19926.366666666665</v>
      </c>
      <c r="M5660" s="68"/>
      <c r="N5660" s="4"/>
    </row>
    <row r="5661" spans="2:14">
      <c r="B5661" s="59" t="s">
        <v>8866</v>
      </c>
      <c r="C5661" s="7" t="s">
        <v>8867</v>
      </c>
      <c r="I5661" s="64"/>
      <c r="J5661" s="65"/>
      <c r="K5661" s="10"/>
      <c r="L5661" s="21">
        <v>22055.208620689657</v>
      </c>
      <c r="M5661" s="68"/>
      <c r="N5661" s="4"/>
    </row>
    <row r="5662" spans="2:14">
      <c r="B5662" s="59" t="s">
        <v>8868</v>
      </c>
      <c r="C5662" s="7" t="s">
        <v>8869</v>
      </c>
      <c r="I5662" s="64"/>
      <c r="J5662" s="65"/>
      <c r="K5662" s="10"/>
      <c r="L5662" s="21">
        <v>22088.194252873564</v>
      </c>
      <c r="M5662" s="68"/>
      <c r="N5662" s="4"/>
    </row>
    <row r="5663" spans="2:14">
      <c r="B5663" s="59" t="s">
        <v>8870</v>
      </c>
      <c r="C5663" s="7" t="s">
        <v>8871</v>
      </c>
      <c r="I5663" s="64"/>
      <c r="J5663" s="65"/>
      <c r="K5663" s="10"/>
      <c r="L5663" s="21">
        <v>29944.356896551722</v>
      </c>
      <c r="M5663" s="68"/>
      <c r="N5663" s="4"/>
    </row>
    <row r="5664" spans="2:14">
      <c r="B5664" s="59" t="s">
        <v>8872</v>
      </c>
      <c r="C5664" s="7" t="s">
        <v>8873</v>
      </c>
      <c r="I5664" s="64"/>
      <c r="J5664" s="65"/>
      <c r="K5664" s="10"/>
      <c r="L5664" s="21">
        <v>24184.558045977014</v>
      </c>
      <c r="M5664" s="68"/>
      <c r="N5664" s="4"/>
    </row>
    <row r="5665" spans="2:14">
      <c r="B5665" s="59" t="s">
        <v>8874</v>
      </c>
      <c r="C5665" s="7" t="s">
        <v>8875</v>
      </c>
      <c r="I5665" s="64"/>
      <c r="J5665" s="65"/>
      <c r="K5665" s="10"/>
      <c r="L5665" s="21">
        <v>24184.558045977014</v>
      </c>
      <c r="M5665" s="68"/>
      <c r="N5665" s="4"/>
    </row>
    <row r="5666" spans="2:14">
      <c r="B5666" s="59" t="s">
        <v>8876</v>
      </c>
      <c r="C5666" s="7" t="s">
        <v>8877</v>
      </c>
      <c r="I5666" s="64"/>
      <c r="J5666" s="65"/>
      <c r="K5666" s="10"/>
      <c r="L5666" s="21">
        <v>26338.266091954021</v>
      </c>
      <c r="M5666" s="68"/>
      <c r="N5666" s="4"/>
    </row>
    <row r="5667" spans="2:14">
      <c r="B5667" s="59" t="s">
        <v>8878</v>
      </c>
      <c r="C5667" s="7" t="s">
        <v>8879</v>
      </c>
      <c r="I5667" s="64"/>
      <c r="J5667" s="65"/>
      <c r="K5667" s="10"/>
      <c r="L5667" s="21">
        <v>28849.741379310348</v>
      </c>
      <c r="M5667" s="68"/>
      <c r="N5667" s="4"/>
    </row>
    <row r="5668" spans="2:14">
      <c r="B5668" s="59" t="s">
        <v>8880</v>
      </c>
      <c r="C5668" s="7" t="s">
        <v>8881</v>
      </c>
      <c r="I5668" s="64"/>
      <c r="J5668" s="65"/>
      <c r="K5668" s="10"/>
      <c r="L5668" s="21">
        <v>34011.231609195398</v>
      </c>
      <c r="M5668" s="68"/>
      <c r="N5668" s="4"/>
    </row>
    <row r="5669" spans="2:14">
      <c r="B5669" s="59" t="s">
        <v>8882</v>
      </c>
      <c r="C5669" s="7" t="s">
        <v>8883</v>
      </c>
      <c r="I5669" s="64"/>
      <c r="J5669" s="65"/>
      <c r="K5669" s="10"/>
      <c r="L5669" s="21">
        <v>21152.417241379309</v>
      </c>
      <c r="M5669" s="68"/>
      <c r="N5669" s="4"/>
    </row>
    <row r="5670" spans="2:14">
      <c r="B5670" s="59" t="s">
        <v>8884</v>
      </c>
      <c r="C5670" s="7" t="s">
        <v>8885</v>
      </c>
      <c r="I5670" s="64"/>
      <c r="J5670" s="65"/>
      <c r="K5670" s="10"/>
      <c r="L5670" s="21">
        <v>21152.417241379309</v>
      </c>
      <c r="M5670" s="68"/>
      <c r="N5670" s="4"/>
    </row>
    <row r="5671" spans="2:14">
      <c r="B5671" s="59" t="s">
        <v>8886</v>
      </c>
      <c r="C5671" s="7" t="s">
        <v>8887</v>
      </c>
      <c r="I5671" s="64"/>
      <c r="J5671" s="65"/>
      <c r="K5671" s="10"/>
      <c r="L5671" s="21">
        <v>23306.125287356324</v>
      </c>
      <c r="M5671" s="68"/>
      <c r="N5671" s="4"/>
    </row>
    <row r="5672" spans="2:14">
      <c r="B5672" s="59" t="s">
        <v>8888</v>
      </c>
      <c r="C5672" s="7" t="s">
        <v>8889</v>
      </c>
      <c r="I5672" s="64"/>
      <c r="J5672" s="65"/>
      <c r="K5672" s="10"/>
      <c r="L5672" s="21">
        <v>25819.122988505747</v>
      </c>
      <c r="M5672" s="68"/>
      <c r="N5672" s="4"/>
    </row>
    <row r="5673" spans="2:14">
      <c r="B5673" s="59" t="s">
        <v>8890</v>
      </c>
      <c r="C5673" s="7" t="s">
        <v>8891</v>
      </c>
      <c r="I5673" s="64"/>
      <c r="J5673" s="65"/>
      <c r="K5673" s="10"/>
      <c r="L5673" s="21">
        <v>30951.68735632184</v>
      </c>
      <c r="M5673" s="68"/>
      <c r="N5673" s="4"/>
    </row>
    <row r="5674" spans="2:14">
      <c r="B5674" s="59" t="s">
        <v>8892</v>
      </c>
      <c r="C5674" s="7" t="s">
        <v>8893</v>
      </c>
      <c r="I5674" s="64"/>
      <c r="J5674" s="65"/>
      <c r="K5674" s="10"/>
      <c r="L5674" s="21">
        <v>30951.68735632184</v>
      </c>
      <c r="M5674" s="68"/>
      <c r="N5674" s="4"/>
    </row>
    <row r="5675" spans="2:14">
      <c r="B5675" s="59" t="s">
        <v>8894</v>
      </c>
      <c r="C5675" s="7" t="s">
        <v>8895</v>
      </c>
      <c r="I5675" s="64"/>
      <c r="J5675" s="65"/>
      <c r="K5675" s="10"/>
      <c r="L5675" s="21">
        <v>25382.190229885058</v>
      </c>
      <c r="M5675" s="68"/>
      <c r="N5675" s="4"/>
    </row>
    <row r="5676" spans="2:14">
      <c r="B5676" s="59" t="s">
        <v>8896</v>
      </c>
      <c r="C5676" s="7" t="s">
        <v>8897</v>
      </c>
      <c r="I5676" s="64"/>
      <c r="J5676" s="65"/>
      <c r="K5676" s="10"/>
      <c r="L5676" s="21">
        <v>25382.190229885058</v>
      </c>
      <c r="M5676" s="68"/>
      <c r="N5676" s="4"/>
    </row>
    <row r="5677" spans="2:14">
      <c r="B5677" s="59" t="s">
        <v>8898</v>
      </c>
      <c r="C5677" s="7" t="s">
        <v>8899</v>
      </c>
      <c r="I5677" s="64"/>
      <c r="J5677" s="65"/>
      <c r="K5677" s="10"/>
      <c r="L5677" s="21">
        <v>27535.89827586207</v>
      </c>
      <c r="M5677" s="68"/>
      <c r="N5677" s="4"/>
    </row>
    <row r="5678" spans="2:14">
      <c r="B5678" s="59" t="s">
        <v>8900</v>
      </c>
      <c r="C5678" s="7" t="s">
        <v>8901</v>
      </c>
      <c r="I5678" s="64"/>
      <c r="J5678" s="65"/>
      <c r="K5678" s="10"/>
      <c r="L5678" s="21">
        <v>30047.881034482762</v>
      </c>
      <c r="M5678" s="68"/>
      <c r="N5678" s="4"/>
    </row>
    <row r="5679" spans="2:14">
      <c r="B5679" s="59" t="s">
        <v>8902</v>
      </c>
      <c r="C5679" s="7" t="s">
        <v>8903</v>
      </c>
      <c r="I5679" s="64"/>
      <c r="J5679" s="65"/>
      <c r="K5679" s="10"/>
      <c r="L5679" s="21">
        <v>35219.520689655175</v>
      </c>
      <c r="M5679" s="68"/>
      <c r="N5679" s="4"/>
    </row>
    <row r="5680" spans="2:14">
      <c r="B5680" s="59" t="s">
        <v>8904</v>
      </c>
      <c r="C5680" s="7" t="s">
        <v>8905</v>
      </c>
      <c r="I5680" s="64"/>
      <c r="J5680" s="65"/>
      <c r="K5680" s="10"/>
      <c r="L5680" s="21">
        <v>35219.520689655175</v>
      </c>
      <c r="M5680" s="68"/>
      <c r="N5680" s="4"/>
    </row>
    <row r="5681" spans="2:14">
      <c r="B5681" s="59" t="s">
        <v>81</v>
      </c>
      <c r="C5681" s="7" t="s">
        <v>8906</v>
      </c>
      <c r="I5681" s="64"/>
      <c r="J5681" s="65"/>
      <c r="K5681" s="10"/>
      <c r="L5681" s="21">
        <v>19509.225287356323</v>
      </c>
      <c r="M5681" s="68"/>
      <c r="N5681" s="4"/>
    </row>
    <row r="5682" spans="2:14">
      <c r="B5682" s="59" t="s">
        <v>8907</v>
      </c>
      <c r="C5682" s="7" t="s">
        <v>8908</v>
      </c>
      <c r="I5682" s="64"/>
      <c r="J5682" s="65"/>
      <c r="K5682" s="10"/>
      <c r="L5682" s="21">
        <v>18534.372988505747</v>
      </c>
      <c r="M5682" s="68"/>
      <c r="N5682" s="4"/>
    </row>
    <row r="5683" spans="2:14">
      <c r="B5683" s="59" t="s">
        <v>8909</v>
      </c>
      <c r="C5683" s="7" t="s">
        <v>8910</v>
      </c>
      <c r="I5683" s="64"/>
      <c r="J5683" s="65"/>
      <c r="K5683" s="10"/>
      <c r="L5683" s="21">
        <v>20688.081034482759</v>
      </c>
      <c r="M5683" s="68"/>
      <c r="N5683" s="4"/>
    </row>
    <row r="5684" spans="2:14">
      <c r="B5684" s="59" t="s">
        <v>82</v>
      </c>
      <c r="C5684" s="7" t="s">
        <v>8911</v>
      </c>
      <c r="I5684" s="64"/>
      <c r="J5684" s="65"/>
      <c r="K5684" s="10"/>
      <c r="L5684" s="21">
        <v>24421.039655172412</v>
      </c>
      <c r="M5684" s="68"/>
      <c r="N5684" s="4"/>
    </row>
    <row r="5685" spans="2:14">
      <c r="B5685" s="59" t="s">
        <v>8912</v>
      </c>
      <c r="C5685" s="7" t="s">
        <v>8913</v>
      </c>
      <c r="I5685" s="64"/>
      <c r="J5685" s="65"/>
      <c r="K5685" s="10"/>
      <c r="L5685" s="21">
        <v>28309.791954022989</v>
      </c>
      <c r="M5685" s="68"/>
      <c r="N5685" s="4"/>
    </row>
    <row r="5686" spans="2:14">
      <c r="B5686" s="59" t="s">
        <v>8914</v>
      </c>
      <c r="C5686" s="7" t="s">
        <v>8915</v>
      </c>
      <c r="I5686" s="64"/>
      <c r="J5686" s="65"/>
      <c r="K5686" s="10"/>
      <c r="L5686" s="21">
        <v>22240.943103448277</v>
      </c>
      <c r="M5686" s="68"/>
      <c r="N5686" s="4"/>
    </row>
    <row r="5687" spans="2:14">
      <c r="B5687" s="59" t="s">
        <v>8916</v>
      </c>
      <c r="C5687" s="7" t="s">
        <v>8917</v>
      </c>
      <c r="I5687" s="64"/>
      <c r="J5687" s="65"/>
      <c r="K5687" s="10"/>
      <c r="L5687" s="21">
        <v>22240.943103448277</v>
      </c>
      <c r="M5687" s="68"/>
      <c r="N5687" s="4"/>
    </row>
    <row r="5688" spans="2:14">
      <c r="B5688" s="59" t="s">
        <v>8918</v>
      </c>
      <c r="C5688" s="7" t="s">
        <v>8919</v>
      </c>
      <c r="I5688" s="64"/>
      <c r="J5688" s="65"/>
      <c r="K5688" s="10"/>
      <c r="L5688" s="21">
        <v>24394.651149425288</v>
      </c>
      <c r="M5688" s="68"/>
      <c r="N5688" s="4"/>
    </row>
    <row r="5689" spans="2:14">
      <c r="B5689" s="59" t="s">
        <v>8920</v>
      </c>
      <c r="C5689" s="7" t="s">
        <v>8921</v>
      </c>
      <c r="I5689" s="64"/>
      <c r="J5689" s="65"/>
      <c r="K5689" s="10"/>
      <c r="L5689" s="21">
        <v>26907.141379310346</v>
      </c>
      <c r="M5689" s="68"/>
      <c r="N5689" s="4"/>
    </row>
    <row r="5690" spans="2:14">
      <c r="B5690" s="59" t="s">
        <v>8922</v>
      </c>
      <c r="C5690" s="7" t="s">
        <v>8923</v>
      </c>
      <c r="I5690" s="64"/>
      <c r="J5690" s="65"/>
      <c r="K5690" s="10"/>
      <c r="L5690" s="21">
        <v>32049.855172413794</v>
      </c>
      <c r="M5690" s="68"/>
      <c r="N5690" s="4"/>
    </row>
    <row r="5691" spans="2:14">
      <c r="B5691" s="59" t="s">
        <v>8924</v>
      </c>
      <c r="C5691" s="7" t="s">
        <v>8925</v>
      </c>
      <c r="I5691" s="64"/>
      <c r="J5691" s="65"/>
      <c r="K5691" s="10"/>
      <c r="L5691" s="21">
        <v>21389.406321839084</v>
      </c>
      <c r="M5691" s="68"/>
      <c r="N5691" s="4"/>
    </row>
    <row r="5692" spans="2:14">
      <c r="B5692" s="59" t="s">
        <v>8926</v>
      </c>
      <c r="C5692" s="7" t="s">
        <v>8927</v>
      </c>
      <c r="I5692" s="64"/>
      <c r="J5692" s="65"/>
      <c r="K5692" s="10"/>
      <c r="L5692" s="21">
        <v>21389.406321839084</v>
      </c>
      <c r="M5692" s="68"/>
      <c r="N5692" s="4"/>
    </row>
    <row r="5693" spans="2:14">
      <c r="B5693" s="59" t="s">
        <v>8928</v>
      </c>
      <c r="C5693" s="7" t="s">
        <v>8929</v>
      </c>
      <c r="I5693" s="64"/>
      <c r="J5693" s="65"/>
      <c r="K5693" s="10"/>
      <c r="L5693" s="21">
        <v>23543.114367816092</v>
      </c>
      <c r="M5693" s="68"/>
      <c r="N5693" s="4"/>
    </row>
    <row r="5694" spans="2:14">
      <c r="B5694" s="59" t="s">
        <v>8930</v>
      </c>
      <c r="C5694" s="7" t="s">
        <v>8931</v>
      </c>
      <c r="I5694" s="64"/>
      <c r="J5694" s="65"/>
      <c r="K5694" s="10"/>
      <c r="L5694" s="21">
        <v>26056.112068965518</v>
      </c>
      <c r="M5694" s="68"/>
      <c r="N5694" s="4"/>
    </row>
    <row r="5695" spans="2:14">
      <c r="B5695" s="59" t="s">
        <v>8932</v>
      </c>
      <c r="C5695" s="7" t="s">
        <v>8933</v>
      </c>
      <c r="I5695" s="64"/>
      <c r="J5695" s="65"/>
      <c r="K5695" s="10"/>
      <c r="L5695" s="21">
        <v>31192.228735632187</v>
      </c>
      <c r="M5695" s="68"/>
      <c r="N5695" s="4"/>
    </row>
    <row r="5696" spans="2:14">
      <c r="B5696" s="59" t="s">
        <v>8934</v>
      </c>
      <c r="C5696" s="7" t="s">
        <v>8935</v>
      </c>
      <c r="I5696" s="64"/>
      <c r="J5696" s="65"/>
      <c r="K5696" s="10"/>
      <c r="L5696" s="21">
        <v>25668.911494252876</v>
      </c>
      <c r="M5696" s="68"/>
      <c r="N5696" s="4"/>
    </row>
    <row r="5697" spans="2:14">
      <c r="B5697" s="59" t="s">
        <v>8936</v>
      </c>
      <c r="C5697" s="7" t="s">
        <v>8937</v>
      </c>
      <c r="I5697" s="64"/>
      <c r="J5697" s="65"/>
      <c r="K5697" s="10"/>
      <c r="L5697" s="21">
        <v>25668.911494252876</v>
      </c>
      <c r="M5697" s="68"/>
      <c r="N5697" s="4"/>
    </row>
    <row r="5698" spans="2:14">
      <c r="B5698" s="59" t="s">
        <v>8938</v>
      </c>
      <c r="C5698" s="7" t="s">
        <v>8939</v>
      </c>
      <c r="I5698" s="64"/>
      <c r="J5698" s="65"/>
      <c r="K5698" s="10"/>
      <c r="L5698" s="21">
        <v>27820.589655172414</v>
      </c>
      <c r="M5698" s="68"/>
      <c r="N5698" s="4"/>
    </row>
    <row r="5699" spans="2:14">
      <c r="B5699" s="59" t="s">
        <v>8940</v>
      </c>
      <c r="C5699" s="7" t="s">
        <v>8941</v>
      </c>
      <c r="I5699" s="64"/>
      <c r="J5699" s="65"/>
      <c r="K5699" s="10"/>
      <c r="L5699" s="21">
        <v>30333.079885057472</v>
      </c>
      <c r="M5699" s="68"/>
      <c r="N5699" s="4"/>
    </row>
    <row r="5700" spans="2:14">
      <c r="B5700" s="59" t="s">
        <v>8942</v>
      </c>
      <c r="C5700" s="7" t="s">
        <v>8943</v>
      </c>
      <c r="I5700" s="64"/>
      <c r="J5700" s="65"/>
      <c r="K5700" s="10"/>
      <c r="L5700" s="21">
        <v>35508.271839080458</v>
      </c>
      <c r="M5700" s="68"/>
      <c r="N5700" s="4"/>
    </row>
    <row r="5701" spans="2:14">
      <c r="B5701" s="59" t="s">
        <v>89</v>
      </c>
      <c r="C5701" s="7" t="s">
        <v>8944</v>
      </c>
      <c r="I5701" s="64"/>
      <c r="J5701" s="65"/>
      <c r="K5701" s="10"/>
      <c r="L5701" s="21">
        <v>25104.095977011493</v>
      </c>
      <c r="M5701" s="68"/>
      <c r="N5701" s="4"/>
    </row>
    <row r="5702" spans="2:14">
      <c r="B5702" s="59" t="s">
        <v>8945</v>
      </c>
      <c r="C5702" s="7" t="s">
        <v>8946</v>
      </c>
      <c r="I5702" s="64"/>
      <c r="J5702" s="65"/>
      <c r="K5702" s="10"/>
      <c r="L5702" s="21">
        <v>24299.754022988505</v>
      </c>
      <c r="M5702" s="68"/>
      <c r="N5702" s="4"/>
    </row>
    <row r="5703" spans="2:14">
      <c r="B5703" s="59" t="s">
        <v>8947</v>
      </c>
      <c r="C5703" s="7" t="s">
        <v>8948</v>
      </c>
      <c r="I5703" s="64"/>
      <c r="J5703" s="65"/>
      <c r="K5703" s="10"/>
      <c r="L5703" s="21">
        <v>26454.984482758624</v>
      </c>
      <c r="M5703" s="68"/>
      <c r="N5703" s="4"/>
    </row>
    <row r="5704" spans="2:14">
      <c r="B5704" s="59" t="s">
        <v>90</v>
      </c>
      <c r="C5704" s="7" t="s">
        <v>8949</v>
      </c>
      <c r="I5704" s="64"/>
      <c r="J5704" s="65"/>
      <c r="K5704" s="10"/>
      <c r="L5704" s="21">
        <v>33636.717816091958</v>
      </c>
      <c r="M5704" s="68"/>
      <c r="N5704" s="4"/>
    </row>
    <row r="5705" spans="2:14">
      <c r="B5705" s="59" t="s">
        <v>8950</v>
      </c>
      <c r="C5705" s="7" t="s">
        <v>8951</v>
      </c>
      <c r="I5705" s="64"/>
      <c r="J5705" s="65"/>
      <c r="K5705" s="10"/>
      <c r="L5705" s="21">
        <v>34128.964942528735</v>
      </c>
      <c r="M5705" s="68"/>
      <c r="N5705" s="4"/>
    </row>
    <row r="5706" spans="2:14">
      <c r="B5706" s="59" t="s">
        <v>8952</v>
      </c>
      <c r="C5706" s="7" t="s">
        <v>8953</v>
      </c>
      <c r="I5706" s="64"/>
      <c r="J5706" s="65"/>
      <c r="K5706" s="10"/>
      <c r="L5706" s="21">
        <v>29158.791379310343</v>
      </c>
      <c r="M5706" s="68"/>
      <c r="N5706" s="4"/>
    </row>
    <row r="5707" spans="2:14">
      <c r="B5707" s="59" t="s">
        <v>8954</v>
      </c>
      <c r="C5707" s="7" t="s">
        <v>8955</v>
      </c>
      <c r="I5707" s="64"/>
      <c r="J5707" s="65"/>
      <c r="K5707" s="10"/>
      <c r="L5707" s="21">
        <v>29158.791379310343</v>
      </c>
      <c r="M5707" s="68"/>
      <c r="N5707" s="4"/>
    </row>
    <row r="5708" spans="2:14">
      <c r="B5708" s="59" t="s">
        <v>8956</v>
      </c>
      <c r="C5708" s="7" t="s">
        <v>8957</v>
      </c>
      <c r="I5708" s="64"/>
      <c r="J5708" s="65"/>
      <c r="K5708" s="10"/>
      <c r="L5708" s="21">
        <v>31312.499425287358</v>
      </c>
      <c r="M5708" s="68"/>
      <c r="N5708" s="4"/>
    </row>
    <row r="5709" spans="2:14">
      <c r="B5709" s="59" t="s">
        <v>8958</v>
      </c>
      <c r="C5709" s="7" t="s">
        <v>8959</v>
      </c>
      <c r="I5709" s="64"/>
      <c r="J5709" s="65"/>
      <c r="K5709" s="10"/>
      <c r="L5709" s="21">
        <v>33824.482183908047</v>
      </c>
      <c r="M5709" s="68"/>
      <c r="N5709" s="4"/>
    </row>
    <row r="5710" spans="2:14">
      <c r="B5710" s="59" t="s">
        <v>8960</v>
      </c>
      <c r="C5710" s="7" t="s">
        <v>8961</v>
      </c>
      <c r="I5710" s="64"/>
      <c r="J5710" s="65"/>
      <c r="K5710" s="10"/>
      <c r="L5710" s="21">
        <v>39032.152298850582</v>
      </c>
      <c r="M5710" s="68"/>
      <c r="N5710" s="4"/>
    </row>
    <row r="5711" spans="2:14">
      <c r="B5711" s="59" t="s">
        <v>8962</v>
      </c>
      <c r="C5711" s="7" t="s">
        <v>8963</v>
      </c>
      <c r="I5711" s="64"/>
      <c r="J5711" s="65"/>
      <c r="K5711" s="10"/>
      <c r="L5711" s="21">
        <v>25547.118390804597</v>
      </c>
      <c r="M5711" s="68"/>
      <c r="N5711" s="4"/>
    </row>
    <row r="5712" spans="2:14">
      <c r="B5712" s="59" t="s">
        <v>8964</v>
      </c>
      <c r="C5712" s="7" t="s">
        <v>8965</v>
      </c>
      <c r="I5712" s="64"/>
      <c r="J5712" s="65"/>
      <c r="K5712" s="10"/>
      <c r="L5712" s="21">
        <v>25547.118390804597</v>
      </c>
      <c r="M5712" s="68"/>
      <c r="N5712" s="4"/>
    </row>
    <row r="5713" spans="2:14">
      <c r="B5713" s="59" t="s">
        <v>8966</v>
      </c>
      <c r="C5713" s="7" t="s">
        <v>8967</v>
      </c>
      <c r="I5713" s="64"/>
      <c r="J5713" s="65"/>
      <c r="K5713" s="10"/>
      <c r="L5713" s="21">
        <v>27700.826436781612</v>
      </c>
      <c r="M5713" s="68"/>
      <c r="N5713" s="4"/>
    </row>
    <row r="5714" spans="2:14">
      <c r="B5714" s="59" t="s">
        <v>8968</v>
      </c>
      <c r="C5714" s="7" t="s">
        <v>8969</v>
      </c>
      <c r="I5714" s="64"/>
      <c r="J5714" s="65"/>
      <c r="K5714" s="10"/>
      <c r="L5714" s="21">
        <v>30213.316666666669</v>
      </c>
      <c r="M5714" s="68"/>
      <c r="N5714" s="4"/>
    </row>
    <row r="5715" spans="2:14">
      <c r="B5715" s="59" t="s">
        <v>8970</v>
      </c>
      <c r="C5715" s="7" t="s">
        <v>8971</v>
      </c>
      <c r="I5715" s="64"/>
      <c r="J5715" s="65"/>
      <c r="K5715" s="10"/>
      <c r="L5715" s="21">
        <v>35388.00114942529</v>
      </c>
      <c r="M5715" s="68"/>
      <c r="N5715" s="4"/>
    </row>
    <row r="5716" spans="2:14">
      <c r="B5716" s="59" t="s">
        <v>8972</v>
      </c>
      <c r="C5716" s="7" t="s">
        <v>8973</v>
      </c>
      <c r="I5716" s="64"/>
      <c r="J5716" s="65"/>
      <c r="K5716" s="10"/>
      <c r="L5716" s="21">
        <v>35388.00114942529</v>
      </c>
      <c r="M5716" s="68"/>
      <c r="N5716" s="4"/>
    </row>
    <row r="5717" spans="2:14">
      <c r="B5717" s="59" t="s">
        <v>8974</v>
      </c>
      <c r="C5717" s="7" t="s">
        <v>8975</v>
      </c>
      <c r="I5717" s="64"/>
      <c r="J5717" s="65"/>
      <c r="K5717" s="10"/>
      <c r="L5717" s="21">
        <v>30656.846551724138</v>
      </c>
      <c r="M5717" s="68"/>
      <c r="N5717" s="4"/>
    </row>
    <row r="5718" spans="2:14">
      <c r="B5718" s="59" t="s">
        <v>8976</v>
      </c>
      <c r="C5718" s="7" t="s">
        <v>8977</v>
      </c>
      <c r="I5718" s="64"/>
      <c r="J5718" s="65"/>
      <c r="K5718" s="10"/>
      <c r="L5718" s="21">
        <v>30656.846551724138</v>
      </c>
      <c r="M5718" s="68"/>
      <c r="N5718" s="4"/>
    </row>
    <row r="5719" spans="2:14">
      <c r="B5719" s="59" t="s">
        <v>8978</v>
      </c>
      <c r="C5719" s="7" t="s">
        <v>8979</v>
      </c>
      <c r="I5719" s="64"/>
      <c r="J5719" s="65"/>
      <c r="K5719" s="10"/>
      <c r="L5719" s="21">
        <v>32809.03218390805</v>
      </c>
      <c r="M5719" s="68"/>
      <c r="N5719" s="4"/>
    </row>
    <row r="5720" spans="2:14">
      <c r="B5720" s="59" t="s">
        <v>8980</v>
      </c>
      <c r="C5720" s="7" t="s">
        <v>8981</v>
      </c>
      <c r="I5720" s="64"/>
      <c r="J5720" s="65"/>
      <c r="K5720" s="10"/>
      <c r="L5720" s="21">
        <v>35322.537356321838</v>
      </c>
      <c r="M5720" s="68"/>
      <c r="N5720" s="4"/>
    </row>
    <row r="5721" spans="2:14">
      <c r="B5721" s="59" t="s">
        <v>8982</v>
      </c>
      <c r="C5721" s="7" t="s">
        <v>8983</v>
      </c>
      <c r="I5721" s="64"/>
      <c r="J5721" s="65"/>
      <c r="K5721" s="10"/>
      <c r="L5721" s="21">
        <v>40543.401724137933</v>
      </c>
      <c r="M5721" s="68"/>
      <c r="N5721" s="4"/>
    </row>
    <row r="5722" spans="2:14">
      <c r="B5722" s="59" t="s">
        <v>8984</v>
      </c>
      <c r="C5722" s="7" t="s">
        <v>8985</v>
      </c>
      <c r="I5722" s="64"/>
      <c r="J5722" s="65"/>
      <c r="K5722" s="10"/>
      <c r="L5722" s="21">
        <v>40543.401724137933</v>
      </c>
      <c r="M5722" s="68"/>
      <c r="N5722" s="4"/>
    </row>
    <row r="5723" spans="2:14">
      <c r="B5723" s="59" t="s">
        <v>8986</v>
      </c>
      <c r="C5723" s="7" t="s">
        <v>8987</v>
      </c>
      <c r="I5723" s="64"/>
      <c r="J5723" s="65"/>
      <c r="K5723" s="10"/>
      <c r="L5723" s="21">
        <v>19921.799425287354</v>
      </c>
      <c r="M5723" s="68"/>
      <c r="N5723" s="4"/>
    </row>
    <row r="5724" spans="2:14">
      <c r="B5724" s="59" t="s">
        <v>8988</v>
      </c>
      <c r="C5724" s="7" t="s">
        <v>8989</v>
      </c>
      <c r="I5724" s="64"/>
      <c r="J5724" s="65"/>
      <c r="K5724" s="10"/>
      <c r="L5724" s="21">
        <v>46821.836206896551</v>
      </c>
      <c r="M5724" s="68"/>
      <c r="N5724" s="4"/>
    </row>
    <row r="5725" spans="2:14">
      <c r="B5725" s="59" t="s">
        <v>8990</v>
      </c>
      <c r="C5725" s="7" t="s">
        <v>8991</v>
      </c>
      <c r="I5725" s="64"/>
      <c r="J5725" s="65"/>
      <c r="K5725" s="10"/>
      <c r="L5725" s="21">
        <v>24973.675862068969</v>
      </c>
      <c r="M5725" s="68"/>
      <c r="N5725" s="4"/>
    </row>
    <row r="5726" spans="2:14">
      <c r="B5726" s="59" t="s">
        <v>8992</v>
      </c>
      <c r="C5726" s="7" t="s">
        <v>8993</v>
      </c>
      <c r="I5726" s="64"/>
      <c r="J5726" s="65"/>
      <c r="K5726" s="10"/>
      <c r="L5726" s="21">
        <v>26934.544827586207</v>
      </c>
      <c r="M5726" s="68"/>
      <c r="N5726" s="4"/>
    </row>
    <row r="5727" spans="2:14">
      <c r="B5727" s="59" t="s">
        <v>36958</v>
      </c>
      <c r="C5727" s="7" t="s">
        <v>39125</v>
      </c>
      <c r="I5727" s="64"/>
      <c r="J5727" s="65"/>
      <c r="K5727" s="10"/>
      <c r="L5727" s="21">
        <v>24093.213218390803</v>
      </c>
      <c r="M5727" s="68"/>
      <c r="N5727" s="4"/>
    </row>
    <row r="5728" spans="2:14">
      <c r="B5728" s="59" t="s">
        <v>36959</v>
      </c>
      <c r="C5728" s="7" t="s">
        <v>39126</v>
      </c>
      <c r="I5728" s="64"/>
      <c r="J5728" s="65"/>
      <c r="K5728" s="10"/>
      <c r="L5728" s="21">
        <v>23206.660919540231</v>
      </c>
      <c r="M5728" s="68"/>
      <c r="N5728" s="4"/>
    </row>
    <row r="5729" spans="2:14">
      <c r="B5729" s="59" t="s">
        <v>8994</v>
      </c>
      <c r="C5729" s="7" t="s">
        <v>8995</v>
      </c>
      <c r="I5729" s="64"/>
      <c r="J5729" s="65"/>
      <c r="K5729" s="10"/>
      <c r="L5729" s="21">
        <v>27198.93735632184</v>
      </c>
      <c r="M5729" s="68"/>
      <c r="N5729" s="4"/>
    </row>
    <row r="5730" spans="2:14">
      <c r="B5730" s="59" t="s">
        <v>36960</v>
      </c>
      <c r="C5730" s="7" t="s">
        <v>39127</v>
      </c>
      <c r="I5730" s="64"/>
      <c r="J5730" s="65"/>
      <c r="K5730" s="10"/>
      <c r="L5730" s="21">
        <v>15611.845977011495</v>
      </c>
      <c r="M5730" s="68"/>
      <c r="N5730" s="4"/>
    </row>
    <row r="5731" spans="2:14">
      <c r="B5731" s="59" t="s">
        <v>36961</v>
      </c>
      <c r="C5731" s="7" t="s">
        <v>39128</v>
      </c>
      <c r="I5731" s="64"/>
      <c r="J5731" s="65"/>
      <c r="K5731" s="10"/>
      <c r="L5731" s="21">
        <v>13952.414942528736</v>
      </c>
      <c r="M5731" s="68"/>
      <c r="N5731" s="4"/>
    </row>
    <row r="5732" spans="2:14">
      <c r="B5732" s="59" t="s">
        <v>8996</v>
      </c>
      <c r="C5732" s="7" t="s">
        <v>8997</v>
      </c>
      <c r="I5732" s="64"/>
      <c r="J5732" s="65"/>
      <c r="K5732" s="10"/>
      <c r="L5732" s="21">
        <v>8574.2344827586203</v>
      </c>
      <c r="M5732" s="68"/>
      <c r="N5732" s="4"/>
    </row>
    <row r="5733" spans="2:14">
      <c r="B5733" s="59" t="s">
        <v>8998</v>
      </c>
      <c r="C5733" s="7" t="s">
        <v>8999</v>
      </c>
      <c r="I5733" s="64"/>
      <c r="J5733" s="65"/>
      <c r="K5733" s="10"/>
      <c r="L5733" s="21">
        <v>10287.457471264368</v>
      </c>
      <c r="M5733" s="68"/>
      <c r="N5733" s="4"/>
    </row>
    <row r="5734" spans="2:14">
      <c r="B5734" s="59" t="s">
        <v>9000</v>
      </c>
      <c r="C5734" s="7" t="s">
        <v>9001</v>
      </c>
      <c r="I5734" s="64"/>
      <c r="J5734" s="65"/>
      <c r="K5734" s="10"/>
      <c r="L5734" s="21">
        <v>9259.8281609195401</v>
      </c>
      <c r="M5734" s="68"/>
      <c r="N5734" s="4"/>
    </row>
    <row r="5735" spans="2:14">
      <c r="B5735" s="59" t="s">
        <v>9002</v>
      </c>
      <c r="C5735" s="7" t="s">
        <v>9003</v>
      </c>
      <c r="I5735" s="64"/>
      <c r="J5735" s="65"/>
      <c r="K5735" s="10"/>
      <c r="L5735" s="21">
        <v>11316.10172413793</v>
      </c>
      <c r="M5735" s="68"/>
      <c r="N5735" s="4"/>
    </row>
    <row r="5736" spans="2:14">
      <c r="B5736" s="59" t="s">
        <v>36962</v>
      </c>
      <c r="C5736" s="7" t="s">
        <v>39129</v>
      </c>
      <c r="I5736" s="64"/>
      <c r="J5736" s="65"/>
      <c r="K5736" s="10"/>
      <c r="L5736" s="21">
        <v>3344.2356321839084</v>
      </c>
      <c r="M5736" s="68"/>
      <c r="N5736" s="4"/>
    </row>
    <row r="5737" spans="2:14">
      <c r="B5737" s="59" t="s">
        <v>36963</v>
      </c>
      <c r="C5737" s="7" t="s">
        <v>39130</v>
      </c>
      <c r="I5737" s="64"/>
      <c r="J5737" s="65"/>
      <c r="K5737" s="10"/>
      <c r="L5737" s="21">
        <v>8536.6816091954024</v>
      </c>
      <c r="M5737" s="68"/>
      <c r="N5737" s="4"/>
    </row>
    <row r="5738" spans="2:14">
      <c r="B5738" s="59" t="s">
        <v>9004</v>
      </c>
      <c r="C5738" s="7" t="s">
        <v>9005</v>
      </c>
      <c r="I5738" s="64"/>
      <c r="J5738" s="65"/>
      <c r="K5738" s="10"/>
      <c r="L5738" s="21">
        <v>13149.59540229885</v>
      </c>
      <c r="M5738" s="68"/>
      <c r="N5738" s="4"/>
    </row>
    <row r="5739" spans="2:14">
      <c r="B5739" s="59" t="s">
        <v>9006</v>
      </c>
      <c r="C5739" s="7" t="s">
        <v>9007</v>
      </c>
      <c r="I5739" s="64"/>
      <c r="J5739" s="65"/>
      <c r="K5739" s="10"/>
      <c r="L5739" s="21">
        <v>14070.14827586207</v>
      </c>
      <c r="M5739" s="68"/>
      <c r="N5739" s="4"/>
    </row>
    <row r="5740" spans="2:14">
      <c r="B5740" s="59" t="s">
        <v>36964</v>
      </c>
      <c r="C5740" s="7" t="s">
        <v>39131</v>
      </c>
      <c r="I5740" s="64"/>
      <c r="J5740" s="65"/>
      <c r="K5740" s="10"/>
      <c r="L5740" s="21">
        <v>3486.8350574712645</v>
      </c>
      <c r="M5740" s="68"/>
      <c r="N5740" s="4"/>
    </row>
    <row r="5741" spans="2:14">
      <c r="B5741" s="59" t="s">
        <v>36965</v>
      </c>
      <c r="C5741" s="7" t="s">
        <v>39132</v>
      </c>
      <c r="I5741" s="64"/>
      <c r="J5741" s="65"/>
      <c r="K5741" s="10"/>
      <c r="L5741" s="21">
        <v>8900.0310344827594</v>
      </c>
      <c r="M5741" s="68"/>
      <c r="N5741" s="4"/>
    </row>
    <row r="5742" spans="2:14">
      <c r="B5742" s="59" t="s">
        <v>36966</v>
      </c>
      <c r="C5742" s="7" t="s">
        <v>39133</v>
      </c>
      <c r="I5742" s="64"/>
      <c r="J5742" s="65"/>
      <c r="K5742" s="10"/>
      <c r="L5742" s="21">
        <v>11392.222413793104</v>
      </c>
      <c r="M5742" s="68"/>
      <c r="N5742" s="4"/>
    </row>
    <row r="5743" spans="2:14">
      <c r="B5743" s="59" t="s">
        <v>9008</v>
      </c>
      <c r="C5743" s="7" t="s">
        <v>9009</v>
      </c>
      <c r="I5743" s="64"/>
      <c r="J5743" s="65"/>
      <c r="K5743" s="10"/>
      <c r="L5743" s="21">
        <v>13708.321264367816</v>
      </c>
      <c r="M5743" s="68"/>
      <c r="N5743" s="4"/>
    </row>
    <row r="5744" spans="2:14">
      <c r="B5744" s="59" t="s">
        <v>9010</v>
      </c>
      <c r="C5744" s="7" t="s">
        <v>9011</v>
      </c>
      <c r="I5744" s="64"/>
      <c r="J5744" s="65"/>
      <c r="K5744" s="10"/>
      <c r="L5744" s="21">
        <v>14669.471839080461</v>
      </c>
      <c r="M5744" s="68"/>
      <c r="N5744" s="4"/>
    </row>
    <row r="5745" spans="2:14">
      <c r="B5745" s="59" t="s">
        <v>9012</v>
      </c>
      <c r="C5745" s="7" t="s">
        <v>9013</v>
      </c>
      <c r="I5745" s="64"/>
      <c r="J5745" s="65"/>
      <c r="K5745" s="10"/>
      <c r="L5745" s="21">
        <v>14465.468390804599</v>
      </c>
      <c r="M5745" s="68"/>
      <c r="N5745" s="4"/>
    </row>
    <row r="5746" spans="2:14">
      <c r="B5746" s="59" t="s">
        <v>9014</v>
      </c>
      <c r="C5746" s="7" t="s">
        <v>9015</v>
      </c>
      <c r="I5746" s="64"/>
      <c r="J5746" s="65"/>
      <c r="K5746" s="10"/>
      <c r="L5746" s="21">
        <v>15477.873563218391</v>
      </c>
      <c r="M5746" s="68"/>
      <c r="N5746" s="4"/>
    </row>
    <row r="5747" spans="2:14">
      <c r="B5747" s="59" t="s">
        <v>9016</v>
      </c>
      <c r="C5747" s="7" t="s">
        <v>9017</v>
      </c>
      <c r="I5747" s="64"/>
      <c r="J5747" s="65"/>
      <c r="K5747" s="10"/>
      <c r="L5747" s="21">
        <v>15079.508620689656</v>
      </c>
      <c r="M5747" s="68"/>
      <c r="N5747" s="4"/>
    </row>
    <row r="5748" spans="2:14">
      <c r="B5748" s="59" t="s">
        <v>9018</v>
      </c>
      <c r="C5748" s="7" t="s">
        <v>9019</v>
      </c>
      <c r="I5748" s="64"/>
      <c r="J5748" s="65"/>
      <c r="K5748" s="10"/>
      <c r="L5748" s="21">
        <v>16135.55632183908</v>
      </c>
      <c r="M5748" s="68"/>
      <c r="N5748" s="4"/>
    </row>
    <row r="5749" spans="2:14">
      <c r="B5749" s="59" t="s">
        <v>9020</v>
      </c>
      <c r="C5749" s="7" t="s">
        <v>9021</v>
      </c>
      <c r="I5749" s="64"/>
      <c r="J5749" s="65"/>
      <c r="K5749" s="10"/>
      <c r="L5749" s="21">
        <v>6872.6833333333343</v>
      </c>
      <c r="M5749" s="68"/>
      <c r="N5749" s="4"/>
    </row>
    <row r="5750" spans="2:14">
      <c r="B5750" s="59" t="s">
        <v>9022</v>
      </c>
      <c r="C5750" s="7" t="s">
        <v>9023</v>
      </c>
      <c r="I5750" s="64"/>
      <c r="J5750" s="65"/>
      <c r="K5750" s="10"/>
      <c r="L5750" s="21">
        <v>6439.8103448275861</v>
      </c>
      <c r="M5750" s="68"/>
      <c r="N5750" s="4"/>
    </row>
    <row r="5751" spans="2:14">
      <c r="B5751" s="59" t="s">
        <v>9024</v>
      </c>
      <c r="C5751" s="7" t="s">
        <v>9025</v>
      </c>
      <c r="I5751" s="64"/>
      <c r="J5751" s="65"/>
      <c r="K5751" s="10"/>
      <c r="L5751" s="21">
        <v>6407.8396551724136</v>
      </c>
      <c r="M5751" s="68"/>
      <c r="N5751" s="4"/>
    </row>
    <row r="5752" spans="2:14">
      <c r="B5752" s="59" t="s">
        <v>9026</v>
      </c>
      <c r="C5752" s="7" t="s">
        <v>9027</v>
      </c>
      <c r="I5752" s="64"/>
      <c r="J5752" s="65"/>
      <c r="K5752" s="10"/>
      <c r="L5752" s="21">
        <v>8673.1913793103449</v>
      </c>
      <c r="M5752" s="68"/>
      <c r="N5752" s="4"/>
    </row>
    <row r="5753" spans="2:14">
      <c r="B5753" s="59" t="s">
        <v>9028</v>
      </c>
      <c r="C5753" s="7" t="s">
        <v>9029</v>
      </c>
      <c r="I5753" s="64"/>
      <c r="J5753" s="65"/>
      <c r="K5753" s="10"/>
      <c r="L5753" s="21">
        <v>8129.1821839080458</v>
      </c>
      <c r="M5753" s="68"/>
      <c r="N5753" s="4"/>
    </row>
    <row r="5754" spans="2:14">
      <c r="B5754" s="59" t="s">
        <v>9030</v>
      </c>
      <c r="C5754" s="7" t="s">
        <v>9031</v>
      </c>
      <c r="I5754" s="64"/>
      <c r="J5754" s="65"/>
      <c r="K5754" s="10"/>
      <c r="L5754" s="21">
        <v>8129.1821839080458</v>
      </c>
      <c r="M5754" s="68"/>
      <c r="N5754" s="4"/>
    </row>
    <row r="5755" spans="2:14">
      <c r="B5755" s="59" t="s">
        <v>9032</v>
      </c>
      <c r="C5755" s="7" t="s">
        <v>9033</v>
      </c>
      <c r="I5755" s="64"/>
      <c r="J5755" s="65"/>
      <c r="K5755" s="10"/>
      <c r="L5755" s="21">
        <v>1746.2086206896554</v>
      </c>
      <c r="M5755" s="68"/>
      <c r="N5755" s="4"/>
    </row>
    <row r="5756" spans="2:14">
      <c r="B5756" s="59" t="s">
        <v>9034</v>
      </c>
      <c r="C5756" s="7" t="s">
        <v>9035</v>
      </c>
      <c r="I5756" s="64"/>
      <c r="J5756" s="65"/>
      <c r="K5756" s="10"/>
      <c r="L5756" s="21">
        <v>2270.9339080459772</v>
      </c>
      <c r="M5756" s="68"/>
      <c r="N5756" s="4"/>
    </row>
    <row r="5757" spans="2:14">
      <c r="B5757" s="59" t="s">
        <v>36967</v>
      </c>
      <c r="C5757" s="7" t="s">
        <v>39134</v>
      </c>
      <c r="I5757" s="64"/>
      <c r="J5757" s="65"/>
      <c r="K5757" s="10"/>
      <c r="L5757" s="21">
        <v>478.03793103448277</v>
      </c>
      <c r="M5757" s="68"/>
      <c r="N5757" s="4"/>
    </row>
    <row r="5758" spans="2:14">
      <c r="B5758" s="59" t="s">
        <v>9036</v>
      </c>
      <c r="C5758" s="7" t="s">
        <v>9037</v>
      </c>
      <c r="I5758" s="64"/>
      <c r="J5758" s="65"/>
      <c r="K5758" s="10"/>
      <c r="L5758" s="21">
        <v>1028.6442528735633</v>
      </c>
      <c r="M5758" s="68"/>
      <c r="N5758" s="4"/>
    </row>
    <row r="5759" spans="2:14">
      <c r="B5759" s="59" t="s">
        <v>9038</v>
      </c>
      <c r="C5759" s="7" t="s">
        <v>9039</v>
      </c>
      <c r="I5759" s="64"/>
      <c r="J5759" s="65"/>
      <c r="K5759" s="10"/>
      <c r="L5759" s="21">
        <v>19892.873563218389</v>
      </c>
      <c r="M5759" s="68"/>
      <c r="N5759" s="4"/>
    </row>
    <row r="5760" spans="2:14">
      <c r="B5760" s="59" t="s">
        <v>9040</v>
      </c>
      <c r="C5760" s="7" t="s">
        <v>9041</v>
      </c>
      <c r="I5760" s="64"/>
      <c r="J5760" s="65"/>
      <c r="K5760" s="10"/>
      <c r="L5760" s="21">
        <v>19473.194827586205</v>
      </c>
      <c r="M5760" s="68"/>
      <c r="N5760" s="4"/>
    </row>
    <row r="5761" spans="2:14">
      <c r="B5761" s="59" t="s">
        <v>9042</v>
      </c>
      <c r="C5761" s="7" t="s">
        <v>9043</v>
      </c>
      <c r="I5761" s="64"/>
      <c r="J5761" s="65"/>
      <c r="K5761" s="10"/>
      <c r="L5761" s="21">
        <v>19892.873563218389</v>
      </c>
      <c r="M5761" s="68"/>
      <c r="N5761" s="4"/>
    </row>
    <row r="5762" spans="2:14">
      <c r="B5762" s="59" t="s">
        <v>9044</v>
      </c>
      <c r="C5762" s="7" t="s">
        <v>9045</v>
      </c>
      <c r="I5762" s="64"/>
      <c r="J5762" s="65"/>
      <c r="K5762" s="10"/>
      <c r="L5762" s="21">
        <v>19473.194827586205</v>
      </c>
      <c r="M5762" s="68"/>
      <c r="N5762" s="4"/>
    </row>
    <row r="5763" spans="2:14">
      <c r="B5763" s="59" t="s">
        <v>9046</v>
      </c>
      <c r="C5763" s="7" t="s">
        <v>9047</v>
      </c>
      <c r="I5763" s="64"/>
      <c r="J5763" s="65"/>
      <c r="K5763" s="10"/>
      <c r="L5763" s="21">
        <v>19473.194827586205</v>
      </c>
      <c r="M5763" s="68"/>
      <c r="N5763" s="4"/>
    </row>
    <row r="5764" spans="2:14">
      <c r="B5764" s="59" t="s">
        <v>9048</v>
      </c>
      <c r="C5764" s="7" t="s">
        <v>9049</v>
      </c>
      <c r="I5764" s="64"/>
      <c r="J5764" s="65"/>
      <c r="K5764" s="10"/>
      <c r="L5764" s="21">
        <v>22272.913793103449</v>
      </c>
      <c r="M5764" s="68"/>
      <c r="N5764" s="4"/>
    </row>
    <row r="5765" spans="2:14">
      <c r="B5765" s="59" t="s">
        <v>9050</v>
      </c>
      <c r="C5765" s="7" t="s">
        <v>9051</v>
      </c>
      <c r="I5765" s="64"/>
      <c r="J5765" s="65"/>
      <c r="K5765" s="10"/>
      <c r="L5765" s="21">
        <v>22272.913793103449</v>
      </c>
      <c r="M5765" s="68"/>
      <c r="N5765" s="4"/>
    </row>
    <row r="5766" spans="2:14">
      <c r="B5766" s="59" t="s">
        <v>9052</v>
      </c>
      <c r="C5766" s="7" t="s">
        <v>9053</v>
      </c>
      <c r="I5766" s="64"/>
      <c r="J5766" s="65"/>
      <c r="K5766" s="10"/>
      <c r="L5766" s="21">
        <v>22272.913793103449</v>
      </c>
      <c r="M5766" s="68"/>
      <c r="N5766" s="4"/>
    </row>
    <row r="5767" spans="2:14">
      <c r="B5767" s="59" t="s">
        <v>9054</v>
      </c>
      <c r="C5767" s="7" t="s">
        <v>9055</v>
      </c>
      <c r="I5767" s="64"/>
      <c r="J5767" s="65"/>
      <c r="K5767" s="10"/>
      <c r="L5767" s="21">
        <v>22272.913793103449</v>
      </c>
      <c r="M5767" s="68"/>
      <c r="N5767" s="4"/>
    </row>
    <row r="5768" spans="2:14">
      <c r="B5768" s="59" t="s">
        <v>9056</v>
      </c>
      <c r="C5768" s="7" t="s">
        <v>9057</v>
      </c>
      <c r="I5768" s="64"/>
      <c r="J5768" s="65"/>
      <c r="K5768" s="10"/>
      <c r="L5768" s="21">
        <v>22272.913793103449</v>
      </c>
      <c r="M5768" s="68"/>
      <c r="N5768" s="4"/>
    </row>
    <row r="5769" spans="2:14">
      <c r="B5769" s="59" t="s">
        <v>9058</v>
      </c>
      <c r="C5769" s="7" t="s">
        <v>9059</v>
      </c>
      <c r="I5769" s="64"/>
      <c r="J5769" s="65"/>
      <c r="K5769" s="10"/>
      <c r="L5769" s="21">
        <v>1408.7402298850575</v>
      </c>
      <c r="M5769" s="68"/>
      <c r="N5769" s="4"/>
    </row>
    <row r="5770" spans="2:14">
      <c r="B5770" s="59" t="s">
        <v>9060</v>
      </c>
      <c r="C5770" s="7" t="s">
        <v>9061</v>
      </c>
      <c r="I5770" s="64"/>
      <c r="J5770" s="65"/>
      <c r="K5770" s="10"/>
      <c r="L5770" s="21">
        <v>1362.5603448275863</v>
      </c>
      <c r="M5770" s="68"/>
      <c r="N5770" s="4"/>
    </row>
    <row r="5771" spans="2:14">
      <c r="B5771" s="59" t="s">
        <v>9062</v>
      </c>
      <c r="C5771" s="7" t="s">
        <v>9063</v>
      </c>
      <c r="I5771" s="64"/>
      <c r="J5771" s="65"/>
      <c r="K5771" s="10"/>
      <c r="L5771" s="21">
        <v>1362.5603448275863</v>
      </c>
      <c r="M5771" s="68"/>
      <c r="N5771" s="4"/>
    </row>
    <row r="5772" spans="2:14">
      <c r="B5772" s="59" t="s">
        <v>9064</v>
      </c>
      <c r="C5772" s="7" t="s">
        <v>9065</v>
      </c>
      <c r="I5772" s="64"/>
      <c r="J5772" s="65"/>
      <c r="K5772" s="10"/>
      <c r="L5772" s="21">
        <v>1362.5603448275863</v>
      </c>
      <c r="M5772" s="68"/>
      <c r="N5772" s="4"/>
    </row>
    <row r="5773" spans="2:14">
      <c r="B5773" s="59" t="s">
        <v>9066</v>
      </c>
      <c r="C5773" s="7" t="s">
        <v>9067</v>
      </c>
      <c r="I5773" s="64"/>
      <c r="J5773" s="65"/>
      <c r="K5773" s="10"/>
      <c r="L5773" s="21">
        <v>1754.3281609195401</v>
      </c>
      <c r="M5773" s="68"/>
      <c r="N5773" s="4"/>
    </row>
    <row r="5774" spans="2:14">
      <c r="B5774" s="59" t="s">
        <v>9068</v>
      </c>
      <c r="C5774" s="7" t="s">
        <v>9069</v>
      </c>
      <c r="I5774" s="64"/>
      <c r="J5774" s="65"/>
      <c r="K5774" s="10"/>
      <c r="L5774" s="21">
        <v>1697.9988505747126</v>
      </c>
      <c r="M5774" s="68"/>
      <c r="N5774" s="4"/>
    </row>
    <row r="5775" spans="2:14">
      <c r="B5775" s="59" t="s">
        <v>9070</v>
      </c>
      <c r="C5775" s="7" t="s">
        <v>9071</v>
      </c>
      <c r="I5775" s="64"/>
      <c r="J5775" s="65"/>
      <c r="K5775" s="10"/>
      <c r="L5775" s="21">
        <v>1697.9988505747126</v>
      </c>
      <c r="M5775" s="68"/>
      <c r="N5775" s="4"/>
    </row>
    <row r="5776" spans="2:14">
      <c r="B5776" s="59" t="s">
        <v>9072</v>
      </c>
      <c r="C5776" s="7" t="s">
        <v>9073</v>
      </c>
      <c r="I5776" s="64"/>
      <c r="J5776" s="65"/>
      <c r="K5776" s="10"/>
      <c r="L5776" s="21">
        <v>1697.9988505747126</v>
      </c>
      <c r="M5776" s="68"/>
      <c r="N5776" s="4"/>
    </row>
    <row r="5777" spans="2:14">
      <c r="B5777" s="59" t="s">
        <v>9074</v>
      </c>
      <c r="C5777" s="7" t="s">
        <v>9075</v>
      </c>
      <c r="I5777" s="64"/>
      <c r="J5777" s="65"/>
      <c r="K5777" s="10"/>
      <c r="L5777" s="21">
        <v>742.93793103448274</v>
      </c>
      <c r="M5777" s="68"/>
      <c r="N5777" s="4"/>
    </row>
    <row r="5778" spans="2:14">
      <c r="B5778" s="59" t="s">
        <v>9076</v>
      </c>
      <c r="C5778" s="7" t="s">
        <v>9077</v>
      </c>
      <c r="I5778" s="64"/>
      <c r="J5778" s="65"/>
      <c r="K5778" s="10"/>
      <c r="L5778" s="21">
        <v>776.43103448275861</v>
      </c>
      <c r="M5778" s="68"/>
      <c r="N5778" s="4"/>
    </row>
    <row r="5779" spans="2:14">
      <c r="B5779" s="59" t="s">
        <v>9078</v>
      </c>
      <c r="C5779" s="7" t="s">
        <v>9079</v>
      </c>
      <c r="I5779" s="64"/>
      <c r="J5779" s="65"/>
      <c r="K5779" s="10"/>
      <c r="L5779" s="21">
        <v>555.68103448275861</v>
      </c>
      <c r="M5779" s="68"/>
      <c r="N5779" s="4"/>
    </row>
    <row r="5780" spans="2:14">
      <c r="B5780" s="59" t="s">
        <v>9080</v>
      </c>
      <c r="C5780" s="7" t="s">
        <v>9081</v>
      </c>
      <c r="I5780" s="64"/>
      <c r="J5780" s="65"/>
      <c r="K5780" s="10"/>
      <c r="L5780" s="21">
        <v>555.68103448275861</v>
      </c>
      <c r="M5780" s="68"/>
      <c r="N5780" s="4"/>
    </row>
    <row r="5781" spans="2:14">
      <c r="B5781" s="59" t="s">
        <v>9082</v>
      </c>
      <c r="C5781" s="7" t="s">
        <v>9083</v>
      </c>
      <c r="I5781" s="64"/>
      <c r="J5781" s="65"/>
      <c r="K5781" s="10"/>
      <c r="L5781" s="21">
        <v>530.81494252873563</v>
      </c>
      <c r="M5781" s="68"/>
      <c r="N5781" s="4"/>
    </row>
    <row r="5782" spans="2:14">
      <c r="B5782" s="59" t="s">
        <v>9084</v>
      </c>
      <c r="C5782" s="7" t="s">
        <v>9085</v>
      </c>
      <c r="I5782" s="64"/>
      <c r="J5782" s="65"/>
      <c r="K5782" s="10"/>
      <c r="L5782" s="21">
        <v>615.055172413793</v>
      </c>
      <c r="M5782" s="68"/>
      <c r="N5782" s="4"/>
    </row>
    <row r="5783" spans="2:14">
      <c r="B5783" s="59" t="s">
        <v>9086</v>
      </c>
      <c r="C5783" s="7" t="s">
        <v>9087</v>
      </c>
      <c r="I5783" s="64"/>
      <c r="J5783" s="65"/>
      <c r="K5783" s="10"/>
      <c r="L5783" s="21">
        <v>316.66206896551722</v>
      </c>
      <c r="M5783" s="68"/>
      <c r="N5783" s="4"/>
    </row>
    <row r="5784" spans="2:14">
      <c r="B5784" s="59" t="s">
        <v>9088</v>
      </c>
      <c r="C5784" s="7" t="s">
        <v>9089</v>
      </c>
      <c r="I5784" s="64"/>
      <c r="J5784" s="65"/>
      <c r="K5784" s="10"/>
      <c r="L5784" s="21">
        <v>1778.6867816091954</v>
      </c>
      <c r="M5784" s="68"/>
      <c r="N5784" s="4"/>
    </row>
    <row r="5785" spans="2:14">
      <c r="B5785" s="59" t="s">
        <v>9090</v>
      </c>
      <c r="C5785" s="7" t="s">
        <v>9091</v>
      </c>
      <c r="I5785" s="64"/>
      <c r="J5785" s="65"/>
      <c r="K5785" s="10"/>
      <c r="L5785" s="21">
        <v>2131.8867816091956</v>
      </c>
      <c r="M5785" s="68"/>
      <c r="N5785" s="4"/>
    </row>
    <row r="5786" spans="2:14">
      <c r="B5786" s="59" t="s">
        <v>9092</v>
      </c>
      <c r="C5786" s="7" t="s">
        <v>9093</v>
      </c>
      <c r="I5786" s="64"/>
      <c r="J5786" s="65"/>
      <c r="K5786" s="10"/>
      <c r="L5786" s="21">
        <v>3550.2689655172412</v>
      </c>
      <c r="M5786" s="68"/>
      <c r="N5786" s="4"/>
    </row>
    <row r="5787" spans="2:14">
      <c r="B5787" s="59" t="s">
        <v>9094</v>
      </c>
      <c r="C5787" s="7" t="s">
        <v>9095</v>
      </c>
      <c r="I5787" s="64"/>
      <c r="J5787" s="65"/>
      <c r="K5787" s="10"/>
      <c r="L5787" s="21">
        <v>4260.728735632184</v>
      </c>
      <c r="M5787" s="68"/>
      <c r="N5787" s="4"/>
    </row>
    <row r="5788" spans="2:14">
      <c r="B5788" s="59" t="s">
        <v>36968</v>
      </c>
      <c r="C5788" s="7" t="s">
        <v>39135</v>
      </c>
      <c r="I5788" s="64"/>
      <c r="J5788" s="65"/>
      <c r="K5788" s="10"/>
      <c r="L5788" s="21">
        <v>4744.3488505747127</v>
      </c>
      <c r="M5788" s="68"/>
      <c r="N5788" s="4"/>
    </row>
    <row r="5789" spans="2:14">
      <c r="B5789" s="59" t="s">
        <v>9096</v>
      </c>
      <c r="C5789" s="7" t="s">
        <v>9097</v>
      </c>
      <c r="I5789" s="64"/>
      <c r="J5789" s="65"/>
      <c r="K5789" s="10"/>
      <c r="L5789" s="21">
        <v>1524.9511494252874</v>
      </c>
      <c r="M5789" s="68"/>
      <c r="N5789" s="4"/>
    </row>
    <row r="5790" spans="2:14">
      <c r="B5790" s="59" t="s">
        <v>9098</v>
      </c>
      <c r="C5790" s="7" t="s">
        <v>9099</v>
      </c>
      <c r="I5790" s="64"/>
      <c r="J5790" s="65"/>
      <c r="K5790" s="10"/>
      <c r="L5790" s="21">
        <v>1648.7741379310346</v>
      </c>
      <c r="M5790" s="68"/>
      <c r="N5790" s="4"/>
    </row>
    <row r="5791" spans="2:14">
      <c r="B5791" s="59" t="s">
        <v>9100</v>
      </c>
      <c r="C5791" s="7" t="s">
        <v>9101</v>
      </c>
      <c r="I5791" s="64"/>
      <c r="J5791" s="65"/>
      <c r="K5791" s="10"/>
      <c r="L5791" s="21">
        <v>794.7</v>
      </c>
      <c r="M5791" s="68"/>
      <c r="N5791" s="4"/>
    </row>
    <row r="5792" spans="2:14">
      <c r="B5792" s="59" t="s">
        <v>9102</v>
      </c>
      <c r="C5792" s="7" t="s">
        <v>9103</v>
      </c>
      <c r="I5792" s="64"/>
      <c r="J5792" s="65"/>
      <c r="K5792" s="10"/>
      <c r="L5792" s="21">
        <v>794.7</v>
      </c>
      <c r="M5792" s="68"/>
      <c r="N5792" s="4"/>
    </row>
    <row r="5793" spans="2:14">
      <c r="B5793" s="59" t="s">
        <v>9104</v>
      </c>
      <c r="C5793" s="7" t="s">
        <v>9105</v>
      </c>
      <c r="I5793" s="64"/>
      <c r="J5793" s="65"/>
      <c r="K5793" s="10"/>
      <c r="L5793" s="21">
        <v>794.7</v>
      </c>
      <c r="M5793" s="68"/>
      <c r="N5793" s="4"/>
    </row>
    <row r="5794" spans="2:14">
      <c r="B5794" s="59" t="s">
        <v>9106</v>
      </c>
      <c r="C5794" s="7" t="s">
        <v>9107</v>
      </c>
      <c r="I5794" s="64"/>
      <c r="J5794" s="65"/>
      <c r="K5794" s="10"/>
      <c r="L5794" s="21">
        <v>7864.7896551724143</v>
      </c>
      <c r="M5794" s="68"/>
      <c r="N5794" s="4"/>
    </row>
    <row r="5795" spans="2:14">
      <c r="B5795" s="59" t="s">
        <v>9108</v>
      </c>
      <c r="C5795" s="7" t="s">
        <v>9109</v>
      </c>
      <c r="I5795" s="64"/>
      <c r="J5795" s="65"/>
      <c r="K5795" s="10"/>
      <c r="L5795" s="21">
        <v>8375.8132183908056</v>
      </c>
      <c r="M5795" s="68"/>
      <c r="N5795" s="4"/>
    </row>
    <row r="5796" spans="2:14">
      <c r="B5796" s="59" t="s">
        <v>9110</v>
      </c>
      <c r="C5796" s="7" t="s">
        <v>9111</v>
      </c>
      <c r="I5796" s="64"/>
      <c r="J5796" s="65"/>
      <c r="K5796" s="10"/>
      <c r="L5796" s="21">
        <v>9041.108045977011</v>
      </c>
      <c r="M5796" s="68"/>
      <c r="N5796" s="4"/>
    </row>
    <row r="5797" spans="2:14">
      <c r="B5797" s="59" t="s">
        <v>9112</v>
      </c>
      <c r="C5797" s="7" t="s">
        <v>9113</v>
      </c>
      <c r="I5797" s="64"/>
      <c r="J5797" s="65"/>
      <c r="K5797" s="10"/>
      <c r="L5797" s="21">
        <v>9145.1396551724138</v>
      </c>
      <c r="M5797" s="68"/>
      <c r="N5797" s="4"/>
    </row>
    <row r="5798" spans="2:14">
      <c r="B5798" s="59" t="s">
        <v>9114</v>
      </c>
      <c r="C5798" s="7" t="s">
        <v>9115</v>
      </c>
      <c r="I5798" s="64"/>
      <c r="J5798" s="65"/>
      <c r="K5798" s="10"/>
      <c r="L5798" s="21">
        <v>9655.1482758620677</v>
      </c>
      <c r="M5798" s="68"/>
      <c r="N5798" s="4"/>
    </row>
    <row r="5799" spans="2:14">
      <c r="B5799" s="59" t="s">
        <v>9116</v>
      </c>
      <c r="C5799" s="7" t="s">
        <v>9117</v>
      </c>
      <c r="I5799" s="64"/>
      <c r="J5799" s="65"/>
      <c r="K5799" s="10"/>
      <c r="L5799" s="21">
        <v>10321.458045977011</v>
      </c>
      <c r="M5799" s="68"/>
      <c r="N5799" s="4"/>
    </row>
    <row r="5800" spans="2:14">
      <c r="B5800" s="59" t="s">
        <v>9118</v>
      </c>
      <c r="C5800" s="7" t="s">
        <v>9119</v>
      </c>
      <c r="I5800" s="64"/>
      <c r="J5800" s="65"/>
      <c r="K5800" s="10"/>
      <c r="L5800" s="21">
        <v>9174.065517241379</v>
      </c>
      <c r="M5800" s="68"/>
      <c r="N5800" s="4"/>
    </row>
    <row r="5801" spans="2:14">
      <c r="B5801" s="59" t="s">
        <v>9120</v>
      </c>
      <c r="C5801" s="7" t="s">
        <v>9121</v>
      </c>
      <c r="I5801" s="64"/>
      <c r="J5801" s="65"/>
      <c r="K5801" s="10"/>
      <c r="L5801" s="21">
        <v>9685.5965517241384</v>
      </c>
      <c r="M5801" s="68"/>
      <c r="N5801" s="4"/>
    </row>
    <row r="5802" spans="2:14">
      <c r="B5802" s="59" t="s">
        <v>9122</v>
      </c>
      <c r="C5802" s="7" t="s">
        <v>9123</v>
      </c>
      <c r="I5802" s="64"/>
      <c r="J5802" s="65"/>
      <c r="K5802" s="10"/>
      <c r="L5802" s="21">
        <v>10349.368965517242</v>
      </c>
      <c r="M5802" s="68"/>
      <c r="N5802" s="4"/>
    </row>
    <row r="5803" spans="2:14">
      <c r="B5803" s="59" t="s">
        <v>9124</v>
      </c>
      <c r="C5803" s="7" t="s">
        <v>9125</v>
      </c>
      <c r="I5803" s="64"/>
      <c r="J5803" s="65"/>
      <c r="K5803" s="10"/>
      <c r="L5803" s="21">
        <v>10454.415517241379</v>
      </c>
      <c r="M5803" s="68"/>
      <c r="N5803" s="4"/>
    </row>
    <row r="5804" spans="2:14">
      <c r="B5804" s="59" t="s">
        <v>9126</v>
      </c>
      <c r="C5804" s="7" t="s">
        <v>9127</v>
      </c>
      <c r="I5804" s="64"/>
      <c r="J5804" s="65"/>
      <c r="K5804" s="10"/>
      <c r="L5804" s="21">
        <v>10964.424137931035</v>
      </c>
      <c r="M5804" s="68"/>
      <c r="N5804" s="4"/>
    </row>
    <row r="5805" spans="2:14">
      <c r="B5805" s="59" t="s">
        <v>9128</v>
      </c>
      <c r="C5805" s="7" t="s">
        <v>9129</v>
      </c>
      <c r="I5805" s="64"/>
      <c r="J5805" s="65"/>
      <c r="K5805" s="10"/>
      <c r="L5805" s="21">
        <v>11630.22643678161</v>
      </c>
      <c r="M5805" s="68"/>
      <c r="N5805" s="4"/>
    </row>
    <row r="5806" spans="2:14">
      <c r="B5806" s="59" t="s">
        <v>9130</v>
      </c>
      <c r="C5806" s="7" t="s">
        <v>9131</v>
      </c>
      <c r="I5806" s="64"/>
      <c r="J5806" s="65"/>
      <c r="K5806" s="10"/>
      <c r="L5806" s="21">
        <v>9778.4637931034486</v>
      </c>
      <c r="M5806" s="68"/>
      <c r="N5806" s="4"/>
    </row>
    <row r="5807" spans="2:14">
      <c r="B5807" s="59" t="s">
        <v>9132</v>
      </c>
      <c r="C5807" s="7" t="s">
        <v>9133</v>
      </c>
      <c r="I5807" s="64"/>
      <c r="J5807" s="65"/>
      <c r="K5807" s="10"/>
      <c r="L5807" s="21">
        <v>9778.4637931034486</v>
      </c>
      <c r="M5807" s="68"/>
      <c r="N5807" s="4"/>
    </row>
    <row r="5808" spans="2:14">
      <c r="B5808" s="59" t="s">
        <v>9134</v>
      </c>
      <c r="C5808" s="7" t="s">
        <v>9135</v>
      </c>
      <c r="I5808" s="64"/>
      <c r="J5808" s="65"/>
      <c r="K5808" s="10"/>
      <c r="L5808" s="21">
        <v>11056.783908045978</v>
      </c>
      <c r="M5808" s="68"/>
      <c r="N5808" s="4"/>
    </row>
    <row r="5809" spans="2:14">
      <c r="B5809" s="59" t="s">
        <v>9136</v>
      </c>
      <c r="C5809" s="7" t="s">
        <v>9137</v>
      </c>
      <c r="I5809" s="64"/>
      <c r="J5809" s="65"/>
      <c r="K5809" s="10"/>
      <c r="L5809" s="21">
        <v>11056.783908045978</v>
      </c>
      <c r="M5809" s="68"/>
      <c r="N5809" s="4"/>
    </row>
    <row r="5810" spans="2:14">
      <c r="B5810" s="59" t="s">
        <v>9138</v>
      </c>
      <c r="C5810" s="7" t="s">
        <v>9139</v>
      </c>
      <c r="I5810" s="64"/>
      <c r="J5810" s="65"/>
      <c r="K5810" s="10"/>
      <c r="L5810" s="21">
        <v>17333.188505747126</v>
      </c>
      <c r="M5810" s="68"/>
      <c r="N5810" s="4"/>
    </row>
    <row r="5811" spans="2:14">
      <c r="B5811" s="59" t="s">
        <v>9140</v>
      </c>
      <c r="C5811" s="7" t="s">
        <v>9141</v>
      </c>
      <c r="I5811" s="64"/>
      <c r="J5811" s="65"/>
      <c r="K5811" s="10"/>
      <c r="L5811" s="21">
        <v>17333.188505747126</v>
      </c>
      <c r="M5811" s="68"/>
      <c r="N5811" s="4"/>
    </row>
    <row r="5812" spans="2:14">
      <c r="B5812" s="59" t="s">
        <v>9142</v>
      </c>
      <c r="C5812" s="7" t="s">
        <v>9143</v>
      </c>
      <c r="I5812" s="64"/>
      <c r="J5812" s="65"/>
      <c r="K5812" s="10"/>
      <c r="L5812" s="21">
        <v>20744.917816091955</v>
      </c>
      <c r="M5812" s="68"/>
      <c r="N5812" s="4"/>
    </row>
    <row r="5813" spans="2:14">
      <c r="B5813" s="59" t="s">
        <v>9144</v>
      </c>
      <c r="C5813" s="7" t="s">
        <v>9145</v>
      </c>
      <c r="I5813" s="64"/>
      <c r="J5813" s="65"/>
      <c r="K5813" s="10"/>
      <c r="L5813" s="21">
        <v>20744.917816091955</v>
      </c>
      <c r="M5813" s="68"/>
      <c r="N5813" s="4"/>
    </row>
    <row r="5814" spans="2:14">
      <c r="B5814" s="59" t="s">
        <v>36969</v>
      </c>
      <c r="C5814" s="7" t="s">
        <v>39136</v>
      </c>
      <c r="I5814" s="64"/>
      <c r="J5814" s="65"/>
      <c r="K5814" s="10"/>
      <c r="L5814" s="21">
        <v>275.55689655172415</v>
      </c>
      <c r="M5814" s="68"/>
      <c r="N5814" s="4"/>
    </row>
    <row r="5815" spans="2:14">
      <c r="B5815" s="59" t="s">
        <v>84</v>
      </c>
      <c r="C5815" s="7" t="s">
        <v>9146</v>
      </c>
      <c r="I5815" s="64"/>
      <c r="J5815" s="65"/>
      <c r="K5815" s="10"/>
      <c r="L5815" s="21">
        <v>22935.163793103446</v>
      </c>
      <c r="M5815" s="68"/>
      <c r="N5815" s="4"/>
    </row>
    <row r="5816" spans="2:14">
      <c r="B5816" s="59" t="s">
        <v>9147</v>
      </c>
      <c r="C5816" s="7" t="s">
        <v>9148</v>
      </c>
      <c r="I5816" s="64"/>
      <c r="J5816" s="65"/>
      <c r="K5816" s="10"/>
      <c r="L5816" s="21">
        <v>23348.752873563219</v>
      </c>
      <c r="M5816" s="68"/>
      <c r="N5816" s="4"/>
    </row>
    <row r="5817" spans="2:14">
      <c r="B5817" s="59" t="s">
        <v>9149</v>
      </c>
      <c r="C5817" s="7" t="s">
        <v>9150</v>
      </c>
      <c r="I5817" s="64"/>
      <c r="J5817" s="65"/>
      <c r="K5817" s="10"/>
      <c r="L5817" s="21">
        <v>23716.162068965517</v>
      </c>
      <c r="M5817" s="68"/>
      <c r="N5817" s="4"/>
    </row>
    <row r="5818" spans="2:14">
      <c r="B5818" s="59" t="s">
        <v>85</v>
      </c>
      <c r="C5818" s="7" t="s">
        <v>9151</v>
      </c>
      <c r="I5818" s="64"/>
      <c r="J5818" s="65"/>
      <c r="K5818" s="10"/>
      <c r="L5818" s="21">
        <v>27381.119540229887</v>
      </c>
      <c r="M5818" s="68"/>
      <c r="N5818" s="4"/>
    </row>
    <row r="5819" spans="2:14">
      <c r="B5819" s="59" t="s">
        <v>9152</v>
      </c>
      <c r="C5819" s="7" t="s">
        <v>9153</v>
      </c>
      <c r="I5819" s="64"/>
      <c r="J5819" s="65"/>
      <c r="K5819" s="10"/>
      <c r="L5819" s="21">
        <v>31366.291379310347</v>
      </c>
      <c r="M5819" s="68"/>
      <c r="N5819" s="4"/>
    </row>
    <row r="5820" spans="2:14">
      <c r="B5820" s="59" t="s">
        <v>9154</v>
      </c>
      <c r="C5820" s="7" t="s">
        <v>9155</v>
      </c>
      <c r="I5820" s="64"/>
      <c r="J5820" s="65"/>
      <c r="K5820" s="10"/>
      <c r="L5820" s="21">
        <v>25872.914942528736</v>
      </c>
      <c r="M5820" s="68"/>
      <c r="N5820" s="4"/>
    </row>
    <row r="5821" spans="2:14">
      <c r="B5821" s="59" t="s">
        <v>9156</v>
      </c>
      <c r="C5821" s="7" t="s">
        <v>9157</v>
      </c>
      <c r="I5821" s="64"/>
      <c r="J5821" s="65"/>
      <c r="K5821" s="10"/>
      <c r="L5821" s="21">
        <v>25872.914942528736</v>
      </c>
      <c r="M5821" s="68"/>
      <c r="N5821" s="4"/>
    </row>
    <row r="5822" spans="2:14">
      <c r="B5822" s="59" t="s">
        <v>9158</v>
      </c>
      <c r="C5822" s="7" t="s">
        <v>9159</v>
      </c>
      <c r="I5822" s="64"/>
      <c r="J5822" s="65"/>
      <c r="K5822" s="10"/>
      <c r="L5822" s="21">
        <v>28457.466091954026</v>
      </c>
      <c r="M5822" s="68"/>
      <c r="N5822" s="4"/>
    </row>
    <row r="5823" spans="2:14">
      <c r="B5823" s="59" t="s">
        <v>9160</v>
      </c>
      <c r="C5823" s="7" t="s">
        <v>9161</v>
      </c>
      <c r="I5823" s="64"/>
      <c r="J5823" s="65"/>
      <c r="K5823" s="10"/>
      <c r="L5823" s="21">
        <v>31473.367816091955</v>
      </c>
      <c r="M5823" s="68"/>
      <c r="N5823" s="4"/>
    </row>
    <row r="5824" spans="2:14">
      <c r="B5824" s="59" t="s">
        <v>9162</v>
      </c>
      <c r="C5824" s="7" t="s">
        <v>9163</v>
      </c>
      <c r="I5824" s="64"/>
      <c r="J5824" s="65"/>
      <c r="K5824" s="10"/>
      <c r="L5824" s="21">
        <v>36658.709195402298</v>
      </c>
      <c r="M5824" s="68"/>
      <c r="N5824" s="4"/>
    </row>
    <row r="5825" spans="2:14">
      <c r="B5825" s="59" t="s">
        <v>9164</v>
      </c>
      <c r="C5825" s="7" t="s">
        <v>9165</v>
      </c>
      <c r="I5825" s="64"/>
      <c r="J5825" s="65"/>
      <c r="K5825" s="10"/>
      <c r="L5825" s="21">
        <v>21562.961494252875</v>
      </c>
      <c r="M5825" s="68"/>
      <c r="N5825" s="4"/>
    </row>
    <row r="5826" spans="2:14">
      <c r="B5826" s="59" t="s">
        <v>9166</v>
      </c>
      <c r="C5826" s="7" t="s">
        <v>9167</v>
      </c>
      <c r="I5826" s="64"/>
      <c r="J5826" s="65"/>
      <c r="K5826" s="10"/>
      <c r="L5826" s="21">
        <v>21562.961494252875</v>
      </c>
      <c r="M5826" s="68"/>
      <c r="N5826" s="4"/>
    </row>
    <row r="5827" spans="2:14">
      <c r="B5827" s="59" t="s">
        <v>9168</v>
      </c>
      <c r="C5827" s="7" t="s">
        <v>9169</v>
      </c>
      <c r="I5827" s="64"/>
      <c r="J5827" s="65"/>
      <c r="K5827" s="10"/>
      <c r="L5827" s="21">
        <v>23716.162068965517</v>
      </c>
      <c r="M5827" s="68"/>
      <c r="N5827" s="4"/>
    </row>
    <row r="5828" spans="2:14">
      <c r="B5828" s="59" t="s">
        <v>9170</v>
      </c>
      <c r="C5828" s="7" t="s">
        <v>9171</v>
      </c>
      <c r="I5828" s="64"/>
      <c r="J5828" s="65"/>
      <c r="K5828" s="10"/>
      <c r="L5828" s="21">
        <v>26229.15977011494</v>
      </c>
      <c r="M5828" s="68"/>
      <c r="N5828" s="4"/>
    </row>
    <row r="5829" spans="2:14">
      <c r="B5829" s="59" t="s">
        <v>9172</v>
      </c>
      <c r="C5829" s="7" t="s">
        <v>9173</v>
      </c>
      <c r="I5829" s="64"/>
      <c r="J5829" s="65"/>
      <c r="K5829" s="10"/>
      <c r="L5829" s="21">
        <v>31366.291379310347</v>
      </c>
      <c r="M5829" s="68"/>
      <c r="N5829" s="4"/>
    </row>
    <row r="5830" spans="2:14">
      <c r="B5830" s="59" t="s">
        <v>9174</v>
      </c>
      <c r="C5830" s="7" t="s">
        <v>9175</v>
      </c>
      <c r="I5830" s="64"/>
      <c r="J5830" s="65"/>
      <c r="K5830" s="10"/>
      <c r="L5830" s="21">
        <v>25872.914942528736</v>
      </c>
      <c r="M5830" s="68"/>
      <c r="N5830" s="4"/>
    </row>
    <row r="5831" spans="2:14">
      <c r="B5831" s="59" t="s">
        <v>9176</v>
      </c>
      <c r="C5831" s="7" t="s">
        <v>9177</v>
      </c>
      <c r="I5831" s="64"/>
      <c r="J5831" s="65"/>
      <c r="K5831" s="10"/>
      <c r="L5831" s="21">
        <v>25872.914942528736</v>
      </c>
      <c r="M5831" s="68"/>
      <c r="N5831" s="4"/>
    </row>
    <row r="5832" spans="2:14">
      <c r="B5832" s="59" t="s">
        <v>9178</v>
      </c>
      <c r="C5832" s="7" t="s">
        <v>9179</v>
      </c>
      <c r="I5832" s="64"/>
      <c r="J5832" s="65"/>
      <c r="K5832" s="10"/>
      <c r="L5832" s="21">
        <v>28457.466091954026</v>
      </c>
      <c r="M5832" s="68"/>
      <c r="N5832" s="4"/>
    </row>
    <row r="5833" spans="2:14">
      <c r="B5833" s="59" t="s">
        <v>9180</v>
      </c>
      <c r="C5833" s="7" t="s">
        <v>9181</v>
      </c>
      <c r="I5833" s="64"/>
      <c r="J5833" s="65"/>
      <c r="K5833" s="10"/>
      <c r="L5833" s="21">
        <v>31473.367816091955</v>
      </c>
      <c r="M5833" s="68"/>
      <c r="N5833" s="4"/>
    </row>
    <row r="5834" spans="2:14">
      <c r="B5834" s="59" t="s">
        <v>9182</v>
      </c>
      <c r="C5834" s="7" t="s">
        <v>9183</v>
      </c>
      <c r="I5834" s="64"/>
      <c r="J5834" s="65"/>
      <c r="K5834" s="10"/>
      <c r="L5834" s="21">
        <v>36658.709195402298</v>
      </c>
      <c r="M5834" s="68"/>
      <c r="N5834" s="4"/>
    </row>
    <row r="5835" spans="2:14">
      <c r="B5835" s="59" t="s">
        <v>91</v>
      </c>
      <c r="C5835" s="7" t="s">
        <v>9184</v>
      </c>
      <c r="I5835" s="64"/>
      <c r="J5835" s="65"/>
      <c r="K5835" s="10"/>
      <c r="L5835" s="21">
        <v>24964.541379310347</v>
      </c>
      <c r="M5835" s="68"/>
      <c r="N5835" s="4"/>
    </row>
    <row r="5836" spans="2:14">
      <c r="B5836" s="59" t="s">
        <v>9185</v>
      </c>
      <c r="C5836" s="7" t="s">
        <v>9186</v>
      </c>
      <c r="I5836" s="64"/>
      <c r="J5836" s="65"/>
      <c r="K5836" s="10"/>
      <c r="L5836" s="21">
        <v>24438.80114942529</v>
      </c>
      <c r="M5836" s="68"/>
      <c r="N5836" s="4"/>
    </row>
    <row r="5837" spans="2:14">
      <c r="B5837" s="59" t="s">
        <v>9187</v>
      </c>
      <c r="C5837" s="7" t="s">
        <v>9188</v>
      </c>
      <c r="I5837" s="64"/>
      <c r="J5837" s="65"/>
      <c r="K5837" s="10"/>
      <c r="L5837" s="21">
        <v>26592.509195402301</v>
      </c>
      <c r="M5837" s="68"/>
      <c r="N5837" s="4"/>
    </row>
    <row r="5838" spans="2:14">
      <c r="B5838" s="59" t="s">
        <v>88</v>
      </c>
      <c r="C5838" s="7" t="s">
        <v>9189</v>
      </c>
      <c r="I5838" s="64"/>
      <c r="J5838" s="65"/>
      <c r="K5838" s="10"/>
      <c r="L5838" s="21">
        <v>29729.696551724137</v>
      </c>
      <c r="M5838" s="68"/>
      <c r="N5838" s="4"/>
    </row>
    <row r="5839" spans="2:14">
      <c r="B5839" s="59" t="s">
        <v>9190</v>
      </c>
      <c r="C5839" s="7" t="s">
        <v>9191</v>
      </c>
      <c r="I5839" s="64"/>
      <c r="J5839" s="65"/>
      <c r="K5839" s="10"/>
      <c r="L5839" s="21">
        <v>34267.504597701147</v>
      </c>
      <c r="M5839" s="68"/>
      <c r="N5839" s="4"/>
    </row>
    <row r="5840" spans="2:14">
      <c r="B5840" s="59" t="s">
        <v>9192</v>
      </c>
      <c r="C5840" s="7" t="s">
        <v>9193</v>
      </c>
      <c r="I5840" s="64"/>
      <c r="J5840" s="65"/>
      <c r="K5840" s="10"/>
      <c r="L5840" s="21">
        <v>29325.241954022989</v>
      </c>
      <c r="M5840" s="68"/>
      <c r="N5840" s="4"/>
    </row>
    <row r="5841" spans="2:14">
      <c r="B5841" s="59" t="s">
        <v>9194</v>
      </c>
      <c r="C5841" s="7" t="s">
        <v>9195</v>
      </c>
      <c r="I5841" s="64"/>
      <c r="J5841" s="65"/>
      <c r="K5841" s="10"/>
      <c r="L5841" s="21">
        <v>29325.241954022989</v>
      </c>
      <c r="M5841" s="68"/>
      <c r="N5841" s="4"/>
    </row>
    <row r="5842" spans="2:14">
      <c r="B5842" s="59" t="s">
        <v>9196</v>
      </c>
      <c r="C5842" s="7" t="s">
        <v>9197</v>
      </c>
      <c r="I5842" s="64"/>
      <c r="J5842" s="65"/>
      <c r="K5842" s="10"/>
      <c r="L5842" s="21">
        <v>31910.300574712644</v>
      </c>
      <c r="M5842" s="68"/>
      <c r="N5842" s="4"/>
    </row>
    <row r="5843" spans="2:14">
      <c r="B5843" s="59" t="s">
        <v>9198</v>
      </c>
      <c r="C5843" s="7" t="s">
        <v>9199</v>
      </c>
      <c r="I5843" s="64"/>
      <c r="J5843" s="65"/>
      <c r="K5843" s="10"/>
      <c r="L5843" s="21">
        <v>34924.172413793101</v>
      </c>
      <c r="M5843" s="68"/>
      <c r="N5843" s="4"/>
    </row>
    <row r="5844" spans="2:14">
      <c r="B5844" s="59" t="s">
        <v>9200</v>
      </c>
      <c r="C5844" s="7" t="s">
        <v>9201</v>
      </c>
      <c r="I5844" s="64"/>
      <c r="J5844" s="65"/>
      <c r="K5844" s="10"/>
      <c r="L5844" s="21">
        <v>40140.977011494251</v>
      </c>
      <c r="M5844" s="68"/>
      <c r="N5844" s="4"/>
    </row>
    <row r="5845" spans="2:14">
      <c r="B5845" s="59" t="s">
        <v>9202</v>
      </c>
      <c r="C5845" s="7" t="s">
        <v>9203</v>
      </c>
      <c r="I5845" s="64"/>
      <c r="J5845" s="65"/>
      <c r="K5845" s="10"/>
      <c r="L5845" s="21">
        <v>25670.941379310345</v>
      </c>
      <c r="M5845" s="68"/>
      <c r="N5845" s="4"/>
    </row>
    <row r="5846" spans="2:14">
      <c r="B5846" s="59" t="s">
        <v>9204</v>
      </c>
      <c r="C5846" s="7" t="s">
        <v>9205</v>
      </c>
      <c r="I5846" s="64"/>
      <c r="J5846" s="65"/>
      <c r="K5846" s="10"/>
      <c r="L5846" s="21">
        <v>25670.941379310345</v>
      </c>
      <c r="M5846" s="68"/>
      <c r="N5846" s="4"/>
    </row>
    <row r="5847" spans="2:14">
      <c r="B5847" s="59" t="s">
        <v>9206</v>
      </c>
      <c r="C5847" s="7" t="s">
        <v>9207</v>
      </c>
      <c r="I5847" s="64"/>
      <c r="J5847" s="65"/>
      <c r="K5847" s="10"/>
      <c r="L5847" s="21">
        <v>27823.634482758622</v>
      </c>
      <c r="M5847" s="68"/>
      <c r="N5847" s="4"/>
    </row>
    <row r="5848" spans="2:14">
      <c r="B5848" s="59" t="s">
        <v>9208</v>
      </c>
      <c r="C5848" s="7" t="s">
        <v>9209</v>
      </c>
      <c r="I5848" s="64"/>
      <c r="J5848" s="65"/>
      <c r="K5848" s="10"/>
      <c r="L5848" s="21">
        <v>30336.124712643679</v>
      </c>
      <c r="M5848" s="68"/>
      <c r="N5848" s="4"/>
    </row>
    <row r="5849" spans="2:14">
      <c r="B5849" s="59" t="s">
        <v>9210</v>
      </c>
      <c r="C5849" s="7" t="s">
        <v>9211</v>
      </c>
      <c r="I5849" s="64"/>
      <c r="J5849" s="65"/>
      <c r="K5849" s="10"/>
      <c r="L5849" s="21">
        <v>35511.824137931035</v>
      </c>
      <c r="M5849" s="68"/>
      <c r="N5849" s="4"/>
    </row>
    <row r="5850" spans="2:14">
      <c r="B5850" s="59" t="s">
        <v>9212</v>
      </c>
      <c r="C5850" s="7" t="s">
        <v>9213</v>
      </c>
      <c r="I5850" s="64"/>
      <c r="J5850" s="65"/>
      <c r="K5850" s="10"/>
      <c r="L5850" s="21">
        <v>35511.824137931035</v>
      </c>
      <c r="M5850" s="68"/>
      <c r="N5850" s="4"/>
    </row>
    <row r="5851" spans="2:14">
      <c r="B5851" s="59" t="s">
        <v>9214</v>
      </c>
      <c r="C5851" s="7" t="s">
        <v>9215</v>
      </c>
      <c r="I5851" s="64"/>
      <c r="J5851" s="65"/>
      <c r="K5851" s="10"/>
      <c r="L5851" s="21">
        <v>30804.520689655175</v>
      </c>
      <c r="M5851" s="68"/>
      <c r="N5851" s="4"/>
    </row>
    <row r="5852" spans="2:14">
      <c r="B5852" s="59" t="s">
        <v>9216</v>
      </c>
      <c r="C5852" s="7" t="s">
        <v>9217</v>
      </c>
      <c r="I5852" s="64"/>
      <c r="J5852" s="65"/>
      <c r="K5852" s="10"/>
      <c r="L5852" s="21">
        <v>30804.520689655175</v>
      </c>
      <c r="M5852" s="68"/>
      <c r="N5852" s="4"/>
    </row>
    <row r="5853" spans="2:14">
      <c r="B5853" s="59" t="s">
        <v>9218</v>
      </c>
      <c r="C5853" s="7" t="s">
        <v>9219</v>
      </c>
      <c r="I5853" s="64"/>
      <c r="J5853" s="65"/>
      <c r="K5853" s="10"/>
      <c r="L5853" s="21">
        <v>33387.549425287361</v>
      </c>
      <c r="M5853" s="68"/>
      <c r="N5853" s="4"/>
    </row>
    <row r="5854" spans="2:14">
      <c r="B5854" s="59" t="s">
        <v>9220</v>
      </c>
      <c r="C5854" s="7" t="s">
        <v>9221</v>
      </c>
      <c r="I5854" s="64"/>
      <c r="J5854" s="65"/>
      <c r="K5854" s="10"/>
      <c r="L5854" s="21">
        <v>36402.436206896549</v>
      </c>
      <c r="M5854" s="68"/>
      <c r="N5854" s="4"/>
    </row>
    <row r="5855" spans="2:14">
      <c r="B5855" s="59" t="s">
        <v>9222</v>
      </c>
      <c r="C5855" s="7" t="s">
        <v>9223</v>
      </c>
      <c r="I5855" s="64"/>
      <c r="J5855" s="65"/>
      <c r="K5855" s="10"/>
      <c r="L5855" s="21">
        <v>41634.464942528735</v>
      </c>
      <c r="M5855" s="68"/>
      <c r="N5855" s="4"/>
    </row>
    <row r="5856" spans="2:14">
      <c r="B5856" s="59" t="s">
        <v>9224</v>
      </c>
      <c r="C5856" s="7" t="s">
        <v>9225</v>
      </c>
      <c r="I5856" s="64"/>
      <c r="J5856" s="65"/>
      <c r="K5856" s="10"/>
      <c r="L5856" s="21">
        <v>41634.464942528735</v>
      </c>
      <c r="M5856" s="68"/>
      <c r="N5856" s="4"/>
    </row>
    <row r="5857" spans="2:14">
      <c r="B5857" s="59" t="s">
        <v>9226</v>
      </c>
      <c r="C5857" s="7" t="s">
        <v>9227</v>
      </c>
      <c r="I5857" s="64"/>
      <c r="J5857" s="65"/>
      <c r="K5857" s="10"/>
      <c r="L5857" s="21">
        <v>11032.932758620689</v>
      </c>
      <c r="M5857" s="68"/>
      <c r="N5857" s="4"/>
    </row>
    <row r="5858" spans="2:14">
      <c r="B5858" s="59" t="s">
        <v>9228</v>
      </c>
      <c r="C5858" s="7" t="s">
        <v>9229</v>
      </c>
      <c r="I5858" s="64"/>
      <c r="J5858" s="65"/>
      <c r="K5858" s="10"/>
      <c r="L5858" s="21">
        <v>13239.925287356322</v>
      </c>
      <c r="M5858" s="68"/>
      <c r="N5858" s="4"/>
    </row>
    <row r="5859" spans="2:14">
      <c r="B5859" s="59" t="s">
        <v>36970</v>
      </c>
      <c r="C5859" s="7" t="s">
        <v>39137</v>
      </c>
      <c r="I5859" s="64"/>
      <c r="J5859" s="65"/>
      <c r="K5859" s="10"/>
      <c r="L5859" s="21">
        <v>8099.7488505747124</v>
      </c>
      <c r="M5859" s="68"/>
      <c r="N5859" s="4"/>
    </row>
    <row r="5860" spans="2:14">
      <c r="B5860" s="59" t="s">
        <v>9230</v>
      </c>
      <c r="C5860" s="7" t="s">
        <v>9231</v>
      </c>
      <c r="I5860" s="64"/>
      <c r="J5860" s="65"/>
      <c r="K5860" s="10"/>
      <c r="L5860" s="21">
        <v>14268.569540229886</v>
      </c>
      <c r="M5860" s="68"/>
      <c r="N5860" s="4"/>
    </row>
    <row r="5861" spans="2:14">
      <c r="B5861" s="59" t="s">
        <v>9232</v>
      </c>
      <c r="C5861" s="7" t="s">
        <v>9233</v>
      </c>
      <c r="I5861" s="64"/>
      <c r="J5861" s="65"/>
      <c r="K5861" s="10"/>
      <c r="L5861" s="21">
        <v>15267.780459770116</v>
      </c>
      <c r="M5861" s="68"/>
      <c r="N5861" s="4"/>
    </row>
    <row r="5862" spans="2:14">
      <c r="B5862" s="59" t="s">
        <v>9234</v>
      </c>
      <c r="C5862" s="7" t="s">
        <v>9235</v>
      </c>
      <c r="I5862" s="64"/>
      <c r="J5862" s="65"/>
      <c r="K5862" s="10"/>
      <c r="L5862" s="21">
        <v>15695.071264367816</v>
      </c>
      <c r="M5862" s="68"/>
      <c r="N5862" s="4"/>
    </row>
    <row r="5863" spans="2:14">
      <c r="B5863" s="59" t="s">
        <v>9236</v>
      </c>
      <c r="C5863" s="7" t="s">
        <v>9237</v>
      </c>
      <c r="I5863" s="64"/>
      <c r="J5863" s="65"/>
      <c r="K5863" s="10"/>
      <c r="L5863" s="21">
        <v>16793.746551724136</v>
      </c>
      <c r="M5863" s="68"/>
      <c r="N5863" s="4"/>
    </row>
    <row r="5864" spans="2:14">
      <c r="B5864" s="59" t="s">
        <v>9238</v>
      </c>
      <c r="C5864" s="7" t="s">
        <v>9239</v>
      </c>
      <c r="I5864" s="64"/>
      <c r="J5864" s="65"/>
      <c r="K5864" s="10"/>
      <c r="L5864" s="21">
        <v>1648.7741379310346</v>
      </c>
      <c r="M5864" s="68"/>
      <c r="N5864" s="4"/>
    </row>
    <row r="5865" spans="2:14">
      <c r="B5865" s="59" t="s">
        <v>9240</v>
      </c>
      <c r="C5865" s="7" t="s">
        <v>9241</v>
      </c>
      <c r="I5865" s="64"/>
      <c r="J5865" s="65"/>
      <c r="K5865" s="10"/>
      <c r="L5865" s="21">
        <v>196.39137931034483</v>
      </c>
      <c r="M5865" s="68"/>
      <c r="N5865" s="4"/>
    </row>
    <row r="5866" spans="2:14">
      <c r="B5866" s="59" t="s">
        <v>9242</v>
      </c>
      <c r="C5866" s="7" t="s">
        <v>9243</v>
      </c>
      <c r="I5866" s="64"/>
      <c r="J5866" s="65"/>
      <c r="K5866" s="10"/>
      <c r="L5866" s="21">
        <v>196.39137931034483</v>
      </c>
      <c r="M5866" s="68"/>
      <c r="N5866" s="4"/>
    </row>
    <row r="5867" spans="2:14">
      <c r="B5867" s="59" t="s">
        <v>9244</v>
      </c>
      <c r="C5867" s="7" t="s">
        <v>9245</v>
      </c>
      <c r="I5867" s="64"/>
      <c r="J5867" s="65"/>
      <c r="K5867" s="10"/>
      <c r="L5867" s="21">
        <v>191.82413793103447</v>
      </c>
      <c r="M5867" s="68"/>
      <c r="N5867" s="4"/>
    </row>
    <row r="5868" spans="2:14">
      <c r="B5868" s="59" t="s">
        <v>9246</v>
      </c>
      <c r="C5868" s="7" t="s">
        <v>9247</v>
      </c>
      <c r="I5868" s="64"/>
      <c r="J5868" s="65"/>
      <c r="K5868" s="10"/>
      <c r="L5868" s="21">
        <v>331.8862068965517</v>
      </c>
      <c r="M5868" s="68"/>
      <c r="N5868" s="4"/>
    </row>
    <row r="5869" spans="2:14">
      <c r="B5869" s="59" t="s">
        <v>9248</v>
      </c>
      <c r="C5869" s="7" t="s">
        <v>9249</v>
      </c>
      <c r="I5869" s="64"/>
      <c r="J5869" s="65"/>
      <c r="K5869" s="10"/>
      <c r="L5869" s="21">
        <v>191.82413793103447</v>
      </c>
      <c r="M5869" s="68"/>
      <c r="N5869" s="4"/>
    </row>
    <row r="5870" spans="2:14">
      <c r="B5870" s="59" t="s">
        <v>9250</v>
      </c>
      <c r="C5870" s="7" t="s">
        <v>9251</v>
      </c>
      <c r="I5870" s="64"/>
      <c r="J5870" s="65"/>
      <c r="K5870" s="10"/>
      <c r="L5870" s="21">
        <v>706.4</v>
      </c>
      <c r="M5870" s="68"/>
      <c r="N5870" s="4"/>
    </row>
    <row r="5871" spans="2:14">
      <c r="B5871" s="59" t="s">
        <v>9252</v>
      </c>
      <c r="C5871" s="7" t="s">
        <v>9253</v>
      </c>
      <c r="I5871" s="64"/>
      <c r="J5871" s="65"/>
      <c r="K5871" s="10"/>
      <c r="L5871" s="21">
        <v>759.17701149425295</v>
      </c>
      <c r="M5871" s="68"/>
      <c r="N5871" s="4"/>
    </row>
    <row r="5872" spans="2:14">
      <c r="B5872" s="59" t="s">
        <v>9254</v>
      </c>
      <c r="C5872" s="7" t="s">
        <v>9255</v>
      </c>
      <c r="I5872" s="64"/>
      <c r="J5872" s="65"/>
      <c r="K5872" s="10"/>
      <c r="L5872" s="21">
        <v>6240.8816091954022</v>
      </c>
      <c r="M5872" s="68"/>
      <c r="N5872" s="4"/>
    </row>
    <row r="5873" spans="2:14">
      <c r="B5873" s="59" t="s">
        <v>9256</v>
      </c>
      <c r="C5873" s="7" t="s">
        <v>9257</v>
      </c>
      <c r="I5873" s="64"/>
      <c r="J5873" s="65"/>
      <c r="K5873" s="10"/>
      <c r="L5873" s="21">
        <v>6240.8816091954022</v>
      </c>
      <c r="M5873" s="68"/>
      <c r="N5873" s="4"/>
    </row>
    <row r="5874" spans="2:14">
      <c r="B5874" s="59" t="s">
        <v>9258</v>
      </c>
      <c r="C5874" s="7" t="s">
        <v>9259</v>
      </c>
      <c r="I5874" s="64"/>
      <c r="J5874" s="65"/>
      <c r="K5874" s="10"/>
      <c r="L5874" s="21">
        <v>7489.7683908045974</v>
      </c>
      <c r="M5874" s="68"/>
      <c r="N5874" s="4"/>
    </row>
    <row r="5875" spans="2:14">
      <c r="B5875" s="59" t="s">
        <v>9260</v>
      </c>
      <c r="C5875" s="7" t="s">
        <v>9261</v>
      </c>
      <c r="I5875" s="64"/>
      <c r="J5875" s="65"/>
      <c r="K5875" s="10"/>
      <c r="L5875" s="21">
        <v>7489.7683908045974</v>
      </c>
      <c r="M5875" s="68"/>
      <c r="N5875" s="4"/>
    </row>
    <row r="5876" spans="2:14">
      <c r="B5876" s="59" t="s">
        <v>9262</v>
      </c>
      <c r="C5876" s="7" t="s">
        <v>9263</v>
      </c>
      <c r="I5876" s="64"/>
      <c r="J5876" s="65"/>
      <c r="K5876" s="10"/>
      <c r="L5876" s="21">
        <v>8738.6551724137935</v>
      </c>
      <c r="M5876" s="68"/>
      <c r="N5876" s="4"/>
    </row>
    <row r="5877" spans="2:14">
      <c r="B5877" s="59" t="s">
        <v>9264</v>
      </c>
      <c r="C5877" s="7" t="s">
        <v>9265</v>
      </c>
      <c r="I5877" s="64"/>
      <c r="J5877" s="65"/>
      <c r="K5877" s="10"/>
      <c r="L5877" s="21">
        <v>8738.6551724137935</v>
      </c>
      <c r="M5877" s="68"/>
      <c r="N5877" s="4"/>
    </row>
    <row r="5878" spans="2:14">
      <c r="B5878" s="59" t="s">
        <v>9266</v>
      </c>
      <c r="C5878" s="7" t="s">
        <v>9267</v>
      </c>
      <c r="I5878" s="64"/>
      <c r="J5878" s="65"/>
      <c r="K5878" s="10"/>
      <c r="L5878" s="21">
        <v>11199.890804597702</v>
      </c>
      <c r="M5878" s="68"/>
      <c r="N5878" s="4"/>
    </row>
    <row r="5879" spans="2:14">
      <c r="B5879" s="59" t="s">
        <v>9268</v>
      </c>
      <c r="C5879" s="7" t="s">
        <v>9269</v>
      </c>
      <c r="I5879" s="64"/>
      <c r="J5879" s="65"/>
      <c r="K5879" s="10"/>
      <c r="L5879" s="21">
        <v>11199.890804597702</v>
      </c>
      <c r="M5879" s="68"/>
      <c r="N5879" s="4"/>
    </row>
    <row r="5880" spans="2:14">
      <c r="B5880" s="59" t="s">
        <v>36971</v>
      </c>
      <c r="C5880" s="7" t="s">
        <v>39138</v>
      </c>
      <c r="I5880" s="64"/>
      <c r="J5880" s="65"/>
      <c r="K5880" s="10"/>
      <c r="L5880" s="21">
        <v>13929.071264367816</v>
      </c>
      <c r="M5880" s="68"/>
      <c r="N5880" s="4"/>
    </row>
    <row r="5881" spans="2:14">
      <c r="B5881" s="59" t="s">
        <v>9270</v>
      </c>
      <c r="C5881" s="7" t="s">
        <v>9271</v>
      </c>
      <c r="I5881" s="64"/>
      <c r="J5881" s="65"/>
      <c r="K5881" s="10"/>
      <c r="L5881" s="21">
        <v>12259.490804597701</v>
      </c>
      <c r="M5881" s="68"/>
      <c r="N5881" s="4"/>
    </row>
    <row r="5882" spans="2:14">
      <c r="B5882" s="59" t="s">
        <v>9270</v>
      </c>
      <c r="C5882" s="7" t="s">
        <v>39139</v>
      </c>
      <c r="I5882" s="64"/>
      <c r="J5882" s="65"/>
      <c r="K5882" s="10"/>
      <c r="L5882" s="21">
        <v>12259.490804597701</v>
      </c>
      <c r="M5882" s="68"/>
      <c r="N5882" s="4"/>
    </row>
    <row r="5883" spans="2:14">
      <c r="B5883" s="59" t="s">
        <v>9272</v>
      </c>
      <c r="C5883" s="7" t="s">
        <v>9273</v>
      </c>
      <c r="I5883" s="64"/>
      <c r="J5883" s="65"/>
      <c r="K5883" s="10"/>
      <c r="L5883" s="21">
        <v>15157.151724137932</v>
      </c>
      <c r="M5883" s="68"/>
      <c r="N5883" s="4"/>
    </row>
    <row r="5884" spans="2:14">
      <c r="B5884" s="59" t="s">
        <v>9274</v>
      </c>
      <c r="C5884" s="7" t="s">
        <v>9275</v>
      </c>
      <c r="I5884" s="64"/>
      <c r="J5884" s="65"/>
      <c r="K5884" s="10"/>
      <c r="L5884" s="21">
        <v>15157.151724137932</v>
      </c>
      <c r="M5884" s="68"/>
      <c r="N5884" s="4"/>
    </row>
    <row r="5885" spans="2:14">
      <c r="B5885" s="59" t="s">
        <v>9276</v>
      </c>
      <c r="C5885" s="7" t="s">
        <v>9277</v>
      </c>
      <c r="I5885" s="64"/>
      <c r="J5885" s="65"/>
      <c r="K5885" s="10"/>
      <c r="L5885" s="21">
        <v>18186.247701149427</v>
      </c>
      <c r="M5885" s="68"/>
      <c r="N5885" s="4"/>
    </row>
    <row r="5886" spans="2:14">
      <c r="B5886" s="59" t="s">
        <v>9278</v>
      </c>
      <c r="C5886" s="7" t="s">
        <v>9279</v>
      </c>
      <c r="I5886" s="64"/>
      <c r="J5886" s="65"/>
      <c r="K5886" s="10"/>
      <c r="L5886" s="21">
        <v>18186.247701149427</v>
      </c>
      <c r="M5886" s="68"/>
      <c r="N5886" s="4"/>
    </row>
    <row r="5887" spans="2:14">
      <c r="B5887" s="59" t="s">
        <v>9280</v>
      </c>
      <c r="C5887" s="7" t="s">
        <v>9281</v>
      </c>
      <c r="I5887" s="64"/>
      <c r="J5887" s="65"/>
      <c r="K5887" s="10"/>
      <c r="L5887" s="21">
        <v>16214.721839080461</v>
      </c>
      <c r="M5887" s="68"/>
      <c r="N5887" s="4"/>
    </row>
    <row r="5888" spans="2:14">
      <c r="B5888" s="59" t="s">
        <v>9282</v>
      </c>
      <c r="C5888" s="7" t="s">
        <v>9283</v>
      </c>
      <c r="I5888" s="64"/>
      <c r="J5888" s="65"/>
      <c r="K5888" s="10"/>
      <c r="L5888" s="21">
        <v>16214.721839080461</v>
      </c>
      <c r="M5888" s="68"/>
      <c r="N5888" s="4"/>
    </row>
    <row r="5889" spans="2:14">
      <c r="B5889" s="59" t="s">
        <v>9284</v>
      </c>
      <c r="C5889" s="7" t="s">
        <v>9285</v>
      </c>
      <c r="I5889" s="64"/>
      <c r="J5889" s="65"/>
      <c r="K5889" s="10"/>
      <c r="L5889" s="21">
        <v>19458.985632183911</v>
      </c>
      <c r="M5889" s="68"/>
      <c r="N5889" s="4"/>
    </row>
    <row r="5890" spans="2:14">
      <c r="B5890" s="59" t="s">
        <v>9286</v>
      </c>
      <c r="C5890" s="7" t="s">
        <v>9287</v>
      </c>
      <c r="I5890" s="64"/>
      <c r="J5890" s="65"/>
      <c r="K5890" s="10"/>
      <c r="L5890" s="21">
        <v>19458.985632183911</v>
      </c>
      <c r="M5890" s="68"/>
      <c r="N5890" s="4"/>
    </row>
    <row r="5891" spans="2:14">
      <c r="B5891" s="59" t="s">
        <v>9288</v>
      </c>
      <c r="C5891" s="7" t="s">
        <v>9289</v>
      </c>
      <c r="I5891" s="64"/>
      <c r="J5891" s="65"/>
      <c r="K5891" s="10"/>
      <c r="L5891" s="21">
        <v>257.28793103448277</v>
      </c>
      <c r="M5891" s="68"/>
      <c r="N5891" s="4"/>
    </row>
    <row r="5892" spans="2:14">
      <c r="B5892" s="59" t="s">
        <v>9290</v>
      </c>
      <c r="C5892" s="7" t="s">
        <v>9291</v>
      </c>
      <c r="I5892" s="64"/>
      <c r="J5892" s="65"/>
      <c r="K5892" s="10"/>
      <c r="L5892" s="21">
        <v>257.28793103448277</v>
      </c>
      <c r="M5892" s="68"/>
      <c r="N5892" s="4"/>
    </row>
    <row r="5893" spans="2:14">
      <c r="B5893" s="59" t="s">
        <v>9292</v>
      </c>
      <c r="C5893" s="7" t="s">
        <v>9293</v>
      </c>
      <c r="I5893" s="64"/>
      <c r="J5893" s="65"/>
      <c r="K5893" s="10"/>
      <c r="L5893" s="21">
        <v>253.22816091954024</v>
      </c>
      <c r="M5893" s="68"/>
      <c r="N5893" s="4"/>
    </row>
    <row r="5894" spans="2:14">
      <c r="B5894" s="59" t="s">
        <v>9294</v>
      </c>
      <c r="C5894" s="7" t="s">
        <v>9295</v>
      </c>
      <c r="I5894" s="64"/>
      <c r="J5894" s="65"/>
      <c r="K5894" s="10"/>
      <c r="L5894" s="21">
        <v>253.22816091954024</v>
      </c>
      <c r="M5894" s="68"/>
      <c r="N5894" s="4"/>
    </row>
    <row r="5895" spans="2:14">
      <c r="B5895" s="59" t="s">
        <v>9296</v>
      </c>
      <c r="C5895" s="7" t="s">
        <v>9297</v>
      </c>
      <c r="I5895" s="64"/>
      <c r="J5895" s="65"/>
      <c r="K5895" s="10"/>
      <c r="L5895" s="21">
        <v>253.22816091954024</v>
      </c>
      <c r="M5895" s="68"/>
      <c r="N5895" s="4"/>
    </row>
    <row r="5896" spans="2:14">
      <c r="B5896" s="59" t="s">
        <v>9298</v>
      </c>
      <c r="C5896" s="7" t="s">
        <v>9299</v>
      </c>
      <c r="I5896" s="64"/>
      <c r="J5896" s="65"/>
      <c r="K5896" s="10"/>
      <c r="L5896" s="21">
        <v>3775.5862068965521</v>
      </c>
      <c r="M5896" s="68"/>
      <c r="N5896" s="4"/>
    </row>
    <row r="5897" spans="2:14">
      <c r="B5897" s="59" t="s">
        <v>9300</v>
      </c>
      <c r="C5897" s="7" t="s">
        <v>9301</v>
      </c>
      <c r="I5897" s="64"/>
      <c r="J5897" s="65"/>
      <c r="K5897" s="10"/>
      <c r="L5897" s="21">
        <v>3651.2557471264372</v>
      </c>
      <c r="M5897" s="68"/>
      <c r="N5897" s="4"/>
    </row>
    <row r="5898" spans="2:14">
      <c r="B5898" s="59" t="s">
        <v>9302</v>
      </c>
      <c r="C5898" s="7" t="s">
        <v>9303</v>
      </c>
      <c r="I5898" s="64"/>
      <c r="J5898" s="65"/>
      <c r="K5898" s="10"/>
      <c r="L5898" s="21">
        <v>2292.2477011494252</v>
      </c>
      <c r="M5898" s="68"/>
      <c r="N5898" s="4"/>
    </row>
    <row r="5899" spans="2:14">
      <c r="B5899" s="59" t="s">
        <v>9304</v>
      </c>
      <c r="C5899" s="7" t="s">
        <v>9305</v>
      </c>
      <c r="I5899" s="64"/>
      <c r="J5899" s="65"/>
      <c r="K5899" s="10"/>
      <c r="L5899" s="21">
        <v>2747.9568965517242</v>
      </c>
      <c r="M5899" s="68"/>
      <c r="N5899" s="4"/>
    </row>
    <row r="5900" spans="2:14">
      <c r="B5900" s="59" t="s">
        <v>86</v>
      </c>
      <c r="C5900" s="7" t="s">
        <v>9306</v>
      </c>
      <c r="I5900" s="64"/>
      <c r="J5900" s="65"/>
      <c r="K5900" s="10"/>
      <c r="L5900" s="21">
        <v>3385.3408045977012</v>
      </c>
      <c r="M5900" s="68"/>
      <c r="N5900" s="4"/>
    </row>
    <row r="5901" spans="2:14">
      <c r="B5901" s="59" t="s">
        <v>9307</v>
      </c>
      <c r="C5901" s="7" t="s">
        <v>9308</v>
      </c>
      <c r="I5901" s="64"/>
      <c r="J5901" s="65"/>
      <c r="K5901" s="10"/>
      <c r="L5901" s="21">
        <v>5491.3465517241375</v>
      </c>
      <c r="M5901" s="68"/>
      <c r="N5901" s="4"/>
    </row>
    <row r="5902" spans="2:14">
      <c r="B5902" s="59" t="s">
        <v>9309</v>
      </c>
      <c r="C5902" s="7" t="s">
        <v>9310</v>
      </c>
      <c r="I5902" s="64"/>
      <c r="J5902" s="65"/>
      <c r="K5902" s="10"/>
      <c r="L5902" s="21">
        <v>42121.637356321844</v>
      </c>
      <c r="M5902" s="68"/>
      <c r="N5902" s="4"/>
    </row>
    <row r="5903" spans="2:14">
      <c r="B5903" s="59" t="s">
        <v>9311</v>
      </c>
      <c r="C5903" s="7" t="s">
        <v>9312</v>
      </c>
      <c r="I5903" s="64"/>
      <c r="J5903" s="65"/>
      <c r="K5903" s="10"/>
      <c r="L5903" s="21">
        <v>39501.05574712644</v>
      </c>
      <c r="M5903" s="68"/>
      <c r="N5903" s="4"/>
    </row>
    <row r="5904" spans="2:14">
      <c r="B5904" s="59" t="s">
        <v>9313</v>
      </c>
      <c r="C5904" s="7" t="s">
        <v>9314</v>
      </c>
      <c r="I5904" s="64"/>
      <c r="J5904" s="65"/>
      <c r="K5904" s="10"/>
      <c r="L5904" s="21">
        <v>45533.874137931038</v>
      </c>
      <c r="M5904" s="68"/>
      <c r="N5904" s="4"/>
    </row>
    <row r="5905" spans="2:14">
      <c r="B5905" s="59" t="s">
        <v>9315</v>
      </c>
      <c r="C5905" s="7" t="s">
        <v>9316</v>
      </c>
      <c r="I5905" s="64"/>
      <c r="J5905" s="65"/>
      <c r="K5905" s="10"/>
      <c r="L5905" s="21">
        <v>43082.280459770118</v>
      </c>
      <c r="M5905" s="68"/>
      <c r="N5905" s="4"/>
    </row>
    <row r="5906" spans="2:14">
      <c r="B5906" s="59" t="s">
        <v>9317</v>
      </c>
      <c r="C5906" s="7" t="s">
        <v>9318</v>
      </c>
      <c r="I5906" s="64"/>
      <c r="J5906" s="65"/>
      <c r="K5906" s="10"/>
      <c r="L5906" s="21">
        <v>51028.772988505749</v>
      </c>
      <c r="M5906" s="68"/>
      <c r="N5906" s="4"/>
    </row>
    <row r="5907" spans="2:14">
      <c r="B5907" s="59" t="s">
        <v>9319</v>
      </c>
      <c r="C5907" s="7" t="s">
        <v>9320</v>
      </c>
      <c r="I5907" s="64"/>
      <c r="J5907" s="65"/>
      <c r="K5907" s="10"/>
      <c r="L5907" s="21">
        <v>48853.243678160921</v>
      </c>
      <c r="M5907" s="68"/>
      <c r="N5907" s="4"/>
    </row>
    <row r="5908" spans="2:14">
      <c r="B5908" s="59" t="s">
        <v>9321</v>
      </c>
      <c r="C5908" s="7" t="s">
        <v>9322</v>
      </c>
      <c r="I5908" s="64"/>
      <c r="J5908" s="65"/>
      <c r="K5908" s="10"/>
      <c r="L5908" s="21">
        <v>43780.560919540236</v>
      </c>
      <c r="M5908" s="68"/>
      <c r="N5908" s="4"/>
    </row>
    <row r="5909" spans="2:14">
      <c r="B5909" s="59" t="s">
        <v>9323</v>
      </c>
      <c r="C5909" s="7" t="s">
        <v>9324</v>
      </c>
      <c r="I5909" s="64"/>
      <c r="J5909" s="65"/>
      <c r="K5909" s="10"/>
      <c r="L5909" s="21">
        <v>41243.204597701151</v>
      </c>
      <c r="M5909" s="68"/>
      <c r="N5909" s="4"/>
    </row>
    <row r="5910" spans="2:14">
      <c r="B5910" s="59" t="s">
        <v>9325</v>
      </c>
      <c r="C5910" s="7" t="s">
        <v>9326</v>
      </c>
      <c r="I5910" s="64"/>
      <c r="J5910" s="65"/>
      <c r="K5910" s="10"/>
      <c r="L5910" s="21">
        <v>48044.334482758626</v>
      </c>
      <c r="M5910" s="68"/>
      <c r="N5910" s="4"/>
    </row>
    <row r="5911" spans="2:14">
      <c r="B5911" s="59" t="s">
        <v>9327</v>
      </c>
      <c r="C5911" s="7" t="s">
        <v>9328</v>
      </c>
      <c r="I5911" s="64"/>
      <c r="J5911" s="65"/>
      <c r="K5911" s="10"/>
      <c r="L5911" s="21">
        <v>45721.131034482758</v>
      </c>
      <c r="M5911" s="68"/>
      <c r="N5911" s="4"/>
    </row>
    <row r="5912" spans="2:14">
      <c r="B5912" s="59" t="s">
        <v>9329</v>
      </c>
      <c r="C5912" s="7" t="s">
        <v>9330</v>
      </c>
      <c r="I5912" s="64"/>
      <c r="J5912" s="65"/>
      <c r="K5912" s="10"/>
      <c r="L5912" s="21">
        <v>54914.987931034484</v>
      </c>
      <c r="M5912" s="68"/>
      <c r="N5912" s="4"/>
    </row>
    <row r="5913" spans="2:14">
      <c r="B5913" s="59" t="s">
        <v>9331</v>
      </c>
      <c r="C5913" s="7" t="s">
        <v>9332</v>
      </c>
      <c r="I5913" s="64"/>
      <c r="J5913" s="65"/>
      <c r="K5913" s="10"/>
      <c r="L5913" s="21">
        <v>52933.820114942522</v>
      </c>
      <c r="M5913" s="68"/>
      <c r="N5913" s="4"/>
    </row>
    <row r="5914" spans="2:14">
      <c r="B5914" s="59" t="s">
        <v>9333</v>
      </c>
      <c r="C5914" s="7" t="s">
        <v>9334</v>
      </c>
      <c r="I5914" s="64"/>
      <c r="J5914" s="65"/>
      <c r="K5914" s="10"/>
      <c r="L5914" s="21">
        <v>79840.454022988517</v>
      </c>
      <c r="M5914" s="68"/>
      <c r="N5914" s="4"/>
    </row>
    <row r="5915" spans="2:14">
      <c r="B5915" s="59" t="s">
        <v>9335</v>
      </c>
      <c r="C5915" s="7" t="s">
        <v>9336</v>
      </c>
      <c r="I5915" s="64"/>
      <c r="J5915" s="65"/>
      <c r="K5915" s="10"/>
      <c r="L5915" s="21">
        <v>79106.143103448281</v>
      </c>
      <c r="M5915" s="68"/>
      <c r="N5915" s="4"/>
    </row>
    <row r="5916" spans="2:14">
      <c r="B5916" s="59" t="s">
        <v>9337</v>
      </c>
      <c r="C5916" s="7" t="s">
        <v>9338</v>
      </c>
      <c r="I5916" s="64"/>
      <c r="J5916" s="65"/>
      <c r="K5916" s="10"/>
      <c r="L5916" s="21">
        <v>117579.06206896552</v>
      </c>
      <c r="M5916" s="68"/>
      <c r="N5916" s="4"/>
    </row>
    <row r="5917" spans="2:14">
      <c r="B5917" s="59" t="s">
        <v>9339</v>
      </c>
      <c r="C5917" s="7" t="s">
        <v>9340</v>
      </c>
      <c r="I5917" s="64"/>
      <c r="J5917" s="65"/>
      <c r="K5917" s="10"/>
      <c r="L5917" s="21">
        <v>124331.47471264369</v>
      </c>
      <c r="M5917" s="68"/>
      <c r="N5917" s="4"/>
    </row>
    <row r="5918" spans="2:14">
      <c r="B5918" s="59" t="s">
        <v>9341</v>
      </c>
      <c r="C5918" s="7" t="s">
        <v>9342</v>
      </c>
      <c r="I5918" s="64"/>
      <c r="J5918" s="65"/>
      <c r="K5918" s="10"/>
      <c r="L5918" s="21">
        <v>120854.28160919542</v>
      </c>
      <c r="M5918" s="68"/>
      <c r="N5918" s="4"/>
    </row>
    <row r="5919" spans="2:14">
      <c r="B5919" s="59" t="s">
        <v>9343</v>
      </c>
      <c r="C5919" s="7" t="s">
        <v>9344</v>
      </c>
      <c r="I5919" s="64"/>
      <c r="J5919" s="65"/>
      <c r="K5919" s="10"/>
      <c r="L5919" s="21">
        <v>127770.60747126436</v>
      </c>
      <c r="M5919" s="68"/>
      <c r="N5919" s="4"/>
    </row>
    <row r="5920" spans="2:14">
      <c r="B5920" s="59" t="s">
        <v>9345</v>
      </c>
      <c r="C5920" s="7" t="s">
        <v>9346</v>
      </c>
      <c r="I5920" s="64"/>
      <c r="J5920" s="65"/>
      <c r="K5920" s="10"/>
      <c r="L5920" s="21">
        <v>126135.0275862069</v>
      </c>
      <c r="M5920" s="68"/>
      <c r="N5920" s="4"/>
    </row>
    <row r="5921" spans="2:14">
      <c r="B5921" s="59" t="s">
        <v>9347</v>
      </c>
      <c r="C5921" s="7" t="s">
        <v>9348</v>
      </c>
      <c r="I5921" s="64"/>
      <c r="J5921" s="65"/>
      <c r="K5921" s="10"/>
      <c r="L5921" s="21">
        <v>133314.73103448277</v>
      </c>
      <c r="M5921" s="68"/>
      <c r="N5921" s="4"/>
    </row>
    <row r="5922" spans="2:14">
      <c r="B5922" s="59" t="s">
        <v>9349</v>
      </c>
      <c r="C5922" s="7" t="s">
        <v>9350</v>
      </c>
      <c r="I5922" s="64"/>
      <c r="J5922" s="65"/>
      <c r="K5922" s="10"/>
      <c r="L5922" s="21">
        <v>119171.50689655171</v>
      </c>
      <c r="M5922" s="68"/>
      <c r="N5922" s="4"/>
    </row>
    <row r="5923" spans="2:14">
      <c r="B5923" s="59" t="s">
        <v>9351</v>
      </c>
      <c r="C5923" s="7" t="s">
        <v>9352</v>
      </c>
      <c r="I5923" s="64"/>
      <c r="J5923" s="65"/>
      <c r="K5923" s="10"/>
      <c r="L5923" s="21">
        <v>126003.08505747125</v>
      </c>
      <c r="M5923" s="68"/>
      <c r="N5923" s="4"/>
    </row>
    <row r="5924" spans="2:14">
      <c r="B5924" s="59" t="s">
        <v>9353</v>
      </c>
      <c r="C5924" s="7" t="s">
        <v>9354</v>
      </c>
      <c r="I5924" s="64"/>
      <c r="J5924" s="65"/>
      <c r="K5924" s="10"/>
      <c r="L5924" s="21">
        <v>123265.78505747128</v>
      </c>
      <c r="M5924" s="68"/>
      <c r="N5924" s="4"/>
    </row>
    <row r="5925" spans="2:14">
      <c r="B5925" s="59" t="s">
        <v>9355</v>
      </c>
      <c r="C5925" s="7" t="s">
        <v>9356</v>
      </c>
      <c r="I5925" s="64"/>
      <c r="J5925" s="65"/>
      <c r="K5925" s="10"/>
      <c r="L5925" s="21">
        <v>130303.39655172414</v>
      </c>
      <c r="M5925" s="68"/>
      <c r="N5925" s="4"/>
    </row>
    <row r="5926" spans="2:14">
      <c r="B5926" s="59" t="s">
        <v>9357</v>
      </c>
      <c r="C5926" s="7" t="s">
        <v>9358</v>
      </c>
      <c r="I5926" s="64"/>
      <c r="J5926" s="65"/>
      <c r="K5926" s="10"/>
      <c r="L5926" s="21">
        <v>129863.92643678161</v>
      </c>
      <c r="M5926" s="68"/>
      <c r="N5926" s="4"/>
    </row>
    <row r="5927" spans="2:14">
      <c r="B5927" s="59" t="s">
        <v>9359</v>
      </c>
      <c r="C5927" s="7" t="s">
        <v>9360</v>
      </c>
      <c r="I5927" s="64"/>
      <c r="J5927" s="65"/>
      <c r="K5927" s="10"/>
      <c r="L5927" s="21">
        <v>137231.90172413792</v>
      </c>
      <c r="M5927" s="68"/>
      <c r="N5927" s="4"/>
    </row>
    <row r="5928" spans="2:14">
      <c r="B5928" s="59" t="s">
        <v>9361</v>
      </c>
      <c r="C5928" s="7" t="s">
        <v>9362</v>
      </c>
      <c r="I5928" s="64"/>
      <c r="J5928" s="65"/>
      <c r="K5928" s="10"/>
      <c r="L5928" s="21">
        <v>153801.85344827586</v>
      </c>
      <c r="M5928" s="68"/>
      <c r="N5928" s="4"/>
    </row>
    <row r="5929" spans="2:14">
      <c r="B5929" s="59" t="s">
        <v>9363</v>
      </c>
      <c r="C5929" s="7" t="s">
        <v>9364</v>
      </c>
      <c r="I5929" s="64"/>
      <c r="J5929" s="65"/>
      <c r="K5929" s="10"/>
      <c r="L5929" s="21">
        <v>162364.41609195402</v>
      </c>
      <c r="M5929" s="68"/>
      <c r="N5929" s="4"/>
    </row>
    <row r="5930" spans="2:14">
      <c r="B5930" s="59" t="s">
        <v>9365</v>
      </c>
      <c r="C5930" s="7" t="s">
        <v>9366</v>
      </c>
      <c r="I5930" s="64"/>
      <c r="J5930" s="65"/>
      <c r="K5930" s="10"/>
      <c r="L5930" s="21">
        <v>46920.793103448283</v>
      </c>
      <c r="M5930" s="68"/>
      <c r="N5930" s="4"/>
    </row>
    <row r="5931" spans="2:14">
      <c r="B5931" s="59" t="s">
        <v>9367</v>
      </c>
      <c r="C5931" s="7" t="s">
        <v>9368</v>
      </c>
      <c r="I5931" s="64"/>
      <c r="J5931" s="65"/>
      <c r="K5931" s="10"/>
      <c r="L5931" s="21">
        <v>39909.570114942529</v>
      </c>
      <c r="M5931" s="68"/>
      <c r="N5931" s="4"/>
    </row>
    <row r="5932" spans="2:14">
      <c r="B5932" s="59" t="s">
        <v>9369</v>
      </c>
      <c r="C5932" s="7" t="s">
        <v>9370</v>
      </c>
      <c r="I5932" s="64"/>
      <c r="J5932" s="65"/>
      <c r="K5932" s="10"/>
      <c r="L5932" s="21">
        <v>50504.047701149429</v>
      </c>
      <c r="M5932" s="68"/>
      <c r="N5932" s="4"/>
    </row>
    <row r="5933" spans="2:14">
      <c r="B5933" s="59" t="s">
        <v>9371</v>
      </c>
      <c r="C5933" s="7" t="s">
        <v>9372</v>
      </c>
      <c r="I5933" s="64"/>
      <c r="J5933" s="65"/>
      <c r="K5933" s="10"/>
      <c r="L5933" s="21">
        <v>43322.821839080461</v>
      </c>
      <c r="M5933" s="68"/>
      <c r="N5933" s="4"/>
    </row>
    <row r="5934" spans="2:14">
      <c r="B5934" s="59" t="s">
        <v>9373</v>
      </c>
      <c r="C5934" s="7" t="s">
        <v>9374</v>
      </c>
      <c r="I5934" s="64"/>
      <c r="J5934" s="65"/>
      <c r="K5934" s="10"/>
      <c r="L5934" s="21">
        <v>56275.010919540233</v>
      </c>
      <c r="M5934" s="68"/>
      <c r="N5934" s="4"/>
    </row>
    <row r="5935" spans="2:14">
      <c r="B5935" s="59" t="s">
        <v>9375</v>
      </c>
      <c r="C5935" s="7" t="s">
        <v>9376</v>
      </c>
      <c r="I5935" s="64"/>
      <c r="J5935" s="65"/>
      <c r="K5935" s="10"/>
      <c r="L5935" s="21">
        <v>48818.228160919542</v>
      </c>
      <c r="M5935" s="68"/>
      <c r="N5935" s="4"/>
    </row>
    <row r="5936" spans="2:14">
      <c r="B5936" s="59" t="s">
        <v>9377</v>
      </c>
      <c r="C5936" s="7" t="s">
        <v>9378</v>
      </c>
      <c r="I5936" s="64"/>
      <c r="J5936" s="65"/>
      <c r="K5936" s="10"/>
      <c r="L5936" s="21">
        <v>48662.941954022986</v>
      </c>
      <c r="M5936" s="68"/>
      <c r="N5936" s="4"/>
    </row>
    <row r="5937" spans="2:14">
      <c r="B5937" s="59" t="s">
        <v>9379</v>
      </c>
      <c r="C5937" s="7" t="s">
        <v>9380</v>
      </c>
      <c r="I5937" s="64"/>
      <c r="J5937" s="65"/>
      <c r="K5937" s="10"/>
      <c r="L5937" s="21">
        <v>41569.508620689659</v>
      </c>
      <c r="M5937" s="68"/>
      <c r="N5937" s="4"/>
    </row>
    <row r="5938" spans="2:14">
      <c r="B5938" s="59" t="s">
        <v>9381</v>
      </c>
      <c r="C5938" s="7" t="s">
        <v>9382</v>
      </c>
      <c r="I5938" s="64"/>
      <c r="J5938" s="65"/>
      <c r="K5938" s="10"/>
      <c r="L5938" s="21">
        <v>53140.360919540231</v>
      </c>
      <c r="M5938" s="68"/>
      <c r="N5938" s="4"/>
    </row>
    <row r="5939" spans="2:14">
      <c r="B5939" s="59" t="s">
        <v>9383</v>
      </c>
      <c r="C5939" s="7" t="s">
        <v>9384</v>
      </c>
      <c r="I5939" s="64"/>
      <c r="J5939" s="65"/>
      <c r="K5939" s="10"/>
      <c r="L5939" s="21">
        <v>45832.267241379312</v>
      </c>
      <c r="M5939" s="68"/>
      <c r="N5939" s="4"/>
    </row>
    <row r="5940" spans="2:14">
      <c r="B5940" s="59" t="s">
        <v>9385</v>
      </c>
      <c r="C5940" s="7" t="s">
        <v>9386</v>
      </c>
      <c r="I5940" s="64"/>
      <c r="J5940" s="65"/>
      <c r="K5940" s="10"/>
      <c r="L5940" s="21">
        <v>60353.05</v>
      </c>
      <c r="M5940" s="68"/>
      <c r="N5940" s="4"/>
    </row>
    <row r="5941" spans="2:14">
      <c r="B5941" s="59" t="s">
        <v>9387</v>
      </c>
      <c r="C5941" s="7" t="s">
        <v>9388</v>
      </c>
      <c r="I5941" s="64"/>
      <c r="J5941" s="65"/>
      <c r="K5941" s="10"/>
      <c r="L5941" s="21">
        <v>52705.965517241384</v>
      </c>
      <c r="M5941" s="68"/>
      <c r="N5941" s="4"/>
    </row>
    <row r="5942" spans="2:14">
      <c r="B5942" s="59" t="s">
        <v>9389</v>
      </c>
      <c r="C5942" s="7" t="s">
        <v>9390</v>
      </c>
      <c r="I5942" s="64"/>
      <c r="J5942" s="65"/>
      <c r="K5942" s="10"/>
      <c r="L5942" s="21">
        <v>86528.417816091969</v>
      </c>
      <c r="M5942" s="68"/>
      <c r="N5942" s="4"/>
    </row>
    <row r="5943" spans="2:14">
      <c r="B5943" s="59" t="s">
        <v>9391</v>
      </c>
      <c r="C5943" s="7" t="s">
        <v>9392</v>
      </c>
      <c r="I5943" s="64"/>
      <c r="J5943" s="65"/>
      <c r="K5943" s="10"/>
      <c r="L5943" s="21">
        <v>77631.431609195395</v>
      </c>
      <c r="M5943" s="68"/>
      <c r="N5943" s="4"/>
    </row>
    <row r="5944" spans="2:14">
      <c r="B5944" s="59" t="s">
        <v>9393</v>
      </c>
      <c r="C5944" s="7" t="s">
        <v>9394</v>
      </c>
      <c r="I5944" s="64"/>
      <c r="J5944" s="65"/>
      <c r="K5944" s="10"/>
      <c r="L5944" s="21">
        <v>44905.11724137931</v>
      </c>
      <c r="M5944" s="68"/>
      <c r="N5944" s="4"/>
    </row>
    <row r="5945" spans="2:14">
      <c r="B5945" s="59" t="s">
        <v>9395</v>
      </c>
      <c r="C5945" s="7" t="s">
        <v>9396</v>
      </c>
      <c r="I5945" s="64"/>
      <c r="J5945" s="65"/>
      <c r="K5945" s="10"/>
      <c r="L5945" s="21">
        <v>38927.613218390805</v>
      </c>
      <c r="M5945" s="68"/>
      <c r="N5945" s="4"/>
    </row>
    <row r="5946" spans="2:14">
      <c r="B5946" s="59" t="s">
        <v>9397</v>
      </c>
      <c r="C5946" s="7" t="s">
        <v>9398</v>
      </c>
      <c r="I5946" s="64"/>
      <c r="J5946" s="65"/>
      <c r="K5946" s="10"/>
      <c r="L5946" s="21">
        <v>48317.354022988504</v>
      </c>
      <c r="M5946" s="68"/>
      <c r="N5946" s="4"/>
    </row>
    <row r="5947" spans="2:14">
      <c r="B5947" s="59" t="s">
        <v>9399</v>
      </c>
      <c r="C5947" s="7" t="s">
        <v>9400</v>
      </c>
      <c r="I5947" s="64"/>
      <c r="J5947" s="65"/>
      <c r="K5947" s="10"/>
      <c r="L5947" s="21">
        <v>42337.820114942529</v>
      </c>
      <c r="M5947" s="68"/>
      <c r="N5947" s="4"/>
    </row>
    <row r="5948" spans="2:14">
      <c r="B5948" s="59" t="s">
        <v>9401</v>
      </c>
      <c r="C5948" s="7" t="s">
        <v>9402</v>
      </c>
      <c r="I5948" s="64"/>
      <c r="J5948" s="65"/>
      <c r="K5948" s="10"/>
      <c r="L5948" s="21">
        <v>53812.760344827584</v>
      </c>
      <c r="M5948" s="68"/>
      <c r="N5948" s="4"/>
    </row>
    <row r="5949" spans="2:14">
      <c r="B5949" s="59" t="s">
        <v>9403</v>
      </c>
      <c r="C5949" s="7" t="s">
        <v>9404</v>
      </c>
      <c r="I5949" s="64"/>
      <c r="J5949" s="65"/>
      <c r="K5949" s="10"/>
      <c r="L5949" s="21">
        <v>47835.256321839086</v>
      </c>
      <c r="M5949" s="68"/>
      <c r="N5949" s="4"/>
    </row>
    <row r="5950" spans="2:14">
      <c r="B5950" s="59" t="s">
        <v>9405</v>
      </c>
      <c r="C5950" s="7" t="s">
        <v>9406</v>
      </c>
      <c r="I5950" s="64"/>
      <c r="J5950" s="65"/>
      <c r="K5950" s="10"/>
      <c r="L5950" s="21">
        <v>46564.040804597702</v>
      </c>
      <c r="M5950" s="68"/>
      <c r="N5950" s="4"/>
    </row>
    <row r="5951" spans="2:14">
      <c r="B5951" s="59" t="s">
        <v>9407</v>
      </c>
      <c r="C5951" s="7" t="s">
        <v>9408</v>
      </c>
      <c r="I5951" s="64"/>
      <c r="J5951" s="65"/>
      <c r="K5951" s="10"/>
      <c r="L5951" s="21">
        <v>40584.506896551728</v>
      </c>
      <c r="M5951" s="68"/>
      <c r="N5951" s="4"/>
    </row>
    <row r="5952" spans="2:14">
      <c r="B5952" s="59" t="s">
        <v>9409</v>
      </c>
      <c r="C5952" s="7" t="s">
        <v>9410</v>
      </c>
      <c r="I5952" s="64"/>
      <c r="J5952" s="65"/>
      <c r="K5952" s="10"/>
      <c r="L5952" s="21">
        <v>50828.82931034483</v>
      </c>
      <c r="M5952" s="68"/>
      <c r="N5952" s="4"/>
    </row>
    <row r="5953" spans="2:14">
      <c r="B5953" s="59" t="s">
        <v>9411</v>
      </c>
      <c r="C5953" s="7" t="s">
        <v>9412</v>
      </c>
      <c r="I5953" s="64"/>
      <c r="J5953" s="65"/>
      <c r="K5953" s="10"/>
      <c r="L5953" s="21">
        <v>44851.325287356318</v>
      </c>
      <c r="M5953" s="68"/>
      <c r="N5953" s="4"/>
    </row>
    <row r="5954" spans="2:14">
      <c r="B5954" s="59" t="s">
        <v>9413</v>
      </c>
      <c r="C5954" s="7" t="s">
        <v>9414</v>
      </c>
      <c r="I5954" s="64"/>
      <c r="J5954" s="65"/>
      <c r="K5954" s="10"/>
      <c r="L5954" s="21">
        <v>57699.482758620696</v>
      </c>
      <c r="M5954" s="68"/>
      <c r="N5954" s="4"/>
    </row>
    <row r="5955" spans="2:14">
      <c r="B5955" s="59" t="s">
        <v>9415</v>
      </c>
      <c r="C5955" s="7" t="s">
        <v>9416</v>
      </c>
      <c r="I5955" s="64"/>
      <c r="J5955" s="65"/>
      <c r="K5955" s="10"/>
      <c r="L5955" s="21">
        <v>51721.978735632183</v>
      </c>
      <c r="M5955" s="68"/>
      <c r="N5955" s="4"/>
    </row>
    <row r="5956" spans="2:14">
      <c r="B5956" s="59" t="s">
        <v>9417</v>
      </c>
      <c r="C5956" s="7" t="s">
        <v>9418</v>
      </c>
      <c r="I5956" s="64"/>
      <c r="J5956" s="65"/>
      <c r="K5956" s="10"/>
      <c r="L5956" s="21">
        <v>82625.963793103452</v>
      </c>
      <c r="M5956" s="68"/>
      <c r="N5956" s="4"/>
    </row>
    <row r="5957" spans="2:14">
      <c r="B5957" s="59" t="s">
        <v>9419</v>
      </c>
      <c r="C5957" s="7" t="s">
        <v>9420</v>
      </c>
      <c r="I5957" s="64"/>
      <c r="J5957" s="65"/>
      <c r="K5957" s="10"/>
      <c r="L5957" s="21">
        <v>76646.429885057471</v>
      </c>
      <c r="M5957" s="68"/>
      <c r="N5957" s="4"/>
    </row>
    <row r="5958" spans="2:14">
      <c r="B5958" s="59" t="s">
        <v>9421</v>
      </c>
      <c r="C5958" s="7" t="s">
        <v>9422</v>
      </c>
      <c r="I5958" s="64"/>
      <c r="J5958" s="65"/>
      <c r="K5958" s="10"/>
      <c r="L5958" s="21">
        <v>114559.608045977</v>
      </c>
      <c r="M5958" s="68"/>
      <c r="N5958" s="4"/>
    </row>
    <row r="5959" spans="2:14">
      <c r="B5959" s="59" t="s">
        <v>9423</v>
      </c>
      <c r="C5959" s="7" t="s">
        <v>9424</v>
      </c>
      <c r="I5959" s="64"/>
      <c r="J5959" s="65"/>
      <c r="K5959" s="10"/>
      <c r="L5959" s="21">
        <v>113131.07643678162</v>
      </c>
      <c r="M5959" s="68"/>
      <c r="N5959" s="4"/>
    </row>
    <row r="5960" spans="2:14">
      <c r="B5960" s="59" t="s">
        <v>9425</v>
      </c>
      <c r="C5960" s="7" t="s">
        <v>9426</v>
      </c>
      <c r="I5960" s="64"/>
      <c r="J5960" s="65"/>
      <c r="K5960" s="10"/>
      <c r="L5960" s="21">
        <v>117936.32183908047</v>
      </c>
      <c r="M5960" s="68"/>
      <c r="N5960" s="4"/>
    </row>
    <row r="5961" spans="2:14">
      <c r="B5961" s="59" t="s">
        <v>9427</v>
      </c>
      <c r="C5961" s="7" t="s">
        <v>9428</v>
      </c>
      <c r="I5961" s="64"/>
      <c r="J5961" s="65"/>
      <c r="K5961" s="10"/>
      <c r="L5961" s="21">
        <v>116507.79022988505</v>
      </c>
      <c r="M5961" s="68"/>
      <c r="N5961" s="4"/>
    </row>
    <row r="5962" spans="2:14">
      <c r="B5962" s="59" t="s">
        <v>9429</v>
      </c>
      <c r="C5962" s="7" t="s">
        <v>9430</v>
      </c>
      <c r="I5962" s="64"/>
      <c r="J5962" s="65"/>
      <c r="K5962" s="10"/>
      <c r="L5962" s="21">
        <v>123378.44367816093</v>
      </c>
      <c r="M5962" s="68"/>
      <c r="N5962" s="4"/>
    </row>
    <row r="5963" spans="2:14">
      <c r="B5963" s="59" t="s">
        <v>9431</v>
      </c>
      <c r="C5963" s="7" t="s">
        <v>9432</v>
      </c>
      <c r="I5963" s="64"/>
      <c r="J5963" s="65"/>
      <c r="K5963" s="10"/>
      <c r="L5963" s="21">
        <v>121950.41954022989</v>
      </c>
      <c r="M5963" s="68"/>
      <c r="N5963" s="4"/>
    </row>
    <row r="5964" spans="2:14">
      <c r="B5964" s="59" t="s">
        <v>9433</v>
      </c>
      <c r="C5964" s="7" t="s">
        <v>9434</v>
      </c>
      <c r="I5964" s="64"/>
      <c r="J5964" s="65"/>
      <c r="K5964" s="10"/>
      <c r="L5964" s="21">
        <v>116201.78505747126</v>
      </c>
      <c r="M5964" s="68"/>
      <c r="N5964" s="4"/>
    </row>
    <row r="5965" spans="2:14">
      <c r="B5965" s="59" t="s">
        <v>9435</v>
      </c>
      <c r="C5965" s="7" t="s">
        <v>9436</v>
      </c>
      <c r="I5965" s="64"/>
      <c r="J5965" s="65"/>
      <c r="K5965" s="10"/>
      <c r="L5965" s="21">
        <v>114772.23850574713</v>
      </c>
      <c r="M5965" s="68"/>
      <c r="N5965" s="4"/>
    </row>
    <row r="5966" spans="2:14">
      <c r="B5966" s="59" t="s">
        <v>9437</v>
      </c>
      <c r="C5966" s="7" t="s">
        <v>9438</v>
      </c>
      <c r="I5966" s="64"/>
      <c r="J5966" s="65"/>
      <c r="K5966" s="10"/>
      <c r="L5966" s="21">
        <v>120423.94597701149</v>
      </c>
      <c r="M5966" s="68"/>
      <c r="N5966" s="4"/>
    </row>
    <row r="5967" spans="2:14">
      <c r="B5967" s="59" t="s">
        <v>9439</v>
      </c>
      <c r="C5967" s="7" t="s">
        <v>9440</v>
      </c>
      <c r="I5967" s="64"/>
      <c r="J5967" s="65"/>
      <c r="K5967" s="10"/>
      <c r="L5967" s="21">
        <v>118993.891954023</v>
      </c>
      <c r="M5967" s="68"/>
      <c r="N5967" s="4"/>
    </row>
    <row r="5968" spans="2:14">
      <c r="B5968" s="59" t="s">
        <v>9441</v>
      </c>
      <c r="C5968" s="7" t="s">
        <v>9442</v>
      </c>
      <c r="I5968" s="64"/>
      <c r="J5968" s="65"/>
      <c r="K5968" s="10"/>
      <c r="L5968" s="21">
        <v>127226.09080459771</v>
      </c>
      <c r="M5968" s="68"/>
      <c r="N5968" s="4"/>
    </row>
    <row r="5969" spans="2:14">
      <c r="B5969" s="59" t="s">
        <v>9443</v>
      </c>
      <c r="C5969" s="7" t="s">
        <v>9444</v>
      </c>
      <c r="I5969" s="64"/>
      <c r="J5969" s="65"/>
      <c r="K5969" s="10"/>
      <c r="L5969" s="21">
        <v>125795.52931034482</v>
      </c>
      <c r="M5969" s="68"/>
      <c r="N5969" s="4"/>
    </row>
    <row r="5970" spans="2:14">
      <c r="B5970" s="59" t="s">
        <v>9445</v>
      </c>
      <c r="C5970" s="7" t="s">
        <v>9446</v>
      </c>
      <c r="I5970" s="64"/>
      <c r="J5970" s="65"/>
      <c r="K5970" s="10"/>
      <c r="L5970" s="21">
        <v>151904.41839080461</v>
      </c>
      <c r="M5970" s="68"/>
      <c r="N5970" s="4"/>
    </row>
    <row r="5971" spans="2:14">
      <c r="B5971" s="59" t="s">
        <v>9447</v>
      </c>
      <c r="C5971" s="7" t="s">
        <v>9448</v>
      </c>
      <c r="I5971" s="64"/>
      <c r="J5971" s="65"/>
      <c r="K5971" s="10"/>
      <c r="L5971" s="21">
        <v>150472.841954023</v>
      </c>
      <c r="M5971" s="68"/>
      <c r="N5971" s="4"/>
    </row>
    <row r="5972" spans="2:14">
      <c r="B5972" s="59" t="s">
        <v>9449</v>
      </c>
      <c r="C5972" s="7" t="s">
        <v>9450</v>
      </c>
      <c r="I5972" s="64"/>
      <c r="J5972" s="65"/>
      <c r="K5972" s="10"/>
      <c r="L5972" s="21">
        <v>46252.96091954023</v>
      </c>
      <c r="M5972" s="68"/>
      <c r="N5972" s="4"/>
    </row>
    <row r="5973" spans="2:14">
      <c r="B5973" s="59" t="s">
        <v>9451</v>
      </c>
      <c r="C5973" s="7" t="s">
        <v>9452</v>
      </c>
      <c r="I5973" s="64"/>
      <c r="J5973" s="65"/>
      <c r="K5973" s="10"/>
      <c r="L5973" s="21">
        <v>39705.566666666666</v>
      </c>
      <c r="M5973" s="68"/>
      <c r="N5973" s="4"/>
    </row>
    <row r="5974" spans="2:14">
      <c r="B5974" s="59" t="s">
        <v>9453</v>
      </c>
      <c r="C5974" s="7" t="s">
        <v>9454</v>
      </c>
      <c r="I5974" s="64"/>
      <c r="J5974" s="65"/>
      <c r="K5974" s="10"/>
      <c r="L5974" s="21">
        <v>49665.197701149431</v>
      </c>
      <c r="M5974" s="68"/>
      <c r="N5974" s="4"/>
    </row>
    <row r="5975" spans="2:14">
      <c r="B5975" s="59" t="s">
        <v>9455</v>
      </c>
      <c r="C5975" s="7" t="s">
        <v>9456</v>
      </c>
      <c r="I5975" s="64"/>
      <c r="J5975" s="65"/>
      <c r="K5975" s="10"/>
      <c r="L5975" s="21">
        <v>43185.297126436781</v>
      </c>
      <c r="M5975" s="68"/>
      <c r="N5975" s="4"/>
    </row>
    <row r="5976" spans="2:14">
      <c r="B5976" s="59" t="s">
        <v>9457</v>
      </c>
      <c r="C5976" s="7" t="s">
        <v>9458</v>
      </c>
      <c r="I5976" s="64"/>
      <c r="J5976" s="65"/>
      <c r="K5976" s="10"/>
      <c r="L5976" s="21">
        <v>55160.604022988504</v>
      </c>
      <c r="M5976" s="68"/>
      <c r="N5976" s="4"/>
    </row>
    <row r="5977" spans="2:14">
      <c r="B5977" s="59" t="s">
        <v>9459</v>
      </c>
      <c r="C5977" s="7" t="s">
        <v>9460</v>
      </c>
      <c r="I5977" s="64"/>
      <c r="J5977" s="65"/>
      <c r="K5977" s="10"/>
      <c r="L5977" s="21">
        <v>48791.839655172414</v>
      </c>
      <c r="M5977" s="68"/>
      <c r="N5977" s="4"/>
    </row>
    <row r="5978" spans="2:14">
      <c r="B5978" s="59" t="s">
        <v>9461</v>
      </c>
      <c r="C5978" s="7" t="s">
        <v>9462</v>
      </c>
      <c r="I5978" s="64"/>
      <c r="J5978" s="65"/>
      <c r="K5978" s="10"/>
      <c r="L5978" s="21">
        <v>47910.362068965514</v>
      </c>
      <c r="M5978" s="68"/>
      <c r="N5978" s="4"/>
    </row>
    <row r="5979" spans="2:14">
      <c r="B5979" s="59" t="s">
        <v>9463</v>
      </c>
      <c r="C5979" s="7" t="s">
        <v>9464</v>
      </c>
      <c r="I5979" s="64"/>
      <c r="J5979" s="65"/>
      <c r="K5979" s="10"/>
      <c r="L5979" s="21">
        <v>41398.490804597699</v>
      </c>
      <c r="M5979" s="68"/>
      <c r="N5979" s="4"/>
    </row>
    <row r="5980" spans="2:14">
      <c r="B5980" s="59" t="s">
        <v>9465</v>
      </c>
      <c r="C5980" s="7" t="s">
        <v>9466</v>
      </c>
      <c r="I5980" s="64"/>
      <c r="J5980" s="65"/>
      <c r="K5980" s="10"/>
      <c r="L5980" s="21">
        <v>52175.658045977012</v>
      </c>
      <c r="M5980" s="68"/>
      <c r="N5980" s="4"/>
    </row>
    <row r="5981" spans="2:14">
      <c r="B5981" s="59" t="s">
        <v>9467</v>
      </c>
      <c r="C5981" s="7" t="s">
        <v>9468</v>
      </c>
      <c r="I5981" s="64"/>
      <c r="J5981" s="65"/>
      <c r="K5981" s="10"/>
      <c r="L5981" s="21">
        <v>45747.012068965523</v>
      </c>
      <c r="M5981" s="68"/>
      <c r="N5981" s="4"/>
    </row>
    <row r="5982" spans="2:14">
      <c r="B5982" s="59" t="s">
        <v>9469</v>
      </c>
      <c r="C5982" s="7" t="s">
        <v>9470</v>
      </c>
      <c r="I5982" s="64"/>
      <c r="J5982" s="65"/>
      <c r="K5982" s="10"/>
      <c r="L5982" s="21">
        <v>59047.326436781608</v>
      </c>
      <c r="M5982" s="68"/>
      <c r="N5982" s="4"/>
    </row>
    <row r="5983" spans="2:14">
      <c r="B5983" s="59" t="s">
        <v>9471</v>
      </c>
      <c r="C5983" s="7" t="s">
        <v>9472</v>
      </c>
      <c r="I5983" s="64"/>
      <c r="J5983" s="65"/>
      <c r="K5983" s="10"/>
      <c r="L5983" s="21">
        <v>52756.2051724138</v>
      </c>
      <c r="M5983" s="68"/>
      <c r="N5983" s="4"/>
    </row>
    <row r="5984" spans="2:14">
      <c r="B5984" s="59" t="s">
        <v>9473</v>
      </c>
      <c r="C5984" s="7" t="s">
        <v>9474</v>
      </c>
      <c r="I5984" s="64"/>
      <c r="J5984" s="65"/>
      <c r="K5984" s="10"/>
      <c r="L5984" s="21">
        <v>83972.792528735634</v>
      </c>
      <c r="M5984" s="68"/>
      <c r="N5984" s="4"/>
    </row>
    <row r="5985" spans="2:14">
      <c r="B5985" s="59" t="s">
        <v>9475</v>
      </c>
      <c r="C5985" s="7" t="s">
        <v>9476</v>
      </c>
      <c r="I5985" s="64"/>
      <c r="J5985" s="65"/>
      <c r="K5985" s="10"/>
      <c r="L5985" s="21">
        <v>78180.51551724138</v>
      </c>
      <c r="M5985" s="68"/>
      <c r="N5985" s="4"/>
    </row>
    <row r="5986" spans="2:14">
      <c r="B5986" s="59" t="s">
        <v>9477</v>
      </c>
      <c r="C5986" s="7" t="s">
        <v>9478</v>
      </c>
      <c r="I5986" s="64"/>
      <c r="J5986" s="65"/>
      <c r="K5986" s="10"/>
      <c r="L5986" s="21">
        <v>117996.20344827586</v>
      </c>
      <c r="M5986" s="68"/>
      <c r="N5986" s="4"/>
    </row>
    <row r="5987" spans="2:14">
      <c r="B5987" s="59" t="s">
        <v>9479</v>
      </c>
      <c r="C5987" s="7" t="s">
        <v>9480</v>
      </c>
      <c r="I5987" s="64"/>
      <c r="J5987" s="65"/>
      <c r="K5987" s="10"/>
      <c r="L5987" s="21">
        <v>116523.0143678161</v>
      </c>
      <c r="M5987" s="68"/>
      <c r="N5987" s="4"/>
    </row>
    <row r="5988" spans="2:14">
      <c r="B5988" s="59" t="s">
        <v>9481</v>
      </c>
      <c r="C5988" s="7" t="s">
        <v>9482</v>
      </c>
      <c r="I5988" s="64"/>
      <c r="J5988" s="65"/>
      <c r="K5988" s="10"/>
      <c r="L5988" s="21">
        <v>121372.9172413793</v>
      </c>
      <c r="M5988" s="68"/>
      <c r="N5988" s="4"/>
    </row>
    <row r="5989" spans="2:14">
      <c r="B5989" s="59" t="s">
        <v>9483</v>
      </c>
      <c r="C5989" s="7" t="s">
        <v>9484</v>
      </c>
      <c r="I5989" s="64"/>
      <c r="J5989" s="65"/>
      <c r="K5989" s="10"/>
      <c r="L5989" s="21">
        <v>119902.26551724138</v>
      </c>
      <c r="M5989" s="68"/>
      <c r="N5989" s="4"/>
    </row>
    <row r="5990" spans="2:14">
      <c r="B5990" s="59" t="s">
        <v>9485</v>
      </c>
      <c r="C5990" s="7" t="s">
        <v>9486</v>
      </c>
      <c r="I5990" s="64"/>
      <c r="J5990" s="65"/>
      <c r="K5990" s="10"/>
      <c r="L5990" s="21">
        <v>126815.54655172414</v>
      </c>
      <c r="M5990" s="68"/>
      <c r="N5990" s="4"/>
    </row>
    <row r="5991" spans="2:14">
      <c r="B5991" s="59" t="s">
        <v>9487</v>
      </c>
      <c r="C5991" s="7" t="s">
        <v>9488</v>
      </c>
      <c r="I5991" s="64"/>
      <c r="J5991" s="65"/>
      <c r="K5991" s="10"/>
      <c r="L5991" s="21">
        <v>125344.38735632184</v>
      </c>
      <c r="M5991" s="68"/>
      <c r="N5991" s="4"/>
    </row>
    <row r="5992" spans="2:14">
      <c r="B5992" s="59" t="s">
        <v>9489</v>
      </c>
      <c r="C5992" s="7" t="s">
        <v>9490</v>
      </c>
      <c r="I5992" s="64"/>
      <c r="J5992" s="65"/>
      <c r="K5992" s="10"/>
      <c r="L5992" s="21">
        <v>119639.39540229886</v>
      </c>
      <c r="M5992" s="68"/>
      <c r="N5992" s="4"/>
    </row>
    <row r="5993" spans="2:14">
      <c r="B5993" s="59" t="s">
        <v>9491</v>
      </c>
      <c r="C5993" s="7" t="s">
        <v>9492</v>
      </c>
      <c r="I5993" s="64"/>
      <c r="J5993" s="65"/>
      <c r="K5993" s="10"/>
      <c r="L5993" s="21">
        <v>118167.22126436782</v>
      </c>
      <c r="M5993" s="68"/>
      <c r="N5993" s="4"/>
    </row>
    <row r="5994" spans="2:14">
      <c r="B5994" s="59" t="s">
        <v>9493</v>
      </c>
      <c r="C5994" s="7" t="s">
        <v>9494</v>
      </c>
      <c r="I5994" s="64"/>
      <c r="J5994" s="65"/>
      <c r="K5994" s="10"/>
      <c r="L5994" s="21">
        <v>123861.55632183909</v>
      </c>
      <c r="M5994" s="68"/>
      <c r="N5994" s="4"/>
    </row>
    <row r="5995" spans="2:14">
      <c r="B5995" s="59" t="s">
        <v>9495</v>
      </c>
      <c r="C5995" s="7" t="s">
        <v>9496</v>
      </c>
      <c r="I5995" s="64"/>
      <c r="J5995" s="65"/>
      <c r="K5995" s="10"/>
      <c r="L5995" s="21">
        <v>122388.87471264368</v>
      </c>
      <c r="M5995" s="68"/>
      <c r="N5995" s="4"/>
    </row>
    <row r="5996" spans="2:14">
      <c r="B5996" s="59" t="s">
        <v>9497</v>
      </c>
      <c r="C5996" s="7" t="s">
        <v>9498</v>
      </c>
      <c r="I5996" s="64"/>
      <c r="J5996" s="65"/>
      <c r="K5996" s="10"/>
      <c r="L5996" s="21">
        <v>130662.68620689654</v>
      </c>
      <c r="M5996" s="68"/>
      <c r="N5996" s="4"/>
    </row>
    <row r="5997" spans="2:14">
      <c r="B5997" s="59" t="s">
        <v>9499</v>
      </c>
      <c r="C5997" s="7" t="s">
        <v>9500</v>
      </c>
      <c r="I5997" s="64"/>
      <c r="J5997" s="65"/>
      <c r="K5997" s="10"/>
      <c r="L5997" s="21">
        <v>129188.98965517242</v>
      </c>
      <c r="M5997" s="68"/>
      <c r="N5997" s="4"/>
    </row>
    <row r="5998" spans="2:14">
      <c r="B5998" s="59" t="s">
        <v>9501</v>
      </c>
      <c r="C5998" s="7" t="s">
        <v>9502</v>
      </c>
      <c r="I5998" s="64"/>
      <c r="J5998" s="65"/>
      <c r="K5998" s="10"/>
      <c r="L5998" s="21">
        <v>155338.98390804598</v>
      </c>
      <c r="M5998" s="68"/>
      <c r="N5998" s="4"/>
    </row>
    <row r="5999" spans="2:14">
      <c r="B5999" s="59" t="s">
        <v>9503</v>
      </c>
      <c r="C5999" s="7" t="s">
        <v>9504</v>
      </c>
      <c r="I5999" s="64"/>
      <c r="J5999" s="65"/>
      <c r="K5999" s="10"/>
      <c r="L5999" s="21">
        <v>153866.80977011495</v>
      </c>
      <c r="M5999" s="68"/>
      <c r="N5999" s="4"/>
    </row>
    <row r="6000" spans="2:14">
      <c r="B6000" s="59" t="s">
        <v>9505</v>
      </c>
      <c r="C6000" s="7" t="s">
        <v>9506</v>
      </c>
      <c r="I6000" s="64"/>
      <c r="J6000" s="65"/>
      <c r="K6000" s="10"/>
      <c r="L6000" s="21">
        <v>38296.826436781608</v>
      </c>
      <c r="M6000" s="68"/>
      <c r="N6000" s="4"/>
    </row>
    <row r="6001" spans="2:14">
      <c r="B6001" s="59" t="s">
        <v>9507</v>
      </c>
      <c r="C6001" s="7" t="s">
        <v>9508</v>
      </c>
      <c r="I6001" s="64"/>
      <c r="J6001" s="65"/>
      <c r="K6001" s="10"/>
      <c r="L6001" s="21">
        <v>34816.588505747124</v>
      </c>
      <c r="M6001" s="68"/>
      <c r="N6001" s="4"/>
    </row>
    <row r="6002" spans="2:14">
      <c r="B6002" s="59" t="s">
        <v>9509</v>
      </c>
      <c r="C6002" s="7" t="s">
        <v>9510</v>
      </c>
      <c r="I6002" s="64"/>
      <c r="J6002" s="65"/>
      <c r="K6002" s="10"/>
      <c r="L6002" s="21">
        <v>41775.541954022985</v>
      </c>
      <c r="M6002" s="68"/>
      <c r="N6002" s="4"/>
    </row>
    <row r="6003" spans="2:14">
      <c r="B6003" s="59" t="s">
        <v>9511</v>
      </c>
      <c r="C6003" s="7" t="s">
        <v>9512</v>
      </c>
      <c r="I6003" s="64"/>
      <c r="J6003" s="65"/>
      <c r="K6003" s="10"/>
      <c r="L6003" s="21">
        <v>38859.612068965522</v>
      </c>
      <c r="M6003" s="68"/>
      <c r="N6003" s="4"/>
    </row>
    <row r="6004" spans="2:14">
      <c r="B6004" s="59" t="s">
        <v>9513</v>
      </c>
      <c r="C6004" s="7" t="s">
        <v>9514</v>
      </c>
      <c r="I6004" s="64"/>
      <c r="J6004" s="65"/>
      <c r="K6004" s="10"/>
      <c r="L6004" s="21">
        <v>47384.114367816088</v>
      </c>
      <c r="M6004" s="68"/>
      <c r="N6004" s="4"/>
    </row>
    <row r="6005" spans="2:14">
      <c r="B6005" s="59" t="s">
        <v>9515</v>
      </c>
      <c r="C6005" s="7" t="s">
        <v>9516</v>
      </c>
      <c r="I6005" s="64"/>
      <c r="J6005" s="65"/>
      <c r="K6005" s="10"/>
      <c r="L6005" s="21">
        <v>43902.354022988511</v>
      </c>
      <c r="M6005" s="68"/>
      <c r="N6005" s="4"/>
    </row>
    <row r="6006" spans="2:14">
      <c r="B6006" s="59" t="s">
        <v>9517</v>
      </c>
      <c r="C6006" s="7" t="s">
        <v>9518</v>
      </c>
      <c r="I6006" s="64"/>
      <c r="J6006" s="65"/>
      <c r="K6006" s="10"/>
      <c r="L6006" s="21">
        <v>39987.720689655172</v>
      </c>
      <c r="M6006" s="68"/>
      <c r="N6006" s="4"/>
    </row>
    <row r="6007" spans="2:14">
      <c r="B6007" s="59" t="s">
        <v>9519</v>
      </c>
      <c r="C6007" s="7" t="s">
        <v>9520</v>
      </c>
      <c r="I6007" s="64"/>
      <c r="J6007" s="65"/>
      <c r="K6007" s="10"/>
      <c r="L6007" s="21">
        <v>36510.020114942527</v>
      </c>
      <c r="M6007" s="68"/>
      <c r="N6007" s="4"/>
    </row>
    <row r="6008" spans="2:14">
      <c r="B6008" s="59" t="s">
        <v>9521</v>
      </c>
      <c r="C6008" s="7" t="s">
        <v>9522</v>
      </c>
      <c r="I6008" s="64"/>
      <c r="J6008" s="65"/>
      <c r="K6008" s="10"/>
      <c r="L6008" s="21">
        <v>44338.779310344828</v>
      </c>
      <c r="M6008" s="68"/>
      <c r="N6008" s="4"/>
    </row>
    <row r="6009" spans="2:14">
      <c r="B6009" s="59" t="s">
        <v>9523</v>
      </c>
      <c r="C6009" s="7" t="s">
        <v>9524</v>
      </c>
      <c r="I6009" s="64"/>
      <c r="J6009" s="65"/>
      <c r="K6009" s="10"/>
      <c r="L6009" s="21">
        <v>40859.048850574713</v>
      </c>
      <c r="M6009" s="68"/>
      <c r="N6009" s="4"/>
    </row>
    <row r="6010" spans="2:14">
      <c r="B6010" s="59" t="s">
        <v>9525</v>
      </c>
      <c r="C6010" s="7" t="s">
        <v>9526</v>
      </c>
      <c r="I6010" s="64"/>
      <c r="J6010" s="65"/>
      <c r="K6010" s="10"/>
      <c r="L6010" s="21">
        <v>51345.435057471266</v>
      </c>
      <c r="M6010" s="68"/>
      <c r="N6010" s="4"/>
    </row>
    <row r="6011" spans="2:14">
      <c r="B6011" s="59" t="s">
        <v>9527</v>
      </c>
      <c r="C6011" s="7" t="s">
        <v>9528</v>
      </c>
      <c r="I6011" s="64"/>
      <c r="J6011" s="65"/>
      <c r="K6011" s="10"/>
      <c r="L6011" s="21">
        <v>47867.227011494258</v>
      </c>
      <c r="M6011" s="68"/>
      <c r="N6011" s="4"/>
    </row>
    <row r="6012" spans="2:14">
      <c r="B6012" s="59" t="s">
        <v>9529</v>
      </c>
      <c r="C6012" s="7" t="s">
        <v>9530</v>
      </c>
      <c r="I6012" s="64"/>
      <c r="J6012" s="65"/>
      <c r="K6012" s="10"/>
      <c r="L6012" s="21">
        <v>76769.745402298839</v>
      </c>
      <c r="M6012" s="68"/>
      <c r="N6012" s="4"/>
    </row>
    <row r="6013" spans="2:14">
      <c r="B6013" s="59" t="s">
        <v>9531</v>
      </c>
      <c r="C6013" s="7" t="s">
        <v>9532</v>
      </c>
      <c r="I6013" s="64"/>
      <c r="J6013" s="65"/>
      <c r="K6013" s="10"/>
      <c r="L6013" s="21">
        <v>73291.029885057476</v>
      </c>
      <c r="M6013" s="68"/>
      <c r="N6013" s="4"/>
    </row>
    <row r="6014" spans="2:14">
      <c r="B6014" s="59" t="s">
        <v>9533</v>
      </c>
      <c r="C6014" s="7" t="s">
        <v>9534</v>
      </c>
      <c r="I6014" s="64"/>
      <c r="J6014" s="65"/>
      <c r="K6014" s="10"/>
      <c r="L6014" s="21">
        <v>45179.659195402302</v>
      </c>
      <c r="M6014" s="68"/>
      <c r="N6014" s="4"/>
    </row>
    <row r="6015" spans="2:14">
      <c r="B6015" s="59" t="s">
        <v>9535</v>
      </c>
      <c r="C6015" s="7" t="s">
        <v>9536</v>
      </c>
      <c r="I6015" s="64"/>
      <c r="J6015" s="65"/>
      <c r="K6015" s="10"/>
      <c r="L6015" s="21">
        <v>44751.353448275862</v>
      </c>
      <c r="M6015" s="68"/>
      <c r="N6015" s="4"/>
    </row>
    <row r="6016" spans="2:14">
      <c r="B6016" s="59" t="s">
        <v>9537</v>
      </c>
      <c r="C6016" s="7" t="s">
        <v>9538</v>
      </c>
      <c r="I6016" s="64"/>
      <c r="J6016" s="65"/>
      <c r="K6016" s="10"/>
      <c r="L6016" s="21">
        <v>48659.897126436786</v>
      </c>
      <c r="M6016" s="68"/>
      <c r="N6016" s="4"/>
    </row>
    <row r="6017" spans="2:14">
      <c r="B6017" s="59" t="s">
        <v>9539</v>
      </c>
      <c r="C6017" s="7" t="s">
        <v>9540</v>
      </c>
      <c r="I6017" s="64"/>
      <c r="J6017" s="65"/>
      <c r="K6017" s="10"/>
      <c r="L6017" s="21">
        <v>48265.591954022988</v>
      </c>
      <c r="M6017" s="68"/>
      <c r="N6017" s="4"/>
    </row>
    <row r="6018" spans="2:14">
      <c r="B6018" s="59" t="s">
        <v>9541</v>
      </c>
      <c r="C6018" s="7" t="s">
        <v>9542</v>
      </c>
      <c r="I6018" s="64"/>
      <c r="J6018" s="65"/>
      <c r="K6018" s="10"/>
      <c r="L6018" s="21">
        <v>54268.469540229889</v>
      </c>
      <c r="M6018" s="68"/>
      <c r="N6018" s="4"/>
    </row>
    <row r="6019" spans="2:14">
      <c r="B6019" s="59" t="s">
        <v>9543</v>
      </c>
      <c r="C6019" s="7" t="s">
        <v>9544</v>
      </c>
      <c r="I6019" s="64"/>
      <c r="J6019" s="65"/>
      <c r="K6019" s="10"/>
      <c r="L6019" s="21">
        <v>53402.216091954026</v>
      </c>
      <c r="M6019" s="68"/>
      <c r="N6019" s="4"/>
    </row>
    <row r="6020" spans="2:14">
      <c r="B6020" s="59" t="s">
        <v>9545</v>
      </c>
      <c r="C6020" s="7" t="s">
        <v>9546</v>
      </c>
      <c r="I6020" s="64"/>
      <c r="J6020" s="65"/>
      <c r="K6020" s="10"/>
      <c r="L6020" s="21">
        <v>46872.075862068967</v>
      </c>
      <c r="M6020" s="68"/>
      <c r="N6020" s="4"/>
    </row>
    <row r="6021" spans="2:14">
      <c r="B6021" s="59" t="s">
        <v>9547</v>
      </c>
      <c r="C6021" s="7" t="s">
        <v>9548</v>
      </c>
      <c r="I6021" s="64"/>
      <c r="J6021" s="65"/>
      <c r="K6021" s="10"/>
      <c r="L6021" s="21">
        <v>46458.486781609201</v>
      </c>
      <c r="M6021" s="68"/>
      <c r="N6021" s="4"/>
    </row>
    <row r="6022" spans="2:14">
      <c r="B6022" s="59" t="s">
        <v>9549</v>
      </c>
      <c r="C6022" s="7" t="s">
        <v>9550</v>
      </c>
      <c r="I6022" s="64"/>
      <c r="J6022" s="65"/>
      <c r="K6022" s="10"/>
      <c r="L6022" s="21">
        <v>51222.627011494253</v>
      </c>
      <c r="M6022" s="68"/>
      <c r="N6022" s="4"/>
    </row>
    <row r="6023" spans="2:14">
      <c r="B6023" s="59" t="s">
        <v>9551</v>
      </c>
      <c r="C6023" s="7" t="s">
        <v>9552</v>
      </c>
      <c r="I6023" s="64"/>
      <c r="J6023" s="65"/>
      <c r="K6023" s="10"/>
      <c r="L6023" s="21">
        <v>50853.187931034488</v>
      </c>
      <c r="M6023" s="68"/>
      <c r="N6023" s="4"/>
    </row>
    <row r="6024" spans="2:14">
      <c r="B6024" s="59" t="s">
        <v>9553</v>
      </c>
      <c r="C6024" s="7" t="s">
        <v>9554</v>
      </c>
      <c r="I6024" s="64"/>
      <c r="J6024" s="65"/>
      <c r="K6024" s="10"/>
      <c r="L6024" s="21">
        <v>58230.805172413791</v>
      </c>
      <c r="M6024" s="68"/>
      <c r="N6024" s="4"/>
    </row>
    <row r="6025" spans="2:14">
      <c r="B6025" s="59" t="s">
        <v>9555</v>
      </c>
      <c r="C6025" s="7" t="s">
        <v>9556</v>
      </c>
      <c r="I6025" s="64"/>
      <c r="J6025" s="65"/>
      <c r="K6025" s="10"/>
      <c r="L6025" s="21">
        <v>57929.874712643679</v>
      </c>
      <c r="M6025" s="68"/>
      <c r="N6025" s="4"/>
    </row>
    <row r="6026" spans="2:14">
      <c r="B6026" s="59" t="s">
        <v>9557</v>
      </c>
      <c r="C6026" s="7" t="s">
        <v>9558</v>
      </c>
      <c r="I6026" s="64"/>
      <c r="J6026" s="65"/>
      <c r="K6026" s="10"/>
      <c r="L6026" s="21">
        <v>83655.115517241386</v>
      </c>
      <c r="M6026" s="68"/>
      <c r="N6026" s="4"/>
    </row>
    <row r="6027" spans="2:14">
      <c r="B6027" s="59" t="s">
        <v>9559</v>
      </c>
      <c r="C6027" s="7" t="s">
        <v>9560</v>
      </c>
      <c r="I6027" s="64"/>
      <c r="J6027" s="65"/>
      <c r="K6027" s="10"/>
      <c r="L6027" s="21">
        <v>83602.338505747117</v>
      </c>
      <c r="M6027" s="68"/>
      <c r="N6027" s="4"/>
    </row>
    <row r="6028" spans="2:14">
      <c r="B6028" s="59" t="s">
        <v>9561</v>
      </c>
      <c r="C6028" s="7" t="s">
        <v>9562</v>
      </c>
      <c r="I6028" s="64"/>
      <c r="J6028" s="65"/>
      <c r="K6028" s="10"/>
      <c r="L6028" s="21">
        <v>47665.253448275864</v>
      </c>
      <c r="M6028" s="68"/>
      <c r="N6028" s="4"/>
    </row>
    <row r="6029" spans="2:14">
      <c r="B6029" s="59" t="s">
        <v>9563</v>
      </c>
      <c r="C6029" s="7" t="s">
        <v>9564</v>
      </c>
      <c r="I6029" s="64"/>
      <c r="J6029" s="65"/>
      <c r="K6029" s="10"/>
      <c r="L6029" s="21">
        <v>44653.411494252876</v>
      </c>
      <c r="M6029" s="68"/>
      <c r="N6029" s="4"/>
    </row>
    <row r="6030" spans="2:14">
      <c r="B6030" s="59" t="s">
        <v>9565</v>
      </c>
      <c r="C6030" s="7" t="s">
        <v>9566</v>
      </c>
      <c r="I6030" s="64"/>
      <c r="J6030" s="65"/>
      <c r="K6030" s="10"/>
      <c r="L6030" s="21">
        <v>51075.96781609195</v>
      </c>
      <c r="M6030" s="68"/>
      <c r="N6030" s="4"/>
    </row>
    <row r="6031" spans="2:14">
      <c r="B6031" s="59" t="s">
        <v>9567</v>
      </c>
      <c r="C6031" s="7" t="s">
        <v>9568</v>
      </c>
      <c r="I6031" s="64"/>
      <c r="J6031" s="65"/>
      <c r="K6031" s="10"/>
      <c r="L6031" s="21">
        <v>48065.1408045977</v>
      </c>
      <c r="M6031" s="68"/>
      <c r="N6031" s="4"/>
    </row>
    <row r="6032" spans="2:14">
      <c r="B6032" s="59" t="s">
        <v>9569</v>
      </c>
      <c r="C6032" s="7" t="s">
        <v>9570</v>
      </c>
      <c r="I6032" s="64"/>
      <c r="J6032" s="65"/>
      <c r="K6032" s="10"/>
      <c r="L6032" s="21">
        <v>56573.404022988507</v>
      </c>
      <c r="M6032" s="68"/>
      <c r="N6032" s="4"/>
    </row>
    <row r="6033" spans="2:14">
      <c r="B6033" s="59" t="s">
        <v>9571</v>
      </c>
      <c r="C6033" s="7" t="s">
        <v>9572</v>
      </c>
      <c r="I6033" s="64"/>
      <c r="J6033" s="65"/>
      <c r="K6033" s="10"/>
      <c r="L6033" s="21">
        <v>53563.591954022988</v>
      </c>
      <c r="M6033" s="68"/>
      <c r="N6033" s="4"/>
    </row>
    <row r="6034" spans="2:14">
      <c r="B6034" s="59" t="s">
        <v>9573</v>
      </c>
      <c r="C6034" s="7" t="s">
        <v>9574</v>
      </c>
      <c r="I6034" s="64"/>
      <c r="J6034" s="65"/>
      <c r="K6034" s="10"/>
      <c r="L6034" s="21">
        <v>49323.162068965517</v>
      </c>
      <c r="M6034" s="68"/>
      <c r="N6034" s="4"/>
    </row>
    <row r="6035" spans="2:14">
      <c r="B6035" s="59" t="s">
        <v>9575</v>
      </c>
      <c r="C6035" s="7" t="s">
        <v>9576</v>
      </c>
      <c r="I6035" s="64"/>
      <c r="J6035" s="65"/>
      <c r="K6035" s="10"/>
      <c r="L6035" s="21">
        <v>46311.827586206899</v>
      </c>
      <c r="M6035" s="68"/>
      <c r="N6035" s="4"/>
    </row>
    <row r="6036" spans="2:14">
      <c r="B6036" s="59" t="s">
        <v>9577</v>
      </c>
      <c r="C6036" s="7" t="s">
        <v>9578</v>
      </c>
      <c r="I6036" s="64"/>
      <c r="J6036" s="65"/>
      <c r="K6036" s="10"/>
      <c r="L6036" s="21">
        <v>53588.458045977015</v>
      </c>
      <c r="M6036" s="68"/>
      <c r="N6036" s="4"/>
    </row>
    <row r="6037" spans="2:14">
      <c r="B6037" s="59" t="s">
        <v>9579</v>
      </c>
      <c r="C6037" s="7" t="s">
        <v>9580</v>
      </c>
      <c r="I6037" s="64"/>
      <c r="J6037" s="65"/>
      <c r="K6037" s="10"/>
      <c r="L6037" s="21">
        <v>50577.123563218396</v>
      </c>
      <c r="M6037" s="68"/>
      <c r="N6037" s="4"/>
    </row>
    <row r="6038" spans="2:14">
      <c r="B6038" s="59" t="s">
        <v>9581</v>
      </c>
      <c r="C6038" s="7" t="s">
        <v>9582</v>
      </c>
      <c r="I6038" s="64"/>
      <c r="J6038" s="65"/>
      <c r="K6038" s="10"/>
      <c r="L6038" s="21">
        <v>60458.604022988511</v>
      </c>
      <c r="M6038" s="68"/>
      <c r="N6038" s="4"/>
    </row>
    <row r="6039" spans="2:14">
      <c r="B6039" s="59" t="s">
        <v>9583</v>
      </c>
      <c r="C6039" s="7" t="s">
        <v>9584</v>
      </c>
      <c r="I6039" s="64"/>
      <c r="J6039" s="65"/>
      <c r="K6039" s="10"/>
      <c r="L6039" s="21">
        <v>57447.777011494254</v>
      </c>
      <c r="M6039" s="68"/>
      <c r="N6039" s="4"/>
    </row>
    <row r="6040" spans="2:14">
      <c r="B6040" s="59" t="s">
        <v>9585</v>
      </c>
      <c r="C6040" s="7" t="s">
        <v>9586</v>
      </c>
      <c r="I6040" s="64"/>
      <c r="J6040" s="65"/>
      <c r="K6040" s="10"/>
      <c r="L6040" s="21">
        <v>85384.070114942529</v>
      </c>
      <c r="M6040" s="68"/>
      <c r="N6040" s="4"/>
    </row>
    <row r="6041" spans="2:14">
      <c r="B6041" s="59" t="s">
        <v>9587</v>
      </c>
      <c r="C6041" s="7" t="s">
        <v>9588</v>
      </c>
      <c r="I6041" s="64"/>
      <c r="J6041" s="65"/>
      <c r="K6041" s="10"/>
      <c r="L6041" s="21">
        <v>82372.735632183903</v>
      </c>
      <c r="M6041" s="68"/>
      <c r="N6041" s="4"/>
    </row>
    <row r="6042" spans="2:14">
      <c r="B6042" s="59" t="s">
        <v>9589</v>
      </c>
      <c r="C6042" s="7" t="s">
        <v>9590</v>
      </c>
      <c r="I6042" s="64"/>
      <c r="J6042" s="65"/>
      <c r="K6042" s="10"/>
      <c r="L6042" s="21">
        <v>38672.355172413794</v>
      </c>
      <c r="M6042" s="68"/>
      <c r="N6042" s="4"/>
    </row>
    <row r="6043" spans="2:14">
      <c r="B6043" s="59" t="s">
        <v>9591</v>
      </c>
      <c r="C6043" s="7" t="s">
        <v>9592</v>
      </c>
      <c r="I6043" s="64"/>
      <c r="J6043" s="65"/>
      <c r="K6043" s="10"/>
      <c r="L6043" s="21">
        <v>35158.624137931038</v>
      </c>
      <c r="M6043" s="68"/>
      <c r="N6043" s="4"/>
    </row>
    <row r="6044" spans="2:14">
      <c r="B6044" s="59" t="s">
        <v>9593</v>
      </c>
      <c r="C6044" s="7" t="s">
        <v>9594</v>
      </c>
      <c r="I6044" s="64"/>
      <c r="J6044" s="65"/>
      <c r="K6044" s="10"/>
      <c r="L6044" s="21">
        <v>42083.069540229881</v>
      </c>
      <c r="M6044" s="68"/>
      <c r="N6044" s="4"/>
    </row>
    <row r="6045" spans="2:14">
      <c r="B6045" s="59" t="s">
        <v>9595</v>
      </c>
      <c r="C6045" s="7" t="s">
        <v>9596</v>
      </c>
      <c r="I6045" s="64"/>
      <c r="J6045" s="65"/>
      <c r="K6045" s="10"/>
      <c r="L6045" s="21">
        <v>39341.70977011494</v>
      </c>
      <c r="M6045" s="68"/>
      <c r="N6045" s="4"/>
    </row>
    <row r="6046" spans="2:14">
      <c r="B6046" s="59" t="s">
        <v>9597</v>
      </c>
      <c r="C6046" s="7" t="s">
        <v>9598</v>
      </c>
      <c r="I6046" s="64"/>
      <c r="J6046" s="65"/>
      <c r="K6046" s="10"/>
      <c r="L6046" s="21">
        <v>47580.505747126437</v>
      </c>
      <c r="M6046" s="68"/>
      <c r="N6046" s="4"/>
    </row>
    <row r="6047" spans="2:14">
      <c r="B6047" s="59" t="s">
        <v>9599</v>
      </c>
      <c r="C6047" s="7" t="s">
        <v>9600</v>
      </c>
      <c r="I6047" s="64"/>
      <c r="J6047" s="65"/>
      <c r="K6047" s="10"/>
      <c r="L6047" s="21">
        <v>44067.282183908042</v>
      </c>
      <c r="M6047" s="68"/>
      <c r="N6047" s="4"/>
    </row>
    <row r="6048" spans="2:14">
      <c r="B6048" s="59" t="s">
        <v>9601</v>
      </c>
      <c r="C6048" s="7" t="s">
        <v>9602</v>
      </c>
      <c r="I6048" s="64"/>
      <c r="J6048" s="65"/>
      <c r="K6048" s="10"/>
      <c r="L6048" s="21">
        <v>40329.24885057471</v>
      </c>
      <c r="M6048" s="68"/>
      <c r="N6048" s="4"/>
    </row>
    <row r="6049" spans="2:14">
      <c r="B6049" s="59" t="s">
        <v>9603</v>
      </c>
      <c r="C6049" s="7" t="s">
        <v>9604</v>
      </c>
      <c r="I6049" s="64"/>
      <c r="J6049" s="65"/>
      <c r="K6049" s="10"/>
      <c r="L6049" s="21">
        <v>36818.055172413791</v>
      </c>
      <c r="M6049" s="68"/>
      <c r="N6049" s="4"/>
    </row>
    <row r="6050" spans="2:14">
      <c r="B6050" s="59" t="s">
        <v>9605</v>
      </c>
      <c r="C6050" s="7" t="s">
        <v>9606</v>
      </c>
      <c r="I6050" s="64"/>
      <c r="J6050" s="65"/>
      <c r="K6050" s="10"/>
      <c r="L6050" s="21">
        <v>44595.559770114945</v>
      </c>
      <c r="M6050" s="68"/>
      <c r="N6050" s="4"/>
    </row>
    <row r="6051" spans="2:14">
      <c r="B6051" s="59" t="s">
        <v>9607</v>
      </c>
      <c r="C6051" s="7" t="s">
        <v>9608</v>
      </c>
      <c r="I6051" s="64"/>
      <c r="J6051" s="65"/>
      <c r="K6051" s="10"/>
      <c r="L6051" s="21">
        <v>41080.813793103443</v>
      </c>
      <c r="M6051" s="68"/>
      <c r="N6051" s="4"/>
    </row>
    <row r="6052" spans="2:14">
      <c r="B6052" s="59" t="s">
        <v>9609</v>
      </c>
      <c r="C6052" s="7" t="s">
        <v>9610</v>
      </c>
      <c r="I6052" s="64"/>
      <c r="J6052" s="65"/>
      <c r="K6052" s="10"/>
      <c r="L6052" s="21">
        <v>51465.705747126434</v>
      </c>
      <c r="M6052" s="68"/>
      <c r="N6052" s="4"/>
    </row>
    <row r="6053" spans="2:14">
      <c r="B6053" s="59" t="s">
        <v>9611</v>
      </c>
      <c r="C6053" s="7" t="s">
        <v>9612</v>
      </c>
      <c r="I6053" s="64"/>
      <c r="J6053" s="65"/>
      <c r="K6053" s="10"/>
      <c r="L6053" s="21">
        <v>47954.004597701147</v>
      </c>
      <c r="M6053" s="68"/>
      <c r="N6053" s="4"/>
    </row>
    <row r="6054" spans="2:14">
      <c r="B6054" s="59" t="s">
        <v>9613</v>
      </c>
      <c r="C6054" s="7" t="s">
        <v>9614</v>
      </c>
      <c r="I6054" s="64"/>
      <c r="J6054" s="65"/>
      <c r="K6054" s="10"/>
      <c r="L6054" s="21">
        <v>77920.182758620678</v>
      </c>
      <c r="M6054" s="68"/>
      <c r="N6054" s="4"/>
    </row>
    <row r="6055" spans="2:14">
      <c r="B6055" s="59" t="s">
        <v>9615</v>
      </c>
      <c r="C6055" s="7" t="s">
        <v>9616</v>
      </c>
      <c r="I6055" s="64"/>
      <c r="J6055" s="65"/>
      <c r="K6055" s="10"/>
      <c r="L6055" s="21">
        <v>74335.913218390808</v>
      </c>
      <c r="M6055" s="68"/>
      <c r="N6055" s="4"/>
    </row>
    <row r="6056" spans="2:14">
      <c r="B6056" s="59" t="s">
        <v>9617</v>
      </c>
      <c r="C6056" s="7" t="s">
        <v>9618</v>
      </c>
      <c r="I6056" s="64"/>
      <c r="J6056" s="65"/>
      <c r="K6056" s="10"/>
      <c r="L6056" s="21">
        <v>51867.622988505747</v>
      </c>
      <c r="M6056" s="68"/>
      <c r="N6056" s="4"/>
    </row>
    <row r="6057" spans="2:14">
      <c r="B6057" s="59" t="s">
        <v>9619</v>
      </c>
      <c r="C6057" s="7" t="s">
        <v>9620</v>
      </c>
      <c r="I6057" s="64"/>
      <c r="J6057" s="65"/>
      <c r="K6057" s="10"/>
      <c r="L6057" s="21">
        <v>51322.598850574715</v>
      </c>
      <c r="M6057" s="68"/>
      <c r="N6057" s="4"/>
    </row>
    <row r="6058" spans="2:14">
      <c r="B6058" s="59" t="s">
        <v>9621</v>
      </c>
      <c r="C6058" s="7" t="s">
        <v>9622</v>
      </c>
      <c r="I6058" s="64"/>
      <c r="J6058" s="65"/>
      <c r="K6058" s="10"/>
      <c r="L6058" s="21">
        <v>55277.322413793103</v>
      </c>
      <c r="M6058" s="68"/>
      <c r="N6058" s="4"/>
    </row>
    <row r="6059" spans="2:14">
      <c r="B6059" s="59" t="s">
        <v>9623</v>
      </c>
      <c r="C6059" s="7" t="s">
        <v>9624</v>
      </c>
      <c r="I6059" s="64"/>
      <c r="J6059" s="65"/>
      <c r="K6059" s="10"/>
      <c r="L6059" s="21">
        <v>54733.313218390802</v>
      </c>
      <c r="M6059" s="68"/>
      <c r="N6059" s="4"/>
    </row>
    <row r="6060" spans="2:14">
      <c r="B6060" s="59" t="s">
        <v>9625</v>
      </c>
      <c r="C6060" s="7" t="s">
        <v>9626</v>
      </c>
      <c r="I6060" s="64"/>
      <c r="J6060" s="65"/>
      <c r="K6060" s="10"/>
      <c r="L6060" s="21">
        <v>60773.236206896552</v>
      </c>
      <c r="M6060" s="68"/>
      <c r="N6060" s="4"/>
    </row>
    <row r="6061" spans="2:14">
      <c r="B6061" s="59" t="s">
        <v>9627</v>
      </c>
      <c r="C6061" s="7" t="s">
        <v>9628</v>
      </c>
      <c r="I6061" s="64"/>
      <c r="J6061" s="65"/>
      <c r="K6061" s="10"/>
      <c r="L6061" s="21">
        <v>60231.764367816097</v>
      </c>
      <c r="M6061" s="68"/>
      <c r="N6061" s="4"/>
    </row>
    <row r="6062" spans="2:14">
      <c r="B6062" s="59" t="s">
        <v>9629</v>
      </c>
      <c r="C6062" s="7" t="s">
        <v>9630</v>
      </c>
      <c r="I6062" s="64"/>
      <c r="J6062" s="65"/>
      <c r="K6062" s="10"/>
      <c r="L6062" s="21">
        <v>53525.024137931032</v>
      </c>
      <c r="M6062" s="68"/>
      <c r="N6062" s="4"/>
    </row>
    <row r="6063" spans="2:14">
      <c r="B6063" s="59" t="s">
        <v>9631</v>
      </c>
      <c r="C6063" s="7" t="s">
        <v>9632</v>
      </c>
      <c r="I6063" s="64"/>
      <c r="J6063" s="65"/>
      <c r="K6063" s="10"/>
      <c r="L6063" s="21">
        <v>52981.014942528738</v>
      </c>
      <c r="M6063" s="68"/>
      <c r="N6063" s="4"/>
    </row>
    <row r="6064" spans="2:14">
      <c r="B6064" s="59" t="s">
        <v>9633</v>
      </c>
      <c r="C6064" s="7" t="s">
        <v>9634</v>
      </c>
      <c r="I6064" s="64"/>
      <c r="J6064" s="65"/>
      <c r="K6064" s="10"/>
      <c r="L6064" s="21">
        <v>57789.305172413799</v>
      </c>
      <c r="M6064" s="68"/>
      <c r="N6064" s="4"/>
    </row>
    <row r="6065" spans="2:14">
      <c r="B6065" s="59" t="s">
        <v>9635</v>
      </c>
      <c r="C6065" s="7" t="s">
        <v>9636</v>
      </c>
      <c r="I6065" s="64"/>
      <c r="J6065" s="65"/>
      <c r="K6065" s="10"/>
      <c r="L6065" s="21">
        <v>57244.788505747129</v>
      </c>
      <c r="M6065" s="68"/>
      <c r="N6065" s="4"/>
    </row>
    <row r="6066" spans="2:14">
      <c r="B6066" s="59" t="s">
        <v>9637</v>
      </c>
      <c r="C6066" s="7" t="s">
        <v>9638</v>
      </c>
      <c r="I6066" s="64"/>
      <c r="J6066" s="65"/>
      <c r="K6066" s="10"/>
      <c r="L6066" s="21">
        <v>64661.988505747126</v>
      </c>
      <c r="M6066" s="68"/>
      <c r="N6066" s="4"/>
    </row>
    <row r="6067" spans="2:14">
      <c r="B6067" s="59" t="s">
        <v>9639</v>
      </c>
      <c r="C6067" s="7" t="s">
        <v>9640</v>
      </c>
      <c r="I6067" s="64"/>
      <c r="J6067" s="65"/>
      <c r="K6067" s="10"/>
      <c r="L6067" s="21">
        <v>64117.471839080456</v>
      </c>
      <c r="M6067" s="68"/>
      <c r="N6067" s="4"/>
    </row>
    <row r="6068" spans="2:14">
      <c r="B6068" s="59" t="s">
        <v>9641</v>
      </c>
      <c r="C6068" s="7" t="s">
        <v>9642</v>
      </c>
      <c r="I6068" s="64"/>
      <c r="J6068" s="65"/>
      <c r="K6068" s="10"/>
      <c r="L6068" s="21">
        <v>91378.320689655171</v>
      </c>
      <c r="M6068" s="68"/>
      <c r="N6068" s="4"/>
    </row>
    <row r="6069" spans="2:14">
      <c r="B6069" s="59" t="s">
        <v>9643</v>
      </c>
      <c r="C6069" s="7" t="s">
        <v>9644</v>
      </c>
      <c r="I6069" s="64"/>
      <c r="J6069" s="65"/>
      <c r="K6069" s="10"/>
      <c r="L6069" s="21">
        <v>89042.430459770112</v>
      </c>
      <c r="M6069" s="68"/>
      <c r="N6069" s="4"/>
    </row>
    <row r="6070" spans="2:14">
      <c r="B6070" s="59" t="s">
        <v>9645</v>
      </c>
      <c r="C6070" s="7" t="s">
        <v>9646</v>
      </c>
      <c r="I6070" s="64"/>
      <c r="J6070" s="65"/>
      <c r="K6070" s="10"/>
      <c r="L6070" s="21">
        <v>40604.805747126433</v>
      </c>
      <c r="M6070" s="68"/>
      <c r="N6070" s="4"/>
    </row>
    <row r="6071" spans="2:14">
      <c r="B6071" s="59" t="s">
        <v>9647</v>
      </c>
      <c r="C6071" s="7" t="s">
        <v>9648</v>
      </c>
      <c r="I6071" s="64"/>
      <c r="J6071" s="65"/>
      <c r="K6071" s="10"/>
      <c r="L6071" s="21">
        <v>36917.519540229885</v>
      </c>
      <c r="M6071" s="68"/>
      <c r="N6071" s="4"/>
    </row>
    <row r="6072" spans="2:14">
      <c r="B6072" s="59" t="s">
        <v>9649</v>
      </c>
      <c r="C6072" s="7" t="s">
        <v>9650</v>
      </c>
      <c r="I6072" s="64"/>
      <c r="J6072" s="65"/>
      <c r="K6072" s="10"/>
      <c r="L6072" s="21">
        <v>44186.537931034487</v>
      </c>
      <c r="M6072" s="68"/>
      <c r="N6072" s="4"/>
    </row>
    <row r="6073" spans="2:14">
      <c r="B6073" s="59" t="s">
        <v>9651</v>
      </c>
      <c r="C6073" s="7" t="s">
        <v>9652</v>
      </c>
      <c r="I6073" s="64"/>
      <c r="J6073" s="65"/>
      <c r="K6073" s="10"/>
      <c r="L6073" s="21">
        <v>41310.698275862072</v>
      </c>
      <c r="M6073" s="68"/>
      <c r="N6073" s="4"/>
    </row>
    <row r="6074" spans="2:14">
      <c r="B6074" s="59" t="s">
        <v>9653</v>
      </c>
      <c r="C6074" s="7" t="s">
        <v>9654</v>
      </c>
      <c r="I6074" s="64"/>
      <c r="J6074" s="65"/>
      <c r="K6074" s="10"/>
      <c r="L6074" s="21">
        <v>49958.008620689652</v>
      </c>
      <c r="M6074" s="68"/>
      <c r="N6074" s="4"/>
    </row>
    <row r="6075" spans="2:14">
      <c r="B6075" s="59" t="s">
        <v>9655</v>
      </c>
      <c r="C6075" s="7" t="s">
        <v>9656</v>
      </c>
      <c r="I6075" s="64"/>
      <c r="J6075" s="65"/>
      <c r="K6075" s="10"/>
      <c r="L6075" s="21">
        <v>46268.692528735628</v>
      </c>
      <c r="M6075" s="68"/>
      <c r="N6075" s="4"/>
    </row>
    <row r="6076" spans="2:14">
      <c r="B6076" s="59" t="s">
        <v>9657</v>
      </c>
      <c r="C6076" s="7" t="s">
        <v>9658</v>
      </c>
      <c r="I6076" s="64"/>
      <c r="J6076" s="65"/>
      <c r="K6076" s="10"/>
      <c r="L6076" s="21">
        <v>42347.46206896552</v>
      </c>
      <c r="M6076" s="68"/>
      <c r="N6076" s="4"/>
    </row>
    <row r="6077" spans="2:14">
      <c r="B6077" s="59" t="s">
        <v>9659</v>
      </c>
      <c r="C6077" s="7" t="s">
        <v>9660</v>
      </c>
      <c r="I6077" s="64"/>
      <c r="J6077" s="65"/>
      <c r="K6077" s="10"/>
      <c r="L6077" s="21">
        <v>38656.623563218389</v>
      </c>
      <c r="M6077" s="68"/>
      <c r="N6077" s="4"/>
    </row>
    <row r="6078" spans="2:14">
      <c r="B6078" s="59" t="s">
        <v>9661</v>
      </c>
      <c r="C6078" s="7" t="s">
        <v>9662</v>
      </c>
      <c r="I6078" s="64"/>
      <c r="J6078" s="65"/>
      <c r="K6078" s="10"/>
      <c r="L6078" s="21">
        <v>46822.851149425289</v>
      </c>
      <c r="M6078" s="68"/>
      <c r="N6078" s="4"/>
    </row>
    <row r="6079" spans="2:14">
      <c r="B6079" s="59" t="s">
        <v>9663</v>
      </c>
      <c r="C6079" s="7" t="s">
        <v>9664</v>
      </c>
      <c r="I6079" s="64"/>
      <c r="J6079" s="65"/>
      <c r="K6079" s="10"/>
      <c r="L6079" s="21">
        <v>43137.087356321841</v>
      </c>
      <c r="M6079" s="68"/>
      <c r="N6079" s="4"/>
    </row>
    <row r="6080" spans="2:14">
      <c r="B6080" s="59" t="s">
        <v>9665</v>
      </c>
      <c r="C6080" s="7" t="s">
        <v>9666</v>
      </c>
      <c r="I6080" s="64"/>
      <c r="J6080" s="65"/>
      <c r="K6080" s="10"/>
      <c r="L6080" s="21">
        <v>54040.614942528737</v>
      </c>
      <c r="M6080" s="68"/>
      <c r="N6080" s="4"/>
    </row>
    <row r="6081" spans="2:14">
      <c r="B6081" s="59" t="s">
        <v>9667</v>
      </c>
      <c r="C6081" s="7" t="s">
        <v>9668</v>
      </c>
      <c r="I6081" s="64"/>
      <c r="J6081" s="65"/>
      <c r="K6081" s="10"/>
      <c r="L6081" s="21">
        <v>50349.776436781613</v>
      </c>
      <c r="M6081" s="68"/>
      <c r="N6081" s="4"/>
    </row>
    <row r="6082" spans="2:14">
      <c r="B6082" s="59" t="s">
        <v>9669</v>
      </c>
      <c r="C6082" s="7" t="s">
        <v>9670</v>
      </c>
      <c r="I6082" s="64"/>
      <c r="J6082" s="65"/>
      <c r="K6082" s="10"/>
      <c r="L6082" s="21">
        <v>81813.502298850581</v>
      </c>
      <c r="M6082" s="68"/>
      <c r="N6082" s="4"/>
    </row>
    <row r="6083" spans="2:14">
      <c r="B6083" s="59" t="s">
        <v>9671</v>
      </c>
      <c r="C6083" s="7" t="s">
        <v>9672</v>
      </c>
      <c r="I6083" s="64"/>
      <c r="J6083" s="65"/>
      <c r="K6083" s="10"/>
      <c r="L6083" s="21">
        <v>78052.125287356321</v>
      </c>
      <c r="M6083" s="68"/>
      <c r="N6083" s="4"/>
    </row>
    <row r="6084" spans="2:14">
      <c r="B6084" s="59" t="s">
        <v>9673</v>
      </c>
      <c r="C6084" s="7" t="s">
        <v>9674</v>
      </c>
      <c r="I6084" s="64"/>
      <c r="J6084" s="65"/>
      <c r="K6084" s="10"/>
      <c r="L6084" s="21">
        <v>50048.845977011493</v>
      </c>
      <c r="M6084" s="68"/>
      <c r="N6084" s="4"/>
    </row>
    <row r="6085" spans="2:14">
      <c r="B6085" s="59" t="s">
        <v>9675</v>
      </c>
      <c r="C6085" s="7" t="s">
        <v>9676</v>
      </c>
      <c r="I6085" s="64"/>
      <c r="J6085" s="65"/>
      <c r="K6085" s="10"/>
      <c r="L6085" s="21">
        <v>46885.270114942527</v>
      </c>
      <c r="M6085" s="68"/>
      <c r="N6085" s="4"/>
    </row>
    <row r="6086" spans="2:14">
      <c r="B6086" s="59" t="s">
        <v>9677</v>
      </c>
      <c r="C6086" s="7" t="s">
        <v>9678</v>
      </c>
      <c r="I6086" s="64"/>
      <c r="J6086" s="65"/>
      <c r="K6086" s="10"/>
      <c r="L6086" s="21">
        <v>53630.070689655178</v>
      </c>
      <c r="M6086" s="68"/>
      <c r="N6086" s="4"/>
    </row>
    <row r="6087" spans="2:14">
      <c r="B6087" s="59" t="s">
        <v>9679</v>
      </c>
      <c r="C6087" s="7" t="s">
        <v>9680</v>
      </c>
      <c r="I6087" s="64"/>
      <c r="J6087" s="65"/>
      <c r="K6087" s="10"/>
      <c r="L6087" s="21">
        <v>50468.524712643681</v>
      </c>
      <c r="M6087" s="68"/>
      <c r="N6087" s="4"/>
    </row>
    <row r="6088" spans="2:14">
      <c r="B6088" s="59" t="s">
        <v>9681</v>
      </c>
      <c r="C6088" s="7" t="s">
        <v>9682</v>
      </c>
      <c r="I6088" s="64"/>
      <c r="J6088" s="65"/>
      <c r="K6088" s="10"/>
      <c r="L6088" s="21">
        <v>59402.556321839082</v>
      </c>
      <c r="M6088" s="68"/>
      <c r="N6088" s="4"/>
    </row>
    <row r="6089" spans="2:14">
      <c r="B6089" s="59" t="s">
        <v>9683</v>
      </c>
      <c r="C6089" s="7" t="s">
        <v>9684</v>
      </c>
      <c r="I6089" s="64"/>
      <c r="J6089" s="65"/>
      <c r="K6089" s="10"/>
      <c r="L6089" s="21">
        <v>56240.502873563222</v>
      </c>
      <c r="M6089" s="68"/>
      <c r="N6089" s="4"/>
    </row>
    <row r="6090" spans="2:14">
      <c r="B6090" s="59" t="s">
        <v>9685</v>
      </c>
      <c r="C6090" s="7" t="s">
        <v>9686</v>
      </c>
      <c r="I6090" s="64"/>
      <c r="J6090" s="65"/>
      <c r="K6090" s="10"/>
      <c r="L6090" s="21">
        <v>51790.994827586212</v>
      </c>
      <c r="M6090" s="68"/>
      <c r="N6090" s="4"/>
    </row>
    <row r="6091" spans="2:14">
      <c r="B6091" s="59" t="s">
        <v>9687</v>
      </c>
      <c r="C6091" s="7" t="s">
        <v>9688</v>
      </c>
      <c r="I6091" s="64"/>
      <c r="J6091" s="65"/>
      <c r="K6091" s="10"/>
      <c r="L6091" s="21">
        <v>48627.418965517245</v>
      </c>
      <c r="M6091" s="68"/>
      <c r="N6091" s="4"/>
    </row>
    <row r="6092" spans="2:14">
      <c r="B6092" s="59" t="s">
        <v>9689</v>
      </c>
      <c r="C6092" s="7" t="s">
        <v>9690</v>
      </c>
      <c r="I6092" s="64"/>
      <c r="J6092" s="65"/>
      <c r="K6092" s="10"/>
      <c r="L6092" s="21">
        <v>56265.876436781611</v>
      </c>
      <c r="M6092" s="68"/>
      <c r="N6092" s="4"/>
    </row>
    <row r="6093" spans="2:14">
      <c r="B6093" s="59" t="s">
        <v>9691</v>
      </c>
      <c r="C6093" s="7" t="s">
        <v>9692</v>
      </c>
      <c r="I6093" s="64"/>
      <c r="J6093" s="65"/>
      <c r="K6093" s="10"/>
      <c r="L6093" s="21">
        <v>53103.822988505752</v>
      </c>
      <c r="M6093" s="68"/>
      <c r="N6093" s="4"/>
    </row>
    <row r="6094" spans="2:14">
      <c r="B6094" s="59" t="s">
        <v>9693</v>
      </c>
      <c r="C6094" s="7" t="s">
        <v>9694</v>
      </c>
      <c r="I6094" s="64"/>
      <c r="J6094" s="65"/>
      <c r="K6094" s="10"/>
      <c r="L6094" s="21">
        <v>63482.625287356321</v>
      </c>
      <c r="M6094" s="68"/>
      <c r="N6094" s="4"/>
    </row>
    <row r="6095" spans="2:14">
      <c r="B6095" s="59" t="s">
        <v>9695</v>
      </c>
      <c r="C6095" s="7" t="s">
        <v>9696</v>
      </c>
      <c r="I6095" s="64"/>
      <c r="J6095" s="65"/>
      <c r="K6095" s="10"/>
      <c r="L6095" s="21">
        <v>60320.571839080461</v>
      </c>
      <c r="M6095" s="68"/>
      <c r="N6095" s="4"/>
    </row>
    <row r="6096" spans="2:14">
      <c r="B6096" s="59" t="s">
        <v>9697</v>
      </c>
      <c r="C6096" s="7" t="s">
        <v>9698</v>
      </c>
      <c r="I6096" s="64"/>
      <c r="J6096" s="65"/>
      <c r="K6096" s="10"/>
      <c r="L6096" s="21">
        <v>89653.933333333334</v>
      </c>
      <c r="M6096" s="68"/>
      <c r="N6096" s="4"/>
    </row>
    <row r="6097" spans="2:14">
      <c r="B6097" s="59" t="s">
        <v>9699</v>
      </c>
      <c r="C6097" s="7" t="s">
        <v>9700</v>
      </c>
      <c r="I6097" s="64"/>
      <c r="J6097" s="65"/>
      <c r="K6097" s="10"/>
      <c r="L6097" s="21">
        <v>86491.879885057482</v>
      </c>
      <c r="M6097" s="68"/>
      <c r="N6097" s="4"/>
    </row>
    <row r="6098" spans="2:14">
      <c r="B6098" s="59" t="s">
        <v>9701</v>
      </c>
      <c r="C6098" s="7" t="s">
        <v>9702</v>
      </c>
      <c r="I6098" s="64"/>
      <c r="J6098" s="65"/>
      <c r="K6098" s="10"/>
      <c r="L6098" s="21">
        <v>54458.263793103448</v>
      </c>
      <c r="M6098" s="68"/>
      <c r="N6098" s="4"/>
    </row>
    <row r="6099" spans="2:14">
      <c r="B6099" s="59" t="s">
        <v>9703</v>
      </c>
      <c r="C6099" s="7" t="s">
        <v>9704</v>
      </c>
      <c r="I6099" s="64"/>
      <c r="J6099" s="65"/>
      <c r="K6099" s="10"/>
      <c r="L6099" s="21">
        <v>53888.373563218396</v>
      </c>
      <c r="M6099" s="68"/>
      <c r="N6099" s="4"/>
    </row>
    <row r="6100" spans="2:14">
      <c r="B6100" s="59" t="s">
        <v>9705</v>
      </c>
      <c r="C6100" s="7" t="s">
        <v>9706</v>
      </c>
      <c r="I6100" s="64"/>
      <c r="J6100" s="65"/>
      <c r="K6100" s="10"/>
      <c r="L6100" s="21">
        <v>58042.025862068964</v>
      </c>
      <c r="M6100" s="68"/>
      <c r="N6100" s="4"/>
    </row>
    <row r="6101" spans="2:14">
      <c r="B6101" s="59" t="s">
        <v>9707</v>
      </c>
      <c r="C6101" s="7" t="s">
        <v>9708</v>
      </c>
      <c r="I6101" s="64"/>
      <c r="J6101" s="65"/>
      <c r="K6101" s="10"/>
      <c r="L6101" s="21">
        <v>57469.598275862067</v>
      </c>
      <c r="M6101" s="68"/>
      <c r="N6101" s="4"/>
    </row>
    <row r="6102" spans="2:14">
      <c r="B6102" s="59" t="s">
        <v>9709</v>
      </c>
      <c r="C6102" s="7" t="s">
        <v>9710</v>
      </c>
      <c r="I6102" s="64"/>
      <c r="J6102" s="65"/>
      <c r="K6102" s="10"/>
      <c r="L6102" s="21">
        <v>63813.496551724136</v>
      </c>
      <c r="M6102" s="68"/>
      <c r="N6102" s="4"/>
    </row>
    <row r="6103" spans="2:14">
      <c r="B6103" s="59" t="s">
        <v>9711</v>
      </c>
      <c r="C6103" s="7" t="s">
        <v>9712</v>
      </c>
      <c r="I6103" s="64"/>
      <c r="J6103" s="65"/>
      <c r="K6103" s="10"/>
      <c r="L6103" s="21">
        <v>63240.561494252877</v>
      </c>
      <c r="M6103" s="68"/>
      <c r="N6103" s="4"/>
    </row>
    <row r="6104" spans="2:14">
      <c r="B6104" s="59" t="s">
        <v>9713</v>
      </c>
      <c r="C6104" s="7" t="s">
        <v>9714</v>
      </c>
      <c r="I6104" s="64"/>
      <c r="J6104" s="65"/>
      <c r="K6104" s="10"/>
      <c r="L6104" s="21">
        <v>56200.920114942528</v>
      </c>
      <c r="M6104" s="68"/>
      <c r="N6104" s="4"/>
    </row>
    <row r="6105" spans="2:14">
      <c r="B6105" s="59" t="s">
        <v>9715</v>
      </c>
      <c r="C6105" s="7" t="s">
        <v>9716</v>
      </c>
      <c r="I6105" s="64"/>
      <c r="J6105" s="65"/>
      <c r="K6105" s="10"/>
      <c r="L6105" s="21">
        <v>55630.5224137931</v>
      </c>
      <c r="M6105" s="68"/>
      <c r="N6105" s="4"/>
    </row>
    <row r="6106" spans="2:14">
      <c r="B6106" s="59" t="s">
        <v>9717</v>
      </c>
      <c r="C6106" s="7" t="s">
        <v>9718</v>
      </c>
      <c r="I6106" s="64"/>
      <c r="J6106" s="65"/>
      <c r="K6106" s="10"/>
      <c r="L6106" s="21">
        <v>60677.831609195404</v>
      </c>
      <c r="M6106" s="68"/>
      <c r="N6106" s="4"/>
    </row>
    <row r="6107" spans="2:14">
      <c r="B6107" s="59" t="s">
        <v>9719</v>
      </c>
      <c r="C6107" s="7" t="s">
        <v>9720</v>
      </c>
      <c r="I6107" s="64"/>
      <c r="J6107" s="65"/>
      <c r="K6107" s="10"/>
      <c r="L6107" s="21">
        <v>60108.448850574714</v>
      </c>
      <c r="M6107" s="68"/>
      <c r="N6107" s="4"/>
    </row>
    <row r="6108" spans="2:14">
      <c r="B6108" s="59" t="s">
        <v>9721</v>
      </c>
      <c r="C6108" s="7" t="s">
        <v>9722</v>
      </c>
      <c r="I6108" s="64"/>
      <c r="J6108" s="65"/>
      <c r="K6108" s="10"/>
      <c r="L6108" s="21">
        <v>67893.058045977014</v>
      </c>
      <c r="M6108" s="68"/>
      <c r="N6108" s="4"/>
    </row>
    <row r="6109" spans="2:14">
      <c r="B6109" s="59" t="s">
        <v>9723</v>
      </c>
      <c r="C6109" s="7" t="s">
        <v>9724</v>
      </c>
      <c r="I6109" s="64"/>
      <c r="J6109" s="65"/>
      <c r="K6109" s="10"/>
      <c r="L6109" s="21">
        <v>67321.645402298847</v>
      </c>
      <c r="M6109" s="68"/>
      <c r="N6109" s="4"/>
    </row>
    <row r="6110" spans="2:14">
      <c r="B6110" s="59" t="s">
        <v>9725</v>
      </c>
      <c r="C6110" s="7" t="s">
        <v>9726</v>
      </c>
      <c r="I6110" s="64"/>
      <c r="J6110" s="65"/>
      <c r="K6110" s="10"/>
      <c r="L6110" s="21">
        <v>95945.05459770115</v>
      </c>
      <c r="M6110" s="68"/>
      <c r="N6110" s="4"/>
    </row>
    <row r="6111" spans="2:14">
      <c r="B6111" s="59" t="s">
        <v>9727</v>
      </c>
      <c r="C6111" s="7" t="s">
        <v>9728</v>
      </c>
      <c r="I6111" s="64"/>
      <c r="J6111" s="65"/>
      <c r="K6111" s="10"/>
      <c r="L6111" s="21">
        <v>93495.490804597706</v>
      </c>
      <c r="M6111" s="68"/>
      <c r="N6111" s="4"/>
    </row>
    <row r="6112" spans="2:14">
      <c r="B6112" s="59" t="s">
        <v>9729</v>
      </c>
      <c r="C6112" s="7" t="s">
        <v>9730</v>
      </c>
      <c r="I6112" s="64"/>
      <c r="J6112" s="65"/>
      <c r="K6112" s="10"/>
      <c r="L6112" s="21">
        <v>125146.98103448276</v>
      </c>
      <c r="M6112" s="68"/>
      <c r="N6112" s="4"/>
    </row>
    <row r="6113" spans="2:14">
      <c r="B6113" s="59" t="s">
        <v>9731</v>
      </c>
      <c r="C6113" s="7" t="s">
        <v>9732</v>
      </c>
      <c r="I6113" s="64"/>
      <c r="J6113" s="65"/>
      <c r="K6113" s="10"/>
      <c r="L6113" s="21">
        <v>123585.99942528736</v>
      </c>
      <c r="M6113" s="68"/>
      <c r="N6113" s="4"/>
    </row>
    <row r="6114" spans="2:14">
      <c r="B6114" s="59" t="s">
        <v>9733</v>
      </c>
      <c r="C6114" s="7" t="s">
        <v>9734</v>
      </c>
      <c r="I6114" s="64"/>
      <c r="J6114" s="65"/>
      <c r="K6114" s="10"/>
      <c r="L6114" s="21">
        <v>128729.72816091955</v>
      </c>
      <c r="M6114" s="68"/>
      <c r="N6114" s="4"/>
    </row>
    <row r="6115" spans="2:14">
      <c r="B6115" s="59" t="s">
        <v>9735</v>
      </c>
      <c r="C6115" s="7" t="s">
        <v>9736</v>
      </c>
      <c r="I6115" s="64"/>
      <c r="J6115" s="65"/>
      <c r="K6115" s="10"/>
      <c r="L6115" s="21">
        <v>127168.23908045977</v>
      </c>
      <c r="M6115" s="68"/>
      <c r="N6115" s="4"/>
    </row>
    <row r="6116" spans="2:14">
      <c r="B6116" s="59" t="s">
        <v>9737</v>
      </c>
      <c r="C6116" s="7" t="s">
        <v>9738</v>
      </c>
      <c r="I6116" s="64"/>
      <c r="J6116" s="65"/>
      <c r="K6116" s="10"/>
      <c r="L6116" s="21">
        <v>134500.69137931036</v>
      </c>
      <c r="M6116" s="68"/>
      <c r="N6116" s="4"/>
    </row>
    <row r="6117" spans="2:14">
      <c r="B6117" s="59" t="s">
        <v>9739</v>
      </c>
      <c r="C6117" s="7" t="s">
        <v>9740</v>
      </c>
      <c r="I6117" s="64"/>
      <c r="J6117" s="65"/>
      <c r="K6117" s="10"/>
      <c r="L6117" s="21">
        <v>132940.21724137932</v>
      </c>
      <c r="M6117" s="68"/>
      <c r="N6117" s="4"/>
    </row>
    <row r="6118" spans="2:14">
      <c r="B6118" s="59" t="s">
        <v>9741</v>
      </c>
      <c r="C6118" s="7" t="s">
        <v>9742</v>
      </c>
      <c r="I6118" s="64"/>
      <c r="J6118" s="65"/>
      <c r="K6118" s="10"/>
      <c r="L6118" s="21">
        <v>126889.12988505748</v>
      </c>
      <c r="M6118" s="68"/>
      <c r="N6118" s="4"/>
    </row>
    <row r="6119" spans="2:14">
      <c r="B6119" s="59" t="s">
        <v>9743</v>
      </c>
      <c r="C6119" s="7" t="s">
        <v>9744</v>
      </c>
      <c r="I6119" s="64"/>
      <c r="J6119" s="65"/>
      <c r="K6119" s="10"/>
      <c r="L6119" s="21">
        <v>125329.16321839081</v>
      </c>
      <c r="M6119" s="68"/>
      <c r="N6119" s="4"/>
    </row>
    <row r="6120" spans="2:14">
      <c r="B6120" s="59" t="s">
        <v>9745</v>
      </c>
      <c r="C6120" s="7" t="s">
        <v>9746</v>
      </c>
      <c r="I6120" s="64"/>
      <c r="J6120" s="65"/>
      <c r="K6120" s="10"/>
      <c r="L6120" s="21">
        <v>131367.0563218391</v>
      </c>
      <c r="M6120" s="68"/>
      <c r="N6120" s="4"/>
    </row>
    <row r="6121" spans="2:14">
      <c r="B6121" s="59" t="s">
        <v>9747</v>
      </c>
      <c r="C6121" s="7" t="s">
        <v>9748</v>
      </c>
      <c r="I6121" s="64"/>
      <c r="J6121" s="65"/>
      <c r="K6121" s="10"/>
      <c r="L6121" s="21">
        <v>129803.53735632185</v>
      </c>
      <c r="M6121" s="68"/>
      <c r="N6121" s="4"/>
    </row>
    <row r="6122" spans="2:14">
      <c r="B6122" s="59" t="s">
        <v>9749</v>
      </c>
      <c r="C6122" s="7" t="s">
        <v>9750</v>
      </c>
      <c r="I6122" s="64"/>
      <c r="J6122" s="65"/>
      <c r="K6122" s="10"/>
      <c r="L6122" s="21">
        <v>138581.26781609195</v>
      </c>
      <c r="M6122" s="68"/>
      <c r="N6122" s="4"/>
    </row>
    <row r="6123" spans="2:14">
      <c r="B6123" s="59" t="s">
        <v>9751</v>
      </c>
      <c r="C6123" s="7" t="s">
        <v>9752</v>
      </c>
      <c r="I6123" s="64"/>
      <c r="J6123" s="65"/>
      <c r="K6123" s="10"/>
      <c r="L6123" s="21">
        <v>137018.76379310346</v>
      </c>
      <c r="M6123" s="68"/>
      <c r="N6123" s="4"/>
    </row>
    <row r="6124" spans="2:14">
      <c r="B6124" s="59" t="s">
        <v>9753</v>
      </c>
      <c r="C6124" s="7" t="s">
        <v>9754</v>
      </c>
      <c r="I6124" s="64"/>
      <c r="J6124" s="65"/>
      <c r="K6124" s="10"/>
      <c r="L6124" s="21">
        <v>164752.57586206897</v>
      </c>
      <c r="M6124" s="68"/>
      <c r="N6124" s="4"/>
    </row>
    <row r="6125" spans="2:14">
      <c r="B6125" s="59" t="s">
        <v>9755</v>
      </c>
      <c r="C6125" s="7" t="s">
        <v>9756</v>
      </c>
      <c r="I6125" s="64"/>
      <c r="J6125" s="65"/>
      <c r="K6125" s="10"/>
      <c r="L6125" s="21">
        <v>163192.10172413793</v>
      </c>
      <c r="M6125" s="68"/>
      <c r="N6125" s="4"/>
    </row>
    <row r="6126" spans="2:14">
      <c r="B6126" s="59" t="s">
        <v>9757</v>
      </c>
      <c r="C6126" s="7" t="s">
        <v>9758</v>
      </c>
      <c r="I6126" s="64"/>
      <c r="J6126" s="65"/>
      <c r="K6126" s="10"/>
      <c r="L6126" s="21">
        <v>216634.9155172414</v>
      </c>
      <c r="M6126" s="68"/>
      <c r="N6126" s="4"/>
    </row>
    <row r="6127" spans="2:14">
      <c r="B6127" s="59" t="s">
        <v>9759</v>
      </c>
      <c r="C6127" s="7" t="s">
        <v>9760</v>
      </c>
      <c r="I6127" s="64"/>
      <c r="J6127" s="65"/>
      <c r="K6127" s="10"/>
      <c r="L6127" s="21">
        <v>243718.65689655172</v>
      </c>
      <c r="M6127" s="68"/>
      <c r="N6127" s="4"/>
    </row>
    <row r="6128" spans="2:14">
      <c r="B6128" s="59" t="s">
        <v>9761</v>
      </c>
      <c r="C6128" s="7" t="s">
        <v>9762</v>
      </c>
      <c r="I6128" s="64"/>
      <c r="J6128" s="65"/>
      <c r="K6128" s="10"/>
      <c r="L6128" s="21">
        <v>220037.51034482758</v>
      </c>
      <c r="M6128" s="68"/>
      <c r="N6128" s="4"/>
    </row>
    <row r="6129" spans="2:14">
      <c r="B6129" s="59" t="s">
        <v>9763</v>
      </c>
      <c r="C6129" s="7" t="s">
        <v>9764</v>
      </c>
      <c r="I6129" s="64"/>
      <c r="J6129" s="65"/>
      <c r="K6129" s="10"/>
      <c r="L6129" s="21">
        <v>247228.32816091957</v>
      </c>
      <c r="M6129" s="68"/>
      <c r="N6129" s="4"/>
    </row>
    <row r="6130" spans="2:14">
      <c r="B6130" s="59" t="s">
        <v>9765</v>
      </c>
      <c r="C6130" s="7" t="s">
        <v>9766</v>
      </c>
      <c r="I6130" s="64"/>
      <c r="J6130" s="65"/>
      <c r="K6130" s="10"/>
      <c r="L6130" s="21">
        <v>225522.7672413793</v>
      </c>
      <c r="M6130" s="68"/>
      <c r="N6130" s="4"/>
    </row>
    <row r="6131" spans="2:14">
      <c r="B6131" s="59" t="s">
        <v>9767</v>
      </c>
      <c r="C6131" s="7" t="s">
        <v>9768</v>
      </c>
      <c r="I6131" s="64"/>
      <c r="J6131" s="65"/>
      <c r="K6131" s="10"/>
      <c r="L6131" s="21">
        <v>252884.09540229884</v>
      </c>
      <c r="M6131" s="68"/>
      <c r="N6131" s="4"/>
    </row>
    <row r="6132" spans="2:14">
      <c r="B6132" s="59" t="s">
        <v>9769</v>
      </c>
      <c r="C6132" s="7" t="s">
        <v>9770</v>
      </c>
      <c r="I6132" s="64"/>
      <c r="J6132" s="65"/>
      <c r="K6132" s="10"/>
      <c r="L6132" s="21">
        <v>218291.30172413791</v>
      </c>
      <c r="M6132" s="68"/>
      <c r="N6132" s="4"/>
    </row>
    <row r="6133" spans="2:14">
      <c r="B6133" s="59" t="s">
        <v>9771</v>
      </c>
      <c r="C6133" s="7" t="s">
        <v>9772</v>
      </c>
      <c r="I6133" s="64"/>
      <c r="J6133" s="65"/>
      <c r="K6133" s="10"/>
      <c r="L6133" s="21">
        <v>245425.28275862071</v>
      </c>
      <c r="M6133" s="68"/>
      <c r="N6133" s="4"/>
    </row>
    <row r="6134" spans="2:14">
      <c r="B6134" s="59" t="s">
        <v>9773</v>
      </c>
      <c r="C6134" s="7" t="s">
        <v>9774</v>
      </c>
      <c r="I6134" s="64"/>
      <c r="J6134" s="65"/>
      <c r="K6134" s="10"/>
      <c r="L6134" s="21">
        <v>222545.94080459769</v>
      </c>
      <c r="M6134" s="68"/>
      <c r="N6134" s="4"/>
    </row>
    <row r="6135" spans="2:14">
      <c r="B6135" s="59" t="s">
        <v>9775</v>
      </c>
      <c r="C6135" s="7" t="s">
        <v>9776</v>
      </c>
      <c r="I6135" s="64"/>
      <c r="J6135" s="65"/>
      <c r="K6135" s="10"/>
      <c r="L6135" s="21">
        <v>249812.87931034484</v>
      </c>
      <c r="M6135" s="68"/>
      <c r="N6135" s="4"/>
    </row>
    <row r="6136" spans="2:14">
      <c r="B6136" s="59" t="s">
        <v>9777</v>
      </c>
      <c r="C6136" s="7" t="s">
        <v>9778</v>
      </c>
      <c r="I6136" s="64"/>
      <c r="J6136" s="65"/>
      <c r="K6136" s="10"/>
      <c r="L6136" s="21">
        <v>322925.78678160917</v>
      </c>
      <c r="M6136" s="68"/>
      <c r="N6136" s="4"/>
    </row>
    <row r="6137" spans="2:14">
      <c r="B6137" s="59" t="s">
        <v>9779</v>
      </c>
      <c r="C6137" s="7" t="s">
        <v>9780</v>
      </c>
      <c r="I6137" s="64"/>
      <c r="J6137" s="65"/>
      <c r="K6137" s="10"/>
      <c r="L6137" s="21">
        <v>229396.8028735632</v>
      </c>
      <c r="M6137" s="68"/>
      <c r="N6137" s="4"/>
    </row>
    <row r="6138" spans="2:14">
      <c r="B6138" s="59" t="s">
        <v>9781</v>
      </c>
      <c r="C6138" s="7" t="s">
        <v>9782</v>
      </c>
      <c r="I6138" s="64"/>
      <c r="J6138" s="65"/>
      <c r="K6138" s="10"/>
      <c r="L6138" s="21">
        <v>256883.47643678161</v>
      </c>
      <c r="M6138" s="68"/>
      <c r="N6138" s="4"/>
    </row>
    <row r="6139" spans="2:14">
      <c r="B6139" s="59" t="s">
        <v>9783</v>
      </c>
      <c r="C6139" s="7" t="s">
        <v>9784</v>
      </c>
      <c r="I6139" s="64"/>
      <c r="J6139" s="65"/>
      <c r="K6139" s="10"/>
      <c r="L6139" s="21">
        <v>254262.38735632185</v>
      </c>
      <c r="M6139" s="68"/>
      <c r="N6139" s="4"/>
    </row>
    <row r="6140" spans="2:14">
      <c r="B6140" s="59" t="s">
        <v>9785</v>
      </c>
      <c r="C6140" s="7" t="s">
        <v>9786</v>
      </c>
      <c r="I6140" s="64"/>
      <c r="J6140" s="65"/>
      <c r="K6140" s="10"/>
      <c r="L6140" s="21">
        <v>282531.58160919539</v>
      </c>
      <c r="M6140" s="68"/>
      <c r="N6140" s="4"/>
    </row>
    <row r="6141" spans="2:14">
      <c r="B6141" s="59" t="s">
        <v>9787</v>
      </c>
      <c r="C6141" s="7" t="s">
        <v>9788</v>
      </c>
      <c r="I6141" s="64"/>
      <c r="J6141" s="65"/>
      <c r="K6141" s="10"/>
      <c r="L6141" s="21">
        <v>307540.78045977012</v>
      </c>
      <c r="M6141" s="68"/>
      <c r="N6141" s="4"/>
    </row>
    <row r="6142" spans="2:14">
      <c r="B6142" s="59" t="s">
        <v>9789</v>
      </c>
      <c r="C6142" s="7" t="s">
        <v>9790</v>
      </c>
      <c r="I6142" s="64"/>
      <c r="J6142" s="65"/>
      <c r="K6142" s="10"/>
      <c r="L6142" s="21">
        <v>289750.36034482758</v>
      </c>
      <c r="M6142" s="68"/>
      <c r="N6142" s="4"/>
    </row>
    <row r="6143" spans="2:14">
      <c r="B6143" s="59" t="s">
        <v>9791</v>
      </c>
      <c r="C6143" s="7" t="s">
        <v>9792</v>
      </c>
      <c r="I6143" s="64"/>
      <c r="J6143" s="65"/>
      <c r="K6143" s="10"/>
      <c r="L6143" s="21">
        <v>311452.8764367816</v>
      </c>
      <c r="M6143" s="68"/>
      <c r="N6143" s="4"/>
    </row>
    <row r="6144" spans="2:14">
      <c r="B6144" s="59" t="s">
        <v>9793</v>
      </c>
      <c r="C6144" s="7" t="s">
        <v>9794</v>
      </c>
      <c r="I6144" s="64"/>
      <c r="J6144" s="65"/>
      <c r="K6144" s="10"/>
      <c r="L6144" s="21">
        <v>293330.5701149425</v>
      </c>
      <c r="M6144" s="68"/>
      <c r="N6144" s="4"/>
    </row>
    <row r="6145" spans="2:14">
      <c r="B6145" s="59" t="s">
        <v>9795</v>
      </c>
      <c r="C6145" s="7" t="s">
        <v>9796</v>
      </c>
      <c r="I6145" s="64"/>
      <c r="J6145" s="65"/>
      <c r="K6145" s="10"/>
      <c r="L6145" s="21">
        <v>317757.69942528737</v>
      </c>
      <c r="M6145" s="68"/>
      <c r="N6145" s="4"/>
    </row>
    <row r="6146" spans="2:14">
      <c r="B6146" s="59" t="s">
        <v>9797</v>
      </c>
      <c r="C6146" s="7" t="s">
        <v>9798</v>
      </c>
      <c r="I6146" s="64"/>
      <c r="J6146" s="65"/>
      <c r="K6146" s="10"/>
      <c r="L6146" s="21">
        <v>299103.5632183908</v>
      </c>
      <c r="M6146" s="68"/>
      <c r="N6146" s="4"/>
    </row>
    <row r="6147" spans="2:14">
      <c r="B6147" s="59" t="s">
        <v>9799</v>
      </c>
      <c r="C6147" s="7" t="s">
        <v>9800</v>
      </c>
      <c r="I6147" s="64"/>
      <c r="J6147" s="65"/>
      <c r="K6147" s="10"/>
      <c r="L6147" s="21">
        <v>309442.27528735634</v>
      </c>
      <c r="M6147" s="68"/>
      <c r="N6147" s="4"/>
    </row>
    <row r="6148" spans="2:14">
      <c r="B6148" s="59" t="s">
        <v>9801</v>
      </c>
      <c r="C6148" s="7" t="s">
        <v>9802</v>
      </c>
      <c r="I6148" s="64"/>
      <c r="J6148" s="65"/>
      <c r="K6148" s="10"/>
      <c r="L6148" s="21">
        <v>291492.00172413792</v>
      </c>
      <c r="M6148" s="68"/>
      <c r="N6148" s="4"/>
    </row>
    <row r="6149" spans="2:14">
      <c r="B6149" s="59" t="s">
        <v>9803</v>
      </c>
      <c r="C6149" s="7" t="s">
        <v>9804</v>
      </c>
      <c r="I6149" s="64"/>
      <c r="J6149" s="65"/>
      <c r="K6149" s="10"/>
      <c r="L6149" s="21">
        <v>314334.29827586206</v>
      </c>
      <c r="M6149" s="68"/>
      <c r="N6149" s="4"/>
    </row>
    <row r="6150" spans="2:14">
      <c r="B6150" s="59" t="s">
        <v>9805</v>
      </c>
      <c r="C6150" s="7" t="s">
        <v>9806</v>
      </c>
      <c r="I6150" s="64"/>
      <c r="J6150" s="65"/>
      <c r="K6150" s="10"/>
      <c r="L6150" s="21">
        <v>295967.3908045977</v>
      </c>
      <c r="M6150" s="68"/>
      <c r="N6150" s="4"/>
    </row>
    <row r="6151" spans="2:14">
      <c r="B6151" s="59" t="s">
        <v>9807</v>
      </c>
      <c r="C6151" s="7" t="s">
        <v>9808</v>
      </c>
      <c r="I6151" s="64"/>
      <c r="J6151" s="65"/>
      <c r="K6151" s="10"/>
      <c r="L6151" s="21">
        <v>322216.84942528734</v>
      </c>
      <c r="M6151" s="68"/>
      <c r="N6151" s="4"/>
    </row>
    <row r="6152" spans="2:14">
      <c r="B6152" s="59" t="s">
        <v>9809</v>
      </c>
      <c r="C6152" s="7" t="s">
        <v>9810</v>
      </c>
      <c r="I6152" s="64"/>
      <c r="J6152" s="65"/>
      <c r="K6152" s="10"/>
      <c r="L6152" s="21">
        <v>303183.12471264368</v>
      </c>
      <c r="M6152" s="68"/>
      <c r="N6152" s="4"/>
    </row>
    <row r="6153" spans="2:14">
      <c r="B6153" s="59" t="s">
        <v>9811</v>
      </c>
      <c r="C6153" s="7" t="s">
        <v>9812</v>
      </c>
      <c r="I6153" s="64"/>
      <c r="J6153" s="65"/>
      <c r="K6153" s="10"/>
      <c r="L6153" s="21">
        <v>350807.27298850578</v>
      </c>
      <c r="M6153" s="68"/>
      <c r="N6153" s="4"/>
    </row>
    <row r="6154" spans="2:14">
      <c r="B6154" s="59" t="s">
        <v>9813</v>
      </c>
      <c r="C6154" s="7" t="s">
        <v>9814</v>
      </c>
      <c r="I6154" s="64"/>
      <c r="J6154" s="65"/>
      <c r="K6154" s="10"/>
      <c r="L6154" s="21">
        <v>329356.46264367818</v>
      </c>
      <c r="M6154" s="68"/>
      <c r="N6154" s="4"/>
    </row>
    <row r="6155" spans="2:14">
      <c r="B6155" s="59" t="s">
        <v>9815</v>
      </c>
      <c r="C6155" s="7" t="s">
        <v>9816</v>
      </c>
      <c r="I6155" s="64"/>
      <c r="J6155" s="65"/>
      <c r="K6155" s="10"/>
      <c r="L6155" s="21">
        <v>33894.513218390806</v>
      </c>
      <c r="M6155" s="68"/>
      <c r="N6155" s="4"/>
    </row>
    <row r="6156" spans="2:14">
      <c r="B6156" s="59" t="s">
        <v>9817</v>
      </c>
      <c r="C6156" s="7" t="s">
        <v>9818</v>
      </c>
      <c r="I6156" s="64"/>
      <c r="J6156" s="65"/>
      <c r="K6156" s="10"/>
      <c r="L6156" s="21">
        <v>34971.874712643679</v>
      </c>
      <c r="M6156" s="68"/>
      <c r="N6156" s="4"/>
    </row>
    <row r="6157" spans="2:14">
      <c r="B6157" s="59" t="s">
        <v>9819</v>
      </c>
      <c r="C6157" s="7" t="s">
        <v>9820</v>
      </c>
      <c r="I6157" s="64"/>
      <c r="J6157" s="65"/>
      <c r="K6157" s="10"/>
      <c r="L6157" s="21">
        <v>30911.089655172414</v>
      </c>
      <c r="M6157" s="68"/>
      <c r="N6157" s="4"/>
    </row>
    <row r="6158" spans="2:14">
      <c r="B6158" s="59" t="s">
        <v>9821</v>
      </c>
      <c r="C6158" s="7" t="s">
        <v>9822</v>
      </c>
      <c r="I6158" s="64"/>
      <c r="J6158" s="65"/>
      <c r="K6158" s="10"/>
      <c r="L6158" s="21">
        <v>27500.88275862069</v>
      </c>
      <c r="M6158" s="68"/>
      <c r="N6158" s="4"/>
    </row>
    <row r="6159" spans="2:14">
      <c r="B6159" s="59" t="s">
        <v>9823</v>
      </c>
      <c r="C6159" s="7" t="s">
        <v>9824</v>
      </c>
      <c r="I6159" s="64"/>
      <c r="J6159" s="65"/>
      <c r="K6159" s="10"/>
      <c r="L6159" s="21">
        <v>36079.177011494256</v>
      </c>
      <c r="M6159" s="68"/>
      <c r="N6159" s="4"/>
    </row>
    <row r="6160" spans="2:14">
      <c r="B6160" s="59" t="s">
        <v>9825</v>
      </c>
      <c r="C6160" s="7" t="s">
        <v>9826</v>
      </c>
      <c r="I6160" s="64"/>
      <c r="J6160" s="65"/>
      <c r="K6160" s="10"/>
      <c r="L6160" s="21">
        <v>35025.159195402302</v>
      </c>
      <c r="M6160" s="68"/>
      <c r="N6160" s="4"/>
    </row>
    <row r="6161" spans="2:14">
      <c r="B6161" s="59" t="s">
        <v>9827</v>
      </c>
      <c r="C6161" s="7" t="s">
        <v>9828</v>
      </c>
      <c r="I6161" s="64"/>
      <c r="J6161" s="65"/>
      <c r="K6161" s="10"/>
      <c r="L6161" s="21">
        <v>30933.925862068969</v>
      </c>
      <c r="M6161" s="68"/>
      <c r="N6161" s="4"/>
    </row>
    <row r="6162" spans="2:14">
      <c r="B6162" s="59" t="s">
        <v>9829</v>
      </c>
      <c r="C6162" s="7" t="s">
        <v>9830</v>
      </c>
      <c r="I6162" s="64"/>
      <c r="J6162" s="65"/>
      <c r="K6162" s="10"/>
      <c r="L6162" s="21">
        <v>27899.247701149427</v>
      </c>
      <c r="M6162" s="68"/>
      <c r="N6162" s="4"/>
    </row>
    <row r="6163" spans="2:14">
      <c r="B6163" s="59" t="s">
        <v>9831</v>
      </c>
      <c r="C6163" s="7" t="s">
        <v>9832</v>
      </c>
      <c r="I6163" s="64"/>
      <c r="J6163" s="65"/>
      <c r="K6163" s="10"/>
      <c r="L6163" s="21">
        <v>41535.508045977011</v>
      </c>
      <c r="M6163" s="68"/>
      <c r="N6163" s="4"/>
    </row>
    <row r="6164" spans="2:14">
      <c r="B6164" s="59" t="s">
        <v>9833</v>
      </c>
      <c r="C6164" s="7" t="s">
        <v>9834</v>
      </c>
      <c r="I6164" s="64"/>
      <c r="J6164" s="65"/>
      <c r="K6164" s="10"/>
      <c r="L6164" s="21">
        <v>42964.547126436788</v>
      </c>
      <c r="M6164" s="68"/>
      <c r="N6164" s="4"/>
    </row>
    <row r="6165" spans="2:14">
      <c r="B6165" s="59" t="s">
        <v>9835</v>
      </c>
      <c r="C6165" s="7" t="s">
        <v>9836</v>
      </c>
      <c r="I6165" s="64"/>
      <c r="J6165" s="65"/>
      <c r="K6165" s="10"/>
      <c r="L6165" s="21">
        <v>37976.612068965522</v>
      </c>
      <c r="M6165" s="68"/>
      <c r="N6165" s="4"/>
    </row>
    <row r="6166" spans="2:14">
      <c r="B6166" s="59" t="s">
        <v>9837</v>
      </c>
      <c r="C6166" s="7" t="s">
        <v>9838</v>
      </c>
      <c r="I6166" s="64"/>
      <c r="J6166" s="65"/>
      <c r="K6166" s="10"/>
      <c r="L6166" s="21">
        <v>36866.772413793107</v>
      </c>
      <c r="M6166" s="68"/>
      <c r="N6166" s="4"/>
    </row>
    <row r="6167" spans="2:14">
      <c r="B6167" s="59" t="s">
        <v>9839</v>
      </c>
      <c r="C6167" s="7" t="s">
        <v>9840</v>
      </c>
      <c r="I6167" s="64"/>
      <c r="J6167" s="65"/>
      <c r="K6167" s="10"/>
      <c r="L6167" s="21">
        <v>42310.924137931033</v>
      </c>
      <c r="M6167" s="68"/>
      <c r="N6167" s="4"/>
    </row>
    <row r="6168" spans="2:14">
      <c r="B6168" s="59" t="s">
        <v>9841</v>
      </c>
      <c r="C6168" s="7" t="s">
        <v>9842</v>
      </c>
      <c r="I6168" s="64"/>
      <c r="J6168" s="65"/>
      <c r="K6168" s="10"/>
      <c r="L6168" s="21">
        <v>43463.391379310349</v>
      </c>
      <c r="M6168" s="68"/>
      <c r="N6168" s="4"/>
    </row>
    <row r="6169" spans="2:14">
      <c r="B6169" s="59" t="s">
        <v>9843</v>
      </c>
      <c r="C6169" s="7" t="s">
        <v>9844</v>
      </c>
      <c r="I6169" s="64"/>
      <c r="J6169" s="65"/>
      <c r="K6169" s="10"/>
      <c r="L6169" s="21">
        <v>33890.453448275861</v>
      </c>
      <c r="M6169" s="68"/>
      <c r="N6169" s="4"/>
    </row>
    <row r="6170" spans="2:14">
      <c r="B6170" s="59" t="s">
        <v>9845</v>
      </c>
      <c r="C6170" s="7" t="s">
        <v>9846</v>
      </c>
      <c r="I6170" s="64"/>
      <c r="J6170" s="65"/>
      <c r="K6170" s="10"/>
      <c r="L6170" s="21">
        <v>31233.333908045981</v>
      </c>
      <c r="M6170" s="68"/>
      <c r="N6170" s="4"/>
    </row>
    <row r="6171" spans="2:14">
      <c r="B6171" s="59" t="s">
        <v>9847</v>
      </c>
      <c r="C6171" s="7" t="s">
        <v>9848</v>
      </c>
      <c r="I6171" s="64"/>
      <c r="J6171" s="65"/>
      <c r="K6171" s="10"/>
      <c r="L6171" s="21">
        <v>41030.574137931042</v>
      </c>
      <c r="M6171" s="68"/>
      <c r="N6171" s="4"/>
    </row>
    <row r="6172" spans="2:14">
      <c r="B6172" s="59" t="s">
        <v>9849</v>
      </c>
      <c r="C6172" s="7" t="s">
        <v>9850</v>
      </c>
      <c r="I6172" s="64"/>
      <c r="J6172" s="65"/>
      <c r="K6172" s="10"/>
      <c r="L6172" s="21">
        <v>38018.224712643678</v>
      </c>
      <c r="M6172" s="68"/>
      <c r="N6172" s="4"/>
    </row>
    <row r="6173" spans="2:14">
      <c r="B6173" s="59" t="s">
        <v>9851</v>
      </c>
      <c r="C6173" s="7" t="s">
        <v>9852</v>
      </c>
      <c r="I6173" s="64"/>
      <c r="J6173" s="65"/>
      <c r="K6173" s="10"/>
      <c r="L6173" s="21">
        <v>45232.943678160918</v>
      </c>
      <c r="M6173" s="68"/>
      <c r="N6173" s="4"/>
    </row>
    <row r="6174" spans="2:14">
      <c r="B6174" s="59" t="s">
        <v>9853</v>
      </c>
      <c r="C6174" s="7" t="s">
        <v>9854</v>
      </c>
      <c r="I6174" s="64"/>
      <c r="J6174" s="65"/>
      <c r="K6174" s="10"/>
      <c r="L6174" s="21">
        <v>44688.427011494248</v>
      </c>
      <c r="M6174" s="68"/>
      <c r="N6174" s="4"/>
    </row>
    <row r="6175" spans="2:14">
      <c r="B6175" s="59" t="s">
        <v>9855</v>
      </c>
      <c r="C6175" s="7" t="s">
        <v>9856</v>
      </c>
      <c r="I6175" s="64"/>
      <c r="J6175" s="65"/>
      <c r="K6175" s="10"/>
      <c r="L6175" s="21">
        <v>36749.546551724139</v>
      </c>
      <c r="M6175" s="68"/>
      <c r="N6175" s="4"/>
    </row>
    <row r="6176" spans="2:14">
      <c r="B6176" s="59" t="s">
        <v>9857</v>
      </c>
      <c r="C6176" s="7" t="s">
        <v>9858</v>
      </c>
      <c r="I6176" s="64"/>
      <c r="J6176" s="65"/>
      <c r="K6176" s="10"/>
      <c r="L6176" s="21">
        <v>32113.28908045977</v>
      </c>
      <c r="M6176" s="68"/>
      <c r="N6176" s="4"/>
    </row>
    <row r="6177" spans="2:14">
      <c r="B6177" s="59" t="s">
        <v>9859</v>
      </c>
      <c r="C6177" s="7" t="s">
        <v>9860</v>
      </c>
      <c r="I6177" s="64"/>
      <c r="J6177" s="65"/>
      <c r="K6177" s="10"/>
      <c r="L6177" s="21">
        <v>60634.189080459772</v>
      </c>
      <c r="M6177" s="68"/>
      <c r="N6177" s="4"/>
    </row>
    <row r="6178" spans="2:14">
      <c r="B6178" s="59" t="s">
        <v>9861</v>
      </c>
      <c r="C6178" s="7" t="s">
        <v>9862</v>
      </c>
      <c r="I6178" s="64"/>
      <c r="J6178" s="65"/>
      <c r="K6178" s="10"/>
      <c r="L6178" s="21">
        <v>62388.517241379312</v>
      </c>
      <c r="M6178" s="68"/>
      <c r="N6178" s="4"/>
    </row>
    <row r="6179" spans="2:14">
      <c r="B6179" s="59" t="s">
        <v>9863</v>
      </c>
      <c r="C6179" s="7" t="s">
        <v>9864</v>
      </c>
      <c r="I6179" s="64"/>
      <c r="J6179" s="65"/>
      <c r="K6179" s="10"/>
      <c r="L6179" s="21">
        <v>63826.690804597696</v>
      </c>
      <c r="M6179" s="68"/>
      <c r="N6179" s="4"/>
    </row>
    <row r="6180" spans="2:14">
      <c r="B6180" s="59" t="s">
        <v>9865</v>
      </c>
      <c r="C6180" s="7" t="s">
        <v>9866</v>
      </c>
      <c r="I6180" s="64"/>
      <c r="J6180" s="65"/>
      <c r="K6180" s="10"/>
      <c r="L6180" s="21">
        <v>65673.886206896554</v>
      </c>
      <c r="M6180" s="68"/>
      <c r="N6180" s="4"/>
    </row>
    <row r="6181" spans="2:14">
      <c r="B6181" s="59" t="s">
        <v>9867</v>
      </c>
      <c r="C6181" s="7" t="s">
        <v>9868</v>
      </c>
      <c r="I6181" s="64"/>
      <c r="J6181" s="65"/>
      <c r="K6181" s="10"/>
      <c r="L6181" s="21">
        <v>42458.598275862067</v>
      </c>
      <c r="M6181" s="68"/>
      <c r="N6181" s="4"/>
    </row>
    <row r="6182" spans="2:14">
      <c r="B6182" s="59" t="s">
        <v>9869</v>
      </c>
      <c r="C6182" s="7" t="s">
        <v>9870</v>
      </c>
      <c r="I6182" s="64"/>
      <c r="J6182" s="65"/>
      <c r="K6182" s="10"/>
      <c r="L6182" s="21">
        <v>39357.948850574714</v>
      </c>
      <c r="M6182" s="68"/>
      <c r="N6182" s="4"/>
    </row>
    <row r="6183" spans="2:14">
      <c r="B6183" s="59" t="s">
        <v>9871</v>
      </c>
      <c r="C6183" s="7" t="s">
        <v>9872</v>
      </c>
      <c r="I6183" s="64"/>
      <c r="J6183" s="65"/>
      <c r="K6183" s="10"/>
      <c r="L6183" s="21">
        <v>47227.30574712644</v>
      </c>
      <c r="M6183" s="68"/>
      <c r="N6183" s="4"/>
    </row>
    <row r="6184" spans="2:14">
      <c r="B6184" s="59" t="s">
        <v>9873</v>
      </c>
      <c r="C6184" s="7" t="s">
        <v>9874</v>
      </c>
      <c r="I6184" s="64"/>
      <c r="J6184" s="65"/>
      <c r="K6184" s="10"/>
      <c r="L6184" s="21">
        <v>42774.752873563222</v>
      </c>
      <c r="M6184" s="68"/>
      <c r="N6184" s="4"/>
    </row>
    <row r="6185" spans="2:14">
      <c r="B6185" s="59" t="s">
        <v>9875</v>
      </c>
      <c r="C6185" s="7" t="s">
        <v>9876</v>
      </c>
      <c r="I6185" s="64"/>
      <c r="J6185" s="65"/>
      <c r="K6185" s="10"/>
      <c r="L6185" s="21">
        <v>55049.467816091958</v>
      </c>
      <c r="M6185" s="68"/>
      <c r="N6185" s="4"/>
    </row>
    <row r="6186" spans="2:14">
      <c r="B6186" s="59" t="s">
        <v>9877</v>
      </c>
      <c r="C6186" s="7" t="s">
        <v>9878</v>
      </c>
      <c r="I6186" s="64"/>
      <c r="J6186" s="65"/>
      <c r="K6186" s="10"/>
      <c r="L6186" s="21">
        <v>52525.813218390802</v>
      </c>
      <c r="M6186" s="68"/>
      <c r="N6186" s="4"/>
    </row>
    <row r="6187" spans="2:14">
      <c r="B6187" s="59" t="s">
        <v>9879</v>
      </c>
      <c r="C6187" s="7" t="s">
        <v>9880</v>
      </c>
      <c r="I6187" s="64"/>
      <c r="J6187" s="65"/>
      <c r="K6187" s="10"/>
      <c r="L6187" s="21">
        <v>70825.227011494251</v>
      </c>
      <c r="M6187" s="68"/>
      <c r="N6187" s="4"/>
    </row>
    <row r="6188" spans="2:14">
      <c r="B6188" s="59" t="s">
        <v>9881</v>
      </c>
      <c r="C6188" s="7" t="s">
        <v>9882</v>
      </c>
      <c r="I6188" s="64"/>
      <c r="J6188" s="65"/>
      <c r="K6188" s="10"/>
      <c r="L6188" s="21">
        <v>70784.629310344826</v>
      </c>
      <c r="M6188" s="68"/>
      <c r="N6188" s="4"/>
    </row>
    <row r="6189" spans="2:14">
      <c r="B6189" s="59" t="s">
        <v>9883</v>
      </c>
      <c r="C6189" s="7" t="s">
        <v>9884</v>
      </c>
      <c r="I6189" s="64"/>
      <c r="J6189" s="65"/>
      <c r="K6189" s="10"/>
      <c r="L6189" s="21">
        <v>101398.84827586208</v>
      </c>
      <c r="M6189" s="68"/>
      <c r="N6189" s="4"/>
    </row>
    <row r="6190" spans="2:14">
      <c r="B6190" s="59" t="s">
        <v>9885</v>
      </c>
      <c r="C6190" s="7" t="s">
        <v>9886</v>
      </c>
      <c r="I6190" s="64"/>
      <c r="J6190" s="65"/>
      <c r="K6190" s="10"/>
      <c r="L6190" s="21">
        <v>99744.999425287358</v>
      </c>
      <c r="M6190" s="68"/>
      <c r="N6190" s="4"/>
    </row>
    <row r="6191" spans="2:14">
      <c r="B6191" s="59" t="s">
        <v>9887</v>
      </c>
      <c r="C6191" s="7" t="s">
        <v>9888</v>
      </c>
      <c r="I6191" s="64"/>
      <c r="J6191" s="65"/>
      <c r="K6191" s="10"/>
      <c r="L6191" s="21">
        <v>39954.735057471262</v>
      </c>
      <c r="M6191" s="68"/>
      <c r="N6191" s="4"/>
    </row>
    <row r="6192" spans="2:14">
      <c r="B6192" s="59" t="s">
        <v>9889</v>
      </c>
      <c r="C6192" s="7" t="s">
        <v>9890</v>
      </c>
      <c r="I6192" s="64"/>
      <c r="J6192" s="65"/>
      <c r="K6192" s="10"/>
      <c r="L6192" s="21">
        <v>33275.39827586207</v>
      </c>
      <c r="M6192" s="68"/>
      <c r="N6192" s="4"/>
    </row>
    <row r="6193" spans="2:14">
      <c r="B6193" s="59" t="s">
        <v>9891</v>
      </c>
      <c r="C6193" s="7" t="s">
        <v>9892</v>
      </c>
      <c r="I6193" s="64"/>
      <c r="J6193" s="65"/>
      <c r="K6193" s="10"/>
      <c r="L6193" s="21">
        <v>46182.422413793101</v>
      </c>
      <c r="M6193" s="68"/>
      <c r="N6193" s="4"/>
    </row>
    <row r="6194" spans="2:14">
      <c r="B6194" s="59" t="s">
        <v>9893</v>
      </c>
      <c r="C6194" s="7" t="s">
        <v>9894</v>
      </c>
      <c r="I6194" s="64"/>
      <c r="J6194" s="65"/>
      <c r="K6194" s="10"/>
      <c r="L6194" s="21">
        <v>44478.333908045985</v>
      </c>
      <c r="M6194" s="68"/>
      <c r="N6194" s="4"/>
    </row>
    <row r="6195" spans="2:14">
      <c r="B6195" s="59" t="s">
        <v>9895</v>
      </c>
      <c r="C6195" s="7" t="s">
        <v>9896</v>
      </c>
      <c r="I6195" s="64"/>
      <c r="J6195" s="65"/>
      <c r="K6195" s="10"/>
      <c r="L6195" s="21">
        <v>50251.834482758619</v>
      </c>
      <c r="M6195" s="68"/>
      <c r="N6195" s="4"/>
    </row>
    <row r="6196" spans="2:14">
      <c r="B6196" s="59" t="s">
        <v>9897</v>
      </c>
      <c r="C6196" s="7" t="s">
        <v>9898</v>
      </c>
      <c r="I6196" s="64"/>
      <c r="J6196" s="65"/>
      <c r="K6196" s="10"/>
      <c r="L6196" s="21">
        <v>50035.651724137933</v>
      </c>
      <c r="M6196" s="68"/>
      <c r="N6196" s="4"/>
    </row>
    <row r="6197" spans="2:14">
      <c r="B6197" s="59" t="s">
        <v>9899</v>
      </c>
      <c r="C6197" s="7" t="s">
        <v>9900</v>
      </c>
      <c r="I6197" s="64"/>
      <c r="J6197" s="65"/>
      <c r="K6197" s="10"/>
      <c r="L6197" s="21">
        <v>60921.925287356316</v>
      </c>
      <c r="M6197" s="68"/>
      <c r="N6197" s="4"/>
    </row>
    <row r="6198" spans="2:14">
      <c r="B6198" s="59" t="s">
        <v>9901</v>
      </c>
      <c r="C6198" s="7" t="s">
        <v>9902</v>
      </c>
      <c r="I6198" s="64"/>
      <c r="J6198" s="65"/>
      <c r="K6198" s="10"/>
      <c r="L6198" s="21">
        <v>61356.320689655178</v>
      </c>
      <c r="M6198" s="68"/>
      <c r="N6198" s="4"/>
    </row>
    <row r="6199" spans="2:14">
      <c r="B6199" s="59" t="s">
        <v>9903</v>
      </c>
      <c r="C6199" s="7" t="s">
        <v>9904</v>
      </c>
      <c r="I6199" s="64"/>
      <c r="J6199" s="65"/>
      <c r="K6199" s="10"/>
      <c r="L6199" s="21">
        <v>82277.838505747131</v>
      </c>
      <c r="M6199" s="68"/>
      <c r="N6199" s="4"/>
    </row>
    <row r="6200" spans="2:14">
      <c r="B6200" s="59" t="s">
        <v>9905</v>
      </c>
      <c r="C6200" s="7" t="s">
        <v>9906</v>
      </c>
      <c r="I6200" s="64"/>
      <c r="J6200" s="65"/>
      <c r="K6200" s="10"/>
      <c r="L6200" s="21">
        <v>98700.623563218382</v>
      </c>
      <c r="M6200" s="68"/>
      <c r="N6200" s="4"/>
    </row>
    <row r="6201" spans="2:14">
      <c r="B6201" s="59" t="s">
        <v>9907</v>
      </c>
      <c r="C6201" s="7" t="s">
        <v>9908</v>
      </c>
      <c r="I6201" s="64"/>
      <c r="J6201" s="65"/>
      <c r="K6201" s="10"/>
      <c r="L6201" s="21">
        <v>115141.6775862069</v>
      </c>
      <c r="M6201" s="68"/>
      <c r="N6201" s="4"/>
    </row>
    <row r="6202" spans="2:14">
      <c r="B6202" s="59" t="s">
        <v>9909</v>
      </c>
      <c r="C6202" s="7" t="s">
        <v>9910</v>
      </c>
      <c r="I6202" s="64"/>
      <c r="J6202" s="65"/>
      <c r="K6202" s="10"/>
      <c r="L6202" s="21">
        <v>116008.43850574712</v>
      </c>
      <c r="M6202" s="68"/>
      <c r="N6202" s="4"/>
    </row>
    <row r="6203" spans="2:14">
      <c r="B6203" s="59" t="s">
        <v>9911</v>
      </c>
      <c r="C6203" s="7" t="s">
        <v>9912</v>
      </c>
      <c r="I6203" s="64"/>
      <c r="J6203" s="65"/>
      <c r="K6203" s="10"/>
      <c r="L6203" s="21">
        <v>39619.804022988508</v>
      </c>
      <c r="M6203" s="68"/>
      <c r="N6203" s="4"/>
    </row>
    <row r="6204" spans="2:14">
      <c r="B6204" s="59" t="s">
        <v>9913</v>
      </c>
      <c r="C6204" s="7" t="s">
        <v>9914</v>
      </c>
      <c r="I6204" s="64"/>
      <c r="J6204" s="65"/>
      <c r="K6204" s="10"/>
      <c r="L6204" s="21">
        <v>32292.933908045979</v>
      </c>
      <c r="M6204" s="68"/>
      <c r="N6204" s="4"/>
    </row>
    <row r="6205" spans="2:14">
      <c r="B6205" s="59" t="s">
        <v>36972</v>
      </c>
      <c r="C6205" s="7" t="s">
        <v>39140</v>
      </c>
      <c r="I6205" s="64"/>
      <c r="J6205" s="65"/>
      <c r="K6205" s="10"/>
      <c r="L6205" s="21">
        <v>97950.073563218393</v>
      </c>
      <c r="M6205" s="68"/>
      <c r="N6205" s="4"/>
    </row>
    <row r="6206" spans="2:14">
      <c r="B6206" s="59" t="s">
        <v>36973</v>
      </c>
      <c r="C6206" s="7" t="s">
        <v>39141</v>
      </c>
      <c r="I6206" s="64"/>
      <c r="J6206" s="65"/>
      <c r="K6206" s="10"/>
      <c r="L6206" s="21">
        <v>91817.28333333334</v>
      </c>
      <c r="M6206" s="68"/>
      <c r="N6206" s="4"/>
    </row>
    <row r="6207" spans="2:14">
      <c r="B6207" s="59" t="s">
        <v>9915</v>
      </c>
      <c r="C6207" s="7" t="s">
        <v>9916</v>
      </c>
      <c r="I6207" s="64"/>
      <c r="J6207" s="65"/>
      <c r="K6207" s="10"/>
      <c r="L6207" s="21">
        <v>180247.601954023</v>
      </c>
      <c r="M6207" s="68"/>
      <c r="N6207" s="4"/>
    </row>
    <row r="6208" spans="2:14">
      <c r="B6208" s="59" t="s">
        <v>9917</v>
      </c>
      <c r="C6208" s="7" t="s">
        <v>9918</v>
      </c>
      <c r="I6208" s="64"/>
      <c r="J6208" s="65"/>
      <c r="K6208" s="10"/>
      <c r="L6208" s="21">
        <v>194097.55844827587</v>
      </c>
      <c r="M6208" s="68"/>
      <c r="N6208" s="4"/>
    </row>
    <row r="6209" spans="2:14">
      <c r="B6209" s="59" t="s">
        <v>9919</v>
      </c>
      <c r="C6209" s="7" t="s">
        <v>9920</v>
      </c>
      <c r="I6209" s="64"/>
      <c r="J6209" s="65"/>
      <c r="K6209" s="10"/>
      <c r="L6209" s="21">
        <v>109739.13850574712</v>
      </c>
      <c r="M6209" s="68"/>
      <c r="N6209" s="4"/>
    </row>
    <row r="6210" spans="2:14">
      <c r="B6210" s="59" t="s">
        <v>9921</v>
      </c>
      <c r="C6210" s="7" t="s">
        <v>9922</v>
      </c>
      <c r="I6210" s="64"/>
      <c r="J6210" s="65"/>
      <c r="K6210" s="10"/>
      <c r="L6210" s="21">
        <v>116381.42988505747</v>
      </c>
      <c r="M6210" s="68"/>
      <c r="N6210" s="4"/>
    </row>
    <row r="6211" spans="2:14">
      <c r="B6211" s="59" t="s">
        <v>9923</v>
      </c>
      <c r="C6211" s="7" t="s">
        <v>9924</v>
      </c>
      <c r="I6211" s="64"/>
      <c r="J6211" s="65"/>
      <c r="K6211" s="10"/>
      <c r="L6211" s="21">
        <v>115516.69885057471</v>
      </c>
      <c r="M6211" s="68"/>
      <c r="N6211" s="4"/>
    </row>
    <row r="6212" spans="2:14">
      <c r="B6212" s="59" t="s">
        <v>9925</v>
      </c>
      <c r="C6212" s="7" t="s">
        <v>9926</v>
      </c>
      <c r="I6212" s="64"/>
      <c r="J6212" s="65"/>
      <c r="K6212" s="10"/>
      <c r="L6212" s="21">
        <v>122504.57816091955</v>
      </c>
      <c r="M6212" s="68"/>
      <c r="N6212" s="4"/>
    </row>
    <row r="6213" spans="2:14">
      <c r="B6213" s="59" t="s">
        <v>9927</v>
      </c>
      <c r="C6213" s="7" t="s">
        <v>9928</v>
      </c>
      <c r="I6213" s="64"/>
      <c r="J6213" s="65"/>
      <c r="K6213" s="10"/>
      <c r="L6213" s="21">
        <v>108751.59942528735</v>
      </c>
      <c r="M6213" s="68"/>
      <c r="N6213" s="4"/>
    </row>
    <row r="6214" spans="2:14">
      <c r="B6214" s="59" t="s">
        <v>9929</v>
      </c>
      <c r="C6214" s="7" t="s">
        <v>9930</v>
      </c>
      <c r="I6214" s="64"/>
      <c r="J6214" s="65"/>
      <c r="K6214" s="10"/>
      <c r="L6214" s="21">
        <v>107038.3764367816</v>
      </c>
      <c r="M6214" s="68"/>
      <c r="N6214" s="4"/>
    </row>
    <row r="6215" spans="2:14">
      <c r="B6215" s="59" t="s">
        <v>9931</v>
      </c>
      <c r="C6215" s="7" t="s">
        <v>9932</v>
      </c>
      <c r="I6215" s="64"/>
      <c r="J6215" s="65"/>
      <c r="K6215" s="10"/>
      <c r="L6215" s="21">
        <v>189260.03787356321</v>
      </c>
      <c r="M6215" s="68"/>
      <c r="N6215" s="4"/>
    </row>
    <row r="6216" spans="2:14">
      <c r="B6216" s="59" t="s">
        <v>9933</v>
      </c>
      <c r="C6216" s="7" t="s">
        <v>9934</v>
      </c>
      <c r="I6216" s="64"/>
      <c r="J6216" s="65"/>
      <c r="K6216" s="10"/>
      <c r="L6216" s="21">
        <v>203803.30160919539</v>
      </c>
      <c r="M6216" s="68"/>
      <c r="N6216" s="4"/>
    </row>
    <row r="6217" spans="2:14">
      <c r="B6217" s="59" t="s">
        <v>36974</v>
      </c>
      <c r="C6217" s="7" t="s">
        <v>39142</v>
      </c>
      <c r="I6217" s="64"/>
      <c r="J6217" s="65"/>
      <c r="K6217" s="10"/>
      <c r="L6217" s="21">
        <v>156773.60517241378</v>
      </c>
      <c r="M6217" s="68"/>
      <c r="N6217" s="4"/>
    </row>
    <row r="6218" spans="2:14">
      <c r="B6218" s="59" t="s">
        <v>36975</v>
      </c>
      <c r="C6218" s="7" t="s">
        <v>39143</v>
      </c>
      <c r="I6218" s="64"/>
      <c r="J6218" s="65"/>
      <c r="K6218" s="10"/>
      <c r="L6218" s="21">
        <v>174328.55862068964</v>
      </c>
      <c r="M6218" s="68"/>
      <c r="N6218" s="4"/>
    </row>
    <row r="6219" spans="2:14">
      <c r="B6219" s="59" t="s">
        <v>9935</v>
      </c>
      <c r="C6219" s="7" t="s">
        <v>9936</v>
      </c>
      <c r="I6219" s="64"/>
      <c r="J6219" s="65"/>
      <c r="K6219" s="10"/>
      <c r="L6219" s="21">
        <v>223960.56770114941</v>
      </c>
      <c r="M6219" s="68"/>
      <c r="N6219" s="4"/>
    </row>
    <row r="6220" spans="2:14">
      <c r="B6220" s="59" t="s">
        <v>9937</v>
      </c>
      <c r="C6220" s="7" t="s">
        <v>9938</v>
      </c>
      <c r="I6220" s="64"/>
      <c r="J6220" s="65"/>
      <c r="K6220" s="10"/>
      <c r="L6220" s="21">
        <v>242558.5775862069</v>
      </c>
      <c r="M6220" s="68"/>
      <c r="N6220" s="4"/>
    </row>
    <row r="6221" spans="2:14">
      <c r="B6221" s="59" t="s">
        <v>9939</v>
      </c>
      <c r="C6221" s="7" t="s">
        <v>9940</v>
      </c>
      <c r="I6221" s="64"/>
      <c r="J6221" s="65"/>
      <c r="K6221" s="10"/>
      <c r="L6221" s="21">
        <v>11636.316091954022</v>
      </c>
      <c r="M6221" s="68"/>
      <c r="N6221" s="4"/>
    </row>
    <row r="6222" spans="2:14">
      <c r="B6222" s="59" t="s">
        <v>9941</v>
      </c>
      <c r="C6222" s="7" t="s">
        <v>9942</v>
      </c>
      <c r="I6222" s="64"/>
      <c r="J6222" s="65"/>
      <c r="K6222" s="10"/>
      <c r="L6222" s="21">
        <v>14968.372413793104</v>
      </c>
      <c r="M6222" s="68"/>
      <c r="N6222" s="4"/>
    </row>
    <row r="6223" spans="2:14">
      <c r="B6223" s="59" t="s">
        <v>9943</v>
      </c>
      <c r="C6223" s="7" t="s">
        <v>9944</v>
      </c>
      <c r="I6223" s="64"/>
      <c r="J6223" s="65"/>
      <c r="K6223" s="10"/>
      <c r="L6223" s="21">
        <v>14968.372413793104</v>
      </c>
      <c r="M6223" s="68"/>
      <c r="N6223" s="4"/>
    </row>
    <row r="6224" spans="2:14">
      <c r="B6224" s="59" t="s">
        <v>9945</v>
      </c>
      <c r="C6224" s="7" t="s">
        <v>9946</v>
      </c>
      <c r="I6224" s="64"/>
      <c r="J6224" s="65"/>
      <c r="K6224" s="10"/>
      <c r="L6224" s="21">
        <v>15391.095977011495</v>
      </c>
      <c r="M6224" s="68"/>
      <c r="N6224" s="4"/>
    </row>
    <row r="6225" spans="2:14">
      <c r="B6225" s="59" t="s">
        <v>9947</v>
      </c>
      <c r="C6225" s="7" t="s">
        <v>9948</v>
      </c>
      <c r="I6225" s="64"/>
      <c r="J6225" s="65"/>
      <c r="K6225" s="10"/>
      <c r="L6225" s="21">
        <v>14688.248275862068</v>
      </c>
      <c r="M6225" s="68"/>
      <c r="N6225" s="4"/>
    </row>
    <row r="6226" spans="2:14">
      <c r="B6226" s="59" t="s">
        <v>9949</v>
      </c>
      <c r="C6226" s="7" t="s">
        <v>9950</v>
      </c>
      <c r="I6226" s="64"/>
      <c r="J6226" s="65"/>
      <c r="K6226" s="10"/>
      <c r="L6226" s="21">
        <v>15116.554022988506</v>
      </c>
      <c r="M6226" s="68"/>
      <c r="N6226" s="4"/>
    </row>
    <row r="6227" spans="2:14">
      <c r="B6227" s="59" t="s">
        <v>9951</v>
      </c>
      <c r="C6227" s="7" t="s">
        <v>9952</v>
      </c>
      <c r="I6227" s="64"/>
      <c r="J6227" s="65"/>
      <c r="K6227" s="10"/>
      <c r="L6227" s="21">
        <v>15116.554022988506</v>
      </c>
      <c r="M6227" s="68"/>
      <c r="N6227" s="4"/>
    </row>
    <row r="6228" spans="2:14">
      <c r="B6228" s="59" t="s">
        <v>9953</v>
      </c>
      <c r="C6228" s="7" t="s">
        <v>9954</v>
      </c>
      <c r="I6228" s="64"/>
      <c r="J6228" s="65"/>
      <c r="K6228" s="10"/>
      <c r="L6228" s="21">
        <v>15546.889655172414</v>
      </c>
      <c r="M6228" s="68"/>
      <c r="N6228" s="4"/>
    </row>
    <row r="6229" spans="2:14">
      <c r="B6229" s="59" t="s">
        <v>9955</v>
      </c>
      <c r="C6229" s="7" t="s">
        <v>9956</v>
      </c>
      <c r="I6229" s="64"/>
      <c r="J6229" s="65"/>
      <c r="K6229" s="10"/>
      <c r="L6229" s="21">
        <v>17143.394252873564</v>
      </c>
      <c r="M6229" s="68"/>
      <c r="N6229" s="4"/>
    </row>
    <row r="6230" spans="2:14">
      <c r="B6230" s="59" t="s">
        <v>9957</v>
      </c>
      <c r="C6230" s="7" t="s">
        <v>9958</v>
      </c>
      <c r="I6230" s="64"/>
      <c r="J6230" s="65"/>
      <c r="K6230" s="10"/>
      <c r="L6230" s="21">
        <v>17143.394252873564</v>
      </c>
      <c r="M6230" s="68"/>
      <c r="N6230" s="4"/>
    </row>
    <row r="6231" spans="2:14">
      <c r="B6231" s="59" t="s">
        <v>9959</v>
      </c>
      <c r="C6231" s="7" t="s">
        <v>9960</v>
      </c>
      <c r="I6231" s="64"/>
      <c r="J6231" s="65"/>
      <c r="K6231" s="10"/>
      <c r="L6231" s="21">
        <v>17917.795402298852</v>
      </c>
      <c r="M6231" s="68"/>
      <c r="N6231" s="4"/>
    </row>
    <row r="6232" spans="2:14">
      <c r="B6232" s="59" t="s">
        <v>9961</v>
      </c>
      <c r="C6232" s="7" t="s">
        <v>9962</v>
      </c>
      <c r="I6232" s="64"/>
      <c r="J6232" s="65"/>
      <c r="K6232" s="10"/>
      <c r="L6232" s="21">
        <v>17143.394252873564</v>
      </c>
      <c r="M6232" s="68"/>
      <c r="N6232" s="4"/>
    </row>
    <row r="6233" spans="2:14">
      <c r="B6233" s="59" t="s">
        <v>9963</v>
      </c>
      <c r="C6233" s="7" t="s">
        <v>9964</v>
      </c>
      <c r="I6233" s="64"/>
      <c r="J6233" s="65"/>
      <c r="K6233" s="10"/>
      <c r="L6233" s="21">
        <v>17143.394252873564</v>
      </c>
      <c r="M6233" s="68"/>
      <c r="N6233" s="4"/>
    </row>
    <row r="6234" spans="2:14">
      <c r="B6234" s="59" t="s">
        <v>9965</v>
      </c>
      <c r="C6234" s="7" t="s">
        <v>9966</v>
      </c>
      <c r="I6234" s="64"/>
      <c r="J6234" s="65"/>
      <c r="K6234" s="10"/>
      <c r="L6234" s="21">
        <v>17917.795402298852</v>
      </c>
      <c r="M6234" s="68"/>
      <c r="N6234" s="4"/>
    </row>
    <row r="6235" spans="2:14">
      <c r="B6235" s="59" t="s">
        <v>9967</v>
      </c>
      <c r="C6235" s="7" t="s">
        <v>9968</v>
      </c>
      <c r="I6235" s="64"/>
      <c r="J6235" s="65"/>
      <c r="K6235" s="10"/>
      <c r="L6235" s="21">
        <v>23290.901149425285</v>
      </c>
      <c r="M6235" s="68"/>
      <c r="N6235" s="4"/>
    </row>
    <row r="6236" spans="2:14">
      <c r="B6236" s="59" t="s">
        <v>9969</v>
      </c>
      <c r="C6236" s="7" t="s">
        <v>9970</v>
      </c>
      <c r="I6236" s="64"/>
      <c r="J6236" s="65"/>
      <c r="K6236" s="10"/>
      <c r="L6236" s="21">
        <v>13097.325862068967</v>
      </c>
      <c r="M6236" s="68"/>
      <c r="N6236" s="4"/>
    </row>
    <row r="6237" spans="2:14">
      <c r="B6237" s="59" t="s">
        <v>9971</v>
      </c>
      <c r="C6237" s="7" t="s">
        <v>9972</v>
      </c>
      <c r="I6237" s="64"/>
      <c r="J6237" s="65"/>
      <c r="K6237" s="10"/>
      <c r="L6237" s="21">
        <v>18002.03563218391</v>
      </c>
      <c r="M6237" s="68"/>
      <c r="N6237" s="4"/>
    </row>
    <row r="6238" spans="2:14">
      <c r="B6238" s="59" t="s">
        <v>9973</v>
      </c>
      <c r="C6238" s="7" t="s">
        <v>9974</v>
      </c>
      <c r="I6238" s="64"/>
      <c r="J6238" s="65"/>
      <c r="K6238" s="10"/>
      <c r="L6238" s="21">
        <v>18002.03563218391</v>
      </c>
      <c r="M6238" s="68"/>
      <c r="N6238" s="4"/>
    </row>
    <row r="6239" spans="2:14">
      <c r="B6239" s="59" t="s">
        <v>9975</v>
      </c>
      <c r="C6239" s="7" t="s">
        <v>9976</v>
      </c>
      <c r="I6239" s="64"/>
      <c r="J6239" s="65"/>
      <c r="K6239" s="10"/>
      <c r="L6239" s="21">
        <v>18812.467241379309</v>
      </c>
      <c r="M6239" s="68"/>
      <c r="N6239" s="4"/>
    </row>
    <row r="6240" spans="2:14">
      <c r="B6240" s="59" t="s">
        <v>9977</v>
      </c>
      <c r="C6240" s="7" t="s">
        <v>9978</v>
      </c>
      <c r="I6240" s="64"/>
      <c r="J6240" s="65"/>
      <c r="K6240" s="10"/>
      <c r="L6240" s="21">
        <v>18002.03563218391</v>
      </c>
      <c r="M6240" s="68"/>
      <c r="N6240" s="4"/>
    </row>
    <row r="6241" spans="2:14">
      <c r="B6241" s="59" t="s">
        <v>9979</v>
      </c>
      <c r="C6241" s="7" t="s">
        <v>9980</v>
      </c>
      <c r="I6241" s="64"/>
      <c r="J6241" s="65"/>
      <c r="K6241" s="10"/>
      <c r="L6241" s="21">
        <v>18002.03563218391</v>
      </c>
      <c r="M6241" s="68"/>
      <c r="N6241" s="4"/>
    </row>
    <row r="6242" spans="2:14">
      <c r="B6242" s="59" t="s">
        <v>9981</v>
      </c>
      <c r="C6242" s="7" t="s">
        <v>9982</v>
      </c>
      <c r="I6242" s="64"/>
      <c r="J6242" s="65"/>
      <c r="K6242" s="10"/>
      <c r="L6242" s="21">
        <v>18812.467241379309</v>
      </c>
      <c r="M6242" s="68"/>
      <c r="N6242" s="4"/>
    </row>
    <row r="6243" spans="2:14">
      <c r="B6243" s="59" t="s">
        <v>9983</v>
      </c>
      <c r="C6243" s="7" t="s">
        <v>9984</v>
      </c>
      <c r="I6243" s="64"/>
      <c r="J6243" s="65"/>
      <c r="K6243" s="10"/>
      <c r="L6243" s="21">
        <v>23290.901149425285</v>
      </c>
      <c r="M6243" s="68"/>
      <c r="N6243" s="4"/>
    </row>
    <row r="6244" spans="2:14">
      <c r="B6244" s="59" t="s">
        <v>9985</v>
      </c>
      <c r="C6244" s="7" t="s">
        <v>9986</v>
      </c>
      <c r="I6244" s="64"/>
      <c r="J6244" s="65"/>
      <c r="K6244" s="10"/>
      <c r="L6244" s="21">
        <v>13752.471264367816</v>
      </c>
      <c r="M6244" s="68"/>
      <c r="N6244" s="4"/>
    </row>
    <row r="6245" spans="2:14">
      <c r="B6245" s="59" t="s">
        <v>9987</v>
      </c>
      <c r="C6245" s="7" t="s">
        <v>9988</v>
      </c>
      <c r="I6245" s="64"/>
      <c r="J6245" s="65"/>
      <c r="K6245" s="10"/>
      <c r="L6245" s="21">
        <v>25430.907471264371</v>
      </c>
      <c r="M6245" s="68"/>
      <c r="N6245" s="4"/>
    </row>
    <row r="6246" spans="2:14">
      <c r="B6246" s="59" t="s">
        <v>9989</v>
      </c>
      <c r="C6246" s="7" t="s">
        <v>9990</v>
      </c>
      <c r="I6246" s="64"/>
      <c r="J6246" s="65"/>
      <c r="K6246" s="10"/>
      <c r="L6246" s="21">
        <v>32723.269540229885</v>
      </c>
      <c r="M6246" s="68"/>
      <c r="N6246" s="4"/>
    </row>
    <row r="6247" spans="2:14">
      <c r="B6247" s="59" t="s">
        <v>9991</v>
      </c>
      <c r="C6247" s="7" t="s">
        <v>9992</v>
      </c>
      <c r="I6247" s="64"/>
      <c r="J6247" s="65"/>
      <c r="K6247" s="10"/>
      <c r="L6247" s="21">
        <v>32723.269540229885</v>
      </c>
      <c r="M6247" s="68"/>
      <c r="N6247" s="4"/>
    </row>
    <row r="6248" spans="2:14">
      <c r="B6248" s="59" t="s">
        <v>9993</v>
      </c>
      <c r="C6248" s="7" t="s">
        <v>9994</v>
      </c>
      <c r="I6248" s="64"/>
      <c r="J6248" s="65"/>
      <c r="K6248" s="10"/>
      <c r="L6248" s="21">
        <v>33654.479310344832</v>
      </c>
      <c r="M6248" s="68"/>
      <c r="N6248" s="4"/>
    </row>
    <row r="6249" spans="2:14">
      <c r="B6249" s="59" t="s">
        <v>9995</v>
      </c>
      <c r="C6249" s="7" t="s">
        <v>9996</v>
      </c>
      <c r="I6249" s="64"/>
      <c r="J6249" s="65"/>
      <c r="K6249" s="10"/>
      <c r="L6249" s="21">
        <v>27351.178735632184</v>
      </c>
      <c r="M6249" s="68"/>
      <c r="N6249" s="4"/>
    </row>
    <row r="6250" spans="2:14">
      <c r="B6250" s="59" t="s">
        <v>9997</v>
      </c>
      <c r="C6250" s="7" t="s">
        <v>9998</v>
      </c>
      <c r="I6250" s="64"/>
      <c r="J6250" s="65"/>
      <c r="K6250" s="10"/>
      <c r="L6250" s="21">
        <v>35891.920114942528</v>
      </c>
      <c r="M6250" s="68"/>
      <c r="N6250" s="4"/>
    </row>
    <row r="6251" spans="2:14">
      <c r="B6251" s="59" t="s">
        <v>9999</v>
      </c>
      <c r="C6251" s="7" t="s">
        <v>10000</v>
      </c>
      <c r="I6251" s="64"/>
      <c r="J6251" s="65"/>
      <c r="K6251" s="10"/>
      <c r="L6251" s="21">
        <v>35891.920114942528</v>
      </c>
      <c r="M6251" s="68"/>
      <c r="N6251" s="4"/>
    </row>
    <row r="6252" spans="2:14">
      <c r="B6252" s="59" t="s">
        <v>10001</v>
      </c>
      <c r="C6252" s="7" t="s">
        <v>10002</v>
      </c>
      <c r="I6252" s="64"/>
      <c r="J6252" s="65"/>
      <c r="K6252" s="10"/>
      <c r="L6252" s="21">
        <v>37593.978735632183</v>
      </c>
      <c r="M6252" s="68"/>
      <c r="N6252" s="4"/>
    </row>
    <row r="6253" spans="2:14">
      <c r="B6253" s="59" t="s">
        <v>36976</v>
      </c>
      <c r="C6253" s="7" t="s">
        <v>39144</v>
      </c>
      <c r="I6253" s="64"/>
      <c r="J6253" s="65"/>
      <c r="K6253" s="10"/>
      <c r="L6253" s="21">
        <v>114365.24655172415</v>
      </c>
      <c r="M6253" s="68"/>
      <c r="N6253" s="4"/>
    </row>
    <row r="6254" spans="2:14">
      <c r="B6254" s="59" t="s">
        <v>36977</v>
      </c>
      <c r="C6254" s="7" t="s">
        <v>39145</v>
      </c>
      <c r="I6254" s="64"/>
      <c r="J6254" s="65"/>
      <c r="K6254" s="10"/>
      <c r="L6254" s="21">
        <v>12468.061494252874</v>
      </c>
      <c r="M6254" s="68"/>
      <c r="N6254" s="4"/>
    </row>
    <row r="6255" spans="2:14">
      <c r="B6255" s="59" t="s">
        <v>36978</v>
      </c>
      <c r="C6255" s="7" t="s">
        <v>39146</v>
      </c>
      <c r="I6255" s="64"/>
      <c r="J6255" s="65"/>
      <c r="K6255" s="10"/>
      <c r="L6255" s="21">
        <v>14145.761494252874</v>
      </c>
      <c r="M6255" s="68"/>
      <c r="N6255" s="4"/>
    </row>
    <row r="6256" spans="2:14">
      <c r="B6256" s="59" t="s">
        <v>36979</v>
      </c>
      <c r="C6256" s="7" t="s">
        <v>39147</v>
      </c>
      <c r="I6256" s="64"/>
      <c r="J6256" s="65"/>
      <c r="K6256" s="10"/>
      <c r="L6256" s="21">
        <v>14148.298850574713</v>
      </c>
      <c r="M6256" s="68"/>
      <c r="N6256" s="4"/>
    </row>
    <row r="6257" spans="2:14">
      <c r="B6257" s="59" t="s">
        <v>36980</v>
      </c>
      <c r="C6257" s="7" t="s">
        <v>39148</v>
      </c>
      <c r="I6257" s="64"/>
      <c r="J6257" s="65"/>
      <c r="K6257" s="10"/>
      <c r="L6257" s="21">
        <v>14855.713793103449</v>
      </c>
      <c r="M6257" s="68"/>
      <c r="N6257" s="4"/>
    </row>
    <row r="6258" spans="2:14">
      <c r="B6258" s="59" t="s">
        <v>36981</v>
      </c>
      <c r="C6258" s="7" t="s">
        <v>39149</v>
      </c>
      <c r="I6258" s="64"/>
      <c r="J6258" s="65"/>
      <c r="K6258" s="10"/>
      <c r="L6258" s="21">
        <v>17166.737931034484</v>
      </c>
      <c r="M6258" s="68"/>
      <c r="N6258" s="4"/>
    </row>
    <row r="6259" spans="2:14">
      <c r="B6259" s="59" t="s">
        <v>36982</v>
      </c>
      <c r="C6259" s="7" t="s">
        <v>39150</v>
      </c>
      <c r="I6259" s="64"/>
      <c r="J6259" s="65"/>
      <c r="K6259" s="10"/>
      <c r="L6259" s="21">
        <v>18157.321839080461</v>
      </c>
      <c r="M6259" s="68"/>
      <c r="N6259" s="4"/>
    </row>
    <row r="6260" spans="2:14">
      <c r="B6260" s="59" t="s">
        <v>36983</v>
      </c>
      <c r="C6260" s="7" t="s">
        <v>39151</v>
      </c>
      <c r="I6260" s="64"/>
      <c r="J6260" s="65"/>
      <c r="K6260" s="10"/>
      <c r="L6260" s="21">
        <v>15584.95</v>
      </c>
      <c r="M6260" s="68"/>
      <c r="N6260" s="4"/>
    </row>
    <row r="6261" spans="2:14">
      <c r="B6261" s="59" t="s">
        <v>36984</v>
      </c>
      <c r="C6261" s="7" t="s">
        <v>39152</v>
      </c>
      <c r="I6261" s="64"/>
      <c r="J6261" s="65"/>
      <c r="K6261" s="10"/>
      <c r="L6261" s="21">
        <v>18309.055747126436</v>
      </c>
      <c r="M6261" s="68"/>
      <c r="N6261" s="4"/>
    </row>
    <row r="6262" spans="2:14">
      <c r="B6262" s="59" t="s">
        <v>10003</v>
      </c>
      <c r="C6262" s="7" t="s">
        <v>10004</v>
      </c>
      <c r="I6262" s="64"/>
      <c r="J6262" s="65"/>
      <c r="K6262" s="10"/>
      <c r="L6262" s="21">
        <v>22482.499425287355</v>
      </c>
      <c r="M6262" s="68"/>
      <c r="N6262" s="4"/>
    </row>
    <row r="6263" spans="2:14">
      <c r="B6263" s="59" t="s">
        <v>10005</v>
      </c>
      <c r="C6263" s="7" t="s">
        <v>10006</v>
      </c>
      <c r="I6263" s="64"/>
      <c r="J6263" s="65"/>
      <c r="K6263" s="10"/>
      <c r="L6263" s="21">
        <v>21884.698275862069</v>
      </c>
      <c r="M6263" s="68"/>
      <c r="N6263" s="4"/>
    </row>
    <row r="6264" spans="2:14">
      <c r="B6264" s="59" t="s">
        <v>10007</v>
      </c>
      <c r="C6264" s="7" t="s">
        <v>10008</v>
      </c>
      <c r="I6264" s="64"/>
      <c r="J6264" s="65"/>
      <c r="K6264" s="10"/>
      <c r="L6264" s="21">
        <v>17589.461494252875</v>
      </c>
      <c r="M6264" s="68"/>
      <c r="N6264" s="4"/>
    </row>
    <row r="6265" spans="2:14">
      <c r="B6265" s="59" t="s">
        <v>36985</v>
      </c>
      <c r="C6265" s="7" t="s">
        <v>39153</v>
      </c>
      <c r="I6265" s="64"/>
      <c r="J6265" s="65"/>
      <c r="K6265" s="10"/>
      <c r="L6265" s="21">
        <v>18056.335057471264</v>
      </c>
      <c r="M6265" s="68"/>
      <c r="N6265" s="4"/>
    </row>
    <row r="6266" spans="2:14">
      <c r="B6266" s="59" t="s">
        <v>10009</v>
      </c>
      <c r="C6266" s="7" t="s">
        <v>10010</v>
      </c>
      <c r="I6266" s="64"/>
      <c r="J6266" s="65"/>
      <c r="K6266" s="10"/>
      <c r="L6266" s="21">
        <v>20081.145402298851</v>
      </c>
      <c r="M6266" s="68"/>
      <c r="N6266" s="4"/>
    </row>
    <row r="6267" spans="2:14">
      <c r="B6267" s="59" t="s">
        <v>36986</v>
      </c>
      <c r="C6267" s="7" t="s">
        <v>39154</v>
      </c>
      <c r="I6267" s="64"/>
      <c r="J6267" s="65"/>
      <c r="K6267" s="10"/>
      <c r="L6267" s="21">
        <v>21457.407471264371</v>
      </c>
      <c r="M6267" s="68"/>
      <c r="N6267" s="4"/>
    </row>
    <row r="6268" spans="2:14">
      <c r="B6268" s="59" t="s">
        <v>36987</v>
      </c>
      <c r="C6268" s="7" t="s">
        <v>39155</v>
      </c>
      <c r="I6268" s="64"/>
      <c r="J6268" s="65"/>
      <c r="K6268" s="10"/>
      <c r="L6268" s="21">
        <v>19706.124137931038</v>
      </c>
      <c r="M6268" s="68"/>
      <c r="N6268" s="4"/>
    </row>
    <row r="6269" spans="2:14">
      <c r="B6269" s="59" t="s">
        <v>36988</v>
      </c>
      <c r="C6269" s="7" t="s">
        <v>39156</v>
      </c>
      <c r="I6269" s="64"/>
      <c r="J6269" s="65"/>
      <c r="K6269" s="10"/>
      <c r="L6269" s="21">
        <v>21780.666666666668</v>
      </c>
      <c r="M6269" s="68"/>
      <c r="N6269" s="4"/>
    </row>
    <row r="6270" spans="2:14">
      <c r="B6270" s="59" t="s">
        <v>10011</v>
      </c>
      <c r="C6270" s="7" t="s">
        <v>10012</v>
      </c>
      <c r="I6270" s="64"/>
      <c r="J6270" s="65"/>
      <c r="K6270" s="10"/>
      <c r="L6270" s="21">
        <v>21766.051494252872</v>
      </c>
      <c r="M6270" s="68"/>
      <c r="N6270" s="4"/>
    </row>
    <row r="6271" spans="2:14">
      <c r="B6271" s="59" t="s">
        <v>36989</v>
      </c>
      <c r="C6271" s="7" t="s">
        <v>39157</v>
      </c>
      <c r="I6271" s="64"/>
      <c r="J6271" s="65"/>
      <c r="K6271" s="10"/>
      <c r="L6271" s="21">
        <v>19737.079885057472</v>
      </c>
      <c r="M6271" s="68"/>
      <c r="N6271" s="4"/>
    </row>
    <row r="6272" spans="2:14">
      <c r="B6272" s="59" t="s">
        <v>36990</v>
      </c>
      <c r="C6272" s="7" t="s">
        <v>39158</v>
      </c>
      <c r="I6272" s="64"/>
      <c r="J6272" s="65"/>
      <c r="K6272" s="10"/>
      <c r="L6272" s="21">
        <v>22133.866666666665</v>
      </c>
      <c r="M6272" s="68"/>
      <c r="N6272" s="4"/>
    </row>
    <row r="6273" spans="2:14">
      <c r="B6273" s="59" t="s">
        <v>36991</v>
      </c>
      <c r="C6273" s="7" t="s">
        <v>39159</v>
      </c>
      <c r="I6273" s="64"/>
      <c r="J6273" s="65"/>
      <c r="K6273" s="10"/>
      <c r="L6273" s="21">
        <v>23500.994252873566</v>
      </c>
      <c r="M6273" s="68"/>
      <c r="N6273" s="4"/>
    </row>
    <row r="6274" spans="2:14">
      <c r="B6274" s="59" t="s">
        <v>10013</v>
      </c>
      <c r="C6274" s="7" t="s">
        <v>10014</v>
      </c>
      <c r="I6274" s="64"/>
      <c r="J6274" s="65"/>
      <c r="K6274" s="10"/>
      <c r="L6274" s="21">
        <v>26561.045977011494</v>
      </c>
      <c r="M6274" s="68"/>
      <c r="N6274" s="4"/>
    </row>
    <row r="6275" spans="2:14">
      <c r="B6275" s="59" t="s">
        <v>10015</v>
      </c>
      <c r="C6275" s="7" t="s">
        <v>10016</v>
      </c>
      <c r="I6275" s="64"/>
      <c r="J6275" s="65"/>
      <c r="K6275" s="10"/>
      <c r="L6275" s="21">
        <v>21757.322988505748</v>
      </c>
      <c r="M6275" s="68"/>
      <c r="N6275" s="4"/>
    </row>
    <row r="6276" spans="2:14">
      <c r="B6276" s="59" t="s">
        <v>10017</v>
      </c>
      <c r="C6276" s="7" t="s">
        <v>10018</v>
      </c>
      <c r="I6276" s="64"/>
      <c r="J6276" s="65"/>
      <c r="K6276" s="10"/>
      <c r="L6276" s="21">
        <v>26503.194252873564</v>
      </c>
      <c r="M6276" s="68"/>
      <c r="N6276" s="4"/>
    </row>
    <row r="6277" spans="2:14">
      <c r="B6277" s="59" t="s">
        <v>10019</v>
      </c>
      <c r="C6277" s="7" t="s">
        <v>10020</v>
      </c>
      <c r="I6277" s="64"/>
      <c r="J6277" s="65"/>
      <c r="K6277" s="10"/>
      <c r="L6277" s="21">
        <v>24717.40287356322</v>
      </c>
      <c r="M6277" s="68"/>
      <c r="N6277" s="4"/>
    </row>
    <row r="6278" spans="2:14">
      <c r="B6278" s="59" t="s">
        <v>36992</v>
      </c>
      <c r="C6278" s="7" t="s">
        <v>39160</v>
      </c>
      <c r="I6278" s="64"/>
      <c r="J6278" s="65"/>
      <c r="K6278" s="10"/>
      <c r="L6278" s="21">
        <v>25238.575862068967</v>
      </c>
      <c r="M6278" s="68"/>
      <c r="N6278" s="4"/>
    </row>
    <row r="6279" spans="2:14">
      <c r="B6279" s="59" t="s">
        <v>36993</v>
      </c>
      <c r="C6279" s="7" t="s">
        <v>39161</v>
      </c>
      <c r="I6279" s="64"/>
      <c r="J6279" s="65"/>
      <c r="K6279" s="10"/>
      <c r="L6279" s="21">
        <v>27635.870114942529</v>
      </c>
      <c r="M6279" s="68"/>
      <c r="N6279" s="4"/>
    </row>
    <row r="6280" spans="2:14">
      <c r="B6280" s="59" t="s">
        <v>10021</v>
      </c>
      <c r="C6280" s="7" t="s">
        <v>10022</v>
      </c>
      <c r="I6280" s="64"/>
      <c r="J6280" s="65"/>
      <c r="K6280" s="10"/>
      <c r="L6280" s="21">
        <v>25987.095977011493</v>
      </c>
      <c r="M6280" s="68"/>
      <c r="N6280" s="4"/>
    </row>
    <row r="6281" spans="2:14">
      <c r="B6281" s="59" t="s">
        <v>36994</v>
      </c>
      <c r="C6281" s="7" t="s">
        <v>39162</v>
      </c>
      <c r="I6281" s="64"/>
      <c r="J6281" s="65"/>
      <c r="K6281" s="10"/>
      <c r="L6281" s="21">
        <v>17005.362068965518</v>
      </c>
      <c r="M6281" s="68"/>
      <c r="N6281" s="4"/>
    </row>
    <row r="6282" spans="2:14">
      <c r="B6282" s="59" t="s">
        <v>36995</v>
      </c>
      <c r="C6282" s="7" t="s">
        <v>39163</v>
      </c>
      <c r="I6282" s="64"/>
      <c r="J6282" s="65"/>
      <c r="K6282" s="10"/>
      <c r="L6282" s="21">
        <v>19227.578735632185</v>
      </c>
      <c r="M6282" s="68"/>
      <c r="N6282" s="4"/>
    </row>
    <row r="6283" spans="2:14">
      <c r="B6283" s="59" t="s">
        <v>36996</v>
      </c>
      <c r="C6283" s="7" t="s">
        <v>39164</v>
      </c>
      <c r="I6283" s="64"/>
      <c r="J6283" s="65"/>
      <c r="K6283" s="10"/>
      <c r="L6283" s="21">
        <v>24935.108045977013</v>
      </c>
      <c r="M6283" s="68"/>
      <c r="N6283" s="4"/>
    </row>
    <row r="6284" spans="2:14">
      <c r="B6284" s="59" t="s">
        <v>10023</v>
      </c>
      <c r="C6284" s="7" t="s">
        <v>10024</v>
      </c>
      <c r="I6284" s="64"/>
      <c r="J6284" s="65"/>
      <c r="K6284" s="10"/>
      <c r="L6284" s="21">
        <v>14606.037931034483</v>
      </c>
      <c r="M6284" s="68"/>
      <c r="N6284" s="4"/>
    </row>
    <row r="6285" spans="2:14">
      <c r="B6285" s="59" t="s">
        <v>10025</v>
      </c>
      <c r="C6285" s="7" t="s">
        <v>10026</v>
      </c>
      <c r="I6285" s="64"/>
      <c r="J6285" s="65"/>
      <c r="K6285" s="10"/>
      <c r="L6285" s="21">
        <v>26701.615517241382</v>
      </c>
      <c r="M6285" s="68"/>
      <c r="N6285" s="4"/>
    </row>
    <row r="6286" spans="2:14">
      <c r="B6286" s="59" t="s">
        <v>10027</v>
      </c>
      <c r="C6286" s="7" t="s">
        <v>10028</v>
      </c>
      <c r="I6286" s="64"/>
      <c r="J6286" s="65"/>
      <c r="K6286" s="10"/>
      <c r="L6286" s="21">
        <v>34357.834482758619</v>
      </c>
      <c r="M6286" s="68"/>
      <c r="N6286" s="4"/>
    </row>
    <row r="6287" spans="2:14">
      <c r="B6287" s="59" t="s">
        <v>10029</v>
      </c>
      <c r="C6287" s="7" t="s">
        <v>10030</v>
      </c>
      <c r="I6287" s="64"/>
      <c r="J6287" s="65"/>
      <c r="K6287" s="10"/>
      <c r="L6287" s="21">
        <v>34357.834482758619</v>
      </c>
      <c r="M6287" s="68"/>
      <c r="N6287" s="4"/>
    </row>
    <row r="6288" spans="2:14">
      <c r="B6288" s="59" t="s">
        <v>10031</v>
      </c>
      <c r="C6288" s="7" t="s">
        <v>10032</v>
      </c>
      <c r="I6288" s="64"/>
      <c r="J6288" s="65"/>
      <c r="K6288" s="10"/>
      <c r="L6288" s="21">
        <v>35335.731609195405</v>
      </c>
      <c r="M6288" s="68"/>
      <c r="N6288" s="4"/>
    </row>
    <row r="6289" spans="2:14">
      <c r="B6289" s="59" t="s">
        <v>10033</v>
      </c>
      <c r="C6289" s="7" t="s">
        <v>10034</v>
      </c>
      <c r="I6289" s="64"/>
      <c r="J6289" s="65"/>
      <c r="K6289" s="10"/>
      <c r="L6289" s="21">
        <v>28720.843678160923</v>
      </c>
      <c r="M6289" s="68"/>
      <c r="N6289" s="4"/>
    </row>
    <row r="6290" spans="2:14">
      <c r="B6290" s="59" t="s">
        <v>10035</v>
      </c>
      <c r="C6290" s="7" t="s">
        <v>10036</v>
      </c>
      <c r="I6290" s="64"/>
      <c r="J6290" s="65"/>
      <c r="K6290" s="10"/>
      <c r="L6290" s="21">
        <v>37685.831034482762</v>
      </c>
      <c r="M6290" s="68"/>
      <c r="N6290" s="4"/>
    </row>
    <row r="6291" spans="2:14">
      <c r="B6291" s="59" t="s">
        <v>10037</v>
      </c>
      <c r="C6291" s="7" t="s">
        <v>10038</v>
      </c>
      <c r="I6291" s="64"/>
      <c r="J6291" s="65"/>
      <c r="K6291" s="10"/>
      <c r="L6291" s="21">
        <v>37685.831034482762</v>
      </c>
      <c r="M6291" s="68"/>
      <c r="N6291" s="4"/>
    </row>
    <row r="6292" spans="2:14">
      <c r="B6292" s="59" t="s">
        <v>10039</v>
      </c>
      <c r="C6292" s="7" t="s">
        <v>10040</v>
      </c>
      <c r="I6292" s="64"/>
      <c r="J6292" s="65"/>
      <c r="K6292" s="10"/>
      <c r="L6292" s="21">
        <v>39472.637356321837</v>
      </c>
      <c r="M6292" s="68"/>
      <c r="N6292" s="4"/>
    </row>
    <row r="6293" spans="2:14">
      <c r="B6293" s="59" t="s">
        <v>10041</v>
      </c>
      <c r="C6293" s="7" t="s">
        <v>10042</v>
      </c>
      <c r="I6293" s="64"/>
      <c r="J6293" s="65"/>
      <c r="K6293" s="10"/>
      <c r="L6293" s="21">
        <v>9418.1591954023006</v>
      </c>
      <c r="M6293" s="68"/>
      <c r="N6293" s="4"/>
    </row>
    <row r="6294" spans="2:14">
      <c r="B6294" s="59" t="s">
        <v>10043</v>
      </c>
      <c r="C6294" s="7" t="s">
        <v>10044</v>
      </c>
      <c r="I6294" s="64"/>
      <c r="J6294" s="65"/>
      <c r="K6294" s="10"/>
      <c r="L6294" s="21">
        <v>12095.070114942528</v>
      </c>
      <c r="M6294" s="68"/>
      <c r="N6294" s="4"/>
    </row>
    <row r="6295" spans="2:14">
      <c r="B6295" s="59" t="s">
        <v>10045</v>
      </c>
      <c r="C6295" s="7" t="s">
        <v>10046</v>
      </c>
      <c r="I6295" s="64"/>
      <c r="J6295" s="65"/>
      <c r="K6295" s="10"/>
      <c r="L6295" s="21">
        <v>12095.070114942528</v>
      </c>
      <c r="M6295" s="68"/>
      <c r="N6295" s="4"/>
    </row>
    <row r="6296" spans="2:14">
      <c r="B6296" s="59" t="s">
        <v>10047</v>
      </c>
      <c r="C6296" s="7" t="s">
        <v>10048</v>
      </c>
      <c r="I6296" s="64"/>
      <c r="J6296" s="65"/>
      <c r="K6296" s="10"/>
      <c r="L6296" s="21">
        <v>12417.82183908046</v>
      </c>
      <c r="M6296" s="68"/>
      <c r="N6296" s="4"/>
    </row>
    <row r="6297" spans="2:14">
      <c r="B6297" s="59" t="s">
        <v>36997</v>
      </c>
      <c r="C6297" s="7" t="s">
        <v>39165</v>
      </c>
      <c r="I6297" s="64"/>
      <c r="J6297" s="65"/>
      <c r="K6297" s="10"/>
      <c r="L6297" s="21">
        <v>155.2862068965517</v>
      </c>
      <c r="M6297" s="68"/>
      <c r="N6297" s="4"/>
    </row>
    <row r="6298" spans="2:14">
      <c r="B6298" s="59" t="s">
        <v>36998</v>
      </c>
      <c r="C6298" s="7" t="s">
        <v>39166</v>
      </c>
      <c r="I6298" s="64"/>
      <c r="J6298" s="65"/>
      <c r="K6298" s="10"/>
      <c r="L6298" s="21">
        <v>155.2862068965517</v>
      </c>
      <c r="M6298" s="68"/>
      <c r="N6298" s="4"/>
    </row>
    <row r="6299" spans="2:14">
      <c r="B6299" s="59" t="s">
        <v>10049</v>
      </c>
      <c r="C6299" s="7" t="s">
        <v>10050</v>
      </c>
      <c r="I6299" s="64"/>
      <c r="J6299" s="65"/>
      <c r="K6299" s="10"/>
      <c r="L6299" s="21">
        <v>158.33103448275861</v>
      </c>
      <c r="M6299" s="68"/>
      <c r="N6299" s="4"/>
    </row>
    <row r="6300" spans="2:14">
      <c r="B6300" s="59" t="s">
        <v>10051</v>
      </c>
      <c r="C6300" s="7" t="s">
        <v>10052</v>
      </c>
      <c r="I6300" s="64"/>
      <c r="J6300" s="65"/>
      <c r="K6300" s="10"/>
      <c r="L6300" s="21">
        <v>158.33103448275861</v>
      </c>
      <c r="M6300" s="68"/>
      <c r="N6300" s="4"/>
    </row>
    <row r="6301" spans="2:14">
      <c r="B6301" s="59" t="s">
        <v>10053</v>
      </c>
      <c r="C6301" s="7" t="s">
        <v>10054</v>
      </c>
      <c r="I6301" s="64"/>
      <c r="J6301" s="65"/>
      <c r="K6301" s="10"/>
      <c r="L6301" s="21">
        <v>158.33103448275861</v>
      </c>
      <c r="M6301" s="68"/>
      <c r="N6301" s="4"/>
    </row>
    <row r="6302" spans="2:14">
      <c r="B6302" s="59" t="s">
        <v>10055</v>
      </c>
      <c r="C6302" s="7" t="s">
        <v>10056</v>
      </c>
      <c r="I6302" s="64"/>
      <c r="J6302" s="65"/>
      <c r="K6302" s="10"/>
      <c r="L6302" s="21">
        <v>158.33103448275861</v>
      </c>
      <c r="M6302" s="68"/>
      <c r="N6302" s="4"/>
    </row>
    <row r="6303" spans="2:14">
      <c r="B6303" s="59" t="s">
        <v>10057</v>
      </c>
      <c r="C6303" s="7" t="s">
        <v>10058</v>
      </c>
      <c r="I6303" s="64"/>
      <c r="J6303" s="65"/>
      <c r="K6303" s="10"/>
      <c r="L6303" s="21">
        <v>316.15459770114944</v>
      </c>
      <c r="M6303" s="68"/>
      <c r="N6303" s="4"/>
    </row>
    <row r="6304" spans="2:14">
      <c r="B6304" s="59" t="s">
        <v>10059</v>
      </c>
      <c r="C6304" s="7" t="s">
        <v>10060</v>
      </c>
      <c r="I6304" s="64"/>
      <c r="J6304" s="65"/>
      <c r="K6304" s="10"/>
      <c r="L6304" s="21">
        <v>316.15459770114944</v>
      </c>
      <c r="M6304" s="68"/>
      <c r="N6304" s="4"/>
    </row>
    <row r="6305" spans="2:14">
      <c r="B6305" s="59" t="s">
        <v>10061</v>
      </c>
      <c r="C6305" s="7" t="s">
        <v>10062</v>
      </c>
      <c r="I6305" s="64"/>
      <c r="J6305" s="65"/>
      <c r="K6305" s="10"/>
      <c r="L6305" s="21">
        <v>281.64655172413791</v>
      </c>
      <c r="M6305" s="68"/>
      <c r="N6305" s="4"/>
    </row>
    <row r="6306" spans="2:14">
      <c r="B6306" s="59" t="s">
        <v>10063</v>
      </c>
      <c r="C6306" s="7" t="s">
        <v>10064</v>
      </c>
      <c r="I6306" s="64"/>
      <c r="J6306" s="65"/>
      <c r="K6306" s="10"/>
      <c r="L6306" s="21">
        <v>505.44137931034481</v>
      </c>
      <c r="M6306" s="68"/>
      <c r="N6306" s="4"/>
    </row>
    <row r="6307" spans="2:14">
      <c r="B6307" s="59" t="s">
        <v>10065</v>
      </c>
      <c r="C6307" s="7" t="s">
        <v>10066</v>
      </c>
      <c r="I6307" s="64"/>
      <c r="J6307" s="65"/>
      <c r="K6307" s="10"/>
      <c r="L6307" s="21">
        <v>1082.9436781609197</v>
      </c>
      <c r="M6307" s="68"/>
      <c r="N6307" s="4"/>
    </row>
    <row r="6308" spans="2:14">
      <c r="B6308" s="59" t="s">
        <v>36999</v>
      </c>
      <c r="C6308" s="7" t="s">
        <v>39167</v>
      </c>
      <c r="I6308" s="64"/>
      <c r="J6308" s="65"/>
      <c r="K6308" s="10"/>
      <c r="L6308" s="21">
        <v>1334.6494252873563</v>
      </c>
      <c r="M6308" s="68"/>
      <c r="N6308" s="4"/>
    </row>
    <row r="6309" spans="2:14">
      <c r="B6309" s="59" t="s">
        <v>37000</v>
      </c>
      <c r="C6309" s="7" t="s">
        <v>39168</v>
      </c>
      <c r="I6309" s="64"/>
      <c r="J6309" s="65"/>
      <c r="K6309" s="10"/>
      <c r="L6309" s="21">
        <v>1334.6494252873563</v>
      </c>
      <c r="M6309" s="68"/>
      <c r="N6309" s="4"/>
    </row>
    <row r="6310" spans="2:14">
      <c r="B6310" s="59" t="s">
        <v>37001</v>
      </c>
      <c r="C6310" s="7" t="s">
        <v>39169</v>
      </c>
      <c r="I6310" s="64"/>
      <c r="J6310" s="65"/>
      <c r="K6310" s="10"/>
      <c r="L6310" s="21">
        <v>1334.6494252873563</v>
      </c>
      <c r="M6310" s="68"/>
      <c r="N6310" s="4"/>
    </row>
    <row r="6311" spans="2:14">
      <c r="B6311" s="59" t="s">
        <v>37002</v>
      </c>
      <c r="C6311" s="7" t="s">
        <v>39170</v>
      </c>
      <c r="I6311" s="64"/>
      <c r="J6311" s="65"/>
      <c r="K6311" s="10"/>
      <c r="L6311" s="21">
        <v>1334.6494252873563</v>
      </c>
      <c r="M6311" s="68"/>
      <c r="N6311" s="4"/>
    </row>
    <row r="6312" spans="2:14">
      <c r="B6312" s="59" t="s">
        <v>37003</v>
      </c>
      <c r="C6312" s="7" t="s">
        <v>39171</v>
      </c>
      <c r="I6312" s="64"/>
      <c r="J6312" s="65"/>
      <c r="K6312" s="10"/>
      <c r="L6312" s="21">
        <v>1334.6494252873563</v>
      </c>
      <c r="M6312" s="68"/>
      <c r="N6312" s="4"/>
    </row>
    <row r="6313" spans="2:14">
      <c r="B6313" s="59" t="s">
        <v>37004</v>
      </c>
      <c r="C6313" s="7" t="s">
        <v>39172</v>
      </c>
      <c r="I6313" s="64"/>
      <c r="J6313" s="65"/>
      <c r="K6313" s="10"/>
      <c r="L6313" s="21">
        <v>1334.6494252873563</v>
      </c>
      <c r="M6313" s="68"/>
      <c r="N6313" s="4"/>
    </row>
    <row r="6314" spans="2:14">
      <c r="B6314" s="59" t="s">
        <v>37005</v>
      </c>
      <c r="C6314" s="7" t="s">
        <v>39173</v>
      </c>
      <c r="I6314" s="64"/>
      <c r="J6314" s="65"/>
      <c r="K6314" s="10"/>
      <c r="L6314" s="21">
        <v>1334.6494252873563</v>
      </c>
      <c r="M6314" s="68"/>
      <c r="N6314" s="4"/>
    </row>
    <row r="6315" spans="2:14">
      <c r="B6315" s="59" t="s">
        <v>37006</v>
      </c>
      <c r="C6315" s="7" t="s">
        <v>39174</v>
      </c>
      <c r="I6315" s="64"/>
      <c r="J6315" s="65"/>
      <c r="K6315" s="10"/>
      <c r="L6315" s="21">
        <v>1877.6436781609195</v>
      </c>
      <c r="M6315" s="68"/>
      <c r="N6315" s="4"/>
    </row>
    <row r="6316" spans="2:14">
      <c r="B6316" s="59" t="s">
        <v>37007</v>
      </c>
      <c r="C6316" s="7" t="s">
        <v>39175</v>
      </c>
      <c r="I6316" s="64"/>
      <c r="J6316" s="65"/>
      <c r="K6316" s="10"/>
      <c r="L6316" s="21">
        <v>1877.6436781609195</v>
      </c>
      <c r="M6316" s="68"/>
      <c r="N6316" s="4"/>
    </row>
    <row r="6317" spans="2:14">
      <c r="B6317" s="59" t="s">
        <v>37008</v>
      </c>
      <c r="C6317" s="7" t="s">
        <v>39176</v>
      </c>
      <c r="I6317" s="64"/>
      <c r="J6317" s="65"/>
      <c r="K6317" s="10"/>
      <c r="L6317" s="21">
        <v>1877.6436781609195</v>
      </c>
      <c r="M6317" s="68"/>
      <c r="N6317" s="4"/>
    </row>
    <row r="6318" spans="2:14">
      <c r="B6318" s="59" t="s">
        <v>37009</v>
      </c>
      <c r="C6318" s="7" t="s">
        <v>39177</v>
      </c>
      <c r="I6318" s="64"/>
      <c r="J6318" s="65"/>
      <c r="K6318" s="10"/>
      <c r="L6318" s="21">
        <v>1601.5793103448277</v>
      </c>
      <c r="M6318" s="68"/>
      <c r="N6318" s="4"/>
    </row>
    <row r="6319" spans="2:14">
      <c r="B6319" s="59" t="s">
        <v>37010</v>
      </c>
      <c r="C6319" s="7" t="s">
        <v>39178</v>
      </c>
      <c r="I6319" s="64"/>
      <c r="J6319" s="65"/>
      <c r="K6319" s="10"/>
      <c r="L6319" s="21">
        <v>1601.5793103448277</v>
      </c>
      <c r="M6319" s="68"/>
      <c r="N6319" s="4"/>
    </row>
    <row r="6320" spans="2:14">
      <c r="B6320" s="59" t="s">
        <v>37011</v>
      </c>
      <c r="C6320" s="7" t="s">
        <v>39179</v>
      </c>
      <c r="I6320" s="64"/>
      <c r="J6320" s="65"/>
      <c r="K6320" s="10"/>
      <c r="L6320" s="21">
        <v>1601.5793103448277</v>
      </c>
      <c r="M6320" s="68"/>
      <c r="N6320" s="4"/>
    </row>
    <row r="6321" spans="2:14">
      <c r="B6321" s="59" t="s">
        <v>37012</v>
      </c>
      <c r="C6321" s="7" t="s">
        <v>39180</v>
      </c>
      <c r="I6321" s="64"/>
      <c r="J6321" s="65"/>
      <c r="K6321" s="10"/>
      <c r="L6321" s="21">
        <v>1601.5793103448277</v>
      </c>
      <c r="M6321" s="68"/>
      <c r="N6321" s="4"/>
    </row>
    <row r="6322" spans="2:14">
      <c r="B6322" s="59" t="s">
        <v>37013</v>
      </c>
      <c r="C6322" s="7" t="s">
        <v>39181</v>
      </c>
      <c r="I6322" s="64"/>
      <c r="J6322" s="65"/>
      <c r="K6322" s="10"/>
      <c r="L6322" s="21">
        <v>1601.5793103448277</v>
      </c>
      <c r="M6322" s="68"/>
      <c r="N6322" s="4"/>
    </row>
    <row r="6323" spans="2:14">
      <c r="B6323" s="59" t="s">
        <v>37014</v>
      </c>
      <c r="C6323" s="7" t="s">
        <v>39182</v>
      </c>
      <c r="I6323" s="64"/>
      <c r="J6323" s="65"/>
      <c r="K6323" s="10"/>
      <c r="L6323" s="21">
        <v>1601.5793103448277</v>
      </c>
      <c r="M6323" s="68"/>
      <c r="N6323" s="4"/>
    </row>
    <row r="6324" spans="2:14">
      <c r="B6324" s="59" t="s">
        <v>37015</v>
      </c>
      <c r="C6324" s="7" t="s">
        <v>39183</v>
      </c>
      <c r="I6324" s="64"/>
      <c r="J6324" s="65"/>
      <c r="K6324" s="10"/>
      <c r="L6324" s="21">
        <v>1729.4620689655173</v>
      </c>
      <c r="M6324" s="68"/>
      <c r="N6324" s="4"/>
    </row>
    <row r="6325" spans="2:14">
      <c r="B6325" s="59" t="s">
        <v>37016</v>
      </c>
      <c r="C6325" s="7" t="s">
        <v>39184</v>
      </c>
      <c r="I6325" s="64"/>
      <c r="J6325" s="65"/>
      <c r="K6325" s="10"/>
      <c r="L6325" s="21">
        <v>1729.4620689655173</v>
      </c>
      <c r="M6325" s="68"/>
      <c r="N6325" s="4"/>
    </row>
    <row r="6326" spans="2:14">
      <c r="B6326" s="59" t="s">
        <v>37017</v>
      </c>
      <c r="C6326" s="7" t="s">
        <v>39185</v>
      </c>
      <c r="I6326" s="64"/>
      <c r="J6326" s="65"/>
      <c r="K6326" s="10"/>
      <c r="L6326" s="21">
        <v>1729.4620689655173</v>
      </c>
      <c r="M6326" s="68"/>
      <c r="N6326" s="4"/>
    </row>
    <row r="6327" spans="2:14">
      <c r="B6327" s="59" t="s">
        <v>37018</v>
      </c>
      <c r="C6327" s="7" t="s">
        <v>39186</v>
      </c>
      <c r="I6327" s="64"/>
      <c r="J6327" s="65"/>
      <c r="K6327" s="10"/>
      <c r="L6327" s="21">
        <v>1729.4620689655173</v>
      </c>
      <c r="M6327" s="68"/>
      <c r="N6327" s="4"/>
    </row>
    <row r="6328" spans="2:14">
      <c r="B6328" s="59" t="s">
        <v>37019</v>
      </c>
      <c r="C6328" s="7" t="s">
        <v>39187</v>
      </c>
      <c r="I6328" s="64"/>
      <c r="J6328" s="65"/>
      <c r="K6328" s="10"/>
      <c r="L6328" s="21">
        <v>1729.4620689655173</v>
      </c>
      <c r="M6328" s="68"/>
      <c r="N6328" s="4"/>
    </row>
    <row r="6329" spans="2:14">
      <c r="B6329" s="59" t="s">
        <v>37020</v>
      </c>
      <c r="C6329" s="7" t="s">
        <v>39188</v>
      </c>
      <c r="I6329" s="64"/>
      <c r="J6329" s="65"/>
      <c r="K6329" s="10"/>
      <c r="L6329" s="21">
        <v>1360.5304597701149</v>
      </c>
      <c r="M6329" s="68"/>
      <c r="N6329" s="4"/>
    </row>
    <row r="6330" spans="2:14">
      <c r="B6330" s="59" t="s">
        <v>37021</v>
      </c>
      <c r="C6330" s="7" t="s">
        <v>39189</v>
      </c>
      <c r="I6330" s="64"/>
      <c r="J6330" s="65"/>
      <c r="K6330" s="10"/>
      <c r="L6330" s="21">
        <v>1769.0448275862068</v>
      </c>
      <c r="M6330" s="68"/>
      <c r="N6330" s="4"/>
    </row>
    <row r="6331" spans="2:14">
      <c r="B6331" s="59" t="s">
        <v>10067</v>
      </c>
      <c r="C6331" s="7" t="s">
        <v>10068</v>
      </c>
      <c r="I6331" s="64"/>
      <c r="J6331" s="65"/>
      <c r="K6331" s="10"/>
      <c r="L6331" s="21">
        <v>691.17586206896544</v>
      </c>
      <c r="M6331" s="68"/>
      <c r="N6331" s="4"/>
    </row>
    <row r="6332" spans="2:14">
      <c r="B6332" s="59" t="s">
        <v>10069</v>
      </c>
      <c r="C6332" s="7" t="s">
        <v>10070</v>
      </c>
      <c r="I6332" s="64"/>
      <c r="J6332" s="65"/>
      <c r="K6332" s="10"/>
      <c r="L6332" s="21">
        <v>691.17586206896544</v>
      </c>
      <c r="M6332" s="68"/>
      <c r="N6332" s="4"/>
    </row>
    <row r="6333" spans="2:14">
      <c r="B6333" s="59" t="s">
        <v>10071</v>
      </c>
      <c r="C6333" s="7" t="s">
        <v>10072</v>
      </c>
      <c r="I6333" s="64"/>
      <c r="J6333" s="65"/>
      <c r="K6333" s="10"/>
      <c r="L6333" s="21">
        <v>691.17586206896544</v>
      </c>
      <c r="M6333" s="68"/>
      <c r="N6333" s="4"/>
    </row>
    <row r="6334" spans="2:14">
      <c r="B6334" s="59" t="s">
        <v>10073</v>
      </c>
      <c r="C6334" s="7" t="s">
        <v>10074</v>
      </c>
      <c r="I6334" s="64"/>
      <c r="J6334" s="65"/>
      <c r="K6334" s="10"/>
      <c r="L6334" s="21">
        <v>691.17586206896544</v>
      </c>
      <c r="M6334" s="68"/>
      <c r="N6334" s="4"/>
    </row>
    <row r="6335" spans="2:14">
      <c r="B6335" s="59" t="s">
        <v>10075</v>
      </c>
      <c r="C6335" s="7" t="s">
        <v>10076</v>
      </c>
      <c r="I6335" s="64"/>
      <c r="J6335" s="65"/>
      <c r="K6335" s="10"/>
      <c r="L6335" s="21">
        <v>691.17586206896544</v>
      </c>
      <c r="M6335" s="68"/>
      <c r="N6335" s="4"/>
    </row>
    <row r="6336" spans="2:14">
      <c r="B6336" s="59" t="s">
        <v>10077</v>
      </c>
      <c r="C6336" s="7" t="s">
        <v>10078</v>
      </c>
      <c r="I6336" s="64"/>
      <c r="J6336" s="65"/>
      <c r="K6336" s="10"/>
      <c r="L6336" s="21">
        <v>691.17586206896544</v>
      </c>
      <c r="M6336" s="68"/>
      <c r="N6336" s="4"/>
    </row>
    <row r="6337" spans="2:14">
      <c r="B6337" s="59" t="s">
        <v>10079</v>
      </c>
      <c r="C6337" s="7" t="s">
        <v>10080</v>
      </c>
      <c r="I6337" s="64"/>
      <c r="J6337" s="65"/>
      <c r="K6337" s="10"/>
      <c r="L6337" s="21">
        <v>691.17586206896544</v>
      </c>
      <c r="M6337" s="68"/>
      <c r="N6337" s="4"/>
    </row>
    <row r="6338" spans="2:14">
      <c r="B6338" s="59" t="s">
        <v>10081</v>
      </c>
      <c r="C6338" s="7" t="s">
        <v>10082</v>
      </c>
      <c r="I6338" s="64"/>
      <c r="J6338" s="65"/>
      <c r="K6338" s="10"/>
      <c r="L6338" s="21">
        <v>691.17586206896544</v>
      </c>
      <c r="M6338" s="68"/>
      <c r="N6338" s="4"/>
    </row>
    <row r="6339" spans="2:14">
      <c r="B6339" s="59" t="s">
        <v>10083</v>
      </c>
      <c r="C6339" s="7" t="s">
        <v>10084</v>
      </c>
      <c r="I6339" s="64"/>
      <c r="J6339" s="65"/>
      <c r="K6339" s="10"/>
      <c r="L6339" s="21">
        <v>969.77758620689656</v>
      </c>
      <c r="M6339" s="68"/>
      <c r="N6339" s="4"/>
    </row>
    <row r="6340" spans="2:14">
      <c r="B6340" s="59" t="s">
        <v>10085</v>
      </c>
      <c r="C6340" s="7" t="s">
        <v>10086</v>
      </c>
      <c r="I6340" s="64"/>
      <c r="J6340" s="65"/>
      <c r="K6340" s="10"/>
      <c r="L6340" s="21">
        <v>969.77758620689656</v>
      </c>
      <c r="M6340" s="68"/>
      <c r="N6340" s="4"/>
    </row>
    <row r="6341" spans="2:14">
      <c r="B6341" s="59" t="s">
        <v>10087</v>
      </c>
      <c r="C6341" s="7" t="s">
        <v>10088</v>
      </c>
      <c r="I6341" s="64"/>
      <c r="J6341" s="65"/>
      <c r="K6341" s="10"/>
      <c r="L6341" s="21">
        <v>969.77758620689656</v>
      </c>
      <c r="M6341" s="68"/>
      <c r="N6341" s="4"/>
    </row>
    <row r="6342" spans="2:14">
      <c r="B6342" s="59" t="s">
        <v>10089</v>
      </c>
      <c r="C6342" s="7" t="s">
        <v>10090</v>
      </c>
      <c r="I6342" s="64"/>
      <c r="J6342" s="65"/>
      <c r="K6342" s="10"/>
      <c r="L6342" s="21">
        <v>9154.2741379310337</v>
      </c>
      <c r="M6342" s="68"/>
      <c r="N6342" s="4"/>
    </row>
    <row r="6343" spans="2:14">
      <c r="B6343" s="59" t="s">
        <v>10091</v>
      </c>
      <c r="C6343" s="7" t="s">
        <v>10092</v>
      </c>
      <c r="I6343" s="64"/>
      <c r="J6343" s="65"/>
      <c r="K6343" s="10"/>
      <c r="L6343" s="21">
        <v>11288.190804597702</v>
      </c>
      <c r="M6343" s="68"/>
      <c r="N6343" s="4"/>
    </row>
    <row r="6344" spans="2:14">
      <c r="B6344" s="59" t="s">
        <v>10093</v>
      </c>
      <c r="C6344" s="7" t="s">
        <v>10094</v>
      </c>
      <c r="I6344" s="64"/>
      <c r="J6344" s="65"/>
      <c r="K6344" s="10"/>
      <c r="L6344" s="21">
        <v>12566.510919540229</v>
      </c>
      <c r="M6344" s="68"/>
      <c r="N6344" s="4"/>
    </row>
    <row r="6345" spans="2:14">
      <c r="B6345" s="59" t="s">
        <v>10095</v>
      </c>
      <c r="C6345" s="7" t="s">
        <v>10096</v>
      </c>
      <c r="I6345" s="64"/>
      <c r="J6345" s="65"/>
      <c r="K6345" s="10"/>
      <c r="L6345" s="21">
        <v>13905.220114942527</v>
      </c>
      <c r="M6345" s="68"/>
      <c r="N6345" s="4"/>
    </row>
    <row r="6346" spans="2:14">
      <c r="B6346" s="59" t="s">
        <v>10097</v>
      </c>
      <c r="C6346" s="7" t="s">
        <v>10098</v>
      </c>
      <c r="I6346" s="64"/>
      <c r="J6346" s="65"/>
      <c r="K6346" s="10"/>
      <c r="L6346" s="21">
        <v>16035.077011494253</v>
      </c>
      <c r="M6346" s="68"/>
      <c r="N6346" s="4"/>
    </row>
    <row r="6347" spans="2:14">
      <c r="B6347" s="59" t="s">
        <v>10099</v>
      </c>
      <c r="C6347" s="7" t="s">
        <v>10100</v>
      </c>
      <c r="I6347" s="64"/>
      <c r="J6347" s="65"/>
      <c r="K6347" s="10"/>
      <c r="L6347" s="21">
        <v>17313.397126436783</v>
      </c>
      <c r="M6347" s="68"/>
      <c r="N6347" s="4"/>
    </row>
    <row r="6348" spans="2:14">
      <c r="B6348" s="59" t="s">
        <v>10101</v>
      </c>
      <c r="C6348" s="7" t="s">
        <v>10102</v>
      </c>
      <c r="I6348" s="64"/>
      <c r="J6348" s="65"/>
      <c r="K6348" s="10"/>
      <c r="L6348" s="21">
        <v>16374.067816091954</v>
      </c>
      <c r="M6348" s="68"/>
      <c r="N6348" s="4"/>
    </row>
    <row r="6349" spans="2:14">
      <c r="B6349" s="59" t="s">
        <v>10103</v>
      </c>
      <c r="C6349" s="7" t="s">
        <v>10104</v>
      </c>
      <c r="I6349" s="64"/>
      <c r="J6349" s="65"/>
      <c r="K6349" s="10"/>
      <c r="L6349" s="21">
        <v>18506.462068965517</v>
      </c>
      <c r="M6349" s="68"/>
      <c r="N6349" s="4"/>
    </row>
    <row r="6350" spans="2:14">
      <c r="B6350" s="59" t="s">
        <v>10105</v>
      </c>
      <c r="C6350" s="7" t="s">
        <v>10106</v>
      </c>
      <c r="I6350" s="64"/>
      <c r="J6350" s="65"/>
      <c r="K6350" s="10"/>
      <c r="L6350" s="21">
        <v>19785.289655172415</v>
      </c>
      <c r="M6350" s="68"/>
      <c r="N6350" s="4"/>
    </row>
    <row r="6351" spans="2:14">
      <c r="B6351" s="59" t="s">
        <v>10107</v>
      </c>
      <c r="C6351" s="7" t="s">
        <v>10108</v>
      </c>
      <c r="I6351" s="64"/>
      <c r="J6351" s="65"/>
      <c r="K6351" s="10"/>
      <c r="L6351" s="21">
        <v>17434.682758620689</v>
      </c>
      <c r="M6351" s="68"/>
      <c r="N6351" s="4"/>
    </row>
    <row r="6352" spans="2:14">
      <c r="B6352" s="59" t="s">
        <v>10109</v>
      </c>
      <c r="C6352" s="7" t="s">
        <v>10110</v>
      </c>
      <c r="I6352" s="64"/>
      <c r="J6352" s="65"/>
      <c r="K6352" s="10"/>
      <c r="L6352" s="21">
        <v>19566.062068965515</v>
      </c>
      <c r="M6352" s="68"/>
      <c r="N6352" s="4"/>
    </row>
    <row r="6353" spans="2:14">
      <c r="B6353" s="59" t="s">
        <v>10111</v>
      </c>
      <c r="C6353" s="7" t="s">
        <v>10112</v>
      </c>
      <c r="I6353" s="64"/>
      <c r="J6353" s="65"/>
      <c r="K6353" s="10"/>
      <c r="L6353" s="21">
        <v>20845.397126436783</v>
      </c>
      <c r="M6353" s="68"/>
      <c r="N6353" s="4"/>
    </row>
    <row r="6354" spans="2:14">
      <c r="B6354" s="59" t="s">
        <v>10113</v>
      </c>
      <c r="C6354" s="7" t="s">
        <v>10114</v>
      </c>
      <c r="I6354" s="64"/>
      <c r="J6354" s="65"/>
      <c r="K6354" s="10"/>
      <c r="L6354" s="21">
        <v>19199.667816091955</v>
      </c>
      <c r="M6354" s="68"/>
      <c r="N6354" s="4"/>
    </row>
    <row r="6355" spans="2:14">
      <c r="B6355" s="59" t="s">
        <v>10115</v>
      </c>
      <c r="C6355" s="7" t="s">
        <v>10116</v>
      </c>
      <c r="I6355" s="64"/>
      <c r="J6355" s="65"/>
      <c r="K6355" s="10"/>
      <c r="L6355" s="21">
        <v>21329.017241379308</v>
      </c>
      <c r="M6355" s="68"/>
      <c r="N6355" s="4"/>
    </row>
    <row r="6356" spans="2:14">
      <c r="B6356" s="59" t="s">
        <v>10117</v>
      </c>
      <c r="C6356" s="7" t="s">
        <v>10118</v>
      </c>
      <c r="I6356" s="64"/>
      <c r="J6356" s="65"/>
      <c r="K6356" s="10"/>
      <c r="L6356" s="21">
        <v>22608.352298850576</v>
      </c>
      <c r="M6356" s="68"/>
      <c r="N6356" s="4"/>
    </row>
    <row r="6357" spans="2:14">
      <c r="B6357" s="59" t="s">
        <v>10119</v>
      </c>
      <c r="C6357" s="7" t="s">
        <v>10120</v>
      </c>
      <c r="I6357" s="64"/>
      <c r="J6357" s="65"/>
      <c r="K6357" s="10"/>
      <c r="L6357" s="21">
        <v>9154.2741379310337</v>
      </c>
      <c r="M6357" s="68"/>
      <c r="N6357" s="4"/>
    </row>
    <row r="6358" spans="2:14">
      <c r="B6358" s="59" t="s">
        <v>10121</v>
      </c>
      <c r="C6358" s="7" t="s">
        <v>10122</v>
      </c>
      <c r="I6358" s="64"/>
      <c r="J6358" s="65"/>
      <c r="K6358" s="10"/>
      <c r="L6358" s="21">
        <v>13905.220114942527</v>
      </c>
      <c r="M6358" s="68"/>
      <c r="N6358" s="4"/>
    </row>
    <row r="6359" spans="2:14">
      <c r="B6359" s="59" t="s">
        <v>10123</v>
      </c>
      <c r="C6359" s="7" t="s">
        <v>10124</v>
      </c>
      <c r="I6359" s="64"/>
      <c r="J6359" s="65"/>
      <c r="K6359" s="10"/>
      <c r="L6359" s="21">
        <v>16374.067816091954</v>
      </c>
      <c r="M6359" s="68"/>
      <c r="N6359" s="4"/>
    </row>
    <row r="6360" spans="2:14">
      <c r="B6360" s="59" t="s">
        <v>10125</v>
      </c>
      <c r="C6360" s="7" t="s">
        <v>10126</v>
      </c>
      <c r="I6360" s="64"/>
      <c r="J6360" s="65"/>
      <c r="K6360" s="10"/>
      <c r="L6360" s="21">
        <v>17434.682758620689</v>
      </c>
      <c r="M6360" s="68"/>
      <c r="N6360" s="4"/>
    </row>
    <row r="6361" spans="2:14">
      <c r="B6361" s="59" t="s">
        <v>10127</v>
      </c>
      <c r="C6361" s="7" t="s">
        <v>10128</v>
      </c>
      <c r="I6361" s="64"/>
      <c r="J6361" s="65"/>
      <c r="K6361" s="10"/>
      <c r="L6361" s="21">
        <v>7277.645402298851</v>
      </c>
      <c r="M6361" s="68"/>
      <c r="N6361" s="4"/>
    </row>
    <row r="6362" spans="2:14">
      <c r="B6362" s="59" t="s">
        <v>10129</v>
      </c>
      <c r="C6362" s="7" t="s">
        <v>10130</v>
      </c>
      <c r="I6362" s="64"/>
      <c r="J6362" s="65"/>
      <c r="K6362" s="10"/>
      <c r="L6362" s="21">
        <v>23130.540229885057</v>
      </c>
      <c r="M6362" s="68"/>
      <c r="N6362" s="4"/>
    </row>
    <row r="6363" spans="2:14">
      <c r="B6363" s="59" t="s">
        <v>10131</v>
      </c>
      <c r="C6363" s="7" t="s">
        <v>10132</v>
      </c>
      <c r="I6363" s="64"/>
      <c r="J6363" s="65"/>
      <c r="K6363" s="10"/>
      <c r="L6363" s="21">
        <v>23130.540229885057</v>
      </c>
      <c r="M6363" s="68"/>
      <c r="N6363" s="4"/>
    </row>
    <row r="6364" spans="2:14">
      <c r="B6364" s="59" t="s">
        <v>10133</v>
      </c>
      <c r="C6364" s="7" t="s">
        <v>10134</v>
      </c>
      <c r="I6364" s="64"/>
      <c r="J6364" s="65"/>
      <c r="K6364" s="10"/>
      <c r="L6364" s="21">
        <v>25202.545402298852</v>
      </c>
      <c r="M6364" s="68"/>
      <c r="N6364" s="4"/>
    </row>
    <row r="6365" spans="2:14">
      <c r="B6365" s="59" t="s">
        <v>10135</v>
      </c>
      <c r="C6365" s="7" t="s">
        <v>10136</v>
      </c>
      <c r="I6365" s="64"/>
      <c r="J6365" s="65"/>
      <c r="K6365" s="10"/>
      <c r="L6365" s="21">
        <v>32292.42643678161</v>
      </c>
      <c r="M6365" s="68"/>
      <c r="N6365" s="4"/>
    </row>
    <row r="6366" spans="2:14">
      <c r="B6366" s="59" t="s">
        <v>10137</v>
      </c>
      <c r="C6366" s="7" t="s">
        <v>10138</v>
      </c>
      <c r="I6366" s="64"/>
      <c r="J6366" s="65"/>
      <c r="K6366" s="10"/>
      <c r="L6366" s="21">
        <v>25352.756896551724</v>
      </c>
      <c r="M6366" s="68"/>
      <c r="N6366" s="4"/>
    </row>
    <row r="6367" spans="2:14">
      <c r="B6367" s="59" t="s">
        <v>10139</v>
      </c>
      <c r="C6367" s="7" t="s">
        <v>10140</v>
      </c>
      <c r="I6367" s="64"/>
      <c r="J6367" s="65"/>
      <c r="K6367" s="10"/>
      <c r="L6367" s="21">
        <v>27629.780459770114</v>
      </c>
      <c r="M6367" s="68"/>
      <c r="N6367" s="4"/>
    </row>
    <row r="6368" spans="2:14">
      <c r="B6368" s="59" t="s">
        <v>10141</v>
      </c>
      <c r="C6368" s="7" t="s">
        <v>10142</v>
      </c>
      <c r="I6368" s="64"/>
      <c r="J6368" s="65"/>
      <c r="K6368" s="10"/>
      <c r="L6368" s="21">
        <v>36009.653448275858</v>
      </c>
      <c r="M6368" s="68"/>
      <c r="N6368" s="4"/>
    </row>
    <row r="6369" spans="2:14">
      <c r="B6369" s="59" t="s">
        <v>10143</v>
      </c>
      <c r="C6369" s="7" t="s">
        <v>10144</v>
      </c>
      <c r="I6369" s="64"/>
      <c r="J6369" s="65"/>
      <c r="K6369" s="10"/>
      <c r="L6369" s="21">
        <v>34150.278735632186</v>
      </c>
      <c r="M6369" s="68"/>
      <c r="N6369" s="4"/>
    </row>
    <row r="6370" spans="2:14">
      <c r="B6370" s="59" t="s">
        <v>10145</v>
      </c>
      <c r="C6370" s="7" t="s">
        <v>10146</v>
      </c>
      <c r="I6370" s="64"/>
      <c r="J6370" s="65"/>
      <c r="K6370" s="10"/>
      <c r="L6370" s="21">
        <v>30068.68735632184</v>
      </c>
      <c r="M6370" s="68"/>
      <c r="N6370" s="4"/>
    </row>
    <row r="6371" spans="2:14">
      <c r="B6371" s="59" t="s">
        <v>10147</v>
      </c>
      <c r="C6371" s="7" t="s">
        <v>10148</v>
      </c>
      <c r="I6371" s="64"/>
      <c r="J6371" s="65"/>
      <c r="K6371" s="10"/>
      <c r="L6371" s="21">
        <v>30068.68735632184</v>
      </c>
      <c r="M6371" s="68"/>
      <c r="N6371" s="4"/>
    </row>
    <row r="6372" spans="2:14">
      <c r="B6372" s="59" t="s">
        <v>10149</v>
      </c>
      <c r="C6372" s="7" t="s">
        <v>10150</v>
      </c>
      <c r="I6372" s="64"/>
      <c r="J6372" s="65"/>
      <c r="K6372" s="10"/>
      <c r="L6372" s="21">
        <v>32139.677586206893</v>
      </c>
      <c r="M6372" s="68"/>
      <c r="N6372" s="4"/>
    </row>
    <row r="6373" spans="2:14">
      <c r="B6373" s="59" t="s">
        <v>10151</v>
      </c>
      <c r="C6373" s="7" t="s">
        <v>10152</v>
      </c>
      <c r="I6373" s="64"/>
      <c r="J6373" s="65"/>
      <c r="K6373" s="10"/>
      <c r="L6373" s="21">
        <v>39230.066091954024</v>
      </c>
      <c r="M6373" s="68"/>
      <c r="N6373" s="4"/>
    </row>
    <row r="6374" spans="2:14">
      <c r="B6374" s="59" t="s">
        <v>10153</v>
      </c>
      <c r="C6374" s="7" t="s">
        <v>10154</v>
      </c>
      <c r="I6374" s="64"/>
      <c r="J6374" s="65"/>
      <c r="K6374" s="10"/>
      <c r="L6374" s="21">
        <v>32290.396551724138</v>
      </c>
      <c r="M6374" s="68"/>
      <c r="N6374" s="4"/>
    </row>
    <row r="6375" spans="2:14">
      <c r="B6375" s="59" t="s">
        <v>10155</v>
      </c>
      <c r="C6375" s="7" t="s">
        <v>10156</v>
      </c>
      <c r="I6375" s="64"/>
      <c r="J6375" s="65"/>
      <c r="K6375" s="10"/>
      <c r="L6375" s="21">
        <v>34568.942528735635</v>
      </c>
      <c r="M6375" s="68"/>
      <c r="N6375" s="4"/>
    </row>
    <row r="6376" spans="2:14">
      <c r="B6376" s="59" t="s">
        <v>10157</v>
      </c>
      <c r="C6376" s="7" t="s">
        <v>10158</v>
      </c>
      <c r="I6376" s="64"/>
      <c r="J6376" s="65"/>
      <c r="K6376" s="10"/>
      <c r="L6376" s="21">
        <v>42948.815517241375</v>
      </c>
      <c r="M6376" s="68"/>
      <c r="N6376" s="4"/>
    </row>
    <row r="6377" spans="2:14">
      <c r="B6377" s="59" t="s">
        <v>10159</v>
      </c>
      <c r="C6377" s="7" t="s">
        <v>10160</v>
      </c>
      <c r="I6377" s="64"/>
      <c r="J6377" s="65"/>
      <c r="K6377" s="10"/>
      <c r="L6377" s="21">
        <v>41088.933333333334</v>
      </c>
      <c r="M6377" s="68"/>
      <c r="N6377" s="4"/>
    </row>
    <row r="6378" spans="2:14">
      <c r="B6378" s="59" t="s">
        <v>10161</v>
      </c>
      <c r="C6378" s="7" t="s">
        <v>10162</v>
      </c>
      <c r="I6378" s="64"/>
      <c r="J6378" s="65"/>
      <c r="K6378" s="10"/>
      <c r="L6378" s="21">
        <v>26627.017241379312</v>
      </c>
      <c r="M6378" s="68"/>
      <c r="N6378" s="4"/>
    </row>
    <row r="6379" spans="2:14">
      <c r="B6379" s="59" t="s">
        <v>10163</v>
      </c>
      <c r="C6379" s="7" t="s">
        <v>10164</v>
      </c>
      <c r="I6379" s="64"/>
      <c r="J6379" s="65"/>
      <c r="K6379" s="10"/>
      <c r="L6379" s="21">
        <v>26627.017241379312</v>
      </c>
      <c r="M6379" s="68"/>
      <c r="N6379" s="4"/>
    </row>
    <row r="6380" spans="2:14">
      <c r="B6380" s="59" t="s">
        <v>10165</v>
      </c>
      <c r="C6380" s="7" t="s">
        <v>10166</v>
      </c>
      <c r="I6380" s="64"/>
      <c r="J6380" s="65"/>
      <c r="K6380" s="10"/>
      <c r="L6380" s="21">
        <v>28702.067241379311</v>
      </c>
      <c r="M6380" s="68"/>
      <c r="N6380" s="4"/>
    </row>
    <row r="6381" spans="2:14">
      <c r="B6381" s="59" t="s">
        <v>10167</v>
      </c>
      <c r="C6381" s="7" t="s">
        <v>10168</v>
      </c>
      <c r="I6381" s="64"/>
      <c r="J6381" s="65"/>
      <c r="K6381" s="10"/>
      <c r="L6381" s="21">
        <v>35798.545402298849</v>
      </c>
      <c r="M6381" s="68"/>
      <c r="N6381" s="4"/>
    </row>
    <row r="6382" spans="2:14">
      <c r="B6382" s="59" t="s">
        <v>10169</v>
      </c>
      <c r="C6382" s="7" t="s">
        <v>10170</v>
      </c>
      <c r="I6382" s="64"/>
      <c r="J6382" s="65"/>
      <c r="K6382" s="10"/>
      <c r="L6382" s="21">
        <v>28851.263793103448</v>
      </c>
      <c r="M6382" s="68"/>
      <c r="N6382" s="4"/>
    </row>
    <row r="6383" spans="2:14">
      <c r="B6383" s="59" t="s">
        <v>10171</v>
      </c>
      <c r="C6383" s="7" t="s">
        <v>10172</v>
      </c>
      <c r="I6383" s="64"/>
      <c r="J6383" s="65"/>
      <c r="K6383" s="10"/>
      <c r="L6383" s="21">
        <v>31132.34712643678</v>
      </c>
      <c r="M6383" s="68"/>
      <c r="N6383" s="4"/>
    </row>
    <row r="6384" spans="2:14">
      <c r="B6384" s="59" t="s">
        <v>10173</v>
      </c>
      <c r="C6384" s="7" t="s">
        <v>10174</v>
      </c>
      <c r="I6384" s="64"/>
      <c r="J6384" s="65"/>
      <c r="K6384" s="10"/>
      <c r="L6384" s="21">
        <v>39521.862068965514</v>
      </c>
      <c r="M6384" s="68"/>
      <c r="N6384" s="4"/>
    </row>
    <row r="6385" spans="2:14">
      <c r="B6385" s="59" t="s">
        <v>10175</v>
      </c>
      <c r="C6385" s="7" t="s">
        <v>10176</v>
      </c>
      <c r="I6385" s="64"/>
      <c r="J6385" s="65"/>
      <c r="K6385" s="10"/>
      <c r="L6385" s="21">
        <v>37660.964942528735</v>
      </c>
      <c r="M6385" s="68"/>
      <c r="N6385" s="4"/>
    </row>
    <row r="6386" spans="2:14">
      <c r="B6386" s="59" t="s">
        <v>10177</v>
      </c>
      <c r="C6386" s="7" t="s">
        <v>10178</v>
      </c>
      <c r="I6386" s="64"/>
      <c r="J6386" s="65"/>
      <c r="K6386" s="10"/>
      <c r="L6386" s="21">
        <v>34614.614942528737</v>
      </c>
      <c r="M6386" s="68"/>
      <c r="N6386" s="4"/>
    </row>
    <row r="6387" spans="2:14">
      <c r="B6387" s="59" t="s">
        <v>10179</v>
      </c>
      <c r="C6387" s="7" t="s">
        <v>10180</v>
      </c>
      <c r="I6387" s="64"/>
      <c r="J6387" s="65"/>
      <c r="K6387" s="10"/>
      <c r="L6387" s="21">
        <v>34614.614942528737</v>
      </c>
      <c r="M6387" s="68"/>
      <c r="N6387" s="4"/>
    </row>
    <row r="6388" spans="2:14">
      <c r="B6388" s="59" t="s">
        <v>10181</v>
      </c>
      <c r="C6388" s="7" t="s">
        <v>10182</v>
      </c>
      <c r="I6388" s="64"/>
      <c r="J6388" s="65"/>
      <c r="K6388" s="10"/>
      <c r="L6388" s="21">
        <v>36689.157471264371</v>
      </c>
      <c r="M6388" s="68"/>
      <c r="N6388" s="4"/>
    </row>
    <row r="6389" spans="2:14">
      <c r="B6389" s="59" t="s">
        <v>10183</v>
      </c>
      <c r="C6389" s="7" t="s">
        <v>10184</v>
      </c>
      <c r="I6389" s="64"/>
      <c r="J6389" s="65"/>
      <c r="K6389" s="10"/>
      <c r="L6389" s="21">
        <v>43786.143103448274</v>
      </c>
      <c r="M6389" s="68"/>
      <c r="N6389" s="4"/>
    </row>
    <row r="6390" spans="2:14">
      <c r="B6390" s="59" t="s">
        <v>10185</v>
      </c>
      <c r="C6390" s="7" t="s">
        <v>10186</v>
      </c>
      <c r="I6390" s="64"/>
      <c r="J6390" s="65"/>
      <c r="K6390" s="10"/>
      <c r="L6390" s="21">
        <v>36838.354022988504</v>
      </c>
      <c r="M6390" s="68"/>
      <c r="N6390" s="4"/>
    </row>
    <row r="6391" spans="2:14">
      <c r="B6391" s="59" t="s">
        <v>10187</v>
      </c>
      <c r="C6391" s="7" t="s">
        <v>10188</v>
      </c>
      <c r="I6391" s="64"/>
      <c r="J6391" s="65"/>
      <c r="K6391" s="10"/>
      <c r="L6391" s="21">
        <v>39120.452298850578</v>
      </c>
      <c r="M6391" s="68"/>
      <c r="N6391" s="4"/>
    </row>
    <row r="6392" spans="2:14">
      <c r="B6392" s="59" t="s">
        <v>10189</v>
      </c>
      <c r="C6392" s="7" t="s">
        <v>10190</v>
      </c>
      <c r="I6392" s="64"/>
      <c r="J6392" s="65"/>
      <c r="K6392" s="10"/>
      <c r="L6392" s="21">
        <v>47509.459770114947</v>
      </c>
      <c r="M6392" s="68"/>
      <c r="N6392" s="4"/>
    </row>
    <row r="6393" spans="2:14">
      <c r="B6393" s="59" t="s">
        <v>10191</v>
      </c>
      <c r="C6393" s="7" t="s">
        <v>10192</v>
      </c>
      <c r="I6393" s="64"/>
      <c r="J6393" s="65"/>
      <c r="K6393" s="10"/>
      <c r="L6393" s="21">
        <v>45647.547701149429</v>
      </c>
      <c r="M6393" s="68"/>
      <c r="N6393" s="4"/>
    </row>
    <row r="6394" spans="2:14">
      <c r="B6394" s="59" t="s">
        <v>10193</v>
      </c>
      <c r="C6394" s="7" t="s">
        <v>10194</v>
      </c>
      <c r="I6394" s="64"/>
      <c r="J6394" s="65"/>
      <c r="K6394" s="10"/>
      <c r="L6394" s="21">
        <v>12398.030459770116</v>
      </c>
      <c r="M6394" s="68"/>
      <c r="N6394" s="4"/>
    </row>
    <row r="6395" spans="2:14">
      <c r="B6395" s="59" t="s">
        <v>10195</v>
      </c>
      <c r="C6395" s="7" t="s">
        <v>10196</v>
      </c>
      <c r="I6395" s="64"/>
      <c r="J6395" s="65"/>
      <c r="K6395" s="10"/>
      <c r="L6395" s="21">
        <v>16413.143103448274</v>
      </c>
      <c r="M6395" s="68"/>
      <c r="N6395" s="4"/>
    </row>
    <row r="6396" spans="2:14">
      <c r="B6396" s="59" t="s">
        <v>10197</v>
      </c>
      <c r="C6396" s="7" t="s">
        <v>10198</v>
      </c>
      <c r="I6396" s="64"/>
      <c r="J6396" s="65"/>
      <c r="K6396" s="10"/>
      <c r="L6396" s="21">
        <v>14534.991954022988</v>
      </c>
      <c r="M6396" s="68"/>
      <c r="N6396" s="4"/>
    </row>
    <row r="6397" spans="2:14">
      <c r="B6397" s="59" t="s">
        <v>10199</v>
      </c>
      <c r="C6397" s="7" t="s">
        <v>10200</v>
      </c>
      <c r="I6397" s="64"/>
      <c r="J6397" s="65"/>
      <c r="K6397" s="10"/>
      <c r="L6397" s="21">
        <v>18894.170114942528</v>
      </c>
      <c r="M6397" s="68"/>
      <c r="N6397" s="4"/>
    </row>
    <row r="6398" spans="2:14">
      <c r="B6398" s="59" t="s">
        <v>10201</v>
      </c>
      <c r="C6398" s="7" t="s">
        <v>10202</v>
      </c>
      <c r="I6398" s="64"/>
      <c r="J6398" s="65"/>
      <c r="K6398" s="10"/>
      <c r="L6398" s="21">
        <v>13637.275287356322</v>
      </c>
      <c r="M6398" s="68"/>
      <c r="N6398" s="4"/>
    </row>
    <row r="6399" spans="2:14">
      <c r="B6399" s="59" t="s">
        <v>10203</v>
      </c>
      <c r="C6399" s="7" t="s">
        <v>10204</v>
      </c>
      <c r="I6399" s="64"/>
      <c r="J6399" s="65"/>
      <c r="K6399" s="10"/>
      <c r="L6399" s="21">
        <v>18052.782758620691</v>
      </c>
      <c r="M6399" s="68"/>
      <c r="N6399" s="4"/>
    </row>
    <row r="6400" spans="2:14">
      <c r="B6400" s="59" t="s">
        <v>10205</v>
      </c>
      <c r="C6400" s="7" t="s">
        <v>10206</v>
      </c>
      <c r="I6400" s="64"/>
      <c r="J6400" s="65"/>
      <c r="K6400" s="10"/>
      <c r="L6400" s="21">
        <v>15987.882183908046</v>
      </c>
      <c r="M6400" s="68"/>
      <c r="N6400" s="4"/>
    </row>
    <row r="6401" spans="2:14">
      <c r="B6401" s="59" t="s">
        <v>10207</v>
      </c>
      <c r="C6401" s="7" t="s">
        <v>10208</v>
      </c>
      <c r="I6401" s="64"/>
      <c r="J6401" s="65"/>
      <c r="K6401" s="10"/>
      <c r="L6401" s="21">
        <v>20784.500574712645</v>
      </c>
      <c r="M6401" s="68"/>
      <c r="N6401" s="4"/>
    </row>
    <row r="6402" spans="2:14">
      <c r="B6402" s="59" t="s">
        <v>10209</v>
      </c>
      <c r="C6402" s="7" t="s">
        <v>10210</v>
      </c>
      <c r="I6402" s="64"/>
      <c r="J6402" s="65"/>
      <c r="K6402" s="10"/>
      <c r="L6402" s="21">
        <v>15000.343103448276</v>
      </c>
      <c r="M6402" s="68"/>
      <c r="N6402" s="4"/>
    </row>
    <row r="6403" spans="2:14">
      <c r="B6403" s="59" t="s">
        <v>10211</v>
      </c>
      <c r="C6403" s="7" t="s">
        <v>10212</v>
      </c>
      <c r="I6403" s="64"/>
      <c r="J6403" s="65"/>
      <c r="K6403" s="10"/>
      <c r="L6403" s="21">
        <v>19858.872988505747</v>
      </c>
      <c r="M6403" s="68"/>
      <c r="N6403" s="4"/>
    </row>
    <row r="6404" spans="2:14">
      <c r="B6404" s="59" t="s">
        <v>10213</v>
      </c>
      <c r="C6404" s="7" t="s">
        <v>10214</v>
      </c>
      <c r="I6404" s="64"/>
      <c r="J6404" s="65"/>
      <c r="K6404" s="10"/>
      <c r="L6404" s="21">
        <v>17586.924137931033</v>
      </c>
      <c r="M6404" s="68"/>
      <c r="N6404" s="4"/>
    </row>
    <row r="6405" spans="2:14">
      <c r="B6405" s="59" t="s">
        <v>10215</v>
      </c>
      <c r="C6405" s="7" t="s">
        <v>10216</v>
      </c>
      <c r="I6405" s="64"/>
      <c r="J6405" s="65"/>
      <c r="K6405" s="10"/>
      <c r="L6405" s="21">
        <v>22861.580459770117</v>
      </c>
      <c r="M6405" s="68"/>
      <c r="N6405" s="4"/>
    </row>
    <row r="6406" spans="2:14">
      <c r="B6406" s="59" t="s">
        <v>10217</v>
      </c>
      <c r="C6406" s="7" t="s">
        <v>10218</v>
      </c>
      <c r="I6406" s="64"/>
      <c r="J6406" s="65"/>
      <c r="K6406" s="10"/>
      <c r="L6406" s="21">
        <v>7278.1528735632191</v>
      </c>
      <c r="M6406" s="68"/>
      <c r="N6406" s="4"/>
    </row>
    <row r="6407" spans="2:14">
      <c r="B6407" s="59" t="s">
        <v>10219</v>
      </c>
      <c r="C6407" s="7" t="s">
        <v>10220</v>
      </c>
      <c r="I6407" s="64"/>
      <c r="J6407" s="65"/>
      <c r="K6407" s="10"/>
      <c r="L6407" s="21">
        <v>15516.441379310345</v>
      </c>
      <c r="M6407" s="68"/>
      <c r="N6407" s="4"/>
    </row>
    <row r="6408" spans="2:14">
      <c r="B6408" s="59" t="s">
        <v>10221</v>
      </c>
      <c r="C6408" s="7" t="s">
        <v>10222</v>
      </c>
      <c r="I6408" s="64"/>
      <c r="J6408" s="65"/>
      <c r="K6408" s="10"/>
      <c r="L6408" s="21">
        <v>11390.192528735633</v>
      </c>
      <c r="M6408" s="68"/>
      <c r="N6408" s="4"/>
    </row>
    <row r="6409" spans="2:14">
      <c r="B6409" s="59" t="s">
        <v>10223</v>
      </c>
      <c r="C6409" s="7" t="s">
        <v>10224</v>
      </c>
      <c r="I6409" s="64"/>
      <c r="J6409" s="65"/>
      <c r="K6409" s="10"/>
      <c r="L6409" s="21">
        <v>11390.192528735633</v>
      </c>
      <c r="M6409" s="68"/>
      <c r="N6409" s="4"/>
    </row>
    <row r="6410" spans="2:14">
      <c r="B6410" s="59" t="s">
        <v>10225</v>
      </c>
      <c r="C6410" s="7" t="s">
        <v>10226</v>
      </c>
      <c r="I6410" s="64"/>
      <c r="J6410" s="65"/>
      <c r="K6410" s="10"/>
      <c r="L6410" s="21">
        <v>9447.085057471264</v>
      </c>
      <c r="M6410" s="68"/>
      <c r="N6410" s="4"/>
    </row>
    <row r="6411" spans="2:14">
      <c r="B6411" s="59" t="s">
        <v>10227</v>
      </c>
      <c r="C6411" s="7" t="s">
        <v>10228</v>
      </c>
      <c r="I6411" s="64"/>
      <c r="J6411" s="65"/>
      <c r="K6411" s="10"/>
      <c r="L6411" s="21">
        <v>18260.338505747128</v>
      </c>
      <c r="M6411" s="68"/>
      <c r="N6411" s="4"/>
    </row>
    <row r="6412" spans="2:14">
      <c r="B6412" s="59" t="s">
        <v>10229</v>
      </c>
      <c r="C6412" s="7" t="s">
        <v>10230</v>
      </c>
      <c r="I6412" s="64"/>
      <c r="J6412" s="65"/>
      <c r="K6412" s="10"/>
      <c r="L6412" s="21">
        <v>14941.983908045977</v>
      </c>
      <c r="M6412" s="68"/>
      <c r="N6412" s="4"/>
    </row>
    <row r="6413" spans="2:14">
      <c r="B6413" s="59" t="s">
        <v>10231</v>
      </c>
      <c r="C6413" s="7" t="s">
        <v>10232</v>
      </c>
      <c r="I6413" s="64"/>
      <c r="J6413" s="65"/>
      <c r="K6413" s="10"/>
      <c r="L6413" s="21">
        <v>14941.983908045977</v>
      </c>
      <c r="M6413" s="68"/>
      <c r="N6413" s="4"/>
    </row>
    <row r="6414" spans="2:14">
      <c r="B6414" s="59" t="s">
        <v>10233</v>
      </c>
      <c r="C6414" s="7" t="s">
        <v>10234</v>
      </c>
      <c r="I6414" s="64"/>
      <c r="J6414" s="65"/>
      <c r="K6414" s="10"/>
      <c r="L6414" s="21">
        <v>1804.567816091954</v>
      </c>
      <c r="M6414" s="68"/>
      <c r="N6414" s="4"/>
    </row>
    <row r="6415" spans="2:14">
      <c r="B6415" s="59" t="s">
        <v>10235</v>
      </c>
      <c r="C6415" s="7" t="s">
        <v>10236</v>
      </c>
      <c r="I6415" s="64"/>
      <c r="J6415" s="65"/>
      <c r="K6415" s="10"/>
      <c r="L6415" s="21">
        <v>1804.567816091954</v>
      </c>
      <c r="M6415" s="68"/>
      <c r="N6415" s="4"/>
    </row>
    <row r="6416" spans="2:14">
      <c r="B6416" s="59" t="s">
        <v>10237</v>
      </c>
      <c r="C6416" s="7" t="s">
        <v>10238</v>
      </c>
      <c r="I6416" s="64"/>
      <c r="J6416" s="65"/>
      <c r="K6416" s="10"/>
      <c r="L6416" s="21">
        <v>1804.567816091954</v>
      </c>
      <c r="M6416" s="68"/>
      <c r="N6416" s="4"/>
    </row>
    <row r="6417" spans="2:14">
      <c r="B6417" s="59" t="s">
        <v>10239</v>
      </c>
      <c r="C6417" s="7" t="s">
        <v>10240</v>
      </c>
      <c r="I6417" s="64"/>
      <c r="J6417" s="65"/>
      <c r="K6417" s="10"/>
      <c r="L6417" s="21">
        <v>1804.567816091954</v>
      </c>
      <c r="M6417" s="68"/>
      <c r="N6417" s="4"/>
    </row>
    <row r="6418" spans="2:14">
      <c r="B6418" s="59" t="s">
        <v>10241</v>
      </c>
      <c r="C6418" s="7" t="s">
        <v>10242</v>
      </c>
      <c r="I6418" s="64"/>
      <c r="J6418" s="65"/>
      <c r="K6418" s="10"/>
      <c r="L6418" s="21">
        <v>1804.567816091954</v>
      </c>
      <c r="M6418" s="68"/>
      <c r="N6418" s="4"/>
    </row>
    <row r="6419" spans="2:14">
      <c r="B6419" s="59" t="s">
        <v>10243</v>
      </c>
      <c r="C6419" s="7" t="s">
        <v>10244</v>
      </c>
      <c r="I6419" s="64"/>
      <c r="J6419" s="65"/>
      <c r="K6419" s="10"/>
      <c r="L6419" s="21">
        <v>1804.567816091954</v>
      </c>
      <c r="M6419" s="68"/>
      <c r="N6419" s="4"/>
    </row>
    <row r="6420" spans="2:14">
      <c r="B6420" s="59" t="s">
        <v>10245</v>
      </c>
      <c r="C6420" s="7" t="s">
        <v>10246</v>
      </c>
      <c r="I6420" s="64"/>
      <c r="J6420" s="65"/>
      <c r="K6420" s="10"/>
      <c r="L6420" s="21">
        <v>2102.96091954023</v>
      </c>
      <c r="M6420" s="68"/>
      <c r="N6420" s="4"/>
    </row>
    <row r="6421" spans="2:14">
      <c r="B6421" s="59" t="s">
        <v>10247</v>
      </c>
      <c r="C6421" s="7" t="s">
        <v>10248</v>
      </c>
      <c r="I6421" s="64"/>
      <c r="J6421" s="65"/>
      <c r="K6421" s="10"/>
      <c r="L6421" s="21">
        <v>2102.96091954023</v>
      </c>
      <c r="M6421" s="68"/>
      <c r="N6421" s="4"/>
    </row>
    <row r="6422" spans="2:14">
      <c r="B6422" s="59" t="s">
        <v>10249</v>
      </c>
      <c r="C6422" s="7" t="s">
        <v>10250</v>
      </c>
      <c r="I6422" s="64"/>
      <c r="J6422" s="65"/>
      <c r="K6422" s="10"/>
      <c r="L6422" s="21">
        <v>1819.2844827586207</v>
      </c>
      <c r="M6422" s="68"/>
      <c r="N6422" s="4"/>
    </row>
    <row r="6423" spans="2:14">
      <c r="B6423" s="59" t="s">
        <v>10251</v>
      </c>
      <c r="C6423" s="7" t="s">
        <v>10252</v>
      </c>
      <c r="I6423" s="64"/>
      <c r="J6423" s="65"/>
      <c r="K6423" s="10"/>
      <c r="L6423" s="21">
        <v>1837.0459770114942</v>
      </c>
      <c r="M6423" s="68"/>
      <c r="N6423" s="4"/>
    </row>
    <row r="6424" spans="2:14">
      <c r="B6424" s="59" t="s">
        <v>10253</v>
      </c>
      <c r="C6424" s="7" t="s">
        <v>10254</v>
      </c>
      <c r="I6424" s="64"/>
      <c r="J6424" s="65"/>
      <c r="K6424" s="10"/>
      <c r="L6424" s="21">
        <v>1837.0459770114942</v>
      </c>
      <c r="M6424" s="68"/>
      <c r="N6424" s="4"/>
    </row>
    <row r="6425" spans="2:14">
      <c r="B6425" s="59" t="s">
        <v>10255</v>
      </c>
      <c r="C6425" s="7" t="s">
        <v>10256</v>
      </c>
      <c r="I6425" s="64"/>
      <c r="J6425" s="65"/>
      <c r="K6425" s="10"/>
      <c r="L6425" s="21">
        <v>1837.0459770114942</v>
      </c>
      <c r="M6425" s="68"/>
      <c r="N6425" s="4"/>
    </row>
    <row r="6426" spans="2:14">
      <c r="B6426" s="59" t="s">
        <v>10257</v>
      </c>
      <c r="C6426" s="7" t="s">
        <v>10258</v>
      </c>
      <c r="I6426" s="64"/>
      <c r="J6426" s="65"/>
      <c r="K6426" s="10"/>
      <c r="L6426" s="21">
        <v>1837.0459770114942</v>
      </c>
      <c r="M6426" s="68"/>
      <c r="N6426" s="4"/>
    </row>
    <row r="6427" spans="2:14">
      <c r="B6427" s="59" t="s">
        <v>10259</v>
      </c>
      <c r="C6427" s="7" t="s">
        <v>10260</v>
      </c>
      <c r="I6427" s="64"/>
      <c r="J6427" s="65"/>
      <c r="K6427" s="10"/>
      <c r="L6427" s="21">
        <v>1837.0459770114942</v>
      </c>
      <c r="M6427" s="68"/>
      <c r="N6427" s="4"/>
    </row>
    <row r="6428" spans="2:14">
      <c r="B6428" s="59" t="s">
        <v>10261</v>
      </c>
      <c r="C6428" s="7" t="s">
        <v>10262</v>
      </c>
      <c r="I6428" s="64"/>
      <c r="J6428" s="65"/>
      <c r="K6428" s="10"/>
      <c r="L6428" s="21">
        <v>2102.96091954023</v>
      </c>
      <c r="M6428" s="68"/>
      <c r="N6428" s="4"/>
    </row>
    <row r="6429" spans="2:14">
      <c r="B6429" s="59" t="s">
        <v>10263</v>
      </c>
      <c r="C6429" s="7" t="s">
        <v>10264</v>
      </c>
      <c r="I6429" s="64"/>
      <c r="J6429" s="65"/>
      <c r="K6429" s="10"/>
      <c r="L6429" s="21">
        <v>2102.96091954023</v>
      </c>
      <c r="M6429" s="68"/>
      <c r="N6429" s="4"/>
    </row>
    <row r="6430" spans="2:14">
      <c r="B6430" s="59" t="s">
        <v>10265</v>
      </c>
      <c r="C6430" s="7" t="s">
        <v>10266</v>
      </c>
      <c r="I6430" s="64"/>
      <c r="J6430" s="65"/>
      <c r="K6430" s="10"/>
      <c r="L6430" s="21">
        <v>1804.567816091954</v>
      </c>
      <c r="M6430" s="68"/>
      <c r="N6430" s="4"/>
    </row>
    <row r="6431" spans="2:14">
      <c r="B6431" s="59" t="s">
        <v>10267</v>
      </c>
      <c r="C6431" s="7" t="s">
        <v>10268</v>
      </c>
      <c r="I6431" s="64"/>
      <c r="J6431" s="65"/>
      <c r="K6431" s="10"/>
      <c r="L6431" s="21">
        <v>1804.567816091954</v>
      </c>
      <c r="M6431" s="68"/>
      <c r="N6431" s="4"/>
    </row>
    <row r="6432" spans="2:14">
      <c r="B6432" s="59" t="s">
        <v>10269</v>
      </c>
      <c r="C6432" s="7" t="s">
        <v>10270</v>
      </c>
      <c r="I6432" s="64"/>
      <c r="J6432" s="65"/>
      <c r="K6432" s="10"/>
      <c r="L6432" s="21">
        <v>1804.567816091954</v>
      </c>
      <c r="M6432" s="68"/>
      <c r="N6432" s="4"/>
    </row>
    <row r="6433" spans="2:14">
      <c r="B6433" s="59" t="s">
        <v>10271</v>
      </c>
      <c r="C6433" s="7" t="s">
        <v>10272</v>
      </c>
      <c r="I6433" s="64"/>
      <c r="J6433" s="65"/>
      <c r="K6433" s="10"/>
      <c r="L6433" s="21">
        <v>1804.567816091954</v>
      </c>
      <c r="M6433" s="68"/>
      <c r="N6433" s="4"/>
    </row>
    <row r="6434" spans="2:14">
      <c r="B6434" s="59" t="s">
        <v>10273</v>
      </c>
      <c r="C6434" s="7" t="s">
        <v>10274</v>
      </c>
      <c r="I6434" s="64"/>
      <c r="J6434" s="65"/>
      <c r="K6434" s="10"/>
      <c r="L6434" s="21">
        <v>1804.567816091954</v>
      </c>
      <c r="M6434" s="68"/>
      <c r="N6434" s="4"/>
    </row>
    <row r="6435" spans="2:14">
      <c r="B6435" s="59" t="s">
        <v>10275</v>
      </c>
      <c r="C6435" s="7" t="s">
        <v>10276</v>
      </c>
      <c r="I6435" s="64"/>
      <c r="J6435" s="65"/>
      <c r="K6435" s="10"/>
      <c r="L6435" s="21">
        <v>1804.567816091954</v>
      </c>
      <c r="M6435" s="68"/>
      <c r="N6435" s="4"/>
    </row>
    <row r="6436" spans="2:14">
      <c r="B6436" s="59" t="s">
        <v>10277</v>
      </c>
      <c r="C6436" s="7" t="s">
        <v>10278</v>
      </c>
      <c r="I6436" s="64"/>
      <c r="J6436" s="65"/>
      <c r="K6436" s="10"/>
      <c r="L6436" s="21">
        <v>2102.96091954023</v>
      </c>
      <c r="M6436" s="68"/>
      <c r="N6436" s="4"/>
    </row>
    <row r="6437" spans="2:14">
      <c r="B6437" s="59" t="s">
        <v>10279</v>
      </c>
      <c r="C6437" s="7" t="s">
        <v>10280</v>
      </c>
      <c r="I6437" s="64"/>
      <c r="J6437" s="65"/>
      <c r="K6437" s="10"/>
      <c r="L6437" s="21">
        <v>2102.96091954023</v>
      </c>
      <c r="M6437" s="68"/>
      <c r="N6437" s="4"/>
    </row>
    <row r="6438" spans="2:14">
      <c r="B6438" s="59" t="s">
        <v>10281</v>
      </c>
      <c r="C6438" s="7" t="s">
        <v>10282</v>
      </c>
      <c r="I6438" s="64"/>
      <c r="J6438" s="65"/>
      <c r="K6438" s="10"/>
      <c r="L6438" s="21">
        <v>997.18103448275861</v>
      </c>
      <c r="M6438" s="68"/>
      <c r="N6438" s="4"/>
    </row>
    <row r="6439" spans="2:14">
      <c r="B6439" s="59" t="s">
        <v>10283</v>
      </c>
      <c r="C6439" s="7" t="s">
        <v>10284</v>
      </c>
      <c r="I6439" s="64"/>
      <c r="J6439" s="65"/>
      <c r="K6439" s="10"/>
      <c r="L6439" s="21">
        <v>997.18103448275861</v>
      </c>
      <c r="M6439" s="68"/>
      <c r="N6439" s="4"/>
    </row>
    <row r="6440" spans="2:14">
      <c r="B6440" s="59" t="s">
        <v>10285</v>
      </c>
      <c r="C6440" s="7" t="s">
        <v>10286</v>
      </c>
      <c r="I6440" s="64"/>
      <c r="J6440" s="65"/>
      <c r="K6440" s="10"/>
      <c r="L6440" s="21">
        <v>1015.45</v>
      </c>
      <c r="M6440" s="68"/>
      <c r="N6440" s="4"/>
    </row>
    <row r="6441" spans="2:14">
      <c r="B6441" s="59" t="s">
        <v>10287</v>
      </c>
      <c r="C6441" s="7" t="s">
        <v>10288</v>
      </c>
      <c r="I6441" s="64"/>
      <c r="J6441" s="65"/>
      <c r="K6441" s="10"/>
      <c r="L6441" s="21">
        <v>1015.45</v>
      </c>
      <c r="M6441" s="68"/>
      <c r="N6441" s="4"/>
    </row>
    <row r="6442" spans="2:14">
      <c r="B6442" s="59" t="s">
        <v>10289</v>
      </c>
      <c r="C6442" s="7" t="s">
        <v>10290</v>
      </c>
      <c r="I6442" s="64"/>
      <c r="J6442" s="65"/>
      <c r="K6442" s="10"/>
      <c r="L6442" s="21">
        <v>1036.2563218390806</v>
      </c>
      <c r="M6442" s="68"/>
      <c r="N6442" s="4"/>
    </row>
    <row r="6443" spans="2:14">
      <c r="B6443" s="59" t="s">
        <v>10291</v>
      </c>
      <c r="C6443" s="7" t="s">
        <v>10292</v>
      </c>
      <c r="I6443" s="64"/>
      <c r="J6443" s="65"/>
      <c r="K6443" s="10"/>
      <c r="L6443" s="21">
        <v>988.55402298850584</v>
      </c>
      <c r="M6443" s="68"/>
      <c r="N6443" s="4"/>
    </row>
    <row r="6444" spans="2:14">
      <c r="B6444" s="59" t="s">
        <v>10293</v>
      </c>
      <c r="C6444" s="7" t="s">
        <v>10294</v>
      </c>
      <c r="I6444" s="64"/>
      <c r="J6444" s="65"/>
      <c r="K6444" s="10"/>
      <c r="L6444" s="21">
        <v>988.55402298850584</v>
      </c>
      <c r="M6444" s="68"/>
      <c r="N6444" s="4"/>
    </row>
    <row r="6445" spans="2:14">
      <c r="B6445" s="59" t="s">
        <v>10295</v>
      </c>
      <c r="C6445" s="7" t="s">
        <v>10296</v>
      </c>
      <c r="I6445" s="64"/>
      <c r="J6445" s="65"/>
      <c r="K6445" s="10"/>
      <c r="L6445" s="21">
        <v>987.03160919540232</v>
      </c>
      <c r="M6445" s="68"/>
      <c r="N6445" s="4"/>
    </row>
    <row r="6446" spans="2:14">
      <c r="B6446" s="59" t="s">
        <v>10297</v>
      </c>
      <c r="C6446" s="7" t="s">
        <v>10298</v>
      </c>
      <c r="I6446" s="64"/>
      <c r="J6446" s="65"/>
      <c r="K6446" s="10"/>
      <c r="L6446" s="21">
        <v>987.03160919540232</v>
      </c>
      <c r="M6446" s="68"/>
      <c r="N6446" s="4"/>
    </row>
    <row r="6447" spans="2:14">
      <c r="B6447" s="59" t="s">
        <v>10299</v>
      </c>
      <c r="C6447" s="7" t="s">
        <v>10300</v>
      </c>
      <c r="I6447" s="64"/>
      <c r="J6447" s="65"/>
      <c r="K6447" s="10"/>
      <c r="L6447" s="21">
        <v>366.90172413793101</v>
      </c>
      <c r="M6447" s="68"/>
      <c r="N6447" s="4"/>
    </row>
    <row r="6448" spans="2:14">
      <c r="B6448" s="59" t="s">
        <v>10301</v>
      </c>
      <c r="C6448" s="7" t="s">
        <v>10302</v>
      </c>
      <c r="I6448" s="64"/>
      <c r="J6448" s="65"/>
      <c r="K6448" s="10"/>
      <c r="L6448" s="21">
        <v>366.90172413793101</v>
      </c>
      <c r="M6448" s="68"/>
      <c r="N6448" s="4"/>
    </row>
    <row r="6449" spans="2:14">
      <c r="B6449" s="59" t="s">
        <v>10303</v>
      </c>
      <c r="C6449" s="7" t="s">
        <v>10304</v>
      </c>
      <c r="I6449" s="64"/>
      <c r="J6449" s="65"/>
      <c r="K6449" s="10"/>
      <c r="L6449" s="21">
        <v>1472.1741379310345</v>
      </c>
      <c r="M6449" s="68"/>
      <c r="N6449" s="4"/>
    </row>
    <row r="6450" spans="2:14">
      <c r="B6450" s="59" t="s">
        <v>10305</v>
      </c>
      <c r="C6450" s="7" t="s">
        <v>10306</v>
      </c>
      <c r="I6450" s="64"/>
      <c r="J6450" s="65"/>
      <c r="K6450" s="10"/>
      <c r="L6450" s="21">
        <v>9484.6379310344837</v>
      </c>
      <c r="M6450" s="68"/>
      <c r="N6450" s="4"/>
    </row>
    <row r="6451" spans="2:14">
      <c r="B6451" s="59" t="s">
        <v>10307</v>
      </c>
      <c r="C6451" s="7" t="s">
        <v>10308</v>
      </c>
      <c r="I6451" s="64"/>
      <c r="J6451" s="65"/>
      <c r="K6451" s="10"/>
      <c r="L6451" s="21">
        <v>9484.6379310344837</v>
      </c>
      <c r="M6451" s="68"/>
      <c r="N6451" s="4"/>
    </row>
    <row r="6452" spans="2:14">
      <c r="B6452" s="59" t="s">
        <v>10309</v>
      </c>
      <c r="C6452" s="7" t="s">
        <v>10310</v>
      </c>
      <c r="I6452" s="64"/>
      <c r="J6452" s="65"/>
      <c r="K6452" s="10"/>
      <c r="L6452" s="21">
        <v>9484.6379310344837</v>
      </c>
      <c r="M6452" s="68"/>
      <c r="N6452" s="4"/>
    </row>
    <row r="6453" spans="2:14">
      <c r="B6453" s="59" t="s">
        <v>10311</v>
      </c>
      <c r="C6453" s="7" t="s">
        <v>10312</v>
      </c>
      <c r="I6453" s="64"/>
      <c r="J6453" s="65"/>
      <c r="K6453" s="10"/>
      <c r="L6453" s="21">
        <v>9484.6379310344837</v>
      </c>
      <c r="M6453" s="68"/>
      <c r="N6453" s="4"/>
    </row>
    <row r="6454" spans="2:14">
      <c r="B6454" s="59" t="s">
        <v>10313</v>
      </c>
      <c r="C6454" s="7" t="s">
        <v>10314</v>
      </c>
      <c r="I6454" s="64"/>
      <c r="J6454" s="65"/>
      <c r="K6454" s="10"/>
      <c r="L6454" s="21">
        <v>9484.6379310344837</v>
      </c>
      <c r="M6454" s="68"/>
      <c r="N6454" s="4"/>
    </row>
    <row r="6455" spans="2:14">
      <c r="B6455" s="59" t="s">
        <v>10315</v>
      </c>
      <c r="C6455" s="7" t="s">
        <v>10316</v>
      </c>
      <c r="I6455" s="64"/>
      <c r="J6455" s="65"/>
      <c r="K6455" s="10"/>
      <c r="L6455" s="21">
        <v>1432.5913793103448</v>
      </c>
      <c r="M6455" s="68"/>
      <c r="N6455" s="4"/>
    </row>
    <row r="6456" spans="2:14">
      <c r="B6456" s="59" t="s">
        <v>10317</v>
      </c>
      <c r="C6456" s="7" t="s">
        <v>10318</v>
      </c>
      <c r="I6456" s="64"/>
      <c r="J6456" s="65"/>
      <c r="K6456" s="10"/>
      <c r="L6456" s="21">
        <v>1432.5913793103448</v>
      </c>
      <c r="M6456" s="68"/>
      <c r="N6456" s="4"/>
    </row>
    <row r="6457" spans="2:14">
      <c r="B6457" s="59" t="s">
        <v>10319</v>
      </c>
      <c r="C6457" s="7" t="s">
        <v>10320</v>
      </c>
      <c r="I6457" s="64"/>
      <c r="J6457" s="65"/>
      <c r="K6457" s="10"/>
      <c r="L6457" s="21">
        <v>1781.7316091954024</v>
      </c>
      <c r="M6457" s="68"/>
      <c r="N6457" s="4"/>
    </row>
    <row r="6458" spans="2:14">
      <c r="B6458" s="59" t="s">
        <v>10321</v>
      </c>
      <c r="C6458" s="7" t="s">
        <v>10322</v>
      </c>
      <c r="I6458" s="64"/>
      <c r="J6458" s="65"/>
      <c r="K6458" s="10"/>
      <c r="L6458" s="21">
        <v>1491.4580459770116</v>
      </c>
      <c r="M6458" s="68"/>
      <c r="N6458" s="4"/>
    </row>
    <row r="6459" spans="2:14">
      <c r="B6459" s="59" t="s">
        <v>10323</v>
      </c>
      <c r="C6459" s="7" t="s">
        <v>10324</v>
      </c>
      <c r="I6459" s="64"/>
      <c r="J6459" s="65"/>
      <c r="K6459" s="10"/>
      <c r="L6459" s="21">
        <v>2222.2166666666667</v>
      </c>
      <c r="M6459" s="68"/>
      <c r="N6459" s="4"/>
    </row>
    <row r="6460" spans="2:14">
      <c r="B6460" s="59" t="s">
        <v>10325</v>
      </c>
      <c r="C6460" s="7" t="s">
        <v>10326</v>
      </c>
      <c r="I6460" s="64"/>
      <c r="J6460" s="65"/>
      <c r="K6460" s="10"/>
      <c r="L6460" s="21">
        <v>1862.9270114942528</v>
      </c>
      <c r="M6460" s="68"/>
      <c r="N6460" s="4"/>
    </row>
    <row r="6461" spans="2:14">
      <c r="B6461" s="59" t="s">
        <v>10327</v>
      </c>
      <c r="C6461" s="7" t="s">
        <v>10328</v>
      </c>
      <c r="I6461" s="64"/>
      <c r="J6461" s="65"/>
      <c r="K6461" s="10"/>
      <c r="L6461" s="21">
        <v>465.8586206896552</v>
      </c>
      <c r="M6461" s="68"/>
      <c r="N6461" s="4"/>
    </row>
    <row r="6462" spans="2:14">
      <c r="B6462" s="59" t="s">
        <v>10329</v>
      </c>
      <c r="C6462" s="7" t="s">
        <v>10330</v>
      </c>
      <c r="I6462" s="64"/>
      <c r="J6462" s="65"/>
      <c r="K6462" s="10"/>
      <c r="L6462" s="21">
        <v>931.71724137931039</v>
      </c>
      <c r="M6462" s="68"/>
      <c r="N6462" s="4"/>
    </row>
    <row r="6463" spans="2:14">
      <c r="B6463" s="59" t="s">
        <v>10331</v>
      </c>
      <c r="C6463" s="7" t="s">
        <v>10332</v>
      </c>
      <c r="I6463" s="64"/>
      <c r="J6463" s="65"/>
      <c r="K6463" s="10"/>
      <c r="L6463" s="21">
        <v>327.82643678160917</v>
      </c>
      <c r="M6463" s="68"/>
      <c r="N6463" s="4"/>
    </row>
    <row r="6464" spans="2:14">
      <c r="B6464" s="59" t="s">
        <v>10333</v>
      </c>
      <c r="C6464" s="7" t="s">
        <v>10334</v>
      </c>
      <c r="I6464" s="64"/>
      <c r="J6464" s="65"/>
      <c r="K6464" s="10"/>
      <c r="L6464" s="21">
        <v>2070.4827586206898</v>
      </c>
      <c r="M6464" s="68"/>
      <c r="N6464" s="4"/>
    </row>
    <row r="6465" spans="2:14">
      <c r="B6465" s="59" t="s">
        <v>10335</v>
      </c>
      <c r="C6465" s="7" t="s">
        <v>10336</v>
      </c>
      <c r="I6465" s="64"/>
      <c r="J6465" s="65"/>
      <c r="K6465" s="10"/>
      <c r="L6465" s="21">
        <v>1198.1396551724138</v>
      </c>
      <c r="M6465" s="68"/>
      <c r="N6465" s="4"/>
    </row>
    <row r="6466" spans="2:14">
      <c r="B6466" s="59" t="s">
        <v>10337</v>
      </c>
      <c r="C6466" s="7" t="s">
        <v>10338</v>
      </c>
      <c r="I6466" s="64"/>
      <c r="J6466" s="65"/>
      <c r="K6466" s="10"/>
      <c r="L6466" s="21">
        <v>993.12126436781602</v>
      </c>
      <c r="M6466" s="68"/>
      <c r="N6466" s="4"/>
    </row>
    <row r="6467" spans="2:14">
      <c r="B6467" s="59" t="s">
        <v>10339</v>
      </c>
      <c r="C6467" s="7" t="s">
        <v>10340</v>
      </c>
      <c r="I6467" s="64"/>
      <c r="J6467" s="65"/>
      <c r="K6467" s="10"/>
      <c r="L6467" s="21">
        <v>993.12126436781602</v>
      </c>
      <c r="M6467" s="68"/>
      <c r="N6467" s="4"/>
    </row>
    <row r="6468" spans="2:14">
      <c r="B6468" s="59" t="s">
        <v>10341</v>
      </c>
      <c r="C6468" s="7" t="s">
        <v>10342</v>
      </c>
      <c r="I6468" s="64"/>
      <c r="J6468" s="65"/>
      <c r="K6468" s="10"/>
      <c r="L6468" s="21">
        <v>43.642528735632183</v>
      </c>
      <c r="M6468" s="68"/>
      <c r="N6468" s="4"/>
    </row>
    <row r="6469" spans="2:14">
      <c r="B6469" s="59" t="s">
        <v>10343</v>
      </c>
      <c r="C6469" s="7" t="s">
        <v>10344</v>
      </c>
      <c r="I6469" s="64"/>
      <c r="J6469" s="65"/>
      <c r="K6469" s="10"/>
      <c r="L6469" s="21">
        <v>43.642528735632183</v>
      </c>
      <c r="M6469" s="68"/>
      <c r="N6469" s="4"/>
    </row>
    <row r="6470" spans="2:14">
      <c r="B6470" s="59" t="s">
        <v>10345</v>
      </c>
      <c r="C6470" s="7" t="s">
        <v>10346</v>
      </c>
      <c r="I6470" s="64"/>
      <c r="J6470" s="65"/>
      <c r="K6470" s="10"/>
      <c r="L6470" s="21">
        <v>231.40689655172415</v>
      </c>
      <c r="M6470" s="68"/>
      <c r="N6470" s="4"/>
    </row>
    <row r="6471" spans="2:14">
      <c r="B6471" s="59" t="s">
        <v>10347</v>
      </c>
      <c r="C6471" s="7" t="s">
        <v>10348</v>
      </c>
      <c r="I6471" s="64"/>
      <c r="J6471" s="65"/>
      <c r="K6471" s="10"/>
      <c r="L6471" s="21">
        <v>231.40689655172415</v>
      </c>
      <c r="M6471" s="68"/>
      <c r="N6471" s="4"/>
    </row>
    <row r="6472" spans="2:14">
      <c r="B6472" s="59" t="s">
        <v>10349</v>
      </c>
      <c r="C6472" s="7" t="s">
        <v>10350</v>
      </c>
      <c r="I6472" s="64"/>
      <c r="J6472" s="65"/>
      <c r="K6472" s="10"/>
      <c r="L6472" s="21">
        <v>231.40689655172415</v>
      </c>
      <c r="M6472" s="68"/>
      <c r="N6472" s="4"/>
    </row>
    <row r="6473" spans="2:14">
      <c r="B6473" s="59" t="s">
        <v>10351</v>
      </c>
      <c r="C6473" s="7" t="s">
        <v>10352</v>
      </c>
      <c r="I6473" s="64"/>
      <c r="J6473" s="65"/>
      <c r="K6473" s="10"/>
      <c r="L6473" s="21">
        <v>231.40689655172415</v>
      </c>
      <c r="M6473" s="68"/>
      <c r="N6473" s="4"/>
    </row>
    <row r="6474" spans="2:14">
      <c r="B6474" s="59" t="s">
        <v>10353</v>
      </c>
      <c r="C6474" s="7" t="s">
        <v>10354</v>
      </c>
      <c r="I6474" s="64"/>
      <c r="J6474" s="65"/>
      <c r="K6474" s="10"/>
      <c r="L6474" s="21">
        <v>231.40689655172415</v>
      </c>
      <c r="M6474" s="68"/>
      <c r="N6474" s="4"/>
    </row>
    <row r="6475" spans="2:14">
      <c r="B6475" s="59" t="s">
        <v>10355</v>
      </c>
      <c r="C6475" s="7" t="s">
        <v>10356</v>
      </c>
      <c r="I6475" s="64"/>
      <c r="J6475" s="65"/>
      <c r="K6475" s="10"/>
      <c r="L6475" s="21">
        <v>234.95919540229886</v>
      </c>
      <c r="M6475" s="68"/>
      <c r="N6475" s="4"/>
    </row>
    <row r="6476" spans="2:14">
      <c r="B6476" s="59" t="s">
        <v>10357</v>
      </c>
      <c r="C6476" s="7" t="s">
        <v>10358</v>
      </c>
      <c r="I6476" s="64"/>
      <c r="J6476" s="65"/>
      <c r="K6476" s="10"/>
      <c r="L6476" s="21">
        <v>234.95919540229886</v>
      </c>
      <c r="M6476" s="68"/>
      <c r="N6476" s="4"/>
    </row>
    <row r="6477" spans="2:14">
      <c r="B6477" s="59" t="s">
        <v>10359</v>
      </c>
      <c r="C6477" s="7" t="s">
        <v>10360</v>
      </c>
      <c r="I6477" s="64"/>
      <c r="J6477" s="65"/>
      <c r="K6477" s="10"/>
      <c r="L6477" s="21">
        <v>523.71034482758614</v>
      </c>
      <c r="M6477" s="68"/>
      <c r="N6477" s="4"/>
    </row>
    <row r="6478" spans="2:14">
      <c r="B6478" s="59" t="s">
        <v>10361</v>
      </c>
      <c r="C6478" s="7" t="s">
        <v>10362</v>
      </c>
      <c r="I6478" s="64"/>
      <c r="J6478" s="65"/>
      <c r="K6478" s="10"/>
      <c r="L6478" s="21">
        <v>523.71034482758614</v>
      </c>
      <c r="M6478" s="68"/>
      <c r="N6478" s="4"/>
    </row>
    <row r="6479" spans="2:14">
      <c r="B6479" s="59" t="s">
        <v>10363</v>
      </c>
      <c r="C6479" s="7" t="s">
        <v>10364</v>
      </c>
      <c r="I6479" s="64"/>
      <c r="J6479" s="65"/>
      <c r="K6479" s="10"/>
      <c r="L6479" s="21">
        <v>517.1132183908046</v>
      </c>
      <c r="M6479" s="68"/>
      <c r="N6479" s="4"/>
    </row>
    <row r="6480" spans="2:14">
      <c r="B6480" s="59" t="s">
        <v>10365</v>
      </c>
      <c r="C6480" s="7" t="s">
        <v>10366</v>
      </c>
      <c r="I6480" s="64"/>
      <c r="J6480" s="65"/>
      <c r="K6480" s="10"/>
      <c r="L6480" s="21">
        <v>517.1132183908046</v>
      </c>
      <c r="M6480" s="68"/>
      <c r="N6480" s="4"/>
    </row>
    <row r="6481" spans="2:14">
      <c r="B6481" s="59" t="s">
        <v>10367</v>
      </c>
      <c r="C6481" s="7" t="s">
        <v>10368</v>
      </c>
      <c r="I6481" s="64"/>
      <c r="J6481" s="65"/>
      <c r="K6481" s="10"/>
      <c r="L6481" s="21">
        <v>517.1132183908046</v>
      </c>
      <c r="M6481" s="68"/>
      <c r="N6481" s="4"/>
    </row>
    <row r="6482" spans="2:14">
      <c r="B6482" s="59" t="s">
        <v>10369</v>
      </c>
      <c r="C6482" s="7" t="s">
        <v>10370</v>
      </c>
      <c r="I6482" s="64"/>
      <c r="J6482" s="65"/>
      <c r="K6482" s="10"/>
      <c r="L6482" s="21">
        <v>517.1132183908046</v>
      </c>
      <c r="M6482" s="68"/>
      <c r="N6482" s="4"/>
    </row>
    <row r="6483" spans="2:14">
      <c r="B6483" s="59" t="s">
        <v>10371</v>
      </c>
      <c r="C6483" s="7" t="s">
        <v>10372</v>
      </c>
      <c r="I6483" s="64"/>
      <c r="J6483" s="65"/>
      <c r="K6483" s="10"/>
      <c r="L6483" s="21">
        <v>487.67988505747127</v>
      </c>
      <c r="M6483" s="68"/>
      <c r="N6483" s="4"/>
    </row>
    <row r="6484" spans="2:14">
      <c r="B6484" s="59" t="s">
        <v>10373</v>
      </c>
      <c r="C6484" s="7" t="s">
        <v>10374</v>
      </c>
      <c r="I6484" s="64"/>
      <c r="J6484" s="65"/>
      <c r="K6484" s="10"/>
      <c r="L6484" s="21">
        <v>487.67988505747127</v>
      </c>
      <c r="M6484" s="68"/>
      <c r="N6484" s="4"/>
    </row>
    <row r="6485" spans="2:14">
      <c r="B6485" s="59" t="s">
        <v>10375</v>
      </c>
      <c r="C6485" s="7" t="s">
        <v>10376</v>
      </c>
      <c r="I6485" s="64"/>
      <c r="J6485" s="65"/>
      <c r="K6485" s="10"/>
      <c r="L6485" s="21">
        <v>487.67988505747127</v>
      </c>
      <c r="M6485" s="68"/>
      <c r="N6485" s="4"/>
    </row>
    <row r="6486" spans="2:14">
      <c r="B6486" s="59" t="s">
        <v>10377</v>
      </c>
      <c r="C6486" s="7" t="s">
        <v>10378</v>
      </c>
      <c r="I6486" s="64"/>
      <c r="J6486" s="65"/>
      <c r="K6486" s="10"/>
      <c r="L6486" s="21">
        <v>414.60402298850579</v>
      </c>
      <c r="M6486" s="68"/>
      <c r="N6486" s="4"/>
    </row>
    <row r="6487" spans="2:14">
      <c r="B6487" s="59" t="s">
        <v>10379</v>
      </c>
      <c r="C6487" s="7" t="s">
        <v>10380</v>
      </c>
      <c r="I6487" s="64"/>
      <c r="J6487" s="65"/>
      <c r="K6487" s="10"/>
      <c r="L6487" s="21">
        <v>493.76954022988508</v>
      </c>
      <c r="M6487" s="68"/>
      <c r="N6487" s="4"/>
    </row>
    <row r="6488" spans="2:14">
      <c r="B6488" s="59" t="s">
        <v>10381</v>
      </c>
      <c r="C6488" s="7" t="s">
        <v>10382</v>
      </c>
      <c r="I6488" s="64"/>
      <c r="J6488" s="65"/>
      <c r="K6488" s="10"/>
      <c r="L6488" s="21">
        <v>493.76954022988508</v>
      </c>
      <c r="M6488" s="68"/>
      <c r="N6488" s="4"/>
    </row>
    <row r="6489" spans="2:14">
      <c r="B6489" s="59" t="s">
        <v>10383</v>
      </c>
      <c r="C6489" s="7" t="s">
        <v>10384</v>
      </c>
      <c r="I6489" s="64"/>
      <c r="J6489" s="65"/>
      <c r="K6489" s="10"/>
      <c r="L6489" s="21">
        <v>487.67988505747127</v>
      </c>
      <c r="M6489" s="68"/>
      <c r="N6489" s="4"/>
    </row>
    <row r="6490" spans="2:14">
      <c r="B6490" s="59" t="s">
        <v>10385</v>
      </c>
      <c r="C6490" s="7" t="s">
        <v>10386</v>
      </c>
      <c r="I6490" s="64"/>
      <c r="J6490" s="65"/>
      <c r="K6490" s="10"/>
      <c r="L6490" s="21">
        <v>487.67988505747127</v>
      </c>
      <c r="M6490" s="68"/>
      <c r="N6490" s="4"/>
    </row>
    <row r="6491" spans="2:14">
      <c r="B6491" s="59" t="s">
        <v>10387</v>
      </c>
      <c r="C6491" s="7" t="s">
        <v>10388</v>
      </c>
      <c r="I6491" s="64"/>
      <c r="J6491" s="65"/>
      <c r="K6491" s="10"/>
      <c r="L6491" s="21">
        <v>487.67988505747127</v>
      </c>
      <c r="M6491" s="68"/>
      <c r="N6491" s="4"/>
    </row>
    <row r="6492" spans="2:14">
      <c r="B6492" s="59" t="s">
        <v>10389</v>
      </c>
      <c r="C6492" s="7" t="s">
        <v>10390</v>
      </c>
      <c r="I6492" s="64"/>
      <c r="J6492" s="65"/>
      <c r="K6492" s="10"/>
      <c r="L6492" s="21">
        <v>83.732758620689651</v>
      </c>
      <c r="M6492" s="68"/>
      <c r="N6492" s="4"/>
    </row>
    <row r="6493" spans="2:14">
      <c r="B6493" s="59" t="s">
        <v>10391</v>
      </c>
      <c r="C6493" s="7" t="s">
        <v>10392</v>
      </c>
      <c r="I6493" s="64"/>
      <c r="J6493" s="65"/>
      <c r="K6493" s="10"/>
      <c r="L6493" s="21">
        <v>405.46954022988507</v>
      </c>
      <c r="M6493" s="68"/>
      <c r="N6493" s="4"/>
    </row>
    <row r="6494" spans="2:14">
      <c r="B6494" s="59" t="s">
        <v>10393</v>
      </c>
      <c r="C6494" s="7" t="s">
        <v>10394</v>
      </c>
      <c r="I6494" s="64"/>
      <c r="J6494" s="65"/>
      <c r="K6494" s="10"/>
      <c r="L6494" s="21">
        <v>2028.8701149425287</v>
      </c>
      <c r="M6494" s="68"/>
      <c r="N6494" s="4"/>
    </row>
    <row r="6495" spans="2:14">
      <c r="B6495" s="59" t="s">
        <v>10395</v>
      </c>
      <c r="C6495" s="7" t="s">
        <v>10396</v>
      </c>
      <c r="I6495" s="64"/>
      <c r="J6495" s="65"/>
      <c r="K6495" s="10"/>
      <c r="L6495" s="21">
        <v>2424.1902298850578</v>
      </c>
      <c r="M6495" s="68"/>
      <c r="N6495" s="4"/>
    </row>
    <row r="6496" spans="2:14">
      <c r="B6496" s="59" t="s">
        <v>10397</v>
      </c>
      <c r="C6496" s="7" t="s">
        <v>10398</v>
      </c>
      <c r="I6496" s="64"/>
      <c r="J6496" s="65"/>
      <c r="K6496" s="10"/>
      <c r="L6496" s="21">
        <v>2205.9775862068964</v>
      </c>
      <c r="M6496" s="68"/>
      <c r="N6496" s="4"/>
    </row>
    <row r="6497" spans="2:14">
      <c r="B6497" s="59" t="s">
        <v>10399</v>
      </c>
      <c r="C6497" s="7" t="s">
        <v>10400</v>
      </c>
      <c r="I6497" s="64"/>
      <c r="J6497" s="65"/>
      <c r="K6497" s="10"/>
      <c r="L6497" s="21">
        <v>2940.2885057471262</v>
      </c>
      <c r="M6497" s="68"/>
      <c r="N6497" s="4"/>
    </row>
    <row r="6498" spans="2:14">
      <c r="B6498" s="59" t="s">
        <v>10401</v>
      </c>
      <c r="C6498" s="7" t="s">
        <v>10402</v>
      </c>
      <c r="I6498" s="64"/>
      <c r="J6498" s="65"/>
      <c r="K6498" s="10"/>
      <c r="L6498" s="21">
        <v>255.76551724137931</v>
      </c>
      <c r="M6498" s="68"/>
      <c r="N6498" s="4"/>
    </row>
    <row r="6499" spans="2:14">
      <c r="B6499" s="59" t="s">
        <v>10403</v>
      </c>
      <c r="C6499" s="7" t="s">
        <v>10404</v>
      </c>
      <c r="I6499" s="64"/>
      <c r="J6499" s="65"/>
      <c r="K6499" s="10"/>
      <c r="L6499" s="21">
        <v>257.7954022988506</v>
      </c>
      <c r="M6499" s="68"/>
      <c r="N6499" s="4"/>
    </row>
    <row r="6500" spans="2:14">
      <c r="B6500" s="59" t="s">
        <v>10405</v>
      </c>
      <c r="C6500" s="7" t="s">
        <v>10406</v>
      </c>
      <c r="I6500" s="64"/>
      <c r="J6500" s="65"/>
      <c r="K6500" s="10"/>
      <c r="L6500" s="21">
        <v>257.7954022988506</v>
      </c>
      <c r="M6500" s="68"/>
      <c r="N6500" s="4"/>
    </row>
    <row r="6501" spans="2:14">
      <c r="B6501" s="59" t="s">
        <v>10407</v>
      </c>
      <c r="C6501" s="7" t="s">
        <v>10408</v>
      </c>
      <c r="I6501" s="64"/>
      <c r="J6501" s="65"/>
      <c r="K6501" s="10"/>
      <c r="L6501" s="21">
        <v>507.97873563218394</v>
      </c>
      <c r="M6501" s="68"/>
      <c r="N6501" s="4"/>
    </row>
    <row r="6502" spans="2:14">
      <c r="B6502" s="59" t="s">
        <v>10409</v>
      </c>
      <c r="C6502" s="7" t="s">
        <v>10410</v>
      </c>
      <c r="I6502" s="64"/>
      <c r="J6502" s="65"/>
      <c r="K6502" s="10"/>
      <c r="L6502" s="21">
        <v>507.97873563218394</v>
      </c>
      <c r="M6502" s="68"/>
      <c r="N6502" s="4"/>
    </row>
    <row r="6503" spans="2:14">
      <c r="B6503" s="59" t="s">
        <v>10411</v>
      </c>
      <c r="C6503" s="7" t="s">
        <v>10412</v>
      </c>
      <c r="I6503" s="64"/>
      <c r="J6503" s="65"/>
      <c r="K6503" s="10"/>
      <c r="L6503" s="21">
        <v>507.97873563218394</v>
      </c>
      <c r="M6503" s="68"/>
      <c r="N6503" s="4"/>
    </row>
    <row r="6504" spans="2:14">
      <c r="B6504" s="59" t="s">
        <v>37022</v>
      </c>
      <c r="C6504" s="7" t="s">
        <v>39190</v>
      </c>
      <c r="I6504" s="64"/>
      <c r="J6504" s="65"/>
      <c r="K6504" s="10"/>
      <c r="L6504" s="21">
        <v>64.448850574712651</v>
      </c>
      <c r="M6504" s="68"/>
      <c r="N6504" s="4"/>
    </row>
    <row r="6505" spans="2:14">
      <c r="B6505" s="59" t="s">
        <v>10413</v>
      </c>
      <c r="C6505" s="7" t="s">
        <v>10414</v>
      </c>
      <c r="I6505" s="64"/>
      <c r="J6505" s="65"/>
      <c r="K6505" s="10"/>
      <c r="L6505" s="21">
        <v>4129.8011494252878</v>
      </c>
      <c r="M6505" s="68"/>
      <c r="N6505" s="4"/>
    </row>
    <row r="6506" spans="2:14">
      <c r="B6506" s="59" t="s">
        <v>10415</v>
      </c>
      <c r="C6506" s="7" t="s">
        <v>10416</v>
      </c>
      <c r="I6506" s="64"/>
      <c r="J6506" s="65"/>
      <c r="K6506" s="10"/>
      <c r="L6506" s="21">
        <v>5503.0183908045983</v>
      </c>
      <c r="M6506" s="68"/>
      <c r="N6506" s="4"/>
    </row>
    <row r="6507" spans="2:14">
      <c r="B6507" s="59" t="s">
        <v>10417</v>
      </c>
      <c r="C6507" s="7" t="s">
        <v>10418</v>
      </c>
      <c r="I6507" s="64"/>
      <c r="J6507" s="65"/>
      <c r="K6507" s="10"/>
      <c r="L6507" s="21">
        <v>33766.630459770116</v>
      </c>
      <c r="M6507" s="68"/>
      <c r="N6507" s="4"/>
    </row>
    <row r="6508" spans="2:14">
      <c r="B6508" s="59" t="s">
        <v>10419</v>
      </c>
      <c r="C6508" s="7" t="s">
        <v>10420</v>
      </c>
      <c r="I6508" s="64"/>
      <c r="J6508" s="65"/>
      <c r="K6508" s="10"/>
      <c r="L6508" s="21">
        <v>36199.955172413793</v>
      </c>
      <c r="M6508" s="68"/>
      <c r="N6508" s="4"/>
    </row>
    <row r="6509" spans="2:14">
      <c r="B6509" s="59" t="s">
        <v>10421</v>
      </c>
      <c r="C6509" s="7" t="s">
        <v>10422</v>
      </c>
      <c r="I6509" s="64"/>
      <c r="J6509" s="65"/>
      <c r="K6509" s="10"/>
      <c r="L6509" s="21">
        <v>42771.708045977008</v>
      </c>
      <c r="M6509" s="68"/>
      <c r="N6509" s="4"/>
    </row>
    <row r="6510" spans="2:14">
      <c r="B6510" s="59" t="s">
        <v>10423</v>
      </c>
      <c r="C6510" s="7" t="s">
        <v>10424</v>
      </c>
      <c r="I6510" s="64"/>
      <c r="J6510" s="65"/>
      <c r="K6510" s="10"/>
      <c r="L6510" s="21">
        <v>35443.315517241375</v>
      </c>
      <c r="M6510" s="68"/>
      <c r="N6510" s="4"/>
    </row>
    <row r="6511" spans="2:14">
      <c r="B6511" s="59" t="s">
        <v>10425</v>
      </c>
      <c r="C6511" s="7" t="s">
        <v>10426</v>
      </c>
      <c r="I6511" s="64"/>
      <c r="J6511" s="65"/>
      <c r="K6511" s="10"/>
      <c r="L6511" s="21">
        <v>37850.251724137925</v>
      </c>
      <c r="M6511" s="68"/>
      <c r="N6511" s="4"/>
    </row>
    <row r="6512" spans="2:14">
      <c r="B6512" s="59" t="s">
        <v>10427</v>
      </c>
      <c r="C6512" s="7" t="s">
        <v>10428</v>
      </c>
      <c r="I6512" s="64"/>
      <c r="J6512" s="65"/>
      <c r="K6512" s="10"/>
      <c r="L6512" s="21">
        <v>46700.550574712644</v>
      </c>
      <c r="M6512" s="68"/>
      <c r="N6512" s="4"/>
    </row>
    <row r="6513" spans="2:14">
      <c r="B6513" s="59" t="s">
        <v>10429</v>
      </c>
      <c r="C6513" s="7" t="s">
        <v>10430</v>
      </c>
      <c r="I6513" s="64"/>
      <c r="J6513" s="65"/>
      <c r="K6513" s="10"/>
      <c r="L6513" s="21">
        <v>66340.703448275861</v>
      </c>
      <c r="M6513" s="68"/>
      <c r="N6513" s="4"/>
    </row>
    <row r="6514" spans="2:14">
      <c r="B6514" s="59" t="s">
        <v>10431</v>
      </c>
      <c r="C6514" s="7" t="s">
        <v>10432</v>
      </c>
      <c r="I6514" s="64"/>
      <c r="J6514" s="65"/>
      <c r="K6514" s="10"/>
      <c r="L6514" s="21">
        <v>67414.512643678172</v>
      </c>
      <c r="M6514" s="68"/>
      <c r="N6514" s="4"/>
    </row>
    <row r="6515" spans="2:14">
      <c r="B6515" s="59" t="s">
        <v>10433</v>
      </c>
      <c r="C6515" s="7" t="s">
        <v>10434</v>
      </c>
      <c r="I6515" s="64"/>
      <c r="J6515" s="65"/>
      <c r="K6515" s="10"/>
      <c r="L6515" s="21">
        <v>41883.633333333331</v>
      </c>
      <c r="M6515" s="68"/>
      <c r="N6515" s="4"/>
    </row>
    <row r="6516" spans="2:14">
      <c r="B6516" s="59" t="s">
        <v>10435</v>
      </c>
      <c r="C6516" s="7" t="s">
        <v>10436</v>
      </c>
      <c r="I6516" s="64"/>
      <c r="J6516" s="65"/>
      <c r="K6516" s="10"/>
      <c r="L6516" s="21">
        <v>44314.420689655177</v>
      </c>
      <c r="M6516" s="68"/>
      <c r="N6516" s="4"/>
    </row>
    <row r="6517" spans="2:14">
      <c r="B6517" s="59" t="s">
        <v>10437</v>
      </c>
      <c r="C6517" s="7" t="s">
        <v>10438</v>
      </c>
      <c r="I6517" s="64"/>
      <c r="J6517" s="65"/>
      <c r="K6517" s="10"/>
      <c r="L6517" s="21">
        <v>50890.23333333333</v>
      </c>
      <c r="M6517" s="68"/>
      <c r="N6517" s="4"/>
    </row>
    <row r="6518" spans="2:14">
      <c r="B6518" s="59" t="s">
        <v>10439</v>
      </c>
      <c r="C6518" s="7" t="s">
        <v>10440</v>
      </c>
      <c r="I6518" s="64"/>
      <c r="J6518" s="65"/>
      <c r="K6518" s="10"/>
      <c r="L6518" s="21">
        <v>43558.795977011498</v>
      </c>
      <c r="M6518" s="68"/>
      <c r="N6518" s="4"/>
    </row>
    <row r="6519" spans="2:14">
      <c r="B6519" s="59" t="s">
        <v>10441</v>
      </c>
      <c r="C6519" s="7" t="s">
        <v>10442</v>
      </c>
      <c r="I6519" s="64"/>
      <c r="J6519" s="65"/>
      <c r="K6519" s="10"/>
      <c r="L6519" s="21">
        <v>45965.224712643678</v>
      </c>
      <c r="M6519" s="68"/>
      <c r="N6519" s="4"/>
    </row>
    <row r="6520" spans="2:14">
      <c r="B6520" s="59" t="s">
        <v>10443</v>
      </c>
      <c r="C6520" s="7" t="s">
        <v>10444</v>
      </c>
      <c r="I6520" s="64"/>
      <c r="J6520" s="65"/>
      <c r="K6520" s="10"/>
      <c r="L6520" s="21">
        <v>54817.553448275867</v>
      </c>
      <c r="M6520" s="68"/>
      <c r="N6520" s="4"/>
    </row>
    <row r="6521" spans="2:14">
      <c r="B6521" s="59" t="s">
        <v>10445</v>
      </c>
      <c r="C6521" s="7" t="s">
        <v>10446</v>
      </c>
      <c r="I6521" s="64"/>
      <c r="J6521" s="65"/>
      <c r="K6521" s="10"/>
      <c r="L6521" s="21">
        <v>74458.721264367821</v>
      </c>
      <c r="M6521" s="68"/>
      <c r="N6521" s="4"/>
    </row>
    <row r="6522" spans="2:14">
      <c r="B6522" s="59" t="s">
        <v>10447</v>
      </c>
      <c r="C6522" s="7" t="s">
        <v>10448</v>
      </c>
      <c r="I6522" s="64"/>
      <c r="J6522" s="65"/>
      <c r="K6522" s="10"/>
      <c r="L6522" s="21">
        <v>75528.978160919534</v>
      </c>
      <c r="M6522" s="68"/>
      <c r="N6522" s="4"/>
    </row>
    <row r="6523" spans="2:14">
      <c r="B6523" s="59" t="s">
        <v>10449</v>
      </c>
      <c r="C6523" s="7" t="s">
        <v>10450</v>
      </c>
      <c r="I6523" s="64"/>
      <c r="J6523" s="65"/>
      <c r="K6523" s="10"/>
      <c r="L6523" s="21">
        <v>36073.087356321841</v>
      </c>
      <c r="M6523" s="68"/>
      <c r="N6523" s="4"/>
    </row>
    <row r="6524" spans="2:14">
      <c r="B6524" s="59" t="s">
        <v>10451</v>
      </c>
      <c r="C6524" s="7" t="s">
        <v>10452</v>
      </c>
      <c r="I6524" s="64"/>
      <c r="J6524" s="65"/>
      <c r="K6524" s="10"/>
      <c r="L6524" s="21">
        <v>38506.919540229879</v>
      </c>
      <c r="M6524" s="68"/>
      <c r="N6524" s="4"/>
    </row>
    <row r="6525" spans="2:14">
      <c r="B6525" s="59" t="s">
        <v>10453</v>
      </c>
      <c r="C6525" s="7" t="s">
        <v>10454</v>
      </c>
      <c r="I6525" s="64"/>
      <c r="J6525" s="65"/>
      <c r="K6525" s="10"/>
      <c r="L6525" s="21">
        <v>45080.194827586209</v>
      </c>
      <c r="M6525" s="68"/>
      <c r="N6525" s="4"/>
    </row>
    <row r="6526" spans="2:14">
      <c r="B6526" s="59" t="s">
        <v>10455</v>
      </c>
      <c r="C6526" s="7" t="s">
        <v>10456</v>
      </c>
      <c r="I6526" s="64"/>
      <c r="J6526" s="65"/>
      <c r="K6526" s="10"/>
      <c r="L6526" s="21">
        <v>37751.802298850576</v>
      </c>
      <c r="M6526" s="68"/>
      <c r="N6526" s="4"/>
    </row>
    <row r="6527" spans="2:14">
      <c r="B6527" s="59" t="s">
        <v>10457</v>
      </c>
      <c r="C6527" s="7" t="s">
        <v>10458</v>
      </c>
      <c r="I6527" s="64"/>
      <c r="J6527" s="65"/>
      <c r="K6527" s="10"/>
      <c r="L6527" s="21">
        <v>40158.231034482757</v>
      </c>
      <c r="M6527" s="68"/>
      <c r="N6527" s="4"/>
    </row>
    <row r="6528" spans="2:14">
      <c r="B6528" s="59" t="s">
        <v>10459</v>
      </c>
      <c r="C6528" s="7" t="s">
        <v>10460</v>
      </c>
      <c r="I6528" s="64"/>
      <c r="J6528" s="65"/>
      <c r="K6528" s="10"/>
      <c r="L6528" s="21">
        <v>49008.529885057476</v>
      </c>
      <c r="M6528" s="68"/>
      <c r="N6528" s="4"/>
    </row>
    <row r="6529" spans="2:14">
      <c r="B6529" s="59" t="s">
        <v>10461</v>
      </c>
      <c r="C6529" s="7" t="s">
        <v>10462</v>
      </c>
      <c r="I6529" s="64"/>
      <c r="J6529" s="65"/>
      <c r="K6529" s="10"/>
      <c r="L6529" s="21">
        <v>68649.697701149431</v>
      </c>
      <c r="M6529" s="68"/>
      <c r="N6529" s="4"/>
    </row>
    <row r="6530" spans="2:14">
      <c r="B6530" s="59" t="s">
        <v>10463</v>
      </c>
      <c r="C6530" s="7" t="s">
        <v>10464</v>
      </c>
      <c r="I6530" s="64"/>
      <c r="J6530" s="65"/>
      <c r="K6530" s="10"/>
      <c r="L6530" s="21">
        <v>69721.477011494251</v>
      </c>
      <c r="M6530" s="68"/>
      <c r="N6530" s="4"/>
    </row>
    <row r="6531" spans="2:14">
      <c r="B6531" s="59" t="s">
        <v>10465</v>
      </c>
      <c r="C6531" s="7" t="s">
        <v>10466</v>
      </c>
      <c r="I6531" s="64"/>
      <c r="J6531" s="65"/>
      <c r="K6531" s="10"/>
      <c r="L6531" s="21">
        <v>44960.431609195402</v>
      </c>
      <c r="M6531" s="68"/>
      <c r="N6531" s="4"/>
    </row>
    <row r="6532" spans="2:14">
      <c r="B6532" s="59" t="s">
        <v>10467</v>
      </c>
      <c r="C6532" s="7" t="s">
        <v>10468</v>
      </c>
      <c r="I6532" s="64"/>
      <c r="J6532" s="65"/>
      <c r="K6532" s="10"/>
      <c r="L6532" s="21">
        <v>47393.24885057471</v>
      </c>
      <c r="M6532" s="68"/>
      <c r="N6532" s="4"/>
    </row>
    <row r="6533" spans="2:14">
      <c r="B6533" s="59" t="s">
        <v>10469</v>
      </c>
      <c r="C6533" s="7" t="s">
        <v>10470</v>
      </c>
      <c r="I6533" s="64"/>
      <c r="J6533" s="65"/>
      <c r="K6533" s="10"/>
      <c r="L6533" s="21">
        <v>53965.509195402301</v>
      </c>
      <c r="M6533" s="68"/>
      <c r="N6533" s="4"/>
    </row>
    <row r="6534" spans="2:14">
      <c r="B6534" s="59" t="s">
        <v>10471</v>
      </c>
      <c r="C6534" s="7" t="s">
        <v>10472</v>
      </c>
      <c r="I6534" s="64"/>
      <c r="J6534" s="65"/>
      <c r="K6534" s="10"/>
      <c r="L6534" s="21">
        <v>46637.624137931038</v>
      </c>
      <c r="M6534" s="68"/>
      <c r="N6534" s="4"/>
    </row>
    <row r="6535" spans="2:14">
      <c r="B6535" s="59" t="s">
        <v>10473</v>
      </c>
      <c r="C6535" s="7" t="s">
        <v>10474</v>
      </c>
      <c r="I6535" s="64"/>
      <c r="J6535" s="65"/>
      <c r="K6535" s="10"/>
      <c r="L6535" s="21">
        <v>49044.052873563218</v>
      </c>
      <c r="M6535" s="68"/>
      <c r="N6535" s="4"/>
    </row>
    <row r="6536" spans="2:14">
      <c r="B6536" s="59" t="s">
        <v>10475</v>
      </c>
      <c r="C6536" s="7" t="s">
        <v>10476</v>
      </c>
      <c r="I6536" s="64"/>
      <c r="J6536" s="65"/>
      <c r="K6536" s="10"/>
      <c r="L6536" s="21">
        <v>57892.82931034483</v>
      </c>
      <c r="M6536" s="68"/>
      <c r="N6536" s="4"/>
    </row>
    <row r="6537" spans="2:14">
      <c r="B6537" s="59" t="s">
        <v>10477</v>
      </c>
      <c r="C6537" s="7" t="s">
        <v>10478</v>
      </c>
      <c r="I6537" s="64"/>
      <c r="J6537" s="65"/>
      <c r="K6537" s="10"/>
      <c r="L6537" s="21">
        <v>77534.504597701147</v>
      </c>
      <c r="M6537" s="68"/>
      <c r="N6537" s="4"/>
    </row>
    <row r="6538" spans="2:14">
      <c r="B6538" s="59" t="s">
        <v>10479</v>
      </c>
      <c r="C6538" s="7" t="s">
        <v>10480</v>
      </c>
      <c r="I6538" s="64"/>
      <c r="J6538" s="65"/>
      <c r="K6538" s="10"/>
      <c r="L6538" s="21">
        <v>78608.821264367813</v>
      </c>
      <c r="M6538" s="68"/>
      <c r="N6538" s="4"/>
    </row>
    <row r="6539" spans="2:14">
      <c r="B6539" s="59" t="s">
        <v>10481</v>
      </c>
      <c r="C6539" s="7" t="s">
        <v>10482</v>
      </c>
      <c r="I6539" s="64"/>
      <c r="J6539" s="65"/>
      <c r="K6539" s="10"/>
      <c r="L6539" s="21">
        <v>36385.689655172413</v>
      </c>
      <c r="M6539" s="68"/>
      <c r="N6539" s="4"/>
    </row>
    <row r="6540" spans="2:14">
      <c r="B6540" s="59" t="s">
        <v>10483</v>
      </c>
      <c r="C6540" s="7" t="s">
        <v>10484</v>
      </c>
      <c r="I6540" s="64"/>
      <c r="J6540" s="65"/>
      <c r="K6540" s="10"/>
      <c r="L6540" s="21">
        <v>45393.812068965519</v>
      </c>
      <c r="M6540" s="68"/>
      <c r="N6540" s="4"/>
    </row>
    <row r="6541" spans="2:14">
      <c r="B6541" s="59" t="s">
        <v>10485</v>
      </c>
      <c r="C6541" s="7" t="s">
        <v>10486</v>
      </c>
      <c r="I6541" s="64"/>
      <c r="J6541" s="65"/>
      <c r="K6541" s="10"/>
      <c r="L6541" s="21">
        <v>38062.882183908041</v>
      </c>
      <c r="M6541" s="68"/>
      <c r="N6541" s="4"/>
    </row>
    <row r="6542" spans="2:14">
      <c r="B6542" s="59" t="s">
        <v>10487</v>
      </c>
      <c r="C6542" s="7" t="s">
        <v>10488</v>
      </c>
      <c r="I6542" s="64"/>
      <c r="J6542" s="65"/>
      <c r="K6542" s="10"/>
      <c r="L6542" s="21">
        <v>49319.609770114941</v>
      </c>
      <c r="M6542" s="68"/>
      <c r="N6542" s="4"/>
    </row>
    <row r="6543" spans="2:14">
      <c r="B6543" s="59" t="s">
        <v>10489</v>
      </c>
      <c r="C6543" s="7" t="s">
        <v>10490</v>
      </c>
      <c r="I6543" s="64"/>
      <c r="J6543" s="65"/>
      <c r="K6543" s="10"/>
      <c r="L6543" s="21">
        <v>70034.079310344823</v>
      </c>
      <c r="M6543" s="68"/>
      <c r="N6543" s="4"/>
    </row>
    <row r="6544" spans="2:14">
      <c r="B6544" s="59" t="s">
        <v>10491</v>
      </c>
      <c r="C6544" s="7" t="s">
        <v>10492</v>
      </c>
      <c r="I6544" s="64"/>
      <c r="J6544" s="65"/>
      <c r="K6544" s="10"/>
      <c r="L6544" s="21">
        <v>45286.735632183911</v>
      </c>
      <c r="M6544" s="68"/>
      <c r="N6544" s="4"/>
    </row>
    <row r="6545" spans="2:14">
      <c r="B6545" s="59" t="s">
        <v>10493</v>
      </c>
      <c r="C6545" s="7" t="s">
        <v>10494</v>
      </c>
      <c r="I6545" s="64"/>
      <c r="J6545" s="65"/>
      <c r="K6545" s="10"/>
      <c r="L6545" s="21">
        <v>54293.843103448271</v>
      </c>
      <c r="M6545" s="68"/>
      <c r="N6545" s="4"/>
    </row>
    <row r="6546" spans="2:14">
      <c r="B6546" s="59" t="s">
        <v>10495</v>
      </c>
      <c r="C6546" s="7" t="s">
        <v>10496</v>
      </c>
      <c r="I6546" s="64"/>
      <c r="J6546" s="65"/>
      <c r="K6546" s="10"/>
      <c r="L6546" s="21">
        <v>46964.943103448277</v>
      </c>
      <c r="M6546" s="68"/>
      <c r="N6546" s="4"/>
    </row>
    <row r="6547" spans="2:14">
      <c r="B6547" s="59" t="s">
        <v>10497</v>
      </c>
      <c r="C6547" s="7" t="s">
        <v>10498</v>
      </c>
      <c r="I6547" s="64"/>
      <c r="J6547" s="65"/>
      <c r="K6547" s="10"/>
      <c r="L6547" s="21">
        <v>58222.178160919539</v>
      </c>
      <c r="M6547" s="68"/>
      <c r="N6547" s="4"/>
    </row>
    <row r="6548" spans="2:14">
      <c r="B6548" s="59" t="s">
        <v>10499</v>
      </c>
      <c r="C6548" s="7" t="s">
        <v>10500</v>
      </c>
      <c r="I6548" s="64"/>
      <c r="J6548" s="65"/>
      <c r="K6548" s="10"/>
      <c r="L6548" s="21">
        <v>78935.125287356321</v>
      </c>
      <c r="M6548" s="68"/>
      <c r="N6548" s="4"/>
    </row>
    <row r="6549" spans="2:14">
      <c r="B6549" s="59" t="s">
        <v>10501</v>
      </c>
      <c r="C6549" s="7" t="s">
        <v>10502</v>
      </c>
      <c r="I6549" s="64"/>
      <c r="J6549" s="65"/>
      <c r="K6549" s="10"/>
      <c r="L6549" s="21">
        <v>38693.668965517238</v>
      </c>
      <c r="M6549" s="68"/>
      <c r="N6549" s="4"/>
    </row>
    <row r="6550" spans="2:14">
      <c r="B6550" s="59" t="s">
        <v>10503</v>
      </c>
      <c r="C6550" s="7" t="s">
        <v>10504</v>
      </c>
      <c r="I6550" s="64"/>
      <c r="J6550" s="65"/>
      <c r="K6550" s="10"/>
      <c r="L6550" s="21">
        <v>47699.761494252874</v>
      </c>
      <c r="M6550" s="68"/>
      <c r="N6550" s="4"/>
    </row>
    <row r="6551" spans="2:14">
      <c r="B6551" s="59" t="s">
        <v>10505</v>
      </c>
      <c r="C6551" s="7" t="s">
        <v>10506</v>
      </c>
      <c r="I6551" s="64"/>
      <c r="J6551" s="65"/>
      <c r="K6551" s="10"/>
      <c r="L6551" s="21">
        <v>40371.876436781611</v>
      </c>
      <c r="M6551" s="68"/>
      <c r="N6551" s="4"/>
    </row>
    <row r="6552" spans="2:14">
      <c r="B6552" s="59" t="s">
        <v>10507</v>
      </c>
      <c r="C6552" s="7" t="s">
        <v>10508</v>
      </c>
      <c r="I6552" s="64"/>
      <c r="J6552" s="65"/>
      <c r="K6552" s="10"/>
      <c r="L6552" s="21">
        <v>51627.589080459773</v>
      </c>
      <c r="M6552" s="68"/>
      <c r="N6552" s="4"/>
    </row>
    <row r="6553" spans="2:14">
      <c r="B6553" s="59" t="s">
        <v>10509</v>
      </c>
      <c r="C6553" s="7" t="s">
        <v>10510</v>
      </c>
      <c r="I6553" s="64"/>
      <c r="J6553" s="65"/>
      <c r="K6553" s="10"/>
      <c r="L6553" s="21">
        <v>72341.043678160917</v>
      </c>
      <c r="M6553" s="68"/>
      <c r="N6553" s="4"/>
    </row>
    <row r="6554" spans="2:14">
      <c r="B6554" s="59" t="s">
        <v>10511</v>
      </c>
      <c r="C6554" s="7" t="s">
        <v>10512</v>
      </c>
      <c r="I6554" s="64"/>
      <c r="J6554" s="65"/>
      <c r="K6554" s="10"/>
      <c r="L6554" s="21">
        <v>48366.07126436782</v>
      </c>
      <c r="M6554" s="68"/>
      <c r="N6554" s="4"/>
    </row>
    <row r="6555" spans="2:14">
      <c r="B6555" s="59" t="s">
        <v>10513</v>
      </c>
      <c r="C6555" s="7" t="s">
        <v>10514</v>
      </c>
      <c r="I6555" s="64"/>
      <c r="J6555" s="65"/>
      <c r="K6555" s="10"/>
      <c r="L6555" s="21">
        <v>57371.65632183908</v>
      </c>
      <c r="M6555" s="68"/>
      <c r="N6555" s="4"/>
    </row>
    <row r="6556" spans="2:14">
      <c r="B6556" s="59" t="s">
        <v>10515</v>
      </c>
      <c r="C6556" s="7" t="s">
        <v>10516</v>
      </c>
      <c r="I6556" s="64"/>
      <c r="J6556" s="65"/>
      <c r="K6556" s="10"/>
      <c r="L6556" s="21">
        <v>50045.293678160924</v>
      </c>
      <c r="M6556" s="68"/>
      <c r="N6556" s="4"/>
    </row>
    <row r="6557" spans="2:14">
      <c r="B6557" s="59" t="s">
        <v>10517</v>
      </c>
      <c r="C6557" s="7" t="s">
        <v>10518</v>
      </c>
      <c r="I6557" s="64"/>
      <c r="J6557" s="65"/>
      <c r="K6557" s="10"/>
      <c r="L6557" s="21">
        <v>61299.483908045979</v>
      </c>
      <c r="M6557" s="68"/>
      <c r="N6557" s="4"/>
    </row>
    <row r="6558" spans="2:14">
      <c r="B6558" s="59" t="s">
        <v>10519</v>
      </c>
      <c r="C6558" s="7" t="s">
        <v>10520</v>
      </c>
      <c r="I6558" s="64"/>
      <c r="J6558" s="65"/>
      <c r="K6558" s="10"/>
      <c r="L6558" s="21">
        <v>82011.41609195403</v>
      </c>
      <c r="M6558" s="68"/>
      <c r="N6558" s="4"/>
    </row>
    <row r="6559" spans="2:14">
      <c r="B6559" s="59" t="s">
        <v>10521</v>
      </c>
      <c r="C6559" s="7" t="s">
        <v>10522</v>
      </c>
      <c r="I6559" s="64"/>
      <c r="J6559" s="65"/>
      <c r="K6559" s="10"/>
      <c r="L6559" s="21">
        <v>34161.950574712646</v>
      </c>
      <c r="M6559" s="68"/>
      <c r="N6559" s="4"/>
    </row>
    <row r="6560" spans="2:14">
      <c r="B6560" s="59" t="s">
        <v>10523</v>
      </c>
      <c r="C6560" s="7" t="s">
        <v>10524</v>
      </c>
      <c r="I6560" s="64"/>
      <c r="J6560" s="65"/>
      <c r="K6560" s="10"/>
      <c r="L6560" s="21">
        <v>36214.67183908046</v>
      </c>
      <c r="M6560" s="68"/>
      <c r="N6560" s="4"/>
    </row>
    <row r="6561" spans="2:14">
      <c r="B6561" s="59" t="s">
        <v>10525</v>
      </c>
      <c r="C6561" s="7" t="s">
        <v>10526</v>
      </c>
      <c r="I6561" s="64"/>
      <c r="J6561" s="65"/>
      <c r="K6561" s="10"/>
      <c r="L6561" s="21">
        <v>43270.044827586207</v>
      </c>
      <c r="M6561" s="68"/>
      <c r="N6561" s="4"/>
    </row>
    <row r="6562" spans="2:14">
      <c r="B6562" s="59" t="s">
        <v>10527</v>
      </c>
      <c r="C6562" s="7" t="s">
        <v>10528</v>
      </c>
      <c r="I6562" s="64"/>
      <c r="J6562" s="65"/>
      <c r="K6562" s="10"/>
      <c r="L6562" s="21">
        <v>35457.017241379312</v>
      </c>
      <c r="M6562" s="68"/>
      <c r="N6562" s="4"/>
    </row>
    <row r="6563" spans="2:14">
      <c r="B6563" s="59" t="s">
        <v>10529</v>
      </c>
      <c r="C6563" s="7" t="s">
        <v>10530</v>
      </c>
      <c r="I6563" s="64"/>
      <c r="J6563" s="65"/>
      <c r="K6563" s="10"/>
      <c r="L6563" s="21">
        <v>37863.445977011492</v>
      </c>
      <c r="M6563" s="68"/>
      <c r="N6563" s="4"/>
    </row>
    <row r="6564" spans="2:14">
      <c r="B6564" s="59" t="s">
        <v>10531</v>
      </c>
      <c r="C6564" s="7" t="s">
        <v>10532</v>
      </c>
      <c r="I6564" s="64"/>
      <c r="J6564" s="65"/>
      <c r="K6564" s="10"/>
      <c r="L6564" s="21">
        <v>46713.237356321835</v>
      </c>
      <c r="M6564" s="68"/>
      <c r="N6564" s="4"/>
    </row>
    <row r="6565" spans="2:14">
      <c r="B6565" s="59" t="s">
        <v>10533</v>
      </c>
      <c r="C6565" s="7" t="s">
        <v>10534</v>
      </c>
      <c r="I6565" s="64"/>
      <c r="J6565" s="65"/>
      <c r="K6565" s="10"/>
      <c r="L6565" s="21">
        <v>66354.405172413797</v>
      </c>
      <c r="M6565" s="68"/>
      <c r="N6565" s="4"/>
    </row>
    <row r="6566" spans="2:14">
      <c r="B6566" s="59" t="s">
        <v>10535</v>
      </c>
      <c r="C6566" s="7" t="s">
        <v>10536</v>
      </c>
      <c r="I6566" s="64"/>
      <c r="J6566" s="65"/>
      <c r="K6566" s="10"/>
      <c r="L6566" s="21">
        <v>67426.184482758617</v>
      </c>
      <c r="M6566" s="68"/>
      <c r="N6566" s="4"/>
    </row>
    <row r="6567" spans="2:14">
      <c r="B6567" s="59" t="s">
        <v>10537</v>
      </c>
      <c r="C6567" s="7" t="s">
        <v>10538</v>
      </c>
      <c r="I6567" s="64"/>
      <c r="J6567" s="65"/>
      <c r="K6567" s="10"/>
      <c r="L6567" s="21">
        <v>41901.902298850575</v>
      </c>
      <c r="M6567" s="68"/>
      <c r="N6567" s="4"/>
    </row>
    <row r="6568" spans="2:14">
      <c r="B6568" s="59" t="s">
        <v>10539</v>
      </c>
      <c r="C6568" s="7" t="s">
        <v>10540</v>
      </c>
      <c r="I6568" s="64"/>
      <c r="J6568" s="65"/>
      <c r="K6568" s="10"/>
      <c r="L6568" s="21">
        <v>44334.719540229882</v>
      </c>
      <c r="M6568" s="68"/>
      <c r="N6568" s="4"/>
    </row>
    <row r="6569" spans="2:14">
      <c r="B6569" s="59" t="s">
        <v>10541</v>
      </c>
      <c r="C6569" s="7" t="s">
        <v>10542</v>
      </c>
      <c r="I6569" s="64"/>
      <c r="J6569" s="65"/>
      <c r="K6569" s="10"/>
      <c r="L6569" s="21">
        <v>50906.979885057473</v>
      </c>
      <c r="M6569" s="68"/>
      <c r="N6569" s="4"/>
    </row>
    <row r="6570" spans="2:14">
      <c r="B6570" s="59" t="s">
        <v>10543</v>
      </c>
      <c r="C6570" s="7" t="s">
        <v>10544</v>
      </c>
      <c r="I6570" s="64"/>
      <c r="J6570" s="65"/>
      <c r="K6570" s="10"/>
      <c r="L6570" s="21">
        <v>43577.572413793103</v>
      </c>
      <c r="M6570" s="68"/>
      <c r="N6570" s="4"/>
    </row>
    <row r="6571" spans="2:14">
      <c r="B6571" s="59" t="s">
        <v>10545</v>
      </c>
      <c r="C6571" s="7" t="s">
        <v>10546</v>
      </c>
      <c r="I6571" s="64"/>
      <c r="J6571" s="65"/>
      <c r="K6571" s="10"/>
      <c r="L6571" s="21">
        <v>45983.493678160914</v>
      </c>
      <c r="M6571" s="68"/>
      <c r="N6571" s="4"/>
    </row>
    <row r="6572" spans="2:14">
      <c r="B6572" s="59" t="s">
        <v>10547</v>
      </c>
      <c r="C6572" s="7" t="s">
        <v>10548</v>
      </c>
      <c r="I6572" s="64"/>
      <c r="J6572" s="65"/>
      <c r="K6572" s="10"/>
      <c r="L6572" s="21">
        <v>54834.3</v>
      </c>
      <c r="M6572" s="68"/>
      <c r="N6572" s="4"/>
    </row>
    <row r="6573" spans="2:14">
      <c r="B6573" s="59" t="s">
        <v>10549</v>
      </c>
      <c r="C6573" s="7" t="s">
        <v>10550</v>
      </c>
      <c r="I6573" s="64"/>
      <c r="J6573" s="65"/>
      <c r="K6573" s="10"/>
      <c r="L6573" s="21">
        <v>74475.975287356327</v>
      </c>
      <c r="M6573" s="68"/>
      <c r="N6573" s="4"/>
    </row>
    <row r="6574" spans="2:14">
      <c r="B6574" s="59" t="s">
        <v>10551</v>
      </c>
      <c r="C6574" s="7" t="s">
        <v>10552</v>
      </c>
      <c r="I6574" s="64"/>
      <c r="J6574" s="65"/>
      <c r="K6574" s="10"/>
      <c r="L6574" s="21">
        <v>75549.277011494254</v>
      </c>
      <c r="M6574" s="68"/>
      <c r="N6574" s="4"/>
    </row>
    <row r="6575" spans="2:14">
      <c r="B6575" s="59" t="s">
        <v>10553</v>
      </c>
      <c r="C6575" s="7" t="s">
        <v>10554</v>
      </c>
      <c r="I6575" s="64"/>
      <c r="J6575" s="65"/>
      <c r="K6575" s="10"/>
      <c r="L6575" s="21">
        <v>32119.378735632181</v>
      </c>
      <c r="M6575" s="68"/>
      <c r="N6575" s="4"/>
    </row>
    <row r="6576" spans="2:14">
      <c r="B6576" s="59" t="s">
        <v>10555</v>
      </c>
      <c r="C6576" s="7" t="s">
        <v>10556</v>
      </c>
      <c r="I6576" s="64"/>
      <c r="J6576" s="65"/>
      <c r="K6576" s="10"/>
      <c r="L6576" s="21">
        <v>38521.636206896554</v>
      </c>
      <c r="M6576" s="68"/>
      <c r="N6576" s="4"/>
    </row>
    <row r="6577" spans="2:14">
      <c r="B6577" s="59" t="s">
        <v>10557</v>
      </c>
      <c r="C6577" s="7" t="s">
        <v>10558</v>
      </c>
      <c r="I6577" s="64"/>
      <c r="J6577" s="65"/>
      <c r="K6577" s="10"/>
      <c r="L6577" s="21">
        <v>40626.62701149426</v>
      </c>
      <c r="M6577" s="68"/>
      <c r="N6577" s="4"/>
    </row>
    <row r="6578" spans="2:14">
      <c r="B6578" s="59" t="s">
        <v>10559</v>
      </c>
      <c r="C6578" s="7" t="s">
        <v>10560</v>
      </c>
      <c r="I6578" s="64"/>
      <c r="J6578" s="65"/>
      <c r="K6578" s="10"/>
      <c r="L6578" s="21">
        <v>37764.996551724136</v>
      </c>
      <c r="M6578" s="68"/>
      <c r="N6578" s="4"/>
    </row>
    <row r="6579" spans="2:14">
      <c r="B6579" s="59" t="s">
        <v>10561</v>
      </c>
      <c r="C6579" s="7" t="s">
        <v>10562</v>
      </c>
      <c r="I6579" s="64"/>
      <c r="J6579" s="65"/>
      <c r="K6579" s="10"/>
      <c r="L6579" s="21">
        <v>40170.917816091955</v>
      </c>
      <c r="M6579" s="68"/>
      <c r="N6579" s="4"/>
    </row>
    <row r="6580" spans="2:14">
      <c r="B6580" s="59" t="s">
        <v>10563</v>
      </c>
      <c r="C6580" s="7" t="s">
        <v>10564</v>
      </c>
      <c r="I6580" s="64"/>
      <c r="J6580" s="65"/>
      <c r="K6580" s="10"/>
      <c r="L6580" s="21">
        <v>49022.739080459774</v>
      </c>
      <c r="M6580" s="68"/>
      <c r="N6580" s="4"/>
    </row>
    <row r="6581" spans="2:14">
      <c r="B6581" s="59" t="s">
        <v>10565</v>
      </c>
      <c r="C6581" s="7" t="s">
        <v>10566</v>
      </c>
      <c r="I6581" s="64"/>
      <c r="J6581" s="65"/>
      <c r="K6581" s="10"/>
      <c r="L6581" s="21">
        <v>68662.384482758614</v>
      </c>
      <c r="M6581" s="68"/>
      <c r="N6581" s="4"/>
    </row>
    <row r="6582" spans="2:14">
      <c r="B6582" s="59" t="s">
        <v>10567</v>
      </c>
      <c r="C6582" s="7" t="s">
        <v>10568</v>
      </c>
      <c r="I6582" s="64"/>
      <c r="J6582" s="65"/>
      <c r="K6582" s="10"/>
      <c r="L6582" s="21">
        <v>67822.012068965516</v>
      </c>
      <c r="M6582" s="68"/>
      <c r="N6582" s="4"/>
    </row>
    <row r="6583" spans="2:14">
      <c r="B6583" s="59" t="s">
        <v>10569</v>
      </c>
      <c r="C6583" s="7" t="s">
        <v>10570</v>
      </c>
      <c r="I6583" s="64"/>
      <c r="J6583" s="65"/>
      <c r="K6583" s="10"/>
      <c r="L6583" s="21">
        <v>44978.193103448277</v>
      </c>
      <c r="M6583" s="68"/>
      <c r="N6583" s="4"/>
    </row>
    <row r="6584" spans="2:14">
      <c r="B6584" s="59" t="s">
        <v>10571</v>
      </c>
      <c r="C6584" s="7" t="s">
        <v>10572</v>
      </c>
      <c r="I6584" s="64"/>
      <c r="J6584" s="65"/>
      <c r="K6584" s="10"/>
      <c r="L6584" s="21">
        <v>47412.025287356322</v>
      </c>
      <c r="M6584" s="68"/>
      <c r="N6584" s="4"/>
    </row>
    <row r="6585" spans="2:14">
      <c r="B6585" s="59" t="s">
        <v>10573</v>
      </c>
      <c r="C6585" s="7" t="s">
        <v>10574</v>
      </c>
      <c r="I6585" s="64"/>
      <c r="J6585" s="65"/>
      <c r="K6585" s="10"/>
      <c r="L6585" s="21">
        <v>53984.285632183914</v>
      </c>
      <c r="M6585" s="68"/>
      <c r="N6585" s="4"/>
    </row>
    <row r="6586" spans="2:14">
      <c r="B6586" s="59" t="s">
        <v>10575</v>
      </c>
      <c r="C6586" s="7" t="s">
        <v>10576</v>
      </c>
      <c r="I6586" s="64"/>
      <c r="J6586" s="65"/>
      <c r="K6586" s="10"/>
      <c r="L6586" s="21">
        <v>46653.863218390805</v>
      </c>
      <c r="M6586" s="68"/>
      <c r="N6586" s="4"/>
    </row>
    <row r="6587" spans="2:14">
      <c r="B6587" s="59" t="s">
        <v>10577</v>
      </c>
      <c r="C6587" s="7" t="s">
        <v>10578</v>
      </c>
      <c r="I6587" s="64"/>
      <c r="J6587" s="65"/>
      <c r="K6587" s="10"/>
      <c r="L6587" s="21">
        <v>49062.82931034483</v>
      </c>
      <c r="M6587" s="68"/>
      <c r="N6587" s="4"/>
    </row>
    <row r="6588" spans="2:14">
      <c r="B6588" s="59" t="s">
        <v>10579</v>
      </c>
      <c r="C6588" s="7" t="s">
        <v>10580</v>
      </c>
      <c r="I6588" s="64"/>
      <c r="J6588" s="65"/>
      <c r="K6588" s="10"/>
      <c r="L6588" s="21">
        <v>57912.620689655174</v>
      </c>
      <c r="M6588" s="68"/>
      <c r="N6588" s="4"/>
    </row>
    <row r="6589" spans="2:14">
      <c r="B6589" s="59" t="s">
        <v>10581</v>
      </c>
      <c r="C6589" s="7" t="s">
        <v>10582</v>
      </c>
      <c r="I6589" s="64"/>
      <c r="J6589" s="65"/>
      <c r="K6589" s="10"/>
      <c r="L6589" s="21">
        <v>77553.281034482759</v>
      </c>
      <c r="M6589" s="68"/>
      <c r="N6589" s="4"/>
    </row>
    <row r="6590" spans="2:14">
      <c r="B6590" s="59" t="s">
        <v>10583</v>
      </c>
      <c r="C6590" s="7" t="s">
        <v>10584</v>
      </c>
      <c r="I6590" s="64"/>
      <c r="J6590" s="65"/>
      <c r="K6590" s="10"/>
      <c r="L6590" s="21">
        <v>78624.045402298856</v>
      </c>
      <c r="M6590" s="68"/>
      <c r="N6590" s="4"/>
    </row>
    <row r="6591" spans="2:14">
      <c r="B6591" s="59" t="s">
        <v>10585</v>
      </c>
      <c r="C6591" s="7" t="s">
        <v>10586</v>
      </c>
      <c r="I6591" s="64"/>
      <c r="J6591" s="65"/>
      <c r="K6591" s="10"/>
      <c r="L6591" s="21">
        <v>34842.469540229882</v>
      </c>
      <c r="M6591" s="68"/>
      <c r="N6591" s="4"/>
    </row>
    <row r="6592" spans="2:14">
      <c r="B6592" s="59" t="s">
        <v>10587</v>
      </c>
      <c r="C6592" s="7" t="s">
        <v>10588</v>
      </c>
      <c r="I6592" s="64"/>
      <c r="J6592" s="65"/>
      <c r="K6592" s="10"/>
      <c r="L6592" s="21">
        <v>36889.608620689658</v>
      </c>
      <c r="M6592" s="68"/>
      <c r="N6592" s="4"/>
    </row>
    <row r="6593" spans="2:14">
      <c r="B6593" s="59" t="s">
        <v>10589</v>
      </c>
      <c r="C6593" s="7" t="s">
        <v>10590</v>
      </c>
      <c r="I6593" s="64"/>
      <c r="J6593" s="65"/>
      <c r="K6593" s="10"/>
      <c r="L6593" s="21">
        <v>43954.11609195402</v>
      </c>
      <c r="M6593" s="68"/>
      <c r="N6593" s="4"/>
    </row>
    <row r="6594" spans="2:14">
      <c r="B6594" s="59" t="s">
        <v>10591</v>
      </c>
      <c r="C6594" s="7" t="s">
        <v>10592</v>
      </c>
      <c r="I6594" s="64"/>
      <c r="J6594" s="65"/>
      <c r="K6594" s="10"/>
      <c r="L6594" s="21">
        <v>36130.939080459772</v>
      </c>
      <c r="M6594" s="68"/>
      <c r="N6594" s="4"/>
    </row>
    <row r="6595" spans="2:14">
      <c r="B6595" s="59" t="s">
        <v>10593</v>
      </c>
      <c r="C6595" s="7" t="s">
        <v>10594</v>
      </c>
      <c r="I6595" s="64"/>
      <c r="J6595" s="65"/>
      <c r="K6595" s="10"/>
      <c r="L6595" s="21">
        <v>38539.90517241379</v>
      </c>
      <c r="M6595" s="68"/>
      <c r="N6595" s="4"/>
    </row>
    <row r="6596" spans="2:14">
      <c r="B6596" s="59" t="s">
        <v>10595</v>
      </c>
      <c r="C6596" s="7" t="s">
        <v>10596</v>
      </c>
      <c r="I6596" s="64"/>
      <c r="J6596" s="65"/>
      <c r="K6596" s="10"/>
      <c r="L6596" s="21">
        <v>47390.711494252879</v>
      </c>
      <c r="M6596" s="68"/>
      <c r="N6596" s="4"/>
    </row>
    <row r="6597" spans="2:14">
      <c r="B6597" s="59" t="s">
        <v>10597</v>
      </c>
      <c r="C6597" s="7" t="s">
        <v>10598</v>
      </c>
      <c r="I6597" s="64"/>
      <c r="J6597" s="65"/>
      <c r="K6597" s="10"/>
      <c r="L6597" s="21">
        <v>67030.356896551719</v>
      </c>
      <c r="M6597" s="68"/>
      <c r="N6597" s="4"/>
    </row>
    <row r="6598" spans="2:14">
      <c r="B6598" s="59" t="s">
        <v>10599</v>
      </c>
      <c r="C6598" s="7" t="s">
        <v>10600</v>
      </c>
      <c r="I6598" s="64"/>
      <c r="J6598" s="65"/>
      <c r="K6598" s="10"/>
      <c r="L6598" s="21">
        <v>68103.151149425292</v>
      </c>
      <c r="M6598" s="68"/>
      <c r="N6598" s="4"/>
    </row>
    <row r="6599" spans="2:14">
      <c r="B6599" s="59" t="s">
        <v>10601</v>
      </c>
      <c r="C6599" s="7" t="s">
        <v>10602</v>
      </c>
      <c r="I6599" s="64"/>
      <c r="J6599" s="65"/>
      <c r="K6599" s="10"/>
      <c r="L6599" s="21">
        <v>42779.320114942529</v>
      </c>
      <c r="M6599" s="68"/>
      <c r="N6599" s="4"/>
    </row>
    <row r="6600" spans="2:14">
      <c r="B6600" s="59" t="s">
        <v>10603</v>
      </c>
      <c r="C6600" s="7" t="s">
        <v>10604</v>
      </c>
      <c r="I6600" s="64"/>
      <c r="J6600" s="65"/>
      <c r="K6600" s="10"/>
      <c r="L6600" s="21">
        <v>45212.644827586213</v>
      </c>
      <c r="M6600" s="68"/>
      <c r="N6600" s="4"/>
    </row>
    <row r="6601" spans="2:14">
      <c r="B6601" s="59" t="s">
        <v>10605</v>
      </c>
      <c r="C6601" s="7" t="s">
        <v>10606</v>
      </c>
      <c r="I6601" s="64"/>
      <c r="J6601" s="65"/>
      <c r="K6601" s="10"/>
      <c r="L6601" s="21">
        <v>51784.905172413797</v>
      </c>
      <c r="M6601" s="68"/>
      <c r="N6601" s="4"/>
    </row>
    <row r="6602" spans="2:14">
      <c r="B6602" s="59" t="s">
        <v>10607</v>
      </c>
      <c r="C6602" s="7" t="s">
        <v>10608</v>
      </c>
      <c r="I6602" s="64"/>
      <c r="J6602" s="65"/>
      <c r="K6602" s="10"/>
      <c r="L6602" s="21">
        <v>44456.005172413796</v>
      </c>
      <c r="M6602" s="68"/>
      <c r="N6602" s="4"/>
    </row>
    <row r="6603" spans="2:14">
      <c r="B6603" s="59" t="s">
        <v>10609</v>
      </c>
      <c r="C6603" s="7" t="s">
        <v>10610</v>
      </c>
      <c r="I6603" s="64"/>
      <c r="J6603" s="65"/>
      <c r="K6603" s="10"/>
      <c r="L6603" s="21">
        <v>46864.463793103452</v>
      </c>
      <c r="M6603" s="68"/>
      <c r="N6603" s="4"/>
    </row>
    <row r="6604" spans="2:14">
      <c r="B6604" s="59" t="s">
        <v>10611</v>
      </c>
      <c r="C6604" s="7" t="s">
        <v>10612</v>
      </c>
      <c r="I6604" s="64"/>
      <c r="J6604" s="65"/>
      <c r="K6604" s="10"/>
      <c r="L6604" s="21">
        <v>55712.732758620688</v>
      </c>
      <c r="M6604" s="68"/>
      <c r="N6604" s="4"/>
    </row>
    <row r="6605" spans="2:14">
      <c r="B6605" s="59" t="s">
        <v>10613</v>
      </c>
      <c r="C6605" s="7" t="s">
        <v>10614</v>
      </c>
      <c r="I6605" s="64"/>
      <c r="J6605" s="65"/>
      <c r="K6605" s="10"/>
      <c r="L6605" s="21">
        <v>75351.870689655174</v>
      </c>
      <c r="M6605" s="68"/>
      <c r="N6605" s="4"/>
    </row>
    <row r="6606" spans="2:14">
      <c r="B6606" s="59" t="s">
        <v>10615</v>
      </c>
      <c r="C6606" s="7" t="s">
        <v>10616</v>
      </c>
      <c r="I6606" s="64"/>
      <c r="J6606" s="65"/>
      <c r="K6606" s="10"/>
      <c r="L6606" s="21">
        <v>76424.664942528732</v>
      </c>
      <c r="M6606" s="68"/>
      <c r="N6606" s="4"/>
    </row>
    <row r="6607" spans="2:14">
      <c r="B6607" s="59" t="s">
        <v>10617</v>
      </c>
      <c r="C6607" s="7" t="s">
        <v>10618</v>
      </c>
      <c r="I6607" s="64"/>
      <c r="J6607" s="65"/>
      <c r="K6607" s="10"/>
      <c r="L6607" s="21">
        <v>32862.316666666666</v>
      </c>
      <c r="M6607" s="68"/>
      <c r="N6607" s="4"/>
    </row>
    <row r="6608" spans="2:14">
      <c r="B6608" s="59" t="s">
        <v>10619</v>
      </c>
      <c r="C6608" s="7" t="s">
        <v>10620</v>
      </c>
      <c r="I6608" s="64"/>
      <c r="J6608" s="65"/>
      <c r="K6608" s="10"/>
      <c r="L6608" s="21">
        <v>39196.065517241375</v>
      </c>
      <c r="M6608" s="68"/>
      <c r="N6608" s="4"/>
    </row>
    <row r="6609" spans="2:14">
      <c r="B6609" s="59" t="s">
        <v>10621</v>
      </c>
      <c r="C6609" s="7" t="s">
        <v>10590</v>
      </c>
      <c r="I6609" s="64"/>
      <c r="J6609" s="65"/>
      <c r="K6609" s="10"/>
      <c r="L6609" s="21">
        <v>41439.088505747124</v>
      </c>
      <c r="M6609" s="68"/>
      <c r="N6609" s="4"/>
    </row>
    <row r="6610" spans="2:14">
      <c r="B6610" s="59" t="s">
        <v>10622</v>
      </c>
      <c r="C6610" s="7" t="s">
        <v>10623</v>
      </c>
      <c r="I6610" s="64"/>
      <c r="J6610" s="65"/>
      <c r="K6610" s="10"/>
      <c r="L6610" s="21">
        <v>38438.918390804596</v>
      </c>
      <c r="M6610" s="68"/>
      <c r="N6610" s="4"/>
    </row>
    <row r="6611" spans="2:14">
      <c r="B6611" s="59" t="s">
        <v>10624</v>
      </c>
      <c r="C6611" s="7" t="s">
        <v>10625</v>
      </c>
      <c r="I6611" s="64"/>
      <c r="J6611" s="65"/>
      <c r="K6611" s="10"/>
      <c r="L6611" s="21">
        <v>40847.377011494253</v>
      </c>
      <c r="M6611" s="68"/>
      <c r="N6611" s="4"/>
    </row>
    <row r="6612" spans="2:14">
      <c r="B6612" s="59" t="s">
        <v>10626</v>
      </c>
      <c r="C6612" s="7" t="s">
        <v>10627</v>
      </c>
      <c r="I6612" s="64"/>
      <c r="J6612" s="65"/>
      <c r="K6612" s="10"/>
      <c r="L6612" s="21">
        <v>49696.153448275865</v>
      </c>
      <c r="M6612" s="68"/>
      <c r="N6612" s="4"/>
    </row>
    <row r="6613" spans="2:14">
      <c r="B6613" s="59" t="s">
        <v>10628</v>
      </c>
      <c r="C6613" s="7" t="s">
        <v>10629</v>
      </c>
      <c r="I6613" s="64"/>
      <c r="J6613" s="65"/>
      <c r="K6613" s="10"/>
      <c r="L6613" s="21">
        <v>69337.828735632182</v>
      </c>
      <c r="M6613" s="68"/>
      <c r="N6613" s="4"/>
    </row>
    <row r="6614" spans="2:14">
      <c r="B6614" s="59" t="s">
        <v>10630</v>
      </c>
      <c r="C6614" s="7" t="s">
        <v>10631</v>
      </c>
      <c r="I6614" s="64"/>
      <c r="J6614" s="65"/>
      <c r="K6614" s="10"/>
      <c r="L6614" s="21">
        <v>69176.960344827588</v>
      </c>
      <c r="M6614" s="68"/>
      <c r="N6614" s="4"/>
    </row>
    <row r="6615" spans="2:14">
      <c r="B6615" s="59" t="s">
        <v>10632</v>
      </c>
      <c r="C6615" s="7" t="s">
        <v>10633</v>
      </c>
      <c r="I6615" s="64"/>
      <c r="J6615" s="65"/>
      <c r="K6615" s="10"/>
      <c r="L6615" s="21">
        <v>45856.1183908046</v>
      </c>
      <c r="M6615" s="68"/>
      <c r="N6615" s="4"/>
    </row>
    <row r="6616" spans="2:14">
      <c r="B6616" s="59" t="s">
        <v>10634</v>
      </c>
      <c r="C6616" s="7" t="s">
        <v>10635</v>
      </c>
      <c r="I6616" s="64"/>
      <c r="J6616" s="65"/>
      <c r="K6616" s="10"/>
      <c r="L6616" s="21">
        <v>48290.458045977008</v>
      </c>
      <c r="M6616" s="68"/>
      <c r="N6616" s="4"/>
    </row>
    <row r="6617" spans="2:14">
      <c r="B6617" s="59" t="s">
        <v>10636</v>
      </c>
      <c r="C6617" s="7" t="s">
        <v>10637</v>
      </c>
      <c r="I6617" s="64"/>
      <c r="J6617" s="65"/>
      <c r="K6617" s="10"/>
      <c r="L6617" s="21">
        <v>54861.195977011492</v>
      </c>
      <c r="M6617" s="68"/>
      <c r="N6617" s="4"/>
    </row>
    <row r="6618" spans="2:14">
      <c r="B6618" s="59" t="s">
        <v>10638</v>
      </c>
      <c r="C6618" s="7" t="s">
        <v>10639</v>
      </c>
      <c r="I6618" s="64"/>
      <c r="J6618" s="65"/>
      <c r="K6618" s="10"/>
      <c r="L6618" s="21">
        <v>47531.281034482759</v>
      </c>
      <c r="M6618" s="68"/>
      <c r="N6618" s="4"/>
    </row>
    <row r="6619" spans="2:14">
      <c r="B6619" s="59" t="s">
        <v>10640</v>
      </c>
      <c r="C6619" s="7" t="s">
        <v>10641</v>
      </c>
      <c r="I6619" s="64"/>
      <c r="J6619" s="65"/>
      <c r="K6619" s="10"/>
      <c r="L6619" s="21">
        <v>49940.754597701147</v>
      </c>
      <c r="M6619" s="68"/>
      <c r="N6619" s="4"/>
    </row>
    <row r="6620" spans="2:14">
      <c r="B6620" s="59" t="s">
        <v>10642</v>
      </c>
      <c r="C6620" s="7" t="s">
        <v>10643</v>
      </c>
      <c r="I6620" s="64"/>
      <c r="J6620" s="65"/>
      <c r="K6620" s="10"/>
      <c r="L6620" s="21">
        <v>58792.068390804605</v>
      </c>
      <c r="M6620" s="68"/>
      <c r="N6620" s="4"/>
    </row>
    <row r="6621" spans="2:14">
      <c r="B6621" s="59" t="s">
        <v>10644</v>
      </c>
      <c r="C6621" s="7" t="s">
        <v>10645</v>
      </c>
      <c r="I6621" s="64"/>
      <c r="J6621" s="65"/>
      <c r="K6621" s="10"/>
      <c r="L6621" s="21">
        <v>78430.191379310345</v>
      </c>
      <c r="M6621" s="68"/>
      <c r="N6621" s="4"/>
    </row>
    <row r="6622" spans="2:14">
      <c r="B6622" s="59" t="s">
        <v>10646</v>
      </c>
      <c r="C6622" s="7" t="s">
        <v>10647</v>
      </c>
      <c r="I6622" s="64"/>
      <c r="J6622" s="65"/>
      <c r="K6622" s="10"/>
      <c r="L6622" s="21">
        <v>79503.493103448287</v>
      </c>
      <c r="M6622" s="68"/>
      <c r="N6622" s="4"/>
    </row>
    <row r="6623" spans="2:14">
      <c r="B6623" s="59" t="s">
        <v>10648</v>
      </c>
      <c r="C6623" s="7" t="s">
        <v>10649</v>
      </c>
      <c r="I6623" s="64"/>
      <c r="J6623" s="65"/>
      <c r="K6623" s="10"/>
      <c r="L6623" s="21">
        <v>37129.135057471263</v>
      </c>
      <c r="M6623" s="68"/>
      <c r="N6623" s="4"/>
    </row>
    <row r="6624" spans="2:14">
      <c r="B6624" s="59" t="s">
        <v>10650</v>
      </c>
      <c r="C6624" s="7" t="s">
        <v>10651</v>
      </c>
      <c r="I6624" s="64"/>
      <c r="J6624" s="65"/>
      <c r="K6624" s="10"/>
      <c r="L6624" s="21">
        <v>46134.720114942531</v>
      </c>
      <c r="M6624" s="68"/>
      <c r="N6624" s="4"/>
    </row>
    <row r="6625" spans="2:14">
      <c r="B6625" s="59" t="s">
        <v>10652</v>
      </c>
      <c r="C6625" s="7" t="s">
        <v>10653</v>
      </c>
      <c r="I6625" s="64"/>
      <c r="J6625" s="65"/>
      <c r="K6625" s="10"/>
      <c r="L6625" s="21">
        <v>38805.312643678168</v>
      </c>
      <c r="M6625" s="68"/>
      <c r="N6625" s="4"/>
    </row>
    <row r="6626" spans="2:14">
      <c r="B6626" s="59" t="s">
        <v>10654</v>
      </c>
      <c r="C6626" s="7" t="s">
        <v>10655</v>
      </c>
      <c r="I6626" s="64"/>
      <c r="J6626" s="65"/>
      <c r="K6626" s="10"/>
      <c r="L6626" s="21">
        <v>50061.532758620684</v>
      </c>
      <c r="M6626" s="68"/>
      <c r="N6626" s="4"/>
    </row>
    <row r="6627" spans="2:14">
      <c r="B6627" s="59" t="s">
        <v>10656</v>
      </c>
      <c r="C6627" s="7" t="s">
        <v>10657</v>
      </c>
      <c r="I6627" s="64"/>
      <c r="J6627" s="65"/>
      <c r="K6627" s="10"/>
      <c r="L6627" s="21">
        <v>70776.002298850581</v>
      </c>
      <c r="M6627" s="68"/>
      <c r="N6627" s="4"/>
    </row>
    <row r="6628" spans="2:14">
      <c r="B6628" s="59" t="s">
        <v>10658</v>
      </c>
      <c r="C6628" s="7" t="s">
        <v>10659</v>
      </c>
      <c r="I6628" s="64"/>
      <c r="J6628" s="65"/>
      <c r="K6628" s="10"/>
      <c r="L6628" s="21">
        <v>46255.498275862068</v>
      </c>
      <c r="M6628" s="68"/>
      <c r="N6628" s="4"/>
    </row>
    <row r="6629" spans="2:14">
      <c r="B6629" s="59" t="s">
        <v>10660</v>
      </c>
      <c r="C6629" s="7" t="s">
        <v>10661</v>
      </c>
      <c r="I6629" s="64"/>
      <c r="J6629" s="65"/>
      <c r="K6629" s="10"/>
      <c r="L6629" s="21">
        <v>55259.560919540228</v>
      </c>
      <c r="M6629" s="68"/>
      <c r="N6629" s="4"/>
    </row>
    <row r="6630" spans="2:14">
      <c r="B6630" s="59" t="s">
        <v>10662</v>
      </c>
      <c r="C6630" s="7" t="s">
        <v>10663</v>
      </c>
      <c r="I6630" s="64"/>
      <c r="J6630" s="65"/>
      <c r="K6630" s="10"/>
      <c r="L6630" s="21">
        <v>47930.660919540234</v>
      </c>
      <c r="M6630" s="68"/>
      <c r="N6630" s="4"/>
    </row>
    <row r="6631" spans="2:14">
      <c r="B6631" s="59" t="s">
        <v>10664</v>
      </c>
      <c r="C6631" s="7" t="s">
        <v>10665</v>
      </c>
      <c r="I6631" s="64"/>
      <c r="J6631" s="65"/>
      <c r="K6631" s="10"/>
      <c r="L6631" s="21">
        <v>59189.418390804603</v>
      </c>
      <c r="M6631" s="68"/>
      <c r="N6631" s="4"/>
    </row>
    <row r="6632" spans="2:14">
      <c r="B6632" s="59" t="s">
        <v>10666</v>
      </c>
      <c r="C6632" s="7" t="s">
        <v>10667</v>
      </c>
      <c r="I6632" s="64"/>
      <c r="J6632" s="65"/>
      <c r="K6632" s="10"/>
      <c r="L6632" s="21">
        <v>79900.335632183909</v>
      </c>
      <c r="M6632" s="68"/>
      <c r="N6632" s="4"/>
    </row>
    <row r="6633" spans="2:14">
      <c r="B6633" s="59" t="s">
        <v>10668</v>
      </c>
      <c r="C6633" s="7" t="s">
        <v>10669</v>
      </c>
      <c r="I6633" s="64"/>
      <c r="J6633" s="65"/>
      <c r="K6633" s="10"/>
      <c r="L6633" s="21">
        <v>39437.114367816088</v>
      </c>
      <c r="M6633" s="68"/>
      <c r="N6633" s="4"/>
    </row>
    <row r="6634" spans="2:14">
      <c r="B6634" s="59" t="s">
        <v>10670</v>
      </c>
      <c r="C6634" s="7" t="s">
        <v>10671</v>
      </c>
      <c r="I6634" s="64"/>
      <c r="J6634" s="65"/>
      <c r="K6634" s="10"/>
      <c r="L6634" s="21">
        <v>48441.684482758625</v>
      </c>
      <c r="M6634" s="68"/>
      <c r="N6634" s="4"/>
    </row>
    <row r="6635" spans="2:14">
      <c r="B6635" s="59" t="s">
        <v>10672</v>
      </c>
      <c r="C6635" s="7" t="s">
        <v>10673</v>
      </c>
      <c r="I6635" s="64"/>
      <c r="J6635" s="65"/>
      <c r="K6635" s="10"/>
      <c r="L6635" s="21">
        <v>41112.784482758616</v>
      </c>
      <c r="M6635" s="68"/>
      <c r="N6635" s="4"/>
    </row>
    <row r="6636" spans="2:14">
      <c r="B6636" s="59" t="s">
        <v>10674</v>
      </c>
      <c r="C6636" s="7" t="s">
        <v>10675</v>
      </c>
      <c r="I6636" s="64"/>
      <c r="J6636" s="65"/>
      <c r="K6636" s="10"/>
      <c r="L6636" s="21">
        <v>52370.019540229885</v>
      </c>
      <c r="M6636" s="68"/>
      <c r="N6636" s="4"/>
    </row>
    <row r="6637" spans="2:14">
      <c r="B6637" s="59" t="s">
        <v>10676</v>
      </c>
      <c r="C6637" s="7" t="s">
        <v>10677</v>
      </c>
      <c r="I6637" s="64"/>
      <c r="J6637" s="65"/>
      <c r="K6637" s="10"/>
      <c r="L6637" s="21">
        <v>73084.996551724136</v>
      </c>
      <c r="M6637" s="68"/>
      <c r="N6637" s="4"/>
    </row>
    <row r="6638" spans="2:14">
      <c r="B6638" s="59" t="s">
        <v>10678</v>
      </c>
      <c r="C6638" s="7" t="s">
        <v>10679</v>
      </c>
      <c r="I6638" s="64"/>
      <c r="J6638" s="65"/>
      <c r="K6638" s="10"/>
      <c r="L6638" s="21">
        <v>49331.281609195408</v>
      </c>
      <c r="M6638" s="68"/>
      <c r="N6638" s="4"/>
    </row>
    <row r="6639" spans="2:14">
      <c r="B6639" s="59" t="s">
        <v>10680</v>
      </c>
      <c r="C6639" s="7" t="s">
        <v>10681</v>
      </c>
      <c r="I6639" s="64"/>
      <c r="J6639" s="65"/>
      <c r="K6639" s="10"/>
      <c r="L6639" s="21">
        <v>58336.866666666669</v>
      </c>
      <c r="M6639" s="68"/>
      <c r="N6639" s="4"/>
    </row>
    <row r="6640" spans="2:14">
      <c r="B6640" s="59" t="s">
        <v>10682</v>
      </c>
      <c r="C6640" s="7" t="s">
        <v>10683</v>
      </c>
      <c r="I6640" s="64"/>
      <c r="J6640" s="65"/>
      <c r="K6640" s="10"/>
      <c r="L6640" s="21">
        <v>51007.459195402305</v>
      </c>
      <c r="M6640" s="68"/>
      <c r="N6640" s="4"/>
    </row>
    <row r="6641" spans="2:14">
      <c r="B6641" s="59" t="s">
        <v>10684</v>
      </c>
      <c r="C6641" s="7" t="s">
        <v>10685</v>
      </c>
      <c r="I6641" s="64"/>
      <c r="J6641" s="65"/>
      <c r="K6641" s="10"/>
      <c r="L6641" s="21">
        <v>62264.186781609191</v>
      </c>
      <c r="M6641" s="68"/>
      <c r="N6641" s="4"/>
    </row>
    <row r="6642" spans="2:14">
      <c r="B6642" s="59" t="s">
        <v>10686</v>
      </c>
      <c r="C6642" s="7" t="s">
        <v>10687</v>
      </c>
      <c r="I6642" s="64"/>
      <c r="J6642" s="65"/>
      <c r="K6642" s="10"/>
      <c r="L6642" s="21">
        <v>82979.671264367818</v>
      </c>
      <c r="M6642" s="68"/>
      <c r="N6642" s="4"/>
    </row>
    <row r="6643" spans="2:14">
      <c r="B6643" s="59" t="s">
        <v>10688</v>
      </c>
      <c r="C6643" s="7" t="s">
        <v>10689</v>
      </c>
      <c r="I6643" s="64"/>
      <c r="J6643" s="65"/>
      <c r="K6643" s="10"/>
      <c r="L6643" s="21">
        <v>38360.260344827591</v>
      </c>
      <c r="M6643" s="68"/>
      <c r="N6643" s="4"/>
    </row>
    <row r="6644" spans="2:14">
      <c r="B6644" s="59" t="s">
        <v>10690</v>
      </c>
      <c r="C6644" s="7" t="s">
        <v>10691</v>
      </c>
      <c r="I6644" s="64"/>
      <c r="J6644" s="65"/>
      <c r="K6644" s="10"/>
      <c r="L6644" s="21">
        <v>40365.786781609197</v>
      </c>
      <c r="M6644" s="68"/>
      <c r="N6644" s="4"/>
    </row>
    <row r="6645" spans="2:14">
      <c r="B6645" s="59" t="s">
        <v>10692</v>
      </c>
      <c r="C6645" s="7" t="s">
        <v>10693</v>
      </c>
      <c r="I6645" s="64"/>
      <c r="J6645" s="65"/>
      <c r="K6645" s="10"/>
      <c r="L6645" s="21">
        <v>47469.369540229884</v>
      </c>
      <c r="M6645" s="68"/>
      <c r="N6645" s="4"/>
    </row>
    <row r="6646" spans="2:14">
      <c r="B6646" s="59" t="s">
        <v>10694</v>
      </c>
      <c r="C6646" s="7" t="s">
        <v>10695</v>
      </c>
      <c r="I6646" s="64"/>
      <c r="J6646" s="65"/>
      <c r="K6646" s="10"/>
      <c r="L6646" s="21">
        <v>39607.624712643679</v>
      </c>
      <c r="M6646" s="68"/>
      <c r="N6646" s="4"/>
    </row>
    <row r="6647" spans="2:14">
      <c r="B6647" s="59" t="s">
        <v>10696</v>
      </c>
      <c r="C6647" s="7" t="s">
        <v>10697</v>
      </c>
      <c r="I6647" s="64"/>
      <c r="J6647" s="65"/>
      <c r="K6647" s="10"/>
      <c r="L6647" s="21">
        <v>42017.098275862074</v>
      </c>
      <c r="M6647" s="68"/>
      <c r="N6647" s="4"/>
    </row>
    <row r="6648" spans="2:14">
      <c r="B6648" s="59" t="s">
        <v>10698</v>
      </c>
      <c r="C6648" s="7" t="s">
        <v>10699</v>
      </c>
      <c r="I6648" s="64"/>
      <c r="J6648" s="65"/>
      <c r="K6648" s="10"/>
      <c r="L6648" s="21">
        <v>50866.889655172417</v>
      </c>
      <c r="M6648" s="68"/>
      <c r="N6648" s="4"/>
    </row>
    <row r="6649" spans="2:14">
      <c r="B6649" s="59" t="s">
        <v>10700</v>
      </c>
      <c r="C6649" s="7" t="s">
        <v>10701</v>
      </c>
      <c r="I6649" s="64"/>
      <c r="J6649" s="65"/>
      <c r="K6649" s="10"/>
      <c r="L6649" s="21">
        <v>70507.55</v>
      </c>
      <c r="M6649" s="68"/>
      <c r="N6649" s="4"/>
    </row>
    <row r="6650" spans="2:14">
      <c r="B6650" s="59" t="s">
        <v>10702</v>
      </c>
      <c r="C6650" s="7" t="s">
        <v>10703</v>
      </c>
      <c r="I6650" s="64"/>
      <c r="J6650" s="65"/>
      <c r="K6650" s="10"/>
      <c r="L6650" s="21">
        <v>71580.344252873561</v>
      </c>
      <c r="M6650" s="68"/>
      <c r="N6650" s="4"/>
    </row>
    <row r="6651" spans="2:14">
      <c r="B6651" s="59" t="s">
        <v>10704</v>
      </c>
      <c r="C6651" s="7" t="s">
        <v>10705</v>
      </c>
      <c r="I6651" s="64"/>
      <c r="J6651" s="65"/>
      <c r="K6651" s="10"/>
      <c r="L6651" s="21">
        <v>47297.844252873561</v>
      </c>
      <c r="M6651" s="68"/>
      <c r="N6651" s="4"/>
    </row>
    <row r="6652" spans="2:14">
      <c r="B6652" s="59" t="s">
        <v>10706</v>
      </c>
      <c r="C6652" s="7" t="s">
        <v>10707</v>
      </c>
      <c r="I6652" s="64"/>
      <c r="J6652" s="65"/>
      <c r="K6652" s="10"/>
      <c r="L6652" s="21">
        <v>49732.183908045976</v>
      </c>
      <c r="M6652" s="68"/>
      <c r="N6652" s="4"/>
    </row>
    <row r="6653" spans="2:14">
      <c r="B6653" s="59" t="s">
        <v>10708</v>
      </c>
      <c r="C6653" s="7" t="s">
        <v>10709</v>
      </c>
      <c r="I6653" s="64"/>
      <c r="J6653" s="65"/>
      <c r="K6653" s="10"/>
      <c r="L6653" s="21">
        <v>56304.444252873567</v>
      </c>
      <c r="M6653" s="68"/>
      <c r="N6653" s="4"/>
    </row>
    <row r="6654" spans="2:14">
      <c r="B6654" s="59" t="s">
        <v>10710</v>
      </c>
      <c r="C6654" s="7" t="s">
        <v>10711</v>
      </c>
      <c r="I6654" s="64"/>
      <c r="J6654" s="65"/>
      <c r="K6654" s="10"/>
      <c r="L6654" s="21">
        <v>48975.544252873566</v>
      </c>
      <c r="M6654" s="68"/>
      <c r="N6654" s="4"/>
    </row>
    <row r="6655" spans="2:14">
      <c r="B6655" s="59" t="s">
        <v>10712</v>
      </c>
      <c r="C6655" s="7" t="s">
        <v>10713</v>
      </c>
      <c r="I6655" s="64"/>
      <c r="J6655" s="65"/>
      <c r="K6655" s="10"/>
      <c r="L6655" s="21">
        <v>51381.972988505746</v>
      </c>
      <c r="M6655" s="68"/>
      <c r="N6655" s="4"/>
    </row>
    <row r="6656" spans="2:14">
      <c r="B6656" s="59" t="s">
        <v>10714</v>
      </c>
      <c r="C6656" s="7" t="s">
        <v>10715</v>
      </c>
      <c r="I6656" s="64"/>
      <c r="J6656" s="65"/>
      <c r="K6656" s="10"/>
      <c r="L6656" s="21">
        <v>60232.271839080466</v>
      </c>
      <c r="M6656" s="68"/>
      <c r="N6656" s="4"/>
    </row>
    <row r="6657" spans="2:14">
      <c r="B6657" s="59" t="s">
        <v>10716</v>
      </c>
      <c r="C6657" s="7" t="s">
        <v>10717</v>
      </c>
      <c r="I6657" s="64"/>
      <c r="J6657" s="65"/>
      <c r="K6657" s="10"/>
      <c r="L6657" s="21">
        <v>79874.454597701158</v>
      </c>
      <c r="M6657" s="68"/>
      <c r="N6657" s="4"/>
    </row>
    <row r="6658" spans="2:14">
      <c r="B6658" s="59" t="s">
        <v>10718</v>
      </c>
      <c r="C6658" s="7" t="s">
        <v>10719</v>
      </c>
      <c r="I6658" s="64"/>
      <c r="J6658" s="65"/>
      <c r="K6658" s="10"/>
      <c r="L6658" s="21">
        <v>80946.233908045979</v>
      </c>
      <c r="M6658" s="68"/>
      <c r="N6658" s="4"/>
    </row>
    <row r="6659" spans="2:14">
      <c r="B6659" s="59" t="s">
        <v>10720</v>
      </c>
      <c r="C6659" s="7" t="s">
        <v>10721</v>
      </c>
      <c r="I6659" s="64"/>
      <c r="J6659" s="65"/>
      <c r="K6659" s="10"/>
      <c r="L6659" s="21">
        <v>40695.643103448274</v>
      </c>
      <c r="M6659" s="68"/>
      <c r="N6659" s="4"/>
    </row>
    <row r="6660" spans="2:14">
      <c r="B6660" s="59" t="s">
        <v>10722</v>
      </c>
      <c r="C6660" s="7" t="s">
        <v>10723</v>
      </c>
      <c r="I6660" s="64"/>
      <c r="J6660" s="65"/>
      <c r="K6660" s="10"/>
      <c r="L6660" s="21">
        <v>42672.75114942529</v>
      </c>
      <c r="M6660" s="68"/>
      <c r="N6660" s="4"/>
    </row>
    <row r="6661" spans="2:14">
      <c r="B6661" s="59" t="s">
        <v>10724</v>
      </c>
      <c r="C6661" s="7" t="s">
        <v>10725</v>
      </c>
      <c r="I6661" s="64"/>
      <c r="J6661" s="65"/>
      <c r="K6661" s="10"/>
      <c r="L6661" s="21">
        <v>48727.3908045977</v>
      </c>
      <c r="M6661" s="68"/>
      <c r="N6661" s="4"/>
    </row>
    <row r="6662" spans="2:14">
      <c r="B6662" s="59" t="s">
        <v>10726</v>
      </c>
      <c r="C6662" s="7" t="s">
        <v>10727</v>
      </c>
      <c r="I6662" s="64"/>
      <c r="J6662" s="65"/>
      <c r="K6662" s="10"/>
      <c r="L6662" s="21">
        <v>41918.141379310349</v>
      </c>
      <c r="M6662" s="68"/>
      <c r="N6662" s="4"/>
    </row>
    <row r="6663" spans="2:14">
      <c r="B6663" s="59" t="s">
        <v>10728</v>
      </c>
      <c r="C6663" s="7" t="s">
        <v>10729</v>
      </c>
      <c r="I6663" s="64"/>
      <c r="J6663" s="65"/>
      <c r="K6663" s="10"/>
      <c r="L6663" s="21">
        <v>44325.58505747126</v>
      </c>
      <c r="M6663" s="68"/>
      <c r="N6663" s="4"/>
    </row>
    <row r="6664" spans="2:14">
      <c r="B6664" s="59" t="s">
        <v>10730</v>
      </c>
      <c r="C6664" s="7" t="s">
        <v>10731</v>
      </c>
      <c r="I6664" s="64"/>
      <c r="J6664" s="65"/>
      <c r="K6664" s="10"/>
      <c r="L6664" s="21">
        <v>53175.88390804598</v>
      </c>
      <c r="M6664" s="68"/>
      <c r="N6664" s="4"/>
    </row>
    <row r="6665" spans="2:14">
      <c r="B6665" s="59" t="s">
        <v>10732</v>
      </c>
      <c r="C6665" s="7" t="s">
        <v>10733</v>
      </c>
      <c r="I6665" s="64"/>
      <c r="J6665" s="65"/>
      <c r="K6665" s="10"/>
      <c r="L6665" s="21">
        <v>72812.991954022989</v>
      </c>
      <c r="M6665" s="68"/>
      <c r="N6665" s="4"/>
    </row>
    <row r="6666" spans="2:14">
      <c r="B6666" s="59" t="s">
        <v>10734</v>
      </c>
      <c r="C6666" s="7" t="s">
        <v>10735</v>
      </c>
      <c r="I6666" s="64"/>
      <c r="J6666" s="65"/>
      <c r="K6666" s="10"/>
      <c r="L6666" s="21">
        <v>73885.786206896548</v>
      </c>
      <c r="M6666" s="68"/>
      <c r="N6666" s="4"/>
    </row>
    <row r="6667" spans="2:14">
      <c r="B6667" s="59" t="s">
        <v>10736</v>
      </c>
      <c r="C6667" s="7" t="s">
        <v>10737</v>
      </c>
      <c r="I6667" s="64"/>
      <c r="J6667" s="65"/>
      <c r="K6667" s="10"/>
      <c r="L6667" s="21">
        <v>50377.68735632184</v>
      </c>
      <c r="M6667" s="68"/>
      <c r="N6667" s="4"/>
    </row>
    <row r="6668" spans="2:14">
      <c r="B6668" s="59" t="s">
        <v>10738</v>
      </c>
      <c r="C6668" s="7" t="s">
        <v>10739</v>
      </c>
      <c r="I6668" s="64"/>
      <c r="J6668" s="65"/>
      <c r="K6668" s="10"/>
      <c r="L6668" s="21">
        <v>52809.997126436785</v>
      </c>
      <c r="M6668" s="68"/>
      <c r="N6668" s="4"/>
    </row>
    <row r="6669" spans="2:14">
      <c r="B6669" s="59" t="s">
        <v>10740</v>
      </c>
      <c r="C6669" s="7" t="s">
        <v>10741</v>
      </c>
      <c r="I6669" s="64"/>
      <c r="J6669" s="65"/>
      <c r="K6669" s="10"/>
      <c r="L6669" s="21">
        <v>59383.779885057469</v>
      </c>
      <c r="M6669" s="68"/>
      <c r="N6669" s="4"/>
    </row>
    <row r="6670" spans="2:14">
      <c r="B6670" s="59" t="s">
        <v>10742</v>
      </c>
      <c r="C6670" s="7" t="s">
        <v>10743</v>
      </c>
      <c r="I6670" s="64"/>
      <c r="J6670" s="65"/>
      <c r="K6670" s="10"/>
      <c r="L6670" s="21">
        <v>52052.342528735629</v>
      </c>
      <c r="M6670" s="68"/>
      <c r="N6670" s="4"/>
    </row>
    <row r="6671" spans="2:14">
      <c r="B6671" s="59" t="s">
        <v>10744</v>
      </c>
      <c r="C6671" s="7" t="s">
        <v>10745</v>
      </c>
      <c r="I6671" s="64"/>
      <c r="J6671" s="65"/>
      <c r="K6671" s="10"/>
      <c r="L6671" s="21">
        <v>54458.771264367817</v>
      </c>
      <c r="M6671" s="68"/>
      <c r="N6671" s="4"/>
    </row>
    <row r="6672" spans="2:14">
      <c r="B6672" s="59" t="s">
        <v>10746</v>
      </c>
      <c r="C6672" s="7" t="s">
        <v>10747</v>
      </c>
      <c r="I6672" s="64"/>
      <c r="J6672" s="65"/>
      <c r="K6672" s="10"/>
      <c r="L6672" s="21">
        <v>63310.08505747126</v>
      </c>
      <c r="M6672" s="68"/>
      <c r="N6672" s="4"/>
    </row>
    <row r="6673" spans="2:14">
      <c r="B6673" s="59" t="s">
        <v>10748</v>
      </c>
      <c r="C6673" s="7" t="s">
        <v>10749</v>
      </c>
      <c r="I6673" s="64"/>
      <c r="J6673" s="65"/>
      <c r="K6673" s="10"/>
      <c r="L6673" s="21">
        <v>82952.267816091946</v>
      </c>
      <c r="M6673" s="68"/>
      <c r="N6673" s="4"/>
    </row>
    <row r="6674" spans="2:14">
      <c r="B6674" s="59" t="s">
        <v>10750</v>
      </c>
      <c r="C6674" s="7" t="s">
        <v>10751</v>
      </c>
      <c r="I6674" s="64"/>
      <c r="J6674" s="65"/>
      <c r="K6674" s="10"/>
      <c r="L6674" s="21">
        <v>84025.062068965519</v>
      </c>
      <c r="M6674" s="68"/>
      <c r="N6674" s="4"/>
    </row>
    <row r="6675" spans="2:14">
      <c r="B6675" s="59" t="s">
        <v>10752</v>
      </c>
      <c r="C6675" s="7" t="s">
        <v>10753</v>
      </c>
      <c r="I6675" s="64"/>
      <c r="J6675" s="65"/>
      <c r="K6675" s="10"/>
      <c r="L6675" s="21">
        <v>39130.094252873561</v>
      </c>
      <c r="M6675" s="68"/>
      <c r="N6675" s="4"/>
    </row>
    <row r="6676" spans="2:14">
      <c r="B6676" s="59" t="s">
        <v>10754</v>
      </c>
      <c r="C6676" s="7" t="s">
        <v>10755</v>
      </c>
      <c r="I6676" s="64"/>
      <c r="J6676" s="65"/>
      <c r="K6676" s="10"/>
      <c r="L6676" s="21">
        <v>41124.456321839083</v>
      </c>
      <c r="M6676" s="68"/>
      <c r="N6676" s="4"/>
    </row>
    <row r="6677" spans="2:14">
      <c r="B6677" s="59" t="s">
        <v>10756</v>
      </c>
      <c r="C6677" s="7" t="s">
        <v>10757</v>
      </c>
      <c r="I6677" s="64"/>
      <c r="J6677" s="65"/>
      <c r="K6677" s="10"/>
      <c r="L6677" s="21">
        <v>48238.18850574713</v>
      </c>
      <c r="M6677" s="68"/>
      <c r="N6677" s="4"/>
    </row>
    <row r="6678" spans="2:14">
      <c r="B6678" s="59" t="s">
        <v>10758</v>
      </c>
      <c r="C6678" s="7" t="s">
        <v>10759</v>
      </c>
      <c r="I6678" s="64"/>
      <c r="J6678" s="65"/>
      <c r="K6678" s="10"/>
      <c r="L6678" s="21">
        <v>40367.309195402304</v>
      </c>
      <c r="M6678" s="68"/>
      <c r="N6678" s="4"/>
    </row>
    <row r="6679" spans="2:14">
      <c r="B6679" s="59" t="s">
        <v>10760</v>
      </c>
      <c r="C6679" s="7" t="s">
        <v>10761</v>
      </c>
      <c r="I6679" s="64"/>
      <c r="J6679" s="65"/>
      <c r="K6679" s="10"/>
      <c r="L6679" s="21">
        <v>42775.260344827584</v>
      </c>
      <c r="M6679" s="68"/>
      <c r="N6679" s="4"/>
    </row>
    <row r="6680" spans="2:14">
      <c r="B6680" s="59" t="s">
        <v>10762</v>
      </c>
      <c r="C6680" s="7" t="s">
        <v>10763</v>
      </c>
      <c r="I6680" s="64"/>
      <c r="J6680" s="65"/>
      <c r="K6680" s="10"/>
      <c r="L6680" s="21">
        <v>51624.036781609197</v>
      </c>
      <c r="M6680" s="68"/>
      <c r="N6680" s="4"/>
    </row>
    <row r="6681" spans="2:14">
      <c r="B6681" s="59" t="s">
        <v>10764</v>
      </c>
      <c r="C6681" s="7" t="s">
        <v>10765</v>
      </c>
      <c r="I6681" s="64"/>
      <c r="J6681" s="65"/>
      <c r="K6681" s="10"/>
      <c r="L6681" s="21">
        <v>71264.697126436789</v>
      </c>
      <c r="M6681" s="68"/>
      <c r="N6681" s="4"/>
    </row>
    <row r="6682" spans="2:14">
      <c r="B6682" s="59" t="s">
        <v>10766</v>
      </c>
      <c r="C6682" s="7" t="s">
        <v>10767</v>
      </c>
      <c r="I6682" s="64"/>
      <c r="J6682" s="65"/>
      <c r="K6682" s="10"/>
      <c r="L6682" s="21">
        <v>72339.521264367824</v>
      </c>
      <c r="M6682" s="68"/>
      <c r="N6682" s="4"/>
    </row>
    <row r="6683" spans="2:14">
      <c r="B6683" s="59" t="s">
        <v>10768</v>
      </c>
      <c r="C6683" s="7" t="s">
        <v>10769</v>
      </c>
      <c r="I6683" s="64"/>
      <c r="J6683" s="65"/>
      <c r="K6683" s="10"/>
      <c r="L6683" s="21">
        <v>48285.8908045977</v>
      </c>
      <c r="M6683" s="68"/>
      <c r="N6683" s="4"/>
    </row>
    <row r="6684" spans="2:14">
      <c r="B6684" s="59" t="s">
        <v>10770</v>
      </c>
      <c r="C6684" s="7" t="s">
        <v>10771</v>
      </c>
      <c r="I6684" s="64"/>
      <c r="J6684" s="65"/>
      <c r="K6684" s="10"/>
      <c r="L6684" s="21">
        <v>50719.722988505746</v>
      </c>
      <c r="M6684" s="68"/>
      <c r="N6684" s="4"/>
    </row>
    <row r="6685" spans="2:14">
      <c r="B6685" s="59" t="s">
        <v>10772</v>
      </c>
      <c r="C6685" s="7" t="s">
        <v>10773</v>
      </c>
      <c r="I6685" s="64"/>
      <c r="J6685" s="65"/>
      <c r="K6685" s="10"/>
      <c r="L6685" s="21">
        <v>57292.490804597699</v>
      </c>
      <c r="M6685" s="68"/>
      <c r="N6685" s="4"/>
    </row>
    <row r="6686" spans="2:14">
      <c r="B6686" s="59" t="s">
        <v>10774</v>
      </c>
      <c r="C6686" s="7" t="s">
        <v>10775</v>
      </c>
      <c r="I6686" s="64"/>
      <c r="J6686" s="65"/>
      <c r="K6686" s="10"/>
      <c r="L6686" s="21">
        <v>49962.068390804598</v>
      </c>
      <c r="M6686" s="68"/>
      <c r="N6686" s="4"/>
    </row>
    <row r="6687" spans="2:14">
      <c r="B6687" s="59" t="s">
        <v>10776</v>
      </c>
      <c r="C6687" s="7" t="s">
        <v>10777</v>
      </c>
      <c r="I6687" s="64"/>
      <c r="J6687" s="65"/>
      <c r="K6687" s="10"/>
      <c r="L6687" s="21">
        <v>52368.497126436778</v>
      </c>
      <c r="M6687" s="68"/>
      <c r="N6687" s="4"/>
    </row>
    <row r="6688" spans="2:14">
      <c r="B6688" s="59" t="s">
        <v>10778</v>
      </c>
      <c r="C6688" s="7" t="s">
        <v>10779</v>
      </c>
      <c r="I6688" s="64"/>
      <c r="J6688" s="65"/>
      <c r="K6688" s="10"/>
      <c r="L6688" s="21">
        <v>61218.288505747129</v>
      </c>
      <c r="M6688" s="68"/>
      <c r="N6688" s="4"/>
    </row>
    <row r="6689" spans="2:14">
      <c r="B6689" s="59" t="s">
        <v>10780</v>
      </c>
      <c r="C6689" s="7" t="s">
        <v>10781</v>
      </c>
      <c r="I6689" s="64"/>
      <c r="J6689" s="65"/>
      <c r="K6689" s="10"/>
      <c r="L6689" s="21">
        <v>80858.948850574714</v>
      </c>
      <c r="M6689" s="68"/>
      <c r="N6689" s="4"/>
    </row>
    <row r="6690" spans="2:14">
      <c r="B6690" s="59" t="s">
        <v>10782</v>
      </c>
      <c r="C6690" s="7" t="s">
        <v>10783</v>
      </c>
      <c r="I6690" s="64"/>
      <c r="J6690" s="65"/>
      <c r="K6690" s="10"/>
      <c r="L6690" s="21">
        <v>81933.772988505749</v>
      </c>
      <c r="M6690" s="68"/>
      <c r="N6690" s="4"/>
    </row>
    <row r="6691" spans="2:14">
      <c r="B6691" s="59" t="s">
        <v>10784</v>
      </c>
      <c r="C6691" s="7" t="s">
        <v>10785</v>
      </c>
      <c r="I6691" s="64"/>
      <c r="J6691" s="65"/>
      <c r="K6691" s="10"/>
      <c r="L6691" s="21">
        <v>41461.924712643675</v>
      </c>
      <c r="M6691" s="68"/>
      <c r="N6691" s="4"/>
    </row>
    <row r="6692" spans="2:14">
      <c r="B6692" s="59" t="s">
        <v>10786</v>
      </c>
      <c r="C6692" s="7" t="s">
        <v>10787</v>
      </c>
      <c r="I6692" s="64"/>
      <c r="J6692" s="65"/>
      <c r="K6692" s="10"/>
      <c r="L6692" s="21">
        <v>43432.943103448277</v>
      </c>
      <c r="M6692" s="68"/>
      <c r="N6692" s="4"/>
    </row>
    <row r="6693" spans="2:14">
      <c r="B6693" s="59" t="s">
        <v>10788</v>
      </c>
      <c r="C6693" s="7" t="s">
        <v>10757</v>
      </c>
      <c r="I6693" s="64"/>
      <c r="J6693" s="65"/>
      <c r="K6693" s="10"/>
      <c r="L6693" s="21">
        <v>50571.541379310351</v>
      </c>
      <c r="M6693" s="68"/>
      <c r="N6693" s="4"/>
    </row>
    <row r="6694" spans="2:14">
      <c r="B6694" s="59" t="s">
        <v>10789</v>
      </c>
      <c r="C6694" s="7" t="s">
        <v>10790</v>
      </c>
      <c r="I6694" s="64"/>
      <c r="J6694" s="65"/>
      <c r="K6694" s="10"/>
      <c r="L6694" s="21">
        <v>42675.79597701149</v>
      </c>
      <c r="M6694" s="68"/>
      <c r="N6694" s="4"/>
    </row>
    <row r="6695" spans="2:14">
      <c r="B6695" s="59" t="s">
        <v>10791</v>
      </c>
      <c r="C6695" s="7" t="s">
        <v>10792</v>
      </c>
      <c r="I6695" s="64"/>
      <c r="J6695" s="65"/>
      <c r="K6695" s="10"/>
      <c r="L6695" s="21">
        <v>45081.717241379309</v>
      </c>
      <c r="M6695" s="68"/>
      <c r="N6695" s="4"/>
    </row>
    <row r="6696" spans="2:14">
      <c r="B6696" s="59" t="s">
        <v>10793</v>
      </c>
      <c r="C6696" s="7" t="s">
        <v>10794</v>
      </c>
      <c r="I6696" s="64"/>
      <c r="J6696" s="65"/>
      <c r="K6696" s="10"/>
      <c r="L6696" s="21">
        <v>53932.52356321839</v>
      </c>
      <c r="M6696" s="68"/>
      <c r="N6696" s="4"/>
    </row>
    <row r="6697" spans="2:14">
      <c r="B6697" s="59" t="s">
        <v>10795</v>
      </c>
      <c r="C6697" s="7" t="s">
        <v>10796</v>
      </c>
      <c r="I6697" s="64"/>
      <c r="J6697" s="65"/>
      <c r="K6697" s="10"/>
      <c r="L6697" s="21">
        <v>73573.183908045976</v>
      </c>
      <c r="M6697" s="68"/>
      <c r="N6697" s="4"/>
    </row>
    <row r="6698" spans="2:14">
      <c r="B6698" s="59" t="s">
        <v>10797</v>
      </c>
      <c r="C6698" s="7" t="s">
        <v>10798</v>
      </c>
      <c r="I6698" s="64"/>
      <c r="J6698" s="65"/>
      <c r="K6698" s="10"/>
      <c r="L6698" s="21">
        <v>74646.993103448272</v>
      </c>
      <c r="M6698" s="68"/>
      <c r="N6698" s="4"/>
    </row>
    <row r="6699" spans="2:14">
      <c r="B6699" s="59" t="s">
        <v>10799</v>
      </c>
      <c r="C6699" s="7" t="s">
        <v>10800</v>
      </c>
      <c r="I6699" s="64"/>
      <c r="J6699" s="65"/>
      <c r="K6699" s="10"/>
      <c r="L6699" s="21">
        <v>51362.689080459772</v>
      </c>
      <c r="M6699" s="68"/>
      <c r="N6699" s="4"/>
    </row>
    <row r="6700" spans="2:14">
      <c r="B6700" s="59" t="s">
        <v>10801</v>
      </c>
      <c r="C6700" s="7" t="s">
        <v>10802</v>
      </c>
      <c r="I6700" s="64"/>
      <c r="J6700" s="65"/>
      <c r="K6700" s="10"/>
      <c r="L6700" s="21">
        <v>53794.491379310341</v>
      </c>
      <c r="M6700" s="68"/>
      <c r="N6700" s="4"/>
    </row>
    <row r="6701" spans="2:14">
      <c r="B6701" s="59" t="s">
        <v>10803</v>
      </c>
      <c r="C6701" s="7" t="s">
        <v>10804</v>
      </c>
      <c r="I6701" s="64"/>
      <c r="J6701" s="65"/>
      <c r="K6701" s="10"/>
      <c r="L6701" s="21">
        <v>60366.751724137932</v>
      </c>
      <c r="M6701" s="68"/>
      <c r="N6701" s="4"/>
    </row>
    <row r="6702" spans="2:14">
      <c r="B6702" s="59" t="s">
        <v>10805</v>
      </c>
      <c r="C6702" s="7" t="s">
        <v>10806</v>
      </c>
      <c r="I6702" s="64"/>
      <c r="J6702" s="65"/>
      <c r="K6702" s="10"/>
      <c r="L6702" s="21">
        <v>53038.866666666669</v>
      </c>
      <c r="M6702" s="68"/>
      <c r="N6702" s="4"/>
    </row>
    <row r="6703" spans="2:14">
      <c r="B6703" s="59" t="s">
        <v>10807</v>
      </c>
      <c r="C6703" s="7" t="s">
        <v>10808</v>
      </c>
      <c r="I6703" s="64"/>
      <c r="J6703" s="65"/>
      <c r="K6703" s="10"/>
      <c r="L6703" s="21">
        <v>55447.325287356325</v>
      </c>
      <c r="M6703" s="68"/>
      <c r="N6703" s="4"/>
    </row>
    <row r="6704" spans="2:14">
      <c r="B6704" s="59" t="s">
        <v>10809</v>
      </c>
      <c r="C6704" s="7" t="s">
        <v>10810</v>
      </c>
      <c r="I6704" s="64"/>
      <c r="J6704" s="65"/>
      <c r="K6704" s="10"/>
      <c r="L6704" s="21">
        <v>64296.10172413793</v>
      </c>
      <c r="M6704" s="68"/>
      <c r="N6704" s="4"/>
    </row>
    <row r="6705" spans="2:14">
      <c r="B6705" s="59" t="s">
        <v>10811</v>
      </c>
      <c r="C6705" s="7" t="s">
        <v>10812</v>
      </c>
      <c r="I6705" s="64"/>
      <c r="J6705" s="65"/>
      <c r="K6705" s="10"/>
      <c r="L6705" s="21">
        <v>83935.747126436792</v>
      </c>
      <c r="M6705" s="68"/>
      <c r="N6705" s="4"/>
    </row>
    <row r="6706" spans="2:14">
      <c r="B6706" s="59" t="s">
        <v>10813</v>
      </c>
      <c r="C6706" s="7" t="s">
        <v>10814</v>
      </c>
      <c r="I6706" s="64"/>
      <c r="J6706" s="65"/>
      <c r="K6706" s="10"/>
      <c r="L6706" s="21">
        <v>85007.526436781598</v>
      </c>
      <c r="M6706" s="68"/>
      <c r="N6706" s="4"/>
    </row>
    <row r="6707" spans="2:14">
      <c r="B6707" s="59" t="s">
        <v>10815</v>
      </c>
      <c r="C6707" s="7" t="s">
        <v>10816</v>
      </c>
      <c r="I6707" s="64"/>
      <c r="J6707" s="65"/>
      <c r="K6707" s="10"/>
      <c r="L6707" s="21">
        <v>41691.301724137935</v>
      </c>
      <c r="M6707" s="68"/>
      <c r="N6707" s="4"/>
    </row>
    <row r="6708" spans="2:14">
      <c r="B6708" s="59" t="s">
        <v>10817</v>
      </c>
      <c r="C6708" s="7" t="s">
        <v>10818</v>
      </c>
      <c r="I6708" s="64"/>
      <c r="J6708" s="65"/>
      <c r="K6708" s="10"/>
      <c r="L6708" s="21">
        <v>50698.409195402302</v>
      </c>
      <c r="M6708" s="68"/>
      <c r="N6708" s="4"/>
    </row>
    <row r="6709" spans="2:14">
      <c r="B6709" s="59" t="s">
        <v>10819</v>
      </c>
      <c r="C6709" s="7" t="s">
        <v>10820</v>
      </c>
      <c r="I6709" s="64"/>
      <c r="J6709" s="65"/>
      <c r="K6709" s="10"/>
      <c r="L6709" s="21">
        <v>43369.509195402294</v>
      </c>
      <c r="M6709" s="68"/>
      <c r="N6709" s="4"/>
    </row>
    <row r="6710" spans="2:14">
      <c r="B6710" s="59" t="s">
        <v>10821</v>
      </c>
      <c r="C6710" s="7" t="s">
        <v>10822</v>
      </c>
      <c r="I6710" s="64"/>
      <c r="J6710" s="65"/>
      <c r="K6710" s="10"/>
      <c r="L6710" s="21">
        <v>54626.744252873563</v>
      </c>
      <c r="M6710" s="68"/>
      <c r="N6710" s="4"/>
    </row>
    <row r="6711" spans="2:14">
      <c r="B6711" s="59" t="s">
        <v>10823</v>
      </c>
      <c r="C6711" s="7" t="s">
        <v>10824</v>
      </c>
      <c r="I6711" s="64"/>
      <c r="J6711" s="65"/>
      <c r="K6711" s="10"/>
      <c r="L6711" s="21">
        <v>75341.213793103452</v>
      </c>
      <c r="M6711" s="68"/>
      <c r="N6711" s="4"/>
    </row>
    <row r="6712" spans="2:14">
      <c r="B6712" s="59" t="s">
        <v>10825</v>
      </c>
      <c r="C6712" s="7" t="s">
        <v>10826</v>
      </c>
      <c r="I6712" s="64"/>
      <c r="J6712" s="65"/>
      <c r="K6712" s="10"/>
      <c r="L6712" s="21">
        <v>52187.329885057472</v>
      </c>
      <c r="M6712" s="68"/>
      <c r="N6712" s="4"/>
    </row>
    <row r="6713" spans="2:14">
      <c r="B6713" s="59" t="s">
        <v>10827</v>
      </c>
      <c r="C6713" s="7" t="s">
        <v>10828</v>
      </c>
      <c r="I6713" s="64"/>
      <c r="J6713" s="65"/>
      <c r="K6713" s="10"/>
      <c r="L6713" s="21">
        <v>61191.392528735632</v>
      </c>
      <c r="M6713" s="68"/>
      <c r="N6713" s="4"/>
    </row>
    <row r="6714" spans="2:14">
      <c r="B6714" s="59" t="s">
        <v>10829</v>
      </c>
      <c r="C6714" s="7" t="s">
        <v>10830</v>
      </c>
      <c r="I6714" s="64"/>
      <c r="J6714" s="65"/>
      <c r="K6714" s="10"/>
      <c r="L6714" s="21">
        <v>53863</v>
      </c>
      <c r="M6714" s="68"/>
      <c r="N6714" s="4"/>
    </row>
    <row r="6715" spans="2:14">
      <c r="B6715" s="59" t="s">
        <v>10831</v>
      </c>
      <c r="C6715" s="7" t="s">
        <v>10832</v>
      </c>
      <c r="I6715" s="64"/>
      <c r="J6715" s="65"/>
      <c r="K6715" s="10"/>
      <c r="L6715" s="21">
        <v>65119.7275862069</v>
      </c>
      <c r="M6715" s="68"/>
      <c r="N6715" s="4"/>
    </row>
    <row r="6716" spans="2:14">
      <c r="B6716" s="59" t="s">
        <v>10833</v>
      </c>
      <c r="C6716" s="7" t="s">
        <v>10834</v>
      </c>
      <c r="I6716" s="64"/>
      <c r="J6716" s="65"/>
      <c r="K6716" s="10"/>
      <c r="L6716" s="21">
        <v>53006.388505747127</v>
      </c>
      <c r="M6716" s="68"/>
      <c r="N6716" s="4"/>
    </row>
    <row r="6717" spans="2:14">
      <c r="B6717" s="59" t="s">
        <v>10835</v>
      </c>
      <c r="C6717" s="7" t="s">
        <v>10836</v>
      </c>
      <c r="I6717" s="64"/>
      <c r="J6717" s="65"/>
      <c r="K6717" s="10"/>
      <c r="L6717" s="21">
        <v>45675.966091954018</v>
      </c>
      <c r="M6717" s="68"/>
      <c r="N6717" s="4"/>
    </row>
    <row r="6718" spans="2:14">
      <c r="B6718" s="59" t="s">
        <v>10837</v>
      </c>
      <c r="C6718" s="7" t="s">
        <v>10838</v>
      </c>
      <c r="I6718" s="64"/>
      <c r="J6718" s="65"/>
      <c r="K6718" s="10"/>
      <c r="L6718" s="21">
        <v>56934.216091954026</v>
      </c>
      <c r="M6718" s="68"/>
      <c r="N6718" s="4"/>
    </row>
    <row r="6719" spans="2:14">
      <c r="B6719" s="59" t="s">
        <v>10839</v>
      </c>
      <c r="C6719" s="7" t="s">
        <v>10840</v>
      </c>
      <c r="I6719" s="64"/>
      <c r="J6719" s="65"/>
      <c r="K6719" s="10"/>
      <c r="L6719" s="21">
        <v>77647.670689655177</v>
      </c>
      <c r="M6719" s="68"/>
      <c r="N6719" s="4"/>
    </row>
    <row r="6720" spans="2:14">
      <c r="B6720" s="59" t="s">
        <v>10841</v>
      </c>
      <c r="C6720" s="7" t="s">
        <v>10842</v>
      </c>
      <c r="I6720" s="64"/>
      <c r="J6720" s="65"/>
      <c r="K6720" s="10"/>
      <c r="L6720" s="21">
        <v>55264.635632183912</v>
      </c>
      <c r="M6720" s="68"/>
      <c r="N6720" s="4"/>
    </row>
    <row r="6721" spans="2:14">
      <c r="B6721" s="59" t="s">
        <v>10843</v>
      </c>
      <c r="C6721" s="7" t="s">
        <v>10844</v>
      </c>
      <c r="I6721" s="64"/>
      <c r="J6721" s="65"/>
      <c r="K6721" s="10"/>
      <c r="L6721" s="21">
        <v>64268.698275862072</v>
      </c>
      <c r="M6721" s="68"/>
      <c r="N6721" s="4"/>
    </row>
    <row r="6722" spans="2:14">
      <c r="B6722" s="59" t="s">
        <v>10845</v>
      </c>
      <c r="C6722" s="7" t="s">
        <v>10846</v>
      </c>
      <c r="I6722" s="64"/>
      <c r="J6722" s="65"/>
      <c r="K6722" s="10"/>
      <c r="L6722" s="21">
        <v>56940.305747126433</v>
      </c>
      <c r="M6722" s="68"/>
      <c r="N6722" s="4"/>
    </row>
    <row r="6723" spans="2:14">
      <c r="B6723" s="59" t="s">
        <v>10847</v>
      </c>
      <c r="C6723" s="7" t="s">
        <v>10848</v>
      </c>
      <c r="I6723" s="64"/>
      <c r="J6723" s="65"/>
      <c r="K6723" s="10"/>
      <c r="L6723" s="21">
        <v>68197.03333333334</v>
      </c>
      <c r="M6723" s="68"/>
      <c r="N6723" s="4"/>
    </row>
    <row r="6724" spans="2:14">
      <c r="B6724" s="59" t="s">
        <v>10849</v>
      </c>
      <c r="C6724" s="7" t="s">
        <v>10850</v>
      </c>
      <c r="I6724" s="64"/>
      <c r="J6724" s="65"/>
      <c r="K6724" s="10"/>
      <c r="L6724" s="21">
        <v>88913.025287356315</v>
      </c>
      <c r="M6724" s="68"/>
      <c r="N6724" s="4"/>
    </row>
    <row r="6725" spans="2:14">
      <c r="B6725" s="59" t="s">
        <v>10851</v>
      </c>
      <c r="C6725" s="7" t="s">
        <v>10852</v>
      </c>
      <c r="I6725" s="64"/>
      <c r="J6725" s="65"/>
      <c r="K6725" s="10"/>
      <c r="L6725" s="21">
        <v>40757.047126436781</v>
      </c>
      <c r="M6725" s="68"/>
      <c r="N6725" s="4"/>
    </row>
    <row r="6726" spans="2:14">
      <c r="B6726" s="59" t="s">
        <v>10853</v>
      </c>
      <c r="C6726" s="7" t="s">
        <v>10854</v>
      </c>
      <c r="I6726" s="64"/>
      <c r="J6726" s="65"/>
      <c r="K6726" s="10"/>
      <c r="L6726" s="21">
        <v>42733.140229885059</v>
      </c>
      <c r="M6726" s="68"/>
      <c r="N6726" s="4"/>
    </row>
    <row r="6727" spans="2:14">
      <c r="B6727" s="59" t="s">
        <v>10855</v>
      </c>
      <c r="C6727" s="7" t="s">
        <v>10856</v>
      </c>
      <c r="I6727" s="64"/>
      <c r="J6727" s="65"/>
      <c r="K6727" s="10"/>
      <c r="L6727" s="21">
        <v>49865.141379310349</v>
      </c>
      <c r="M6727" s="68"/>
      <c r="N6727" s="4"/>
    </row>
    <row r="6728" spans="2:14">
      <c r="B6728" s="59" t="s">
        <v>10857</v>
      </c>
      <c r="C6728" s="7" t="s">
        <v>10858</v>
      </c>
      <c r="I6728" s="64"/>
      <c r="J6728" s="65"/>
      <c r="K6728" s="10"/>
      <c r="L6728" s="21">
        <v>41977.515517241387</v>
      </c>
      <c r="M6728" s="68"/>
      <c r="N6728" s="4"/>
    </row>
    <row r="6729" spans="2:14">
      <c r="B6729" s="59" t="s">
        <v>10859</v>
      </c>
      <c r="C6729" s="7" t="s">
        <v>10860</v>
      </c>
      <c r="I6729" s="64"/>
      <c r="J6729" s="65"/>
      <c r="K6729" s="10"/>
      <c r="L6729" s="21">
        <v>44383.436781609198</v>
      </c>
      <c r="M6729" s="68"/>
      <c r="N6729" s="4"/>
    </row>
    <row r="6730" spans="2:14">
      <c r="B6730" s="59" t="s">
        <v>10861</v>
      </c>
      <c r="C6730" s="7" t="s">
        <v>10862</v>
      </c>
      <c r="I6730" s="64"/>
      <c r="J6730" s="65"/>
      <c r="K6730" s="10"/>
      <c r="L6730" s="21">
        <v>53235.258045977011</v>
      </c>
      <c r="M6730" s="68"/>
      <c r="N6730" s="4"/>
    </row>
    <row r="6731" spans="2:14">
      <c r="B6731" s="59" t="s">
        <v>10863</v>
      </c>
      <c r="C6731" s="7" t="s">
        <v>10864</v>
      </c>
      <c r="I6731" s="64"/>
      <c r="J6731" s="65"/>
      <c r="K6731" s="10"/>
      <c r="L6731" s="21">
        <v>72874.903448275858</v>
      </c>
      <c r="M6731" s="68"/>
      <c r="N6731" s="4"/>
    </row>
    <row r="6732" spans="2:14">
      <c r="B6732" s="59" t="s">
        <v>10865</v>
      </c>
      <c r="C6732" s="7" t="s">
        <v>10866</v>
      </c>
      <c r="I6732" s="64"/>
      <c r="J6732" s="65"/>
      <c r="K6732" s="10"/>
      <c r="L6732" s="21">
        <v>73948.2051724138</v>
      </c>
      <c r="M6732" s="68"/>
      <c r="N6732" s="4"/>
    </row>
    <row r="6733" spans="2:14">
      <c r="B6733" s="59" t="s">
        <v>10867</v>
      </c>
      <c r="C6733" s="7" t="s">
        <v>10868</v>
      </c>
      <c r="I6733" s="64"/>
      <c r="J6733" s="65"/>
      <c r="K6733" s="10"/>
      <c r="L6733" s="21">
        <v>50377.68735632184</v>
      </c>
      <c r="M6733" s="68"/>
      <c r="N6733" s="4"/>
    </row>
    <row r="6734" spans="2:14">
      <c r="B6734" s="59" t="s">
        <v>10869</v>
      </c>
      <c r="C6734" s="7" t="s">
        <v>10870</v>
      </c>
      <c r="I6734" s="64"/>
      <c r="J6734" s="65"/>
      <c r="K6734" s="10"/>
      <c r="L6734" s="21">
        <v>52809.997126436785</v>
      </c>
      <c r="M6734" s="68"/>
      <c r="N6734" s="4"/>
    </row>
    <row r="6735" spans="2:14">
      <c r="B6735" s="59" t="s">
        <v>10871</v>
      </c>
      <c r="C6735" s="7" t="s">
        <v>10872</v>
      </c>
      <c r="I6735" s="64"/>
      <c r="J6735" s="65"/>
      <c r="K6735" s="10"/>
      <c r="L6735" s="21">
        <v>59383.779885057469</v>
      </c>
      <c r="M6735" s="68"/>
      <c r="N6735" s="4"/>
    </row>
    <row r="6736" spans="2:14">
      <c r="B6736" s="59" t="s">
        <v>10873</v>
      </c>
      <c r="C6736" s="7" t="s">
        <v>10874</v>
      </c>
      <c r="I6736" s="64"/>
      <c r="J6736" s="65"/>
      <c r="K6736" s="10"/>
      <c r="L6736" s="21">
        <v>52052.342528735629</v>
      </c>
      <c r="M6736" s="68"/>
      <c r="N6736" s="4"/>
    </row>
    <row r="6737" spans="2:14">
      <c r="B6737" s="59" t="s">
        <v>10875</v>
      </c>
      <c r="C6737" s="7" t="s">
        <v>10876</v>
      </c>
      <c r="I6737" s="64"/>
      <c r="J6737" s="65"/>
      <c r="K6737" s="10"/>
      <c r="L6737" s="21">
        <v>54461.308620689655</v>
      </c>
      <c r="M6737" s="68"/>
      <c r="N6737" s="4"/>
    </row>
    <row r="6738" spans="2:14">
      <c r="B6738" s="59" t="s">
        <v>10877</v>
      </c>
      <c r="C6738" s="7" t="s">
        <v>10878</v>
      </c>
      <c r="I6738" s="64"/>
      <c r="J6738" s="65"/>
      <c r="K6738" s="10"/>
      <c r="L6738" s="21">
        <v>63311.607471264368</v>
      </c>
      <c r="M6738" s="68"/>
      <c r="N6738" s="4"/>
    </row>
    <row r="6739" spans="2:14">
      <c r="B6739" s="59" t="s">
        <v>10879</v>
      </c>
      <c r="C6739" s="7" t="s">
        <v>10880</v>
      </c>
      <c r="I6739" s="64"/>
      <c r="J6739" s="65"/>
      <c r="K6739" s="10"/>
      <c r="L6739" s="21">
        <v>82952.267816091946</v>
      </c>
      <c r="M6739" s="68"/>
      <c r="N6739" s="4"/>
    </row>
    <row r="6740" spans="2:14">
      <c r="B6740" s="59" t="s">
        <v>10881</v>
      </c>
      <c r="C6740" s="7" t="s">
        <v>10882</v>
      </c>
      <c r="I6740" s="64"/>
      <c r="J6740" s="65"/>
      <c r="K6740" s="10"/>
      <c r="L6740" s="21">
        <v>84025.062068965519</v>
      </c>
      <c r="M6740" s="68"/>
      <c r="N6740" s="4"/>
    </row>
    <row r="6741" spans="2:14">
      <c r="B6741" s="59" t="s">
        <v>10883</v>
      </c>
      <c r="C6741" s="7" t="s">
        <v>10884</v>
      </c>
      <c r="I6741" s="64"/>
      <c r="J6741" s="65"/>
      <c r="K6741" s="10"/>
      <c r="L6741" s="21">
        <v>41828.826436781608</v>
      </c>
      <c r="M6741" s="68"/>
      <c r="N6741" s="4"/>
    </row>
    <row r="6742" spans="2:14">
      <c r="B6742" s="59" t="s">
        <v>10885</v>
      </c>
      <c r="C6742" s="7" t="s">
        <v>10886</v>
      </c>
      <c r="I6742" s="64"/>
      <c r="J6742" s="65"/>
      <c r="K6742" s="10"/>
      <c r="L6742" s="21">
        <v>45041.627011494253</v>
      </c>
      <c r="M6742" s="68"/>
      <c r="N6742" s="4"/>
    </row>
    <row r="6743" spans="2:14">
      <c r="B6743" s="59" t="s">
        <v>10887</v>
      </c>
      <c r="C6743" s="7" t="s">
        <v>10888</v>
      </c>
      <c r="I6743" s="64"/>
      <c r="J6743" s="65"/>
      <c r="K6743" s="10"/>
      <c r="L6743" s="21">
        <v>49416.536781609197</v>
      </c>
      <c r="M6743" s="68"/>
      <c r="N6743" s="4"/>
    </row>
    <row r="6744" spans="2:14">
      <c r="B6744" s="59" t="s">
        <v>10889</v>
      </c>
      <c r="C6744" s="7" t="s">
        <v>10890</v>
      </c>
      <c r="I6744" s="64"/>
      <c r="J6744" s="65"/>
      <c r="K6744" s="10"/>
      <c r="L6744" s="21">
        <v>44284.479885057466</v>
      </c>
      <c r="M6744" s="68"/>
      <c r="N6744" s="4"/>
    </row>
    <row r="6745" spans="2:14">
      <c r="B6745" s="59" t="s">
        <v>10891</v>
      </c>
      <c r="C6745" s="7" t="s">
        <v>10892</v>
      </c>
      <c r="I6745" s="64"/>
      <c r="J6745" s="65"/>
      <c r="K6745" s="10"/>
      <c r="L6745" s="21">
        <v>46692.431034482761</v>
      </c>
      <c r="M6745" s="68"/>
      <c r="N6745" s="4"/>
    </row>
    <row r="6746" spans="2:14">
      <c r="B6746" s="59" t="s">
        <v>10893</v>
      </c>
      <c r="C6746" s="7" t="s">
        <v>10894</v>
      </c>
      <c r="I6746" s="64"/>
      <c r="J6746" s="65"/>
      <c r="K6746" s="10"/>
      <c r="L6746" s="21">
        <v>55543.237356321843</v>
      </c>
      <c r="M6746" s="68"/>
      <c r="N6746" s="4"/>
    </row>
    <row r="6747" spans="2:14">
      <c r="B6747" s="59" t="s">
        <v>10895</v>
      </c>
      <c r="C6747" s="7" t="s">
        <v>10896</v>
      </c>
      <c r="I6747" s="64"/>
      <c r="J6747" s="65"/>
      <c r="K6747" s="10"/>
      <c r="L6747" s="21">
        <v>75184.405172413797</v>
      </c>
      <c r="M6747" s="68"/>
      <c r="N6747" s="4"/>
    </row>
    <row r="6748" spans="2:14">
      <c r="B6748" s="59" t="s">
        <v>10897</v>
      </c>
      <c r="C6748" s="7" t="s">
        <v>10898</v>
      </c>
      <c r="I6748" s="64"/>
      <c r="J6748" s="65"/>
      <c r="K6748" s="10"/>
      <c r="L6748" s="21">
        <v>76256.184482758617</v>
      </c>
      <c r="M6748" s="68"/>
      <c r="N6748" s="4"/>
    </row>
    <row r="6749" spans="2:14">
      <c r="B6749" s="59" t="s">
        <v>10899</v>
      </c>
      <c r="C6749" s="7" t="s">
        <v>10900</v>
      </c>
      <c r="I6749" s="64"/>
      <c r="J6749" s="65"/>
      <c r="K6749" s="10"/>
      <c r="L6749" s="21">
        <v>53452.963218390803</v>
      </c>
      <c r="M6749" s="68"/>
      <c r="N6749" s="4"/>
    </row>
    <row r="6750" spans="2:14">
      <c r="B6750" s="59" t="s">
        <v>10901</v>
      </c>
      <c r="C6750" s="7" t="s">
        <v>10902</v>
      </c>
      <c r="I6750" s="64"/>
      <c r="J6750" s="65"/>
      <c r="K6750" s="10"/>
      <c r="L6750" s="21">
        <v>55887.81034482758</v>
      </c>
      <c r="M6750" s="68"/>
      <c r="N6750" s="4"/>
    </row>
    <row r="6751" spans="2:14">
      <c r="B6751" s="59" t="s">
        <v>10903</v>
      </c>
      <c r="C6751" s="7" t="s">
        <v>10904</v>
      </c>
      <c r="I6751" s="64"/>
      <c r="J6751" s="65"/>
      <c r="K6751" s="10"/>
      <c r="L6751" s="21">
        <v>62460.070689655171</v>
      </c>
      <c r="M6751" s="68"/>
      <c r="N6751" s="4"/>
    </row>
    <row r="6752" spans="2:14">
      <c r="B6752" s="59" t="s">
        <v>10905</v>
      </c>
      <c r="C6752" s="7" t="s">
        <v>10906</v>
      </c>
      <c r="I6752" s="64"/>
      <c r="J6752" s="65"/>
      <c r="K6752" s="10"/>
      <c r="L6752" s="21">
        <v>55132.693103448277</v>
      </c>
      <c r="M6752" s="68"/>
      <c r="N6752" s="4"/>
    </row>
    <row r="6753" spans="2:14">
      <c r="B6753" s="59" t="s">
        <v>10907</v>
      </c>
      <c r="C6753" s="7" t="s">
        <v>10908</v>
      </c>
      <c r="I6753" s="64"/>
      <c r="J6753" s="65"/>
      <c r="K6753" s="10"/>
      <c r="L6753" s="21">
        <v>57538.106896551726</v>
      </c>
      <c r="M6753" s="68"/>
      <c r="N6753" s="4"/>
    </row>
    <row r="6754" spans="2:14">
      <c r="B6754" s="59" t="s">
        <v>10909</v>
      </c>
      <c r="C6754" s="7" t="s">
        <v>10910</v>
      </c>
      <c r="I6754" s="64"/>
      <c r="J6754" s="65"/>
      <c r="K6754" s="10"/>
      <c r="L6754" s="21">
        <v>66388.405747126439</v>
      </c>
      <c r="M6754" s="68"/>
      <c r="N6754" s="4"/>
    </row>
    <row r="6755" spans="2:14">
      <c r="B6755" s="59" t="s">
        <v>10911</v>
      </c>
      <c r="C6755" s="7" t="s">
        <v>10912</v>
      </c>
      <c r="I6755" s="64"/>
      <c r="J6755" s="65"/>
      <c r="K6755" s="10"/>
      <c r="L6755" s="21">
        <v>86028.558620689655</v>
      </c>
      <c r="M6755" s="68"/>
      <c r="N6755" s="4"/>
    </row>
    <row r="6756" spans="2:14">
      <c r="B6756" s="59" t="s">
        <v>10913</v>
      </c>
      <c r="C6756" s="7" t="s">
        <v>10914</v>
      </c>
      <c r="I6756" s="64"/>
      <c r="J6756" s="65"/>
      <c r="K6756" s="10"/>
      <c r="L6756" s="21">
        <v>87101.352873563214</v>
      </c>
      <c r="M6756" s="68"/>
      <c r="N6756" s="4"/>
    </row>
    <row r="6757" spans="2:14">
      <c r="B6757" s="59" t="s">
        <v>10915</v>
      </c>
      <c r="C6757" s="7" t="s">
        <v>10916</v>
      </c>
      <c r="I6757" s="64"/>
      <c r="J6757" s="65"/>
      <c r="K6757" s="10"/>
      <c r="L6757" s="21">
        <v>41573.060919540236</v>
      </c>
      <c r="M6757" s="68"/>
      <c r="N6757" s="4"/>
    </row>
    <row r="6758" spans="2:14">
      <c r="B6758" s="59" t="s">
        <v>10917</v>
      </c>
      <c r="C6758" s="7" t="s">
        <v>10918</v>
      </c>
      <c r="I6758" s="64"/>
      <c r="J6758" s="65"/>
      <c r="K6758" s="10"/>
      <c r="L6758" s="21">
        <v>43538.497126436785</v>
      </c>
      <c r="M6758" s="68"/>
      <c r="N6758" s="4"/>
    </row>
    <row r="6759" spans="2:14">
      <c r="B6759" s="59" t="s">
        <v>10919</v>
      </c>
      <c r="C6759" s="7" t="s">
        <v>10920</v>
      </c>
      <c r="I6759" s="64"/>
      <c r="J6759" s="65"/>
      <c r="K6759" s="10"/>
      <c r="L6759" s="21">
        <v>50681.155172413797</v>
      </c>
      <c r="M6759" s="68"/>
      <c r="N6759" s="4"/>
    </row>
    <row r="6760" spans="2:14">
      <c r="B6760" s="59" t="s">
        <v>10921</v>
      </c>
      <c r="C6760" s="7" t="s">
        <v>10922</v>
      </c>
      <c r="I6760" s="64"/>
      <c r="J6760" s="65"/>
      <c r="K6760" s="10"/>
      <c r="L6760" s="21">
        <v>42783.887356321844</v>
      </c>
      <c r="M6760" s="68"/>
      <c r="N6760" s="4"/>
    </row>
    <row r="6761" spans="2:14">
      <c r="B6761" s="59" t="s">
        <v>10923</v>
      </c>
      <c r="C6761" s="7" t="s">
        <v>10924</v>
      </c>
      <c r="I6761" s="64"/>
      <c r="J6761" s="65"/>
      <c r="K6761" s="10"/>
      <c r="L6761" s="21">
        <v>45191.838505747124</v>
      </c>
      <c r="M6761" s="68"/>
      <c r="N6761" s="4"/>
    </row>
    <row r="6762" spans="2:14">
      <c r="B6762" s="59" t="s">
        <v>10925</v>
      </c>
      <c r="C6762" s="7" t="s">
        <v>10926</v>
      </c>
      <c r="I6762" s="64"/>
      <c r="J6762" s="65"/>
      <c r="K6762" s="10"/>
      <c r="L6762" s="21">
        <v>54040.614942528737</v>
      </c>
      <c r="M6762" s="68"/>
      <c r="N6762" s="4"/>
    </row>
    <row r="6763" spans="2:14">
      <c r="B6763" s="59" t="s">
        <v>10927</v>
      </c>
      <c r="C6763" s="7" t="s">
        <v>10928</v>
      </c>
      <c r="I6763" s="64"/>
      <c r="J6763" s="65"/>
      <c r="K6763" s="10"/>
      <c r="L6763" s="21">
        <v>73680.260344827591</v>
      </c>
      <c r="M6763" s="68"/>
      <c r="N6763" s="4"/>
    </row>
    <row r="6764" spans="2:14">
      <c r="B6764" s="59" t="s">
        <v>10929</v>
      </c>
      <c r="C6764" s="7" t="s">
        <v>10930</v>
      </c>
      <c r="I6764" s="64"/>
      <c r="J6764" s="65"/>
      <c r="K6764" s="10"/>
      <c r="L6764" s="21">
        <v>74752.547126436781</v>
      </c>
      <c r="M6764" s="68"/>
      <c r="N6764" s="4"/>
    </row>
    <row r="6765" spans="2:14">
      <c r="B6765" s="59" t="s">
        <v>10931</v>
      </c>
      <c r="C6765" s="7" t="s">
        <v>10932</v>
      </c>
      <c r="I6765" s="64"/>
      <c r="J6765" s="65"/>
      <c r="K6765" s="10"/>
      <c r="L6765" s="21">
        <v>51425.108045977009</v>
      </c>
      <c r="M6765" s="68"/>
      <c r="N6765" s="4"/>
    </row>
    <row r="6766" spans="2:14">
      <c r="B6766" s="59" t="s">
        <v>10933</v>
      </c>
      <c r="C6766" s="7" t="s">
        <v>10934</v>
      </c>
      <c r="I6766" s="64"/>
      <c r="J6766" s="65"/>
      <c r="K6766" s="10"/>
      <c r="L6766" s="21">
        <v>53857.925287356316</v>
      </c>
      <c r="M6766" s="68"/>
      <c r="N6766" s="4"/>
    </row>
    <row r="6767" spans="2:14">
      <c r="B6767" s="59" t="s">
        <v>10935</v>
      </c>
      <c r="C6767" s="7" t="s">
        <v>10936</v>
      </c>
      <c r="I6767" s="64"/>
      <c r="J6767" s="65"/>
      <c r="K6767" s="10"/>
      <c r="L6767" s="21">
        <v>60430.693103448277</v>
      </c>
      <c r="M6767" s="68"/>
      <c r="N6767" s="4"/>
    </row>
    <row r="6768" spans="2:14">
      <c r="B6768" s="59" t="s">
        <v>10937</v>
      </c>
      <c r="C6768" s="7" t="s">
        <v>10938</v>
      </c>
      <c r="I6768" s="64"/>
      <c r="J6768" s="65"/>
      <c r="K6768" s="10"/>
      <c r="L6768" s="21">
        <v>53099.763218390806</v>
      </c>
      <c r="M6768" s="68"/>
      <c r="N6768" s="4"/>
    </row>
    <row r="6769" spans="2:14">
      <c r="B6769" s="59" t="s">
        <v>10939</v>
      </c>
      <c r="C6769" s="7" t="s">
        <v>10940</v>
      </c>
      <c r="I6769" s="64"/>
      <c r="J6769" s="65"/>
      <c r="K6769" s="10"/>
      <c r="L6769" s="21">
        <v>55509.236781609194</v>
      </c>
      <c r="M6769" s="68"/>
      <c r="N6769" s="4"/>
    </row>
    <row r="6770" spans="2:14">
      <c r="B6770" s="59" t="s">
        <v>10941</v>
      </c>
      <c r="C6770" s="7" t="s">
        <v>10942</v>
      </c>
      <c r="I6770" s="64"/>
      <c r="J6770" s="65"/>
      <c r="K6770" s="10"/>
      <c r="L6770" s="21">
        <v>64358.013218390806</v>
      </c>
      <c r="M6770" s="68"/>
      <c r="N6770" s="4"/>
    </row>
    <row r="6771" spans="2:14">
      <c r="B6771" s="59" t="s">
        <v>10943</v>
      </c>
      <c r="C6771" s="7" t="s">
        <v>10944</v>
      </c>
      <c r="I6771" s="64"/>
      <c r="J6771" s="65"/>
      <c r="K6771" s="10"/>
      <c r="L6771" s="21">
        <v>83999.181034482768</v>
      </c>
      <c r="M6771" s="68"/>
      <c r="N6771" s="4"/>
    </row>
    <row r="6772" spans="2:14">
      <c r="B6772" s="59" t="s">
        <v>10945</v>
      </c>
      <c r="C6772" s="7" t="s">
        <v>10946</v>
      </c>
      <c r="I6772" s="64"/>
      <c r="J6772" s="65"/>
      <c r="K6772" s="10"/>
      <c r="L6772" s="21">
        <v>85071.975287356312</v>
      </c>
      <c r="M6772" s="68"/>
      <c r="N6772" s="4"/>
    </row>
    <row r="6773" spans="2:14">
      <c r="B6773" s="59" t="s">
        <v>10947</v>
      </c>
      <c r="C6773" s="7" t="s">
        <v>10948</v>
      </c>
      <c r="I6773" s="64"/>
      <c r="J6773" s="65"/>
      <c r="K6773" s="10"/>
      <c r="L6773" s="21">
        <v>42237.848275862067</v>
      </c>
      <c r="M6773" s="68"/>
      <c r="N6773" s="4"/>
    </row>
    <row r="6774" spans="2:14">
      <c r="B6774" s="59" t="s">
        <v>10949</v>
      </c>
      <c r="C6774" s="7" t="s">
        <v>10950</v>
      </c>
      <c r="I6774" s="64"/>
      <c r="J6774" s="65"/>
      <c r="K6774" s="10"/>
      <c r="L6774" s="21">
        <v>45847.491379310341</v>
      </c>
      <c r="M6774" s="68"/>
      <c r="N6774" s="4"/>
    </row>
    <row r="6775" spans="2:14">
      <c r="B6775" s="59" t="s">
        <v>10951</v>
      </c>
      <c r="C6775" s="7" t="s">
        <v>10920</v>
      </c>
      <c r="I6775" s="64"/>
      <c r="J6775" s="65"/>
      <c r="K6775" s="10"/>
      <c r="L6775" s="21">
        <v>50405.090804597705</v>
      </c>
      <c r="M6775" s="68"/>
      <c r="N6775" s="4"/>
    </row>
    <row r="6776" spans="2:14">
      <c r="B6776" s="59" t="s">
        <v>10952</v>
      </c>
      <c r="C6776" s="7" t="s">
        <v>10953</v>
      </c>
      <c r="I6776" s="64"/>
      <c r="J6776" s="65"/>
      <c r="K6776" s="10"/>
      <c r="L6776" s="21">
        <v>45091.3591954023</v>
      </c>
      <c r="M6776" s="68"/>
      <c r="N6776" s="4"/>
    </row>
    <row r="6777" spans="2:14">
      <c r="B6777" s="59" t="s">
        <v>10954</v>
      </c>
      <c r="C6777" s="7" t="s">
        <v>10955</v>
      </c>
      <c r="I6777" s="64"/>
      <c r="J6777" s="65"/>
      <c r="K6777" s="10"/>
      <c r="L6777" s="21">
        <v>47498.295402298849</v>
      </c>
      <c r="M6777" s="68"/>
      <c r="N6777" s="4"/>
    </row>
    <row r="6778" spans="2:14">
      <c r="B6778" s="59" t="s">
        <v>10956</v>
      </c>
      <c r="C6778" s="7" t="s">
        <v>10957</v>
      </c>
      <c r="I6778" s="64"/>
      <c r="J6778" s="65"/>
      <c r="K6778" s="10"/>
      <c r="L6778" s="21">
        <v>56348.594252873569</v>
      </c>
      <c r="M6778" s="68"/>
      <c r="N6778" s="4"/>
    </row>
    <row r="6779" spans="2:14">
      <c r="B6779" s="59" t="s">
        <v>10958</v>
      </c>
      <c r="C6779" s="7" t="s">
        <v>10959</v>
      </c>
      <c r="I6779" s="64"/>
      <c r="J6779" s="65"/>
      <c r="K6779" s="10"/>
      <c r="L6779" s="21">
        <v>75989.254597701161</v>
      </c>
      <c r="M6779" s="68"/>
      <c r="N6779" s="4"/>
    </row>
    <row r="6780" spans="2:14">
      <c r="B6780" s="59" t="s">
        <v>10960</v>
      </c>
      <c r="C6780" s="7" t="s">
        <v>10961</v>
      </c>
      <c r="I6780" s="64"/>
      <c r="J6780" s="65"/>
      <c r="K6780" s="10"/>
      <c r="L6780" s="21">
        <v>77061.541379310336</v>
      </c>
      <c r="M6780" s="68"/>
      <c r="N6780" s="4"/>
    </row>
    <row r="6781" spans="2:14">
      <c r="B6781" s="59" t="s">
        <v>10962</v>
      </c>
      <c r="C6781" s="7" t="s">
        <v>10963</v>
      </c>
      <c r="I6781" s="64"/>
      <c r="J6781" s="65"/>
      <c r="K6781" s="10"/>
      <c r="L6781" s="21">
        <v>54503.936206896557</v>
      </c>
      <c r="M6781" s="68"/>
      <c r="N6781" s="4"/>
    </row>
    <row r="6782" spans="2:14">
      <c r="B6782" s="59" t="s">
        <v>10964</v>
      </c>
      <c r="C6782" s="7" t="s">
        <v>10965</v>
      </c>
      <c r="I6782" s="64"/>
      <c r="J6782" s="65"/>
      <c r="K6782" s="10"/>
      <c r="L6782" s="21">
        <v>56937.260919540233</v>
      </c>
      <c r="M6782" s="68"/>
      <c r="N6782" s="4"/>
    </row>
    <row r="6783" spans="2:14">
      <c r="B6783" s="59" t="s">
        <v>10966</v>
      </c>
      <c r="C6783" s="7" t="s">
        <v>10967</v>
      </c>
      <c r="I6783" s="64"/>
      <c r="J6783" s="65"/>
      <c r="K6783" s="10"/>
      <c r="L6783" s="21">
        <v>63507.998850574717</v>
      </c>
      <c r="M6783" s="68"/>
      <c r="N6783" s="4"/>
    </row>
    <row r="6784" spans="2:14">
      <c r="B6784" s="59" t="s">
        <v>10968</v>
      </c>
      <c r="C6784" s="7" t="s">
        <v>10969</v>
      </c>
      <c r="I6784" s="64"/>
      <c r="J6784" s="65"/>
      <c r="K6784" s="10"/>
      <c r="L6784" s="21">
        <v>56179.606321839077</v>
      </c>
      <c r="M6784" s="68"/>
      <c r="N6784" s="4"/>
    </row>
    <row r="6785" spans="2:14">
      <c r="B6785" s="59" t="s">
        <v>10970</v>
      </c>
      <c r="C6785" s="7" t="s">
        <v>10971</v>
      </c>
      <c r="I6785" s="64"/>
      <c r="J6785" s="65"/>
      <c r="K6785" s="10"/>
      <c r="L6785" s="21">
        <v>58585.020114942527</v>
      </c>
      <c r="M6785" s="68"/>
      <c r="N6785" s="4"/>
    </row>
    <row r="6786" spans="2:14">
      <c r="B6786" s="59" t="s">
        <v>10972</v>
      </c>
      <c r="C6786" s="7" t="s">
        <v>10973</v>
      </c>
      <c r="I6786" s="64"/>
      <c r="J6786" s="65"/>
      <c r="K6786" s="10"/>
      <c r="L6786" s="21">
        <v>67436.333908045985</v>
      </c>
      <c r="M6786" s="68"/>
      <c r="N6786" s="4"/>
    </row>
    <row r="6787" spans="2:14">
      <c r="B6787" s="59" t="s">
        <v>10974</v>
      </c>
      <c r="C6787" s="7" t="s">
        <v>10975</v>
      </c>
      <c r="I6787" s="64"/>
      <c r="J6787" s="65"/>
      <c r="K6787" s="10"/>
      <c r="L6787" s="21">
        <v>87076.486781609201</v>
      </c>
      <c r="M6787" s="68"/>
      <c r="N6787" s="4"/>
    </row>
    <row r="6788" spans="2:14">
      <c r="B6788" s="59" t="s">
        <v>10976</v>
      </c>
      <c r="C6788" s="7" t="s">
        <v>10977</v>
      </c>
      <c r="I6788" s="64"/>
      <c r="J6788" s="65"/>
      <c r="K6788" s="10"/>
      <c r="L6788" s="21">
        <v>88149.281034482759</v>
      </c>
      <c r="M6788" s="68"/>
      <c r="N6788" s="4"/>
    </row>
    <row r="6789" spans="2:14">
      <c r="B6789" s="59" t="s">
        <v>10978</v>
      </c>
      <c r="C6789" s="7" t="s">
        <v>10979</v>
      </c>
      <c r="I6789" s="64"/>
      <c r="J6789" s="65"/>
      <c r="K6789" s="10"/>
      <c r="L6789" s="21">
        <v>44296.659195402302</v>
      </c>
      <c r="M6789" s="68"/>
      <c r="N6789" s="4"/>
    </row>
    <row r="6790" spans="2:14">
      <c r="B6790" s="59" t="s">
        <v>10980</v>
      </c>
      <c r="C6790" s="7" t="s">
        <v>10981</v>
      </c>
      <c r="I6790" s="64"/>
      <c r="J6790" s="65"/>
      <c r="K6790" s="10"/>
      <c r="L6790" s="21">
        <v>53299.706896551725</v>
      </c>
      <c r="M6790" s="68"/>
      <c r="N6790" s="4"/>
    </row>
    <row r="6791" spans="2:14">
      <c r="B6791" s="59" t="s">
        <v>10982</v>
      </c>
      <c r="C6791" s="7" t="s">
        <v>10983</v>
      </c>
      <c r="I6791" s="64"/>
      <c r="J6791" s="65"/>
      <c r="K6791" s="10"/>
      <c r="L6791" s="21">
        <v>45973.851724137938</v>
      </c>
      <c r="M6791" s="68"/>
      <c r="N6791" s="4"/>
    </row>
    <row r="6792" spans="2:14">
      <c r="B6792" s="59" t="s">
        <v>10984</v>
      </c>
      <c r="C6792" s="7" t="s">
        <v>10985</v>
      </c>
      <c r="I6792" s="64"/>
      <c r="J6792" s="65"/>
      <c r="K6792" s="10"/>
      <c r="L6792" s="21">
        <v>57228.041954022992</v>
      </c>
      <c r="M6792" s="68"/>
      <c r="N6792" s="4"/>
    </row>
    <row r="6793" spans="2:14">
      <c r="B6793" s="59" t="s">
        <v>10986</v>
      </c>
      <c r="C6793" s="7" t="s">
        <v>10987</v>
      </c>
      <c r="I6793" s="64"/>
      <c r="J6793" s="65"/>
      <c r="K6793" s="10"/>
      <c r="L6793" s="21">
        <v>77943.526436781613</v>
      </c>
      <c r="M6793" s="68"/>
      <c r="N6793" s="4"/>
    </row>
    <row r="6794" spans="2:14">
      <c r="B6794" s="59" t="s">
        <v>10988</v>
      </c>
      <c r="C6794" s="7" t="s">
        <v>10989</v>
      </c>
      <c r="I6794" s="64"/>
      <c r="J6794" s="65"/>
      <c r="K6794" s="10"/>
      <c r="L6794" s="21">
        <v>55570.6408045977</v>
      </c>
      <c r="M6794" s="68"/>
      <c r="N6794" s="4"/>
    </row>
    <row r="6795" spans="2:14">
      <c r="B6795" s="59" t="s">
        <v>10990</v>
      </c>
      <c r="C6795" s="7" t="s">
        <v>10991</v>
      </c>
      <c r="I6795" s="64"/>
      <c r="J6795" s="65"/>
      <c r="K6795" s="10"/>
      <c r="L6795" s="21">
        <v>64574.195977011492</v>
      </c>
      <c r="M6795" s="68"/>
      <c r="N6795" s="4"/>
    </row>
    <row r="6796" spans="2:14">
      <c r="B6796" s="59" t="s">
        <v>10992</v>
      </c>
      <c r="C6796" s="7" t="s">
        <v>10993</v>
      </c>
      <c r="I6796" s="64"/>
      <c r="J6796" s="65"/>
      <c r="K6796" s="10"/>
      <c r="L6796" s="21">
        <v>57248.848275862067</v>
      </c>
      <c r="M6796" s="68"/>
      <c r="N6796" s="4"/>
    </row>
    <row r="6797" spans="2:14">
      <c r="B6797" s="59" t="s">
        <v>10994</v>
      </c>
      <c r="C6797" s="7" t="s">
        <v>10995</v>
      </c>
      <c r="I6797" s="64"/>
      <c r="J6797" s="65"/>
      <c r="K6797" s="10"/>
      <c r="L6797" s="21">
        <v>68504.560919540236</v>
      </c>
      <c r="M6797" s="68"/>
      <c r="N6797" s="4"/>
    </row>
    <row r="6798" spans="2:14">
      <c r="B6798" s="59" t="s">
        <v>10996</v>
      </c>
      <c r="C6798" s="7" t="s">
        <v>10997</v>
      </c>
      <c r="I6798" s="64"/>
      <c r="J6798" s="65"/>
      <c r="K6798" s="10"/>
      <c r="L6798" s="21">
        <v>89218.522988505749</v>
      </c>
      <c r="M6798" s="68"/>
      <c r="N6798" s="4"/>
    </row>
    <row r="6799" spans="2:14">
      <c r="B6799" s="59" t="s">
        <v>10998</v>
      </c>
      <c r="C6799" s="7" t="s">
        <v>10999</v>
      </c>
      <c r="I6799" s="64"/>
      <c r="J6799" s="65"/>
      <c r="K6799" s="10"/>
      <c r="L6799" s="21">
        <v>46603.623563218396</v>
      </c>
      <c r="M6799" s="68"/>
      <c r="N6799" s="4"/>
    </row>
    <row r="6800" spans="2:14">
      <c r="B6800" s="59" t="s">
        <v>11000</v>
      </c>
      <c r="C6800" s="7" t="s">
        <v>11001</v>
      </c>
      <c r="I6800" s="64"/>
      <c r="J6800" s="65"/>
      <c r="K6800" s="10"/>
      <c r="L6800" s="21">
        <v>55608.701149425287</v>
      </c>
      <c r="M6800" s="68"/>
      <c r="N6800" s="4"/>
    </row>
    <row r="6801" spans="2:14">
      <c r="B6801" s="59" t="s">
        <v>11002</v>
      </c>
      <c r="C6801" s="7" t="s">
        <v>11003</v>
      </c>
      <c r="I6801" s="64"/>
      <c r="J6801" s="65"/>
      <c r="K6801" s="10"/>
      <c r="L6801" s="21">
        <v>48279.293678160924</v>
      </c>
      <c r="M6801" s="68"/>
      <c r="N6801" s="4"/>
    </row>
    <row r="6802" spans="2:14">
      <c r="B6802" s="59" t="s">
        <v>11004</v>
      </c>
      <c r="C6802" s="7" t="s">
        <v>11005</v>
      </c>
      <c r="I6802" s="64"/>
      <c r="J6802" s="65"/>
      <c r="K6802" s="10"/>
      <c r="L6802" s="21">
        <v>59537.543678160917</v>
      </c>
      <c r="M6802" s="68"/>
      <c r="N6802" s="4"/>
    </row>
    <row r="6803" spans="2:14">
      <c r="B6803" s="59" t="s">
        <v>11006</v>
      </c>
      <c r="C6803" s="7" t="s">
        <v>11007</v>
      </c>
      <c r="I6803" s="64"/>
      <c r="J6803" s="65"/>
      <c r="K6803" s="10"/>
      <c r="L6803" s="21">
        <v>80252.520689655168</v>
      </c>
      <c r="M6803" s="68"/>
      <c r="N6803" s="4"/>
    </row>
    <row r="6804" spans="2:14">
      <c r="B6804" s="59" t="s">
        <v>11008</v>
      </c>
      <c r="C6804" s="7" t="s">
        <v>11009</v>
      </c>
      <c r="I6804" s="64"/>
      <c r="J6804" s="65"/>
      <c r="K6804" s="10"/>
      <c r="L6804" s="21">
        <v>58645.916666666672</v>
      </c>
      <c r="M6804" s="68"/>
      <c r="N6804" s="4"/>
    </row>
    <row r="6805" spans="2:14">
      <c r="B6805" s="59" t="s">
        <v>11010</v>
      </c>
      <c r="C6805" s="7" t="s">
        <v>11011</v>
      </c>
      <c r="I6805" s="64"/>
      <c r="J6805" s="65"/>
      <c r="K6805" s="10"/>
      <c r="L6805" s="21">
        <v>67653.024137931032</v>
      </c>
      <c r="M6805" s="68"/>
      <c r="N6805" s="4"/>
    </row>
    <row r="6806" spans="2:14">
      <c r="B6806" s="59" t="s">
        <v>11012</v>
      </c>
      <c r="C6806" s="7" t="s">
        <v>11013</v>
      </c>
      <c r="I6806" s="64"/>
      <c r="J6806" s="65"/>
      <c r="K6806" s="10"/>
      <c r="L6806" s="21">
        <v>60324.6316091954</v>
      </c>
      <c r="M6806" s="68"/>
      <c r="N6806" s="4"/>
    </row>
    <row r="6807" spans="2:14">
      <c r="B6807" s="59" t="s">
        <v>11014</v>
      </c>
      <c r="C6807" s="7" t="s">
        <v>11015</v>
      </c>
      <c r="I6807" s="64"/>
      <c r="J6807" s="65"/>
      <c r="K6807" s="10"/>
      <c r="L6807" s="21">
        <v>71580.344252873561</v>
      </c>
      <c r="M6807" s="68"/>
      <c r="N6807" s="4"/>
    </row>
    <row r="6808" spans="2:14">
      <c r="B6808" s="59" t="s">
        <v>11016</v>
      </c>
      <c r="C6808" s="7" t="s">
        <v>11017</v>
      </c>
      <c r="I6808" s="64"/>
      <c r="J6808" s="65"/>
      <c r="K6808" s="10"/>
      <c r="L6808" s="21">
        <v>92296.336206896551</v>
      </c>
      <c r="M6808" s="68"/>
      <c r="N6808" s="4"/>
    </row>
    <row r="6809" spans="2:14">
      <c r="B6809" s="59" t="s">
        <v>11018</v>
      </c>
      <c r="C6809" s="7" t="s">
        <v>11019</v>
      </c>
      <c r="I6809" s="64"/>
      <c r="J6809" s="65"/>
      <c r="K6809" s="10"/>
      <c r="L6809" s="21">
        <v>44323.047701149429</v>
      </c>
      <c r="M6809" s="68"/>
      <c r="N6809" s="4"/>
    </row>
    <row r="6810" spans="2:14">
      <c r="B6810" s="59" t="s">
        <v>11020</v>
      </c>
      <c r="C6810" s="7" t="s">
        <v>11021</v>
      </c>
      <c r="I6810" s="64"/>
      <c r="J6810" s="65"/>
      <c r="K6810" s="10"/>
      <c r="L6810" s="21">
        <v>46258.543103448283</v>
      </c>
      <c r="M6810" s="68"/>
      <c r="N6810" s="4"/>
    </row>
    <row r="6811" spans="2:14">
      <c r="B6811" s="59" t="s">
        <v>11022</v>
      </c>
      <c r="C6811" s="7" t="s">
        <v>11023</v>
      </c>
      <c r="I6811" s="64"/>
      <c r="J6811" s="65"/>
      <c r="K6811" s="10"/>
      <c r="L6811" s="21">
        <v>53430.634482758622</v>
      </c>
      <c r="M6811" s="68"/>
      <c r="N6811" s="4"/>
    </row>
    <row r="6812" spans="2:14">
      <c r="B6812" s="59" t="s">
        <v>11024</v>
      </c>
      <c r="C6812" s="7" t="s">
        <v>11025</v>
      </c>
      <c r="I6812" s="64"/>
      <c r="J6812" s="65"/>
      <c r="K6812" s="10"/>
      <c r="L6812" s="21">
        <v>45502.918390804596</v>
      </c>
      <c r="M6812" s="68"/>
      <c r="N6812" s="4"/>
    </row>
    <row r="6813" spans="2:14">
      <c r="B6813" s="59" t="s">
        <v>11026</v>
      </c>
      <c r="C6813" s="7" t="s">
        <v>11027</v>
      </c>
      <c r="I6813" s="64"/>
      <c r="J6813" s="65"/>
      <c r="K6813" s="10"/>
      <c r="L6813" s="21">
        <v>47909.854597701145</v>
      </c>
      <c r="M6813" s="68"/>
      <c r="N6813" s="4"/>
    </row>
    <row r="6814" spans="2:14">
      <c r="B6814" s="59" t="s">
        <v>11028</v>
      </c>
      <c r="C6814" s="7" t="s">
        <v>11029</v>
      </c>
      <c r="I6814" s="64"/>
      <c r="J6814" s="65"/>
      <c r="K6814" s="10"/>
      <c r="L6814" s="21">
        <v>56759.645977011496</v>
      </c>
      <c r="M6814" s="68"/>
      <c r="N6814" s="4"/>
    </row>
    <row r="6815" spans="2:14">
      <c r="B6815" s="59" t="s">
        <v>11030</v>
      </c>
      <c r="C6815" s="7" t="s">
        <v>11031</v>
      </c>
      <c r="I6815" s="64"/>
      <c r="J6815" s="65"/>
      <c r="K6815" s="10"/>
      <c r="L6815" s="21">
        <v>76400.306321839074</v>
      </c>
      <c r="M6815" s="68"/>
      <c r="N6815" s="4"/>
    </row>
    <row r="6816" spans="2:14">
      <c r="B6816" s="59" t="s">
        <v>11032</v>
      </c>
      <c r="C6816" s="7" t="s">
        <v>11033</v>
      </c>
      <c r="I6816" s="64"/>
      <c r="J6816" s="65"/>
      <c r="K6816" s="10"/>
      <c r="L6816" s="21">
        <v>77474.115517241386</v>
      </c>
      <c r="M6816" s="68"/>
      <c r="N6816" s="4"/>
    </row>
    <row r="6817" spans="2:14">
      <c r="B6817" s="59" t="s">
        <v>11034</v>
      </c>
      <c r="C6817" s="7" t="s">
        <v>11035</v>
      </c>
      <c r="I6817" s="64"/>
      <c r="J6817" s="65"/>
      <c r="K6817" s="10"/>
      <c r="L6817" s="21">
        <v>54960.660344827586</v>
      </c>
      <c r="M6817" s="68"/>
      <c r="N6817" s="4"/>
    </row>
    <row r="6818" spans="2:14">
      <c r="B6818" s="59" t="s">
        <v>11036</v>
      </c>
      <c r="C6818" s="7" t="s">
        <v>11037</v>
      </c>
      <c r="I6818" s="64"/>
      <c r="J6818" s="65"/>
      <c r="K6818" s="10"/>
      <c r="L6818" s="21">
        <v>57393.985057471262</v>
      </c>
      <c r="M6818" s="68"/>
      <c r="N6818" s="4"/>
    </row>
    <row r="6819" spans="2:14">
      <c r="B6819" s="59" t="s">
        <v>11038</v>
      </c>
      <c r="C6819" s="7" t="s">
        <v>11039</v>
      </c>
      <c r="I6819" s="64"/>
      <c r="J6819" s="65"/>
      <c r="K6819" s="10"/>
      <c r="L6819" s="21">
        <v>63965.737931034484</v>
      </c>
      <c r="M6819" s="68"/>
      <c r="N6819" s="4"/>
    </row>
    <row r="6820" spans="2:14">
      <c r="B6820" s="59" t="s">
        <v>11040</v>
      </c>
      <c r="C6820" s="7" t="s">
        <v>11041</v>
      </c>
      <c r="I6820" s="64"/>
      <c r="J6820" s="65"/>
      <c r="K6820" s="10"/>
      <c r="L6820" s="21">
        <v>56635.822988505744</v>
      </c>
      <c r="M6820" s="68"/>
      <c r="N6820" s="4"/>
    </row>
    <row r="6821" spans="2:14">
      <c r="B6821" s="59" t="s">
        <v>11042</v>
      </c>
      <c r="C6821" s="7" t="s">
        <v>11043</v>
      </c>
      <c r="I6821" s="64"/>
      <c r="J6821" s="65"/>
      <c r="K6821" s="10"/>
      <c r="L6821" s="21">
        <v>59042.759195402301</v>
      </c>
      <c r="M6821" s="68"/>
      <c r="N6821" s="4"/>
    </row>
    <row r="6822" spans="2:14">
      <c r="B6822" s="59" t="s">
        <v>11044</v>
      </c>
      <c r="C6822" s="7" t="s">
        <v>11045</v>
      </c>
      <c r="I6822" s="64"/>
      <c r="J6822" s="65"/>
      <c r="K6822" s="10"/>
      <c r="L6822" s="21">
        <v>67894.072988505752</v>
      </c>
      <c r="M6822" s="68"/>
      <c r="N6822" s="4"/>
    </row>
    <row r="6823" spans="2:14">
      <c r="B6823" s="59" t="s">
        <v>11046</v>
      </c>
      <c r="C6823" s="7" t="s">
        <v>11047</v>
      </c>
      <c r="I6823" s="64"/>
      <c r="J6823" s="65"/>
      <c r="K6823" s="10"/>
      <c r="L6823" s="21">
        <v>87535.240804597692</v>
      </c>
      <c r="M6823" s="68"/>
      <c r="N6823" s="4"/>
    </row>
    <row r="6824" spans="2:14">
      <c r="B6824" s="59" t="s">
        <v>11048</v>
      </c>
      <c r="C6824" s="7" t="s">
        <v>11049</v>
      </c>
      <c r="I6824" s="64"/>
      <c r="J6824" s="65"/>
      <c r="K6824" s="10"/>
      <c r="L6824" s="21">
        <v>88607.527586206896</v>
      </c>
      <c r="M6824" s="68"/>
      <c r="N6824" s="4"/>
    </row>
    <row r="6825" spans="2:14">
      <c r="B6825" s="59" t="s">
        <v>11050</v>
      </c>
      <c r="C6825" s="7" t="s">
        <v>11051</v>
      </c>
      <c r="I6825" s="64"/>
      <c r="J6825" s="65"/>
      <c r="K6825" s="10"/>
      <c r="L6825" s="21">
        <v>46345.320689655178</v>
      </c>
      <c r="M6825" s="68"/>
      <c r="N6825" s="4"/>
    </row>
    <row r="6826" spans="2:14">
      <c r="B6826" s="59" t="s">
        <v>11052</v>
      </c>
      <c r="C6826" s="7" t="s">
        <v>11053</v>
      </c>
      <c r="I6826" s="64"/>
      <c r="J6826" s="65"/>
      <c r="K6826" s="10"/>
      <c r="L6826" s="21">
        <v>48566.5224137931</v>
      </c>
      <c r="M6826" s="68"/>
      <c r="N6826" s="4"/>
    </row>
    <row r="6827" spans="2:14">
      <c r="B6827" s="59" t="s">
        <v>11054</v>
      </c>
      <c r="C6827" s="7" t="s">
        <v>11055</v>
      </c>
      <c r="I6827" s="64"/>
      <c r="J6827" s="65"/>
      <c r="K6827" s="10"/>
      <c r="L6827" s="21">
        <v>54670.386781609195</v>
      </c>
      <c r="M6827" s="68"/>
      <c r="N6827" s="4"/>
    </row>
    <row r="6828" spans="2:14">
      <c r="B6828" s="59" t="s">
        <v>11056</v>
      </c>
      <c r="C6828" s="7" t="s">
        <v>11057</v>
      </c>
      <c r="I6828" s="64"/>
      <c r="J6828" s="65"/>
      <c r="K6828" s="10"/>
      <c r="L6828" s="21">
        <v>47811.405172413797</v>
      </c>
      <c r="M6828" s="68"/>
      <c r="N6828" s="4"/>
    </row>
    <row r="6829" spans="2:14">
      <c r="B6829" s="59" t="s">
        <v>11058</v>
      </c>
      <c r="C6829" s="7" t="s">
        <v>11059</v>
      </c>
      <c r="I6829" s="64"/>
      <c r="J6829" s="65"/>
      <c r="K6829" s="10"/>
      <c r="L6829" s="21">
        <v>50217.833908045977</v>
      </c>
      <c r="M6829" s="68"/>
      <c r="N6829" s="4"/>
    </row>
    <row r="6830" spans="2:14">
      <c r="B6830" s="59" t="s">
        <v>11060</v>
      </c>
      <c r="C6830" s="7" t="s">
        <v>11061</v>
      </c>
      <c r="I6830" s="64"/>
      <c r="J6830" s="65"/>
      <c r="K6830" s="10"/>
      <c r="L6830" s="21">
        <v>59067.625287356328</v>
      </c>
      <c r="M6830" s="68"/>
      <c r="N6830" s="4"/>
    </row>
    <row r="6831" spans="2:14">
      <c r="B6831" s="59" t="s">
        <v>11062</v>
      </c>
      <c r="C6831" s="7" t="s">
        <v>11063</v>
      </c>
      <c r="I6831" s="64"/>
      <c r="J6831" s="65"/>
      <c r="K6831" s="10"/>
      <c r="L6831" s="21">
        <v>78708.285632183906</v>
      </c>
      <c r="M6831" s="68"/>
      <c r="N6831" s="4"/>
    </row>
    <row r="6832" spans="2:14">
      <c r="B6832" s="59" t="s">
        <v>11064</v>
      </c>
      <c r="C6832" s="7" t="s">
        <v>11065</v>
      </c>
      <c r="I6832" s="64"/>
      <c r="J6832" s="65"/>
      <c r="K6832" s="10"/>
      <c r="L6832" s="21">
        <v>79781.079885057465</v>
      </c>
      <c r="M6832" s="68"/>
      <c r="N6832" s="4"/>
    </row>
    <row r="6833" spans="2:14">
      <c r="B6833" s="59" t="s">
        <v>11066</v>
      </c>
      <c r="C6833" s="7" t="s">
        <v>11067</v>
      </c>
      <c r="I6833" s="64"/>
      <c r="J6833" s="65"/>
      <c r="K6833" s="10"/>
      <c r="L6833" s="21">
        <v>58036.443678160918</v>
      </c>
      <c r="M6833" s="68"/>
      <c r="N6833" s="4"/>
    </row>
    <row r="6834" spans="2:14">
      <c r="B6834" s="59" t="s">
        <v>11068</v>
      </c>
      <c r="C6834" s="7" t="s">
        <v>11069</v>
      </c>
      <c r="I6834" s="64"/>
      <c r="J6834" s="65"/>
      <c r="K6834" s="10"/>
      <c r="L6834" s="21">
        <v>60470.275862068964</v>
      </c>
      <c r="M6834" s="68"/>
      <c r="N6834" s="4"/>
    </row>
    <row r="6835" spans="2:14">
      <c r="B6835" s="59" t="s">
        <v>11070</v>
      </c>
      <c r="C6835" s="7" t="s">
        <v>11071</v>
      </c>
      <c r="I6835" s="64"/>
      <c r="J6835" s="65"/>
      <c r="K6835" s="10"/>
      <c r="L6835" s="21">
        <v>67044.058620689655</v>
      </c>
      <c r="M6835" s="68"/>
      <c r="N6835" s="4"/>
    </row>
    <row r="6836" spans="2:14">
      <c r="B6836" s="59" t="s">
        <v>11072</v>
      </c>
      <c r="C6836" s="7" t="s">
        <v>11073</v>
      </c>
      <c r="I6836" s="64"/>
      <c r="J6836" s="65"/>
      <c r="K6836" s="10"/>
      <c r="L6836" s="21">
        <v>59714.143678160923</v>
      </c>
      <c r="M6836" s="68"/>
      <c r="N6836" s="4"/>
    </row>
    <row r="6837" spans="2:14">
      <c r="B6837" s="59" t="s">
        <v>11074</v>
      </c>
      <c r="C6837" s="7" t="s">
        <v>11075</v>
      </c>
      <c r="I6837" s="64"/>
      <c r="J6837" s="65"/>
      <c r="K6837" s="10"/>
      <c r="L6837" s="21">
        <v>62122.09482758621</v>
      </c>
      <c r="M6837" s="68"/>
      <c r="N6837" s="4"/>
    </row>
    <row r="6838" spans="2:14">
      <c r="B6838" s="59" t="s">
        <v>11076</v>
      </c>
      <c r="C6838" s="7" t="s">
        <v>11077</v>
      </c>
      <c r="I6838" s="64"/>
      <c r="J6838" s="65"/>
      <c r="K6838" s="10"/>
      <c r="L6838" s="21">
        <v>70969.856321839077</v>
      </c>
      <c r="M6838" s="68"/>
      <c r="N6838" s="4"/>
    </row>
    <row r="6839" spans="2:14">
      <c r="B6839" s="59" t="s">
        <v>11078</v>
      </c>
      <c r="C6839" s="7" t="s">
        <v>11079</v>
      </c>
      <c r="I6839" s="64"/>
      <c r="J6839" s="65"/>
      <c r="K6839" s="10"/>
      <c r="L6839" s="21">
        <v>90610.516666666663</v>
      </c>
      <c r="M6839" s="68"/>
      <c r="N6839" s="4"/>
    </row>
    <row r="6840" spans="2:14">
      <c r="B6840" s="59" t="s">
        <v>11080</v>
      </c>
      <c r="C6840" s="7" t="s">
        <v>11081</v>
      </c>
      <c r="I6840" s="64"/>
      <c r="J6840" s="65"/>
      <c r="K6840" s="10"/>
      <c r="L6840" s="21">
        <v>91684.833333333343</v>
      </c>
      <c r="M6840" s="68"/>
      <c r="N6840" s="4"/>
    </row>
    <row r="6841" spans="2:14">
      <c r="B6841" s="59" t="s">
        <v>11082</v>
      </c>
      <c r="C6841" s="7" t="s">
        <v>11083</v>
      </c>
      <c r="I6841" s="64"/>
      <c r="J6841" s="65"/>
      <c r="K6841" s="10"/>
      <c r="L6841" s="21">
        <v>45208.58505747126</v>
      </c>
      <c r="M6841" s="68"/>
      <c r="N6841" s="4"/>
    </row>
    <row r="6842" spans="2:14">
      <c r="B6842" s="59" t="s">
        <v>11084</v>
      </c>
      <c r="C6842" s="7" t="s">
        <v>11085</v>
      </c>
      <c r="I6842" s="64"/>
      <c r="J6842" s="65"/>
      <c r="K6842" s="10"/>
      <c r="L6842" s="21">
        <v>47134.945977011492</v>
      </c>
      <c r="M6842" s="68"/>
      <c r="N6842" s="4"/>
    </row>
    <row r="6843" spans="2:14">
      <c r="B6843" s="59" t="s">
        <v>11086</v>
      </c>
      <c r="C6843" s="7" t="s">
        <v>11087</v>
      </c>
      <c r="I6843" s="64"/>
      <c r="J6843" s="65"/>
      <c r="K6843" s="10"/>
      <c r="L6843" s="21">
        <v>54316.679310344829</v>
      </c>
      <c r="M6843" s="68"/>
      <c r="N6843" s="4"/>
    </row>
    <row r="6844" spans="2:14">
      <c r="B6844" s="59" t="s">
        <v>11088</v>
      </c>
      <c r="C6844" s="7" t="s">
        <v>11089</v>
      </c>
      <c r="I6844" s="64"/>
      <c r="J6844" s="65"/>
      <c r="K6844" s="10"/>
      <c r="L6844" s="21">
        <v>46379.828735632182</v>
      </c>
      <c r="M6844" s="68"/>
      <c r="N6844" s="4"/>
    </row>
    <row r="6845" spans="2:14">
      <c r="B6845" s="59" t="s">
        <v>11090</v>
      </c>
      <c r="C6845" s="7" t="s">
        <v>11091</v>
      </c>
      <c r="I6845" s="64"/>
      <c r="J6845" s="65"/>
      <c r="K6845" s="10"/>
      <c r="L6845" s="21">
        <v>48787.779885057469</v>
      </c>
      <c r="M6845" s="68"/>
      <c r="N6845" s="4"/>
    </row>
    <row r="6846" spans="2:14">
      <c r="B6846" s="59" t="s">
        <v>11092</v>
      </c>
      <c r="C6846" s="7" t="s">
        <v>11093</v>
      </c>
      <c r="I6846" s="64"/>
      <c r="J6846" s="65"/>
      <c r="K6846" s="10"/>
      <c r="L6846" s="21">
        <v>57636.556321839082</v>
      </c>
      <c r="M6846" s="68"/>
      <c r="N6846" s="4"/>
    </row>
    <row r="6847" spans="2:14">
      <c r="B6847" s="59" t="s">
        <v>11094</v>
      </c>
      <c r="C6847" s="7" t="s">
        <v>11095</v>
      </c>
      <c r="I6847" s="64"/>
      <c r="J6847" s="65"/>
      <c r="K6847" s="10"/>
      <c r="L6847" s="21">
        <v>55671.627586206894</v>
      </c>
      <c r="M6847" s="68"/>
      <c r="N6847" s="4"/>
    </row>
    <row r="6848" spans="2:14">
      <c r="B6848" s="59" t="s">
        <v>11096</v>
      </c>
      <c r="C6848" s="7" t="s">
        <v>11097</v>
      </c>
      <c r="I6848" s="64"/>
      <c r="J6848" s="65"/>
      <c r="K6848" s="10"/>
      <c r="L6848" s="21">
        <v>77276.201724137936</v>
      </c>
      <c r="M6848" s="68"/>
      <c r="N6848" s="4"/>
    </row>
    <row r="6849" spans="2:14">
      <c r="B6849" s="59" t="s">
        <v>11098</v>
      </c>
      <c r="C6849" s="7" t="s">
        <v>11099</v>
      </c>
      <c r="I6849" s="64"/>
      <c r="J6849" s="65"/>
      <c r="K6849" s="10"/>
      <c r="L6849" s="21">
        <v>78348.488505747126</v>
      </c>
      <c r="M6849" s="68"/>
      <c r="N6849" s="4"/>
    </row>
    <row r="6850" spans="2:14">
      <c r="B6850" s="59" t="s">
        <v>11100</v>
      </c>
      <c r="C6850" s="7" t="s">
        <v>11101</v>
      </c>
      <c r="I6850" s="64"/>
      <c r="J6850" s="65"/>
      <c r="K6850" s="10"/>
      <c r="L6850" s="21">
        <v>56100.948275862065</v>
      </c>
      <c r="M6850" s="68"/>
      <c r="N6850" s="4"/>
    </row>
    <row r="6851" spans="2:14">
      <c r="B6851" s="59" t="s">
        <v>11102</v>
      </c>
      <c r="C6851" s="7" t="s">
        <v>11103</v>
      </c>
      <c r="I6851" s="64"/>
      <c r="J6851" s="65"/>
      <c r="K6851" s="10"/>
      <c r="L6851" s="21">
        <v>58531.228160919542</v>
      </c>
      <c r="M6851" s="68"/>
      <c r="N6851" s="4"/>
    </row>
    <row r="6852" spans="2:14">
      <c r="B6852" s="59" t="s">
        <v>11104</v>
      </c>
      <c r="C6852" s="7" t="s">
        <v>11105</v>
      </c>
      <c r="I6852" s="64"/>
      <c r="J6852" s="65"/>
      <c r="K6852" s="10"/>
      <c r="L6852" s="21">
        <v>65104.503448275856</v>
      </c>
      <c r="M6852" s="68"/>
      <c r="N6852" s="4"/>
    </row>
    <row r="6853" spans="2:14">
      <c r="B6853" s="59" t="s">
        <v>11106</v>
      </c>
      <c r="C6853" s="7" t="s">
        <v>11107</v>
      </c>
      <c r="I6853" s="64"/>
      <c r="J6853" s="65"/>
      <c r="K6853" s="10"/>
      <c r="L6853" s="21">
        <v>57776.6183908046</v>
      </c>
      <c r="M6853" s="68"/>
      <c r="N6853" s="4"/>
    </row>
    <row r="6854" spans="2:14">
      <c r="B6854" s="59" t="s">
        <v>11108</v>
      </c>
      <c r="C6854" s="7" t="s">
        <v>11109</v>
      </c>
      <c r="I6854" s="64"/>
      <c r="J6854" s="65"/>
      <c r="K6854" s="10"/>
      <c r="L6854" s="21">
        <v>60183.047126436788</v>
      </c>
      <c r="M6854" s="68"/>
      <c r="N6854" s="4"/>
    </row>
    <row r="6855" spans="2:14">
      <c r="B6855" s="59" t="s">
        <v>11110</v>
      </c>
      <c r="C6855" s="7" t="s">
        <v>11111</v>
      </c>
      <c r="I6855" s="64"/>
      <c r="J6855" s="65"/>
      <c r="K6855" s="10"/>
      <c r="L6855" s="21">
        <v>69032.838505747131</v>
      </c>
      <c r="M6855" s="68"/>
      <c r="N6855" s="4"/>
    </row>
    <row r="6856" spans="2:14">
      <c r="B6856" s="59" t="s">
        <v>11112</v>
      </c>
      <c r="C6856" s="7" t="s">
        <v>11113</v>
      </c>
      <c r="I6856" s="64"/>
      <c r="J6856" s="65"/>
      <c r="K6856" s="10"/>
      <c r="L6856" s="21">
        <v>67068.417241379313</v>
      </c>
      <c r="M6856" s="68"/>
      <c r="N6856" s="4"/>
    </row>
    <row r="6857" spans="2:14">
      <c r="B6857" s="59" t="s">
        <v>11114</v>
      </c>
      <c r="C6857" s="7" t="s">
        <v>11115</v>
      </c>
      <c r="I6857" s="64"/>
      <c r="J6857" s="65"/>
      <c r="K6857" s="10"/>
      <c r="L6857" s="21">
        <v>88675.021264367824</v>
      </c>
      <c r="M6857" s="68"/>
      <c r="N6857" s="4"/>
    </row>
    <row r="6858" spans="2:14">
      <c r="B6858" s="59" t="s">
        <v>11116</v>
      </c>
      <c r="C6858" s="7" t="s">
        <v>11117</v>
      </c>
      <c r="I6858" s="64"/>
      <c r="J6858" s="65"/>
      <c r="K6858" s="10"/>
      <c r="L6858" s="21">
        <v>89746.293103448275</v>
      </c>
      <c r="M6858" s="68"/>
      <c r="N6858" s="4"/>
    </row>
    <row r="6859" spans="2:14">
      <c r="B6859" s="59" t="s">
        <v>11118</v>
      </c>
      <c r="C6859" s="7" t="s">
        <v>11119</v>
      </c>
      <c r="I6859" s="64"/>
      <c r="J6859" s="65"/>
      <c r="K6859" s="10"/>
      <c r="L6859" s="21">
        <v>47542.44540229885</v>
      </c>
      <c r="M6859" s="68"/>
      <c r="N6859" s="4"/>
    </row>
    <row r="6860" spans="2:14">
      <c r="B6860" s="59" t="s">
        <v>11120</v>
      </c>
      <c r="C6860" s="7" t="s">
        <v>11121</v>
      </c>
      <c r="I6860" s="64"/>
      <c r="J6860" s="65"/>
      <c r="K6860" s="10"/>
      <c r="L6860" s="21">
        <v>49445.462643678162</v>
      </c>
      <c r="M6860" s="68"/>
      <c r="N6860" s="4"/>
    </row>
    <row r="6861" spans="2:14">
      <c r="B6861" s="59" t="s">
        <v>11122</v>
      </c>
      <c r="C6861" s="7" t="s">
        <v>11123</v>
      </c>
      <c r="I6861" s="64"/>
      <c r="J6861" s="65"/>
      <c r="K6861" s="10"/>
      <c r="L6861" s="21">
        <v>56326.772988505749</v>
      </c>
      <c r="M6861" s="68"/>
      <c r="N6861" s="4"/>
    </row>
    <row r="6862" spans="2:14">
      <c r="B6862" s="59" t="s">
        <v>11124</v>
      </c>
      <c r="C6862" s="7" t="s">
        <v>11125</v>
      </c>
      <c r="I6862" s="64"/>
      <c r="J6862" s="65"/>
      <c r="K6862" s="10"/>
      <c r="L6862" s="21">
        <v>48688.315517241375</v>
      </c>
      <c r="M6862" s="68"/>
      <c r="N6862" s="4"/>
    </row>
    <row r="6863" spans="2:14">
      <c r="B6863" s="59" t="s">
        <v>11126</v>
      </c>
      <c r="C6863" s="7" t="s">
        <v>11127</v>
      </c>
      <c r="I6863" s="64"/>
      <c r="J6863" s="65"/>
      <c r="K6863" s="10"/>
      <c r="L6863" s="21">
        <v>51093.729310344832</v>
      </c>
      <c r="M6863" s="68"/>
      <c r="N6863" s="4"/>
    </row>
    <row r="6864" spans="2:14">
      <c r="B6864" s="59" t="s">
        <v>11128</v>
      </c>
      <c r="C6864" s="7" t="s">
        <v>11129</v>
      </c>
      <c r="I6864" s="64"/>
      <c r="J6864" s="65"/>
      <c r="K6864" s="10"/>
      <c r="L6864" s="21">
        <v>59944.535632183906</v>
      </c>
      <c r="M6864" s="68"/>
      <c r="N6864" s="4"/>
    </row>
    <row r="6865" spans="2:14">
      <c r="B6865" s="59" t="s">
        <v>11130</v>
      </c>
      <c r="C6865" s="7" t="s">
        <v>11131</v>
      </c>
      <c r="I6865" s="64"/>
      <c r="J6865" s="65"/>
      <c r="K6865" s="10"/>
      <c r="L6865" s="21">
        <v>57978.591954022988</v>
      </c>
      <c r="M6865" s="68"/>
      <c r="N6865" s="4"/>
    </row>
    <row r="6866" spans="2:14">
      <c r="B6866" s="59" t="s">
        <v>11132</v>
      </c>
      <c r="C6866" s="7" t="s">
        <v>11133</v>
      </c>
      <c r="I6866" s="64"/>
      <c r="J6866" s="65"/>
      <c r="K6866" s="10"/>
      <c r="L6866" s="21">
        <v>79585.703448275875</v>
      </c>
      <c r="M6866" s="68"/>
      <c r="N6866" s="4"/>
    </row>
    <row r="6867" spans="2:14">
      <c r="B6867" s="59" t="s">
        <v>11134</v>
      </c>
      <c r="C6867" s="7" t="s">
        <v>11135</v>
      </c>
      <c r="I6867" s="64"/>
      <c r="J6867" s="65"/>
      <c r="K6867" s="10"/>
      <c r="L6867" s="21">
        <v>80659.005172413788</v>
      </c>
      <c r="M6867" s="68"/>
      <c r="N6867" s="4"/>
    </row>
    <row r="6868" spans="2:14">
      <c r="B6868" s="59" t="s">
        <v>11136</v>
      </c>
      <c r="C6868" s="7" t="s">
        <v>11137</v>
      </c>
      <c r="I6868" s="64"/>
      <c r="J6868" s="65"/>
      <c r="K6868" s="10"/>
      <c r="L6868" s="21">
        <v>59177.239080459774</v>
      </c>
      <c r="M6868" s="68"/>
      <c r="N6868" s="4"/>
    </row>
    <row r="6869" spans="2:14">
      <c r="B6869" s="59" t="s">
        <v>11138</v>
      </c>
      <c r="C6869" s="7" t="s">
        <v>11139</v>
      </c>
      <c r="I6869" s="64"/>
      <c r="J6869" s="65"/>
      <c r="K6869" s="10"/>
      <c r="L6869" s="21">
        <v>61610.563793103443</v>
      </c>
      <c r="M6869" s="68"/>
      <c r="N6869" s="4"/>
    </row>
    <row r="6870" spans="2:14">
      <c r="B6870" s="59" t="s">
        <v>11140</v>
      </c>
      <c r="C6870" s="7" t="s">
        <v>11141</v>
      </c>
      <c r="I6870" s="64"/>
      <c r="J6870" s="65"/>
      <c r="K6870" s="10"/>
      <c r="L6870" s="21">
        <v>68181.809195402297</v>
      </c>
      <c r="M6870" s="68"/>
      <c r="N6870" s="4"/>
    </row>
    <row r="6871" spans="2:14">
      <c r="B6871" s="59" t="s">
        <v>11142</v>
      </c>
      <c r="C6871" s="7" t="s">
        <v>11143</v>
      </c>
      <c r="I6871" s="64"/>
      <c r="J6871" s="65"/>
      <c r="K6871" s="10"/>
      <c r="L6871" s="21">
        <v>60853.416666666672</v>
      </c>
      <c r="M6871" s="68"/>
      <c r="N6871" s="4"/>
    </row>
    <row r="6872" spans="2:14">
      <c r="B6872" s="59" t="s">
        <v>11144</v>
      </c>
      <c r="C6872" s="7" t="s">
        <v>11145</v>
      </c>
      <c r="I6872" s="64"/>
      <c r="J6872" s="65"/>
      <c r="K6872" s="10"/>
      <c r="L6872" s="21">
        <v>63260.860344827583</v>
      </c>
      <c r="M6872" s="68"/>
      <c r="N6872" s="4"/>
    </row>
    <row r="6873" spans="2:14">
      <c r="B6873" s="59" t="s">
        <v>11146</v>
      </c>
      <c r="C6873" s="7" t="s">
        <v>11147</v>
      </c>
      <c r="I6873" s="64"/>
      <c r="J6873" s="65"/>
      <c r="K6873" s="10"/>
      <c r="L6873" s="21">
        <v>72109.129310344826</v>
      </c>
      <c r="M6873" s="68"/>
      <c r="N6873" s="4"/>
    </row>
    <row r="6874" spans="2:14">
      <c r="B6874" s="59" t="s">
        <v>11148</v>
      </c>
      <c r="C6874" s="7" t="s">
        <v>11149</v>
      </c>
      <c r="I6874" s="64"/>
      <c r="J6874" s="65"/>
      <c r="K6874" s="10"/>
      <c r="L6874" s="21">
        <v>70145.215517241377</v>
      </c>
      <c r="M6874" s="68"/>
      <c r="N6874" s="4"/>
    </row>
    <row r="6875" spans="2:14">
      <c r="B6875" s="59" t="s">
        <v>11150</v>
      </c>
      <c r="C6875" s="7" t="s">
        <v>11151</v>
      </c>
      <c r="I6875" s="64"/>
      <c r="J6875" s="65"/>
      <c r="K6875" s="10"/>
      <c r="L6875" s="21">
        <v>91751.312068965519</v>
      </c>
      <c r="M6875" s="68"/>
      <c r="N6875" s="4"/>
    </row>
    <row r="6876" spans="2:14">
      <c r="B6876" s="59" t="s">
        <v>11152</v>
      </c>
      <c r="C6876" s="7" t="s">
        <v>11153</v>
      </c>
      <c r="I6876" s="64"/>
      <c r="J6876" s="65"/>
      <c r="K6876" s="10"/>
      <c r="L6876" s="21">
        <v>92825.121264367815</v>
      </c>
      <c r="M6876" s="68"/>
      <c r="N6876" s="4"/>
    </row>
    <row r="6877" spans="2:14">
      <c r="B6877" s="59" t="s">
        <v>11154</v>
      </c>
      <c r="C6877" s="7" t="s">
        <v>11155</v>
      </c>
      <c r="I6877" s="64"/>
      <c r="J6877" s="65"/>
      <c r="K6877" s="10"/>
      <c r="L6877" s="21">
        <v>26280.414367816094</v>
      </c>
      <c r="M6877" s="68"/>
      <c r="N6877" s="4"/>
    </row>
    <row r="6878" spans="2:14">
      <c r="B6878" s="59" t="s">
        <v>11156</v>
      </c>
      <c r="C6878" s="7" t="s">
        <v>11157</v>
      </c>
      <c r="I6878" s="64"/>
      <c r="J6878" s="65"/>
      <c r="K6878" s="10"/>
      <c r="L6878" s="21">
        <v>26280.414367816094</v>
      </c>
      <c r="M6878" s="68"/>
      <c r="N6878" s="4"/>
    </row>
    <row r="6879" spans="2:14">
      <c r="B6879" s="59" t="s">
        <v>11158</v>
      </c>
      <c r="C6879" s="7" t="s">
        <v>11159</v>
      </c>
      <c r="I6879" s="64"/>
      <c r="J6879" s="65"/>
      <c r="K6879" s="10"/>
      <c r="L6879" s="21">
        <v>28353.94195402299</v>
      </c>
      <c r="M6879" s="68"/>
      <c r="N6879" s="4"/>
    </row>
    <row r="6880" spans="2:14">
      <c r="B6880" s="59" t="s">
        <v>11160</v>
      </c>
      <c r="C6880" s="7" t="s">
        <v>11161</v>
      </c>
      <c r="I6880" s="64"/>
      <c r="J6880" s="65"/>
      <c r="K6880" s="10"/>
      <c r="L6880" s="21">
        <v>35442.300574712644</v>
      </c>
      <c r="M6880" s="68"/>
      <c r="N6880" s="4"/>
    </row>
    <row r="6881" spans="2:14">
      <c r="B6881" s="59" t="s">
        <v>11162</v>
      </c>
      <c r="C6881" s="7" t="s">
        <v>11163</v>
      </c>
      <c r="I6881" s="64"/>
      <c r="J6881" s="65"/>
      <c r="K6881" s="10"/>
      <c r="L6881" s="21">
        <v>28501.616091954023</v>
      </c>
      <c r="M6881" s="68"/>
      <c r="N6881" s="4"/>
    </row>
    <row r="6882" spans="2:14">
      <c r="B6882" s="59" t="s">
        <v>11164</v>
      </c>
      <c r="C6882" s="7" t="s">
        <v>11165</v>
      </c>
      <c r="I6882" s="64"/>
      <c r="J6882" s="65"/>
      <c r="K6882" s="10"/>
      <c r="L6882" s="21">
        <v>30782.699425287356</v>
      </c>
      <c r="M6882" s="68"/>
      <c r="N6882" s="4"/>
    </row>
    <row r="6883" spans="2:14">
      <c r="B6883" s="59" t="s">
        <v>11166</v>
      </c>
      <c r="C6883" s="7" t="s">
        <v>11167</v>
      </c>
      <c r="I6883" s="64"/>
      <c r="J6883" s="65"/>
      <c r="K6883" s="10"/>
      <c r="L6883" s="21">
        <v>39162.064942528734</v>
      </c>
      <c r="M6883" s="68"/>
      <c r="N6883" s="4"/>
    </row>
    <row r="6884" spans="2:14">
      <c r="B6884" s="59" t="s">
        <v>11168</v>
      </c>
      <c r="C6884" s="7" t="s">
        <v>11169</v>
      </c>
      <c r="I6884" s="64"/>
      <c r="J6884" s="65"/>
      <c r="K6884" s="10"/>
      <c r="L6884" s="21">
        <v>37301.675287356324</v>
      </c>
      <c r="M6884" s="68"/>
      <c r="N6884" s="4"/>
    </row>
    <row r="6885" spans="2:14">
      <c r="B6885" s="59" t="s">
        <v>11170</v>
      </c>
      <c r="C6885" s="7" t="s">
        <v>11171</v>
      </c>
      <c r="I6885" s="64"/>
      <c r="J6885" s="65"/>
      <c r="K6885" s="10"/>
      <c r="L6885" s="21">
        <v>36238.01551724138</v>
      </c>
      <c r="M6885" s="68"/>
      <c r="N6885" s="4"/>
    </row>
    <row r="6886" spans="2:14">
      <c r="B6886" s="59" t="s">
        <v>11172</v>
      </c>
      <c r="C6886" s="7" t="s">
        <v>11173</v>
      </c>
      <c r="I6886" s="64"/>
      <c r="J6886" s="65"/>
      <c r="K6886" s="10"/>
      <c r="L6886" s="21">
        <v>34163.980459770115</v>
      </c>
      <c r="M6886" s="68"/>
      <c r="N6886" s="4"/>
    </row>
    <row r="6887" spans="2:14">
      <c r="B6887" s="59" t="s">
        <v>11174</v>
      </c>
      <c r="C6887" s="7" t="s">
        <v>11175</v>
      </c>
      <c r="I6887" s="64"/>
      <c r="J6887" s="65"/>
      <c r="K6887" s="10"/>
      <c r="L6887" s="21">
        <v>36238.01551724138</v>
      </c>
      <c r="M6887" s="68"/>
      <c r="N6887" s="4"/>
    </row>
    <row r="6888" spans="2:14">
      <c r="B6888" s="59" t="s">
        <v>11176</v>
      </c>
      <c r="C6888" s="7" t="s">
        <v>11177</v>
      </c>
      <c r="I6888" s="64"/>
      <c r="J6888" s="65"/>
      <c r="K6888" s="10"/>
      <c r="L6888" s="21">
        <v>43324.344252873561</v>
      </c>
      <c r="M6888" s="68"/>
      <c r="N6888" s="4"/>
    </row>
    <row r="6889" spans="2:14">
      <c r="B6889" s="59" t="s">
        <v>11178</v>
      </c>
      <c r="C6889" s="7" t="s">
        <v>11179</v>
      </c>
      <c r="I6889" s="64"/>
      <c r="J6889" s="65"/>
      <c r="K6889" s="10"/>
      <c r="L6889" s="21">
        <v>36386.197126436782</v>
      </c>
      <c r="M6889" s="68"/>
      <c r="N6889" s="4"/>
    </row>
    <row r="6890" spans="2:14">
      <c r="B6890" s="59" t="s">
        <v>11180</v>
      </c>
      <c r="C6890" s="7" t="s">
        <v>11181</v>
      </c>
      <c r="I6890" s="64"/>
      <c r="J6890" s="65"/>
      <c r="K6890" s="10"/>
      <c r="L6890" s="21">
        <v>38664.235632183911</v>
      </c>
      <c r="M6890" s="68"/>
      <c r="N6890" s="4"/>
    </row>
    <row r="6891" spans="2:14">
      <c r="B6891" s="59" t="s">
        <v>11182</v>
      </c>
      <c r="C6891" s="7" t="s">
        <v>11183</v>
      </c>
      <c r="I6891" s="64"/>
      <c r="J6891" s="65"/>
      <c r="K6891" s="10"/>
      <c r="L6891" s="21">
        <v>47043.093678160927</v>
      </c>
      <c r="M6891" s="68"/>
      <c r="N6891" s="4"/>
    </row>
    <row r="6892" spans="2:14">
      <c r="B6892" s="59" t="s">
        <v>11184</v>
      </c>
      <c r="C6892" s="7" t="s">
        <v>11185</v>
      </c>
      <c r="I6892" s="64"/>
      <c r="J6892" s="65"/>
      <c r="K6892" s="10"/>
      <c r="L6892" s="21">
        <v>45184.22643678161</v>
      </c>
      <c r="M6892" s="68"/>
      <c r="N6892" s="4"/>
    </row>
    <row r="6893" spans="2:14">
      <c r="B6893" s="59" t="s">
        <v>11186</v>
      </c>
      <c r="C6893" s="7" t="s">
        <v>11187</v>
      </c>
      <c r="I6893" s="64"/>
      <c r="J6893" s="65"/>
      <c r="K6893" s="10"/>
      <c r="L6893" s="21">
        <v>30223.973563218391</v>
      </c>
      <c r="M6893" s="68"/>
      <c r="N6893" s="4"/>
    </row>
    <row r="6894" spans="2:14">
      <c r="B6894" s="59" t="s">
        <v>11188</v>
      </c>
      <c r="C6894" s="7" t="s">
        <v>11189</v>
      </c>
      <c r="I6894" s="64"/>
      <c r="J6894" s="65"/>
      <c r="K6894" s="10"/>
      <c r="L6894" s="21">
        <v>30223.973563218391</v>
      </c>
      <c r="M6894" s="68"/>
      <c r="N6894" s="4"/>
    </row>
    <row r="6895" spans="2:14">
      <c r="B6895" s="59" t="s">
        <v>11190</v>
      </c>
      <c r="C6895" s="7" t="s">
        <v>11191</v>
      </c>
      <c r="I6895" s="64"/>
      <c r="J6895" s="65"/>
      <c r="K6895" s="10"/>
      <c r="L6895" s="21">
        <v>32295.978735632183</v>
      </c>
      <c r="M6895" s="68"/>
      <c r="N6895" s="4"/>
    </row>
    <row r="6896" spans="2:14">
      <c r="B6896" s="59" t="s">
        <v>11192</v>
      </c>
      <c r="C6896" s="7" t="s">
        <v>11193</v>
      </c>
      <c r="I6896" s="64"/>
      <c r="J6896" s="65"/>
      <c r="K6896" s="10"/>
      <c r="L6896" s="21">
        <v>39382.307471264365</v>
      </c>
      <c r="M6896" s="68"/>
      <c r="N6896" s="4"/>
    </row>
    <row r="6897" spans="2:14">
      <c r="B6897" s="59" t="s">
        <v>11194</v>
      </c>
      <c r="C6897" s="7" t="s">
        <v>11195</v>
      </c>
      <c r="I6897" s="64"/>
      <c r="J6897" s="65"/>
      <c r="K6897" s="10"/>
      <c r="L6897" s="21">
        <v>32446.190229885058</v>
      </c>
      <c r="M6897" s="68"/>
      <c r="N6897" s="4"/>
    </row>
    <row r="6898" spans="2:14">
      <c r="B6898" s="59" t="s">
        <v>11196</v>
      </c>
      <c r="C6898" s="7" t="s">
        <v>11197</v>
      </c>
      <c r="I6898" s="64"/>
      <c r="J6898" s="65"/>
      <c r="K6898" s="10"/>
      <c r="L6898" s="21">
        <v>34723.213793103445</v>
      </c>
      <c r="M6898" s="68"/>
      <c r="N6898" s="4"/>
    </row>
    <row r="6899" spans="2:14">
      <c r="B6899" s="59" t="s">
        <v>11198</v>
      </c>
      <c r="C6899" s="7" t="s">
        <v>11199</v>
      </c>
      <c r="I6899" s="64"/>
      <c r="J6899" s="65"/>
      <c r="K6899" s="10"/>
      <c r="L6899" s="21">
        <v>43102.071839080454</v>
      </c>
      <c r="M6899" s="68"/>
      <c r="N6899" s="4"/>
    </row>
    <row r="6900" spans="2:14">
      <c r="B6900" s="59" t="s">
        <v>11200</v>
      </c>
      <c r="C6900" s="7" t="s">
        <v>11201</v>
      </c>
      <c r="I6900" s="64"/>
      <c r="J6900" s="65"/>
      <c r="K6900" s="10"/>
      <c r="L6900" s="21">
        <v>41243.204597701151</v>
      </c>
      <c r="M6900" s="68"/>
      <c r="N6900" s="4"/>
    </row>
    <row r="6901" spans="2:14">
      <c r="B6901" s="59" t="s">
        <v>11202</v>
      </c>
      <c r="C6901" s="7" t="s">
        <v>11203</v>
      </c>
      <c r="I6901" s="64"/>
      <c r="J6901" s="65"/>
      <c r="K6901" s="10"/>
      <c r="L6901" s="21">
        <v>39287.410344827586</v>
      </c>
      <c r="M6901" s="68"/>
      <c r="N6901" s="4"/>
    </row>
    <row r="6902" spans="2:14">
      <c r="B6902" s="59" t="s">
        <v>11204</v>
      </c>
      <c r="C6902" s="7" t="s">
        <v>11205</v>
      </c>
      <c r="I6902" s="64"/>
      <c r="J6902" s="65"/>
      <c r="K6902" s="10"/>
      <c r="L6902" s="21">
        <v>39287.410344827586</v>
      </c>
      <c r="M6902" s="68"/>
      <c r="N6902" s="4"/>
    </row>
    <row r="6903" spans="2:14">
      <c r="B6903" s="59" t="s">
        <v>11206</v>
      </c>
      <c r="C6903" s="7" t="s">
        <v>11207</v>
      </c>
      <c r="I6903" s="64"/>
      <c r="J6903" s="65"/>
      <c r="K6903" s="10"/>
      <c r="L6903" s="21">
        <v>41360.937931034488</v>
      </c>
      <c r="M6903" s="68"/>
      <c r="N6903" s="4"/>
    </row>
    <row r="6904" spans="2:14">
      <c r="B6904" s="59" t="s">
        <v>11208</v>
      </c>
      <c r="C6904" s="7" t="s">
        <v>11209</v>
      </c>
      <c r="I6904" s="64"/>
      <c r="J6904" s="65"/>
      <c r="K6904" s="10"/>
      <c r="L6904" s="21">
        <v>48449.296551724139</v>
      </c>
      <c r="M6904" s="68"/>
      <c r="N6904" s="4"/>
    </row>
    <row r="6905" spans="2:14">
      <c r="B6905" s="59" t="s">
        <v>11210</v>
      </c>
      <c r="C6905" s="7" t="s">
        <v>11211</v>
      </c>
      <c r="I6905" s="64"/>
      <c r="J6905" s="65"/>
      <c r="K6905" s="10"/>
      <c r="L6905" s="21">
        <v>41508.612068965514</v>
      </c>
      <c r="M6905" s="68"/>
      <c r="N6905" s="4"/>
    </row>
    <row r="6906" spans="2:14">
      <c r="B6906" s="59" t="s">
        <v>11212</v>
      </c>
      <c r="C6906" s="7" t="s">
        <v>11213</v>
      </c>
      <c r="I6906" s="64"/>
      <c r="J6906" s="65"/>
      <c r="K6906" s="10"/>
      <c r="L6906" s="21">
        <v>43790.710344827581</v>
      </c>
      <c r="M6906" s="68"/>
      <c r="N6906" s="4"/>
    </row>
    <row r="6907" spans="2:14">
      <c r="B6907" s="59" t="s">
        <v>11214</v>
      </c>
      <c r="C6907" s="7" t="s">
        <v>11215</v>
      </c>
      <c r="I6907" s="64"/>
      <c r="J6907" s="65"/>
      <c r="K6907" s="10"/>
      <c r="L6907" s="21">
        <v>52168.553448275859</v>
      </c>
      <c r="M6907" s="68"/>
      <c r="N6907" s="4"/>
    </row>
    <row r="6908" spans="2:14">
      <c r="B6908" s="59" t="s">
        <v>11216</v>
      </c>
      <c r="C6908" s="7" t="s">
        <v>11217</v>
      </c>
      <c r="I6908" s="64"/>
      <c r="J6908" s="65"/>
      <c r="K6908" s="10"/>
      <c r="L6908" s="21">
        <v>50309.686206896557</v>
      </c>
      <c r="M6908" s="68"/>
      <c r="N6908" s="4"/>
    </row>
    <row r="6909" spans="2:14">
      <c r="B6909" s="59" t="s">
        <v>11218</v>
      </c>
      <c r="C6909" s="7" t="s">
        <v>11219</v>
      </c>
      <c r="I6909" s="64"/>
      <c r="J6909" s="65"/>
      <c r="K6909" s="10"/>
      <c r="L6909" s="21">
        <v>27277.087931034483</v>
      </c>
      <c r="M6909" s="68"/>
      <c r="N6909" s="4"/>
    </row>
    <row r="6910" spans="2:14">
      <c r="B6910" s="59" t="s">
        <v>11220</v>
      </c>
      <c r="C6910" s="7" t="s">
        <v>11221</v>
      </c>
      <c r="I6910" s="64"/>
      <c r="J6910" s="65"/>
      <c r="K6910" s="10"/>
      <c r="L6910" s="21">
        <v>27277.087931034483</v>
      </c>
      <c r="M6910" s="68"/>
      <c r="N6910" s="4"/>
    </row>
    <row r="6911" spans="2:14">
      <c r="B6911" s="59" t="s">
        <v>11222</v>
      </c>
      <c r="C6911" s="7" t="s">
        <v>11223</v>
      </c>
      <c r="I6911" s="64"/>
      <c r="J6911" s="65"/>
      <c r="K6911" s="10"/>
      <c r="L6911" s="21">
        <v>29350.108045977013</v>
      </c>
      <c r="M6911" s="68"/>
      <c r="N6911" s="4"/>
    </row>
    <row r="6912" spans="2:14">
      <c r="B6912" s="59" t="s">
        <v>11224</v>
      </c>
      <c r="C6912" s="7" t="s">
        <v>11225</v>
      </c>
      <c r="I6912" s="64"/>
      <c r="J6912" s="65"/>
      <c r="K6912" s="10"/>
      <c r="L6912" s="21">
        <v>36437.451724137929</v>
      </c>
      <c r="M6912" s="68"/>
      <c r="N6912" s="4"/>
    </row>
    <row r="6913" spans="2:14">
      <c r="B6913" s="59" t="s">
        <v>11226</v>
      </c>
      <c r="C6913" s="7" t="s">
        <v>11227</v>
      </c>
      <c r="I6913" s="64"/>
      <c r="J6913" s="65"/>
      <c r="K6913" s="10"/>
      <c r="L6913" s="21">
        <v>29499.30459770115</v>
      </c>
      <c r="M6913" s="68"/>
      <c r="N6913" s="4"/>
    </row>
    <row r="6914" spans="2:14">
      <c r="B6914" s="59" t="s">
        <v>11228</v>
      </c>
      <c r="C6914" s="7" t="s">
        <v>11229</v>
      </c>
      <c r="I6914" s="64"/>
      <c r="J6914" s="65"/>
      <c r="K6914" s="10"/>
      <c r="L6914" s="21">
        <v>31775.313218390806</v>
      </c>
      <c r="M6914" s="68"/>
      <c r="N6914" s="4"/>
    </row>
    <row r="6915" spans="2:14">
      <c r="B6915" s="59" t="s">
        <v>11230</v>
      </c>
      <c r="C6915" s="7" t="s">
        <v>11231</v>
      </c>
      <c r="I6915" s="64"/>
      <c r="J6915" s="65"/>
      <c r="K6915" s="10"/>
      <c r="L6915" s="21">
        <v>40155.693678160926</v>
      </c>
      <c r="M6915" s="68"/>
      <c r="N6915" s="4"/>
    </row>
    <row r="6916" spans="2:14">
      <c r="B6916" s="59" t="s">
        <v>11232</v>
      </c>
      <c r="C6916" s="7" t="s">
        <v>11233</v>
      </c>
      <c r="I6916" s="64"/>
      <c r="J6916" s="65"/>
      <c r="K6916" s="10"/>
      <c r="L6916" s="21">
        <v>38296.318965517239</v>
      </c>
      <c r="M6916" s="68"/>
      <c r="N6916" s="4"/>
    </row>
    <row r="6917" spans="2:14">
      <c r="B6917" s="59" t="s">
        <v>11234</v>
      </c>
      <c r="C6917" s="7" t="s">
        <v>11235</v>
      </c>
      <c r="I6917" s="64"/>
      <c r="J6917" s="65"/>
      <c r="K6917" s="10"/>
      <c r="L6917" s="21">
        <v>35457.524712643681</v>
      </c>
      <c r="M6917" s="68"/>
      <c r="N6917" s="4"/>
    </row>
    <row r="6918" spans="2:14">
      <c r="B6918" s="59" t="s">
        <v>11236</v>
      </c>
      <c r="C6918" s="7" t="s">
        <v>11237</v>
      </c>
      <c r="I6918" s="64"/>
      <c r="J6918" s="65"/>
      <c r="K6918" s="10"/>
      <c r="L6918" s="21">
        <v>35457.524712643681</v>
      </c>
      <c r="M6918" s="68"/>
      <c r="N6918" s="4"/>
    </row>
    <row r="6919" spans="2:14">
      <c r="B6919" s="59" t="s">
        <v>11238</v>
      </c>
      <c r="C6919" s="7" t="s">
        <v>11239</v>
      </c>
      <c r="I6919" s="64"/>
      <c r="J6919" s="65"/>
      <c r="K6919" s="10"/>
      <c r="L6919" s="21">
        <v>37531.052298850576</v>
      </c>
      <c r="M6919" s="68"/>
      <c r="N6919" s="4"/>
    </row>
    <row r="6920" spans="2:14">
      <c r="B6920" s="59" t="s">
        <v>11240</v>
      </c>
      <c r="C6920" s="7" t="s">
        <v>11241</v>
      </c>
      <c r="I6920" s="64"/>
      <c r="J6920" s="65"/>
      <c r="K6920" s="10"/>
      <c r="L6920" s="21">
        <v>44618.903448275865</v>
      </c>
      <c r="M6920" s="68"/>
      <c r="N6920" s="4"/>
    </row>
    <row r="6921" spans="2:14">
      <c r="B6921" s="59" t="s">
        <v>11242</v>
      </c>
      <c r="C6921" s="7" t="s">
        <v>11243</v>
      </c>
      <c r="I6921" s="64"/>
      <c r="J6921" s="65"/>
      <c r="K6921" s="10"/>
      <c r="L6921" s="21">
        <v>37679.233908045979</v>
      </c>
      <c r="M6921" s="68"/>
      <c r="N6921" s="4"/>
    </row>
    <row r="6922" spans="2:14">
      <c r="B6922" s="59" t="s">
        <v>11244</v>
      </c>
      <c r="C6922" s="7" t="s">
        <v>11245</v>
      </c>
      <c r="I6922" s="64"/>
      <c r="J6922" s="65"/>
      <c r="K6922" s="10"/>
      <c r="L6922" s="21">
        <v>39958.794827586207</v>
      </c>
      <c r="M6922" s="68"/>
      <c r="N6922" s="4"/>
    </row>
    <row r="6923" spans="2:14">
      <c r="B6923" s="59" t="s">
        <v>11246</v>
      </c>
      <c r="C6923" s="7" t="s">
        <v>11247</v>
      </c>
      <c r="I6923" s="64"/>
      <c r="J6923" s="65"/>
      <c r="K6923" s="10"/>
      <c r="L6923" s="21">
        <v>48335.622988505747</v>
      </c>
      <c r="M6923" s="68"/>
      <c r="N6923" s="4"/>
    </row>
    <row r="6924" spans="2:14">
      <c r="B6924" s="59" t="s">
        <v>11248</v>
      </c>
      <c r="C6924" s="7" t="s">
        <v>11249</v>
      </c>
      <c r="I6924" s="64"/>
      <c r="J6924" s="65"/>
      <c r="K6924" s="10"/>
      <c r="L6924" s="21">
        <v>46478.785632183906</v>
      </c>
      <c r="M6924" s="68"/>
      <c r="N6924" s="4"/>
    </row>
    <row r="6925" spans="2:14">
      <c r="B6925" s="59" t="s">
        <v>11250</v>
      </c>
      <c r="C6925" s="7" t="s">
        <v>11251</v>
      </c>
      <c r="I6925" s="64"/>
      <c r="J6925" s="65"/>
      <c r="K6925" s="10"/>
      <c r="L6925" s="21">
        <v>30002.716091954026</v>
      </c>
      <c r="M6925" s="68"/>
      <c r="N6925" s="4"/>
    </row>
    <row r="6926" spans="2:14">
      <c r="B6926" s="59" t="s">
        <v>11252</v>
      </c>
      <c r="C6926" s="7" t="s">
        <v>11253</v>
      </c>
      <c r="I6926" s="64"/>
      <c r="J6926" s="65"/>
      <c r="K6926" s="10"/>
      <c r="L6926" s="21">
        <v>30002.716091954026</v>
      </c>
      <c r="M6926" s="68"/>
      <c r="N6926" s="4"/>
    </row>
    <row r="6927" spans="2:14">
      <c r="B6927" s="59" t="s">
        <v>11254</v>
      </c>
      <c r="C6927" s="7" t="s">
        <v>11255</v>
      </c>
      <c r="I6927" s="64"/>
      <c r="J6927" s="65"/>
      <c r="K6927" s="10"/>
      <c r="L6927" s="21">
        <v>32075.228735632183</v>
      </c>
      <c r="M6927" s="68"/>
      <c r="N6927" s="4"/>
    </row>
    <row r="6928" spans="2:14">
      <c r="B6928" s="59" t="s">
        <v>11256</v>
      </c>
      <c r="C6928" s="7" t="s">
        <v>11257</v>
      </c>
      <c r="I6928" s="64"/>
      <c r="J6928" s="65"/>
      <c r="K6928" s="10"/>
      <c r="L6928" s="21">
        <v>39165.61724137931</v>
      </c>
      <c r="M6928" s="68"/>
      <c r="N6928" s="4"/>
    </row>
    <row r="6929" spans="2:14">
      <c r="B6929" s="59" t="s">
        <v>11258</v>
      </c>
      <c r="C6929" s="7" t="s">
        <v>11259</v>
      </c>
      <c r="I6929" s="64"/>
      <c r="J6929" s="65"/>
      <c r="K6929" s="10"/>
      <c r="L6929" s="21">
        <v>32224.932758620689</v>
      </c>
      <c r="M6929" s="68"/>
      <c r="N6929" s="4"/>
    </row>
    <row r="6930" spans="2:14">
      <c r="B6930" s="59" t="s">
        <v>11260</v>
      </c>
      <c r="C6930" s="7" t="s">
        <v>11261</v>
      </c>
      <c r="I6930" s="64"/>
      <c r="J6930" s="65"/>
      <c r="K6930" s="10"/>
      <c r="L6930" s="21">
        <v>34505.508620689652</v>
      </c>
      <c r="M6930" s="68"/>
      <c r="N6930" s="4"/>
    </row>
    <row r="6931" spans="2:14">
      <c r="B6931" s="59" t="s">
        <v>11262</v>
      </c>
      <c r="C6931" s="7" t="s">
        <v>11263</v>
      </c>
      <c r="I6931" s="64"/>
      <c r="J6931" s="65"/>
      <c r="K6931" s="10"/>
      <c r="L6931" s="21">
        <v>42882.844252873569</v>
      </c>
      <c r="M6931" s="68"/>
      <c r="N6931" s="4"/>
    </row>
    <row r="6932" spans="2:14">
      <c r="B6932" s="59" t="s">
        <v>11264</v>
      </c>
      <c r="C6932" s="7" t="s">
        <v>11265</v>
      </c>
      <c r="I6932" s="64"/>
      <c r="J6932" s="65"/>
      <c r="K6932" s="10"/>
      <c r="L6932" s="21">
        <v>41024.48448275862</v>
      </c>
      <c r="M6932" s="68"/>
      <c r="N6932" s="4"/>
    </row>
    <row r="6933" spans="2:14">
      <c r="B6933" s="59" t="s">
        <v>11266</v>
      </c>
      <c r="C6933" s="7" t="s">
        <v>11267</v>
      </c>
      <c r="I6933" s="64"/>
      <c r="J6933" s="65"/>
      <c r="K6933" s="10"/>
      <c r="L6933" s="21">
        <v>39002.211494252871</v>
      </c>
      <c r="M6933" s="68"/>
      <c r="N6933" s="4"/>
    </row>
    <row r="6934" spans="2:14">
      <c r="B6934" s="59" t="s">
        <v>11268</v>
      </c>
      <c r="C6934" s="7" t="s">
        <v>11269</v>
      </c>
      <c r="I6934" s="64"/>
      <c r="J6934" s="65"/>
      <c r="K6934" s="10"/>
      <c r="L6934" s="21">
        <v>39002.211494252871</v>
      </c>
      <c r="M6934" s="68"/>
      <c r="N6934" s="4"/>
    </row>
    <row r="6935" spans="2:14">
      <c r="B6935" s="59" t="s">
        <v>11270</v>
      </c>
      <c r="C6935" s="7" t="s">
        <v>11271</v>
      </c>
      <c r="I6935" s="64"/>
      <c r="J6935" s="65"/>
      <c r="K6935" s="10"/>
      <c r="L6935" s="21">
        <v>41076.246551724136</v>
      </c>
      <c r="M6935" s="68"/>
      <c r="N6935" s="4"/>
    </row>
    <row r="6936" spans="2:14">
      <c r="B6936" s="59" t="s">
        <v>11272</v>
      </c>
      <c r="C6936" s="7" t="s">
        <v>11273</v>
      </c>
      <c r="I6936" s="64"/>
      <c r="J6936" s="65"/>
      <c r="K6936" s="10"/>
      <c r="L6936" s="21">
        <v>48162.575287356318</v>
      </c>
      <c r="M6936" s="68"/>
      <c r="N6936" s="4"/>
    </row>
    <row r="6937" spans="2:14">
      <c r="B6937" s="59" t="s">
        <v>11274</v>
      </c>
      <c r="C6937" s="7" t="s">
        <v>11275</v>
      </c>
      <c r="I6937" s="64"/>
      <c r="J6937" s="65"/>
      <c r="K6937" s="10"/>
      <c r="L6937" s="21">
        <v>41225.44310344827</v>
      </c>
      <c r="M6937" s="68"/>
      <c r="N6937" s="4"/>
    </row>
    <row r="6938" spans="2:14">
      <c r="B6938" s="59" t="s">
        <v>11276</v>
      </c>
      <c r="C6938" s="7" t="s">
        <v>11277</v>
      </c>
      <c r="I6938" s="64"/>
      <c r="J6938" s="65"/>
      <c r="K6938" s="10"/>
      <c r="L6938" s="21">
        <v>43505.511494252874</v>
      </c>
      <c r="M6938" s="68"/>
      <c r="N6938" s="4"/>
    </row>
    <row r="6939" spans="2:14">
      <c r="B6939" s="59" t="s">
        <v>11278</v>
      </c>
      <c r="C6939" s="7" t="s">
        <v>11279</v>
      </c>
      <c r="I6939" s="64"/>
      <c r="J6939" s="65"/>
      <c r="K6939" s="10"/>
      <c r="L6939" s="21">
        <v>51882.847126436776</v>
      </c>
      <c r="M6939" s="68"/>
      <c r="N6939" s="4"/>
    </row>
    <row r="6940" spans="2:14">
      <c r="B6940" s="59" t="s">
        <v>11280</v>
      </c>
      <c r="C6940" s="7" t="s">
        <v>11281</v>
      </c>
      <c r="I6940" s="64"/>
      <c r="J6940" s="65"/>
      <c r="K6940" s="10"/>
      <c r="L6940" s="21">
        <v>50022.964942528735</v>
      </c>
      <c r="M6940" s="68"/>
      <c r="N6940" s="4"/>
    </row>
    <row r="6941" spans="2:14">
      <c r="B6941" s="59" t="s">
        <v>11282</v>
      </c>
      <c r="C6941" s="7" t="s">
        <v>11283</v>
      </c>
      <c r="I6941" s="64"/>
      <c r="J6941" s="65"/>
      <c r="K6941" s="10"/>
      <c r="L6941" s="21">
        <v>31367.813793103447</v>
      </c>
      <c r="M6941" s="68"/>
      <c r="N6941" s="4"/>
    </row>
    <row r="6942" spans="2:14">
      <c r="B6942" s="59" t="s">
        <v>11284</v>
      </c>
      <c r="C6942" s="7" t="s">
        <v>11285</v>
      </c>
      <c r="I6942" s="64"/>
      <c r="J6942" s="65"/>
      <c r="K6942" s="10"/>
      <c r="L6942" s="21">
        <v>31367.813793103447</v>
      </c>
      <c r="M6942" s="68"/>
      <c r="N6942" s="4"/>
    </row>
    <row r="6943" spans="2:14">
      <c r="B6943" s="59" t="s">
        <v>11286</v>
      </c>
      <c r="C6943" s="7" t="s">
        <v>11287</v>
      </c>
      <c r="I6943" s="64"/>
      <c r="J6943" s="65"/>
      <c r="K6943" s="10"/>
      <c r="L6943" s="21">
        <v>33439.818965517246</v>
      </c>
      <c r="M6943" s="68"/>
      <c r="N6943" s="4"/>
    </row>
    <row r="6944" spans="2:14">
      <c r="B6944" s="59" t="s">
        <v>11288</v>
      </c>
      <c r="C6944" s="7" t="s">
        <v>11289</v>
      </c>
      <c r="I6944" s="64"/>
      <c r="J6944" s="65"/>
      <c r="K6944" s="10"/>
      <c r="L6944" s="21">
        <v>40529.192528735628</v>
      </c>
      <c r="M6944" s="68"/>
      <c r="N6944" s="4"/>
    </row>
    <row r="6945" spans="2:14">
      <c r="B6945" s="59" t="s">
        <v>11290</v>
      </c>
      <c r="C6945" s="7" t="s">
        <v>11291</v>
      </c>
      <c r="I6945" s="64"/>
      <c r="J6945" s="65"/>
      <c r="K6945" s="10"/>
      <c r="L6945" s="21">
        <v>33589.522988505749</v>
      </c>
      <c r="M6945" s="68"/>
      <c r="N6945" s="4"/>
    </row>
    <row r="6946" spans="2:14">
      <c r="B6946" s="59" t="s">
        <v>11292</v>
      </c>
      <c r="C6946" s="7" t="s">
        <v>11293</v>
      </c>
      <c r="I6946" s="64"/>
      <c r="J6946" s="65"/>
      <c r="K6946" s="10"/>
      <c r="L6946" s="21">
        <v>35867.054022988508</v>
      </c>
      <c r="M6946" s="68"/>
      <c r="N6946" s="4"/>
    </row>
    <row r="6947" spans="2:14">
      <c r="B6947" s="59" t="s">
        <v>11294</v>
      </c>
      <c r="C6947" s="7" t="s">
        <v>11295</v>
      </c>
      <c r="I6947" s="64"/>
      <c r="J6947" s="65"/>
      <c r="K6947" s="10"/>
      <c r="L6947" s="21">
        <v>44247.434482758625</v>
      </c>
      <c r="M6947" s="68"/>
      <c r="N6947" s="4"/>
    </row>
    <row r="6948" spans="2:14">
      <c r="B6948" s="59" t="s">
        <v>11296</v>
      </c>
      <c r="C6948" s="7" t="s">
        <v>11297</v>
      </c>
      <c r="I6948" s="64"/>
      <c r="J6948" s="65"/>
      <c r="K6948" s="10"/>
      <c r="L6948" s="21">
        <v>42388.567241379315</v>
      </c>
      <c r="M6948" s="68"/>
      <c r="N6948" s="4"/>
    </row>
    <row r="6949" spans="2:14">
      <c r="B6949" s="59" t="s">
        <v>11298</v>
      </c>
      <c r="C6949" s="7" t="s">
        <v>11299</v>
      </c>
      <c r="I6949" s="64"/>
      <c r="J6949" s="65"/>
      <c r="K6949" s="10"/>
      <c r="L6949" s="21">
        <v>40774.301149425286</v>
      </c>
      <c r="M6949" s="68"/>
      <c r="N6949" s="4"/>
    </row>
    <row r="6950" spans="2:14">
      <c r="B6950" s="59" t="s">
        <v>11300</v>
      </c>
      <c r="C6950" s="7" t="s">
        <v>11301</v>
      </c>
      <c r="I6950" s="64"/>
      <c r="J6950" s="65"/>
      <c r="K6950" s="10"/>
      <c r="L6950" s="21">
        <v>40774.301149425286</v>
      </c>
      <c r="M6950" s="68"/>
      <c r="N6950" s="4"/>
    </row>
    <row r="6951" spans="2:14">
      <c r="B6951" s="59" t="s">
        <v>11302</v>
      </c>
      <c r="C6951" s="7" t="s">
        <v>11303</v>
      </c>
      <c r="I6951" s="64"/>
      <c r="J6951" s="65"/>
      <c r="K6951" s="10"/>
      <c r="L6951" s="21">
        <v>42847.32126436782</v>
      </c>
      <c r="M6951" s="68"/>
      <c r="N6951" s="4"/>
    </row>
    <row r="6952" spans="2:14">
      <c r="B6952" s="59" t="s">
        <v>11304</v>
      </c>
      <c r="C6952" s="7" t="s">
        <v>11305</v>
      </c>
      <c r="I6952" s="64"/>
      <c r="J6952" s="65"/>
      <c r="K6952" s="10"/>
      <c r="L6952" s="21">
        <v>49937.202298850578</v>
      </c>
      <c r="M6952" s="68"/>
      <c r="N6952" s="4"/>
    </row>
    <row r="6953" spans="2:14">
      <c r="B6953" s="59" t="s">
        <v>11306</v>
      </c>
      <c r="C6953" s="7" t="s">
        <v>11307</v>
      </c>
      <c r="I6953" s="64"/>
      <c r="J6953" s="65"/>
      <c r="K6953" s="10"/>
      <c r="L6953" s="21">
        <v>42997.532758620684</v>
      </c>
      <c r="M6953" s="68"/>
      <c r="N6953" s="4"/>
    </row>
    <row r="6954" spans="2:14">
      <c r="B6954" s="59" t="s">
        <v>11308</v>
      </c>
      <c r="C6954" s="7" t="s">
        <v>11309</v>
      </c>
      <c r="I6954" s="64"/>
      <c r="J6954" s="65"/>
      <c r="K6954" s="10"/>
      <c r="L6954" s="21">
        <v>45277.09367816092</v>
      </c>
      <c r="M6954" s="68"/>
      <c r="N6954" s="4"/>
    </row>
    <row r="6955" spans="2:14">
      <c r="B6955" s="59" t="s">
        <v>11310</v>
      </c>
      <c r="C6955" s="7" t="s">
        <v>11311</v>
      </c>
      <c r="I6955" s="64"/>
      <c r="J6955" s="65"/>
      <c r="K6955" s="10"/>
      <c r="L6955" s="21">
        <v>53654.936781609191</v>
      </c>
      <c r="M6955" s="68"/>
      <c r="N6955" s="4"/>
    </row>
    <row r="6956" spans="2:14">
      <c r="B6956" s="59" t="s">
        <v>11312</v>
      </c>
      <c r="C6956" s="7" t="s">
        <v>11313</v>
      </c>
      <c r="I6956" s="64"/>
      <c r="J6956" s="65"/>
      <c r="K6956" s="10"/>
      <c r="L6956" s="21">
        <v>51796.57701149425</v>
      </c>
      <c r="M6956" s="68"/>
      <c r="N6956" s="4"/>
    </row>
    <row r="6957" spans="2:14">
      <c r="B6957" s="59" t="s">
        <v>11314</v>
      </c>
      <c r="C6957" s="7" t="s">
        <v>11315</v>
      </c>
      <c r="I6957" s="64"/>
      <c r="J6957" s="65"/>
      <c r="K6957" s="10"/>
      <c r="L6957" s="21">
        <v>34502.971264367814</v>
      </c>
      <c r="M6957" s="68"/>
      <c r="N6957" s="4"/>
    </row>
    <row r="6958" spans="2:14">
      <c r="B6958" s="59" t="s">
        <v>11316</v>
      </c>
      <c r="C6958" s="7" t="s">
        <v>11317</v>
      </c>
      <c r="I6958" s="64"/>
      <c r="J6958" s="65"/>
      <c r="K6958" s="10"/>
      <c r="L6958" s="21">
        <v>34502.971264367814</v>
      </c>
      <c r="M6958" s="68"/>
      <c r="N6958" s="4"/>
    </row>
    <row r="6959" spans="2:14">
      <c r="B6959" s="59" t="s">
        <v>11318</v>
      </c>
      <c r="C6959" s="7" t="s">
        <v>11319</v>
      </c>
      <c r="I6959" s="64"/>
      <c r="J6959" s="65"/>
      <c r="K6959" s="10"/>
      <c r="L6959" s="21">
        <v>36575.483908045979</v>
      </c>
      <c r="M6959" s="68"/>
      <c r="N6959" s="4"/>
    </row>
    <row r="6960" spans="2:14">
      <c r="B6960" s="59" t="s">
        <v>11320</v>
      </c>
      <c r="C6960" s="7" t="s">
        <v>11321</v>
      </c>
      <c r="I6960" s="64"/>
      <c r="J6960" s="65"/>
      <c r="K6960" s="10"/>
      <c r="L6960" s="21">
        <v>43665.364942528737</v>
      </c>
      <c r="M6960" s="68"/>
      <c r="N6960" s="4"/>
    </row>
    <row r="6961" spans="2:14">
      <c r="B6961" s="59" t="s">
        <v>11322</v>
      </c>
      <c r="C6961" s="7" t="s">
        <v>11323</v>
      </c>
      <c r="I6961" s="64"/>
      <c r="J6961" s="65"/>
      <c r="K6961" s="10"/>
      <c r="L6961" s="21">
        <v>36725.187931034481</v>
      </c>
      <c r="M6961" s="68"/>
      <c r="N6961" s="4"/>
    </row>
    <row r="6962" spans="2:14">
      <c r="B6962" s="59" t="s">
        <v>11324</v>
      </c>
      <c r="C6962" s="7" t="s">
        <v>11325</v>
      </c>
      <c r="I6962" s="64"/>
      <c r="J6962" s="65"/>
      <c r="K6962" s="10"/>
      <c r="L6962" s="21">
        <v>39002.211494252871</v>
      </c>
      <c r="M6962" s="68"/>
      <c r="N6962" s="4"/>
    </row>
    <row r="6963" spans="2:14">
      <c r="B6963" s="59" t="s">
        <v>11326</v>
      </c>
      <c r="C6963" s="7" t="s">
        <v>11327</v>
      </c>
      <c r="I6963" s="64"/>
      <c r="J6963" s="65"/>
      <c r="K6963" s="10"/>
      <c r="L6963" s="21">
        <v>47382.591954022995</v>
      </c>
      <c r="M6963" s="68"/>
      <c r="N6963" s="4"/>
    </row>
    <row r="6964" spans="2:14">
      <c r="B6964" s="59" t="s">
        <v>11328</v>
      </c>
      <c r="C6964" s="7" t="s">
        <v>11329</v>
      </c>
      <c r="I6964" s="64"/>
      <c r="J6964" s="65"/>
      <c r="K6964" s="10"/>
      <c r="L6964" s="21">
        <v>45522.70977011494</v>
      </c>
      <c r="M6964" s="68"/>
      <c r="N6964" s="4"/>
    </row>
    <row r="6965" spans="2:14">
      <c r="B6965" s="59" t="s">
        <v>11330</v>
      </c>
      <c r="C6965" s="7" t="s">
        <v>11331</v>
      </c>
      <c r="I6965" s="64"/>
      <c r="J6965" s="65"/>
      <c r="K6965" s="10"/>
      <c r="L6965" s="21">
        <v>44852.847701149425</v>
      </c>
      <c r="M6965" s="68"/>
      <c r="N6965" s="4"/>
    </row>
    <row r="6966" spans="2:14">
      <c r="B6966" s="59" t="s">
        <v>11332</v>
      </c>
      <c r="C6966" s="7" t="s">
        <v>11333</v>
      </c>
      <c r="I6966" s="64"/>
      <c r="J6966" s="65"/>
      <c r="K6966" s="10"/>
      <c r="L6966" s="21">
        <v>44852.847701149425</v>
      </c>
      <c r="M6966" s="68"/>
      <c r="N6966" s="4"/>
    </row>
    <row r="6967" spans="2:14">
      <c r="B6967" s="59" t="s">
        <v>11334</v>
      </c>
      <c r="C6967" s="7" t="s">
        <v>11335</v>
      </c>
      <c r="I6967" s="64"/>
      <c r="J6967" s="65"/>
      <c r="K6967" s="10"/>
      <c r="L6967" s="21">
        <v>47156.767241379304</v>
      </c>
      <c r="M6967" s="68"/>
      <c r="N6967" s="4"/>
    </row>
    <row r="6968" spans="2:14">
      <c r="B6968" s="59" t="s">
        <v>11336</v>
      </c>
      <c r="C6968" s="7" t="s">
        <v>11337</v>
      </c>
      <c r="I6968" s="64"/>
      <c r="J6968" s="65"/>
      <c r="K6968" s="10"/>
      <c r="L6968" s="21">
        <v>53377.857471264368</v>
      </c>
      <c r="M6968" s="68"/>
      <c r="N6968" s="4"/>
    </row>
    <row r="6969" spans="2:14">
      <c r="B6969" s="59" t="s">
        <v>11338</v>
      </c>
      <c r="C6969" s="7" t="s">
        <v>11339</v>
      </c>
      <c r="I6969" s="64"/>
      <c r="J6969" s="65"/>
      <c r="K6969" s="10"/>
      <c r="L6969" s="21">
        <v>46439.710344827588</v>
      </c>
      <c r="M6969" s="68"/>
      <c r="N6969" s="4"/>
    </row>
    <row r="6970" spans="2:14">
      <c r="B6970" s="59" t="s">
        <v>11340</v>
      </c>
      <c r="C6970" s="7" t="s">
        <v>11341</v>
      </c>
      <c r="I6970" s="64"/>
      <c r="J6970" s="65"/>
      <c r="K6970" s="10"/>
      <c r="L6970" s="21">
        <v>48718.256321839086</v>
      </c>
      <c r="M6970" s="68"/>
      <c r="N6970" s="4"/>
    </row>
    <row r="6971" spans="2:14">
      <c r="B6971" s="59" t="s">
        <v>11342</v>
      </c>
      <c r="C6971" s="7" t="s">
        <v>11343</v>
      </c>
      <c r="I6971" s="64"/>
      <c r="J6971" s="65"/>
      <c r="K6971" s="10"/>
      <c r="L6971" s="21">
        <v>57097.621839080457</v>
      </c>
      <c r="M6971" s="68"/>
      <c r="N6971" s="4"/>
    </row>
    <row r="6972" spans="2:14">
      <c r="B6972" s="59" t="s">
        <v>11344</v>
      </c>
      <c r="C6972" s="7" t="s">
        <v>11345</v>
      </c>
      <c r="I6972" s="64"/>
      <c r="J6972" s="65"/>
      <c r="K6972" s="10"/>
      <c r="L6972" s="21">
        <v>55238.247126436785</v>
      </c>
      <c r="M6972" s="68"/>
      <c r="N6972" s="4"/>
    </row>
    <row r="6973" spans="2:14">
      <c r="B6973" s="59" t="s">
        <v>11346</v>
      </c>
      <c r="C6973" s="7" t="s">
        <v>11347</v>
      </c>
      <c r="I6973" s="64"/>
      <c r="J6973" s="65"/>
      <c r="K6973" s="10"/>
      <c r="L6973" s="21">
        <v>23377.678735632184</v>
      </c>
      <c r="M6973" s="68"/>
      <c r="N6973" s="4"/>
    </row>
    <row r="6974" spans="2:14">
      <c r="B6974" s="59" t="s">
        <v>93</v>
      </c>
      <c r="C6974" s="7" t="s">
        <v>11348</v>
      </c>
      <c r="I6974" s="64"/>
      <c r="J6974" s="65"/>
      <c r="K6974" s="10"/>
      <c r="L6974" s="21">
        <v>24141.422988505747</v>
      </c>
      <c r="M6974" s="68"/>
      <c r="N6974" s="4"/>
    </row>
    <row r="6975" spans="2:14">
      <c r="B6975" s="59" t="s">
        <v>11349</v>
      </c>
      <c r="C6975" s="7" t="s">
        <v>11350</v>
      </c>
      <c r="I6975" s="64"/>
      <c r="J6975" s="65"/>
      <c r="K6975" s="10"/>
      <c r="L6975" s="21">
        <v>25450.698850574714</v>
      </c>
      <c r="M6975" s="68"/>
      <c r="N6975" s="4"/>
    </row>
    <row r="6976" spans="2:14">
      <c r="B6976" s="59" t="s">
        <v>95</v>
      </c>
      <c r="C6976" s="7" t="s">
        <v>11351</v>
      </c>
      <c r="I6976" s="64"/>
      <c r="J6976" s="65"/>
      <c r="K6976" s="10"/>
      <c r="L6976" s="21">
        <v>33604.747126436785</v>
      </c>
      <c r="M6976" s="68"/>
      <c r="N6976" s="4"/>
    </row>
    <row r="6977" spans="2:14">
      <c r="B6977" s="59" t="s">
        <v>11352</v>
      </c>
      <c r="C6977" s="7" t="s">
        <v>11353</v>
      </c>
      <c r="I6977" s="64"/>
      <c r="J6977" s="65"/>
      <c r="K6977" s="10"/>
      <c r="L6977" s="21">
        <v>26656.450574712646</v>
      </c>
      <c r="M6977" s="68"/>
      <c r="N6977" s="4"/>
    </row>
    <row r="6978" spans="2:14">
      <c r="B6978" s="59" t="s">
        <v>11354</v>
      </c>
      <c r="C6978" s="7" t="s">
        <v>11355</v>
      </c>
      <c r="I6978" s="64"/>
      <c r="J6978" s="65"/>
      <c r="K6978" s="10"/>
      <c r="L6978" s="21">
        <v>27879.963793103449</v>
      </c>
      <c r="M6978" s="68"/>
      <c r="N6978" s="4"/>
    </row>
    <row r="6979" spans="2:14">
      <c r="B6979" s="59" t="s">
        <v>11356</v>
      </c>
      <c r="C6979" s="7" t="s">
        <v>11357</v>
      </c>
      <c r="I6979" s="64"/>
      <c r="J6979" s="65"/>
      <c r="K6979" s="10"/>
      <c r="L6979" s="21">
        <v>37753.832183908053</v>
      </c>
      <c r="M6979" s="68"/>
      <c r="N6979" s="4"/>
    </row>
    <row r="6980" spans="2:14">
      <c r="B6980" s="59" t="s">
        <v>11358</v>
      </c>
      <c r="C6980" s="7" t="s">
        <v>11359</v>
      </c>
      <c r="I6980" s="64"/>
      <c r="J6980" s="65"/>
      <c r="K6980" s="10"/>
      <c r="L6980" s="21">
        <v>34399.447126436782</v>
      </c>
      <c r="M6980" s="68"/>
      <c r="N6980" s="4"/>
    </row>
    <row r="6981" spans="2:14">
      <c r="B6981" s="59" t="s">
        <v>11360</v>
      </c>
      <c r="C6981" s="7" t="s">
        <v>11361</v>
      </c>
      <c r="I6981" s="64"/>
      <c r="J6981" s="65"/>
      <c r="K6981" s="10"/>
      <c r="L6981" s="21">
        <v>30389.409195402299</v>
      </c>
      <c r="M6981" s="68"/>
      <c r="N6981" s="4"/>
    </row>
    <row r="6982" spans="2:14">
      <c r="B6982" s="59" t="s">
        <v>11362</v>
      </c>
      <c r="C6982" s="7" t="s">
        <v>11363</v>
      </c>
      <c r="I6982" s="64"/>
      <c r="J6982" s="65"/>
      <c r="K6982" s="10"/>
      <c r="L6982" s="21">
        <v>30389.409195402299</v>
      </c>
      <c r="M6982" s="68"/>
      <c r="N6982" s="4"/>
    </row>
    <row r="6983" spans="2:14">
      <c r="B6983" s="59" t="s">
        <v>11364</v>
      </c>
      <c r="C6983" s="7" t="s">
        <v>11365</v>
      </c>
      <c r="I6983" s="64"/>
      <c r="J6983" s="65"/>
      <c r="K6983" s="10"/>
      <c r="L6983" s="21">
        <v>32461.414367816091</v>
      </c>
      <c r="M6983" s="68"/>
      <c r="N6983" s="4"/>
    </row>
    <row r="6984" spans="2:14">
      <c r="B6984" s="59" t="s">
        <v>11366</v>
      </c>
      <c r="C6984" s="7" t="s">
        <v>11367</v>
      </c>
      <c r="I6984" s="64"/>
      <c r="J6984" s="65"/>
      <c r="K6984" s="10"/>
      <c r="L6984" s="21">
        <v>39550.78793103448</v>
      </c>
      <c r="M6984" s="68"/>
      <c r="N6984" s="4"/>
    </row>
    <row r="6985" spans="2:14">
      <c r="B6985" s="59" t="s">
        <v>11368</v>
      </c>
      <c r="C6985" s="7" t="s">
        <v>11369</v>
      </c>
      <c r="I6985" s="64"/>
      <c r="J6985" s="65"/>
      <c r="K6985" s="10"/>
      <c r="L6985" s="21">
        <v>32610.103448275862</v>
      </c>
      <c r="M6985" s="68"/>
      <c r="N6985" s="4"/>
    </row>
    <row r="6986" spans="2:14">
      <c r="B6986" s="59" t="s">
        <v>11370</v>
      </c>
      <c r="C6986" s="7" t="s">
        <v>11371</v>
      </c>
      <c r="I6986" s="64"/>
      <c r="J6986" s="65"/>
      <c r="K6986" s="10"/>
      <c r="L6986" s="21">
        <v>34890.17183908046</v>
      </c>
      <c r="M6986" s="68"/>
      <c r="N6986" s="4"/>
    </row>
    <row r="6987" spans="2:14">
      <c r="B6987" s="59" t="s">
        <v>11372</v>
      </c>
      <c r="C6987" s="7" t="s">
        <v>11373</v>
      </c>
      <c r="I6987" s="64"/>
      <c r="J6987" s="65"/>
      <c r="K6987" s="10"/>
      <c r="L6987" s="21">
        <v>43271.059770114945</v>
      </c>
      <c r="M6987" s="68"/>
      <c r="N6987" s="4"/>
    </row>
    <row r="6988" spans="2:14">
      <c r="B6988" s="59" t="s">
        <v>11374</v>
      </c>
      <c r="C6988" s="7" t="s">
        <v>11375</v>
      </c>
      <c r="I6988" s="64"/>
      <c r="J6988" s="65"/>
      <c r="K6988" s="10"/>
      <c r="L6988" s="21">
        <v>41411.177586206904</v>
      </c>
      <c r="M6988" s="68"/>
      <c r="N6988" s="4"/>
    </row>
    <row r="6989" spans="2:14">
      <c r="B6989" s="59" t="s">
        <v>11376</v>
      </c>
      <c r="C6989" s="7" t="s">
        <v>11377</v>
      </c>
      <c r="I6989" s="64"/>
      <c r="J6989" s="65"/>
      <c r="K6989" s="10"/>
      <c r="L6989" s="21">
        <v>26911.708620689657</v>
      </c>
      <c r="M6989" s="68"/>
      <c r="N6989" s="4"/>
    </row>
    <row r="6990" spans="2:14">
      <c r="B6990" s="59" t="s">
        <v>11378</v>
      </c>
      <c r="C6990" s="7" t="s">
        <v>11379</v>
      </c>
      <c r="I6990" s="64"/>
      <c r="J6990" s="65"/>
      <c r="K6990" s="10"/>
      <c r="L6990" s="21">
        <v>26911.708620689657</v>
      </c>
      <c r="M6990" s="68"/>
      <c r="N6990" s="4"/>
    </row>
    <row r="6991" spans="2:14">
      <c r="B6991" s="59" t="s">
        <v>11380</v>
      </c>
      <c r="C6991" s="7" t="s">
        <v>11381</v>
      </c>
      <c r="I6991" s="64"/>
      <c r="J6991" s="65"/>
      <c r="K6991" s="10"/>
      <c r="L6991" s="21">
        <v>28987.773563218394</v>
      </c>
      <c r="M6991" s="68"/>
      <c r="N6991" s="4"/>
    </row>
    <row r="6992" spans="2:14">
      <c r="B6992" s="59" t="s">
        <v>11382</v>
      </c>
      <c r="C6992" s="7" t="s">
        <v>11383</v>
      </c>
      <c r="I6992" s="64"/>
      <c r="J6992" s="65"/>
      <c r="K6992" s="10"/>
      <c r="L6992" s="21">
        <v>39461.980459770115</v>
      </c>
      <c r="M6992" s="68"/>
      <c r="N6992" s="4"/>
    </row>
    <row r="6993" spans="2:14">
      <c r="B6993" s="59" t="s">
        <v>11384</v>
      </c>
      <c r="C6993" s="7" t="s">
        <v>11385</v>
      </c>
      <c r="I6993" s="64"/>
      <c r="J6993" s="65"/>
      <c r="K6993" s="10"/>
      <c r="L6993" s="21">
        <v>29135.955172413793</v>
      </c>
      <c r="M6993" s="68"/>
      <c r="N6993" s="4"/>
    </row>
    <row r="6994" spans="2:14">
      <c r="B6994" s="59" t="s">
        <v>11386</v>
      </c>
      <c r="C6994" s="7" t="s">
        <v>11387</v>
      </c>
      <c r="I6994" s="64"/>
      <c r="J6994" s="65"/>
      <c r="K6994" s="10"/>
      <c r="L6994" s="21">
        <v>31418.053448275863</v>
      </c>
      <c r="M6994" s="68"/>
      <c r="N6994" s="4"/>
    </row>
    <row r="6995" spans="2:14">
      <c r="B6995" s="59" t="s">
        <v>11388</v>
      </c>
      <c r="C6995" s="7" t="s">
        <v>11389</v>
      </c>
      <c r="I6995" s="64"/>
      <c r="J6995" s="65"/>
      <c r="K6995" s="10"/>
      <c r="L6995" s="21">
        <v>39806.553448275867</v>
      </c>
      <c r="M6995" s="68"/>
      <c r="N6995" s="4"/>
    </row>
    <row r="6996" spans="2:14">
      <c r="B6996" s="59" t="s">
        <v>11390</v>
      </c>
      <c r="C6996" s="7" t="s">
        <v>11391</v>
      </c>
      <c r="I6996" s="64"/>
      <c r="J6996" s="65"/>
      <c r="K6996" s="10"/>
      <c r="L6996" s="21">
        <v>37945.148850574711</v>
      </c>
      <c r="M6996" s="68"/>
      <c r="N6996" s="4"/>
    </row>
    <row r="6997" spans="2:14">
      <c r="B6997" s="59" t="s">
        <v>11392</v>
      </c>
      <c r="C6997" s="7" t="s">
        <v>11393</v>
      </c>
      <c r="I6997" s="64"/>
      <c r="J6997" s="65"/>
      <c r="K6997" s="10"/>
      <c r="L6997" s="21">
        <v>34985.068965517246</v>
      </c>
      <c r="M6997" s="68"/>
      <c r="N6997" s="4"/>
    </row>
    <row r="6998" spans="2:14">
      <c r="B6998" s="59" t="s">
        <v>11394</v>
      </c>
      <c r="C6998" s="7" t="s">
        <v>11395</v>
      </c>
      <c r="I6998" s="64"/>
      <c r="J6998" s="65"/>
      <c r="K6998" s="10"/>
      <c r="L6998" s="21">
        <v>34985.068965517246</v>
      </c>
      <c r="M6998" s="68"/>
      <c r="N6998" s="4"/>
    </row>
    <row r="6999" spans="2:14">
      <c r="B6999" s="59" t="s">
        <v>11396</v>
      </c>
      <c r="C6999" s="7" t="s">
        <v>11397</v>
      </c>
      <c r="I6999" s="64"/>
      <c r="J6999" s="65"/>
      <c r="K6999" s="10"/>
      <c r="L6999" s="21">
        <v>37061.13390804598</v>
      </c>
      <c r="M6999" s="68"/>
      <c r="N6999" s="4"/>
    </row>
    <row r="7000" spans="2:14">
      <c r="B7000" s="59" t="s">
        <v>11398</v>
      </c>
      <c r="C7000" s="7" t="s">
        <v>11399</v>
      </c>
      <c r="I7000" s="64"/>
      <c r="J7000" s="65"/>
      <c r="K7000" s="10"/>
      <c r="L7000" s="21">
        <v>44156.597126436784</v>
      </c>
      <c r="M7000" s="68"/>
      <c r="N7000" s="4"/>
    </row>
    <row r="7001" spans="2:14">
      <c r="B7001" s="59" t="s">
        <v>11400</v>
      </c>
      <c r="C7001" s="7" t="s">
        <v>11401</v>
      </c>
      <c r="I7001" s="64"/>
      <c r="J7001" s="65"/>
      <c r="K7001" s="10"/>
      <c r="L7001" s="21">
        <v>37208.300574712644</v>
      </c>
      <c r="M7001" s="68"/>
      <c r="N7001" s="4"/>
    </row>
    <row r="7002" spans="2:14">
      <c r="B7002" s="59" t="s">
        <v>11402</v>
      </c>
      <c r="C7002" s="7" t="s">
        <v>11403</v>
      </c>
      <c r="I7002" s="64"/>
      <c r="J7002" s="65"/>
      <c r="K7002" s="10"/>
      <c r="L7002" s="21">
        <v>39490.398850574711</v>
      </c>
      <c r="M7002" s="68"/>
      <c r="N7002" s="4"/>
    </row>
    <row r="7003" spans="2:14">
      <c r="B7003" s="59" t="s">
        <v>11404</v>
      </c>
      <c r="C7003" s="7" t="s">
        <v>11405</v>
      </c>
      <c r="I7003" s="64"/>
      <c r="J7003" s="65"/>
      <c r="K7003" s="10"/>
      <c r="L7003" s="21">
        <v>47879.913793103449</v>
      </c>
      <c r="M7003" s="68"/>
      <c r="N7003" s="4"/>
    </row>
    <row r="7004" spans="2:14">
      <c r="B7004" s="59" t="s">
        <v>11406</v>
      </c>
      <c r="C7004" s="7" t="s">
        <v>11407</v>
      </c>
      <c r="I7004" s="64"/>
      <c r="J7004" s="65"/>
      <c r="K7004" s="10"/>
      <c r="L7004" s="21">
        <v>46017.494252873563</v>
      </c>
      <c r="M7004" s="68"/>
      <c r="N7004" s="4"/>
    </row>
    <row r="7005" spans="2:14">
      <c r="B7005" s="59" t="s">
        <v>11408</v>
      </c>
      <c r="C7005" s="7" t="s">
        <v>11409</v>
      </c>
      <c r="I7005" s="64"/>
      <c r="J7005" s="65"/>
      <c r="K7005" s="10"/>
      <c r="L7005" s="21">
        <v>26494.567241379311</v>
      </c>
      <c r="M7005" s="68"/>
      <c r="N7005" s="4"/>
    </row>
    <row r="7006" spans="2:14">
      <c r="B7006" s="59" t="s">
        <v>100</v>
      </c>
      <c r="C7006" s="7" t="s">
        <v>11410</v>
      </c>
      <c r="I7006" s="64"/>
      <c r="J7006" s="65"/>
      <c r="K7006" s="10"/>
      <c r="L7006" s="21">
        <v>26854.364367816092</v>
      </c>
      <c r="M7006" s="68"/>
      <c r="N7006" s="4"/>
    </row>
    <row r="7007" spans="2:14">
      <c r="B7007" s="59" t="s">
        <v>11411</v>
      </c>
      <c r="C7007" s="7" t="s">
        <v>11412</v>
      </c>
      <c r="I7007" s="64"/>
      <c r="J7007" s="65"/>
      <c r="K7007" s="10"/>
      <c r="L7007" s="21">
        <v>28570.124712643679</v>
      </c>
      <c r="M7007" s="68"/>
      <c r="N7007" s="4"/>
    </row>
    <row r="7008" spans="2:14">
      <c r="B7008" s="59" t="s">
        <v>101</v>
      </c>
      <c r="C7008" s="7" t="s">
        <v>11413</v>
      </c>
      <c r="I7008" s="64"/>
      <c r="J7008" s="65"/>
      <c r="K7008" s="10"/>
      <c r="L7008" s="21">
        <v>36142.610919540231</v>
      </c>
      <c r="M7008" s="68"/>
      <c r="N7008" s="4"/>
    </row>
    <row r="7009" spans="2:14">
      <c r="B7009" s="59" t="s">
        <v>11414</v>
      </c>
      <c r="C7009" s="7" t="s">
        <v>11415</v>
      </c>
      <c r="I7009" s="64"/>
      <c r="J7009" s="65"/>
      <c r="K7009" s="10"/>
      <c r="L7009" s="21">
        <v>29348.078160919544</v>
      </c>
      <c r="M7009" s="68"/>
      <c r="N7009" s="4"/>
    </row>
    <row r="7010" spans="2:14">
      <c r="B7010" s="59" t="s">
        <v>11416</v>
      </c>
      <c r="C7010" s="7" t="s">
        <v>11417</v>
      </c>
      <c r="I7010" s="64"/>
      <c r="J7010" s="65"/>
      <c r="K7010" s="10"/>
      <c r="L7010" s="21">
        <v>30996.852298850576</v>
      </c>
      <c r="M7010" s="68"/>
      <c r="N7010" s="4"/>
    </row>
    <row r="7011" spans="2:14">
      <c r="B7011" s="59" t="s">
        <v>11418</v>
      </c>
      <c r="C7011" s="7" t="s">
        <v>11419</v>
      </c>
      <c r="I7011" s="64"/>
      <c r="J7011" s="65"/>
      <c r="K7011" s="10"/>
      <c r="L7011" s="21">
        <v>40240.441379310345</v>
      </c>
      <c r="M7011" s="68"/>
      <c r="N7011" s="4"/>
    </row>
    <row r="7012" spans="2:14">
      <c r="B7012" s="59" t="s">
        <v>11420</v>
      </c>
      <c r="C7012" s="7" t="s">
        <v>11421</v>
      </c>
      <c r="I7012" s="64"/>
      <c r="J7012" s="65"/>
      <c r="K7012" s="10"/>
      <c r="L7012" s="21">
        <v>37516.335632183909</v>
      </c>
      <c r="M7012" s="68"/>
      <c r="N7012" s="4"/>
    </row>
    <row r="7013" spans="2:14">
      <c r="B7013" s="59" t="s">
        <v>11422</v>
      </c>
      <c r="C7013" s="7" t="s">
        <v>11423</v>
      </c>
      <c r="I7013" s="64"/>
      <c r="J7013" s="65"/>
      <c r="K7013" s="10"/>
      <c r="L7013" s="21">
        <v>34444.612068965514</v>
      </c>
      <c r="M7013" s="68"/>
      <c r="N7013" s="4"/>
    </row>
    <row r="7014" spans="2:14">
      <c r="B7014" s="59" t="s">
        <v>11424</v>
      </c>
      <c r="C7014" s="7" t="s">
        <v>11425</v>
      </c>
      <c r="I7014" s="64"/>
      <c r="J7014" s="65"/>
      <c r="K7014" s="10"/>
      <c r="L7014" s="21">
        <v>34444.612068965514</v>
      </c>
      <c r="M7014" s="68"/>
      <c r="N7014" s="4"/>
    </row>
    <row r="7015" spans="2:14">
      <c r="B7015" s="59" t="s">
        <v>11426</v>
      </c>
      <c r="C7015" s="7" t="s">
        <v>11427</v>
      </c>
      <c r="I7015" s="64"/>
      <c r="J7015" s="65"/>
      <c r="K7015" s="10"/>
      <c r="L7015" s="21">
        <v>36515.602298850572</v>
      </c>
      <c r="M7015" s="68"/>
      <c r="N7015" s="4"/>
    </row>
    <row r="7016" spans="2:14">
      <c r="B7016" s="59" t="s">
        <v>11428</v>
      </c>
      <c r="C7016" s="7" t="s">
        <v>11429</v>
      </c>
      <c r="I7016" s="64"/>
      <c r="J7016" s="65"/>
      <c r="K7016" s="10"/>
      <c r="L7016" s="21">
        <v>43604.975862068961</v>
      </c>
      <c r="M7016" s="68"/>
      <c r="N7016" s="4"/>
    </row>
    <row r="7017" spans="2:14">
      <c r="B7017" s="59" t="s">
        <v>11430</v>
      </c>
      <c r="C7017" s="7" t="s">
        <v>11431</v>
      </c>
      <c r="I7017" s="64"/>
      <c r="J7017" s="65"/>
      <c r="K7017" s="10"/>
      <c r="L7017" s="21">
        <v>36666.321264367813</v>
      </c>
      <c r="M7017" s="68"/>
      <c r="N7017" s="4"/>
    </row>
    <row r="7018" spans="2:14">
      <c r="B7018" s="59" t="s">
        <v>11432</v>
      </c>
      <c r="C7018" s="7" t="s">
        <v>11433</v>
      </c>
      <c r="I7018" s="64"/>
      <c r="J7018" s="65"/>
      <c r="K7018" s="10"/>
      <c r="L7018" s="21">
        <v>38942.837356321834</v>
      </c>
      <c r="M7018" s="68"/>
      <c r="N7018" s="4"/>
    </row>
    <row r="7019" spans="2:14">
      <c r="B7019" s="59" t="s">
        <v>11434</v>
      </c>
      <c r="C7019" s="7" t="s">
        <v>11435</v>
      </c>
      <c r="I7019" s="64"/>
      <c r="J7019" s="65"/>
      <c r="K7019" s="10"/>
      <c r="L7019" s="21">
        <v>47323.725287356327</v>
      </c>
      <c r="M7019" s="68"/>
      <c r="N7019" s="4"/>
    </row>
    <row r="7020" spans="2:14">
      <c r="B7020" s="59" t="s">
        <v>11436</v>
      </c>
      <c r="C7020" s="7" t="s">
        <v>11437</v>
      </c>
      <c r="I7020" s="64"/>
      <c r="J7020" s="65"/>
      <c r="K7020" s="10"/>
      <c r="L7020" s="21">
        <v>45463.335632183909</v>
      </c>
      <c r="M7020" s="68"/>
      <c r="N7020" s="4"/>
    </row>
    <row r="7021" spans="2:14">
      <c r="B7021" s="59" t="s">
        <v>11438</v>
      </c>
      <c r="C7021" s="7" t="s">
        <v>11439</v>
      </c>
      <c r="I7021" s="64"/>
      <c r="J7021" s="65"/>
      <c r="K7021" s="10"/>
      <c r="L7021" s="21">
        <v>30470.09712643678</v>
      </c>
      <c r="M7021" s="68"/>
      <c r="N7021" s="4"/>
    </row>
    <row r="7022" spans="2:14">
      <c r="B7022" s="59" t="s">
        <v>11440</v>
      </c>
      <c r="C7022" s="7" t="s">
        <v>11441</v>
      </c>
      <c r="I7022" s="64"/>
      <c r="J7022" s="65"/>
      <c r="K7022" s="10"/>
      <c r="L7022" s="21">
        <v>30470.09712643678</v>
      </c>
      <c r="M7022" s="68"/>
      <c r="N7022" s="4"/>
    </row>
    <row r="7023" spans="2:14">
      <c r="B7023" s="59" t="s">
        <v>11442</v>
      </c>
      <c r="C7023" s="7" t="s">
        <v>11443</v>
      </c>
      <c r="I7023" s="64"/>
      <c r="J7023" s="65"/>
      <c r="K7023" s="10"/>
      <c r="L7023" s="21">
        <v>32541.594827586207</v>
      </c>
      <c r="M7023" s="68"/>
      <c r="N7023" s="4"/>
    </row>
    <row r="7024" spans="2:14">
      <c r="B7024" s="59" t="s">
        <v>11444</v>
      </c>
      <c r="C7024" s="7" t="s">
        <v>11445</v>
      </c>
      <c r="I7024" s="64"/>
      <c r="J7024" s="65"/>
      <c r="K7024" s="10"/>
      <c r="L7024" s="21">
        <v>39631.475862068961</v>
      </c>
      <c r="M7024" s="68"/>
      <c r="N7024" s="4"/>
    </row>
    <row r="7025" spans="2:14">
      <c r="B7025" s="59" t="s">
        <v>11446</v>
      </c>
      <c r="C7025" s="7" t="s">
        <v>11447</v>
      </c>
      <c r="I7025" s="64"/>
      <c r="J7025" s="65"/>
      <c r="K7025" s="10"/>
      <c r="L7025" s="21">
        <v>32690.791379310343</v>
      </c>
      <c r="M7025" s="68"/>
      <c r="N7025" s="4"/>
    </row>
    <row r="7026" spans="2:14">
      <c r="B7026" s="59" t="s">
        <v>11448</v>
      </c>
      <c r="C7026" s="7" t="s">
        <v>11449</v>
      </c>
      <c r="I7026" s="64"/>
      <c r="J7026" s="65"/>
      <c r="K7026" s="10"/>
      <c r="L7026" s="21">
        <v>34971.36724137931</v>
      </c>
      <c r="M7026" s="68"/>
      <c r="N7026" s="4"/>
    </row>
    <row r="7027" spans="2:14">
      <c r="B7027" s="59" t="s">
        <v>11450</v>
      </c>
      <c r="C7027" s="7" t="s">
        <v>11451</v>
      </c>
      <c r="I7027" s="64"/>
      <c r="J7027" s="65"/>
      <c r="K7027" s="10"/>
      <c r="L7027" s="21">
        <v>43349.717816091958</v>
      </c>
      <c r="M7027" s="68"/>
      <c r="N7027" s="4"/>
    </row>
    <row r="7028" spans="2:14">
      <c r="B7028" s="59" t="s">
        <v>11452</v>
      </c>
      <c r="C7028" s="7" t="s">
        <v>11453</v>
      </c>
      <c r="I7028" s="64"/>
      <c r="J7028" s="65"/>
      <c r="K7028" s="10"/>
      <c r="L7028" s="21">
        <v>41490.343103448278</v>
      </c>
      <c r="M7028" s="68"/>
      <c r="N7028" s="4"/>
    </row>
    <row r="7029" spans="2:14">
      <c r="B7029" s="59" t="s">
        <v>11454</v>
      </c>
      <c r="C7029" s="7" t="s">
        <v>11455</v>
      </c>
      <c r="I7029" s="64"/>
      <c r="J7029" s="65"/>
      <c r="K7029" s="10"/>
      <c r="L7029" s="21">
        <v>39609.654597701148</v>
      </c>
      <c r="M7029" s="68"/>
      <c r="N7029" s="4"/>
    </row>
    <row r="7030" spans="2:14">
      <c r="B7030" s="59" t="s">
        <v>11456</v>
      </c>
      <c r="C7030" s="7" t="s">
        <v>11457</v>
      </c>
      <c r="I7030" s="64"/>
      <c r="J7030" s="65"/>
      <c r="K7030" s="10"/>
      <c r="L7030" s="21">
        <v>39609.654597701148</v>
      </c>
      <c r="M7030" s="68"/>
      <c r="N7030" s="4"/>
    </row>
    <row r="7031" spans="2:14">
      <c r="B7031" s="59" t="s">
        <v>11458</v>
      </c>
      <c r="C7031" s="7" t="s">
        <v>11459</v>
      </c>
      <c r="I7031" s="64"/>
      <c r="J7031" s="65"/>
      <c r="K7031" s="10"/>
      <c r="L7031" s="21">
        <v>41681.659770114944</v>
      </c>
      <c r="M7031" s="68"/>
      <c r="N7031" s="4"/>
    </row>
    <row r="7032" spans="2:14">
      <c r="B7032" s="59" t="s">
        <v>11460</v>
      </c>
      <c r="C7032" s="7" t="s">
        <v>11461</v>
      </c>
      <c r="I7032" s="64"/>
      <c r="J7032" s="65"/>
      <c r="K7032" s="10"/>
      <c r="L7032" s="21">
        <v>48769.510919540233</v>
      </c>
      <c r="M7032" s="68"/>
      <c r="N7032" s="4"/>
    </row>
    <row r="7033" spans="2:14">
      <c r="B7033" s="59" t="s">
        <v>11462</v>
      </c>
      <c r="C7033" s="7" t="s">
        <v>11463</v>
      </c>
      <c r="I7033" s="64"/>
      <c r="J7033" s="65"/>
      <c r="K7033" s="10"/>
      <c r="L7033" s="21">
        <v>41830.856321839085</v>
      </c>
      <c r="M7033" s="68"/>
      <c r="N7033" s="4"/>
    </row>
    <row r="7034" spans="2:14">
      <c r="B7034" s="59" t="s">
        <v>11464</v>
      </c>
      <c r="C7034" s="7" t="s">
        <v>11465</v>
      </c>
      <c r="I7034" s="64"/>
      <c r="J7034" s="65"/>
      <c r="K7034" s="10"/>
      <c r="L7034" s="21">
        <v>44109.402298850575</v>
      </c>
      <c r="M7034" s="68"/>
      <c r="N7034" s="4"/>
    </row>
    <row r="7035" spans="2:14">
      <c r="B7035" s="59" t="s">
        <v>11466</v>
      </c>
      <c r="C7035" s="7" t="s">
        <v>11467</v>
      </c>
      <c r="I7035" s="64"/>
      <c r="J7035" s="65"/>
      <c r="K7035" s="10"/>
      <c r="L7035" s="21">
        <v>52488.76781609196</v>
      </c>
      <c r="M7035" s="68"/>
      <c r="N7035" s="4"/>
    </row>
    <row r="7036" spans="2:14">
      <c r="B7036" s="59" t="s">
        <v>11468</v>
      </c>
      <c r="C7036" s="7" t="s">
        <v>11469</v>
      </c>
      <c r="I7036" s="64"/>
      <c r="J7036" s="65"/>
      <c r="K7036" s="10"/>
      <c r="L7036" s="21">
        <v>50628.378160919536</v>
      </c>
      <c r="M7036" s="68"/>
      <c r="N7036" s="4"/>
    </row>
    <row r="7037" spans="2:14">
      <c r="B7037" s="59" t="s">
        <v>11470</v>
      </c>
      <c r="C7037" s="7" t="s">
        <v>11471</v>
      </c>
      <c r="I7037" s="64"/>
      <c r="J7037" s="65"/>
      <c r="K7037" s="10"/>
      <c r="L7037" s="21">
        <v>27832.768965517243</v>
      </c>
      <c r="M7037" s="68"/>
      <c r="N7037" s="4"/>
    </row>
    <row r="7038" spans="2:14">
      <c r="B7038" s="59" t="s">
        <v>11472</v>
      </c>
      <c r="C7038" s="7" t="s">
        <v>11473</v>
      </c>
      <c r="I7038" s="64"/>
      <c r="J7038" s="65"/>
      <c r="K7038" s="10"/>
      <c r="L7038" s="21">
        <v>27832.768965517243</v>
      </c>
      <c r="M7038" s="68"/>
      <c r="N7038" s="4"/>
    </row>
    <row r="7039" spans="2:14">
      <c r="B7039" s="59" t="s">
        <v>11474</v>
      </c>
      <c r="C7039" s="7" t="s">
        <v>11475</v>
      </c>
      <c r="I7039" s="64"/>
      <c r="J7039" s="65"/>
      <c r="K7039" s="10"/>
      <c r="L7039" s="21">
        <v>29905.281609195405</v>
      </c>
      <c r="M7039" s="68"/>
      <c r="N7039" s="4"/>
    </row>
    <row r="7040" spans="2:14">
      <c r="B7040" s="59" t="s">
        <v>11476</v>
      </c>
      <c r="C7040" s="7" t="s">
        <v>11477</v>
      </c>
      <c r="I7040" s="64"/>
      <c r="J7040" s="65"/>
      <c r="K7040" s="10"/>
      <c r="L7040" s="21">
        <v>36992.117816091959</v>
      </c>
      <c r="M7040" s="68"/>
      <c r="N7040" s="4"/>
    </row>
    <row r="7041" spans="2:14">
      <c r="B7041" s="59" t="s">
        <v>11478</v>
      </c>
      <c r="C7041" s="7" t="s">
        <v>11479</v>
      </c>
      <c r="I7041" s="64"/>
      <c r="J7041" s="65"/>
      <c r="K7041" s="10"/>
      <c r="L7041" s="21">
        <v>30053.463218390803</v>
      </c>
      <c r="M7041" s="68"/>
      <c r="N7041" s="4"/>
    </row>
    <row r="7042" spans="2:14">
      <c r="B7042" s="59" t="s">
        <v>11480</v>
      </c>
      <c r="C7042" s="7" t="s">
        <v>11481</v>
      </c>
      <c r="I7042" s="64"/>
      <c r="J7042" s="65"/>
      <c r="K7042" s="10"/>
      <c r="L7042" s="21">
        <v>32334.039080459774</v>
      </c>
      <c r="M7042" s="68"/>
      <c r="N7042" s="4"/>
    </row>
    <row r="7043" spans="2:14">
      <c r="B7043" s="59" t="s">
        <v>11482</v>
      </c>
      <c r="C7043" s="7" t="s">
        <v>11483</v>
      </c>
      <c r="I7043" s="64"/>
      <c r="J7043" s="65"/>
      <c r="K7043" s="10"/>
      <c r="L7043" s="21">
        <v>40711.882183908048</v>
      </c>
      <c r="M7043" s="68"/>
      <c r="N7043" s="4"/>
    </row>
    <row r="7044" spans="2:14">
      <c r="B7044" s="59" t="s">
        <v>11484</v>
      </c>
      <c r="C7044" s="7" t="s">
        <v>11485</v>
      </c>
      <c r="I7044" s="64"/>
      <c r="J7044" s="65"/>
      <c r="K7044" s="10"/>
      <c r="L7044" s="21">
        <v>38850.985057471269</v>
      </c>
      <c r="M7044" s="68"/>
      <c r="N7044" s="4"/>
    </row>
    <row r="7045" spans="2:14">
      <c r="B7045" s="59" t="s">
        <v>11486</v>
      </c>
      <c r="C7045" s="7" t="s">
        <v>11487</v>
      </c>
      <c r="I7045" s="64"/>
      <c r="J7045" s="65"/>
      <c r="K7045" s="10"/>
      <c r="L7045" s="21">
        <v>36181.686206896549</v>
      </c>
      <c r="M7045" s="68"/>
      <c r="N7045" s="4"/>
    </row>
    <row r="7046" spans="2:14">
      <c r="B7046" s="59" t="s">
        <v>11488</v>
      </c>
      <c r="C7046" s="7" t="s">
        <v>11489</v>
      </c>
      <c r="I7046" s="64"/>
      <c r="J7046" s="65"/>
      <c r="K7046" s="10"/>
      <c r="L7046" s="21">
        <v>36181.686206896549</v>
      </c>
      <c r="M7046" s="68"/>
      <c r="N7046" s="4"/>
    </row>
    <row r="7047" spans="2:14">
      <c r="B7047" s="59" t="s">
        <v>11490</v>
      </c>
      <c r="C7047" s="7" t="s">
        <v>11491</v>
      </c>
      <c r="I7047" s="64"/>
      <c r="J7047" s="65"/>
      <c r="K7047" s="10"/>
      <c r="L7047" s="21">
        <v>38252.676436781614</v>
      </c>
      <c r="M7047" s="68"/>
      <c r="N7047" s="4"/>
    </row>
    <row r="7048" spans="2:14">
      <c r="B7048" s="59" t="s">
        <v>11492</v>
      </c>
      <c r="C7048" s="7" t="s">
        <v>11493</v>
      </c>
      <c r="I7048" s="64"/>
      <c r="J7048" s="65"/>
      <c r="K7048" s="10"/>
      <c r="L7048" s="21">
        <v>45340.020114942527</v>
      </c>
      <c r="M7048" s="68"/>
      <c r="N7048" s="4"/>
    </row>
    <row r="7049" spans="2:14">
      <c r="B7049" s="59" t="s">
        <v>11494</v>
      </c>
      <c r="C7049" s="7" t="s">
        <v>11495</v>
      </c>
      <c r="I7049" s="64"/>
      <c r="J7049" s="65"/>
      <c r="K7049" s="10"/>
      <c r="L7049" s="21">
        <v>38402.887931034478</v>
      </c>
      <c r="M7049" s="68"/>
      <c r="N7049" s="4"/>
    </row>
    <row r="7050" spans="2:14">
      <c r="B7050" s="59" t="s">
        <v>11496</v>
      </c>
      <c r="C7050" s="7" t="s">
        <v>11497</v>
      </c>
      <c r="I7050" s="64"/>
      <c r="J7050" s="65"/>
      <c r="K7050" s="10"/>
      <c r="L7050" s="21">
        <v>40680.926436781614</v>
      </c>
      <c r="M7050" s="68"/>
      <c r="N7050" s="4"/>
    </row>
    <row r="7051" spans="2:14">
      <c r="B7051" s="59" t="s">
        <v>11498</v>
      </c>
      <c r="C7051" s="7" t="s">
        <v>11499</v>
      </c>
      <c r="I7051" s="64"/>
      <c r="J7051" s="65"/>
      <c r="K7051" s="10"/>
      <c r="L7051" s="21">
        <v>49058.769540229885</v>
      </c>
      <c r="M7051" s="68"/>
      <c r="N7051" s="4"/>
    </row>
    <row r="7052" spans="2:14">
      <c r="B7052" s="59" t="s">
        <v>11500</v>
      </c>
      <c r="C7052" s="7" t="s">
        <v>11501</v>
      </c>
      <c r="I7052" s="64"/>
      <c r="J7052" s="65"/>
      <c r="K7052" s="10"/>
      <c r="L7052" s="21">
        <v>47200.409770114944</v>
      </c>
      <c r="M7052" s="68"/>
      <c r="N7052" s="4"/>
    </row>
    <row r="7053" spans="2:14">
      <c r="B7053" s="59" t="s">
        <v>11502</v>
      </c>
      <c r="C7053" s="7" t="s">
        <v>11503</v>
      </c>
      <c r="I7053" s="64"/>
      <c r="J7053" s="65"/>
      <c r="K7053" s="10"/>
      <c r="L7053" s="21">
        <v>30613.711494252875</v>
      </c>
      <c r="M7053" s="68"/>
      <c r="N7053" s="4"/>
    </row>
    <row r="7054" spans="2:14">
      <c r="B7054" s="59" t="s">
        <v>11504</v>
      </c>
      <c r="C7054" s="7" t="s">
        <v>11505</v>
      </c>
      <c r="I7054" s="64"/>
      <c r="J7054" s="65"/>
      <c r="K7054" s="10"/>
      <c r="L7054" s="21">
        <v>30613.711494252875</v>
      </c>
      <c r="M7054" s="68"/>
      <c r="N7054" s="4"/>
    </row>
    <row r="7055" spans="2:14">
      <c r="B7055" s="59" t="s">
        <v>11506</v>
      </c>
      <c r="C7055" s="7" t="s">
        <v>11507</v>
      </c>
      <c r="I7055" s="64"/>
      <c r="J7055" s="65"/>
      <c r="K7055" s="10"/>
      <c r="L7055" s="21">
        <v>32688.761494252874</v>
      </c>
      <c r="M7055" s="68"/>
      <c r="N7055" s="4"/>
    </row>
    <row r="7056" spans="2:14">
      <c r="B7056" s="59" t="s">
        <v>11508</v>
      </c>
      <c r="C7056" s="7" t="s">
        <v>11509</v>
      </c>
      <c r="I7056" s="64"/>
      <c r="J7056" s="65"/>
      <c r="K7056" s="10"/>
      <c r="L7056" s="21">
        <v>39777.120114942525</v>
      </c>
      <c r="M7056" s="68"/>
      <c r="N7056" s="4"/>
    </row>
    <row r="7057" spans="2:14">
      <c r="B7057" s="59" t="s">
        <v>11510</v>
      </c>
      <c r="C7057" s="7" t="s">
        <v>11511</v>
      </c>
      <c r="I7057" s="64"/>
      <c r="J7057" s="65"/>
      <c r="K7057" s="10"/>
      <c r="L7057" s="21">
        <v>32838.465517241377</v>
      </c>
      <c r="M7057" s="68"/>
      <c r="N7057" s="4"/>
    </row>
    <row r="7058" spans="2:14">
      <c r="B7058" s="59" t="s">
        <v>11512</v>
      </c>
      <c r="C7058" s="7" t="s">
        <v>11513</v>
      </c>
      <c r="I7058" s="64"/>
      <c r="J7058" s="65"/>
      <c r="K7058" s="10"/>
      <c r="L7058" s="21">
        <v>35113.966666666667</v>
      </c>
      <c r="M7058" s="68"/>
      <c r="N7058" s="4"/>
    </row>
    <row r="7059" spans="2:14">
      <c r="B7059" s="59" t="s">
        <v>11514</v>
      </c>
      <c r="C7059" s="7" t="s">
        <v>11515</v>
      </c>
      <c r="I7059" s="64"/>
      <c r="J7059" s="65"/>
      <c r="K7059" s="10"/>
      <c r="L7059" s="21">
        <v>43493.332183908045</v>
      </c>
      <c r="M7059" s="68"/>
      <c r="N7059" s="4"/>
    </row>
    <row r="7060" spans="2:14">
      <c r="B7060" s="59" t="s">
        <v>11516</v>
      </c>
      <c r="C7060" s="7" t="s">
        <v>11517</v>
      </c>
      <c r="I7060" s="64"/>
      <c r="J7060" s="65"/>
      <c r="K7060" s="10"/>
      <c r="L7060" s="21">
        <v>41634.464942528735</v>
      </c>
      <c r="M7060" s="68"/>
      <c r="N7060" s="4"/>
    </row>
    <row r="7061" spans="2:14">
      <c r="B7061" s="59" t="s">
        <v>11518</v>
      </c>
      <c r="C7061" s="7" t="s">
        <v>11519</v>
      </c>
      <c r="I7061" s="64"/>
      <c r="J7061" s="65"/>
      <c r="K7061" s="10"/>
      <c r="L7061" s="21">
        <v>39796.404022988507</v>
      </c>
      <c r="M7061" s="68"/>
      <c r="N7061" s="4"/>
    </row>
    <row r="7062" spans="2:14">
      <c r="B7062" s="59" t="s">
        <v>11520</v>
      </c>
      <c r="C7062" s="7" t="s">
        <v>11521</v>
      </c>
      <c r="I7062" s="64"/>
      <c r="J7062" s="65"/>
      <c r="K7062" s="10"/>
      <c r="L7062" s="21">
        <v>39796.404022988507</v>
      </c>
      <c r="M7062" s="68"/>
      <c r="N7062" s="4"/>
    </row>
    <row r="7063" spans="2:14">
      <c r="B7063" s="59" t="s">
        <v>11522</v>
      </c>
      <c r="C7063" s="7" t="s">
        <v>11523</v>
      </c>
      <c r="I7063" s="64"/>
      <c r="J7063" s="65"/>
      <c r="K7063" s="10"/>
      <c r="L7063" s="21">
        <v>41870.439080459772</v>
      </c>
      <c r="M7063" s="68"/>
      <c r="N7063" s="4"/>
    </row>
    <row r="7064" spans="2:14">
      <c r="B7064" s="59" t="s">
        <v>11524</v>
      </c>
      <c r="C7064" s="7" t="s">
        <v>11525</v>
      </c>
      <c r="I7064" s="64"/>
      <c r="J7064" s="65"/>
      <c r="K7064" s="10"/>
      <c r="L7064" s="21">
        <v>51032.325287356325</v>
      </c>
      <c r="M7064" s="68"/>
      <c r="N7064" s="4"/>
    </row>
    <row r="7065" spans="2:14">
      <c r="B7065" s="59" t="s">
        <v>11526</v>
      </c>
      <c r="C7065" s="7" t="s">
        <v>11527</v>
      </c>
      <c r="I7065" s="64"/>
      <c r="J7065" s="65"/>
      <c r="K7065" s="10"/>
      <c r="L7065" s="21">
        <v>53254.541954022992</v>
      </c>
      <c r="M7065" s="68"/>
      <c r="N7065" s="4"/>
    </row>
    <row r="7066" spans="2:14">
      <c r="B7066" s="59" t="s">
        <v>11528</v>
      </c>
      <c r="C7066" s="7" t="s">
        <v>11529</v>
      </c>
      <c r="I7066" s="64"/>
      <c r="J7066" s="65"/>
      <c r="K7066" s="10"/>
      <c r="L7066" s="21">
        <v>57756.827011494257</v>
      </c>
      <c r="M7066" s="68"/>
      <c r="N7066" s="4"/>
    </row>
    <row r="7067" spans="2:14">
      <c r="B7067" s="59" t="s">
        <v>11530</v>
      </c>
      <c r="C7067" s="7" t="s">
        <v>11531</v>
      </c>
      <c r="I7067" s="64"/>
      <c r="J7067" s="65"/>
      <c r="K7067" s="10"/>
      <c r="L7067" s="21">
        <v>70636.955172413785</v>
      </c>
      <c r="M7067" s="68"/>
      <c r="N7067" s="4"/>
    </row>
    <row r="7068" spans="2:14">
      <c r="B7068" s="59" t="s">
        <v>11532</v>
      </c>
      <c r="C7068" s="7" t="s">
        <v>11533</v>
      </c>
      <c r="I7068" s="64"/>
      <c r="J7068" s="65"/>
      <c r="K7068" s="10"/>
      <c r="L7068" s="21">
        <v>81655.678735632187</v>
      </c>
      <c r="M7068" s="68"/>
      <c r="N7068" s="4"/>
    </row>
    <row r="7069" spans="2:14">
      <c r="B7069" s="59" t="s">
        <v>11534</v>
      </c>
      <c r="C7069" s="7" t="s">
        <v>11535</v>
      </c>
      <c r="I7069" s="64"/>
      <c r="J7069" s="65"/>
      <c r="K7069" s="10"/>
      <c r="L7069" s="21">
        <v>35166.743678160921</v>
      </c>
      <c r="M7069" s="68"/>
      <c r="N7069" s="4"/>
    </row>
    <row r="7070" spans="2:14">
      <c r="B7070" s="59" t="s">
        <v>11536</v>
      </c>
      <c r="C7070" s="7" t="s">
        <v>11537</v>
      </c>
      <c r="I7070" s="64"/>
      <c r="J7070" s="65"/>
      <c r="K7070" s="10"/>
      <c r="L7070" s="21">
        <v>35166.743678160921</v>
      </c>
      <c r="M7070" s="68"/>
      <c r="N7070" s="4"/>
    </row>
    <row r="7071" spans="2:14">
      <c r="B7071" s="59" t="s">
        <v>11538</v>
      </c>
      <c r="C7071" s="7" t="s">
        <v>11539</v>
      </c>
      <c r="I7071" s="64"/>
      <c r="J7071" s="65"/>
      <c r="K7071" s="10"/>
      <c r="L7071" s="21">
        <v>37242.301149425286</v>
      </c>
      <c r="M7071" s="68"/>
      <c r="N7071" s="4"/>
    </row>
    <row r="7072" spans="2:14">
      <c r="B7072" s="59" t="s">
        <v>11540</v>
      </c>
      <c r="C7072" s="7" t="s">
        <v>11541</v>
      </c>
      <c r="I7072" s="64"/>
      <c r="J7072" s="65"/>
      <c r="K7072" s="10"/>
      <c r="L7072" s="21">
        <v>44329.137356321844</v>
      </c>
      <c r="M7072" s="68"/>
      <c r="N7072" s="4"/>
    </row>
    <row r="7073" spans="2:14">
      <c r="B7073" s="59" t="s">
        <v>11542</v>
      </c>
      <c r="C7073" s="7" t="s">
        <v>11543</v>
      </c>
      <c r="I7073" s="64"/>
      <c r="J7073" s="65"/>
      <c r="K7073" s="10"/>
      <c r="L7073" s="21">
        <v>37388.960344827588</v>
      </c>
      <c r="M7073" s="68"/>
      <c r="N7073" s="4"/>
    </row>
    <row r="7074" spans="2:14">
      <c r="B7074" s="59" t="s">
        <v>11544</v>
      </c>
      <c r="C7074" s="7" t="s">
        <v>11545</v>
      </c>
      <c r="I7074" s="64"/>
      <c r="J7074" s="65"/>
      <c r="K7074" s="10"/>
      <c r="L7074" s="21">
        <v>39669.028735632186</v>
      </c>
      <c r="M7074" s="68"/>
      <c r="N7074" s="4"/>
    </row>
    <row r="7075" spans="2:14">
      <c r="B7075" s="59" t="s">
        <v>11546</v>
      </c>
      <c r="C7075" s="7" t="s">
        <v>11547</v>
      </c>
      <c r="I7075" s="64"/>
      <c r="J7075" s="65"/>
      <c r="K7075" s="10"/>
      <c r="L7075" s="21">
        <v>48048.901724137933</v>
      </c>
      <c r="M7075" s="68"/>
      <c r="N7075" s="4"/>
    </row>
    <row r="7076" spans="2:14">
      <c r="B7076" s="59" t="s">
        <v>11548</v>
      </c>
      <c r="C7076" s="7" t="s">
        <v>11549</v>
      </c>
      <c r="I7076" s="64"/>
      <c r="J7076" s="65"/>
      <c r="K7076" s="10"/>
      <c r="L7076" s="21">
        <v>46188.512068965516</v>
      </c>
      <c r="M7076" s="68"/>
      <c r="N7076" s="4"/>
    </row>
    <row r="7077" spans="2:14">
      <c r="B7077" s="59" t="s">
        <v>11550</v>
      </c>
      <c r="C7077" s="7" t="s">
        <v>11551</v>
      </c>
      <c r="I7077" s="64"/>
      <c r="J7077" s="65"/>
      <c r="K7077" s="10"/>
      <c r="L7077" s="21">
        <v>43729.306321839082</v>
      </c>
      <c r="M7077" s="68"/>
      <c r="N7077" s="4"/>
    </row>
    <row r="7078" spans="2:14">
      <c r="B7078" s="59" t="s">
        <v>11552</v>
      </c>
      <c r="C7078" s="7" t="s">
        <v>11553</v>
      </c>
      <c r="I7078" s="64"/>
      <c r="J7078" s="65"/>
      <c r="K7078" s="10"/>
      <c r="L7078" s="21">
        <v>43729.306321839082</v>
      </c>
      <c r="M7078" s="68"/>
      <c r="N7078" s="4"/>
    </row>
    <row r="7079" spans="2:14">
      <c r="B7079" s="59" t="s">
        <v>11554</v>
      </c>
      <c r="C7079" s="7" t="s">
        <v>11555</v>
      </c>
      <c r="I7079" s="64"/>
      <c r="J7079" s="65"/>
      <c r="K7079" s="10"/>
      <c r="L7079" s="21">
        <v>45802.326436781608</v>
      </c>
      <c r="M7079" s="68"/>
      <c r="N7079" s="4"/>
    </row>
    <row r="7080" spans="2:14">
      <c r="B7080" s="59" t="s">
        <v>11556</v>
      </c>
      <c r="C7080" s="7" t="s">
        <v>11557</v>
      </c>
      <c r="I7080" s="64"/>
      <c r="J7080" s="65"/>
      <c r="K7080" s="10"/>
      <c r="L7080" s="21">
        <v>52890.177586206897</v>
      </c>
      <c r="M7080" s="68"/>
      <c r="N7080" s="4"/>
    </row>
    <row r="7081" spans="2:14">
      <c r="B7081" s="59" t="s">
        <v>11558</v>
      </c>
      <c r="C7081" s="7" t="s">
        <v>11559</v>
      </c>
      <c r="I7081" s="64"/>
      <c r="J7081" s="65"/>
      <c r="K7081" s="10"/>
      <c r="L7081" s="21">
        <v>45952.53793103448</v>
      </c>
      <c r="M7081" s="68"/>
      <c r="N7081" s="4"/>
    </row>
    <row r="7082" spans="2:14">
      <c r="B7082" s="59" t="s">
        <v>11560</v>
      </c>
      <c r="C7082" s="7" t="s">
        <v>11561</v>
      </c>
      <c r="I7082" s="64"/>
      <c r="J7082" s="65"/>
      <c r="K7082" s="10"/>
      <c r="L7082" s="21">
        <v>48231.083908045977</v>
      </c>
      <c r="M7082" s="68"/>
      <c r="N7082" s="4"/>
    </row>
    <row r="7083" spans="2:14">
      <c r="B7083" s="59" t="s">
        <v>11562</v>
      </c>
      <c r="C7083" s="7" t="s">
        <v>11563</v>
      </c>
      <c r="I7083" s="64"/>
      <c r="J7083" s="65"/>
      <c r="K7083" s="10"/>
      <c r="L7083" s="21">
        <v>56607.404597701156</v>
      </c>
      <c r="M7083" s="68"/>
      <c r="N7083" s="4"/>
    </row>
    <row r="7084" spans="2:14">
      <c r="B7084" s="59" t="s">
        <v>11564</v>
      </c>
      <c r="C7084" s="7" t="s">
        <v>11565</v>
      </c>
      <c r="I7084" s="64"/>
      <c r="J7084" s="65"/>
      <c r="K7084" s="10"/>
      <c r="L7084" s="21">
        <v>54750.567241379307</v>
      </c>
      <c r="M7084" s="68"/>
      <c r="N7084" s="4"/>
    </row>
    <row r="7085" spans="2:14">
      <c r="B7085" s="59" t="s">
        <v>11566</v>
      </c>
      <c r="C7085" s="7" t="s">
        <v>11567</v>
      </c>
      <c r="I7085" s="64"/>
      <c r="J7085" s="65"/>
      <c r="K7085" s="10"/>
      <c r="L7085" s="21">
        <v>38683.519540229892</v>
      </c>
      <c r="M7085" s="68"/>
      <c r="N7085" s="4"/>
    </row>
    <row r="7086" spans="2:14">
      <c r="B7086" s="59" t="s">
        <v>11568</v>
      </c>
      <c r="C7086" s="7" t="s">
        <v>11569</v>
      </c>
      <c r="I7086" s="64"/>
      <c r="J7086" s="65"/>
      <c r="K7086" s="10"/>
      <c r="L7086" s="21">
        <v>38683.519540229892</v>
      </c>
      <c r="M7086" s="68"/>
      <c r="N7086" s="4"/>
    </row>
    <row r="7087" spans="2:14">
      <c r="B7087" s="59" t="s">
        <v>11570</v>
      </c>
      <c r="C7087" s="7" t="s">
        <v>11571</v>
      </c>
      <c r="I7087" s="64"/>
      <c r="J7087" s="65"/>
      <c r="K7087" s="10"/>
      <c r="L7087" s="21">
        <v>40759.584482758619</v>
      </c>
      <c r="M7087" s="68"/>
      <c r="N7087" s="4"/>
    </row>
    <row r="7088" spans="2:14">
      <c r="B7088" s="59" t="s">
        <v>11572</v>
      </c>
      <c r="C7088" s="7" t="s">
        <v>11573</v>
      </c>
      <c r="I7088" s="64"/>
      <c r="J7088" s="65"/>
      <c r="K7088" s="10"/>
      <c r="L7088" s="21">
        <v>47844.390804597708</v>
      </c>
      <c r="M7088" s="68"/>
      <c r="N7088" s="4"/>
    </row>
    <row r="7089" spans="2:14">
      <c r="B7089" s="59" t="s">
        <v>11574</v>
      </c>
      <c r="C7089" s="7" t="s">
        <v>11575</v>
      </c>
      <c r="I7089" s="64"/>
      <c r="J7089" s="65"/>
      <c r="K7089" s="10"/>
      <c r="L7089" s="21">
        <v>40906.243678160921</v>
      </c>
      <c r="M7089" s="68"/>
      <c r="N7089" s="4"/>
    </row>
    <row r="7090" spans="2:14">
      <c r="B7090" s="59" t="s">
        <v>11576</v>
      </c>
      <c r="C7090" s="7" t="s">
        <v>11577</v>
      </c>
      <c r="I7090" s="64"/>
      <c r="J7090" s="65"/>
      <c r="K7090" s="10"/>
      <c r="L7090" s="21">
        <v>43184.789655172412</v>
      </c>
      <c r="M7090" s="68"/>
      <c r="N7090" s="4"/>
    </row>
    <row r="7091" spans="2:14">
      <c r="B7091" s="59" t="s">
        <v>11578</v>
      </c>
      <c r="C7091" s="7" t="s">
        <v>11579</v>
      </c>
      <c r="I7091" s="64"/>
      <c r="J7091" s="65"/>
      <c r="K7091" s="10"/>
      <c r="L7091" s="21">
        <v>51563.647701149428</v>
      </c>
      <c r="M7091" s="68"/>
      <c r="N7091" s="4"/>
    </row>
    <row r="7092" spans="2:14">
      <c r="B7092" s="59" t="s">
        <v>11580</v>
      </c>
      <c r="C7092" s="7" t="s">
        <v>11581</v>
      </c>
      <c r="I7092" s="64"/>
      <c r="J7092" s="65"/>
      <c r="K7092" s="10"/>
      <c r="L7092" s="21">
        <v>49703.76551724138</v>
      </c>
      <c r="M7092" s="68"/>
      <c r="N7092" s="4"/>
    </row>
    <row r="7093" spans="2:14">
      <c r="B7093" s="59" t="s">
        <v>11582</v>
      </c>
      <c r="C7093" s="7" t="s">
        <v>11583</v>
      </c>
      <c r="I7093" s="64"/>
      <c r="J7093" s="65"/>
      <c r="K7093" s="10"/>
      <c r="L7093" s="21">
        <v>50288.879885057468</v>
      </c>
      <c r="M7093" s="68"/>
      <c r="N7093" s="4"/>
    </row>
    <row r="7094" spans="2:14">
      <c r="B7094" s="59" t="s">
        <v>11584</v>
      </c>
      <c r="C7094" s="7" t="s">
        <v>11585</v>
      </c>
      <c r="I7094" s="64"/>
      <c r="J7094" s="65"/>
      <c r="K7094" s="10"/>
      <c r="L7094" s="21">
        <v>50288.879885057468</v>
      </c>
      <c r="M7094" s="68"/>
      <c r="N7094" s="4"/>
    </row>
    <row r="7095" spans="2:14">
      <c r="B7095" s="59" t="s">
        <v>11586</v>
      </c>
      <c r="C7095" s="7" t="s">
        <v>11587</v>
      </c>
      <c r="I7095" s="64"/>
      <c r="J7095" s="65"/>
      <c r="K7095" s="10"/>
      <c r="L7095" s="21">
        <v>52592.799425287361</v>
      </c>
      <c r="M7095" s="68"/>
      <c r="N7095" s="4"/>
    </row>
    <row r="7096" spans="2:14">
      <c r="B7096" s="59" t="s">
        <v>11588</v>
      </c>
      <c r="C7096" s="7" t="s">
        <v>11589</v>
      </c>
      <c r="I7096" s="64"/>
      <c r="J7096" s="65"/>
      <c r="K7096" s="10"/>
      <c r="L7096" s="21">
        <v>58813.382183908048</v>
      </c>
      <c r="M7096" s="68"/>
      <c r="N7096" s="4"/>
    </row>
    <row r="7097" spans="2:14">
      <c r="B7097" s="59" t="s">
        <v>11590</v>
      </c>
      <c r="C7097" s="7" t="s">
        <v>11591</v>
      </c>
      <c r="I7097" s="64"/>
      <c r="J7097" s="65"/>
      <c r="K7097" s="10"/>
      <c r="L7097" s="21">
        <v>51875.235057471262</v>
      </c>
      <c r="M7097" s="68"/>
      <c r="N7097" s="4"/>
    </row>
    <row r="7098" spans="2:14">
      <c r="B7098" s="59" t="s">
        <v>11592</v>
      </c>
      <c r="C7098" s="7" t="s">
        <v>11593</v>
      </c>
      <c r="I7098" s="64"/>
      <c r="J7098" s="65"/>
      <c r="K7098" s="10"/>
      <c r="L7098" s="21">
        <v>54153.27356321839</v>
      </c>
      <c r="M7098" s="68"/>
      <c r="N7098" s="4"/>
    </row>
    <row r="7099" spans="2:14">
      <c r="B7099" s="59" t="s">
        <v>11594</v>
      </c>
      <c r="C7099" s="7" t="s">
        <v>11595</v>
      </c>
      <c r="I7099" s="64"/>
      <c r="J7099" s="65"/>
      <c r="K7099" s="10"/>
      <c r="L7099" s="21">
        <v>62532.1316091954</v>
      </c>
      <c r="M7099" s="68"/>
      <c r="N7099" s="4"/>
    </row>
    <row r="7100" spans="2:14">
      <c r="B7100" s="59" t="s">
        <v>11596</v>
      </c>
      <c r="C7100" s="7" t="s">
        <v>11597</v>
      </c>
      <c r="I7100" s="64"/>
      <c r="J7100" s="65"/>
      <c r="K7100" s="10"/>
      <c r="L7100" s="21">
        <v>60673.264367816089</v>
      </c>
      <c r="M7100" s="68"/>
      <c r="N7100" s="4"/>
    </row>
    <row r="7101" spans="2:14">
      <c r="B7101" s="59" t="s">
        <v>11598</v>
      </c>
      <c r="C7101" s="7" t="s">
        <v>11599</v>
      </c>
      <c r="I7101" s="64"/>
      <c r="J7101" s="65"/>
      <c r="K7101" s="10"/>
      <c r="L7101" s="21">
        <v>25520.222413793101</v>
      </c>
      <c r="M7101" s="68"/>
      <c r="N7101" s="4"/>
    </row>
    <row r="7102" spans="2:14">
      <c r="B7102" s="59" t="s">
        <v>96</v>
      </c>
      <c r="C7102" s="7" t="s">
        <v>11600</v>
      </c>
      <c r="I7102" s="64"/>
      <c r="J7102" s="65"/>
      <c r="K7102" s="10"/>
      <c r="L7102" s="21">
        <v>26353.490229885061</v>
      </c>
      <c r="M7102" s="68"/>
      <c r="N7102" s="4"/>
    </row>
    <row r="7103" spans="2:14">
      <c r="B7103" s="59" t="s">
        <v>11601</v>
      </c>
      <c r="C7103" s="7" t="s">
        <v>11602</v>
      </c>
      <c r="I7103" s="64"/>
      <c r="J7103" s="65"/>
      <c r="K7103" s="10"/>
      <c r="L7103" s="21">
        <v>27591.720114942531</v>
      </c>
      <c r="M7103" s="68"/>
      <c r="N7103" s="4"/>
    </row>
    <row r="7104" spans="2:14">
      <c r="B7104" s="59" t="s">
        <v>97</v>
      </c>
      <c r="C7104" s="7" t="s">
        <v>11603</v>
      </c>
      <c r="I7104" s="64"/>
      <c r="J7104" s="65"/>
      <c r="K7104" s="10"/>
      <c r="L7104" s="21">
        <v>35815.799425287354</v>
      </c>
      <c r="M7104" s="68"/>
      <c r="N7104" s="4"/>
    </row>
    <row r="7105" spans="2:14">
      <c r="B7105" s="59" t="s">
        <v>11604</v>
      </c>
      <c r="C7105" s="7" t="s">
        <v>11605</v>
      </c>
      <c r="I7105" s="64"/>
      <c r="J7105" s="65"/>
      <c r="K7105" s="10"/>
      <c r="L7105" s="21">
        <v>28886.279310344831</v>
      </c>
      <c r="M7105" s="68"/>
      <c r="N7105" s="4"/>
    </row>
    <row r="7106" spans="2:14">
      <c r="B7106" s="59" t="s">
        <v>11606</v>
      </c>
      <c r="C7106" s="7" t="s">
        <v>11607</v>
      </c>
      <c r="I7106" s="64"/>
      <c r="J7106" s="65"/>
      <c r="K7106" s="10"/>
      <c r="L7106" s="21">
        <v>30020.477586206896</v>
      </c>
      <c r="M7106" s="68"/>
      <c r="N7106" s="4"/>
    </row>
    <row r="7107" spans="2:14">
      <c r="B7107" s="59" t="s">
        <v>11608</v>
      </c>
      <c r="C7107" s="7" t="s">
        <v>11609</v>
      </c>
      <c r="I7107" s="64"/>
      <c r="J7107" s="65"/>
      <c r="K7107" s="10"/>
      <c r="L7107" s="21">
        <v>39983.153448275865</v>
      </c>
      <c r="M7107" s="68"/>
      <c r="N7107" s="4"/>
    </row>
    <row r="7108" spans="2:14">
      <c r="B7108" s="59" t="s">
        <v>11610</v>
      </c>
      <c r="C7108" s="7" t="s">
        <v>11611</v>
      </c>
      <c r="I7108" s="64"/>
      <c r="J7108" s="65"/>
      <c r="K7108" s="10"/>
      <c r="L7108" s="21">
        <v>36539.453448275861</v>
      </c>
      <c r="M7108" s="68"/>
      <c r="N7108" s="4"/>
    </row>
    <row r="7109" spans="2:14">
      <c r="B7109" s="59" t="s">
        <v>11612</v>
      </c>
      <c r="C7109" s="7" t="s">
        <v>11613</v>
      </c>
      <c r="I7109" s="64"/>
      <c r="J7109" s="65"/>
      <c r="K7109" s="10"/>
      <c r="L7109" s="21">
        <v>33173.396551724138</v>
      </c>
      <c r="M7109" s="68"/>
      <c r="N7109" s="4"/>
    </row>
    <row r="7110" spans="2:14">
      <c r="B7110" s="59" t="s">
        <v>11614</v>
      </c>
      <c r="C7110" s="7" t="s">
        <v>11615</v>
      </c>
      <c r="I7110" s="64"/>
      <c r="J7110" s="65"/>
      <c r="K7110" s="10"/>
      <c r="L7110" s="21">
        <v>33173.396551724138</v>
      </c>
      <c r="M7110" s="68"/>
      <c r="N7110" s="4"/>
    </row>
    <row r="7111" spans="2:14">
      <c r="B7111" s="59" t="s">
        <v>11616</v>
      </c>
      <c r="C7111" s="7" t="s">
        <v>11617</v>
      </c>
      <c r="I7111" s="64"/>
      <c r="J7111" s="65"/>
      <c r="K7111" s="10"/>
      <c r="L7111" s="21">
        <v>35247.431609195402</v>
      </c>
      <c r="M7111" s="68"/>
      <c r="N7111" s="4"/>
    </row>
    <row r="7112" spans="2:14">
      <c r="B7112" s="59" t="s">
        <v>11618</v>
      </c>
      <c r="C7112" s="7" t="s">
        <v>11619</v>
      </c>
      <c r="I7112" s="64"/>
      <c r="J7112" s="65"/>
      <c r="K7112" s="10"/>
      <c r="L7112" s="21">
        <v>42334.775287356322</v>
      </c>
      <c r="M7112" s="68"/>
      <c r="N7112" s="4"/>
    </row>
    <row r="7113" spans="2:14">
      <c r="B7113" s="59" t="s">
        <v>11620</v>
      </c>
      <c r="C7113" s="7" t="s">
        <v>11621</v>
      </c>
      <c r="I7113" s="64"/>
      <c r="J7113" s="65"/>
      <c r="K7113" s="10"/>
      <c r="L7113" s="21">
        <v>35397.643103448274</v>
      </c>
      <c r="M7113" s="68"/>
      <c r="N7113" s="4"/>
    </row>
    <row r="7114" spans="2:14">
      <c r="B7114" s="59" t="s">
        <v>11622</v>
      </c>
      <c r="C7114" s="7" t="s">
        <v>11623</v>
      </c>
      <c r="I7114" s="64"/>
      <c r="J7114" s="65"/>
      <c r="K7114" s="10"/>
      <c r="L7114" s="21">
        <v>37675.174137931033</v>
      </c>
      <c r="M7114" s="68"/>
      <c r="N7114" s="4"/>
    </row>
    <row r="7115" spans="2:14">
      <c r="B7115" s="59" t="s">
        <v>11624</v>
      </c>
      <c r="C7115" s="7" t="s">
        <v>11625</v>
      </c>
      <c r="I7115" s="64"/>
      <c r="J7115" s="65"/>
      <c r="K7115" s="10"/>
      <c r="L7115" s="21">
        <v>46052.002298850573</v>
      </c>
      <c r="M7115" s="68"/>
      <c r="N7115" s="4"/>
    </row>
    <row r="7116" spans="2:14">
      <c r="B7116" s="59" t="s">
        <v>11626</v>
      </c>
      <c r="C7116" s="7" t="s">
        <v>11627</v>
      </c>
      <c r="I7116" s="64"/>
      <c r="J7116" s="65"/>
      <c r="K7116" s="10"/>
      <c r="L7116" s="21">
        <v>44193.642528735632</v>
      </c>
      <c r="M7116" s="68"/>
      <c r="N7116" s="4"/>
    </row>
    <row r="7117" spans="2:14">
      <c r="B7117" s="59" t="s">
        <v>11628</v>
      </c>
      <c r="C7117" s="7" t="s">
        <v>11629</v>
      </c>
      <c r="I7117" s="64"/>
      <c r="J7117" s="65"/>
      <c r="K7117" s="10"/>
      <c r="L7117" s="21">
        <v>29377.511494252874</v>
      </c>
      <c r="M7117" s="68"/>
      <c r="N7117" s="4"/>
    </row>
    <row r="7118" spans="2:14">
      <c r="B7118" s="59" t="s">
        <v>11630</v>
      </c>
      <c r="C7118" s="7" t="s">
        <v>11631</v>
      </c>
      <c r="I7118" s="64"/>
      <c r="J7118" s="65"/>
      <c r="K7118" s="10"/>
      <c r="L7118" s="21">
        <v>29377.511494252874</v>
      </c>
      <c r="M7118" s="68"/>
      <c r="N7118" s="4"/>
    </row>
    <row r="7119" spans="2:14">
      <c r="B7119" s="59" t="s">
        <v>11632</v>
      </c>
      <c r="C7119" s="7" t="s">
        <v>11633</v>
      </c>
      <c r="I7119" s="64"/>
      <c r="J7119" s="65"/>
      <c r="K7119" s="10"/>
      <c r="L7119" s="21">
        <v>31453.068965517243</v>
      </c>
      <c r="M7119" s="68"/>
      <c r="N7119" s="4"/>
    </row>
    <row r="7120" spans="2:14">
      <c r="B7120" s="59" t="s">
        <v>11634</v>
      </c>
      <c r="C7120" s="7" t="s">
        <v>11635</v>
      </c>
      <c r="I7120" s="64"/>
      <c r="J7120" s="65"/>
      <c r="K7120" s="10"/>
      <c r="L7120" s="21">
        <v>40497.627816091961</v>
      </c>
      <c r="M7120" s="68"/>
      <c r="N7120" s="4"/>
    </row>
    <row r="7121" spans="2:14">
      <c r="B7121" s="59" t="s">
        <v>11636</v>
      </c>
      <c r="C7121" s="7" t="s">
        <v>11637</v>
      </c>
      <c r="I7121" s="64"/>
      <c r="J7121" s="65"/>
      <c r="K7121" s="10"/>
      <c r="L7121" s="21">
        <v>31602.26551724138</v>
      </c>
      <c r="M7121" s="68"/>
      <c r="N7121" s="4"/>
    </row>
    <row r="7122" spans="2:14">
      <c r="B7122" s="59" t="s">
        <v>11638</v>
      </c>
      <c r="C7122" s="7" t="s">
        <v>11639</v>
      </c>
      <c r="I7122" s="64"/>
      <c r="J7122" s="65"/>
      <c r="K7122" s="10"/>
      <c r="L7122" s="21">
        <v>33883.348850574715</v>
      </c>
      <c r="M7122" s="68"/>
      <c r="N7122" s="4"/>
    </row>
    <row r="7123" spans="2:14">
      <c r="B7123" s="59" t="s">
        <v>11640</v>
      </c>
      <c r="C7123" s="7" t="s">
        <v>11641</v>
      </c>
      <c r="I7123" s="64"/>
      <c r="J7123" s="65"/>
      <c r="K7123" s="10"/>
      <c r="L7123" s="21">
        <v>42271.848850574715</v>
      </c>
      <c r="M7123" s="68"/>
      <c r="N7123" s="4"/>
    </row>
    <row r="7124" spans="2:14">
      <c r="B7124" s="59" t="s">
        <v>11642</v>
      </c>
      <c r="C7124" s="7" t="s">
        <v>11643</v>
      </c>
      <c r="I7124" s="64"/>
      <c r="J7124" s="65"/>
      <c r="K7124" s="10"/>
      <c r="L7124" s="21">
        <v>40410.951724137929</v>
      </c>
      <c r="M7124" s="68"/>
      <c r="N7124" s="4"/>
    </row>
    <row r="7125" spans="2:14">
      <c r="B7125" s="59" t="s">
        <v>11644</v>
      </c>
      <c r="C7125" s="7" t="s">
        <v>11645</v>
      </c>
      <c r="I7125" s="64"/>
      <c r="J7125" s="65"/>
      <c r="K7125" s="10"/>
      <c r="L7125" s="21">
        <v>38189.75</v>
      </c>
      <c r="M7125" s="68"/>
      <c r="N7125" s="4"/>
    </row>
    <row r="7126" spans="2:14">
      <c r="B7126" s="59" t="s">
        <v>11646</v>
      </c>
      <c r="C7126" s="7" t="s">
        <v>11647</v>
      </c>
      <c r="I7126" s="64"/>
      <c r="J7126" s="65"/>
      <c r="K7126" s="10"/>
      <c r="L7126" s="21">
        <v>38189.75</v>
      </c>
      <c r="M7126" s="68"/>
      <c r="N7126" s="4"/>
    </row>
    <row r="7127" spans="2:14">
      <c r="B7127" s="59" t="s">
        <v>11648</v>
      </c>
      <c r="C7127" s="7" t="s">
        <v>11649</v>
      </c>
      <c r="I7127" s="64"/>
      <c r="J7127" s="65"/>
      <c r="K7127" s="10"/>
      <c r="L7127" s="21">
        <v>40266.322413793103</v>
      </c>
      <c r="M7127" s="68"/>
      <c r="N7127" s="4"/>
    </row>
    <row r="7128" spans="2:14">
      <c r="B7128" s="59" t="s">
        <v>11650</v>
      </c>
      <c r="C7128" s="7" t="s">
        <v>11651</v>
      </c>
      <c r="I7128" s="64"/>
      <c r="J7128" s="65"/>
      <c r="K7128" s="10"/>
      <c r="L7128" s="21">
        <v>47361.785632183906</v>
      </c>
      <c r="M7128" s="68"/>
      <c r="N7128" s="4"/>
    </row>
    <row r="7129" spans="2:14">
      <c r="B7129" s="59" t="s">
        <v>11652</v>
      </c>
      <c r="C7129" s="7" t="s">
        <v>11653</v>
      </c>
      <c r="I7129" s="64"/>
      <c r="J7129" s="65"/>
      <c r="K7129" s="10"/>
      <c r="L7129" s="21">
        <v>40414.504022988505</v>
      </c>
      <c r="M7129" s="68"/>
      <c r="N7129" s="4"/>
    </row>
    <row r="7130" spans="2:14">
      <c r="B7130" s="59" t="s">
        <v>11654</v>
      </c>
      <c r="C7130" s="7" t="s">
        <v>11655</v>
      </c>
      <c r="I7130" s="64"/>
      <c r="J7130" s="65"/>
      <c r="K7130" s="10"/>
      <c r="L7130" s="21">
        <v>42696.602298850579</v>
      </c>
      <c r="M7130" s="68"/>
      <c r="N7130" s="4"/>
    </row>
    <row r="7131" spans="2:14">
      <c r="B7131" s="59" t="s">
        <v>11656</v>
      </c>
      <c r="C7131" s="7" t="s">
        <v>11657</v>
      </c>
      <c r="I7131" s="64"/>
      <c r="J7131" s="65"/>
      <c r="K7131" s="10"/>
      <c r="L7131" s="21">
        <v>51086.11724137931</v>
      </c>
      <c r="M7131" s="68"/>
      <c r="N7131" s="4"/>
    </row>
    <row r="7132" spans="2:14">
      <c r="B7132" s="59" t="s">
        <v>11658</v>
      </c>
      <c r="C7132" s="7" t="s">
        <v>11659</v>
      </c>
      <c r="I7132" s="64"/>
      <c r="J7132" s="65"/>
      <c r="K7132" s="10"/>
      <c r="L7132" s="21">
        <v>49223.697701149424</v>
      </c>
      <c r="M7132" s="68"/>
      <c r="N7132" s="4"/>
    </row>
    <row r="7133" spans="2:14">
      <c r="B7133" s="59" t="s">
        <v>11660</v>
      </c>
      <c r="C7133" s="7" t="s">
        <v>11661</v>
      </c>
      <c r="I7133" s="64"/>
      <c r="J7133" s="65"/>
      <c r="K7133" s="10"/>
      <c r="L7133" s="21">
        <v>28638.125862068966</v>
      </c>
      <c r="M7133" s="68"/>
      <c r="N7133" s="4"/>
    </row>
    <row r="7134" spans="2:14">
      <c r="B7134" s="59" t="s">
        <v>102</v>
      </c>
      <c r="C7134" s="7" t="s">
        <v>11662</v>
      </c>
      <c r="I7134" s="64"/>
      <c r="J7134" s="65"/>
      <c r="K7134" s="10"/>
      <c r="L7134" s="21">
        <v>29026.341379310346</v>
      </c>
      <c r="M7134" s="68"/>
      <c r="N7134" s="4"/>
    </row>
    <row r="7135" spans="2:14">
      <c r="B7135" s="59" t="s">
        <v>11663</v>
      </c>
      <c r="C7135" s="7" t="s">
        <v>11664</v>
      </c>
      <c r="I7135" s="64"/>
      <c r="J7135" s="65"/>
      <c r="K7135" s="10"/>
      <c r="L7135" s="21">
        <v>30711.653448275862</v>
      </c>
      <c r="M7135" s="68"/>
      <c r="N7135" s="4"/>
    </row>
    <row r="7136" spans="2:14">
      <c r="B7136" s="59" t="s">
        <v>103</v>
      </c>
      <c r="C7136" s="7" t="s">
        <v>11665</v>
      </c>
      <c r="I7136" s="64"/>
      <c r="J7136" s="65"/>
      <c r="K7136" s="10"/>
      <c r="L7136" s="21">
        <v>38313.065517241375</v>
      </c>
      <c r="M7136" s="68"/>
      <c r="N7136" s="4"/>
    </row>
    <row r="7137" spans="2:14">
      <c r="B7137" s="59" t="s">
        <v>11666</v>
      </c>
      <c r="C7137" s="7" t="s">
        <v>11667</v>
      </c>
      <c r="I7137" s="64"/>
      <c r="J7137" s="65"/>
      <c r="K7137" s="10"/>
      <c r="L7137" s="21">
        <v>31536.294252873566</v>
      </c>
      <c r="M7137" s="68"/>
      <c r="N7137" s="4"/>
    </row>
    <row r="7138" spans="2:14">
      <c r="B7138" s="59" t="s">
        <v>11668</v>
      </c>
      <c r="C7138" s="7" t="s">
        <v>11669</v>
      </c>
      <c r="I7138" s="64"/>
      <c r="J7138" s="65"/>
      <c r="K7138" s="10"/>
      <c r="L7138" s="21">
        <v>33137.36609195402</v>
      </c>
      <c r="M7138" s="68"/>
      <c r="N7138" s="4"/>
    </row>
    <row r="7139" spans="2:14">
      <c r="B7139" s="59" t="s">
        <v>11670</v>
      </c>
      <c r="C7139" s="7" t="s">
        <v>11671</v>
      </c>
      <c r="I7139" s="64"/>
      <c r="J7139" s="65"/>
      <c r="K7139" s="10"/>
      <c r="L7139" s="21">
        <v>42429.16494252874</v>
      </c>
      <c r="M7139" s="68"/>
      <c r="N7139" s="4"/>
    </row>
    <row r="7140" spans="2:14">
      <c r="B7140" s="59" t="s">
        <v>11672</v>
      </c>
      <c r="C7140" s="7" t="s">
        <v>11673</v>
      </c>
      <c r="I7140" s="64"/>
      <c r="J7140" s="65"/>
      <c r="K7140" s="10"/>
      <c r="L7140" s="21">
        <v>39657.864367816088</v>
      </c>
      <c r="M7140" s="68"/>
      <c r="N7140" s="4"/>
    </row>
    <row r="7141" spans="2:14">
      <c r="B7141" s="59" t="s">
        <v>11674</v>
      </c>
      <c r="C7141" s="7" t="s">
        <v>11675</v>
      </c>
      <c r="I7141" s="64"/>
      <c r="J7141" s="65"/>
      <c r="K7141" s="10"/>
      <c r="L7141" s="21">
        <v>37227.584482758626</v>
      </c>
      <c r="M7141" s="68"/>
      <c r="N7141" s="4"/>
    </row>
    <row r="7142" spans="2:14">
      <c r="B7142" s="59" t="s">
        <v>11676</v>
      </c>
      <c r="C7142" s="7" t="s">
        <v>11677</v>
      </c>
      <c r="I7142" s="64"/>
      <c r="J7142" s="65"/>
      <c r="K7142" s="10"/>
      <c r="L7142" s="21">
        <v>37227.584482758626</v>
      </c>
      <c r="M7142" s="68"/>
      <c r="N7142" s="4"/>
    </row>
    <row r="7143" spans="2:14">
      <c r="B7143" s="59" t="s">
        <v>11678</v>
      </c>
      <c r="C7143" s="7" t="s">
        <v>11679</v>
      </c>
      <c r="I7143" s="64"/>
      <c r="J7143" s="65"/>
      <c r="K7143" s="10"/>
      <c r="L7143" s="21">
        <v>39299.589655172422</v>
      </c>
      <c r="M7143" s="68"/>
      <c r="N7143" s="4"/>
    </row>
    <row r="7144" spans="2:14">
      <c r="B7144" s="59" t="s">
        <v>11680</v>
      </c>
      <c r="C7144" s="7" t="s">
        <v>11681</v>
      </c>
      <c r="I7144" s="64"/>
      <c r="J7144" s="65"/>
      <c r="K7144" s="10"/>
      <c r="L7144" s="21">
        <v>46388.963218390803</v>
      </c>
      <c r="M7144" s="68"/>
      <c r="N7144" s="4"/>
    </row>
    <row r="7145" spans="2:14">
      <c r="B7145" s="59" t="s">
        <v>11682</v>
      </c>
      <c r="C7145" s="7" t="s">
        <v>11683</v>
      </c>
      <c r="I7145" s="64"/>
      <c r="J7145" s="65"/>
      <c r="K7145" s="10"/>
      <c r="L7145" s="21">
        <v>39448.786206896555</v>
      </c>
      <c r="M7145" s="68"/>
      <c r="N7145" s="4"/>
    </row>
    <row r="7146" spans="2:14">
      <c r="B7146" s="59" t="s">
        <v>11684</v>
      </c>
      <c r="C7146" s="7" t="s">
        <v>11685</v>
      </c>
      <c r="I7146" s="64"/>
      <c r="J7146" s="65"/>
      <c r="K7146" s="10"/>
      <c r="L7146" s="21">
        <v>41727.332183908045</v>
      </c>
      <c r="M7146" s="68"/>
      <c r="N7146" s="4"/>
    </row>
    <row r="7147" spans="2:14">
      <c r="B7147" s="59" t="s">
        <v>11686</v>
      </c>
      <c r="C7147" s="7" t="s">
        <v>11687</v>
      </c>
      <c r="I7147" s="64"/>
      <c r="J7147" s="65"/>
      <c r="K7147" s="10"/>
      <c r="L7147" s="21">
        <v>50106.697701149424</v>
      </c>
      <c r="M7147" s="68"/>
      <c r="N7147" s="4"/>
    </row>
    <row r="7148" spans="2:14">
      <c r="B7148" s="59" t="s">
        <v>11688</v>
      </c>
      <c r="C7148" s="7" t="s">
        <v>11689</v>
      </c>
      <c r="I7148" s="64"/>
      <c r="J7148" s="65"/>
      <c r="K7148" s="10"/>
      <c r="L7148" s="21">
        <v>48247.322988505752</v>
      </c>
      <c r="M7148" s="68"/>
      <c r="N7148" s="4"/>
    </row>
    <row r="7149" spans="2:14">
      <c r="B7149" s="59" t="s">
        <v>11690</v>
      </c>
      <c r="C7149" s="7" t="s">
        <v>11691</v>
      </c>
      <c r="I7149" s="64"/>
      <c r="J7149" s="65"/>
      <c r="K7149" s="10"/>
      <c r="L7149" s="21">
        <v>32931.332758620687</v>
      </c>
      <c r="M7149" s="68"/>
      <c r="N7149" s="4"/>
    </row>
    <row r="7150" spans="2:14">
      <c r="B7150" s="59" t="s">
        <v>11692</v>
      </c>
      <c r="C7150" s="7" t="s">
        <v>11693</v>
      </c>
      <c r="I7150" s="64"/>
      <c r="J7150" s="65"/>
      <c r="K7150" s="10"/>
      <c r="L7150" s="21">
        <v>32931.332758620687</v>
      </c>
      <c r="M7150" s="68"/>
      <c r="N7150" s="4"/>
    </row>
    <row r="7151" spans="2:14">
      <c r="B7151" s="59" t="s">
        <v>11694</v>
      </c>
      <c r="C7151" s="7" t="s">
        <v>11695</v>
      </c>
      <c r="I7151" s="64"/>
      <c r="J7151" s="65"/>
      <c r="K7151" s="10"/>
      <c r="L7151" s="21">
        <v>35005.367816091959</v>
      </c>
      <c r="M7151" s="68"/>
      <c r="N7151" s="4"/>
    </row>
    <row r="7152" spans="2:14">
      <c r="B7152" s="59" t="s">
        <v>11696</v>
      </c>
      <c r="C7152" s="7" t="s">
        <v>11697</v>
      </c>
      <c r="I7152" s="64"/>
      <c r="J7152" s="65"/>
      <c r="K7152" s="10"/>
      <c r="L7152" s="21">
        <v>42092.711494252871</v>
      </c>
      <c r="M7152" s="68"/>
      <c r="N7152" s="4"/>
    </row>
    <row r="7153" spans="2:14">
      <c r="B7153" s="59" t="s">
        <v>11698</v>
      </c>
      <c r="C7153" s="7" t="s">
        <v>11699</v>
      </c>
      <c r="I7153" s="64"/>
      <c r="J7153" s="65"/>
      <c r="K7153" s="10"/>
      <c r="L7153" s="21">
        <v>35154.564367816092</v>
      </c>
      <c r="M7153" s="68"/>
      <c r="N7153" s="4"/>
    </row>
    <row r="7154" spans="2:14">
      <c r="B7154" s="59" t="s">
        <v>11700</v>
      </c>
      <c r="C7154" s="7" t="s">
        <v>11701</v>
      </c>
      <c r="I7154" s="64"/>
      <c r="J7154" s="65"/>
      <c r="K7154" s="10"/>
      <c r="L7154" s="21">
        <v>37432.602873563221</v>
      </c>
      <c r="M7154" s="68"/>
      <c r="N7154" s="4"/>
    </row>
    <row r="7155" spans="2:14">
      <c r="B7155" s="59" t="s">
        <v>11702</v>
      </c>
      <c r="C7155" s="7" t="s">
        <v>11703</v>
      </c>
      <c r="I7155" s="64"/>
      <c r="J7155" s="65"/>
      <c r="K7155" s="10"/>
      <c r="L7155" s="21">
        <v>45812.475862068968</v>
      </c>
      <c r="M7155" s="68"/>
      <c r="N7155" s="4"/>
    </row>
    <row r="7156" spans="2:14">
      <c r="B7156" s="59" t="s">
        <v>11704</v>
      </c>
      <c r="C7156" s="7" t="s">
        <v>11705</v>
      </c>
      <c r="I7156" s="64"/>
      <c r="J7156" s="65"/>
      <c r="K7156" s="10"/>
      <c r="L7156" s="21">
        <v>43952.086206896558</v>
      </c>
      <c r="M7156" s="68"/>
      <c r="N7156" s="4"/>
    </row>
    <row r="7157" spans="2:14">
      <c r="B7157" s="59" t="s">
        <v>11706</v>
      </c>
      <c r="C7157" s="7" t="s">
        <v>11707</v>
      </c>
      <c r="I7157" s="64"/>
      <c r="J7157" s="65"/>
      <c r="K7157" s="10"/>
      <c r="L7157" s="21">
        <v>42811.798275862064</v>
      </c>
      <c r="M7157" s="68"/>
      <c r="N7157" s="4"/>
    </row>
    <row r="7158" spans="2:14">
      <c r="B7158" s="59" t="s">
        <v>11708</v>
      </c>
      <c r="C7158" s="7" t="s">
        <v>11709</v>
      </c>
      <c r="I7158" s="64"/>
      <c r="J7158" s="65"/>
      <c r="K7158" s="10"/>
      <c r="L7158" s="21">
        <v>42811.798275862064</v>
      </c>
      <c r="M7158" s="68"/>
      <c r="N7158" s="4"/>
    </row>
    <row r="7159" spans="2:14">
      <c r="B7159" s="59" t="s">
        <v>11710</v>
      </c>
      <c r="C7159" s="7" t="s">
        <v>11711</v>
      </c>
      <c r="I7159" s="64"/>
      <c r="J7159" s="65"/>
      <c r="K7159" s="10"/>
      <c r="L7159" s="21">
        <v>44881.773563218398</v>
      </c>
      <c r="M7159" s="68"/>
      <c r="N7159" s="4"/>
    </row>
    <row r="7160" spans="2:14">
      <c r="B7160" s="59" t="s">
        <v>11712</v>
      </c>
      <c r="C7160" s="7" t="s">
        <v>11713</v>
      </c>
      <c r="I7160" s="64"/>
      <c r="J7160" s="65"/>
      <c r="K7160" s="10"/>
      <c r="L7160" s="21">
        <v>51971.147126436786</v>
      </c>
      <c r="M7160" s="68"/>
      <c r="N7160" s="4"/>
    </row>
    <row r="7161" spans="2:14">
      <c r="B7161" s="59" t="s">
        <v>11714</v>
      </c>
      <c r="C7161" s="7" t="s">
        <v>11715</v>
      </c>
      <c r="I7161" s="64"/>
      <c r="J7161" s="65"/>
      <c r="K7161" s="10"/>
      <c r="L7161" s="21">
        <v>45034.014942528738</v>
      </c>
      <c r="M7161" s="68"/>
      <c r="N7161" s="4"/>
    </row>
    <row r="7162" spans="2:14">
      <c r="B7162" s="59" t="s">
        <v>11716</v>
      </c>
      <c r="C7162" s="7" t="s">
        <v>11717</v>
      </c>
      <c r="I7162" s="64"/>
      <c r="J7162" s="65"/>
      <c r="K7162" s="10"/>
      <c r="L7162" s="21">
        <v>47312.053448275859</v>
      </c>
      <c r="M7162" s="68"/>
      <c r="N7162" s="4"/>
    </row>
    <row r="7163" spans="2:14">
      <c r="B7163" s="59" t="s">
        <v>11718</v>
      </c>
      <c r="C7163" s="7" t="s">
        <v>11719</v>
      </c>
      <c r="I7163" s="64"/>
      <c r="J7163" s="65"/>
      <c r="K7163" s="10"/>
      <c r="L7163" s="21">
        <v>55690.911494252876</v>
      </c>
      <c r="M7163" s="68"/>
      <c r="N7163" s="4"/>
    </row>
    <row r="7164" spans="2:14">
      <c r="B7164" s="59" t="s">
        <v>11720</v>
      </c>
      <c r="C7164" s="7" t="s">
        <v>11721</v>
      </c>
      <c r="I7164" s="64"/>
      <c r="J7164" s="65"/>
      <c r="K7164" s="10"/>
      <c r="L7164" s="21">
        <v>53830.521839080466</v>
      </c>
      <c r="M7164" s="68"/>
      <c r="N7164" s="4"/>
    </row>
    <row r="7165" spans="2:14">
      <c r="B7165" s="59" t="s">
        <v>11722</v>
      </c>
      <c r="C7165" s="7" t="s">
        <v>11723</v>
      </c>
      <c r="I7165" s="64"/>
      <c r="J7165" s="65"/>
      <c r="K7165" s="10"/>
      <c r="L7165" s="21">
        <v>29974.297701149426</v>
      </c>
      <c r="M7165" s="68"/>
      <c r="N7165" s="4"/>
    </row>
    <row r="7166" spans="2:14">
      <c r="B7166" s="59" t="s">
        <v>11724</v>
      </c>
      <c r="C7166" s="7" t="s">
        <v>11725</v>
      </c>
      <c r="I7166" s="64"/>
      <c r="J7166" s="65"/>
      <c r="K7166" s="10"/>
      <c r="L7166" s="21">
        <v>29974.297701149426</v>
      </c>
      <c r="M7166" s="68"/>
      <c r="N7166" s="4"/>
    </row>
    <row r="7167" spans="2:14">
      <c r="B7167" s="59" t="s">
        <v>11726</v>
      </c>
      <c r="C7167" s="7" t="s">
        <v>11727</v>
      </c>
      <c r="I7167" s="64"/>
      <c r="J7167" s="65"/>
      <c r="K7167" s="10"/>
      <c r="L7167" s="21">
        <v>32047.317816091952</v>
      </c>
      <c r="M7167" s="68"/>
      <c r="N7167" s="4"/>
    </row>
    <row r="7168" spans="2:14">
      <c r="B7168" s="59" t="s">
        <v>11728</v>
      </c>
      <c r="C7168" s="7" t="s">
        <v>11729</v>
      </c>
      <c r="I7168" s="64"/>
      <c r="J7168" s="65"/>
      <c r="K7168" s="10"/>
      <c r="L7168" s="21">
        <v>39133.646551724138</v>
      </c>
      <c r="M7168" s="68"/>
      <c r="N7168" s="4"/>
    </row>
    <row r="7169" spans="2:14">
      <c r="B7169" s="59" t="s">
        <v>11730</v>
      </c>
      <c r="C7169" s="7" t="s">
        <v>11731</v>
      </c>
      <c r="I7169" s="64"/>
      <c r="J7169" s="65"/>
      <c r="K7169" s="10"/>
      <c r="L7169" s="21">
        <v>32196.006896551728</v>
      </c>
      <c r="M7169" s="68"/>
      <c r="N7169" s="4"/>
    </row>
    <row r="7170" spans="2:14">
      <c r="B7170" s="59" t="s">
        <v>11732</v>
      </c>
      <c r="C7170" s="7" t="s">
        <v>11733</v>
      </c>
      <c r="I7170" s="64"/>
      <c r="J7170" s="65"/>
      <c r="K7170" s="10"/>
      <c r="L7170" s="21">
        <v>34474.552873563218</v>
      </c>
      <c r="M7170" s="68"/>
      <c r="N7170" s="4"/>
    </row>
    <row r="7171" spans="2:14">
      <c r="B7171" s="59" t="s">
        <v>11734</v>
      </c>
      <c r="C7171" s="7" t="s">
        <v>11735</v>
      </c>
      <c r="I7171" s="64"/>
      <c r="J7171" s="65"/>
      <c r="K7171" s="10"/>
      <c r="L7171" s="21">
        <v>42853.410919540227</v>
      </c>
      <c r="M7171" s="68"/>
      <c r="N7171" s="4"/>
    </row>
    <row r="7172" spans="2:14">
      <c r="B7172" s="59" t="s">
        <v>11736</v>
      </c>
      <c r="C7172" s="7" t="s">
        <v>11737</v>
      </c>
      <c r="I7172" s="64"/>
      <c r="J7172" s="65"/>
      <c r="K7172" s="10"/>
      <c r="L7172" s="21">
        <v>40994.036206896555</v>
      </c>
      <c r="M7172" s="68"/>
      <c r="N7172" s="4"/>
    </row>
    <row r="7173" spans="2:14">
      <c r="B7173" s="59" t="s">
        <v>11738</v>
      </c>
      <c r="C7173" s="7" t="s">
        <v>11739</v>
      </c>
      <c r="I7173" s="64"/>
      <c r="J7173" s="65"/>
      <c r="K7173" s="10"/>
      <c r="L7173" s="21">
        <v>35967.533333333333</v>
      </c>
      <c r="M7173" s="68"/>
      <c r="N7173" s="4"/>
    </row>
    <row r="7174" spans="2:14">
      <c r="B7174" s="59" t="s">
        <v>11740</v>
      </c>
      <c r="C7174" s="7" t="s">
        <v>11741</v>
      </c>
      <c r="I7174" s="64"/>
      <c r="J7174" s="65"/>
      <c r="K7174" s="10"/>
      <c r="L7174" s="21">
        <v>35967.533333333333</v>
      </c>
      <c r="M7174" s="68"/>
      <c r="N7174" s="4"/>
    </row>
    <row r="7175" spans="2:14">
      <c r="B7175" s="59" t="s">
        <v>11742</v>
      </c>
      <c r="C7175" s="7" t="s">
        <v>11743</v>
      </c>
      <c r="I7175" s="64"/>
      <c r="J7175" s="65"/>
      <c r="K7175" s="10"/>
      <c r="L7175" s="21">
        <v>38040.553448275859</v>
      </c>
      <c r="M7175" s="68"/>
      <c r="N7175" s="4"/>
    </row>
    <row r="7176" spans="2:14">
      <c r="B7176" s="59" t="s">
        <v>11744</v>
      </c>
      <c r="C7176" s="7" t="s">
        <v>11745</v>
      </c>
      <c r="I7176" s="64"/>
      <c r="J7176" s="65"/>
      <c r="K7176" s="10"/>
      <c r="L7176" s="21">
        <v>45127.897126436779</v>
      </c>
      <c r="M7176" s="68"/>
      <c r="N7176" s="4"/>
    </row>
    <row r="7177" spans="2:14">
      <c r="B7177" s="59" t="s">
        <v>11746</v>
      </c>
      <c r="C7177" s="7" t="s">
        <v>11747</v>
      </c>
      <c r="I7177" s="64"/>
      <c r="J7177" s="65"/>
      <c r="K7177" s="10"/>
      <c r="L7177" s="21">
        <v>38188.735057471269</v>
      </c>
      <c r="M7177" s="68"/>
      <c r="N7177" s="4"/>
    </row>
    <row r="7178" spans="2:14">
      <c r="B7178" s="59" t="s">
        <v>11748</v>
      </c>
      <c r="C7178" s="7" t="s">
        <v>11749</v>
      </c>
      <c r="I7178" s="64"/>
      <c r="J7178" s="65"/>
      <c r="K7178" s="10"/>
      <c r="L7178" s="21">
        <v>40468.803448275859</v>
      </c>
      <c r="M7178" s="68"/>
      <c r="N7178" s="4"/>
    </row>
    <row r="7179" spans="2:14">
      <c r="B7179" s="59" t="s">
        <v>11750</v>
      </c>
      <c r="C7179" s="7" t="s">
        <v>11751</v>
      </c>
      <c r="I7179" s="64"/>
      <c r="J7179" s="65"/>
      <c r="K7179" s="10"/>
      <c r="L7179" s="21">
        <v>48847.661494252869</v>
      </c>
      <c r="M7179" s="68"/>
      <c r="N7179" s="4"/>
    </row>
    <row r="7180" spans="2:14">
      <c r="B7180" s="59" t="s">
        <v>11752</v>
      </c>
      <c r="C7180" s="7" t="s">
        <v>11753</v>
      </c>
      <c r="I7180" s="64"/>
      <c r="J7180" s="65"/>
      <c r="K7180" s="10"/>
      <c r="L7180" s="21">
        <v>46988.794252873566</v>
      </c>
      <c r="M7180" s="68"/>
      <c r="N7180" s="4"/>
    </row>
    <row r="7181" spans="2:14">
      <c r="B7181" s="59" t="s">
        <v>11754</v>
      </c>
      <c r="C7181" s="7" t="s">
        <v>11755</v>
      </c>
      <c r="I7181" s="64"/>
      <c r="J7181" s="65"/>
      <c r="K7181" s="10"/>
      <c r="L7181" s="21">
        <v>32971.422988505743</v>
      </c>
      <c r="M7181" s="68"/>
      <c r="N7181" s="4"/>
    </row>
    <row r="7182" spans="2:14">
      <c r="B7182" s="59" t="s">
        <v>11756</v>
      </c>
      <c r="C7182" s="7" t="s">
        <v>11757</v>
      </c>
      <c r="I7182" s="64"/>
      <c r="J7182" s="65"/>
      <c r="K7182" s="10"/>
      <c r="L7182" s="21">
        <v>32971.422988505743</v>
      </c>
      <c r="M7182" s="68"/>
      <c r="N7182" s="4"/>
    </row>
    <row r="7183" spans="2:14">
      <c r="B7183" s="59" t="s">
        <v>11758</v>
      </c>
      <c r="C7183" s="7" t="s">
        <v>11759</v>
      </c>
      <c r="I7183" s="64"/>
      <c r="J7183" s="65"/>
      <c r="K7183" s="10"/>
      <c r="L7183" s="21">
        <v>35043.935632183908</v>
      </c>
      <c r="M7183" s="68"/>
      <c r="N7183" s="4"/>
    </row>
    <row r="7184" spans="2:14">
      <c r="B7184" s="59" t="s">
        <v>11760</v>
      </c>
      <c r="C7184" s="7" t="s">
        <v>11761</v>
      </c>
      <c r="I7184" s="64"/>
      <c r="J7184" s="65"/>
      <c r="K7184" s="10"/>
      <c r="L7184" s="21">
        <v>42131.279310344835</v>
      </c>
      <c r="M7184" s="68"/>
      <c r="N7184" s="4"/>
    </row>
    <row r="7185" spans="2:14">
      <c r="B7185" s="59" t="s">
        <v>11762</v>
      </c>
      <c r="C7185" s="7" t="s">
        <v>11763</v>
      </c>
      <c r="I7185" s="64"/>
      <c r="J7185" s="65"/>
      <c r="K7185" s="10"/>
      <c r="L7185" s="21">
        <v>35193.63965517241</v>
      </c>
      <c r="M7185" s="68"/>
      <c r="N7185" s="4"/>
    </row>
    <row r="7186" spans="2:14">
      <c r="B7186" s="59" t="s">
        <v>11764</v>
      </c>
      <c r="C7186" s="7" t="s">
        <v>11765</v>
      </c>
      <c r="I7186" s="64"/>
      <c r="J7186" s="65"/>
      <c r="K7186" s="10"/>
      <c r="L7186" s="21">
        <v>37470.155747126439</v>
      </c>
      <c r="M7186" s="68"/>
      <c r="N7186" s="4"/>
    </row>
    <row r="7187" spans="2:14">
      <c r="B7187" s="59" t="s">
        <v>11766</v>
      </c>
      <c r="C7187" s="7" t="s">
        <v>11767</v>
      </c>
      <c r="I7187" s="64"/>
      <c r="J7187" s="65"/>
      <c r="K7187" s="10"/>
      <c r="L7187" s="21">
        <v>45851.043678160924</v>
      </c>
      <c r="M7187" s="68"/>
      <c r="N7187" s="4"/>
    </row>
    <row r="7188" spans="2:14">
      <c r="B7188" s="59" t="s">
        <v>11768</v>
      </c>
      <c r="C7188" s="7" t="s">
        <v>11769</v>
      </c>
      <c r="I7188" s="64"/>
      <c r="J7188" s="65"/>
      <c r="K7188" s="10"/>
      <c r="L7188" s="21">
        <v>43990.654022988507</v>
      </c>
      <c r="M7188" s="68"/>
      <c r="N7188" s="4"/>
    </row>
    <row r="7189" spans="2:14">
      <c r="B7189" s="59" t="s">
        <v>11770</v>
      </c>
      <c r="C7189" s="7" t="s">
        <v>11771</v>
      </c>
      <c r="I7189" s="64"/>
      <c r="J7189" s="65"/>
      <c r="K7189" s="10"/>
      <c r="L7189" s="21">
        <v>42858.485632183911</v>
      </c>
      <c r="M7189" s="68"/>
      <c r="N7189" s="4"/>
    </row>
    <row r="7190" spans="2:14">
      <c r="B7190" s="59" t="s">
        <v>11772</v>
      </c>
      <c r="C7190" s="7" t="s">
        <v>11773</v>
      </c>
      <c r="I7190" s="64"/>
      <c r="J7190" s="65"/>
      <c r="K7190" s="10"/>
      <c r="L7190" s="21">
        <v>42858.485632183911</v>
      </c>
      <c r="M7190" s="68"/>
      <c r="N7190" s="4"/>
    </row>
    <row r="7191" spans="2:14">
      <c r="B7191" s="59" t="s">
        <v>11774</v>
      </c>
      <c r="C7191" s="7" t="s">
        <v>11775</v>
      </c>
      <c r="I7191" s="64"/>
      <c r="J7191" s="65"/>
      <c r="K7191" s="10"/>
      <c r="L7191" s="21">
        <v>44933.535632183906</v>
      </c>
      <c r="M7191" s="68"/>
      <c r="N7191" s="4"/>
    </row>
    <row r="7192" spans="2:14">
      <c r="B7192" s="59" t="s">
        <v>11776</v>
      </c>
      <c r="C7192" s="7" t="s">
        <v>11777</v>
      </c>
      <c r="I7192" s="64"/>
      <c r="J7192" s="65"/>
      <c r="K7192" s="10"/>
      <c r="L7192" s="21">
        <v>52020.879310344826</v>
      </c>
      <c r="M7192" s="68"/>
      <c r="N7192" s="4"/>
    </row>
    <row r="7193" spans="2:14">
      <c r="B7193" s="59" t="s">
        <v>11778</v>
      </c>
      <c r="C7193" s="7" t="s">
        <v>11779</v>
      </c>
      <c r="I7193" s="64"/>
      <c r="J7193" s="65"/>
      <c r="K7193" s="10"/>
      <c r="L7193" s="21">
        <v>45082.732183908047</v>
      </c>
      <c r="M7193" s="68"/>
      <c r="N7193" s="4"/>
    </row>
    <row r="7194" spans="2:14">
      <c r="B7194" s="59" t="s">
        <v>11780</v>
      </c>
      <c r="C7194" s="7" t="s">
        <v>11781</v>
      </c>
      <c r="I7194" s="64"/>
      <c r="J7194" s="65"/>
      <c r="K7194" s="10"/>
      <c r="L7194" s="21">
        <v>47360.770689655168</v>
      </c>
      <c r="M7194" s="68"/>
      <c r="N7194" s="4"/>
    </row>
    <row r="7195" spans="2:14">
      <c r="B7195" s="59" t="s">
        <v>11782</v>
      </c>
      <c r="C7195" s="7" t="s">
        <v>11783</v>
      </c>
      <c r="I7195" s="64"/>
      <c r="J7195" s="65"/>
      <c r="K7195" s="10"/>
      <c r="L7195" s="21">
        <v>55740.136206896554</v>
      </c>
      <c r="M7195" s="68"/>
      <c r="N7195" s="4"/>
    </row>
    <row r="7196" spans="2:14">
      <c r="B7196" s="59" t="s">
        <v>11784</v>
      </c>
      <c r="C7196" s="7" t="s">
        <v>11785</v>
      </c>
      <c r="I7196" s="64"/>
      <c r="J7196" s="65"/>
      <c r="K7196" s="10"/>
      <c r="L7196" s="21">
        <v>53880.761494252867</v>
      </c>
      <c r="M7196" s="68"/>
      <c r="N7196" s="4"/>
    </row>
    <row r="7197" spans="2:14">
      <c r="B7197" s="59" t="s">
        <v>11786</v>
      </c>
      <c r="C7197" s="7" t="s">
        <v>11787</v>
      </c>
      <c r="I7197" s="64"/>
      <c r="J7197" s="65"/>
      <c r="K7197" s="10"/>
      <c r="L7197" s="21">
        <v>37363.07931034483</v>
      </c>
      <c r="M7197" s="68"/>
      <c r="N7197" s="4"/>
    </row>
    <row r="7198" spans="2:14">
      <c r="B7198" s="59" t="s">
        <v>11788</v>
      </c>
      <c r="C7198" s="7" t="s">
        <v>11789</v>
      </c>
      <c r="I7198" s="64"/>
      <c r="J7198" s="65"/>
      <c r="K7198" s="10"/>
      <c r="L7198" s="21">
        <v>37363.07931034483</v>
      </c>
      <c r="M7198" s="68"/>
      <c r="N7198" s="4"/>
    </row>
    <row r="7199" spans="2:14">
      <c r="B7199" s="59" t="s">
        <v>11790</v>
      </c>
      <c r="C7199" s="7" t="s">
        <v>11791</v>
      </c>
      <c r="I7199" s="64"/>
      <c r="J7199" s="65"/>
      <c r="K7199" s="10"/>
      <c r="L7199" s="21">
        <v>39437.114367816088</v>
      </c>
      <c r="M7199" s="68"/>
      <c r="N7199" s="4"/>
    </row>
    <row r="7200" spans="2:14">
      <c r="B7200" s="59" t="s">
        <v>11792</v>
      </c>
      <c r="C7200" s="7" t="s">
        <v>11793</v>
      </c>
      <c r="I7200" s="64"/>
      <c r="J7200" s="65"/>
      <c r="K7200" s="10"/>
      <c r="L7200" s="21">
        <v>46523.950574712646</v>
      </c>
      <c r="M7200" s="68"/>
      <c r="N7200" s="4"/>
    </row>
    <row r="7201" spans="2:14">
      <c r="B7201" s="59" t="s">
        <v>11794</v>
      </c>
      <c r="C7201" s="7" t="s">
        <v>11795</v>
      </c>
      <c r="I7201" s="64"/>
      <c r="J7201" s="65"/>
      <c r="K7201" s="10"/>
      <c r="L7201" s="21">
        <v>39586.818390804598</v>
      </c>
      <c r="M7201" s="68"/>
      <c r="N7201" s="4"/>
    </row>
    <row r="7202" spans="2:14">
      <c r="B7202" s="59" t="s">
        <v>11796</v>
      </c>
      <c r="C7202" s="7" t="s">
        <v>11797</v>
      </c>
      <c r="I7202" s="64"/>
      <c r="J7202" s="65"/>
      <c r="K7202" s="10"/>
      <c r="L7202" s="21">
        <v>41863.334482758626</v>
      </c>
      <c r="M7202" s="68"/>
      <c r="N7202" s="4"/>
    </row>
    <row r="7203" spans="2:14">
      <c r="B7203" s="59" t="s">
        <v>11798</v>
      </c>
      <c r="C7203" s="7" t="s">
        <v>11799</v>
      </c>
      <c r="I7203" s="64"/>
      <c r="J7203" s="65"/>
      <c r="K7203" s="10"/>
      <c r="L7203" s="21">
        <v>50243.207471264366</v>
      </c>
      <c r="M7203" s="68"/>
      <c r="N7203" s="4"/>
    </row>
    <row r="7204" spans="2:14">
      <c r="B7204" s="59" t="s">
        <v>11800</v>
      </c>
      <c r="C7204" s="7" t="s">
        <v>11801</v>
      </c>
      <c r="I7204" s="64"/>
      <c r="J7204" s="65"/>
      <c r="K7204" s="10"/>
      <c r="L7204" s="21">
        <v>48383.325287356325</v>
      </c>
      <c r="M7204" s="68"/>
      <c r="N7204" s="4"/>
    </row>
    <row r="7205" spans="2:14">
      <c r="B7205" s="59" t="s">
        <v>11802</v>
      </c>
      <c r="C7205" s="7" t="s">
        <v>11803</v>
      </c>
      <c r="I7205" s="64"/>
      <c r="J7205" s="65"/>
      <c r="K7205" s="10"/>
      <c r="L7205" s="21">
        <v>44835.086206896551</v>
      </c>
      <c r="M7205" s="68"/>
      <c r="N7205" s="4"/>
    </row>
    <row r="7206" spans="2:14">
      <c r="B7206" s="59" t="s">
        <v>11804</v>
      </c>
      <c r="C7206" s="7" t="s">
        <v>11805</v>
      </c>
      <c r="I7206" s="64"/>
      <c r="J7206" s="65"/>
      <c r="K7206" s="10"/>
      <c r="L7206" s="21">
        <v>44835.086206896551</v>
      </c>
      <c r="M7206" s="68"/>
      <c r="N7206" s="4"/>
    </row>
    <row r="7207" spans="2:14">
      <c r="B7207" s="59" t="s">
        <v>11806</v>
      </c>
      <c r="C7207" s="7" t="s">
        <v>11807</v>
      </c>
      <c r="I7207" s="64"/>
      <c r="J7207" s="65"/>
      <c r="K7207" s="10"/>
      <c r="L7207" s="21">
        <v>46908.613793103446</v>
      </c>
      <c r="M7207" s="68"/>
      <c r="N7207" s="4"/>
    </row>
    <row r="7208" spans="2:14">
      <c r="B7208" s="59" t="s">
        <v>11808</v>
      </c>
      <c r="C7208" s="7" t="s">
        <v>11809</v>
      </c>
      <c r="I7208" s="64"/>
      <c r="J7208" s="65"/>
      <c r="K7208" s="10"/>
      <c r="L7208" s="21">
        <v>53996.464942528735</v>
      </c>
      <c r="M7208" s="68"/>
      <c r="N7208" s="4"/>
    </row>
    <row r="7209" spans="2:14">
      <c r="B7209" s="59" t="s">
        <v>11810</v>
      </c>
      <c r="C7209" s="7" t="s">
        <v>11811</v>
      </c>
      <c r="I7209" s="64"/>
      <c r="J7209" s="65"/>
      <c r="K7209" s="10"/>
      <c r="L7209" s="21">
        <v>47059.332758620694</v>
      </c>
      <c r="M7209" s="68"/>
      <c r="N7209" s="4"/>
    </row>
    <row r="7210" spans="2:14">
      <c r="B7210" s="59" t="s">
        <v>11812</v>
      </c>
      <c r="C7210" s="7" t="s">
        <v>11813</v>
      </c>
      <c r="I7210" s="64"/>
      <c r="J7210" s="65"/>
      <c r="K7210" s="10"/>
      <c r="L7210" s="21">
        <v>49337.371264367815</v>
      </c>
      <c r="M7210" s="68"/>
      <c r="N7210" s="4"/>
    </row>
    <row r="7211" spans="2:14">
      <c r="B7211" s="59" t="s">
        <v>11814</v>
      </c>
      <c r="C7211" s="7" t="s">
        <v>11815</v>
      </c>
      <c r="I7211" s="64"/>
      <c r="J7211" s="65"/>
      <c r="K7211" s="10"/>
      <c r="L7211" s="21">
        <v>57715.721839080463</v>
      </c>
      <c r="M7211" s="68"/>
      <c r="N7211" s="4"/>
    </row>
    <row r="7212" spans="2:14">
      <c r="B7212" s="59" t="s">
        <v>11816</v>
      </c>
      <c r="C7212" s="7" t="s">
        <v>11817</v>
      </c>
      <c r="I7212" s="64"/>
      <c r="J7212" s="65"/>
      <c r="K7212" s="10"/>
      <c r="L7212" s="21">
        <v>55856.854597701145</v>
      </c>
      <c r="M7212" s="68"/>
      <c r="N7212" s="4"/>
    </row>
    <row r="7213" spans="2:14">
      <c r="B7213" s="59" t="s">
        <v>11818</v>
      </c>
      <c r="C7213" s="7" t="s">
        <v>11819</v>
      </c>
      <c r="I7213" s="64"/>
      <c r="J7213" s="65"/>
      <c r="K7213" s="10"/>
      <c r="L7213" s="21">
        <v>41099.082758620687</v>
      </c>
      <c r="M7213" s="68"/>
      <c r="N7213" s="4"/>
    </row>
    <row r="7214" spans="2:14">
      <c r="B7214" s="59" t="s">
        <v>11820</v>
      </c>
      <c r="C7214" s="7" t="s">
        <v>11821</v>
      </c>
      <c r="I7214" s="64"/>
      <c r="J7214" s="65"/>
      <c r="K7214" s="10"/>
      <c r="L7214" s="21">
        <v>41099.082758620687</v>
      </c>
      <c r="M7214" s="68"/>
      <c r="N7214" s="4"/>
    </row>
    <row r="7215" spans="2:14">
      <c r="B7215" s="59" t="s">
        <v>11822</v>
      </c>
      <c r="C7215" s="7" t="s">
        <v>11823</v>
      </c>
      <c r="I7215" s="64"/>
      <c r="J7215" s="65"/>
      <c r="K7215" s="10"/>
      <c r="L7215" s="21">
        <v>43171.087931034483</v>
      </c>
      <c r="M7215" s="68"/>
      <c r="N7215" s="4"/>
    </row>
    <row r="7216" spans="2:14">
      <c r="B7216" s="59" t="s">
        <v>11824</v>
      </c>
      <c r="C7216" s="7" t="s">
        <v>11825</v>
      </c>
      <c r="I7216" s="64"/>
      <c r="J7216" s="65"/>
      <c r="K7216" s="10"/>
      <c r="L7216" s="21">
        <v>50260.461494252871</v>
      </c>
      <c r="M7216" s="68"/>
      <c r="N7216" s="4"/>
    </row>
    <row r="7217" spans="2:14">
      <c r="B7217" s="59" t="s">
        <v>11826</v>
      </c>
      <c r="C7217" s="7" t="s">
        <v>11827</v>
      </c>
      <c r="I7217" s="64"/>
      <c r="J7217" s="65"/>
      <c r="K7217" s="10"/>
      <c r="L7217" s="21">
        <v>43320.791954022992</v>
      </c>
      <c r="M7217" s="68"/>
      <c r="N7217" s="4"/>
    </row>
    <row r="7218" spans="2:14">
      <c r="B7218" s="59" t="s">
        <v>11828</v>
      </c>
      <c r="C7218" s="7" t="s">
        <v>11829</v>
      </c>
      <c r="I7218" s="64"/>
      <c r="J7218" s="65"/>
      <c r="K7218" s="10"/>
      <c r="L7218" s="21">
        <v>45601.875287356328</v>
      </c>
      <c r="M7218" s="68"/>
      <c r="N7218" s="4"/>
    </row>
    <row r="7219" spans="2:14">
      <c r="B7219" s="59" t="s">
        <v>11830</v>
      </c>
      <c r="C7219" s="7" t="s">
        <v>11831</v>
      </c>
      <c r="I7219" s="64"/>
      <c r="J7219" s="65"/>
      <c r="K7219" s="10"/>
      <c r="L7219" s="21">
        <v>53980.73333333333</v>
      </c>
      <c r="M7219" s="68"/>
      <c r="N7219" s="4"/>
    </row>
    <row r="7220" spans="2:14">
      <c r="B7220" s="59" t="s">
        <v>11832</v>
      </c>
      <c r="C7220" s="7" t="s">
        <v>11833</v>
      </c>
      <c r="I7220" s="64"/>
      <c r="J7220" s="65"/>
      <c r="K7220" s="10"/>
      <c r="L7220" s="21">
        <v>52119.836206896551</v>
      </c>
      <c r="M7220" s="68"/>
      <c r="N7220" s="4"/>
    </row>
    <row r="7221" spans="2:14">
      <c r="B7221" s="59" t="s">
        <v>11834</v>
      </c>
      <c r="C7221" s="7" t="s">
        <v>11835</v>
      </c>
      <c r="I7221" s="64"/>
      <c r="J7221" s="65"/>
      <c r="K7221" s="10"/>
      <c r="L7221" s="21">
        <v>51560.602873563221</v>
      </c>
      <c r="M7221" s="68"/>
      <c r="N7221" s="4"/>
    </row>
    <row r="7222" spans="2:14">
      <c r="B7222" s="59" t="s">
        <v>11836</v>
      </c>
      <c r="C7222" s="7" t="s">
        <v>11837</v>
      </c>
      <c r="I7222" s="64"/>
      <c r="J7222" s="65"/>
      <c r="K7222" s="10"/>
      <c r="L7222" s="21">
        <v>51560.602873563221</v>
      </c>
      <c r="M7222" s="68"/>
      <c r="N7222" s="4"/>
    </row>
    <row r="7223" spans="2:14">
      <c r="B7223" s="59" t="s">
        <v>11838</v>
      </c>
      <c r="C7223" s="7" t="s">
        <v>11839</v>
      </c>
      <c r="I7223" s="64"/>
      <c r="J7223" s="65"/>
      <c r="K7223" s="10"/>
      <c r="L7223" s="21">
        <v>53632.608045977009</v>
      </c>
      <c r="M7223" s="68"/>
      <c r="N7223" s="4"/>
    </row>
    <row r="7224" spans="2:14">
      <c r="B7224" s="59" t="s">
        <v>11840</v>
      </c>
      <c r="C7224" s="7" t="s">
        <v>11841</v>
      </c>
      <c r="I7224" s="64"/>
      <c r="J7224" s="65"/>
      <c r="K7224" s="10"/>
      <c r="L7224" s="21">
        <v>60722.489080459767</v>
      </c>
      <c r="M7224" s="68"/>
      <c r="N7224" s="4"/>
    </row>
    <row r="7225" spans="2:14">
      <c r="B7225" s="59" t="s">
        <v>11842</v>
      </c>
      <c r="C7225" s="7" t="s">
        <v>11843</v>
      </c>
      <c r="I7225" s="64"/>
      <c r="J7225" s="65"/>
      <c r="K7225" s="10"/>
      <c r="L7225" s="21">
        <v>53782.312068965519</v>
      </c>
      <c r="M7225" s="68"/>
      <c r="N7225" s="4"/>
    </row>
    <row r="7226" spans="2:14">
      <c r="B7226" s="59" t="s">
        <v>11844</v>
      </c>
      <c r="C7226" s="7" t="s">
        <v>11845</v>
      </c>
      <c r="I7226" s="64"/>
      <c r="J7226" s="65"/>
      <c r="K7226" s="10"/>
      <c r="L7226" s="21">
        <v>56063.395402298855</v>
      </c>
      <c r="M7226" s="68"/>
      <c r="N7226" s="4"/>
    </row>
    <row r="7227" spans="2:14">
      <c r="B7227" s="59" t="s">
        <v>11846</v>
      </c>
      <c r="C7227" s="7" t="s">
        <v>11847</v>
      </c>
      <c r="I7227" s="64"/>
      <c r="J7227" s="65"/>
      <c r="K7227" s="10"/>
      <c r="L7227" s="21">
        <v>64439.208620689657</v>
      </c>
      <c r="M7227" s="68"/>
      <c r="N7227" s="4"/>
    </row>
    <row r="7228" spans="2:14">
      <c r="B7228" s="59" t="s">
        <v>11848</v>
      </c>
      <c r="C7228" s="7" t="s">
        <v>11849</v>
      </c>
      <c r="I7228" s="64"/>
      <c r="J7228" s="65"/>
      <c r="K7228" s="10"/>
      <c r="L7228" s="21">
        <v>62581.863793103446</v>
      </c>
      <c r="M7228" s="68"/>
      <c r="N7228" s="4"/>
    </row>
    <row r="7229" spans="2:14">
      <c r="B7229" s="59" t="s">
        <v>11850</v>
      </c>
      <c r="C7229" s="7" t="s">
        <v>11851</v>
      </c>
      <c r="I7229" s="64"/>
      <c r="J7229" s="65"/>
      <c r="K7229" s="10"/>
      <c r="L7229" s="21">
        <v>36104.550574712644</v>
      </c>
      <c r="M7229" s="68"/>
      <c r="N7229" s="4"/>
    </row>
    <row r="7230" spans="2:14">
      <c r="B7230" s="59" t="s">
        <v>98</v>
      </c>
      <c r="C7230" s="7" t="s">
        <v>11852</v>
      </c>
      <c r="I7230" s="64"/>
      <c r="J7230" s="65"/>
      <c r="K7230" s="10"/>
      <c r="L7230" s="21">
        <v>36593.245402298853</v>
      </c>
      <c r="M7230" s="68"/>
      <c r="N7230" s="4"/>
    </row>
    <row r="7231" spans="2:14">
      <c r="B7231" s="59" t="s">
        <v>11853</v>
      </c>
      <c r="C7231" s="7" t="s">
        <v>11854</v>
      </c>
      <c r="I7231" s="64"/>
      <c r="J7231" s="65"/>
      <c r="K7231" s="10"/>
      <c r="L7231" s="21">
        <v>38177.570689655171</v>
      </c>
      <c r="M7231" s="68"/>
      <c r="N7231" s="4"/>
    </row>
    <row r="7232" spans="2:14">
      <c r="B7232" s="59" t="s">
        <v>99</v>
      </c>
      <c r="C7232" s="7" t="s">
        <v>11855</v>
      </c>
      <c r="I7232" s="64"/>
      <c r="J7232" s="65"/>
      <c r="K7232" s="10"/>
      <c r="L7232" s="21">
        <v>45879.969540229882</v>
      </c>
      <c r="M7232" s="68"/>
      <c r="N7232" s="4"/>
    </row>
    <row r="7233" spans="2:14">
      <c r="B7233" s="59" t="s">
        <v>11856</v>
      </c>
      <c r="C7233" s="7" t="s">
        <v>11857</v>
      </c>
      <c r="I7233" s="64"/>
      <c r="J7233" s="65"/>
      <c r="K7233" s="10"/>
      <c r="L7233" s="21">
        <v>39169.169540229886</v>
      </c>
      <c r="M7233" s="68"/>
      <c r="N7233" s="4"/>
    </row>
    <row r="7234" spans="2:14">
      <c r="B7234" s="59" t="s">
        <v>11858</v>
      </c>
      <c r="C7234" s="7" t="s">
        <v>11859</v>
      </c>
      <c r="I7234" s="64"/>
      <c r="J7234" s="65"/>
      <c r="K7234" s="10"/>
      <c r="L7234" s="21">
        <v>40604.805747126433</v>
      </c>
      <c r="M7234" s="68"/>
      <c r="N7234" s="4"/>
    </row>
    <row r="7235" spans="2:14">
      <c r="B7235" s="59" t="s">
        <v>11860</v>
      </c>
      <c r="C7235" s="7" t="s">
        <v>11861</v>
      </c>
      <c r="I7235" s="64"/>
      <c r="J7235" s="65"/>
      <c r="K7235" s="10"/>
      <c r="L7235" s="21">
        <v>50061.532758620684</v>
      </c>
      <c r="M7235" s="68"/>
      <c r="N7235" s="4"/>
    </row>
    <row r="7236" spans="2:14">
      <c r="B7236" s="59" t="s">
        <v>11862</v>
      </c>
      <c r="C7236" s="7" t="s">
        <v>11863</v>
      </c>
      <c r="I7236" s="64"/>
      <c r="J7236" s="65"/>
      <c r="K7236" s="10"/>
      <c r="L7236" s="21">
        <v>47124.796551724139</v>
      </c>
      <c r="M7236" s="68"/>
      <c r="N7236" s="4"/>
    </row>
    <row r="7237" spans="2:14">
      <c r="B7237" s="59" t="s">
        <v>11864</v>
      </c>
      <c r="C7237" s="7" t="s">
        <v>11865</v>
      </c>
      <c r="I7237" s="64"/>
      <c r="J7237" s="65"/>
      <c r="K7237" s="10"/>
      <c r="L7237" s="21">
        <v>46934.494827586212</v>
      </c>
      <c r="M7237" s="68"/>
      <c r="N7237" s="4"/>
    </row>
    <row r="7238" spans="2:14">
      <c r="B7238" s="59" t="s">
        <v>11866</v>
      </c>
      <c r="C7238" s="7" t="s">
        <v>11867</v>
      </c>
      <c r="I7238" s="64"/>
      <c r="J7238" s="65"/>
      <c r="K7238" s="10"/>
      <c r="L7238" s="21">
        <v>46934.494827586212</v>
      </c>
      <c r="M7238" s="68"/>
      <c r="N7238" s="4"/>
    </row>
    <row r="7239" spans="2:14">
      <c r="B7239" s="59" t="s">
        <v>11868</v>
      </c>
      <c r="C7239" s="7" t="s">
        <v>11869</v>
      </c>
      <c r="I7239" s="64"/>
      <c r="J7239" s="65"/>
      <c r="K7239" s="10"/>
      <c r="L7239" s="21">
        <v>38177.570689655171</v>
      </c>
      <c r="M7239" s="68"/>
      <c r="N7239" s="4"/>
    </row>
    <row r="7240" spans="2:14">
      <c r="B7240" s="59" t="s">
        <v>11870</v>
      </c>
      <c r="C7240" s="7" t="s">
        <v>11871</v>
      </c>
      <c r="I7240" s="64"/>
      <c r="J7240" s="65"/>
      <c r="K7240" s="10"/>
      <c r="L7240" s="21">
        <v>45265.929310344829</v>
      </c>
      <c r="M7240" s="68"/>
      <c r="N7240" s="4"/>
    </row>
    <row r="7241" spans="2:14">
      <c r="B7241" s="59" t="s">
        <v>11872</v>
      </c>
      <c r="C7241" s="7" t="s">
        <v>11873</v>
      </c>
      <c r="I7241" s="64"/>
      <c r="J7241" s="65"/>
      <c r="K7241" s="10"/>
      <c r="L7241" s="21">
        <v>38325.244827586212</v>
      </c>
      <c r="M7241" s="68"/>
      <c r="N7241" s="4"/>
    </row>
    <row r="7242" spans="2:14">
      <c r="B7242" s="59" t="s">
        <v>11874</v>
      </c>
      <c r="C7242" s="7" t="s">
        <v>11875</v>
      </c>
      <c r="I7242" s="64"/>
      <c r="J7242" s="65"/>
      <c r="K7242" s="10"/>
      <c r="L7242" s="21">
        <v>40604.805747126433</v>
      </c>
      <c r="M7242" s="68"/>
      <c r="N7242" s="4"/>
    </row>
    <row r="7243" spans="2:14">
      <c r="B7243" s="59" t="s">
        <v>11876</v>
      </c>
      <c r="C7243" s="7" t="s">
        <v>11877</v>
      </c>
      <c r="I7243" s="64"/>
      <c r="J7243" s="65"/>
      <c r="K7243" s="10"/>
      <c r="L7243" s="21">
        <v>48983.663793103449</v>
      </c>
      <c r="M7243" s="68"/>
      <c r="N7243" s="4"/>
    </row>
    <row r="7244" spans="2:14">
      <c r="B7244" s="59" t="s">
        <v>11878</v>
      </c>
      <c r="C7244" s="7" t="s">
        <v>11879</v>
      </c>
      <c r="I7244" s="64"/>
      <c r="J7244" s="65"/>
      <c r="K7244" s="10"/>
      <c r="L7244" s="21">
        <v>47124.796551724139</v>
      </c>
      <c r="M7244" s="68"/>
      <c r="N7244" s="4"/>
    </row>
    <row r="7245" spans="2:14">
      <c r="B7245" s="59" t="s">
        <v>11880</v>
      </c>
      <c r="C7245" s="7" t="s">
        <v>11881</v>
      </c>
      <c r="I7245" s="64"/>
      <c r="J7245" s="65"/>
      <c r="K7245" s="10"/>
      <c r="L7245" s="21">
        <v>39757.328735632189</v>
      </c>
      <c r="M7245" s="68"/>
      <c r="N7245" s="4"/>
    </row>
    <row r="7246" spans="2:14">
      <c r="B7246" s="59" t="s">
        <v>11882</v>
      </c>
      <c r="C7246" s="7" t="s">
        <v>11883</v>
      </c>
      <c r="I7246" s="64"/>
      <c r="J7246" s="65"/>
      <c r="K7246" s="10"/>
      <c r="L7246" s="21">
        <v>39757.328735632189</v>
      </c>
      <c r="M7246" s="68"/>
      <c r="N7246" s="4"/>
    </row>
    <row r="7247" spans="2:14">
      <c r="B7247" s="59" t="s">
        <v>11884</v>
      </c>
      <c r="C7247" s="7" t="s">
        <v>11885</v>
      </c>
      <c r="I7247" s="64"/>
      <c r="J7247" s="65"/>
      <c r="K7247" s="10"/>
      <c r="L7247" s="21">
        <v>41832.886206896546</v>
      </c>
      <c r="M7247" s="68"/>
      <c r="N7247" s="4"/>
    </row>
    <row r="7248" spans="2:14">
      <c r="B7248" s="59" t="s">
        <v>11886</v>
      </c>
      <c r="C7248" s="7" t="s">
        <v>11887</v>
      </c>
      <c r="I7248" s="64"/>
      <c r="J7248" s="65"/>
      <c r="K7248" s="10"/>
      <c r="L7248" s="21">
        <v>48842.586781609192</v>
      </c>
      <c r="M7248" s="68"/>
      <c r="N7248" s="4"/>
    </row>
    <row r="7249" spans="2:14">
      <c r="B7249" s="59" t="s">
        <v>11888</v>
      </c>
      <c r="C7249" s="7" t="s">
        <v>11889</v>
      </c>
      <c r="I7249" s="64"/>
      <c r="J7249" s="65"/>
      <c r="K7249" s="10"/>
      <c r="L7249" s="21">
        <v>41982.082758620694</v>
      </c>
      <c r="M7249" s="68"/>
      <c r="N7249" s="4"/>
    </row>
    <row r="7250" spans="2:14">
      <c r="B7250" s="59" t="s">
        <v>11890</v>
      </c>
      <c r="C7250" s="7" t="s">
        <v>11891</v>
      </c>
      <c r="I7250" s="64"/>
      <c r="J7250" s="65"/>
      <c r="K7250" s="10"/>
      <c r="L7250" s="21">
        <v>44263.166091954023</v>
      </c>
      <c r="M7250" s="68"/>
      <c r="N7250" s="4"/>
    </row>
    <row r="7251" spans="2:14">
      <c r="B7251" s="59" t="s">
        <v>11892</v>
      </c>
      <c r="C7251" s="7" t="s">
        <v>11893</v>
      </c>
      <c r="I7251" s="64"/>
      <c r="J7251" s="65"/>
      <c r="K7251" s="10"/>
      <c r="L7251" s="21">
        <v>52652.173563218392</v>
      </c>
      <c r="M7251" s="68"/>
      <c r="N7251" s="4"/>
    </row>
    <row r="7252" spans="2:14">
      <c r="B7252" s="59" t="s">
        <v>11894</v>
      </c>
      <c r="C7252" s="7" t="s">
        <v>11895</v>
      </c>
      <c r="I7252" s="64"/>
      <c r="J7252" s="65"/>
      <c r="K7252" s="10"/>
      <c r="L7252" s="21">
        <v>50789.754022988513</v>
      </c>
      <c r="M7252" s="68"/>
      <c r="N7252" s="4"/>
    </row>
    <row r="7253" spans="2:14">
      <c r="B7253" s="59" t="s">
        <v>11896</v>
      </c>
      <c r="C7253" s="7" t="s">
        <v>11897</v>
      </c>
      <c r="I7253" s="64"/>
      <c r="J7253" s="65"/>
      <c r="K7253" s="10"/>
      <c r="L7253" s="21">
        <v>51683.918390804596</v>
      </c>
      <c r="M7253" s="68"/>
      <c r="N7253" s="4"/>
    </row>
    <row r="7254" spans="2:14">
      <c r="B7254" s="59" t="s">
        <v>11898</v>
      </c>
      <c r="C7254" s="7" t="s">
        <v>11899</v>
      </c>
      <c r="I7254" s="64"/>
      <c r="J7254" s="65"/>
      <c r="K7254" s="10"/>
      <c r="L7254" s="21">
        <v>51683.918390804596</v>
      </c>
      <c r="M7254" s="68"/>
      <c r="N7254" s="4"/>
    </row>
    <row r="7255" spans="2:14">
      <c r="B7255" s="59" t="s">
        <v>11900</v>
      </c>
      <c r="C7255" s="7" t="s">
        <v>11901</v>
      </c>
      <c r="I7255" s="64"/>
      <c r="J7255" s="65"/>
      <c r="K7255" s="10"/>
      <c r="L7255" s="21">
        <v>53759.475862068961</v>
      </c>
      <c r="M7255" s="68"/>
      <c r="N7255" s="4"/>
    </row>
    <row r="7256" spans="2:14">
      <c r="B7256" s="59" t="s">
        <v>11902</v>
      </c>
      <c r="C7256" s="7" t="s">
        <v>11903</v>
      </c>
      <c r="I7256" s="64"/>
      <c r="J7256" s="65"/>
      <c r="K7256" s="10"/>
      <c r="L7256" s="21">
        <v>60853.924137931033</v>
      </c>
      <c r="M7256" s="68"/>
      <c r="N7256" s="4"/>
    </row>
    <row r="7257" spans="2:14">
      <c r="B7257" s="59" t="s">
        <v>11904</v>
      </c>
      <c r="C7257" s="7" t="s">
        <v>11905</v>
      </c>
      <c r="I7257" s="64"/>
      <c r="J7257" s="65"/>
      <c r="K7257" s="10"/>
      <c r="L7257" s="21">
        <v>53906.642528735632</v>
      </c>
      <c r="M7257" s="68"/>
      <c r="N7257" s="4"/>
    </row>
    <row r="7258" spans="2:14">
      <c r="B7258" s="59" t="s">
        <v>11906</v>
      </c>
      <c r="C7258" s="7" t="s">
        <v>11907</v>
      </c>
      <c r="I7258" s="64"/>
      <c r="J7258" s="65"/>
      <c r="K7258" s="10"/>
      <c r="L7258" s="21">
        <v>56188.740804597699</v>
      </c>
      <c r="M7258" s="68"/>
      <c r="N7258" s="4"/>
    </row>
    <row r="7259" spans="2:14">
      <c r="B7259" s="59" t="s">
        <v>11908</v>
      </c>
      <c r="C7259" s="7" t="s">
        <v>11909</v>
      </c>
      <c r="I7259" s="64"/>
      <c r="J7259" s="65"/>
      <c r="K7259" s="10"/>
      <c r="L7259" s="21">
        <v>64578.763218390799</v>
      </c>
      <c r="M7259" s="68"/>
      <c r="N7259" s="4"/>
    </row>
    <row r="7260" spans="2:14">
      <c r="B7260" s="59" t="s">
        <v>11910</v>
      </c>
      <c r="C7260" s="7" t="s">
        <v>11911</v>
      </c>
      <c r="I7260" s="64"/>
      <c r="J7260" s="65"/>
      <c r="K7260" s="10"/>
      <c r="L7260" s="21">
        <v>62716.34367816092</v>
      </c>
      <c r="M7260" s="68"/>
      <c r="N7260" s="4"/>
    </row>
    <row r="7261" spans="2:14">
      <c r="B7261" s="59" t="s">
        <v>11912</v>
      </c>
      <c r="C7261" s="7" t="s">
        <v>11913</v>
      </c>
      <c r="I7261" s="64"/>
      <c r="J7261" s="65"/>
      <c r="K7261" s="10"/>
      <c r="L7261" s="21">
        <v>40000.407471264371</v>
      </c>
      <c r="M7261" s="68"/>
      <c r="N7261" s="4"/>
    </row>
    <row r="7262" spans="2:14">
      <c r="B7262" s="59" t="s">
        <v>104</v>
      </c>
      <c r="C7262" s="7" t="s">
        <v>11914</v>
      </c>
      <c r="I7262" s="64"/>
      <c r="J7262" s="65"/>
      <c r="K7262" s="10"/>
      <c r="L7262" s="21">
        <v>40542.894252873564</v>
      </c>
      <c r="M7262" s="68"/>
      <c r="N7262" s="4"/>
    </row>
    <row r="7263" spans="2:14">
      <c r="B7263" s="59" t="s">
        <v>11915</v>
      </c>
      <c r="C7263" s="7" t="s">
        <v>11916</v>
      </c>
      <c r="I7263" s="64"/>
      <c r="J7263" s="65"/>
      <c r="K7263" s="10"/>
      <c r="L7263" s="21">
        <v>42074.95</v>
      </c>
      <c r="M7263" s="68"/>
      <c r="N7263" s="4"/>
    </row>
    <row r="7264" spans="2:14">
      <c r="B7264" s="59" t="s">
        <v>105</v>
      </c>
      <c r="C7264" s="7" t="s">
        <v>39191</v>
      </c>
      <c r="I7264" s="64"/>
      <c r="J7264" s="65"/>
      <c r="K7264" s="10"/>
      <c r="L7264" s="21">
        <v>49830.633333333331</v>
      </c>
      <c r="M7264" s="68"/>
      <c r="N7264" s="4"/>
    </row>
    <row r="7265" spans="2:14">
      <c r="B7265" s="59" t="s">
        <v>11917</v>
      </c>
      <c r="C7265" s="7" t="s">
        <v>11918</v>
      </c>
      <c r="I7265" s="64"/>
      <c r="J7265" s="65"/>
      <c r="K7265" s="10"/>
      <c r="L7265" s="21">
        <v>43152.31149425287</v>
      </c>
      <c r="M7265" s="68"/>
      <c r="N7265" s="4"/>
    </row>
    <row r="7266" spans="2:14">
      <c r="B7266" s="59" t="s">
        <v>11919</v>
      </c>
      <c r="C7266" s="7" t="s">
        <v>11920</v>
      </c>
      <c r="I7266" s="64"/>
      <c r="J7266" s="65"/>
      <c r="K7266" s="10"/>
      <c r="L7266" s="21">
        <v>44502.185057471259</v>
      </c>
      <c r="M7266" s="68"/>
      <c r="N7266" s="4"/>
    </row>
    <row r="7267" spans="2:14">
      <c r="B7267" s="59" t="s">
        <v>11921</v>
      </c>
      <c r="C7267" s="7" t="s">
        <v>11922</v>
      </c>
      <c r="I7267" s="64"/>
      <c r="J7267" s="65"/>
      <c r="K7267" s="10"/>
      <c r="L7267" s="21">
        <v>54042.137356321844</v>
      </c>
      <c r="M7267" s="68"/>
      <c r="N7267" s="4"/>
    </row>
    <row r="7268" spans="2:14">
      <c r="B7268" s="59" t="s">
        <v>11923</v>
      </c>
      <c r="C7268" s="7" t="s">
        <v>11924</v>
      </c>
      <c r="I7268" s="64"/>
      <c r="J7268" s="65"/>
      <c r="K7268" s="10"/>
      <c r="L7268" s="21">
        <v>51022.683333333334</v>
      </c>
      <c r="M7268" s="68"/>
      <c r="N7268" s="4"/>
    </row>
    <row r="7269" spans="2:14">
      <c r="B7269" s="59" t="s">
        <v>11925</v>
      </c>
      <c r="C7269" s="7" t="s">
        <v>11926</v>
      </c>
      <c r="I7269" s="64"/>
      <c r="J7269" s="65"/>
      <c r="K7269" s="10"/>
      <c r="L7269" s="21">
        <v>52001.087931034483</v>
      </c>
      <c r="M7269" s="68"/>
      <c r="N7269" s="4"/>
    </row>
    <row r="7270" spans="2:14">
      <c r="B7270" s="59" t="s">
        <v>11927</v>
      </c>
      <c r="C7270" s="7" t="s">
        <v>11928</v>
      </c>
      <c r="I7270" s="64"/>
      <c r="J7270" s="65"/>
      <c r="K7270" s="10"/>
      <c r="L7270" s="21">
        <v>52001.087931034483</v>
      </c>
      <c r="M7270" s="68"/>
      <c r="N7270" s="4"/>
    </row>
    <row r="7271" spans="2:14">
      <c r="B7271" s="59" t="s">
        <v>11929</v>
      </c>
      <c r="C7271" s="7" t="s">
        <v>11930</v>
      </c>
      <c r="I7271" s="64"/>
      <c r="J7271" s="65"/>
      <c r="K7271" s="10"/>
      <c r="L7271" s="21">
        <v>54074.108045977016</v>
      </c>
      <c r="M7271" s="68"/>
      <c r="N7271" s="4"/>
    </row>
    <row r="7272" spans="2:14">
      <c r="B7272" s="59" t="s">
        <v>11931</v>
      </c>
      <c r="C7272" s="7" t="s">
        <v>11932</v>
      </c>
      <c r="I7272" s="64"/>
      <c r="J7272" s="65"/>
      <c r="K7272" s="10"/>
      <c r="L7272" s="21">
        <v>61163.481609195405</v>
      </c>
      <c r="M7272" s="68"/>
      <c r="N7272" s="4"/>
    </row>
    <row r="7273" spans="2:14">
      <c r="B7273" s="59" t="s">
        <v>11933</v>
      </c>
      <c r="C7273" s="7" t="s">
        <v>11934</v>
      </c>
      <c r="I7273" s="64"/>
      <c r="J7273" s="65"/>
      <c r="K7273" s="10"/>
      <c r="L7273" s="21">
        <v>54223.30459770115</v>
      </c>
      <c r="M7273" s="68"/>
      <c r="N7273" s="4"/>
    </row>
    <row r="7274" spans="2:14">
      <c r="B7274" s="59" t="s">
        <v>11935</v>
      </c>
      <c r="C7274" s="7" t="s">
        <v>11936</v>
      </c>
      <c r="I7274" s="64"/>
      <c r="J7274" s="65"/>
      <c r="K7274" s="10"/>
      <c r="L7274" s="21">
        <v>56500.835632183909</v>
      </c>
      <c r="M7274" s="68"/>
      <c r="N7274" s="4"/>
    </row>
    <row r="7275" spans="2:14">
      <c r="B7275" s="59" t="s">
        <v>11937</v>
      </c>
      <c r="C7275" s="7" t="s">
        <v>11938</v>
      </c>
      <c r="I7275" s="64"/>
      <c r="J7275" s="65"/>
      <c r="K7275" s="10"/>
      <c r="L7275" s="21">
        <v>64880.201149425287</v>
      </c>
      <c r="M7275" s="68"/>
      <c r="N7275" s="4"/>
    </row>
    <row r="7276" spans="2:14">
      <c r="B7276" s="59" t="s">
        <v>11939</v>
      </c>
      <c r="C7276" s="7" t="s">
        <v>11940</v>
      </c>
      <c r="I7276" s="64"/>
      <c r="J7276" s="65"/>
      <c r="K7276" s="10"/>
      <c r="L7276" s="21">
        <v>63020.826436781608</v>
      </c>
      <c r="M7276" s="68"/>
      <c r="N7276" s="4"/>
    </row>
    <row r="7277" spans="2:14">
      <c r="B7277" s="59" t="s">
        <v>11941</v>
      </c>
      <c r="C7277" s="7" t="s">
        <v>11942</v>
      </c>
      <c r="I7277" s="64"/>
      <c r="J7277" s="65"/>
      <c r="K7277" s="10"/>
      <c r="L7277" s="21">
        <v>44002.833333333336</v>
      </c>
      <c r="M7277" s="68"/>
      <c r="N7277" s="4"/>
    </row>
    <row r="7278" spans="2:14">
      <c r="B7278" s="59" t="s">
        <v>11943</v>
      </c>
      <c r="C7278" s="7" t="s">
        <v>11944</v>
      </c>
      <c r="I7278" s="64"/>
      <c r="J7278" s="65"/>
      <c r="K7278" s="10"/>
      <c r="L7278" s="21">
        <v>44002.833333333336</v>
      </c>
      <c r="M7278" s="68"/>
      <c r="N7278" s="4"/>
    </row>
    <row r="7279" spans="2:14">
      <c r="B7279" s="59" t="s">
        <v>11945</v>
      </c>
      <c r="C7279" s="7" t="s">
        <v>11946</v>
      </c>
      <c r="I7279" s="64"/>
      <c r="J7279" s="65"/>
      <c r="K7279" s="10"/>
      <c r="L7279" s="21">
        <v>46074.331034482755</v>
      </c>
      <c r="M7279" s="68"/>
      <c r="N7279" s="4"/>
    </row>
    <row r="7280" spans="2:14">
      <c r="B7280" s="59" t="s">
        <v>11947</v>
      </c>
      <c r="C7280" s="7" t="s">
        <v>11948</v>
      </c>
      <c r="I7280" s="64"/>
      <c r="J7280" s="65"/>
      <c r="K7280" s="10"/>
      <c r="L7280" s="21">
        <v>53162.182183908044</v>
      </c>
      <c r="M7280" s="68"/>
      <c r="N7280" s="4"/>
    </row>
    <row r="7281" spans="2:14">
      <c r="B7281" s="59" t="s">
        <v>11949</v>
      </c>
      <c r="C7281" s="7" t="s">
        <v>11950</v>
      </c>
      <c r="I7281" s="64"/>
      <c r="J7281" s="65"/>
      <c r="K7281" s="10"/>
      <c r="L7281" s="21">
        <v>46224.542528735634</v>
      </c>
      <c r="M7281" s="68"/>
      <c r="N7281" s="4"/>
    </row>
    <row r="7282" spans="2:14">
      <c r="B7282" s="59" t="s">
        <v>11951</v>
      </c>
      <c r="C7282" s="7" t="s">
        <v>11952</v>
      </c>
      <c r="I7282" s="64"/>
      <c r="J7282" s="65"/>
      <c r="K7282" s="10"/>
      <c r="L7282" s="21">
        <v>48501.566091954024</v>
      </c>
      <c r="M7282" s="68"/>
      <c r="N7282" s="4"/>
    </row>
    <row r="7283" spans="2:14">
      <c r="B7283" s="59" t="s">
        <v>11953</v>
      </c>
      <c r="C7283" s="7" t="s">
        <v>11954</v>
      </c>
      <c r="I7283" s="64"/>
      <c r="J7283" s="65"/>
      <c r="K7283" s="10"/>
      <c r="L7283" s="21">
        <v>56880.931609195402</v>
      </c>
      <c r="M7283" s="68"/>
      <c r="N7283" s="4"/>
    </row>
    <row r="7284" spans="2:14">
      <c r="B7284" s="59" t="s">
        <v>11955</v>
      </c>
      <c r="C7284" s="7" t="s">
        <v>11956</v>
      </c>
      <c r="I7284" s="64"/>
      <c r="J7284" s="65"/>
      <c r="K7284" s="10"/>
      <c r="L7284" s="21">
        <v>55022.0643678161</v>
      </c>
      <c r="M7284" s="68"/>
      <c r="N7284" s="4"/>
    </row>
    <row r="7285" spans="2:14">
      <c r="B7285" s="59" t="s">
        <v>11957</v>
      </c>
      <c r="C7285" s="7" t="s">
        <v>11958</v>
      </c>
      <c r="I7285" s="64"/>
      <c r="J7285" s="65"/>
      <c r="K7285" s="10"/>
      <c r="L7285" s="21">
        <v>57199.623563218389</v>
      </c>
      <c r="M7285" s="68"/>
      <c r="N7285" s="4"/>
    </row>
    <row r="7286" spans="2:14">
      <c r="B7286" s="59" t="s">
        <v>11959</v>
      </c>
      <c r="C7286" s="7" t="s">
        <v>11960</v>
      </c>
      <c r="I7286" s="64"/>
      <c r="J7286" s="65"/>
      <c r="K7286" s="10"/>
      <c r="L7286" s="21">
        <v>57199.623563218389</v>
      </c>
      <c r="M7286" s="68"/>
      <c r="N7286" s="4"/>
    </row>
    <row r="7287" spans="2:14">
      <c r="B7287" s="59" t="s">
        <v>11961</v>
      </c>
      <c r="C7287" s="7" t="s">
        <v>11962</v>
      </c>
      <c r="I7287" s="64"/>
      <c r="J7287" s="65"/>
      <c r="K7287" s="10"/>
      <c r="L7287" s="21">
        <v>59274.673563218392</v>
      </c>
      <c r="M7287" s="68"/>
      <c r="N7287" s="4"/>
    </row>
    <row r="7288" spans="2:14">
      <c r="B7288" s="59" t="s">
        <v>11963</v>
      </c>
      <c r="C7288" s="7" t="s">
        <v>11964</v>
      </c>
      <c r="I7288" s="64"/>
      <c r="J7288" s="65"/>
      <c r="K7288" s="10"/>
      <c r="L7288" s="21">
        <v>66362.017241379319</v>
      </c>
      <c r="M7288" s="68"/>
      <c r="N7288" s="4"/>
    </row>
    <row r="7289" spans="2:14">
      <c r="B7289" s="59" t="s">
        <v>11965</v>
      </c>
      <c r="C7289" s="7" t="s">
        <v>11966</v>
      </c>
      <c r="I7289" s="64"/>
      <c r="J7289" s="65"/>
      <c r="K7289" s="10"/>
      <c r="L7289" s="21">
        <v>59421.332758620694</v>
      </c>
      <c r="M7289" s="68"/>
      <c r="N7289" s="4"/>
    </row>
    <row r="7290" spans="2:14">
      <c r="B7290" s="59" t="s">
        <v>11967</v>
      </c>
      <c r="C7290" s="7" t="s">
        <v>11968</v>
      </c>
      <c r="I7290" s="64"/>
      <c r="J7290" s="65"/>
      <c r="K7290" s="10"/>
      <c r="L7290" s="21">
        <v>61701.401149425285</v>
      </c>
      <c r="M7290" s="68"/>
      <c r="N7290" s="4"/>
    </row>
    <row r="7291" spans="2:14">
      <c r="B7291" s="59" t="s">
        <v>11969</v>
      </c>
      <c r="C7291" s="7" t="s">
        <v>11970</v>
      </c>
      <c r="I7291" s="64"/>
      <c r="J7291" s="65"/>
      <c r="K7291" s="10"/>
      <c r="L7291" s="21">
        <v>70078.736781609201</v>
      </c>
      <c r="M7291" s="68"/>
      <c r="N7291" s="4"/>
    </row>
    <row r="7292" spans="2:14">
      <c r="B7292" s="59" t="s">
        <v>11971</v>
      </c>
      <c r="C7292" s="7" t="s">
        <v>11972</v>
      </c>
      <c r="I7292" s="64"/>
      <c r="J7292" s="65"/>
      <c r="K7292" s="10"/>
      <c r="L7292" s="21">
        <v>68219.869540229891</v>
      </c>
      <c r="M7292" s="68"/>
      <c r="N7292" s="4"/>
    </row>
    <row r="7293" spans="2:14">
      <c r="B7293" s="59" t="s">
        <v>11973</v>
      </c>
      <c r="C7293" s="7" t="s">
        <v>11974</v>
      </c>
      <c r="I7293" s="64"/>
      <c r="J7293" s="65"/>
      <c r="K7293" s="10"/>
      <c r="L7293" s="21">
        <v>41672.525287356322</v>
      </c>
      <c r="M7293" s="68"/>
      <c r="N7293" s="4"/>
    </row>
    <row r="7294" spans="2:14">
      <c r="B7294" s="59" t="s">
        <v>11975</v>
      </c>
      <c r="C7294" s="7" t="s">
        <v>39192</v>
      </c>
      <c r="I7294" s="64"/>
      <c r="J7294" s="65"/>
      <c r="K7294" s="10"/>
      <c r="L7294" s="21">
        <v>41672.525287356322</v>
      </c>
      <c r="M7294" s="68"/>
      <c r="N7294" s="4"/>
    </row>
    <row r="7295" spans="2:14">
      <c r="B7295" s="59" t="s">
        <v>11976</v>
      </c>
      <c r="C7295" s="7" t="s">
        <v>11977</v>
      </c>
      <c r="I7295" s="64"/>
      <c r="J7295" s="65"/>
      <c r="K7295" s="10"/>
      <c r="L7295" s="21">
        <v>43744.530459770118</v>
      </c>
      <c r="M7295" s="68"/>
      <c r="N7295" s="4"/>
    </row>
    <row r="7296" spans="2:14">
      <c r="B7296" s="59" t="s">
        <v>11978</v>
      </c>
      <c r="C7296" s="7" t="s">
        <v>11979</v>
      </c>
      <c r="I7296" s="64"/>
      <c r="J7296" s="65"/>
      <c r="K7296" s="10"/>
      <c r="L7296" s="21">
        <v>52906.416666666664</v>
      </c>
      <c r="M7296" s="68"/>
      <c r="N7296" s="4"/>
    </row>
    <row r="7297" spans="2:14">
      <c r="B7297" s="59" t="s">
        <v>11980</v>
      </c>
      <c r="C7297" s="7" t="s">
        <v>11981</v>
      </c>
      <c r="I7297" s="64"/>
      <c r="J7297" s="65"/>
      <c r="K7297" s="10"/>
      <c r="L7297" s="21">
        <v>55127.110919540224</v>
      </c>
      <c r="M7297" s="68"/>
      <c r="N7297" s="4"/>
    </row>
    <row r="7298" spans="2:14">
      <c r="B7298" s="59" t="s">
        <v>11982</v>
      </c>
      <c r="C7298" s="7" t="s">
        <v>11983</v>
      </c>
      <c r="I7298" s="64"/>
      <c r="J7298" s="65"/>
      <c r="K7298" s="10"/>
      <c r="L7298" s="21">
        <v>59629.903448275865</v>
      </c>
      <c r="M7298" s="68"/>
      <c r="N7298" s="4"/>
    </row>
    <row r="7299" spans="2:14">
      <c r="B7299" s="59" t="s">
        <v>11984</v>
      </c>
      <c r="C7299" s="7" t="s">
        <v>11985</v>
      </c>
      <c r="I7299" s="64"/>
      <c r="J7299" s="65"/>
      <c r="K7299" s="10"/>
      <c r="L7299" s="21">
        <v>72509.524137931032</v>
      </c>
      <c r="M7299" s="68"/>
      <c r="N7299" s="4"/>
    </row>
    <row r="7300" spans="2:14">
      <c r="B7300" s="59" t="s">
        <v>11986</v>
      </c>
      <c r="C7300" s="7" t="s">
        <v>11987</v>
      </c>
      <c r="I7300" s="64"/>
      <c r="J7300" s="65"/>
      <c r="K7300" s="10"/>
      <c r="L7300" s="21">
        <v>83529.770114942527</v>
      </c>
      <c r="M7300" s="68"/>
      <c r="N7300" s="4"/>
    </row>
    <row r="7301" spans="2:14">
      <c r="B7301" s="59" t="s">
        <v>11988</v>
      </c>
      <c r="C7301" s="7" t="s">
        <v>11989</v>
      </c>
      <c r="I7301" s="64"/>
      <c r="J7301" s="65"/>
      <c r="K7301" s="10"/>
      <c r="L7301" s="21">
        <v>54171.542528735634</v>
      </c>
      <c r="M7301" s="68"/>
      <c r="N7301" s="4"/>
    </row>
    <row r="7302" spans="2:14">
      <c r="B7302" s="59" t="s">
        <v>11990</v>
      </c>
      <c r="C7302" s="7" t="s">
        <v>11991</v>
      </c>
      <c r="I7302" s="64"/>
      <c r="J7302" s="65"/>
      <c r="K7302" s="10"/>
      <c r="L7302" s="21">
        <v>54171.542528735634</v>
      </c>
      <c r="M7302" s="68"/>
      <c r="N7302" s="4"/>
    </row>
    <row r="7303" spans="2:14">
      <c r="B7303" s="59" t="s">
        <v>11992</v>
      </c>
      <c r="C7303" s="7" t="s">
        <v>11993</v>
      </c>
      <c r="I7303" s="64"/>
      <c r="J7303" s="65"/>
      <c r="K7303" s="10"/>
      <c r="L7303" s="21">
        <v>56246.592528735629</v>
      </c>
      <c r="M7303" s="68"/>
      <c r="N7303" s="4"/>
    </row>
    <row r="7304" spans="2:14">
      <c r="B7304" s="59" t="s">
        <v>11994</v>
      </c>
      <c r="C7304" s="7" t="s">
        <v>11995</v>
      </c>
      <c r="I7304" s="64"/>
      <c r="J7304" s="65"/>
      <c r="K7304" s="10"/>
      <c r="L7304" s="21">
        <v>63331.906321839087</v>
      </c>
      <c r="M7304" s="68"/>
      <c r="N7304" s="4"/>
    </row>
    <row r="7305" spans="2:14">
      <c r="B7305" s="59" t="s">
        <v>11996</v>
      </c>
      <c r="C7305" s="7" t="s">
        <v>11997</v>
      </c>
      <c r="I7305" s="64"/>
      <c r="J7305" s="65"/>
      <c r="K7305" s="10"/>
      <c r="L7305" s="21">
        <v>56393.251724137932</v>
      </c>
      <c r="M7305" s="68"/>
      <c r="N7305" s="4"/>
    </row>
    <row r="7306" spans="2:14">
      <c r="B7306" s="59" t="s">
        <v>11998</v>
      </c>
      <c r="C7306" s="7" t="s">
        <v>11999</v>
      </c>
      <c r="I7306" s="64"/>
      <c r="J7306" s="65"/>
      <c r="K7306" s="10"/>
      <c r="L7306" s="21">
        <v>58673.827586206899</v>
      </c>
      <c r="M7306" s="68"/>
      <c r="N7306" s="4"/>
    </row>
    <row r="7307" spans="2:14">
      <c r="B7307" s="59" t="s">
        <v>12000</v>
      </c>
      <c r="C7307" s="7" t="s">
        <v>12001</v>
      </c>
      <c r="I7307" s="64"/>
      <c r="J7307" s="65"/>
      <c r="K7307" s="10"/>
      <c r="L7307" s="21">
        <v>67051.670689655177</v>
      </c>
      <c r="M7307" s="68"/>
      <c r="N7307" s="4"/>
    </row>
    <row r="7308" spans="2:14">
      <c r="B7308" s="59" t="s">
        <v>12002</v>
      </c>
      <c r="C7308" s="7" t="s">
        <v>12003</v>
      </c>
      <c r="I7308" s="64"/>
      <c r="J7308" s="65"/>
      <c r="K7308" s="10"/>
      <c r="L7308" s="21">
        <v>65192.803448275867</v>
      </c>
      <c r="M7308" s="68"/>
      <c r="N7308" s="4"/>
    </row>
    <row r="7309" spans="2:14">
      <c r="B7309" s="59" t="s">
        <v>12004</v>
      </c>
      <c r="C7309" s="7" t="s">
        <v>12005</v>
      </c>
      <c r="I7309" s="64"/>
      <c r="J7309" s="65"/>
      <c r="K7309" s="10"/>
      <c r="L7309" s="21">
        <v>45840.386781609195</v>
      </c>
      <c r="M7309" s="68"/>
      <c r="N7309" s="4"/>
    </row>
    <row r="7310" spans="2:14">
      <c r="B7310" s="59" t="s">
        <v>12006</v>
      </c>
      <c r="C7310" s="7" t="s">
        <v>12007</v>
      </c>
      <c r="I7310" s="64"/>
      <c r="J7310" s="65"/>
      <c r="K7310" s="10"/>
      <c r="L7310" s="21">
        <v>45840.386781609195</v>
      </c>
      <c r="M7310" s="68"/>
      <c r="N7310" s="4"/>
    </row>
    <row r="7311" spans="2:14">
      <c r="B7311" s="59" t="s">
        <v>12008</v>
      </c>
      <c r="C7311" s="7" t="s">
        <v>12009</v>
      </c>
      <c r="I7311" s="64"/>
      <c r="J7311" s="65"/>
      <c r="K7311" s="10"/>
      <c r="L7311" s="21">
        <v>47913.406896551722</v>
      </c>
      <c r="M7311" s="68"/>
      <c r="N7311" s="4"/>
    </row>
    <row r="7312" spans="2:14">
      <c r="B7312" s="59" t="s">
        <v>12010</v>
      </c>
      <c r="C7312" s="7" t="s">
        <v>12011</v>
      </c>
      <c r="I7312" s="64"/>
      <c r="J7312" s="65"/>
      <c r="K7312" s="10"/>
      <c r="L7312" s="21">
        <v>54999.735632183903</v>
      </c>
      <c r="M7312" s="68"/>
      <c r="N7312" s="4"/>
    </row>
    <row r="7313" spans="2:14">
      <c r="B7313" s="59" t="s">
        <v>12012</v>
      </c>
      <c r="C7313" s="7" t="s">
        <v>12013</v>
      </c>
      <c r="I7313" s="64"/>
      <c r="J7313" s="65"/>
      <c r="K7313" s="10"/>
      <c r="L7313" s="21">
        <v>48061.081034482762</v>
      </c>
      <c r="M7313" s="68"/>
      <c r="N7313" s="4"/>
    </row>
    <row r="7314" spans="2:14">
      <c r="B7314" s="59" t="s">
        <v>12014</v>
      </c>
      <c r="C7314" s="7" t="s">
        <v>12015</v>
      </c>
      <c r="I7314" s="64"/>
      <c r="J7314" s="65"/>
      <c r="K7314" s="10"/>
      <c r="L7314" s="21">
        <v>50339.627011494253</v>
      </c>
      <c r="M7314" s="68"/>
      <c r="N7314" s="4"/>
    </row>
    <row r="7315" spans="2:14">
      <c r="B7315" s="59" t="s">
        <v>12016</v>
      </c>
      <c r="C7315" s="7" t="s">
        <v>12017</v>
      </c>
      <c r="I7315" s="64"/>
      <c r="J7315" s="65"/>
      <c r="K7315" s="10"/>
      <c r="L7315" s="21">
        <v>58717.9775862069</v>
      </c>
      <c r="M7315" s="68"/>
      <c r="N7315" s="4"/>
    </row>
    <row r="7316" spans="2:14">
      <c r="B7316" s="59" t="s">
        <v>12018</v>
      </c>
      <c r="C7316" s="7" t="s">
        <v>12019</v>
      </c>
      <c r="I7316" s="64"/>
      <c r="J7316" s="65"/>
      <c r="K7316" s="10"/>
      <c r="L7316" s="21">
        <v>56859.617816091952</v>
      </c>
      <c r="M7316" s="68"/>
      <c r="N7316" s="4"/>
    </row>
    <row r="7317" spans="2:14">
      <c r="B7317" s="59" t="s">
        <v>12020</v>
      </c>
      <c r="C7317" s="7" t="s">
        <v>12021</v>
      </c>
      <c r="I7317" s="64"/>
      <c r="J7317" s="65"/>
      <c r="K7317" s="10"/>
      <c r="L7317" s="21">
        <v>59588.290804597702</v>
      </c>
      <c r="M7317" s="68"/>
      <c r="N7317" s="4"/>
    </row>
    <row r="7318" spans="2:14">
      <c r="B7318" s="59" t="s">
        <v>12022</v>
      </c>
      <c r="C7318" s="7" t="s">
        <v>12023</v>
      </c>
      <c r="I7318" s="64"/>
      <c r="J7318" s="65"/>
      <c r="K7318" s="10"/>
      <c r="L7318" s="21">
        <v>59588.290804597702</v>
      </c>
      <c r="M7318" s="68"/>
      <c r="N7318" s="4"/>
    </row>
    <row r="7319" spans="2:14">
      <c r="B7319" s="59" t="s">
        <v>12024</v>
      </c>
      <c r="C7319" s="7" t="s">
        <v>12025</v>
      </c>
      <c r="I7319" s="64"/>
      <c r="J7319" s="65"/>
      <c r="K7319" s="10"/>
      <c r="L7319" s="21">
        <v>61661.310919540228</v>
      </c>
      <c r="M7319" s="68"/>
      <c r="N7319" s="4"/>
    </row>
    <row r="7320" spans="2:14">
      <c r="B7320" s="59" t="s">
        <v>12026</v>
      </c>
      <c r="C7320" s="7" t="s">
        <v>12027</v>
      </c>
      <c r="I7320" s="64"/>
      <c r="J7320" s="65"/>
      <c r="K7320" s="10"/>
      <c r="L7320" s="21">
        <v>68750.684482758617</v>
      </c>
      <c r="M7320" s="68"/>
      <c r="N7320" s="4"/>
    </row>
    <row r="7321" spans="2:14">
      <c r="B7321" s="59" t="s">
        <v>12028</v>
      </c>
      <c r="C7321" s="7" t="s">
        <v>12029</v>
      </c>
      <c r="I7321" s="64"/>
      <c r="J7321" s="65"/>
      <c r="K7321" s="10"/>
      <c r="L7321" s="21">
        <v>61810.507471264369</v>
      </c>
      <c r="M7321" s="68"/>
      <c r="N7321" s="4"/>
    </row>
    <row r="7322" spans="2:14">
      <c r="B7322" s="59" t="s">
        <v>12030</v>
      </c>
      <c r="C7322" s="7" t="s">
        <v>12031</v>
      </c>
      <c r="I7322" s="64"/>
      <c r="J7322" s="65"/>
      <c r="K7322" s="10"/>
      <c r="L7322" s="21">
        <v>64090.575862068967</v>
      </c>
      <c r="M7322" s="68"/>
      <c r="N7322" s="4"/>
    </row>
    <row r="7323" spans="2:14">
      <c r="B7323" s="59" t="s">
        <v>12032</v>
      </c>
      <c r="C7323" s="7" t="s">
        <v>12033</v>
      </c>
      <c r="I7323" s="64"/>
      <c r="J7323" s="65"/>
      <c r="K7323" s="10"/>
      <c r="L7323" s="21">
        <v>72466.89655172413</v>
      </c>
      <c r="M7323" s="68"/>
      <c r="N7323" s="4"/>
    </row>
    <row r="7324" spans="2:14">
      <c r="B7324" s="59" t="s">
        <v>12034</v>
      </c>
      <c r="C7324" s="7" t="s">
        <v>12035</v>
      </c>
      <c r="I7324" s="64"/>
      <c r="J7324" s="65"/>
      <c r="K7324" s="10"/>
      <c r="L7324" s="21">
        <v>70609.551724137928</v>
      </c>
      <c r="M7324" s="68"/>
      <c r="N7324" s="4"/>
    </row>
    <row r="7325" spans="2:14">
      <c r="B7325" s="59" t="s">
        <v>12036</v>
      </c>
      <c r="C7325" s="7" t="s">
        <v>12037</v>
      </c>
      <c r="I7325" s="64"/>
      <c r="J7325" s="65"/>
      <c r="K7325" s="10"/>
      <c r="L7325" s="21">
        <v>4133.8609195402296</v>
      </c>
      <c r="M7325" s="68"/>
      <c r="N7325" s="4"/>
    </row>
    <row r="7326" spans="2:14">
      <c r="B7326" s="59" t="s">
        <v>12038</v>
      </c>
      <c r="C7326" s="7" t="s">
        <v>12039</v>
      </c>
      <c r="I7326" s="64"/>
      <c r="J7326" s="65"/>
      <c r="K7326" s="10"/>
      <c r="L7326" s="21">
        <v>5510.1229885057473</v>
      </c>
      <c r="M7326" s="68"/>
      <c r="N7326" s="4"/>
    </row>
    <row r="7327" spans="2:14">
      <c r="B7327" s="59" t="s">
        <v>12040</v>
      </c>
      <c r="C7327" s="7" t="s">
        <v>12041</v>
      </c>
      <c r="I7327" s="64"/>
      <c r="J7327" s="65"/>
      <c r="K7327" s="10"/>
      <c r="L7327" s="21">
        <v>372.99137931034483</v>
      </c>
      <c r="M7327" s="68"/>
      <c r="N7327" s="4"/>
    </row>
    <row r="7328" spans="2:14">
      <c r="B7328" s="59" t="s">
        <v>12042</v>
      </c>
      <c r="C7328" s="7" t="s">
        <v>12043</v>
      </c>
      <c r="I7328" s="64"/>
      <c r="J7328" s="65"/>
      <c r="K7328" s="10"/>
      <c r="L7328" s="21">
        <v>466.36609195402298</v>
      </c>
      <c r="M7328" s="68"/>
      <c r="N7328" s="4"/>
    </row>
    <row r="7329" spans="2:14">
      <c r="B7329" s="59" t="s">
        <v>12044</v>
      </c>
      <c r="C7329" s="7" t="s">
        <v>12045</v>
      </c>
      <c r="I7329" s="64"/>
      <c r="J7329" s="65"/>
      <c r="K7329" s="10"/>
      <c r="L7329" s="21">
        <v>316.15459770114944</v>
      </c>
      <c r="M7329" s="68"/>
      <c r="N7329" s="4"/>
    </row>
    <row r="7330" spans="2:14">
      <c r="B7330" s="59" t="s">
        <v>12046</v>
      </c>
      <c r="C7330" s="7" t="s">
        <v>12047</v>
      </c>
      <c r="I7330" s="64"/>
      <c r="J7330" s="65"/>
      <c r="K7330" s="10"/>
      <c r="L7330" s="21">
        <v>421.70862068965516</v>
      </c>
      <c r="M7330" s="68"/>
      <c r="N7330" s="4"/>
    </row>
    <row r="7331" spans="2:14">
      <c r="B7331" s="59" t="s">
        <v>12048</v>
      </c>
      <c r="C7331" s="7" t="s">
        <v>12049</v>
      </c>
      <c r="I7331" s="64"/>
      <c r="J7331" s="65"/>
      <c r="K7331" s="10"/>
      <c r="L7331" s="21">
        <v>189.2867816091954</v>
      </c>
      <c r="M7331" s="68"/>
      <c r="N7331" s="4"/>
    </row>
    <row r="7332" spans="2:14">
      <c r="B7332" s="59" t="s">
        <v>12050</v>
      </c>
      <c r="C7332" s="7" t="s">
        <v>12051</v>
      </c>
      <c r="I7332" s="64"/>
      <c r="J7332" s="65"/>
      <c r="K7332" s="10"/>
      <c r="L7332" s="21">
        <v>250.18333333333334</v>
      </c>
      <c r="M7332" s="68"/>
      <c r="N7332" s="4"/>
    </row>
    <row r="7333" spans="2:14">
      <c r="B7333" s="59" t="s">
        <v>12052</v>
      </c>
      <c r="C7333" s="7" t="s">
        <v>12053</v>
      </c>
      <c r="I7333" s="64"/>
      <c r="J7333" s="65"/>
      <c r="K7333" s="10"/>
      <c r="L7333" s="21">
        <v>369.94655172413792</v>
      </c>
      <c r="M7333" s="68"/>
      <c r="N7333" s="4"/>
    </row>
    <row r="7334" spans="2:14">
      <c r="B7334" s="59" t="s">
        <v>12054</v>
      </c>
      <c r="C7334" s="7" t="s">
        <v>12055</v>
      </c>
      <c r="I7334" s="64"/>
      <c r="J7334" s="65"/>
      <c r="K7334" s="10"/>
      <c r="L7334" s="21">
        <v>493.76954022988508</v>
      </c>
      <c r="M7334" s="68"/>
      <c r="N7334" s="4"/>
    </row>
    <row r="7335" spans="2:14">
      <c r="B7335" s="59" t="s">
        <v>12056</v>
      </c>
      <c r="C7335" s="7" t="s">
        <v>12057</v>
      </c>
      <c r="I7335" s="64"/>
      <c r="J7335" s="65"/>
      <c r="K7335" s="10"/>
      <c r="L7335" s="21">
        <v>1786.8063218390805</v>
      </c>
      <c r="M7335" s="68"/>
      <c r="N7335" s="4"/>
    </row>
    <row r="7336" spans="2:14">
      <c r="B7336" s="59" t="s">
        <v>12058</v>
      </c>
      <c r="C7336" s="7" t="s">
        <v>12059</v>
      </c>
      <c r="I7336" s="64"/>
      <c r="J7336" s="65"/>
      <c r="K7336" s="10"/>
      <c r="L7336" s="21">
        <v>2452.1011494252875</v>
      </c>
      <c r="M7336" s="68"/>
      <c r="N7336" s="4"/>
    </row>
    <row r="7337" spans="2:14">
      <c r="B7337" s="59" t="s">
        <v>12060</v>
      </c>
      <c r="C7337" s="7" t="s">
        <v>12061</v>
      </c>
      <c r="I7337" s="64"/>
      <c r="J7337" s="65"/>
      <c r="K7337" s="10"/>
      <c r="L7337" s="21">
        <v>3716.7195402298848</v>
      </c>
      <c r="M7337" s="68"/>
      <c r="N7337" s="4"/>
    </row>
    <row r="7338" spans="2:14">
      <c r="B7338" s="59" t="s">
        <v>12062</v>
      </c>
      <c r="C7338" s="7" t="s">
        <v>12063</v>
      </c>
      <c r="I7338" s="64"/>
      <c r="J7338" s="65"/>
      <c r="K7338" s="10"/>
      <c r="L7338" s="21">
        <v>4897.097701149426</v>
      </c>
      <c r="M7338" s="68"/>
      <c r="N7338" s="4"/>
    </row>
    <row r="7339" spans="2:14">
      <c r="B7339" s="59" t="s">
        <v>12064</v>
      </c>
      <c r="C7339" s="7" t="s">
        <v>12065</v>
      </c>
      <c r="I7339" s="64"/>
      <c r="J7339" s="65"/>
      <c r="K7339" s="10"/>
      <c r="L7339" s="21">
        <v>3967.410344827586</v>
      </c>
      <c r="M7339" s="68"/>
      <c r="N7339" s="4"/>
    </row>
    <row r="7340" spans="2:14">
      <c r="B7340" s="59" t="s">
        <v>12066</v>
      </c>
      <c r="C7340" s="7" t="s">
        <v>12067</v>
      </c>
      <c r="I7340" s="64"/>
      <c r="J7340" s="65"/>
      <c r="K7340" s="10"/>
      <c r="L7340" s="21">
        <v>3967.410344827586</v>
      </c>
      <c r="M7340" s="68"/>
      <c r="N7340" s="4"/>
    </row>
    <row r="7341" spans="2:14">
      <c r="B7341" s="59" t="s">
        <v>12068</v>
      </c>
      <c r="C7341" s="7" t="s">
        <v>12069</v>
      </c>
      <c r="I7341" s="64"/>
      <c r="J7341" s="65"/>
      <c r="K7341" s="10"/>
      <c r="L7341" s="21">
        <v>5288.3580459770119</v>
      </c>
      <c r="M7341" s="68"/>
      <c r="N7341" s="4"/>
    </row>
    <row r="7342" spans="2:14">
      <c r="B7342" s="59" t="s">
        <v>12070</v>
      </c>
      <c r="C7342" s="7" t="s">
        <v>12071</v>
      </c>
      <c r="I7342" s="64"/>
      <c r="J7342" s="65"/>
      <c r="K7342" s="10"/>
      <c r="L7342" s="21">
        <v>7929.2385057471265</v>
      </c>
      <c r="M7342" s="68"/>
      <c r="N7342" s="4"/>
    </row>
    <row r="7343" spans="2:14">
      <c r="B7343" s="59" t="s">
        <v>12072</v>
      </c>
      <c r="C7343" s="7" t="s">
        <v>12073</v>
      </c>
      <c r="I7343" s="64"/>
      <c r="J7343" s="65"/>
      <c r="K7343" s="10"/>
      <c r="L7343" s="21">
        <v>10571.641379310344</v>
      </c>
      <c r="M7343" s="68"/>
      <c r="N7343" s="4"/>
    </row>
    <row r="7344" spans="2:14">
      <c r="B7344" s="59" t="s">
        <v>12074</v>
      </c>
      <c r="C7344" s="7" t="s">
        <v>12075</v>
      </c>
      <c r="I7344" s="64"/>
      <c r="J7344" s="65"/>
      <c r="K7344" s="10"/>
      <c r="L7344" s="21">
        <v>1856.3298850574713</v>
      </c>
      <c r="M7344" s="68"/>
      <c r="N7344" s="4"/>
    </row>
    <row r="7345" spans="2:14">
      <c r="B7345" s="59" t="s">
        <v>12076</v>
      </c>
      <c r="C7345" s="7" t="s">
        <v>12077</v>
      </c>
      <c r="I7345" s="64"/>
      <c r="J7345" s="65"/>
      <c r="K7345" s="10"/>
      <c r="L7345" s="21">
        <v>2474.429885057471</v>
      </c>
      <c r="M7345" s="68"/>
      <c r="N7345" s="4"/>
    </row>
    <row r="7346" spans="2:14">
      <c r="B7346" s="59" t="s">
        <v>94</v>
      </c>
      <c r="C7346" s="7" t="s">
        <v>12078</v>
      </c>
      <c r="I7346" s="64"/>
      <c r="J7346" s="65"/>
      <c r="K7346" s="10"/>
      <c r="L7346" s="21">
        <v>3685.7637931034483</v>
      </c>
      <c r="M7346" s="68"/>
      <c r="N7346" s="4"/>
    </row>
    <row r="7347" spans="2:14">
      <c r="B7347" s="59" t="s">
        <v>12079</v>
      </c>
      <c r="C7347" s="7" t="s">
        <v>12080</v>
      </c>
      <c r="I7347" s="64"/>
      <c r="J7347" s="65"/>
      <c r="K7347" s="10"/>
      <c r="L7347" s="21">
        <v>4945.3074712643684</v>
      </c>
      <c r="M7347" s="68"/>
      <c r="N7347" s="4"/>
    </row>
    <row r="7348" spans="2:14">
      <c r="B7348" s="59" t="s">
        <v>12081</v>
      </c>
      <c r="C7348" s="7" t="s">
        <v>12082</v>
      </c>
      <c r="I7348" s="64"/>
      <c r="J7348" s="65"/>
      <c r="K7348" s="10"/>
      <c r="L7348" s="21">
        <v>1839.0758620689655</v>
      </c>
      <c r="M7348" s="68"/>
      <c r="N7348" s="4"/>
    </row>
    <row r="7349" spans="2:14">
      <c r="B7349" s="59" t="s">
        <v>12083</v>
      </c>
      <c r="C7349" s="7" t="s">
        <v>12084</v>
      </c>
      <c r="I7349" s="64"/>
      <c r="J7349" s="65"/>
      <c r="K7349" s="10"/>
      <c r="L7349" s="21">
        <v>2452.1011494252875</v>
      </c>
      <c r="M7349" s="68"/>
      <c r="N7349" s="4"/>
    </row>
    <row r="7350" spans="2:14">
      <c r="B7350" s="59" t="s">
        <v>12085</v>
      </c>
      <c r="C7350" s="7" t="s">
        <v>12086</v>
      </c>
      <c r="I7350" s="64"/>
      <c r="J7350" s="65"/>
      <c r="K7350" s="10"/>
      <c r="L7350" s="21">
        <v>3716.7195402298848</v>
      </c>
      <c r="M7350" s="68"/>
      <c r="N7350" s="4"/>
    </row>
    <row r="7351" spans="2:14">
      <c r="B7351" s="59" t="s">
        <v>12087</v>
      </c>
      <c r="C7351" s="7" t="s">
        <v>12088</v>
      </c>
      <c r="I7351" s="64"/>
      <c r="J7351" s="65"/>
      <c r="K7351" s="10"/>
      <c r="L7351" s="21">
        <v>4897.097701149426</v>
      </c>
      <c r="M7351" s="68"/>
      <c r="N7351" s="4"/>
    </row>
    <row r="7352" spans="2:14">
      <c r="B7352" s="59" t="s">
        <v>12089</v>
      </c>
      <c r="C7352" s="7" t="s">
        <v>12090</v>
      </c>
      <c r="I7352" s="64"/>
      <c r="J7352" s="65"/>
      <c r="K7352" s="10"/>
      <c r="L7352" s="21">
        <v>1839.0758620689655</v>
      </c>
      <c r="M7352" s="68"/>
      <c r="N7352" s="4"/>
    </row>
    <row r="7353" spans="2:14">
      <c r="B7353" s="59" t="s">
        <v>12091</v>
      </c>
      <c r="C7353" s="7" t="s">
        <v>12092</v>
      </c>
      <c r="I7353" s="64"/>
      <c r="J7353" s="65"/>
      <c r="K7353" s="10"/>
      <c r="L7353" s="21">
        <v>2452.1011494252875</v>
      </c>
      <c r="M7353" s="68"/>
      <c r="N7353" s="4"/>
    </row>
    <row r="7354" spans="2:14">
      <c r="B7354" s="59" t="s">
        <v>12093</v>
      </c>
      <c r="C7354" s="7" t="s">
        <v>12094</v>
      </c>
      <c r="I7354" s="64"/>
      <c r="J7354" s="65"/>
      <c r="K7354" s="10"/>
      <c r="L7354" s="21">
        <v>3674.0919540229884</v>
      </c>
      <c r="M7354" s="68"/>
      <c r="N7354" s="4"/>
    </row>
    <row r="7355" spans="2:14">
      <c r="B7355" s="59" t="s">
        <v>12095</v>
      </c>
      <c r="C7355" s="7" t="s">
        <v>12096</v>
      </c>
      <c r="I7355" s="64"/>
      <c r="J7355" s="65"/>
      <c r="K7355" s="10"/>
      <c r="L7355" s="21">
        <v>4897.097701149426</v>
      </c>
      <c r="M7355" s="68"/>
      <c r="N7355" s="4"/>
    </row>
    <row r="7356" spans="2:14">
      <c r="B7356" s="59" t="s">
        <v>12097</v>
      </c>
      <c r="C7356" s="7" t="s">
        <v>12098</v>
      </c>
      <c r="I7356" s="64"/>
      <c r="J7356" s="65"/>
      <c r="K7356" s="10"/>
      <c r="L7356" s="21">
        <v>1839.0758620689655</v>
      </c>
      <c r="M7356" s="68"/>
      <c r="N7356" s="4"/>
    </row>
    <row r="7357" spans="2:14">
      <c r="B7357" s="59" t="s">
        <v>12099</v>
      </c>
      <c r="C7357" s="7" t="s">
        <v>12100</v>
      </c>
      <c r="I7357" s="64"/>
      <c r="J7357" s="65"/>
      <c r="K7357" s="10"/>
      <c r="L7357" s="21">
        <v>2452.1011494252875</v>
      </c>
      <c r="M7357" s="68"/>
      <c r="N7357" s="4"/>
    </row>
    <row r="7358" spans="2:14">
      <c r="B7358" s="59" t="s">
        <v>12101</v>
      </c>
      <c r="C7358" s="7" t="s">
        <v>12102</v>
      </c>
      <c r="I7358" s="64"/>
      <c r="J7358" s="65"/>
      <c r="K7358" s="10"/>
      <c r="L7358" s="21">
        <v>3674.0919540229884</v>
      </c>
      <c r="M7358" s="68"/>
      <c r="N7358" s="4"/>
    </row>
    <row r="7359" spans="2:14">
      <c r="B7359" s="59" t="s">
        <v>12103</v>
      </c>
      <c r="C7359" s="7" t="s">
        <v>12104</v>
      </c>
      <c r="I7359" s="64"/>
      <c r="J7359" s="65"/>
      <c r="K7359" s="10"/>
      <c r="L7359" s="21">
        <v>4897.097701149426</v>
      </c>
      <c r="M7359" s="68"/>
      <c r="N7359" s="4"/>
    </row>
    <row r="7360" spans="2:14">
      <c r="B7360" s="59" t="s">
        <v>12105</v>
      </c>
      <c r="C7360" s="7" t="s">
        <v>12106</v>
      </c>
      <c r="I7360" s="64"/>
      <c r="J7360" s="65"/>
      <c r="K7360" s="10"/>
      <c r="L7360" s="21">
        <v>491.73965517241379</v>
      </c>
      <c r="M7360" s="68"/>
      <c r="N7360" s="4"/>
    </row>
    <row r="7361" spans="2:14">
      <c r="B7361" s="59" t="s">
        <v>12107</v>
      </c>
      <c r="C7361" s="7" t="s">
        <v>12108</v>
      </c>
      <c r="I7361" s="64"/>
      <c r="J7361" s="65"/>
      <c r="K7361" s="10"/>
      <c r="L7361" s="21">
        <v>860.16379310344826</v>
      </c>
      <c r="M7361" s="68"/>
      <c r="N7361" s="4"/>
    </row>
    <row r="7362" spans="2:14">
      <c r="B7362" s="59" t="s">
        <v>12109</v>
      </c>
      <c r="C7362" s="7" t="s">
        <v>12110</v>
      </c>
      <c r="I7362" s="64"/>
      <c r="J7362" s="65"/>
      <c r="K7362" s="10"/>
      <c r="L7362" s="21">
        <v>860.16379310344826</v>
      </c>
      <c r="M7362" s="68"/>
      <c r="N7362" s="4"/>
    </row>
    <row r="7363" spans="2:14">
      <c r="B7363" s="59" t="s">
        <v>12111</v>
      </c>
      <c r="C7363" s="7" t="s">
        <v>12112</v>
      </c>
      <c r="I7363" s="64"/>
      <c r="J7363" s="65"/>
      <c r="K7363" s="10"/>
      <c r="L7363" s="21">
        <v>6595.0965517241384</v>
      </c>
      <c r="M7363" s="68"/>
      <c r="N7363" s="4"/>
    </row>
    <row r="7364" spans="2:14">
      <c r="B7364" s="59" t="s">
        <v>12113</v>
      </c>
      <c r="C7364" s="7" t="s">
        <v>12114</v>
      </c>
      <c r="I7364" s="64"/>
      <c r="J7364" s="65"/>
      <c r="K7364" s="10"/>
      <c r="L7364" s="21">
        <v>17369.72643678161</v>
      </c>
      <c r="M7364" s="68"/>
      <c r="N7364" s="4"/>
    </row>
    <row r="7365" spans="2:14">
      <c r="B7365" s="59" t="s">
        <v>12115</v>
      </c>
      <c r="C7365" s="7" t="s">
        <v>12116</v>
      </c>
      <c r="I7365" s="64"/>
      <c r="J7365" s="65"/>
      <c r="K7365" s="10"/>
      <c r="L7365" s="21">
        <v>1813.7022988505748</v>
      </c>
      <c r="M7365" s="68"/>
      <c r="N7365" s="4"/>
    </row>
    <row r="7366" spans="2:14">
      <c r="B7366" s="59" t="s">
        <v>12117</v>
      </c>
      <c r="C7366" s="7" t="s">
        <v>12118</v>
      </c>
      <c r="I7366" s="64"/>
      <c r="J7366" s="65"/>
      <c r="K7366" s="10"/>
      <c r="L7366" s="21">
        <v>414.09655172413795</v>
      </c>
      <c r="M7366" s="68"/>
      <c r="N7366" s="4"/>
    </row>
    <row r="7367" spans="2:14">
      <c r="B7367" s="59" t="s">
        <v>12119</v>
      </c>
      <c r="C7367" s="7" t="s">
        <v>12120</v>
      </c>
      <c r="I7367" s="64"/>
      <c r="J7367" s="65"/>
      <c r="K7367" s="10"/>
      <c r="L7367" s="21">
        <v>414.09655172413795</v>
      </c>
      <c r="M7367" s="68"/>
      <c r="N7367" s="4"/>
    </row>
    <row r="7368" spans="2:14">
      <c r="B7368" s="59" t="s">
        <v>12121</v>
      </c>
      <c r="C7368" s="7" t="s">
        <v>12122</v>
      </c>
      <c r="I7368" s="64"/>
      <c r="J7368" s="65"/>
      <c r="K7368" s="10"/>
      <c r="L7368" s="21">
        <v>414.09655172413795</v>
      </c>
      <c r="M7368" s="68"/>
      <c r="N7368" s="4"/>
    </row>
    <row r="7369" spans="2:14">
      <c r="B7369" s="59" t="s">
        <v>12123</v>
      </c>
      <c r="C7369" s="7" t="s">
        <v>12124</v>
      </c>
      <c r="I7369" s="64"/>
      <c r="J7369" s="65"/>
      <c r="K7369" s="10"/>
      <c r="L7369" s="21">
        <v>414.09655172413795</v>
      </c>
      <c r="M7369" s="68"/>
      <c r="N7369" s="4"/>
    </row>
    <row r="7370" spans="2:14">
      <c r="B7370" s="59" t="s">
        <v>12125</v>
      </c>
      <c r="C7370" s="7" t="s">
        <v>12126</v>
      </c>
      <c r="I7370" s="64"/>
      <c r="J7370" s="65"/>
      <c r="K7370" s="10"/>
      <c r="L7370" s="21">
        <v>414.09655172413795</v>
      </c>
      <c r="M7370" s="68"/>
      <c r="N7370" s="4"/>
    </row>
    <row r="7371" spans="2:14">
      <c r="B7371" s="59" t="s">
        <v>12127</v>
      </c>
      <c r="C7371" s="7" t="s">
        <v>12128</v>
      </c>
      <c r="I7371" s="64"/>
      <c r="J7371" s="65"/>
      <c r="K7371" s="10"/>
      <c r="L7371" s="21">
        <v>6830.0557471264374</v>
      </c>
      <c r="M7371" s="68"/>
      <c r="N7371" s="4"/>
    </row>
    <row r="7372" spans="2:14">
      <c r="B7372" s="59" t="s">
        <v>12129</v>
      </c>
      <c r="C7372" s="7" t="s">
        <v>12130</v>
      </c>
      <c r="I7372" s="64"/>
      <c r="J7372" s="65"/>
      <c r="K7372" s="10"/>
      <c r="L7372" s="21">
        <v>931.10827586206904</v>
      </c>
      <c r="M7372" s="68"/>
      <c r="N7372" s="4"/>
    </row>
    <row r="7373" spans="2:14">
      <c r="B7373" s="59" t="s">
        <v>12131</v>
      </c>
      <c r="C7373" s="7" t="s">
        <v>12132</v>
      </c>
      <c r="I7373" s="64"/>
      <c r="J7373" s="65"/>
      <c r="K7373" s="10"/>
      <c r="L7373" s="21">
        <v>977.99862068965513</v>
      </c>
      <c r="M7373" s="68"/>
      <c r="N7373" s="4"/>
    </row>
    <row r="7374" spans="2:14">
      <c r="B7374" s="59" t="s">
        <v>12133</v>
      </c>
      <c r="C7374" s="7" t="s">
        <v>12134</v>
      </c>
      <c r="I7374" s="64"/>
      <c r="J7374" s="65"/>
      <c r="K7374" s="10"/>
      <c r="L7374" s="21">
        <v>884.77614942528737</v>
      </c>
      <c r="M7374" s="68"/>
      <c r="N7374" s="4"/>
    </row>
    <row r="7375" spans="2:14">
      <c r="B7375" s="59" t="s">
        <v>12135</v>
      </c>
      <c r="C7375" s="7" t="s">
        <v>12136</v>
      </c>
      <c r="I7375" s="64"/>
      <c r="J7375" s="65"/>
      <c r="K7375" s="10"/>
      <c r="L7375" s="21">
        <v>2015.1683908045977</v>
      </c>
      <c r="M7375" s="68"/>
      <c r="N7375" s="4"/>
    </row>
    <row r="7376" spans="2:14">
      <c r="B7376" s="59" t="s">
        <v>12137</v>
      </c>
      <c r="C7376" s="7" t="s">
        <v>12138</v>
      </c>
      <c r="I7376" s="64"/>
      <c r="J7376" s="65"/>
      <c r="K7376" s="10"/>
      <c r="L7376" s="21">
        <v>1903.524712643678</v>
      </c>
      <c r="M7376" s="68"/>
      <c r="N7376" s="4"/>
    </row>
    <row r="7377" spans="2:14">
      <c r="B7377" s="59" t="s">
        <v>12139</v>
      </c>
      <c r="C7377" s="7" t="s">
        <v>12140</v>
      </c>
      <c r="I7377" s="64"/>
      <c r="J7377" s="65"/>
      <c r="K7377" s="10"/>
      <c r="L7377" s="21">
        <v>640.42873563218393</v>
      </c>
      <c r="M7377" s="68"/>
      <c r="N7377" s="4"/>
    </row>
    <row r="7378" spans="2:14">
      <c r="B7378" s="59" t="s">
        <v>12141</v>
      </c>
      <c r="C7378" s="7" t="s">
        <v>12142</v>
      </c>
      <c r="I7378" s="64"/>
      <c r="J7378" s="65"/>
      <c r="K7378" s="10"/>
      <c r="L7378" s="21">
        <v>1277.3051724137931</v>
      </c>
      <c r="M7378" s="68"/>
      <c r="N7378" s="4"/>
    </row>
    <row r="7379" spans="2:14">
      <c r="B7379" s="59" t="s">
        <v>12143</v>
      </c>
      <c r="C7379" s="7" t="s">
        <v>12144</v>
      </c>
      <c r="I7379" s="64"/>
      <c r="J7379" s="65"/>
      <c r="K7379" s="10"/>
      <c r="L7379" s="21">
        <v>7277.645402298851</v>
      </c>
      <c r="M7379" s="68"/>
      <c r="N7379" s="4"/>
    </row>
    <row r="7380" spans="2:14">
      <c r="B7380" s="59" t="s">
        <v>12145</v>
      </c>
      <c r="C7380" s="7" t="s">
        <v>12146</v>
      </c>
      <c r="I7380" s="64"/>
      <c r="J7380" s="65"/>
      <c r="K7380" s="10"/>
      <c r="L7380" s="21">
        <v>7277.645402298851</v>
      </c>
      <c r="M7380" s="68"/>
      <c r="N7380" s="4"/>
    </row>
    <row r="7381" spans="2:14">
      <c r="B7381" s="59" t="s">
        <v>12147</v>
      </c>
      <c r="C7381" s="7" t="s">
        <v>12148</v>
      </c>
      <c r="I7381" s="64"/>
      <c r="J7381" s="65"/>
      <c r="K7381" s="10"/>
      <c r="L7381" s="21">
        <v>759.17701149425295</v>
      </c>
      <c r="M7381" s="68"/>
      <c r="N7381" s="4"/>
    </row>
    <row r="7382" spans="2:14">
      <c r="B7382" s="59" t="s">
        <v>12149</v>
      </c>
      <c r="C7382" s="7" t="s">
        <v>12150</v>
      </c>
      <c r="I7382" s="64"/>
      <c r="J7382" s="65"/>
      <c r="K7382" s="10"/>
      <c r="L7382" s="21">
        <v>2322.6959770114941</v>
      </c>
      <c r="M7382" s="68"/>
      <c r="N7382" s="4"/>
    </row>
    <row r="7383" spans="2:14">
      <c r="B7383" s="59" t="s">
        <v>12151</v>
      </c>
      <c r="C7383" s="7" t="s">
        <v>12152</v>
      </c>
      <c r="I7383" s="64"/>
      <c r="J7383" s="65"/>
      <c r="K7383" s="10"/>
      <c r="L7383" s="21">
        <v>1045.3908045977012</v>
      </c>
      <c r="M7383" s="68"/>
      <c r="N7383" s="4"/>
    </row>
    <row r="7384" spans="2:14">
      <c r="B7384" s="59" t="s">
        <v>37023</v>
      </c>
      <c r="C7384" s="7" t="s">
        <v>39193</v>
      </c>
      <c r="I7384" s="64"/>
      <c r="J7384" s="65"/>
      <c r="K7384" s="10"/>
      <c r="L7384" s="21">
        <v>10085.483908045977</v>
      </c>
      <c r="M7384" s="68"/>
      <c r="N7384" s="4"/>
    </row>
    <row r="7385" spans="2:14">
      <c r="B7385" s="59" t="s">
        <v>37024</v>
      </c>
      <c r="C7385" s="7" t="s">
        <v>39194</v>
      </c>
      <c r="I7385" s="64"/>
      <c r="J7385" s="65"/>
      <c r="K7385" s="10"/>
      <c r="L7385" s="21">
        <v>13007.503448275862</v>
      </c>
      <c r="M7385" s="68"/>
      <c r="N7385" s="4"/>
    </row>
    <row r="7386" spans="2:14">
      <c r="B7386" s="59" t="s">
        <v>12153</v>
      </c>
      <c r="C7386" s="7" t="s">
        <v>12154</v>
      </c>
      <c r="I7386" s="64"/>
      <c r="J7386" s="65"/>
      <c r="K7386" s="10"/>
      <c r="L7386" s="21">
        <v>4041.5011494252876</v>
      </c>
      <c r="M7386" s="68"/>
      <c r="N7386" s="4"/>
    </row>
    <row r="7387" spans="2:14">
      <c r="B7387" s="59" t="s">
        <v>12155</v>
      </c>
      <c r="C7387" s="7" t="s">
        <v>12156</v>
      </c>
      <c r="I7387" s="64"/>
      <c r="J7387" s="65"/>
      <c r="K7387" s="10"/>
      <c r="L7387" s="21">
        <v>2248.6051724137928</v>
      </c>
      <c r="M7387" s="68"/>
      <c r="N7387" s="4"/>
    </row>
    <row r="7388" spans="2:14">
      <c r="B7388" s="59" t="s">
        <v>12157</v>
      </c>
      <c r="C7388" s="7" t="s">
        <v>12158</v>
      </c>
      <c r="I7388" s="64"/>
      <c r="J7388" s="65"/>
      <c r="K7388" s="10"/>
      <c r="L7388" s="21">
        <v>4501.2701149425284</v>
      </c>
      <c r="M7388" s="68"/>
      <c r="N7388" s="4"/>
    </row>
    <row r="7389" spans="2:14">
      <c r="B7389" s="59" t="s">
        <v>12159</v>
      </c>
      <c r="C7389" s="7" t="s">
        <v>12160</v>
      </c>
      <c r="I7389" s="64"/>
      <c r="J7389" s="65"/>
      <c r="K7389" s="10"/>
      <c r="L7389" s="21">
        <v>5792.2770114942532</v>
      </c>
      <c r="M7389" s="68"/>
      <c r="N7389" s="4"/>
    </row>
    <row r="7390" spans="2:14">
      <c r="B7390" s="59" t="s">
        <v>12161</v>
      </c>
      <c r="C7390" s="7" t="s">
        <v>12162</v>
      </c>
      <c r="I7390" s="64"/>
      <c r="J7390" s="65"/>
      <c r="K7390" s="10"/>
      <c r="L7390" s="21">
        <v>6915.3109195402294</v>
      </c>
      <c r="M7390" s="68"/>
      <c r="N7390" s="4"/>
    </row>
    <row r="7391" spans="2:14">
      <c r="B7391" s="59" t="s">
        <v>12163</v>
      </c>
      <c r="C7391" s="7" t="s">
        <v>12164</v>
      </c>
      <c r="I7391" s="64"/>
      <c r="J7391" s="65"/>
      <c r="K7391" s="10"/>
      <c r="L7391" s="21">
        <v>3053.4545977011499</v>
      </c>
      <c r="M7391" s="68"/>
      <c r="N7391" s="4"/>
    </row>
    <row r="7392" spans="2:14">
      <c r="B7392" s="59" t="s">
        <v>12165</v>
      </c>
      <c r="C7392" s="7" t="s">
        <v>12166</v>
      </c>
      <c r="I7392" s="64"/>
      <c r="J7392" s="65"/>
      <c r="K7392" s="10"/>
      <c r="L7392" s="21">
        <v>5882.099425287357</v>
      </c>
      <c r="M7392" s="68"/>
      <c r="N7392" s="4"/>
    </row>
    <row r="7393" spans="2:14">
      <c r="B7393" s="59" t="s">
        <v>12167</v>
      </c>
      <c r="C7393" s="7" t="s">
        <v>12168</v>
      </c>
      <c r="I7393" s="64"/>
      <c r="J7393" s="65"/>
      <c r="K7393" s="10"/>
      <c r="L7393" s="21">
        <v>3772.0339080459771</v>
      </c>
      <c r="M7393" s="68"/>
      <c r="N7393" s="4"/>
    </row>
    <row r="7394" spans="2:14">
      <c r="B7394" s="59" t="s">
        <v>12169</v>
      </c>
      <c r="C7394" s="7" t="s">
        <v>12170</v>
      </c>
      <c r="I7394" s="64"/>
      <c r="J7394" s="65"/>
      <c r="K7394" s="10"/>
      <c r="L7394" s="21">
        <v>4535.2706896551726</v>
      </c>
      <c r="M7394" s="68"/>
      <c r="N7394" s="4"/>
    </row>
    <row r="7395" spans="2:14">
      <c r="B7395" s="59" t="s">
        <v>12171</v>
      </c>
      <c r="C7395" s="7" t="s">
        <v>12172</v>
      </c>
      <c r="I7395" s="64"/>
      <c r="J7395" s="65"/>
      <c r="K7395" s="10"/>
      <c r="L7395" s="21">
        <v>9481.5931034482765</v>
      </c>
      <c r="M7395" s="68"/>
      <c r="N7395" s="4"/>
    </row>
    <row r="7396" spans="2:14">
      <c r="B7396" s="59" t="s">
        <v>37025</v>
      </c>
      <c r="C7396" s="7" t="s">
        <v>39195</v>
      </c>
      <c r="I7396" s="64"/>
      <c r="J7396" s="65"/>
      <c r="K7396" s="10"/>
      <c r="L7396" s="21">
        <v>10335.667241379311</v>
      </c>
      <c r="M7396" s="68"/>
      <c r="N7396" s="4"/>
    </row>
    <row r="7397" spans="2:14">
      <c r="B7397" s="59" t="s">
        <v>37026</v>
      </c>
      <c r="C7397" s="7" t="s">
        <v>39196</v>
      </c>
      <c r="I7397" s="64"/>
      <c r="J7397" s="65"/>
      <c r="K7397" s="10"/>
      <c r="L7397" s="21">
        <v>10911.647126436781</v>
      </c>
      <c r="M7397" s="68"/>
      <c r="N7397" s="4"/>
    </row>
    <row r="7398" spans="2:14">
      <c r="B7398" s="59" t="s">
        <v>12173</v>
      </c>
      <c r="C7398" s="7" t="s">
        <v>12174</v>
      </c>
      <c r="I7398" s="64"/>
      <c r="J7398" s="65"/>
      <c r="K7398" s="10"/>
      <c r="L7398" s="21">
        <v>10911.647126436781</v>
      </c>
      <c r="M7398" s="68"/>
      <c r="N7398" s="4"/>
    </row>
    <row r="7399" spans="2:14">
      <c r="B7399" s="59" t="s">
        <v>12175</v>
      </c>
      <c r="C7399" s="7" t="s">
        <v>12176</v>
      </c>
      <c r="I7399" s="64"/>
      <c r="J7399" s="65"/>
      <c r="K7399" s="10"/>
      <c r="L7399" s="21">
        <v>17751.344827586207</v>
      </c>
      <c r="M7399" s="68"/>
      <c r="N7399" s="4"/>
    </row>
    <row r="7400" spans="2:14">
      <c r="B7400" s="59" t="s">
        <v>12177</v>
      </c>
      <c r="C7400" s="7" t="s">
        <v>12178</v>
      </c>
      <c r="I7400" s="64"/>
      <c r="J7400" s="65"/>
      <c r="K7400" s="10"/>
      <c r="L7400" s="21">
        <v>1750.7758620689656</v>
      </c>
      <c r="M7400" s="68"/>
      <c r="N7400" s="4"/>
    </row>
    <row r="7401" spans="2:14">
      <c r="B7401" s="59" t="s">
        <v>12179</v>
      </c>
      <c r="C7401" s="7" t="s">
        <v>12180</v>
      </c>
      <c r="I7401" s="64"/>
      <c r="J7401" s="65"/>
      <c r="K7401" s="10"/>
      <c r="L7401" s="21">
        <v>2278.5459770114944</v>
      </c>
      <c r="M7401" s="68"/>
      <c r="N7401" s="4"/>
    </row>
    <row r="7402" spans="2:14">
      <c r="B7402" s="59" t="s">
        <v>12181</v>
      </c>
      <c r="C7402" s="7" t="s">
        <v>12182</v>
      </c>
      <c r="I7402" s="64"/>
      <c r="J7402" s="65"/>
      <c r="K7402" s="10"/>
      <c r="L7402" s="21">
        <v>2083.1695402298851</v>
      </c>
      <c r="M7402" s="68"/>
      <c r="N7402" s="4"/>
    </row>
    <row r="7403" spans="2:14">
      <c r="B7403" s="59" t="s">
        <v>12183</v>
      </c>
      <c r="C7403" s="7" t="s">
        <v>12184</v>
      </c>
      <c r="I7403" s="64"/>
      <c r="J7403" s="65"/>
      <c r="K7403" s="10"/>
      <c r="L7403" s="21">
        <v>2710.4040229885059</v>
      </c>
      <c r="M7403" s="68"/>
      <c r="N7403" s="4"/>
    </row>
    <row r="7404" spans="2:14">
      <c r="B7404" s="59" t="s">
        <v>12185</v>
      </c>
      <c r="C7404" s="7" t="s">
        <v>12186</v>
      </c>
      <c r="I7404" s="64"/>
      <c r="J7404" s="65"/>
      <c r="K7404" s="10"/>
      <c r="L7404" s="21">
        <v>1954.2718390804598</v>
      </c>
      <c r="M7404" s="68"/>
      <c r="N7404" s="4"/>
    </row>
    <row r="7405" spans="2:14">
      <c r="B7405" s="59" t="s">
        <v>12187</v>
      </c>
      <c r="C7405" s="7" t="s">
        <v>12188</v>
      </c>
      <c r="I7405" s="64"/>
      <c r="J7405" s="65"/>
      <c r="K7405" s="10"/>
      <c r="L7405" s="21">
        <v>2543.4459770114945</v>
      </c>
      <c r="M7405" s="68"/>
      <c r="N7405" s="4"/>
    </row>
    <row r="7406" spans="2:14">
      <c r="B7406" s="59" t="s">
        <v>12189</v>
      </c>
      <c r="C7406" s="7" t="s">
        <v>12190</v>
      </c>
      <c r="I7406" s="64"/>
      <c r="J7406" s="65"/>
      <c r="K7406" s="10"/>
      <c r="L7406" s="21">
        <v>2325.7408045977013</v>
      </c>
      <c r="M7406" s="68"/>
      <c r="N7406" s="4"/>
    </row>
    <row r="7407" spans="2:14">
      <c r="B7407" s="59" t="s">
        <v>12191</v>
      </c>
      <c r="C7407" s="7" t="s">
        <v>12192</v>
      </c>
      <c r="I7407" s="64"/>
      <c r="J7407" s="65"/>
      <c r="K7407" s="10"/>
      <c r="L7407" s="21">
        <v>3025.5436781609196</v>
      </c>
      <c r="M7407" s="68"/>
      <c r="N7407" s="4"/>
    </row>
    <row r="7408" spans="2:14">
      <c r="B7408" s="59" t="s">
        <v>37027</v>
      </c>
      <c r="C7408" s="7" t="s">
        <v>39197</v>
      </c>
      <c r="I7408" s="64"/>
      <c r="J7408" s="65"/>
      <c r="K7408" s="10"/>
      <c r="L7408" s="21">
        <v>16734.372413793106</v>
      </c>
      <c r="M7408" s="68"/>
      <c r="N7408" s="4"/>
    </row>
    <row r="7409" spans="2:14">
      <c r="B7409" s="59" t="s">
        <v>37028</v>
      </c>
      <c r="C7409" s="7" t="s">
        <v>39198</v>
      </c>
      <c r="I7409" s="64"/>
      <c r="J7409" s="65"/>
      <c r="K7409" s="10"/>
      <c r="L7409" s="21">
        <v>20925.070114942529</v>
      </c>
      <c r="M7409" s="68"/>
      <c r="N7409" s="4"/>
    </row>
    <row r="7410" spans="2:14">
      <c r="B7410" s="59" t="s">
        <v>12193</v>
      </c>
      <c r="C7410" s="7" t="s">
        <v>12194</v>
      </c>
      <c r="I7410" s="64"/>
      <c r="J7410" s="65"/>
      <c r="K7410" s="10"/>
      <c r="L7410" s="21">
        <v>17893.944252873564</v>
      </c>
      <c r="M7410" s="68"/>
      <c r="N7410" s="4"/>
    </row>
    <row r="7411" spans="2:14">
      <c r="B7411" s="59" t="s">
        <v>12195</v>
      </c>
      <c r="C7411" s="7" t="s">
        <v>12196</v>
      </c>
      <c r="I7411" s="64"/>
      <c r="J7411" s="65"/>
      <c r="K7411" s="10"/>
      <c r="L7411" s="21">
        <v>1804.567816091954</v>
      </c>
      <c r="M7411" s="68"/>
      <c r="N7411" s="4"/>
    </row>
    <row r="7412" spans="2:14">
      <c r="B7412" s="59" t="s">
        <v>12197</v>
      </c>
      <c r="C7412" s="7" t="s">
        <v>12198</v>
      </c>
      <c r="I7412" s="64"/>
      <c r="J7412" s="65"/>
      <c r="K7412" s="10"/>
      <c r="L7412" s="21">
        <v>1837.0459770114942</v>
      </c>
      <c r="M7412" s="68"/>
      <c r="N7412" s="4"/>
    </row>
    <row r="7413" spans="2:14">
      <c r="B7413" s="59" t="s">
        <v>12199</v>
      </c>
      <c r="C7413" s="7" t="s">
        <v>12200</v>
      </c>
      <c r="I7413" s="64"/>
      <c r="J7413" s="65"/>
      <c r="K7413" s="10"/>
      <c r="L7413" s="21">
        <v>1819.2844827586207</v>
      </c>
      <c r="M7413" s="68"/>
      <c r="N7413" s="4"/>
    </row>
    <row r="7414" spans="2:14">
      <c r="B7414" s="59" t="s">
        <v>12201</v>
      </c>
      <c r="C7414" s="7" t="s">
        <v>12202</v>
      </c>
      <c r="I7414" s="64"/>
      <c r="J7414" s="65"/>
      <c r="K7414" s="10"/>
      <c r="L7414" s="21">
        <v>1819.2844827586207</v>
      </c>
      <c r="M7414" s="68"/>
      <c r="N7414" s="4"/>
    </row>
    <row r="7415" spans="2:14">
      <c r="B7415" s="59" t="s">
        <v>12203</v>
      </c>
      <c r="C7415" s="7" t="s">
        <v>12204</v>
      </c>
      <c r="I7415" s="64"/>
      <c r="J7415" s="65"/>
      <c r="K7415" s="10"/>
      <c r="L7415" s="21">
        <v>1804.567816091954</v>
      </c>
      <c r="M7415" s="68"/>
      <c r="N7415" s="4"/>
    </row>
    <row r="7416" spans="2:14">
      <c r="B7416" s="59" t="s">
        <v>12205</v>
      </c>
      <c r="C7416" s="7" t="s">
        <v>12206</v>
      </c>
      <c r="I7416" s="64"/>
      <c r="J7416" s="65"/>
      <c r="K7416" s="10"/>
      <c r="L7416" s="21">
        <v>1837.0459770114942</v>
      </c>
      <c r="M7416" s="68"/>
      <c r="N7416" s="4"/>
    </row>
    <row r="7417" spans="2:14">
      <c r="B7417" s="59" t="s">
        <v>12207</v>
      </c>
      <c r="C7417" s="7" t="s">
        <v>12208</v>
      </c>
      <c r="I7417" s="64"/>
      <c r="J7417" s="65"/>
      <c r="K7417" s="10"/>
      <c r="L7417" s="21">
        <v>1006.3155172413793</v>
      </c>
      <c r="M7417" s="68"/>
      <c r="N7417" s="4"/>
    </row>
    <row r="7418" spans="2:14">
      <c r="B7418" s="59" t="s">
        <v>12209</v>
      </c>
      <c r="C7418" s="7" t="s">
        <v>12210</v>
      </c>
      <c r="I7418" s="64"/>
      <c r="J7418" s="65"/>
      <c r="K7418" s="10"/>
      <c r="L7418" s="21">
        <v>600.84597701149426</v>
      </c>
      <c r="M7418" s="68"/>
      <c r="N7418" s="4"/>
    </row>
    <row r="7419" spans="2:14">
      <c r="B7419" s="59" t="s">
        <v>12211</v>
      </c>
      <c r="C7419" s="7" t="s">
        <v>12212</v>
      </c>
      <c r="I7419" s="64"/>
      <c r="J7419" s="65"/>
      <c r="K7419" s="10"/>
      <c r="L7419" s="21">
        <v>231.40689655172415</v>
      </c>
      <c r="M7419" s="68"/>
      <c r="N7419" s="4"/>
    </row>
    <row r="7420" spans="2:14">
      <c r="B7420" s="59" t="s">
        <v>12213</v>
      </c>
      <c r="C7420" s="7" t="s">
        <v>12214</v>
      </c>
      <c r="I7420" s="64"/>
      <c r="J7420" s="65"/>
      <c r="K7420" s="10"/>
      <c r="L7420" s="21">
        <v>282.66149425287358</v>
      </c>
      <c r="M7420" s="68"/>
      <c r="N7420" s="4"/>
    </row>
    <row r="7421" spans="2:14">
      <c r="B7421" s="59" t="s">
        <v>12215</v>
      </c>
      <c r="C7421" s="7" t="s">
        <v>12216</v>
      </c>
      <c r="I7421" s="64"/>
      <c r="J7421" s="65"/>
      <c r="K7421" s="10"/>
      <c r="L7421" s="21">
        <v>279.10919540229884</v>
      </c>
      <c r="M7421" s="68"/>
      <c r="N7421" s="4"/>
    </row>
    <row r="7422" spans="2:14">
      <c r="B7422" s="59" t="s">
        <v>12217</v>
      </c>
      <c r="C7422" s="7" t="s">
        <v>12218</v>
      </c>
      <c r="I7422" s="64"/>
      <c r="J7422" s="65"/>
      <c r="K7422" s="10"/>
      <c r="L7422" s="21">
        <v>279.10919540229884</v>
      </c>
      <c r="M7422" s="68"/>
      <c r="N7422" s="4"/>
    </row>
    <row r="7423" spans="2:14">
      <c r="B7423" s="59" t="s">
        <v>12219</v>
      </c>
      <c r="C7423" s="7" t="s">
        <v>12220</v>
      </c>
      <c r="I7423" s="64"/>
      <c r="J7423" s="65"/>
      <c r="K7423" s="10"/>
      <c r="L7423" s="21">
        <v>279.10919540229884</v>
      </c>
      <c r="M7423" s="68"/>
      <c r="N7423" s="4"/>
    </row>
    <row r="7424" spans="2:14">
      <c r="B7424" s="59" t="s">
        <v>12221</v>
      </c>
      <c r="C7424" s="7" t="s">
        <v>12222</v>
      </c>
      <c r="I7424" s="64"/>
      <c r="J7424" s="65"/>
      <c r="K7424" s="10"/>
      <c r="L7424" s="21">
        <v>282.66149425287358</v>
      </c>
      <c r="M7424" s="68"/>
      <c r="N7424" s="4"/>
    </row>
    <row r="7425" spans="2:14">
      <c r="B7425" s="59" t="s">
        <v>12223</v>
      </c>
      <c r="C7425" s="7" t="s">
        <v>12224</v>
      </c>
      <c r="I7425" s="64"/>
      <c r="J7425" s="65"/>
      <c r="K7425" s="10"/>
      <c r="L7425" s="21">
        <v>282.66149425287358</v>
      </c>
      <c r="M7425" s="68"/>
      <c r="N7425" s="4"/>
    </row>
    <row r="7426" spans="2:14">
      <c r="B7426" s="59" t="s">
        <v>12225</v>
      </c>
      <c r="C7426" s="7" t="s">
        <v>12226</v>
      </c>
      <c r="I7426" s="64"/>
      <c r="J7426" s="65"/>
      <c r="K7426" s="10"/>
      <c r="L7426" s="21">
        <v>262.87011494252874</v>
      </c>
      <c r="M7426" s="68"/>
      <c r="N7426" s="4"/>
    </row>
    <row r="7427" spans="2:14">
      <c r="B7427" s="59" t="s">
        <v>12227</v>
      </c>
      <c r="C7427" s="7" t="s">
        <v>12228</v>
      </c>
      <c r="I7427" s="64"/>
      <c r="J7427" s="65"/>
      <c r="K7427" s="10"/>
      <c r="L7427" s="21">
        <v>262.87011494252874</v>
      </c>
      <c r="M7427" s="68"/>
      <c r="N7427" s="4"/>
    </row>
    <row r="7428" spans="2:14">
      <c r="B7428" s="59" t="s">
        <v>12229</v>
      </c>
      <c r="C7428" s="7" t="s">
        <v>12230</v>
      </c>
      <c r="I7428" s="64"/>
      <c r="J7428" s="65"/>
      <c r="K7428" s="10"/>
      <c r="L7428" s="21">
        <v>262.87011494252874</v>
      </c>
      <c r="M7428" s="68"/>
      <c r="N7428" s="4"/>
    </row>
    <row r="7429" spans="2:14">
      <c r="B7429" s="59" t="s">
        <v>12231</v>
      </c>
      <c r="C7429" s="7" t="s">
        <v>12232</v>
      </c>
      <c r="I7429" s="64"/>
      <c r="J7429" s="65"/>
      <c r="K7429" s="10"/>
      <c r="L7429" s="21">
        <v>262.87011494252874</v>
      </c>
      <c r="M7429" s="68"/>
      <c r="N7429" s="4"/>
    </row>
    <row r="7430" spans="2:14">
      <c r="B7430" s="59" t="s">
        <v>12233</v>
      </c>
      <c r="C7430" s="7" t="s">
        <v>12234</v>
      </c>
      <c r="I7430" s="64"/>
      <c r="J7430" s="65"/>
      <c r="K7430" s="10"/>
      <c r="L7430" s="21">
        <v>262.87011494252874</v>
      </c>
      <c r="M7430" s="68"/>
      <c r="N7430" s="4"/>
    </row>
    <row r="7431" spans="2:14">
      <c r="B7431" s="59" t="s">
        <v>12235</v>
      </c>
      <c r="C7431" s="7" t="s">
        <v>12236</v>
      </c>
      <c r="I7431" s="64"/>
      <c r="J7431" s="65"/>
      <c r="K7431" s="10"/>
      <c r="L7431" s="21">
        <v>812.46149425287354</v>
      </c>
      <c r="M7431" s="68"/>
      <c r="N7431" s="4"/>
    </row>
    <row r="7432" spans="2:14">
      <c r="B7432" s="59" t="s">
        <v>12237</v>
      </c>
      <c r="C7432" s="7" t="s">
        <v>12238</v>
      </c>
      <c r="I7432" s="64"/>
      <c r="J7432" s="65"/>
      <c r="K7432" s="10"/>
      <c r="L7432" s="21">
        <v>812.46149425287354</v>
      </c>
      <c r="M7432" s="68"/>
      <c r="N7432" s="4"/>
    </row>
    <row r="7433" spans="2:14">
      <c r="B7433" s="59" t="s">
        <v>12239</v>
      </c>
      <c r="C7433" s="7" t="s">
        <v>12240</v>
      </c>
      <c r="I7433" s="64"/>
      <c r="J7433" s="65"/>
      <c r="K7433" s="10"/>
      <c r="L7433" s="21">
        <v>812.46149425287354</v>
      </c>
      <c r="M7433" s="68"/>
      <c r="N7433" s="4"/>
    </row>
    <row r="7434" spans="2:14">
      <c r="B7434" s="59" t="s">
        <v>12241</v>
      </c>
      <c r="C7434" s="7" t="s">
        <v>12242</v>
      </c>
      <c r="I7434" s="64"/>
      <c r="J7434" s="65"/>
      <c r="K7434" s="10"/>
      <c r="L7434" s="21">
        <v>812.46149425287354</v>
      </c>
      <c r="M7434" s="68"/>
      <c r="N7434" s="4"/>
    </row>
    <row r="7435" spans="2:14">
      <c r="B7435" s="59" t="s">
        <v>12243</v>
      </c>
      <c r="C7435" s="7" t="s">
        <v>12244</v>
      </c>
      <c r="I7435" s="64"/>
      <c r="J7435" s="65"/>
      <c r="K7435" s="10"/>
      <c r="L7435" s="21">
        <v>538.42701149425295</v>
      </c>
      <c r="M7435" s="68"/>
      <c r="N7435" s="4"/>
    </row>
    <row r="7436" spans="2:14">
      <c r="B7436" s="59" t="s">
        <v>12245</v>
      </c>
      <c r="C7436" s="7" t="s">
        <v>12246</v>
      </c>
      <c r="I7436" s="64"/>
      <c r="J7436" s="65"/>
      <c r="K7436" s="10"/>
      <c r="L7436" s="21">
        <v>17369.72643678161</v>
      </c>
      <c r="M7436" s="68"/>
      <c r="N7436" s="4"/>
    </row>
    <row r="7437" spans="2:14">
      <c r="B7437" s="59" t="s">
        <v>12247</v>
      </c>
      <c r="C7437" s="7" t="s">
        <v>12248</v>
      </c>
      <c r="I7437" s="64"/>
      <c r="J7437" s="65"/>
      <c r="K7437" s="10"/>
      <c r="L7437" s="21">
        <v>274201.44080459769</v>
      </c>
      <c r="M7437" s="68"/>
      <c r="N7437" s="4"/>
    </row>
    <row r="7438" spans="2:14">
      <c r="B7438" s="59" t="s">
        <v>12249</v>
      </c>
      <c r="C7438" s="7" t="s">
        <v>12250</v>
      </c>
      <c r="I7438" s="64"/>
      <c r="J7438" s="65"/>
      <c r="K7438" s="10"/>
      <c r="L7438" s="21">
        <v>521.68045977011502</v>
      </c>
      <c r="M7438" s="68"/>
      <c r="N7438" s="4"/>
    </row>
    <row r="7439" spans="2:14">
      <c r="B7439" s="59" t="s">
        <v>12251</v>
      </c>
      <c r="C7439" s="7" t="s">
        <v>12252</v>
      </c>
      <c r="I7439" s="64"/>
      <c r="J7439" s="65"/>
      <c r="K7439" s="10"/>
      <c r="L7439" s="21">
        <v>521.68045977011502</v>
      </c>
      <c r="M7439" s="68"/>
      <c r="N7439" s="4"/>
    </row>
    <row r="7440" spans="2:14">
      <c r="B7440" s="59" t="s">
        <v>12253</v>
      </c>
      <c r="C7440" s="7" t="s">
        <v>12254</v>
      </c>
      <c r="I7440" s="64"/>
      <c r="J7440" s="65"/>
      <c r="K7440" s="10"/>
      <c r="L7440" s="21">
        <v>521.68045977011502</v>
      </c>
      <c r="M7440" s="68"/>
      <c r="N7440" s="4"/>
    </row>
    <row r="7441" spans="2:14">
      <c r="B7441" s="59" t="s">
        <v>12255</v>
      </c>
      <c r="C7441" s="7" t="s">
        <v>12256</v>
      </c>
      <c r="I7441" s="64"/>
      <c r="J7441" s="65"/>
      <c r="K7441" s="10"/>
      <c r="L7441" s="21">
        <v>737.8632183908046</v>
      </c>
      <c r="M7441" s="68"/>
      <c r="N7441" s="4"/>
    </row>
    <row r="7442" spans="2:14">
      <c r="B7442" s="59" t="s">
        <v>12257</v>
      </c>
      <c r="C7442" s="7" t="s">
        <v>12258</v>
      </c>
      <c r="I7442" s="64"/>
      <c r="J7442" s="65"/>
      <c r="K7442" s="10"/>
      <c r="L7442" s="21">
        <v>737.8632183908046</v>
      </c>
      <c r="M7442" s="68"/>
      <c r="N7442" s="4"/>
    </row>
    <row r="7443" spans="2:14">
      <c r="B7443" s="59" t="s">
        <v>12259</v>
      </c>
      <c r="C7443" s="7" t="s">
        <v>12260</v>
      </c>
      <c r="I7443" s="64"/>
      <c r="J7443" s="65"/>
      <c r="K7443" s="10"/>
      <c r="L7443" s="21">
        <v>737.8632183908046</v>
      </c>
      <c r="M7443" s="68"/>
      <c r="N7443" s="4"/>
    </row>
    <row r="7444" spans="2:14">
      <c r="B7444" s="59" t="s">
        <v>12261</v>
      </c>
      <c r="C7444" s="7" t="s">
        <v>12262</v>
      </c>
      <c r="I7444" s="64"/>
      <c r="J7444" s="65"/>
      <c r="K7444" s="10"/>
      <c r="L7444" s="21">
        <v>737.8632183908046</v>
      </c>
      <c r="M7444" s="68"/>
      <c r="N7444" s="4"/>
    </row>
    <row r="7445" spans="2:14">
      <c r="B7445" s="59" t="s">
        <v>12263</v>
      </c>
      <c r="C7445" s="7" t="s">
        <v>12264</v>
      </c>
      <c r="I7445" s="64"/>
      <c r="J7445" s="65"/>
      <c r="K7445" s="10"/>
      <c r="L7445" s="21">
        <v>737.8632183908046</v>
      </c>
      <c r="M7445" s="68"/>
      <c r="N7445" s="4"/>
    </row>
    <row r="7446" spans="2:14">
      <c r="B7446" s="59" t="s">
        <v>12265</v>
      </c>
      <c r="C7446" s="7" t="s">
        <v>12266</v>
      </c>
      <c r="I7446" s="64"/>
      <c r="J7446" s="65"/>
      <c r="K7446" s="10"/>
      <c r="L7446" s="21">
        <v>737.8632183908046</v>
      </c>
      <c r="M7446" s="68"/>
      <c r="N7446" s="4"/>
    </row>
    <row r="7447" spans="2:14">
      <c r="B7447" s="59" t="s">
        <v>37029</v>
      </c>
      <c r="C7447" s="7" t="s">
        <v>39199</v>
      </c>
      <c r="I7447" s="64"/>
      <c r="J7447" s="65"/>
      <c r="K7447" s="10"/>
      <c r="L7447" s="21">
        <v>383.64827586206894</v>
      </c>
      <c r="M7447" s="68"/>
      <c r="N7447" s="4"/>
    </row>
    <row r="7448" spans="2:14">
      <c r="B7448" s="59" t="s">
        <v>12267</v>
      </c>
      <c r="C7448" s="7" t="s">
        <v>12268</v>
      </c>
      <c r="I7448" s="64"/>
      <c r="J7448" s="65"/>
      <c r="K7448" s="10"/>
      <c r="L7448" s="21">
        <v>1487.9057471264368</v>
      </c>
      <c r="M7448" s="68"/>
      <c r="N7448" s="4"/>
    </row>
    <row r="7449" spans="2:14">
      <c r="B7449" s="59" t="s">
        <v>12269</v>
      </c>
      <c r="C7449" s="7" t="s">
        <v>12270</v>
      </c>
      <c r="I7449" s="64"/>
      <c r="J7449" s="65"/>
      <c r="K7449" s="10"/>
      <c r="L7449" s="21">
        <v>1981.1678160919539</v>
      </c>
      <c r="M7449" s="68"/>
      <c r="N7449" s="4"/>
    </row>
    <row r="7450" spans="2:14">
      <c r="B7450" s="59" t="s">
        <v>12271</v>
      </c>
      <c r="C7450" s="7" t="s">
        <v>12272</v>
      </c>
      <c r="I7450" s="64"/>
      <c r="J7450" s="65"/>
      <c r="K7450" s="10"/>
      <c r="L7450" s="21">
        <v>2969.2143678160919</v>
      </c>
      <c r="M7450" s="68"/>
      <c r="N7450" s="4"/>
    </row>
    <row r="7451" spans="2:14">
      <c r="B7451" s="59" t="s">
        <v>12273</v>
      </c>
      <c r="C7451" s="7" t="s">
        <v>12274</v>
      </c>
      <c r="I7451" s="64"/>
      <c r="J7451" s="65"/>
      <c r="K7451" s="10"/>
      <c r="L7451" s="21">
        <v>3528.447701149425</v>
      </c>
      <c r="M7451" s="68"/>
      <c r="N7451" s="4"/>
    </row>
    <row r="7452" spans="2:14">
      <c r="B7452" s="59" t="s">
        <v>12275</v>
      </c>
      <c r="C7452" s="7" t="s">
        <v>12276</v>
      </c>
      <c r="I7452" s="64"/>
      <c r="J7452" s="65"/>
      <c r="K7452" s="10"/>
      <c r="L7452" s="21">
        <v>31167.870114942529</v>
      </c>
      <c r="M7452" s="68"/>
      <c r="N7452" s="4"/>
    </row>
    <row r="7453" spans="2:14">
      <c r="B7453" s="59" t="s">
        <v>12277</v>
      </c>
      <c r="C7453" s="7" t="s">
        <v>12278</v>
      </c>
      <c r="I7453" s="64"/>
      <c r="J7453" s="65"/>
      <c r="K7453" s="10"/>
      <c r="L7453" s="21">
        <v>994.64367816091954</v>
      </c>
      <c r="M7453" s="68"/>
      <c r="N7453" s="4"/>
    </row>
    <row r="7454" spans="2:14">
      <c r="B7454" s="59" t="s">
        <v>12279</v>
      </c>
      <c r="C7454" s="7" t="s">
        <v>12280</v>
      </c>
      <c r="I7454" s="64"/>
      <c r="J7454" s="65"/>
      <c r="K7454" s="10"/>
      <c r="L7454" s="21">
        <v>1207.7816091954023</v>
      </c>
      <c r="M7454" s="68"/>
      <c r="N7454" s="4"/>
    </row>
    <row r="7455" spans="2:14">
      <c r="B7455" s="59" t="s">
        <v>12281</v>
      </c>
      <c r="C7455" s="7" t="s">
        <v>12282</v>
      </c>
      <c r="I7455" s="64"/>
      <c r="J7455" s="65"/>
      <c r="K7455" s="10"/>
      <c r="L7455" s="21">
        <v>1563.0114942528735</v>
      </c>
      <c r="M7455" s="68"/>
      <c r="N7455" s="4"/>
    </row>
    <row r="7456" spans="2:14">
      <c r="B7456" s="59" t="s">
        <v>12283</v>
      </c>
      <c r="C7456" s="7" t="s">
        <v>12284</v>
      </c>
      <c r="I7456" s="64"/>
      <c r="J7456" s="65"/>
      <c r="K7456" s="10"/>
      <c r="L7456" s="21">
        <v>1988.7798850574711</v>
      </c>
      <c r="M7456" s="68"/>
      <c r="N7456" s="4"/>
    </row>
    <row r="7457" spans="2:14">
      <c r="B7457" s="59" t="s">
        <v>12285</v>
      </c>
      <c r="C7457" s="7" t="s">
        <v>12286</v>
      </c>
      <c r="I7457" s="64"/>
      <c r="J7457" s="65"/>
      <c r="K7457" s="10"/>
      <c r="L7457" s="21">
        <v>2699.2396551724137</v>
      </c>
      <c r="M7457" s="68"/>
      <c r="N7457" s="4"/>
    </row>
    <row r="7458" spans="2:14">
      <c r="B7458" s="59" t="s">
        <v>12287</v>
      </c>
      <c r="C7458" s="7" t="s">
        <v>12288</v>
      </c>
      <c r="I7458" s="64"/>
      <c r="J7458" s="65"/>
      <c r="K7458" s="10"/>
      <c r="L7458" s="21">
        <v>3409.6994252873565</v>
      </c>
      <c r="M7458" s="68"/>
      <c r="N7458" s="4"/>
    </row>
    <row r="7459" spans="2:14">
      <c r="B7459" s="59" t="s">
        <v>12289</v>
      </c>
      <c r="C7459" s="7" t="s">
        <v>12290</v>
      </c>
      <c r="I7459" s="64"/>
      <c r="J7459" s="65"/>
      <c r="K7459" s="10"/>
      <c r="L7459" s="21">
        <v>4261.7436781609194</v>
      </c>
      <c r="M7459" s="68"/>
      <c r="N7459" s="4"/>
    </row>
    <row r="7460" spans="2:14">
      <c r="B7460" s="59" t="s">
        <v>12291</v>
      </c>
      <c r="C7460" s="7" t="s">
        <v>12292</v>
      </c>
      <c r="I7460" s="64"/>
      <c r="J7460" s="65"/>
      <c r="K7460" s="10"/>
      <c r="L7460" s="21">
        <v>807.3867816091954</v>
      </c>
      <c r="M7460" s="68"/>
      <c r="N7460" s="4"/>
    </row>
    <row r="7461" spans="2:14">
      <c r="B7461" s="59" t="s">
        <v>12293</v>
      </c>
      <c r="C7461" s="7" t="s">
        <v>12294</v>
      </c>
      <c r="I7461" s="64"/>
      <c r="J7461" s="65"/>
      <c r="K7461" s="10"/>
      <c r="L7461" s="21">
        <v>900.7614942528736</v>
      </c>
      <c r="M7461" s="68"/>
      <c r="N7461" s="4"/>
    </row>
    <row r="7462" spans="2:14">
      <c r="B7462" s="59" t="s">
        <v>12295</v>
      </c>
      <c r="C7462" s="7" t="s">
        <v>12296</v>
      </c>
      <c r="I7462" s="64"/>
      <c r="J7462" s="65"/>
      <c r="K7462" s="10"/>
      <c r="L7462" s="21">
        <v>794.7</v>
      </c>
      <c r="M7462" s="68"/>
      <c r="N7462" s="4"/>
    </row>
    <row r="7463" spans="2:14">
      <c r="B7463" s="59" t="s">
        <v>12297</v>
      </c>
      <c r="C7463" s="7" t="s">
        <v>12298</v>
      </c>
      <c r="I7463" s="64"/>
      <c r="J7463" s="65"/>
      <c r="K7463" s="10"/>
      <c r="L7463" s="21">
        <v>1052.4954022988506</v>
      </c>
      <c r="M7463" s="68"/>
      <c r="N7463" s="4"/>
    </row>
    <row r="7464" spans="2:14">
      <c r="B7464" s="59" t="s">
        <v>37030</v>
      </c>
      <c r="C7464" s="7" t="s">
        <v>39200</v>
      </c>
      <c r="I7464" s="64"/>
      <c r="J7464" s="65"/>
      <c r="K7464" s="10"/>
      <c r="L7464" s="21">
        <v>582.57701149425282</v>
      </c>
      <c r="M7464" s="68"/>
      <c r="N7464" s="4"/>
    </row>
    <row r="7465" spans="2:14">
      <c r="B7465" s="59" t="s">
        <v>12299</v>
      </c>
      <c r="C7465" s="7" t="s">
        <v>12300</v>
      </c>
      <c r="I7465" s="64"/>
      <c r="J7465" s="65"/>
      <c r="K7465" s="10"/>
      <c r="L7465" s="21">
        <v>276313.07948275859</v>
      </c>
      <c r="M7465" s="68"/>
      <c r="N7465" s="4"/>
    </row>
    <row r="7466" spans="2:14">
      <c r="B7466" s="59" t="s">
        <v>37031</v>
      </c>
      <c r="C7466" s="7" t="s">
        <v>39201</v>
      </c>
      <c r="I7466" s="64"/>
      <c r="J7466" s="65"/>
      <c r="K7466" s="10"/>
      <c r="L7466" s="21">
        <v>4186.1304597701155</v>
      </c>
      <c r="M7466" s="68"/>
      <c r="N7466" s="4"/>
    </row>
    <row r="7467" spans="2:14">
      <c r="B7467" s="59" t="s">
        <v>37032</v>
      </c>
      <c r="C7467" s="7" t="s">
        <v>39202</v>
      </c>
      <c r="I7467" s="64"/>
      <c r="J7467" s="65"/>
      <c r="K7467" s="10"/>
      <c r="L7467" s="21">
        <v>4186.1304597701155</v>
      </c>
      <c r="M7467" s="68"/>
      <c r="N7467" s="4"/>
    </row>
    <row r="7468" spans="2:14">
      <c r="B7468" s="59" t="s">
        <v>12301</v>
      </c>
      <c r="C7468" s="7" t="s">
        <v>12302</v>
      </c>
      <c r="I7468" s="64"/>
      <c r="J7468" s="65"/>
      <c r="K7468" s="10"/>
      <c r="L7468" s="21">
        <v>5127.9971264367814</v>
      </c>
      <c r="M7468" s="68"/>
      <c r="N7468" s="4"/>
    </row>
    <row r="7469" spans="2:14">
      <c r="B7469" s="59" t="s">
        <v>12303</v>
      </c>
      <c r="C7469" s="7" t="s">
        <v>12304</v>
      </c>
      <c r="I7469" s="64"/>
      <c r="J7469" s="65"/>
      <c r="K7469" s="10"/>
      <c r="L7469" s="21">
        <v>5349.7620689655168</v>
      </c>
      <c r="M7469" s="68"/>
      <c r="N7469" s="4"/>
    </row>
    <row r="7470" spans="2:14">
      <c r="B7470" s="59" t="s">
        <v>37033</v>
      </c>
      <c r="C7470" s="7" t="s">
        <v>39203</v>
      </c>
      <c r="I7470" s="64"/>
      <c r="J7470" s="65"/>
      <c r="K7470" s="10"/>
      <c r="L7470" s="21">
        <v>5888.6965517241379</v>
      </c>
      <c r="M7470" s="68"/>
      <c r="N7470" s="4"/>
    </row>
    <row r="7471" spans="2:14">
      <c r="B7471" s="59" t="s">
        <v>37034</v>
      </c>
      <c r="C7471" s="7" t="s">
        <v>39204</v>
      </c>
      <c r="I7471" s="64"/>
      <c r="J7471" s="65"/>
      <c r="K7471" s="10"/>
      <c r="L7471" s="21">
        <v>5892.7563218390806</v>
      </c>
      <c r="M7471" s="68"/>
      <c r="N7471" s="4"/>
    </row>
    <row r="7472" spans="2:14">
      <c r="B7472" s="59" t="s">
        <v>37035</v>
      </c>
      <c r="C7472" s="7" t="s">
        <v>39205</v>
      </c>
      <c r="I7472" s="64"/>
      <c r="J7472" s="65"/>
      <c r="K7472" s="10"/>
      <c r="L7472" s="21">
        <v>5892.7563218390806</v>
      </c>
      <c r="M7472" s="68"/>
      <c r="N7472" s="4"/>
    </row>
    <row r="7473" spans="2:14">
      <c r="B7473" s="59" t="s">
        <v>37036</v>
      </c>
      <c r="C7473" s="7" t="s">
        <v>39206</v>
      </c>
      <c r="I7473" s="64"/>
      <c r="J7473" s="65"/>
      <c r="K7473" s="10"/>
      <c r="L7473" s="21">
        <v>5892.7563218390806</v>
      </c>
      <c r="M7473" s="68"/>
      <c r="N7473" s="4"/>
    </row>
    <row r="7474" spans="2:14">
      <c r="B7474" s="59" t="s">
        <v>37037</v>
      </c>
      <c r="C7474" s="7" t="s">
        <v>39207</v>
      </c>
      <c r="I7474" s="64"/>
      <c r="J7474" s="65"/>
      <c r="K7474" s="10"/>
      <c r="L7474" s="21">
        <v>7724.2201149425291</v>
      </c>
      <c r="M7474" s="68"/>
      <c r="N7474" s="4"/>
    </row>
    <row r="7475" spans="2:14">
      <c r="B7475" s="59" t="s">
        <v>37038</v>
      </c>
      <c r="C7475" s="7" t="s">
        <v>39208</v>
      </c>
      <c r="I7475" s="64"/>
      <c r="J7475" s="65"/>
      <c r="K7475" s="10"/>
      <c r="L7475" s="21">
        <v>8887.3442528735632</v>
      </c>
      <c r="M7475" s="68"/>
      <c r="N7475" s="4"/>
    </row>
    <row r="7476" spans="2:14">
      <c r="B7476" s="59" t="s">
        <v>37039</v>
      </c>
      <c r="C7476" s="7" t="s">
        <v>39209</v>
      </c>
      <c r="I7476" s="64"/>
      <c r="J7476" s="65"/>
      <c r="K7476" s="10"/>
      <c r="L7476" s="21">
        <v>5047.3091954022984</v>
      </c>
      <c r="M7476" s="68"/>
      <c r="N7476" s="4"/>
    </row>
    <row r="7477" spans="2:14">
      <c r="B7477" s="59" t="s">
        <v>37040</v>
      </c>
      <c r="C7477" s="7" t="s">
        <v>39210</v>
      </c>
      <c r="I7477" s="64"/>
      <c r="J7477" s="65"/>
      <c r="K7477" s="10"/>
      <c r="L7477" s="21">
        <v>5145.2511494252867</v>
      </c>
      <c r="M7477" s="68"/>
      <c r="N7477" s="4"/>
    </row>
    <row r="7478" spans="2:14">
      <c r="B7478" s="59" t="s">
        <v>37041</v>
      </c>
      <c r="C7478" s="7" t="s">
        <v>39211</v>
      </c>
      <c r="I7478" s="64"/>
      <c r="J7478" s="65"/>
      <c r="K7478" s="10"/>
      <c r="L7478" s="21">
        <v>6654.9781609195406</v>
      </c>
      <c r="M7478" s="68"/>
      <c r="N7478" s="4"/>
    </row>
    <row r="7479" spans="2:14">
      <c r="B7479" s="59" t="s">
        <v>37042</v>
      </c>
      <c r="C7479" s="7" t="s">
        <v>39212</v>
      </c>
      <c r="I7479" s="64"/>
      <c r="J7479" s="65"/>
      <c r="K7479" s="10"/>
      <c r="L7479" s="21">
        <v>6784.3833333333332</v>
      </c>
      <c r="M7479" s="68"/>
      <c r="N7479" s="4"/>
    </row>
    <row r="7480" spans="2:14">
      <c r="B7480" s="59" t="s">
        <v>12305</v>
      </c>
      <c r="C7480" s="7" t="s">
        <v>12306</v>
      </c>
      <c r="I7480" s="64"/>
      <c r="J7480" s="65"/>
      <c r="K7480" s="10"/>
      <c r="L7480" s="21">
        <v>9124.8408045977012</v>
      </c>
      <c r="M7480" s="68"/>
      <c r="N7480" s="4"/>
    </row>
    <row r="7481" spans="2:14">
      <c r="B7481" s="59" t="s">
        <v>12307</v>
      </c>
      <c r="C7481" s="7" t="s">
        <v>12308</v>
      </c>
      <c r="I7481" s="64"/>
      <c r="J7481" s="65"/>
      <c r="K7481" s="10"/>
      <c r="L7481" s="21">
        <v>18230.905172413793</v>
      </c>
      <c r="M7481" s="68"/>
      <c r="N7481" s="4"/>
    </row>
    <row r="7482" spans="2:14">
      <c r="B7482" s="59" t="s">
        <v>37043</v>
      </c>
      <c r="C7482" s="7" t="s">
        <v>39213</v>
      </c>
      <c r="I7482" s="64"/>
      <c r="J7482" s="65"/>
      <c r="K7482" s="10"/>
      <c r="L7482" s="21">
        <v>968.25517241379316</v>
      </c>
      <c r="M7482" s="68"/>
      <c r="N7482" s="4"/>
    </row>
    <row r="7483" spans="2:14">
      <c r="B7483" s="59" t="s">
        <v>12309</v>
      </c>
      <c r="C7483" s="7" t="s">
        <v>12310</v>
      </c>
      <c r="I7483" s="64"/>
      <c r="J7483" s="65"/>
      <c r="K7483" s="10"/>
      <c r="L7483" s="21">
        <v>878.94022988505742</v>
      </c>
      <c r="M7483" s="68"/>
      <c r="N7483" s="4"/>
    </row>
    <row r="7484" spans="2:14">
      <c r="B7484" s="59" t="s">
        <v>37044</v>
      </c>
      <c r="C7484" s="7" t="s">
        <v>39214</v>
      </c>
      <c r="I7484" s="64"/>
      <c r="J7484" s="65"/>
      <c r="K7484" s="10"/>
      <c r="L7484" s="21">
        <v>1171.7511494252874</v>
      </c>
      <c r="M7484" s="68"/>
      <c r="N7484" s="4"/>
    </row>
    <row r="7485" spans="2:14">
      <c r="B7485" s="59" t="s">
        <v>37045</v>
      </c>
      <c r="C7485" s="7" t="s">
        <v>39215</v>
      </c>
      <c r="I7485" s="64"/>
      <c r="J7485" s="65"/>
      <c r="K7485" s="10"/>
      <c r="L7485" s="21">
        <v>1022.0471264367817</v>
      </c>
      <c r="M7485" s="68"/>
      <c r="N7485" s="4"/>
    </row>
    <row r="7486" spans="2:14">
      <c r="B7486" s="59" t="s">
        <v>12311</v>
      </c>
      <c r="C7486" s="7" t="s">
        <v>12312</v>
      </c>
      <c r="I7486" s="64"/>
      <c r="J7486" s="65"/>
      <c r="K7486" s="10"/>
      <c r="L7486" s="21">
        <v>92.867241379310343</v>
      </c>
      <c r="M7486" s="68"/>
      <c r="N7486" s="4"/>
    </row>
    <row r="7487" spans="2:14">
      <c r="B7487" s="59" t="s">
        <v>12313</v>
      </c>
      <c r="C7487" s="7" t="s">
        <v>12314</v>
      </c>
      <c r="I7487" s="64"/>
      <c r="J7487" s="65"/>
      <c r="K7487" s="10"/>
      <c r="L7487" s="21">
        <v>18646.016666666666</v>
      </c>
      <c r="M7487" s="68"/>
      <c r="N7487" s="4"/>
    </row>
    <row r="7488" spans="2:14">
      <c r="B7488" s="59" t="s">
        <v>12315</v>
      </c>
      <c r="C7488" s="7" t="s">
        <v>12316</v>
      </c>
      <c r="I7488" s="64"/>
      <c r="J7488" s="65"/>
      <c r="K7488" s="10"/>
      <c r="L7488" s="21">
        <v>20666.767241379312</v>
      </c>
      <c r="M7488" s="68"/>
      <c r="N7488" s="4"/>
    </row>
    <row r="7489" spans="2:14">
      <c r="B7489" s="59" t="s">
        <v>12317</v>
      </c>
      <c r="C7489" s="7" t="s">
        <v>12318</v>
      </c>
      <c r="I7489" s="64"/>
      <c r="J7489" s="65"/>
      <c r="K7489" s="10"/>
      <c r="L7489" s="21">
        <v>21363.017816091953</v>
      </c>
      <c r="M7489" s="68"/>
      <c r="N7489" s="4"/>
    </row>
    <row r="7490" spans="2:14">
      <c r="B7490" s="59" t="s">
        <v>12319</v>
      </c>
      <c r="C7490" s="7" t="s">
        <v>12320</v>
      </c>
      <c r="I7490" s="64"/>
      <c r="J7490" s="65"/>
      <c r="K7490" s="10"/>
      <c r="L7490" s="21">
        <v>21362.002873563219</v>
      </c>
      <c r="M7490" s="68"/>
      <c r="N7490" s="4"/>
    </row>
    <row r="7491" spans="2:14">
      <c r="B7491" s="59" t="s">
        <v>12321</v>
      </c>
      <c r="C7491" s="7" t="s">
        <v>12322</v>
      </c>
      <c r="I7491" s="64"/>
      <c r="J7491" s="65"/>
      <c r="K7491" s="10"/>
      <c r="L7491" s="21">
        <v>26005.872413793106</v>
      </c>
      <c r="M7491" s="68"/>
      <c r="N7491" s="4"/>
    </row>
    <row r="7492" spans="2:14">
      <c r="B7492" s="59" t="s">
        <v>12323</v>
      </c>
      <c r="C7492" s="7" t="s">
        <v>12324</v>
      </c>
      <c r="I7492" s="64"/>
      <c r="J7492" s="65"/>
      <c r="K7492" s="10"/>
      <c r="L7492" s="21">
        <v>29473.423563218388</v>
      </c>
      <c r="M7492" s="68"/>
      <c r="N7492" s="4"/>
    </row>
    <row r="7493" spans="2:14">
      <c r="B7493" s="59" t="s">
        <v>12325</v>
      </c>
      <c r="C7493" s="7" t="s">
        <v>12326</v>
      </c>
      <c r="I7493" s="64"/>
      <c r="J7493" s="65"/>
      <c r="K7493" s="10"/>
      <c r="L7493" s="21">
        <v>29149.656896551722</v>
      </c>
      <c r="M7493" s="68"/>
      <c r="N7493" s="4"/>
    </row>
    <row r="7494" spans="2:14">
      <c r="B7494" s="59" t="s">
        <v>12327</v>
      </c>
      <c r="C7494" s="7" t="s">
        <v>12328</v>
      </c>
      <c r="I7494" s="64"/>
      <c r="J7494" s="65"/>
      <c r="K7494" s="10"/>
      <c r="L7494" s="21">
        <v>29473.423563218388</v>
      </c>
      <c r="M7494" s="68"/>
      <c r="N7494" s="4"/>
    </row>
    <row r="7495" spans="2:14">
      <c r="B7495" s="59" t="s">
        <v>12329</v>
      </c>
      <c r="C7495" s="7" t="s">
        <v>12330</v>
      </c>
      <c r="I7495" s="64"/>
      <c r="J7495" s="65"/>
      <c r="K7495" s="10"/>
      <c r="L7495" s="21">
        <v>29031.416091954023</v>
      </c>
      <c r="M7495" s="68"/>
      <c r="N7495" s="4"/>
    </row>
    <row r="7496" spans="2:14">
      <c r="B7496" s="59" t="s">
        <v>12331</v>
      </c>
      <c r="C7496" s="7" t="s">
        <v>12332</v>
      </c>
      <c r="I7496" s="64"/>
      <c r="J7496" s="65"/>
      <c r="K7496" s="10"/>
      <c r="L7496" s="21">
        <v>33103.365517241378</v>
      </c>
      <c r="M7496" s="68"/>
      <c r="N7496" s="4"/>
    </row>
    <row r="7497" spans="2:14">
      <c r="B7497" s="59" t="s">
        <v>12333</v>
      </c>
      <c r="C7497" s="7" t="s">
        <v>12334</v>
      </c>
      <c r="I7497" s="64"/>
      <c r="J7497" s="65"/>
      <c r="K7497" s="10"/>
      <c r="L7497" s="21">
        <v>4041.5011494252876</v>
      </c>
      <c r="M7497" s="68"/>
      <c r="N7497" s="4"/>
    </row>
    <row r="7498" spans="2:14">
      <c r="B7498" s="59" t="s">
        <v>12335</v>
      </c>
      <c r="C7498" s="7" t="s">
        <v>12336</v>
      </c>
      <c r="I7498" s="64"/>
      <c r="J7498" s="65"/>
      <c r="K7498" s="10"/>
      <c r="L7498" s="21">
        <v>10116.947126436782</v>
      </c>
      <c r="M7498" s="68"/>
      <c r="N7498" s="4"/>
    </row>
    <row r="7499" spans="2:14">
      <c r="B7499" s="59" t="s">
        <v>12337</v>
      </c>
      <c r="C7499" s="7" t="s">
        <v>12338</v>
      </c>
      <c r="I7499" s="64"/>
      <c r="J7499" s="65"/>
      <c r="K7499" s="10"/>
      <c r="L7499" s="21">
        <v>721.11666666666667</v>
      </c>
      <c r="M7499" s="68"/>
      <c r="N7499" s="4"/>
    </row>
    <row r="7500" spans="2:14">
      <c r="B7500" s="59" t="s">
        <v>12339</v>
      </c>
      <c r="C7500" s="7" t="s">
        <v>12340</v>
      </c>
      <c r="I7500" s="64"/>
      <c r="J7500" s="65"/>
      <c r="K7500" s="10"/>
      <c r="L7500" s="21">
        <v>1505.1597701149426</v>
      </c>
      <c r="M7500" s="68"/>
      <c r="N7500" s="4"/>
    </row>
    <row r="7501" spans="2:14">
      <c r="B7501" s="59" t="s">
        <v>12341</v>
      </c>
      <c r="C7501" s="7" t="s">
        <v>12342</v>
      </c>
      <c r="I7501" s="64"/>
      <c r="J7501" s="65"/>
      <c r="K7501" s="10"/>
      <c r="L7501" s="21">
        <v>1717.7902298850574</v>
      </c>
      <c r="M7501" s="68"/>
      <c r="N7501" s="4"/>
    </row>
    <row r="7502" spans="2:14">
      <c r="B7502" s="59" t="s">
        <v>12343</v>
      </c>
      <c r="C7502" s="7" t="s">
        <v>12344</v>
      </c>
      <c r="I7502" s="64"/>
      <c r="J7502" s="65"/>
      <c r="K7502" s="10"/>
      <c r="L7502" s="21">
        <v>3009.8120689655175</v>
      </c>
      <c r="M7502" s="68"/>
      <c r="N7502" s="4"/>
    </row>
    <row r="7503" spans="2:14">
      <c r="B7503" s="59" t="s">
        <v>12345</v>
      </c>
      <c r="C7503" s="7" t="s">
        <v>12346</v>
      </c>
      <c r="I7503" s="64"/>
      <c r="J7503" s="65"/>
      <c r="K7503" s="10"/>
      <c r="L7503" s="21">
        <v>3431.5206896551726</v>
      </c>
      <c r="M7503" s="68"/>
      <c r="N7503" s="4"/>
    </row>
    <row r="7504" spans="2:14">
      <c r="B7504" s="59" t="s">
        <v>12347</v>
      </c>
      <c r="C7504" s="7" t="s">
        <v>12348</v>
      </c>
      <c r="I7504" s="64"/>
      <c r="J7504" s="65"/>
      <c r="K7504" s="10"/>
      <c r="L7504" s="21">
        <v>38800.745402298853</v>
      </c>
      <c r="M7504" s="68"/>
      <c r="N7504" s="4"/>
    </row>
    <row r="7505" spans="2:14">
      <c r="B7505" s="59" t="s">
        <v>37046</v>
      </c>
      <c r="C7505" s="7" t="s">
        <v>39216</v>
      </c>
      <c r="I7505" s="64"/>
      <c r="J7505" s="65"/>
      <c r="K7505" s="10"/>
      <c r="L7505" s="21">
        <v>473.97816091954024</v>
      </c>
      <c r="M7505" s="68"/>
      <c r="N7505" s="4"/>
    </row>
    <row r="7506" spans="2:14">
      <c r="B7506" s="59" t="s">
        <v>12349</v>
      </c>
      <c r="C7506" s="7" t="s">
        <v>12350</v>
      </c>
      <c r="I7506" s="64"/>
      <c r="J7506" s="65"/>
      <c r="K7506" s="10"/>
      <c r="L7506" s="21">
        <v>837.83505747126446</v>
      </c>
      <c r="M7506" s="68"/>
      <c r="N7506" s="4"/>
    </row>
    <row r="7507" spans="2:14">
      <c r="B7507" s="59" t="s">
        <v>12351</v>
      </c>
      <c r="C7507" s="7" t="s">
        <v>12352</v>
      </c>
      <c r="I7507" s="64"/>
      <c r="J7507" s="65"/>
      <c r="K7507" s="10"/>
      <c r="L7507" s="21">
        <v>671.38448275862072</v>
      </c>
      <c r="M7507" s="68"/>
      <c r="N7507" s="4"/>
    </row>
    <row r="7508" spans="2:14">
      <c r="B7508" s="59" t="s">
        <v>37047</v>
      </c>
      <c r="C7508" s="7" t="s">
        <v>39217</v>
      </c>
      <c r="I7508" s="64"/>
      <c r="J7508" s="65"/>
      <c r="K7508" s="10"/>
      <c r="L7508" s="21">
        <v>5627.85632183908</v>
      </c>
      <c r="M7508" s="68"/>
      <c r="N7508" s="4"/>
    </row>
    <row r="7509" spans="2:14">
      <c r="B7509" s="59" t="s">
        <v>12353</v>
      </c>
      <c r="C7509" s="7" t="s">
        <v>12354</v>
      </c>
      <c r="I7509" s="64"/>
      <c r="J7509" s="65"/>
      <c r="K7509" s="10"/>
      <c r="L7509" s="21">
        <v>451.64942528735634</v>
      </c>
      <c r="M7509" s="68"/>
      <c r="N7509" s="4"/>
    </row>
    <row r="7510" spans="2:14">
      <c r="B7510" s="59" t="s">
        <v>12355</v>
      </c>
      <c r="C7510" s="7" t="s">
        <v>12356</v>
      </c>
      <c r="I7510" s="64"/>
      <c r="J7510" s="65"/>
      <c r="K7510" s="10"/>
      <c r="L7510" s="21">
        <v>2132.9017241379311</v>
      </c>
      <c r="M7510" s="68"/>
      <c r="N7510" s="4"/>
    </row>
    <row r="7511" spans="2:14">
      <c r="B7511" s="59" t="s">
        <v>37048</v>
      </c>
      <c r="C7511" s="7" t="s">
        <v>39218</v>
      </c>
      <c r="I7511" s="64"/>
      <c r="J7511" s="65"/>
      <c r="K7511" s="10"/>
      <c r="L7511" s="21">
        <v>1564.0264367816092</v>
      </c>
      <c r="M7511" s="68"/>
      <c r="N7511" s="4"/>
    </row>
    <row r="7512" spans="2:14">
      <c r="B7512" s="59" t="s">
        <v>37049</v>
      </c>
      <c r="C7512" s="7" t="s">
        <v>39219</v>
      </c>
      <c r="I7512" s="64"/>
      <c r="J7512" s="65"/>
      <c r="K7512" s="10"/>
      <c r="L7512" s="21">
        <v>2345.5321839080461</v>
      </c>
      <c r="M7512" s="68"/>
      <c r="N7512" s="4"/>
    </row>
    <row r="7513" spans="2:14">
      <c r="B7513" s="59" t="s">
        <v>12357</v>
      </c>
      <c r="C7513" s="7" t="s">
        <v>12358</v>
      </c>
      <c r="I7513" s="64"/>
      <c r="J7513" s="65"/>
      <c r="K7513" s="10"/>
      <c r="L7513" s="21">
        <v>29324.73448275862</v>
      </c>
      <c r="M7513" s="68"/>
      <c r="N7513" s="4"/>
    </row>
    <row r="7514" spans="2:14">
      <c r="B7514" s="59" t="s">
        <v>37050</v>
      </c>
      <c r="C7514" s="7" t="s">
        <v>39220</v>
      </c>
      <c r="I7514" s="64"/>
      <c r="J7514" s="65"/>
      <c r="K7514" s="10"/>
      <c r="L7514" s="21">
        <v>4115.5919540229888</v>
      </c>
      <c r="M7514" s="68"/>
      <c r="N7514" s="4"/>
    </row>
    <row r="7515" spans="2:14">
      <c r="B7515" s="59" t="s">
        <v>37051</v>
      </c>
      <c r="C7515" s="7" t="s">
        <v>39221</v>
      </c>
      <c r="I7515" s="64"/>
      <c r="J7515" s="65"/>
      <c r="K7515" s="10"/>
      <c r="L7515" s="21">
        <v>5350.2695402298859</v>
      </c>
      <c r="M7515" s="68"/>
      <c r="N7515" s="4"/>
    </row>
    <row r="7516" spans="2:14">
      <c r="B7516" s="59" t="s">
        <v>37052</v>
      </c>
      <c r="C7516" s="7" t="s">
        <v>39222</v>
      </c>
      <c r="I7516" s="64"/>
      <c r="J7516" s="65"/>
      <c r="K7516" s="10"/>
      <c r="L7516" s="21">
        <v>4938.7103448275857</v>
      </c>
      <c r="M7516" s="68"/>
      <c r="N7516" s="4"/>
    </row>
    <row r="7517" spans="2:14">
      <c r="B7517" s="59" t="s">
        <v>37053</v>
      </c>
      <c r="C7517" s="7" t="s">
        <v>39223</v>
      </c>
      <c r="I7517" s="64"/>
      <c r="J7517" s="65"/>
      <c r="K7517" s="10"/>
      <c r="L7517" s="21">
        <v>5761.8287356321844</v>
      </c>
      <c r="M7517" s="68"/>
      <c r="N7517" s="4"/>
    </row>
    <row r="7518" spans="2:14">
      <c r="B7518" s="59" t="s">
        <v>37054</v>
      </c>
      <c r="C7518" s="7" t="s">
        <v>39224</v>
      </c>
      <c r="I7518" s="64"/>
      <c r="J7518" s="65"/>
      <c r="K7518" s="10"/>
      <c r="L7518" s="21">
        <v>7050.8057471264365</v>
      </c>
      <c r="M7518" s="68"/>
      <c r="N7518" s="4"/>
    </row>
    <row r="7519" spans="2:14">
      <c r="B7519" s="59" t="s">
        <v>37055</v>
      </c>
      <c r="C7519" s="7" t="s">
        <v>39225</v>
      </c>
      <c r="I7519" s="64"/>
      <c r="J7519" s="65"/>
      <c r="K7519" s="10"/>
      <c r="L7519" s="21">
        <v>8617.8770114942527</v>
      </c>
      <c r="M7519" s="68"/>
      <c r="N7519" s="4"/>
    </row>
    <row r="7520" spans="2:14">
      <c r="B7520" s="59" t="s">
        <v>37056</v>
      </c>
      <c r="C7520" s="7" t="s">
        <v>39226</v>
      </c>
      <c r="I7520" s="64"/>
      <c r="J7520" s="65"/>
      <c r="K7520" s="10"/>
      <c r="L7520" s="21">
        <v>10967.976436781608</v>
      </c>
      <c r="M7520" s="68"/>
      <c r="N7520" s="4"/>
    </row>
    <row r="7521" spans="2:14">
      <c r="B7521" s="59" t="s">
        <v>37057</v>
      </c>
      <c r="C7521" s="7" t="s">
        <v>39227</v>
      </c>
      <c r="I7521" s="64"/>
      <c r="J7521" s="65"/>
      <c r="K7521" s="10"/>
      <c r="L7521" s="21">
        <v>12535.047701149426</v>
      </c>
      <c r="M7521" s="68"/>
      <c r="N7521" s="4"/>
    </row>
    <row r="7522" spans="2:14">
      <c r="B7522" s="59" t="s">
        <v>37058</v>
      </c>
      <c r="C7522" s="7" t="s">
        <v>39228</v>
      </c>
      <c r="I7522" s="64"/>
      <c r="J7522" s="65"/>
      <c r="K7522" s="10"/>
      <c r="L7522" s="21">
        <v>14493.379310344828</v>
      </c>
      <c r="M7522" s="68"/>
      <c r="N7522" s="4"/>
    </row>
    <row r="7523" spans="2:14">
      <c r="B7523" s="59" t="s">
        <v>37059</v>
      </c>
      <c r="C7523" s="7" t="s">
        <v>39229</v>
      </c>
      <c r="I7523" s="64"/>
      <c r="J7523" s="65"/>
      <c r="K7523" s="10"/>
      <c r="L7523" s="21">
        <v>18802.317816091952</v>
      </c>
      <c r="M7523" s="68"/>
      <c r="N7523" s="4"/>
    </row>
    <row r="7524" spans="2:14">
      <c r="B7524" s="59" t="s">
        <v>37060</v>
      </c>
      <c r="C7524" s="7" t="s">
        <v>39230</v>
      </c>
      <c r="I7524" s="64"/>
      <c r="J7524" s="65"/>
      <c r="K7524" s="10"/>
      <c r="L7524" s="21">
        <v>13710.351149425287</v>
      </c>
      <c r="M7524" s="68"/>
      <c r="N7524" s="4"/>
    </row>
    <row r="7525" spans="2:14">
      <c r="B7525" s="59" t="s">
        <v>37061</v>
      </c>
      <c r="C7525" s="7" t="s">
        <v>39231</v>
      </c>
      <c r="I7525" s="64"/>
      <c r="J7525" s="65"/>
      <c r="K7525" s="10"/>
      <c r="L7525" s="21">
        <v>21544.185057471263</v>
      </c>
      <c r="M7525" s="68"/>
      <c r="N7525" s="4"/>
    </row>
    <row r="7526" spans="2:14">
      <c r="B7526" s="59" t="s">
        <v>37062</v>
      </c>
      <c r="C7526" s="7" t="s">
        <v>39232</v>
      </c>
      <c r="I7526" s="64"/>
      <c r="J7526" s="65"/>
      <c r="K7526" s="10"/>
      <c r="L7526" s="21">
        <v>3088.4701149425287</v>
      </c>
      <c r="M7526" s="68"/>
      <c r="N7526" s="4"/>
    </row>
    <row r="7527" spans="2:14">
      <c r="B7527" s="59" t="s">
        <v>37063</v>
      </c>
      <c r="C7527" s="7" t="s">
        <v>39233</v>
      </c>
      <c r="I7527" s="64"/>
      <c r="J7527" s="65"/>
      <c r="K7527" s="10"/>
      <c r="L7527" s="21">
        <v>6380.436206896552</v>
      </c>
      <c r="M7527" s="68"/>
      <c r="N7527" s="4"/>
    </row>
    <row r="7528" spans="2:14">
      <c r="B7528" s="59" t="s">
        <v>37064</v>
      </c>
      <c r="C7528" s="7" t="s">
        <v>39234</v>
      </c>
      <c r="I7528" s="64"/>
      <c r="J7528" s="65"/>
      <c r="K7528" s="10"/>
      <c r="L7528" s="21">
        <v>6699.6356321839085</v>
      </c>
      <c r="M7528" s="68"/>
      <c r="N7528" s="4"/>
    </row>
    <row r="7529" spans="2:14">
      <c r="B7529" s="59" t="s">
        <v>37065</v>
      </c>
      <c r="C7529" s="7" t="s">
        <v>39235</v>
      </c>
      <c r="I7529" s="64"/>
      <c r="J7529" s="65"/>
      <c r="K7529" s="10"/>
      <c r="L7529" s="21">
        <v>6230.2247126436787</v>
      </c>
      <c r="M7529" s="68"/>
      <c r="N7529" s="4"/>
    </row>
    <row r="7530" spans="2:14">
      <c r="B7530" s="59" t="s">
        <v>37066</v>
      </c>
      <c r="C7530" s="7" t="s">
        <v>39236</v>
      </c>
      <c r="I7530" s="64"/>
      <c r="J7530" s="65"/>
      <c r="K7530" s="10"/>
      <c r="L7530" s="21">
        <v>6380.436206896552</v>
      </c>
      <c r="M7530" s="68"/>
      <c r="N7530" s="4"/>
    </row>
    <row r="7531" spans="2:14">
      <c r="B7531" s="59" t="s">
        <v>12359</v>
      </c>
      <c r="C7531" s="7" t="s">
        <v>12360</v>
      </c>
      <c r="I7531" s="64"/>
      <c r="J7531" s="65"/>
      <c r="K7531" s="10"/>
      <c r="L7531" s="21">
        <v>81322.777586206896</v>
      </c>
      <c r="M7531" s="68"/>
      <c r="N7531" s="4"/>
    </row>
    <row r="7532" spans="2:14">
      <c r="B7532" s="59" t="s">
        <v>12361</v>
      </c>
      <c r="C7532" s="7" t="s">
        <v>12362</v>
      </c>
      <c r="I7532" s="64"/>
      <c r="J7532" s="65"/>
      <c r="K7532" s="10"/>
      <c r="L7532" s="21">
        <v>83837.805172413791</v>
      </c>
      <c r="M7532" s="68"/>
      <c r="N7532" s="4"/>
    </row>
    <row r="7533" spans="2:14">
      <c r="B7533" s="59" t="s">
        <v>12363</v>
      </c>
      <c r="C7533" s="7" t="s">
        <v>12364</v>
      </c>
      <c r="I7533" s="64"/>
      <c r="J7533" s="65"/>
      <c r="K7533" s="10"/>
      <c r="L7533" s="21">
        <v>86431.998275862061</v>
      </c>
      <c r="M7533" s="68"/>
      <c r="N7533" s="4"/>
    </row>
    <row r="7534" spans="2:14">
      <c r="B7534" s="59" t="s">
        <v>12365</v>
      </c>
      <c r="C7534" s="7" t="s">
        <v>12366</v>
      </c>
      <c r="I7534" s="64"/>
      <c r="J7534" s="65"/>
      <c r="K7534" s="10"/>
      <c r="L7534" s="21">
        <v>90033.521839080466</v>
      </c>
      <c r="M7534" s="68"/>
      <c r="N7534" s="4"/>
    </row>
    <row r="7535" spans="2:14">
      <c r="B7535" s="59" t="s">
        <v>12367</v>
      </c>
      <c r="C7535" s="7" t="s">
        <v>12368</v>
      </c>
      <c r="I7535" s="64"/>
      <c r="J7535" s="65"/>
      <c r="K7535" s="10"/>
      <c r="L7535" s="21">
        <v>93783.227011494251</v>
      </c>
      <c r="M7535" s="68"/>
      <c r="N7535" s="4"/>
    </row>
    <row r="7536" spans="2:14">
      <c r="B7536" s="59" t="s">
        <v>12369</v>
      </c>
      <c r="C7536" s="7" t="s">
        <v>12370</v>
      </c>
      <c r="I7536" s="64"/>
      <c r="J7536" s="65"/>
      <c r="K7536" s="10"/>
      <c r="L7536" s="21">
        <v>101330.33965517241</v>
      </c>
      <c r="M7536" s="68"/>
      <c r="N7536" s="4"/>
    </row>
    <row r="7537" spans="2:14">
      <c r="B7537" s="59" t="s">
        <v>12371</v>
      </c>
      <c r="C7537" s="7" t="s">
        <v>12372</v>
      </c>
      <c r="I7537" s="64"/>
      <c r="J7537" s="65"/>
      <c r="K7537" s="10"/>
      <c r="L7537" s="21">
        <v>105551.99310344827</v>
      </c>
      <c r="M7537" s="68"/>
      <c r="N7537" s="4"/>
    </row>
    <row r="7538" spans="2:14">
      <c r="B7538" s="59" t="s">
        <v>12373</v>
      </c>
      <c r="C7538" s="7" t="s">
        <v>12374</v>
      </c>
      <c r="I7538" s="64"/>
      <c r="J7538" s="65"/>
      <c r="K7538" s="10"/>
      <c r="L7538" s="21">
        <v>109950.24655172414</v>
      </c>
      <c r="M7538" s="68"/>
      <c r="N7538" s="4"/>
    </row>
    <row r="7539" spans="2:14">
      <c r="B7539" s="59" t="s">
        <v>12375</v>
      </c>
      <c r="C7539" s="7" t="s">
        <v>12376</v>
      </c>
      <c r="I7539" s="64"/>
      <c r="J7539" s="65"/>
      <c r="K7539" s="10"/>
      <c r="L7539" s="21">
        <v>114530.17471264368</v>
      </c>
      <c r="M7539" s="68"/>
      <c r="N7539" s="4"/>
    </row>
    <row r="7540" spans="2:14">
      <c r="B7540" s="59" t="s">
        <v>12377</v>
      </c>
      <c r="C7540" s="7" t="s">
        <v>12378</v>
      </c>
      <c r="I7540" s="64"/>
      <c r="J7540" s="65"/>
      <c r="K7540" s="10"/>
      <c r="L7540" s="21">
        <v>119301.92701149425</v>
      </c>
      <c r="M7540" s="68"/>
      <c r="N7540" s="4"/>
    </row>
    <row r="7541" spans="2:14">
      <c r="B7541" s="59" t="s">
        <v>12379</v>
      </c>
      <c r="C7541" s="7" t="s">
        <v>12380</v>
      </c>
      <c r="I7541" s="64"/>
      <c r="J7541" s="65"/>
      <c r="K7541" s="10"/>
      <c r="L7541" s="21">
        <v>82136.254022988505</v>
      </c>
      <c r="M7541" s="68"/>
      <c r="N7541" s="4"/>
    </row>
    <row r="7542" spans="2:14">
      <c r="B7542" s="59" t="s">
        <v>12381</v>
      </c>
      <c r="C7542" s="7" t="s">
        <v>12382</v>
      </c>
      <c r="I7542" s="64"/>
      <c r="J7542" s="65"/>
      <c r="K7542" s="10"/>
      <c r="L7542" s="21">
        <v>84677.162643678166</v>
      </c>
      <c r="M7542" s="68"/>
      <c r="N7542" s="4"/>
    </row>
    <row r="7543" spans="2:14">
      <c r="B7543" s="59" t="s">
        <v>12383</v>
      </c>
      <c r="C7543" s="7" t="s">
        <v>12384</v>
      </c>
      <c r="I7543" s="64"/>
      <c r="J7543" s="65"/>
      <c r="K7543" s="10"/>
      <c r="L7543" s="21">
        <v>87295.206896551725</v>
      </c>
      <c r="M7543" s="68"/>
      <c r="N7543" s="4"/>
    </row>
    <row r="7544" spans="2:14">
      <c r="B7544" s="59" t="s">
        <v>12385</v>
      </c>
      <c r="C7544" s="7" t="s">
        <v>12386</v>
      </c>
      <c r="I7544" s="64"/>
      <c r="J7544" s="65"/>
      <c r="K7544" s="10"/>
      <c r="L7544" s="21">
        <v>90932.253448275864</v>
      </c>
      <c r="M7544" s="68"/>
      <c r="N7544" s="4"/>
    </row>
    <row r="7545" spans="2:14">
      <c r="B7545" s="59" t="s">
        <v>12387</v>
      </c>
      <c r="C7545" s="7" t="s">
        <v>12388</v>
      </c>
      <c r="I7545" s="64"/>
      <c r="J7545" s="65"/>
      <c r="K7545" s="10"/>
      <c r="L7545" s="21">
        <v>94721.541379310336</v>
      </c>
      <c r="M7545" s="68"/>
      <c r="N7545" s="4"/>
    </row>
    <row r="7546" spans="2:14">
      <c r="B7546" s="59" t="s">
        <v>12389</v>
      </c>
      <c r="C7546" s="7" t="s">
        <v>12390</v>
      </c>
      <c r="I7546" s="64"/>
      <c r="J7546" s="65"/>
      <c r="K7546" s="10"/>
      <c r="L7546" s="21">
        <v>102342.23735632183</v>
      </c>
      <c r="M7546" s="68"/>
      <c r="N7546" s="4"/>
    </row>
    <row r="7547" spans="2:14">
      <c r="B7547" s="59" t="s">
        <v>12391</v>
      </c>
      <c r="C7547" s="7" t="s">
        <v>12392</v>
      </c>
      <c r="I7547" s="64"/>
      <c r="J7547" s="65"/>
      <c r="K7547" s="10"/>
      <c r="L7547" s="21">
        <v>106607.53333333334</v>
      </c>
      <c r="M7547" s="68"/>
      <c r="N7547" s="4"/>
    </row>
    <row r="7548" spans="2:14">
      <c r="B7548" s="59" t="s">
        <v>12393</v>
      </c>
      <c r="C7548" s="7" t="s">
        <v>12394</v>
      </c>
      <c r="I7548" s="64"/>
      <c r="J7548" s="65"/>
      <c r="K7548" s="10"/>
      <c r="L7548" s="21">
        <v>111048.92183908046</v>
      </c>
      <c r="M7548" s="68"/>
      <c r="N7548" s="4"/>
    </row>
    <row r="7549" spans="2:14">
      <c r="B7549" s="59" t="s">
        <v>12395</v>
      </c>
      <c r="C7549" s="7" t="s">
        <v>12396</v>
      </c>
      <c r="I7549" s="64"/>
      <c r="J7549" s="65"/>
      <c r="K7549" s="10"/>
      <c r="L7549" s="21">
        <v>115675.53735632185</v>
      </c>
      <c r="M7549" s="68"/>
      <c r="N7549" s="4"/>
    </row>
    <row r="7550" spans="2:14">
      <c r="B7550" s="59" t="s">
        <v>12397</v>
      </c>
      <c r="C7550" s="7" t="s">
        <v>12398</v>
      </c>
      <c r="I7550" s="64"/>
      <c r="J7550" s="65"/>
      <c r="K7550" s="10"/>
      <c r="L7550" s="21">
        <v>120495.49942528736</v>
      </c>
      <c r="M7550" s="68"/>
      <c r="N7550" s="4"/>
    </row>
    <row r="7551" spans="2:14">
      <c r="B7551" s="59" t="s">
        <v>12399</v>
      </c>
      <c r="C7551" s="7" t="s">
        <v>12400</v>
      </c>
      <c r="I7551" s="64"/>
      <c r="J7551" s="65"/>
      <c r="K7551" s="10"/>
      <c r="L7551" s="21">
        <v>116822.42241379312</v>
      </c>
      <c r="M7551" s="68"/>
      <c r="N7551" s="4"/>
    </row>
    <row r="7552" spans="2:14">
      <c r="B7552" s="59" t="s">
        <v>12401</v>
      </c>
      <c r="C7552" s="7" t="s">
        <v>12402</v>
      </c>
      <c r="I7552" s="64"/>
      <c r="J7552" s="65"/>
      <c r="K7552" s="10"/>
      <c r="L7552" s="21">
        <v>121689.07183908047</v>
      </c>
      <c r="M7552" s="68"/>
      <c r="N7552" s="4"/>
    </row>
    <row r="7553" spans="2:14">
      <c r="B7553" s="59" t="s">
        <v>12403</v>
      </c>
      <c r="C7553" s="7" t="s">
        <v>12404</v>
      </c>
      <c r="I7553" s="64"/>
      <c r="J7553" s="65"/>
      <c r="K7553" s="10"/>
      <c r="L7553" s="21">
        <v>126759.72471264369</v>
      </c>
      <c r="M7553" s="68"/>
      <c r="N7553" s="4"/>
    </row>
    <row r="7554" spans="2:14">
      <c r="B7554" s="59" t="s">
        <v>12405</v>
      </c>
      <c r="C7554" s="7" t="s">
        <v>12406</v>
      </c>
      <c r="I7554" s="64"/>
      <c r="J7554" s="65"/>
      <c r="K7554" s="10"/>
      <c r="L7554" s="21">
        <v>132039.9632183908</v>
      </c>
      <c r="M7554" s="68"/>
      <c r="N7554" s="4"/>
    </row>
    <row r="7555" spans="2:14">
      <c r="B7555" s="59" t="s">
        <v>12407</v>
      </c>
      <c r="C7555" s="7" t="s">
        <v>12408</v>
      </c>
      <c r="I7555" s="64"/>
      <c r="J7555" s="65"/>
      <c r="K7555" s="10"/>
      <c r="L7555" s="21">
        <v>137541.96666666667</v>
      </c>
      <c r="M7555" s="68"/>
      <c r="N7555" s="4"/>
    </row>
    <row r="7556" spans="2:14">
      <c r="B7556" s="59" t="s">
        <v>12409</v>
      </c>
      <c r="C7556" s="7" t="s">
        <v>12410</v>
      </c>
      <c r="I7556" s="64"/>
      <c r="J7556" s="65"/>
      <c r="K7556" s="10"/>
      <c r="L7556" s="21">
        <v>143271.82471264369</v>
      </c>
      <c r="M7556" s="68"/>
      <c r="N7556" s="4"/>
    </row>
    <row r="7557" spans="2:14">
      <c r="B7557" s="59" t="s">
        <v>12411</v>
      </c>
      <c r="C7557" s="7" t="s">
        <v>12412</v>
      </c>
      <c r="I7557" s="64"/>
      <c r="J7557" s="65"/>
      <c r="K7557" s="10"/>
      <c r="L7557" s="21">
        <v>139694.15229885059</v>
      </c>
      <c r="M7557" s="68"/>
      <c r="N7557" s="4"/>
    </row>
    <row r="7558" spans="2:14">
      <c r="B7558" s="59" t="s">
        <v>12413</v>
      </c>
      <c r="C7558" s="7" t="s">
        <v>12414</v>
      </c>
      <c r="I7558" s="64"/>
      <c r="J7558" s="65"/>
      <c r="K7558" s="10"/>
      <c r="L7558" s="21">
        <v>144015.27011494254</v>
      </c>
      <c r="M7558" s="68"/>
      <c r="N7558" s="4"/>
    </row>
    <row r="7559" spans="2:14">
      <c r="B7559" s="59" t="s">
        <v>12415</v>
      </c>
      <c r="C7559" s="7" t="s">
        <v>12416</v>
      </c>
      <c r="I7559" s="64"/>
      <c r="J7559" s="65"/>
      <c r="K7559" s="10"/>
      <c r="L7559" s="21">
        <v>148468.83793103448</v>
      </c>
      <c r="M7559" s="68"/>
      <c r="N7559" s="4"/>
    </row>
    <row r="7560" spans="2:14">
      <c r="B7560" s="59" t="s">
        <v>12417</v>
      </c>
      <c r="C7560" s="7" t="s">
        <v>12418</v>
      </c>
      <c r="I7560" s="64"/>
      <c r="J7560" s="65"/>
      <c r="K7560" s="10"/>
      <c r="L7560" s="21">
        <v>149909.54885057471</v>
      </c>
      <c r="M7560" s="68"/>
      <c r="N7560" s="4"/>
    </row>
    <row r="7561" spans="2:14">
      <c r="B7561" s="59" t="s">
        <v>12419</v>
      </c>
      <c r="C7561" s="7" t="s">
        <v>12420</v>
      </c>
      <c r="I7561" s="64"/>
      <c r="J7561" s="65"/>
      <c r="K7561" s="10"/>
      <c r="L7561" s="21">
        <v>156154.99770114943</v>
      </c>
      <c r="M7561" s="68"/>
      <c r="N7561" s="4"/>
    </row>
    <row r="7562" spans="2:14">
      <c r="B7562" s="59" t="s">
        <v>12421</v>
      </c>
      <c r="C7562" s="7" t="s">
        <v>12422</v>
      </c>
      <c r="I7562" s="64"/>
      <c r="J7562" s="65"/>
      <c r="K7562" s="10"/>
      <c r="L7562" s="21">
        <v>162662.30172413794</v>
      </c>
      <c r="M7562" s="68"/>
      <c r="N7562" s="4"/>
    </row>
    <row r="7563" spans="2:14">
      <c r="B7563" s="59" t="s">
        <v>12423</v>
      </c>
      <c r="C7563" s="7" t="s">
        <v>12424</v>
      </c>
      <c r="I7563" s="64"/>
      <c r="J7563" s="65"/>
      <c r="K7563" s="10"/>
      <c r="L7563" s="21">
        <v>169440.0879310345</v>
      </c>
      <c r="M7563" s="68"/>
      <c r="N7563" s="4"/>
    </row>
    <row r="7564" spans="2:14">
      <c r="B7564" s="59" t="s">
        <v>12425</v>
      </c>
      <c r="C7564" s="7" t="s">
        <v>12426</v>
      </c>
      <c r="I7564" s="64"/>
      <c r="J7564" s="65"/>
      <c r="K7564" s="10"/>
      <c r="L7564" s="21">
        <v>176499.01321839081</v>
      </c>
      <c r="M7564" s="68"/>
      <c r="N7564" s="4"/>
    </row>
    <row r="7565" spans="2:14">
      <c r="B7565" s="59" t="s">
        <v>12427</v>
      </c>
      <c r="C7565" s="7" t="s">
        <v>12428</v>
      </c>
      <c r="I7565" s="64"/>
      <c r="J7565" s="65"/>
      <c r="K7565" s="10"/>
      <c r="L7565" s="21">
        <v>183853.28678160917</v>
      </c>
      <c r="M7565" s="68"/>
      <c r="N7565" s="4"/>
    </row>
    <row r="7566" spans="2:14">
      <c r="B7566" s="59" t="s">
        <v>12429</v>
      </c>
      <c r="C7566" s="7" t="s">
        <v>12430</v>
      </c>
      <c r="I7566" s="64"/>
      <c r="J7566" s="65"/>
      <c r="K7566" s="10"/>
      <c r="L7566" s="21">
        <v>179261.6867816092</v>
      </c>
      <c r="M7566" s="68"/>
      <c r="N7566" s="4"/>
    </row>
    <row r="7567" spans="2:14">
      <c r="B7567" s="59" t="s">
        <v>12431</v>
      </c>
      <c r="C7567" s="7" t="s">
        <v>12432</v>
      </c>
      <c r="I7567" s="64"/>
      <c r="J7567" s="65"/>
      <c r="K7567" s="10"/>
      <c r="L7567" s="21">
        <v>184805.30287356323</v>
      </c>
      <c r="M7567" s="68"/>
      <c r="N7567" s="4"/>
    </row>
    <row r="7568" spans="2:14">
      <c r="B7568" s="59" t="s">
        <v>12433</v>
      </c>
      <c r="C7568" s="7" t="s">
        <v>12434</v>
      </c>
      <c r="I7568" s="64"/>
      <c r="J7568" s="65"/>
      <c r="K7568" s="10"/>
      <c r="L7568" s="21">
        <v>190521.96666666667</v>
      </c>
      <c r="M7568" s="68"/>
      <c r="N7568" s="4"/>
    </row>
    <row r="7569" spans="2:14">
      <c r="B7569" s="59" t="s">
        <v>12435</v>
      </c>
      <c r="C7569" s="7" t="s">
        <v>12436</v>
      </c>
      <c r="I7569" s="64"/>
      <c r="J7569" s="65"/>
      <c r="K7569" s="10"/>
      <c r="L7569" s="21">
        <v>115652.70114942529</v>
      </c>
      <c r="M7569" s="68"/>
      <c r="N7569" s="4"/>
    </row>
    <row r="7570" spans="2:14">
      <c r="B7570" s="59" t="s">
        <v>12437</v>
      </c>
      <c r="C7570" s="7" t="s">
        <v>12438</v>
      </c>
      <c r="I7570" s="64"/>
      <c r="J7570" s="65"/>
      <c r="K7570" s="10"/>
      <c r="L7570" s="21">
        <v>120472.15574712644</v>
      </c>
      <c r="M7570" s="68"/>
      <c r="N7570" s="4"/>
    </row>
    <row r="7571" spans="2:14">
      <c r="B7571" s="59" t="s">
        <v>12439</v>
      </c>
      <c r="C7571" s="7" t="s">
        <v>12440</v>
      </c>
      <c r="I7571" s="64"/>
      <c r="J7571" s="65"/>
      <c r="K7571" s="10"/>
      <c r="L7571" s="21">
        <v>125491.04655172414</v>
      </c>
      <c r="M7571" s="68"/>
      <c r="N7571" s="4"/>
    </row>
    <row r="7572" spans="2:14">
      <c r="B7572" s="59" t="s">
        <v>12441</v>
      </c>
      <c r="C7572" s="7" t="s">
        <v>12442</v>
      </c>
      <c r="I7572" s="64"/>
      <c r="J7572" s="65"/>
      <c r="K7572" s="10"/>
      <c r="L7572" s="21">
        <v>130720.03045977012</v>
      </c>
      <c r="M7572" s="68"/>
      <c r="N7572" s="4"/>
    </row>
    <row r="7573" spans="2:14">
      <c r="B7573" s="59" t="s">
        <v>12443</v>
      </c>
      <c r="C7573" s="7" t="s">
        <v>12444</v>
      </c>
      <c r="I7573" s="64"/>
      <c r="J7573" s="65"/>
      <c r="K7573" s="10"/>
      <c r="L7573" s="21">
        <v>136166.21206896551</v>
      </c>
      <c r="M7573" s="68"/>
      <c r="N7573" s="4"/>
    </row>
    <row r="7574" spans="2:14">
      <c r="B7574" s="59" t="s">
        <v>12445</v>
      </c>
      <c r="C7574" s="7" t="s">
        <v>12446</v>
      </c>
      <c r="I7574" s="64"/>
      <c r="J7574" s="65"/>
      <c r="K7574" s="10"/>
      <c r="L7574" s="21">
        <v>141840.75574712644</v>
      </c>
      <c r="M7574" s="68"/>
      <c r="N7574" s="4"/>
    </row>
    <row r="7575" spans="2:14">
      <c r="B7575" s="59" t="s">
        <v>12447</v>
      </c>
      <c r="C7575" s="7" t="s">
        <v>12448</v>
      </c>
      <c r="I7575" s="64"/>
      <c r="J7575" s="65"/>
      <c r="K7575" s="10"/>
      <c r="L7575" s="21">
        <v>138298.09885057472</v>
      </c>
      <c r="M7575" s="68"/>
      <c r="N7575" s="4"/>
    </row>
    <row r="7576" spans="2:14">
      <c r="B7576" s="59" t="s">
        <v>12449</v>
      </c>
      <c r="C7576" s="7" t="s">
        <v>12450</v>
      </c>
      <c r="I7576" s="64"/>
      <c r="J7576" s="65"/>
      <c r="K7576" s="10"/>
      <c r="L7576" s="21">
        <v>142575.06666666668</v>
      </c>
      <c r="M7576" s="68"/>
      <c r="N7576" s="4"/>
    </row>
    <row r="7577" spans="2:14">
      <c r="B7577" s="59" t="s">
        <v>12451</v>
      </c>
      <c r="C7577" s="7" t="s">
        <v>12452</v>
      </c>
      <c r="I7577" s="64"/>
      <c r="J7577" s="65"/>
      <c r="K7577" s="10"/>
      <c r="L7577" s="21">
        <v>146984.99195402299</v>
      </c>
      <c r="M7577" s="68"/>
      <c r="N7577" s="4"/>
    </row>
    <row r="7578" spans="2:14">
      <c r="B7578" s="59" t="s">
        <v>12453</v>
      </c>
      <c r="C7578" s="7" t="s">
        <v>12454</v>
      </c>
      <c r="I7578" s="64"/>
      <c r="J7578" s="65"/>
      <c r="K7578" s="10"/>
      <c r="L7578" s="21">
        <v>148409.46379310344</v>
      </c>
      <c r="M7578" s="68"/>
      <c r="N7578" s="4"/>
    </row>
    <row r="7579" spans="2:14">
      <c r="B7579" s="59" t="s">
        <v>12455</v>
      </c>
      <c r="C7579" s="7" t="s">
        <v>12456</v>
      </c>
      <c r="I7579" s="64"/>
      <c r="J7579" s="65"/>
      <c r="K7579" s="10"/>
      <c r="L7579" s="21">
        <v>154593.50862068965</v>
      </c>
      <c r="M7579" s="68"/>
      <c r="N7579" s="4"/>
    </row>
    <row r="7580" spans="2:14">
      <c r="B7580" s="59" t="s">
        <v>12457</v>
      </c>
      <c r="C7580" s="7" t="s">
        <v>12458</v>
      </c>
      <c r="I7580" s="64"/>
      <c r="J7580" s="65"/>
      <c r="K7580" s="10"/>
      <c r="L7580" s="21">
        <v>161035.85632183909</v>
      </c>
      <c r="M7580" s="68"/>
      <c r="N7580" s="4"/>
    </row>
    <row r="7581" spans="2:14">
      <c r="B7581" s="59" t="s">
        <v>12459</v>
      </c>
      <c r="C7581" s="7" t="s">
        <v>12460</v>
      </c>
      <c r="I7581" s="64"/>
      <c r="J7581" s="65"/>
      <c r="K7581" s="10"/>
      <c r="L7581" s="21">
        <v>167744.62643678163</v>
      </c>
      <c r="M7581" s="68"/>
      <c r="N7581" s="4"/>
    </row>
    <row r="7582" spans="2:14">
      <c r="B7582" s="59" t="s">
        <v>12461</v>
      </c>
      <c r="C7582" s="7" t="s">
        <v>12462</v>
      </c>
      <c r="I7582" s="64"/>
      <c r="J7582" s="65"/>
      <c r="K7582" s="10"/>
      <c r="L7582" s="21">
        <v>174734.53563218392</v>
      </c>
      <c r="M7582" s="68"/>
      <c r="N7582" s="4"/>
    </row>
    <row r="7583" spans="2:14">
      <c r="B7583" s="59" t="s">
        <v>12463</v>
      </c>
      <c r="C7583" s="7" t="s">
        <v>12464</v>
      </c>
      <c r="I7583" s="64"/>
      <c r="J7583" s="65"/>
      <c r="K7583" s="10"/>
      <c r="L7583" s="21">
        <v>185692.87011494252</v>
      </c>
      <c r="M7583" s="68"/>
      <c r="N7583" s="4"/>
    </row>
    <row r="7584" spans="2:14">
      <c r="B7584" s="59" t="s">
        <v>12465</v>
      </c>
      <c r="C7584" s="7" t="s">
        <v>12466</v>
      </c>
      <c r="I7584" s="64"/>
      <c r="J7584" s="65"/>
      <c r="K7584" s="10"/>
      <c r="L7584" s="21">
        <v>181054.58275862067</v>
      </c>
      <c r="M7584" s="68"/>
      <c r="N7584" s="4"/>
    </row>
    <row r="7585" spans="2:14">
      <c r="B7585" s="59" t="s">
        <v>12467</v>
      </c>
      <c r="C7585" s="7" t="s">
        <v>12468</v>
      </c>
      <c r="I7585" s="64"/>
      <c r="J7585" s="65"/>
      <c r="K7585" s="10"/>
      <c r="L7585" s="21">
        <v>186653.51321839081</v>
      </c>
      <c r="M7585" s="68"/>
      <c r="N7585" s="4"/>
    </row>
    <row r="7586" spans="2:14">
      <c r="B7586" s="59" t="s">
        <v>12469</v>
      </c>
      <c r="C7586" s="7" t="s">
        <v>12470</v>
      </c>
      <c r="I7586" s="64"/>
      <c r="J7586" s="65"/>
      <c r="K7586" s="10"/>
      <c r="L7586" s="21">
        <v>192425.99885057472</v>
      </c>
      <c r="M7586" s="68"/>
      <c r="N7586" s="4"/>
    </row>
    <row r="7587" spans="2:14">
      <c r="B7587" s="59" t="s">
        <v>12471</v>
      </c>
      <c r="C7587" s="7" t="s">
        <v>12472</v>
      </c>
      <c r="I7587" s="64"/>
      <c r="J7587" s="65"/>
      <c r="K7587" s="10"/>
      <c r="L7587" s="21">
        <v>160627.84942528734</v>
      </c>
      <c r="M7587" s="68"/>
      <c r="N7587" s="4"/>
    </row>
    <row r="7588" spans="2:14">
      <c r="B7588" s="59" t="s">
        <v>12473</v>
      </c>
      <c r="C7588" s="7" t="s">
        <v>12474</v>
      </c>
      <c r="I7588" s="64"/>
      <c r="J7588" s="65"/>
      <c r="K7588" s="10"/>
      <c r="L7588" s="21">
        <v>167320.88793103449</v>
      </c>
      <c r="M7588" s="68"/>
      <c r="N7588" s="4"/>
    </row>
    <row r="7589" spans="2:14">
      <c r="B7589" s="59" t="s">
        <v>12475</v>
      </c>
      <c r="C7589" s="7" t="s">
        <v>12476</v>
      </c>
      <c r="I7589" s="64"/>
      <c r="J7589" s="65"/>
      <c r="K7589" s="10"/>
      <c r="L7589" s="21">
        <v>174293.03563218389</v>
      </c>
      <c r="M7589" s="68"/>
      <c r="N7589" s="4"/>
    </row>
    <row r="7590" spans="2:14">
      <c r="B7590" s="59" t="s">
        <v>12477</v>
      </c>
      <c r="C7590" s="7" t="s">
        <v>12478</v>
      </c>
      <c r="I7590" s="64"/>
      <c r="J7590" s="65"/>
      <c r="K7590" s="10"/>
      <c r="L7590" s="21">
        <v>181555.45689655171</v>
      </c>
      <c r="M7590" s="68"/>
      <c r="N7590" s="4"/>
    </row>
    <row r="7591" spans="2:14">
      <c r="B7591" s="59" t="s">
        <v>12479</v>
      </c>
      <c r="C7591" s="7" t="s">
        <v>12480</v>
      </c>
      <c r="I7591" s="64"/>
      <c r="J7591" s="65"/>
      <c r="K7591" s="10"/>
      <c r="L7591" s="21">
        <v>189118.80862068967</v>
      </c>
      <c r="M7591" s="68"/>
      <c r="N7591" s="4"/>
    </row>
    <row r="7592" spans="2:14">
      <c r="B7592" s="59" t="s">
        <v>12481</v>
      </c>
      <c r="C7592" s="7" t="s">
        <v>12482</v>
      </c>
      <c r="I7592" s="64"/>
      <c r="J7592" s="65"/>
      <c r="K7592" s="10"/>
      <c r="L7592" s="21">
        <v>231385.07528735633</v>
      </c>
      <c r="M7592" s="68"/>
      <c r="N7592" s="4"/>
    </row>
    <row r="7593" spans="2:14">
      <c r="B7593" s="59" t="s">
        <v>12483</v>
      </c>
      <c r="C7593" s="7" t="s">
        <v>12484</v>
      </c>
      <c r="I7593" s="64"/>
      <c r="J7593" s="65"/>
      <c r="K7593" s="10"/>
      <c r="L7593" s="21">
        <v>241026.0143678161</v>
      </c>
      <c r="M7593" s="68"/>
      <c r="N7593" s="4"/>
    </row>
    <row r="7594" spans="2:14">
      <c r="B7594" s="59" t="s">
        <v>12485</v>
      </c>
      <c r="C7594" s="7" t="s">
        <v>12486</v>
      </c>
      <c r="I7594" s="64"/>
      <c r="J7594" s="65"/>
      <c r="K7594" s="10"/>
      <c r="L7594" s="21">
        <v>251068.87068965519</v>
      </c>
      <c r="M7594" s="68"/>
      <c r="N7594" s="4"/>
    </row>
    <row r="7595" spans="2:14">
      <c r="B7595" s="59" t="s">
        <v>12487</v>
      </c>
      <c r="C7595" s="7" t="s">
        <v>12488</v>
      </c>
      <c r="I7595" s="64"/>
      <c r="J7595" s="65"/>
      <c r="K7595" s="10"/>
      <c r="L7595" s="21">
        <v>261529.37586206896</v>
      </c>
      <c r="M7595" s="68"/>
      <c r="N7595" s="4"/>
    </row>
    <row r="7596" spans="2:14">
      <c r="B7596" s="59" t="s">
        <v>12489</v>
      </c>
      <c r="C7596" s="7" t="s">
        <v>12490</v>
      </c>
      <c r="I7596" s="64"/>
      <c r="J7596" s="65"/>
      <c r="K7596" s="10"/>
      <c r="L7596" s="21">
        <v>272427.82873563218</v>
      </c>
      <c r="M7596" s="68"/>
      <c r="N7596" s="4"/>
    </row>
    <row r="7597" spans="2:14">
      <c r="B7597" s="59" t="s">
        <v>12491</v>
      </c>
      <c r="C7597" s="7" t="s">
        <v>12492</v>
      </c>
      <c r="I7597" s="64"/>
      <c r="J7597" s="65"/>
      <c r="K7597" s="10"/>
      <c r="L7597" s="21">
        <v>162235.01091954022</v>
      </c>
      <c r="M7597" s="68"/>
      <c r="N7597" s="4"/>
    </row>
    <row r="7598" spans="2:14">
      <c r="B7598" s="59" t="s">
        <v>12493</v>
      </c>
      <c r="C7598" s="7" t="s">
        <v>12494</v>
      </c>
      <c r="I7598" s="64"/>
      <c r="J7598" s="65"/>
      <c r="K7598" s="10"/>
      <c r="L7598" s="21">
        <v>168994.02068965518</v>
      </c>
      <c r="M7598" s="68"/>
      <c r="N7598" s="4"/>
    </row>
    <row r="7599" spans="2:14">
      <c r="B7599" s="59" t="s">
        <v>12495</v>
      </c>
      <c r="C7599" s="7" t="s">
        <v>12496</v>
      </c>
      <c r="I7599" s="64"/>
      <c r="J7599" s="65"/>
      <c r="K7599" s="10"/>
      <c r="L7599" s="21">
        <v>176035.18448275863</v>
      </c>
      <c r="M7599" s="68"/>
      <c r="N7599" s="4"/>
    </row>
    <row r="7600" spans="2:14">
      <c r="B7600" s="59" t="s">
        <v>12497</v>
      </c>
      <c r="C7600" s="7" t="s">
        <v>12498</v>
      </c>
      <c r="I7600" s="64"/>
      <c r="J7600" s="65"/>
      <c r="K7600" s="10"/>
      <c r="L7600" s="21">
        <v>183369.66666666669</v>
      </c>
      <c r="M7600" s="68"/>
      <c r="N7600" s="4"/>
    </row>
    <row r="7601" spans="2:14">
      <c r="B7601" s="59" t="s">
        <v>12499</v>
      </c>
      <c r="C7601" s="7" t="s">
        <v>12500</v>
      </c>
      <c r="I7601" s="64"/>
      <c r="J7601" s="65"/>
      <c r="K7601" s="10"/>
      <c r="L7601" s="21">
        <v>191010.66149425285</v>
      </c>
      <c r="M7601" s="68"/>
      <c r="N7601" s="4"/>
    </row>
    <row r="7602" spans="2:14">
      <c r="B7602" s="59" t="s">
        <v>12501</v>
      </c>
      <c r="C7602" s="7" t="s">
        <v>12502</v>
      </c>
      <c r="I7602" s="64"/>
      <c r="J7602" s="65"/>
      <c r="K7602" s="10"/>
      <c r="L7602" s="21">
        <v>233698.63678160921</v>
      </c>
      <c r="M7602" s="68"/>
      <c r="N7602" s="4"/>
    </row>
    <row r="7603" spans="2:14">
      <c r="B7603" s="59" t="s">
        <v>12503</v>
      </c>
      <c r="C7603" s="7" t="s">
        <v>12504</v>
      </c>
      <c r="I7603" s="64"/>
      <c r="J7603" s="65"/>
      <c r="K7603" s="10"/>
      <c r="L7603" s="21">
        <v>243436.50287356324</v>
      </c>
      <c r="M7603" s="68"/>
      <c r="N7603" s="4"/>
    </row>
    <row r="7604" spans="2:14">
      <c r="B7604" s="59" t="s">
        <v>12505</v>
      </c>
      <c r="C7604" s="7" t="s">
        <v>12506</v>
      </c>
      <c r="I7604" s="64"/>
      <c r="J7604" s="65"/>
      <c r="K7604" s="10"/>
      <c r="L7604" s="21">
        <v>253579.33103448278</v>
      </c>
      <c r="M7604" s="68"/>
      <c r="N7604" s="4"/>
    </row>
    <row r="7605" spans="2:14">
      <c r="B7605" s="59" t="s">
        <v>12507</v>
      </c>
      <c r="C7605" s="7" t="s">
        <v>12508</v>
      </c>
      <c r="I7605" s="64"/>
      <c r="J7605" s="65"/>
      <c r="K7605" s="10"/>
      <c r="L7605" s="21">
        <v>264145.39022988506</v>
      </c>
      <c r="M7605" s="68"/>
      <c r="N7605" s="4"/>
    </row>
    <row r="7606" spans="2:14">
      <c r="B7606" s="59" t="s">
        <v>12509</v>
      </c>
      <c r="C7606" s="7" t="s">
        <v>12510</v>
      </c>
      <c r="I7606" s="64"/>
      <c r="J7606" s="65"/>
      <c r="K7606" s="10"/>
      <c r="L7606" s="21">
        <v>275151.93448275863</v>
      </c>
      <c r="M7606" s="68"/>
      <c r="N7606" s="4"/>
    </row>
    <row r="7607" spans="2:14">
      <c r="B7607" s="59" t="s">
        <v>12511</v>
      </c>
      <c r="C7607" s="7" t="s">
        <v>12512</v>
      </c>
      <c r="I7607" s="64"/>
      <c r="J7607" s="65"/>
      <c r="K7607" s="10"/>
      <c r="L7607" s="21">
        <v>340506.62126436777</v>
      </c>
      <c r="M7607" s="68"/>
      <c r="N7607" s="4"/>
    </row>
    <row r="7608" spans="2:14">
      <c r="B7608" s="59" t="s">
        <v>12513</v>
      </c>
      <c r="C7608" s="7" t="s">
        <v>12514</v>
      </c>
      <c r="I7608" s="64"/>
      <c r="J7608" s="65"/>
      <c r="K7608" s="10"/>
      <c r="L7608" s="21">
        <v>354693.99540229887</v>
      </c>
      <c r="M7608" s="68"/>
      <c r="N7608" s="4"/>
    </row>
    <row r="7609" spans="2:14">
      <c r="B7609" s="59" t="s">
        <v>12515</v>
      </c>
      <c r="C7609" s="7" t="s">
        <v>12516</v>
      </c>
      <c r="I7609" s="64"/>
      <c r="J7609" s="65"/>
      <c r="K7609" s="10"/>
      <c r="L7609" s="21">
        <v>365664.50919540232</v>
      </c>
      <c r="M7609" s="68"/>
      <c r="N7609" s="4"/>
    </row>
    <row r="7610" spans="2:14">
      <c r="B7610" s="59" t="s">
        <v>12517</v>
      </c>
      <c r="C7610" s="7" t="s">
        <v>12518</v>
      </c>
      <c r="I7610" s="64"/>
      <c r="J7610" s="65"/>
      <c r="K7610" s="10"/>
      <c r="L7610" s="21">
        <v>425927.73678160919</v>
      </c>
      <c r="M7610" s="68"/>
      <c r="N7610" s="4"/>
    </row>
    <row r="7611" spans="2:14">
      <c r="B7611" s="59" t="s">
        <v>12519</v>
      </c>
      <c r="C7611" s="7" t="s">
        <v>12520</v>
      </c>
      <c r="I7611" s="64"/>
      <c r="J7611" s="65"/>
      <c r="K7611" s="10"/>
      <c r="L7611" s="21">
        <v>443674.0068965517</v>
      </c>
      <c r="M7611" s="68"/>
      <c r="N7611" s="4"/>
    </row>
    <row r="7612" spans="2:14">
      <c r="B7612" s="59" t="s">
        <v>12521</v>
      </c>
      <c r="C7612" s="7" t="s">
        <v>12522</v>
      </c>
      <c r="I7612" s="64"/>
      <c r="J7612" s="65"/>
      <c r="K7612" s="10"/>
      <c r="L7612" s="21">
        <v>457396.53735632182</v>
      </c>
      <c r="M7612" s="68"/>
      <c r="N7612" s="4"/>
    </row>
    <row r="7613" spans="2:14">
      <c r="B7613" s="59" t="s">
        <v>12523</v>
      </c>
      <c r="C7613" s="7" t="s">
        <v>12524</v>
      </c>
      <c r="I7613" s="64"/>
      <c r="J7613" s="65"/>
      <c r="K7613" s="10"/>
      <c r="L7613" s="21">
        <v>343910.23103448277</v>
      </c>
      <c r="M7613" s="68"/>
      <c r="N7613" s="4"/>
    </row>
    <row r="7614" spans="2:14">
      <c r="B7614" s="59" t="s">
        <v>12525</v>
      </c>
      <c r="C7614" s="7" t="s">
        <v>12526</v>
      </c>
      <c r="I7614" s="64"/>
      <c r="J7614" s="65"/>
      <c r="K7614" s="10"/>
      <c r="L7614" s="21">
        <v>358240.20459770114</v>
      </c>
      <c r="M7614" s="68"/>
      <c r="N7614" s="4"/>
    </row>
    <row r="7615" spans="2:14">
      <c r="B7615" s="59" t="s">
        <v>12527</v>
      </c>
      <c r="C7615" s="7" t="s">
        <v>12528</v>
      </c>
      <c r="I7615" s="64"/>
      <c r="J7615" s="65"/>
      <c r="K7615" s="10"/>
      <c r="L7615" s="21">
        <v>369319.82471264369</v>
      </c>
      <c r="M7615" s="68"/>
      <c r="N7615" s="4"/>
    </row>
    <row r="7616" spans="2:14">
      <c r="B7616" s="59" t="s">
        <v>12529</v>
      </c>
      <c r="C7616" s="7" t="s">
        <v>12530</v>
      </c>
      <c r="I7616" s="64"/>
      <c r="J7616" s="65"/>
      <c r="K7616" s="10"/>
      <c r="L7616" s="21">
        <v>430187.45057471265</v>
      </c>
      <c r="M7616" s="68"/>
      <c r="N7616" s="4"/>
    </row>
    <row r="7617" spans="2:14">
      <c r="B7617" s="59" t="s">
        <v>12531</v>
      </c>
      <c r="C7617" s="7" t="s">
        <v>12532</v>
      </c>
      <c r="I7617" s="64"/>
      <c r="J7617" s="65"/>
      <c r="K7617" s="10"/>
      <c r="L7617" s="21">
        <v>448111.33563218394</v>
      </c>
      <c r="M7617" s="68"/>
      <c r="N7617" s="4"/>
    </row>
    <row r="7618" spans="2:14">
      <c r="B7618" s="59" t="s">
        <v>12533</v>
      </c>
      <c r="C7618" s="7" t="s">
        <v>12534</v>
      </c>
      <c r="I7618" s="64"/>
      <c r="J7618" s="65"/>
      <c r="K7618" s="10"/>
      <c r="L7618" s="21">
        <v>461970.37586206896</v>
      </c>
      <c r="M7618" s="68"/>
      <c r="N7618" s="4"/>
    </row>
    <row r="7619" spans="2:14">
      <c r="B7619" s="59" t="s">
        <v>12535</v>
      </c>
      <c r="C7619" s="7" t="s">
        <v>12536</v>
      </c>
      <c r="I7619" s="64"/>
      <c r="J7619" s="65"/>
      <c r="K7619" s="10"/>
      <c r="L7619" s="21">
        <v>100144.8867816092</v>
      </c>
      <c r="M7619" s="68"/>
      <c r="N7619" s="4"/>
    </row>
    <row r="7620" spans="2:14">
      <c r="B7620" s="59" t="s">
        <v>12537</v>
      </c>
      <c r="C7620" s="7" t="s">
        <v>12538</v>
      </c>
      <c r="I7620" s="64"/>
      <c r="J7620" s="65"/>
      <c r="K7620" s="10"/>
      <c r="L7620" s="21">
        <v>104317.82298850574</v>
      </c>
      <c r="M7620" s="68"/>
      <c r="N7620" s="4"/>
    </row>
    <row r="7621" spans="2:14">
      <c r="B7621" s="59" t="s">
        <v>12539</v>
      </c>
      <c r="C7621" s="7" t="s">
        <v>12540</v>
      </c>
      <c r="I7621" s="64"/>
      <c r="J7621" s="65"/>
      <c r="K7621" s="10"/>
      <c r="L7621" s="21">
        <v>108665.32931034484</v>
      </c>
      <c r="M7621" s="68"/>
      <c r="N7621" s="4"/>
    </row>
    <row r="7622" spans="2:14">
      <c r="B7622" s="59" t="s">
        <v>12541</v>
      </c>
      <c r="C7622" s="7" t="s">
        <v>12542</v>
      </c>
      <c r="I7622" s="64"/>
      <c r="J7622" s="65"/>
      <c r="K7622" s="10"/>
      <c r="L7622" s="21">
        <v>113191.97298850575</v>
      </c>
      <c r="M7622" s="68"/>
      <c r="N7622" s="4"/>
    </row>
    <row r="7623" spans="2:14">
      <c r="B7623" s="59" t="s">
        <v>12543</v>
      </c>
      <c r="C7623" s="7" t="s">
        <v>12544</v>
      </c>
      <c r="I7623" s="64"/>
      <c r="J7623" s="65"/>
      <c r="K7623" s="10"/>
      <c r="L7623" s="21">
        <v>117909.42586206898</v>
      </c>
      <c r="M7623" s="68"/>
      <c r="N7623" s="4"/>
    </row>
    <row r="7624" spans="2:14">
      <c r="B7624" s="59" t="s">
        <v>12545</v>
      </c>
      <c r="C7624" s="7" t="s">
        <v>12546</v>
      </c>
      <c r="I7624" s="64"/>
      <c r="J7624" s="65"/>
      <c r="K7624" s="10"/>
      <c r="L7624" s="21">
        <v>118305.76091954023</v>
      </c>
      <c r="M7624" s="68"/>
      <c r="N7624" s="4"/>
    </row>
    <row r="7625" spans="2:14">
      <c r="B7625" s="59" t="s">
        <v>12547</v>
      </c>
      <c r="C7625" s="7" t="s">
        <v>12548</v>
      </c>
      <c r="I7625" s="64"/>
      <c r="J7625" s="65"/>
      <c r="K7625" s="10"/>
      <c r="L7625" s="21">
        <v>123234.82931034482</v>
      </c>
      <c r="M7625" s="68"/>
      <c r="N7625" s="4"/>
    </row>
    <row r="7626" spans="2:14">
      <c r="B7626" s="59" t="s">
        <v>12549</v>
      </c>
      <c r="C7626" s="7" t="s">
        <v>12550</v>
      </c>
      <c r="I7626" s="64"/>
      <c r="J7626" s="65"/>
      <c r="K7626" s="10"/>
      <c r="L7626" s="21">
        <v>128369.93103448275</v>
      </c>
      <c r="M7626" s="68"/>
      <c r="N7626" s="4"/>
    </row>
    <row r="7627" spans="2:14">
      <c r="B7627" s="59" t="s">
        <v>12551</v>
      </c>
      <c r="C7627" s="7" t="s">
        <v>12552</v>
      </c>
      <c r="I7627" s="64"/>
      <c r="J7627" s="65"/>
      <c r="K7627" s="10"/>
      <c r="L7627" s="21">
        <v>133718.17068965518</v>
      </c>
      <c r="M7627" s="68"/>
      <c r="N7627" s="4"/>
    </row>
    <row r="7628" spans="2:14">
      <c r="B7628" s="59" t="s">
        <v>12553</v>
      </c>
      <c r="C7628" s="7" t="s">
        <v>12554</v>
      </c>
      <c r="I7628" s="64"/>
      <c r="J7628" s="65"/>
      <c r="K7628" s="10"/>
      <c r="L7628" s="21">
        <v>139289.69770114942</v>
      </c>
      <c r="M7628" s="68"/>
      <c r="N7628" s="4"/>
    </row>
    <row r="7629" spans="2:14">
      <c r="B7629" s="59" t="s">
        <v>12555</v>
      </c>
      <c r="C7629" s="7" t="s">
        <v>12556</v>
      </c>
      <c r="I7629" s="64"/>
      <c r="J7629" s="65"/>
      <c r="K7629" s="10"/>
      <c r="L7629" s="21">
        <v>101147.14252873563</v>
      </c>
      <c r="M7629" s="68"/>
      <c r="N7629" s="4"/>
    </row>
    <row r="7630" spans="2:14">
      <c r="B7630" s="59" t="s">
        <v>12557</v>
      </c>
      <c r="C7630" s="7" t="s">
        <v>12558</v>
      </c>
      <c r="I7630" s="64"/>
      <c r="J7630" s="65"/>
      <c r="K7630" s="10"/>
      <c r="L7630" s="21">
        <v>105360.67643678161</v>
      </c>
      <c r="M7630" s="68"/>
      <c r="N7630" s="4"/>
    </row>
    <row r="7631" spans="2:14">
      <c r="B7631" s="59" t="s">
        <v>12559</v>
      </c>
      <c r="C7631" s="7" t="s">
        <v>12560</v>
      </c>
      <c r="I7631" s="64"/>
      <c r="J7631" s="65"/>
      <c r="K7631" s="10"/>
      <c r="L7631" s="21">
        <v>109751.31781609196</v>
      </c>
      <c r="M7631" s="68"/>
      <c r="N7631" s="4"/>
    </row>
    <row r="7632" spans="2:14">
      <c r="B7632" s="59" t="s">
        <v>12561</v>
      </c>
      <c r="C7632" s="7" t="s">
        <v>12562</v>
      </c>
      <c r="I7632" s="64"/>
      <c r="J7632" s="65"/>
      <c r="K7632" s="10"/>
      <c r="L7632" s="21">
        <v>114323.63390804597</v>
      </c>
      <c r="M7632" s="68"/>
      <c r="N7632" s="4"/>
    </row>
    <row r="7633" spans="2:14">
      <c r="B7633" s="59" t="s">
        <v>12563</v>
      </c>
      <c r="C7633" s="7" t="s">
        <v>12564</v>
      </c>
      <c r="I7633" s="64"/>
      <c r="J7633" s="65"/>
      <c r="K7633" s="10"/>
      <c r="L7633" s="21">
        <v>119088.28160919542</v>
      </c>
      <c r="M7633" s="68"/>
      <c r="N7633" s="4"/>
    </row>
    <row r="7634" spans="2:14">
      <c r="B7634" s="59" t="s">
        <v>12565</v>
      </c>
      <c r="C7634" s="7" t="s">
        <v>12566</v>
      </c>
      <c r="I7634" s="64"/>
      <c r="J7634" s="65"/>
      <c r="K7634" s="10"/>
      <c r="L7634" s="21">
        <v>119488.16896551724</v>
      </c>
      <c r="M7634" s="68"/>
      <c r="N7634" s="4"/>
    </row>
    <row r="7635" spans="2:14">
      <c r="B7635" s="59" t="s">
        <v>12567</v>
      </c>
      <c r="C7635" s="7" t="s">
        <v>12568</v>
      </c>
      <c r="I7635" s="64"/>
      <c r="J7635" s="65"/>
      <c r="K7635" s="10"/>
      <c r="L7635" s="21">
        <v>124467.98448275862</v>
      </c>
      <c r="M7635" s="68"/>
      <c r="N7635" s="4"/>
    </row>
    <row r="7636" spans="2:14">
      <c r="B7636" s="59" t="s">
        <v>12569</v>
      </c>
      <c r="C7636" s="7" t="s">
        <v>12570</v>
      </c>
      <c r="I7636" s="64"/>
      <c r="J7636" s="65"/>
      <c r="K7636" s="10"/>
      <c r="L7636" s="21">
        <v>129653.32586206897</v>
      </c>
      <c r="M7636" s="68"/>
      <c r="N7636" s="4"/>
    </row>
    <row r="7637" spans="2:14">
      <c r="B7637" s="59" t="s">
        <v>12571</v>
      </c>
      <c r="C7637" s="7" t="s">
        <v>12572</v>
      </c>
      <c r="I7637" s="64"/>
      <c r="J7637" s="65"/>
      <c r="K7637" s="10"/>
      <c r="L7637" s="21">
        <v>135055.86494252874</v>
      </c>
      <c r="M7637" s="68"/>
      <c r="N7637" s="4"/>
    </row>
    <row r="7638" spans="2:14">
      <c r="B7638" s="59" t="s">
        <v>12573</v>
      </c>
      <c r="C7638" s="7" t="s">
        <v>12574</v>
      </c>
      <c r="I7638" s="64"/>
      <c r="J7638" s="65"/>
      <c r="K7638" s="10"/>
      <c r="L7638" s="21">
        <v>140683.21379310347</v>
      </c>
      <c r="M7638" s="68"/>
      <c r="N7638" s="4"/>
    </row>
    <row r="7639" spans="2:14">
      <c r="B7639" s="59" t="s">
        <v>12575</v>
      </c>
      <c r="C7639" s="7" t="s">
        <v>12576</v>
      </c>
      <c r="I7639" s="64"/>
      <c r="J7639" s="65"/>
      <c r="K7639" s="10"/>
      <c r="L7639" s="21">
        <v>151845.55172413794</v>
      </c>
      <c r="M7639" s="68"/>
      <c r="N7639" s="4"/>
    </row>
    <row r="7640" spans="2:14">
      <c r="B7640" s="59" t="s">
        <v>12577</v>
      </c>
      <c r="C7640" s="7" t="s">
        <v>12578</v>
      </c>
      <c r="I7640" s="64"/>
      <c r="J7640" s="65"/>
      <c r="K7640" s="10"/>
      <c r="L7640" s="21">
        <v>158172.70344827586</v>
      </c>
      <c r="M7640" s="68"/>
      <c r="N7640" s="4"/>
    </row>
    <row r="7641" spans="2:14">
      <c r="B7641" s="59" t="s">
        <v>12579</v>
      </c>
      <c r="C7641" s="7" t="s">
        <v>12580</v>
      </c>
      <c r="I7641" s="64"/>
      <c r="J7641" s="65"/>
      <c r="K7641" s="10"/>
      <c r="L7641" s="21">
        <v>164762.72528735633</v>
      </c>
      <c r="M7641" s="68"/>
      <c r="N7641" s="4"/>
    </row>
    <row r="7642" spans="2:14">
      <c r="B7642" s="59" t="s">
        <v>12581</v>
      </c>
      <c r="C7642" s="7" t="s">
        <v>12582</v>
      </c>
      <c r="I7642" s="64"/>
      <c r="J7642" s="65"/>
      <c r="K7642" s="10"/>
      <c r="L7642" s="21">
        <v>171628.30402298851</v>
      </c>
      <c r="M7642" s="68"/>
      <c r="N7642" s="4"/>
    </row>
    <row r="7643" spans="2:14">
      <c r="B7643" s="59" t="s">
        <v>12583</v>
      </c>
      <c r="C7643" s="7" t="s">
        <v>12584</v>
      </c>
      <c r="I7643" s="64"/>
      <c r="J7643" s="65"/>
      <c r="K7643" s="10"/>
      <c r="L7643" s="21">
        <v>178778.57413793102</v>
      </c>
      <c r="M7643" s="68"/>
      <c r="N7643" s="4"/>
    </row>
    <row r="7644" spans="2:14">
      <c r="B7644" s="59" t="s">
        <v>12585</v>
      </c>
      <c r="C7644" s="7" t="s">
        <v>12586</v>
      </c>
      <c r="I7644" s="64"/>
      <c r="J7644" s="65"/>
      <c r="K7644" s="10"/>
      <c r="L7644" s="21">
        <v>186227.74482758623</v>
      </c>
      <c r="M7644" s="68"/>
      <c r="N7644" s="4"/>
    </row>
    <row r="7645" spans="2:14">
      <c r="B7645" s="59" t="s">
        <v>12587</v>
      </c>
      <c r="C7645" s="7" t="s">
        <v>12588</v>
      </c>
      <c r="I7645" s="64"/>
      <c r="J7645" s="65"/>
      <c r="K7645" s="10"/>
      <c r="L7645" s="21">
        <v>181576.26321839078</v>
      </c>
      <c r="M7645" s="68"/>
      <c r="N7645" s="4"/>
    </row>
    <row r="7646" spans="2:14">
      <c r="B7646" s="59" t="s">
        <v>12589</v>
      </c>
      <c r="C7646" s="7" t="s">
        <v>12590</v>
      </c>
      <c r="I7646" s="64"/>
      <c r="J7646" s="65"/>
      <c r="K7646" s="10"/>
      <c r="L7646" s="21">
        <v>187191.94022988508</v>
      </c>
      <c r="M7646" s="68"/>
      <c r="N7646" s="4"/>
    </row>
    <row r="7647" spans="2:14">
      <c r="B7647" s="59" t="s">
        <v>12591</v>
      </c>
      <c r="C7647" s="7" t="s">
        <v>12592</v>
      </c>
      <c r="I7647" s="64"/>
      <c r="J7647" s="65"/>
      <c r="K7647" s="10"/>
      <c r="L7647" s="21">
        <v>192982.69482758621</v>
      </c>
      <c r="M7647" s="68"/>
      <c r="N7647" s="4"/>
    </row>
    <row r="7648" spans="2:14">
      <c r="B7648" s="59" t="s">
        <v>12593</v>
      </c>
      <c r="C7648" s="7" t="s">
        <v>12594</v>
      </c>
      <c r="I7648" s="64"/>
      <c r="J7648" s="65"/>
      <c r="K7648" s="10"/>
      <c r="L7648" s="21">
        <v>184934.20057471265</v>
      </c>
      <c r="M7648" s="68"/>
      <c r="N7648" s="4"/>
    </row>
    <row r="7649" spans="2:14">
      <c r="B7649" s="59" t="s">
        <v>12595</v>
      </c>
      <c r="C7649" s="7" t="s">
        <v>12596</v>
      </c>
      <c r="I7649" s="64"/>
      <c r="J7649" s="65"/>
      <c r="K7649" s="10"/>
      <c r="L7649" s="21">
        <v>192639.13678160921</v>
      </c>
      <c r="M7649" s="68"/>
      <c r="N7649" s="4"/>
    </row>
    <row r="7650" spans="2:14">
      <c r="B7650" s="59" t="s">
        <v>12597</v>
      </c>
      <c r="C7650" s="7" t="s">
        <v>12598</v>
      </c>
      <c r="I7650" s="64"/>
      <c r="J7650" s="65"/>
      <c r="K7650" s="10"/>
      <c r="L7650" s="21">
        <v>200665.30229885058</v>
      </c>
      <c r="M7650" s="68"/>
      <c r="N7650" s="4"/>
    </row>
    <row r="7651" spans="2:14">
      <c r="B7651" s="59" t="s">
        <v>12599</v>
      </c>
      <c r="C7651" s="7" t="s">
        <v>12600</v>
      </c>
      <c r="I7651" s="64"/>
      <c r="J7651" s="65"/>
      <c r="K7651" s="10"/>
      <c r="L7651" s="21">
        <v>209026.39885057471</v>
      </c>
      <c r="M7651" s="68"/>
      <c r="N7651" s="4"/>
    </row>
    <row r="7652" spans="2:14">
      <c r="B7652" s="59" t="s">
        <v>12601</v>
      </c>
      <c r="C7652" s="7" t="s">
        <v>12602</v>
      </c>
      <c r="I7652" s="64"/>
      <c r="J7652" s="65"/>
      <c r="K7652" s="10"/>
      <c r="L7652" s="21">
        <v>217736.6356321839</v>
      </c>
      <c r="M7652" s="68"/>
      <c r="N7652" s="4"/>
    </row>
    <row r="7653" spans="2:14">
      <c r="B7653" s="59" t="s">
        <v>12603</v>
      </c>
      <c r="C7653" s="7" t="s">
        <v>12604</v>
      </c>
      <c r="I7653" s="64"/>
      <c r="J7653" s="65"/>
      <c r="K7653" s="10"/>
      <c r="L7653" s="21">
        <v>226809.20689655174</v>
      </c>
      <c r="M7653" s="68"/>
      <c r="N7653" s="4"/>
    </row>
    <row r="7654" spans="2:14">
      <c r="B7654" s="59" t="s">
        <v>12605</v>
      </c>
      <c r="C7654" s="7" t="s">
        <v>12606</v>
      </c>
      <c r="I7654" s="64"/>
      <c r="J7654" s="65"/>
      <c r="K7654" s="10"/>
      <c r="L7654" s="21">
        <v>221144.81264367816</v>
      </c>
      <c r="M7654" s="68"/>
      <c r="N7654" s="4"/>
    </row>
    <row r="7655" spans="2:14">
      <c r="B7655" s="59" t="s">
        <v>12607</v>
      </c>
      <c r="C7655" s="7" t="s">
        <v>12608</v>
      </c>
      <c r="I7655" s="64"/>
      <c r="J7655" s="65"/>
      <c r="K7655" s="10"/>
      <c r="L7655" s="21">
        <v>227984.00287356321</v>
      </c>
      <c r="M7655" s="68"/>
      <c r="N7655" s="4"/>
    </row>
    <row r="7656" spans="2:14">
      <c r="B7656" s="59" t="s">
        <v>12609</v>
      </c>
      <c r="C7656" s="7" t="s">
        <v>12610</v>
      </c>
      <c r="I7656" s="64"/>
      <c r="J7656" s="65"/>
      <c r="K7656" s="10"/>
      <c r="L7656" s="21">
        <v>235034.3011494253</v>
      </c>
      <c r="M7656" s="68"/>
      <c r="N7656" s="4"/>
    </row>
    <row r="7657" spans="2:14">
      <c r="B7657" s="59" t="s">
        <v>12611</v>
      </c>
      <c r="C7657" s="7" t="s">
        <v>12612</v>
      </c>
      <c r="I7657" s="64"/>
      <c r="J7657" s="65"/>
      <c r="K7657" s="10"/>
      <c r="L7657" s="21">
        <v>150327.19770114942</v>
      </c>
      <c r="M7657" s="68"/>
      <c r="N7657" s="4"/>
    </row>
    <row r="7658" spans="2:14">
      <c r="B7658" s="59" t="s">
        <v>12613</v>
      </c>
      <c r="C7658" s="7" t="s">
        <v>12614</v>
      </c>
      <c r="I7658" s="64"/>
      <c r="J7658" s="65"/>
      <c r="K7658" s="10"/>
      <c r="L7658" s="21">
        <v>156591.42298850574</v>
      </c>
      <c r="M7658" s="68"/>
      <c r="N7658" s="4"/>
    </row>
    <row r="7659" spans="2:14">
      <c r="B7659" s="59" t="s">
        <v>12615</v>
      </c>
      <c r="C7659" s="7" t="s">
        <v>12616</v>
      </c>
      <c r="I7659" s="64"/>
      <c r="J7659" s="65"/>
      <c r="K7659" s="10"/>
      <c r="L7659" s="21">
        <v>163115.4735632184</v>
      </c>
      <c r="M7659" s="68"/>
      <c r="N7659" s="4"/>
    </row>
    <row r="7660" spans="2:14">
      <c r="B7660" s="59" t="s">
        <v>12617</v>
      </c>
      <c r="C7660" s="7" t="s">
        <v>12618</v>
      </c>
      <c r="I7660" s="64"/>
      <c r="J7660" s="65"/>
      <c r="K7660" s="10"/>
      <c r="L7660" s="21">
        <v>169911.02126436782</v>
      </c>
      <c r="M7660" s="68"/>
      <c r="N7660" s="4"/>
    </row>
    <row r="7661" spans="2:14">
      <c r="B7661" s="59" t="s">
        <v>12619</v>
      </c>
      <c r="C7661" s="7" t="s">
        <v>12620</v>
      </c>
      <c r="I7661" s="64"/>
      <c r="J7661" s="65"/>
      <c r="K7661" s="10"/>
      <c r="L7661" s="21">
        <v>176991.26034482758</v>
      </c>
      <c r="M7661" s="68"/>
      <c r="N7661" s="4"/>
    </row>
    <row r="7662" spans="2:14">
      <c r="B7662" s="59" t="s">
        <v>12621</v>
      </c>
      <c r="C7662" s="7" t="s">
        <v>12622</v>
      </c>
      <c r="I7662" s="64"/>
      <c r="J7662" s="65"/>
      <c r="K7662" s="10"/>
      <c r="L7662" s="21">
        <v>184365.8327586207</v>
      </c>
      <c r="M7662" s="68"/>
      <c r="N7662" s="4"/>
    </row>
    <row r="7663" spans="2:14">
      <c r="B7663" s="59" t="s">
        <v>12623</v>
      </c>
      <c r="C7663" s="7" t="s">
        <v>12624</v>
      </c>
      <c r="I7663" s="64"/>
      <c r="J7663" s="65"/>
      <c r="K7663" s="10"/>
      <c r="L7663" s="21">
        <v>179760.02356321839</v>
      </c>
      <c r="M7663" s="68"/>
      <c r="N7663" s="4"/>
    </row>
    <row r="7664" spans="2:14">
      <c r="B7664" s="59" t="s">
        <v>12625</v>
      </c>
      <c r="C7664" s="7" t="s">
        <v>12626</v>
      </c>
      <c r="I7664" s="64"/>
      <c r="J7664" s="65"/>
      <c r="K7664" s="10"/>
      <c r="L7664" s="21">
        <v>185320.89367816091</v>
      </c>
      <c r="M7664" s="68"/>
      <c r="N7664" s="4"/>
    </row>
    <row r="7665" spans="2:14">
      <c r="B7665" s="59" t="s">
        <v>12627</v>
      </c>
      <c r="C7665" s="7" t="s">
        <v>12628</v>
      </c>
      <c r="I7665" s="64"/>
      <c r="J7665" s="65"/>
      <c r="K7665" s="10"/>
      <c r="L7665" s="21">
        <v>191051.76666666669</v>
      </c>
      <c r="M7665" s="68"/>
      <c r="N7665" s="4"/>
    </row>
    <row r="7666" spans="2:14">
      <c r="B7666" s="59" t="s">
        <v>12629</v>
      </c>
      <c r="C7666" s="7" t="s">
        <v>12630</v>
      </c>
      <c r="I7666" s="64"/>
      <c r="J7666" s="65"/>
      <c r="K7666" s="10"/>
      <c r="L7666" s="21">
        <v>183084.97528735633</v>
      </c>
      <c r="M7666" s="68"/>
      <c r="N7666" s="4"/>
    </row>
    <row r="7667" spans="2:14">
      <c r="B7667" s="59" t="s">
        <v>12631</v>
      </c>
      <c r="C7667" s="7" t="s">
        <v>12632</v>
      </c>
      <c r="I7667" s="64"/>
      <c r="J7667" s="65"/>
      <c r="K7667" s="10"/>
      <c r="L7667" s="21">
        <v>190712.77586206896</v>
      </c>
      <c r="M7667" s="68"/>
      <c r="N7667" s="4"/>
    </row>
    <row r="7668" spans="2:14">
      <c r="B7668" s="59" t="s">
        <v>12633</v>
      </c>
      <c r="C7668" s="7" t="s">
        <v>12634</v>
      </c>
      <c r="I7668" s="64"/>
      <c r="J7668" s="65"/>
      <c r="K7668" s="10"/>
      <c r="L7668" s="21">
        <v>198658.25344827585</v>
      </c>
      <c r="M7668" s="68"/>
      <c r="N7668" s="4"/>
    </row>
    <row r="7669" spans="2:14">
      <c r="B7669" s="59" t="s">
        <v>12635</v>
      </c>
      <c r="C7669" s="7" t="s">
        <v>12636</v>
      </c>
      <c r="I7669" s="64"/>
      <c r="J7669" s="65"/>
      <c r="K7669" s="10"/>
      <c r="L7669" s="21">
        <v>206937.13965517242</v>
      </c>
      <c r="M7669" s="68"/>
      <c r="N7669" s="4"/>
    </row>
    <row r="7670" spans="2:14">
      <c r="B7670" s="59" t="s">
        <v>12637</v>
      </c>
      <c r="C7670" s="7" t="s">
        <v>12638</v>
      </c>
      <c r="I7670" s="64"/>
      <c r="J7670" s="65"/>
      <c r="K7670" s="10"/>
      <c r="L7670" s="21">
        <v>215558.56896551722</v>
      </c>
      <c r="M7670" s="68"/>
      <c r="N7670" s="4"/>
    </row>
    <row r="7671" spans="2:14">
      <c r="B7671" s="59" t="s">
        <v>12639</v>
      </c>
      <c r="C7671" s="7" t="s">
        <v>12640</v>
      </c>
      <c r="I7671" s="64"/>
      <c r="J7671" s="65"/>
      <c r="K7671" s="10"/>
      <c r="L7671" s="21">
        <v>229076.08103448275</v>
      </c>
      <c r="M7671" s="68"/>
      <c r="N7671" s="4"/>
    </row>
    <row r="7672" spans="2:14">
      <c r="B7672" s="59" t="s">
        <v>12641</v>
      </c>
      <c r="C7672" s="7" t="s">
        <v>12642</v>
      </c>
      <c r="I7672" s="64"/>
      <c r="J7672" s="65"/>
      <c r="K7672" s="10"/>
      <c r="L7672" s="21">
        <v>223355.86494252874</v>
      </c>
      <c r="M7672" s="68"/>
      <c r="N7672" s="4"/>
    </row>
    <row r="7673" spans="2:14">
      <c r="B7673" s="59" t="s">
        <v>12643</v>
      </c>
      <c r="C7673" s="7" t="s">
        <v>12644</v>
      </c>
      <c r="I7673" s="64"/>
      <c r="J7673" s="65"/>
      <c r="K7673" s="10"/>
      <c r="L7673" s="21">
        <v>230262.54885057473</v>
      </c>
      <c r="M7673" s="68"/>
      <c r="N7673" s="4"/>
    </row>
    <row r="7674" spans="2:14">
      <c r="B7674" s="59" t="s">
        <v>12645</v>
      </c>
      <c r="C7674" s="7" t="s">
        <v>12646</v>
      </c>
      <c r="I7674" s="64"/>
      <c r="J7674" s="65"/>
      <c r="K7674" s="10"/>
      <c r="L7674" s="21">
        <v>237384.40057471266</v>
      </c>
      <c r="M7674" s="68"/>
      <c r="N7674" s="4"/>
    </row>
    <row r="7675" spans="2:14">
      <c r="B7675" s="59" t="s">
        <v>12647</v>
      </c>
      <c r="C7675" s="7" t="s">
        <v>12648</v>
      </c>
      <c r="I7675" s="64"/>
      <c r="J7675" s="65"/>
      <c r="K7675" s="10"/>
      <c r="L7675" s="21">
        <v>198038.1235632184</v>
      </c>
      <c r="M7675" s="68"/>
      <c r="N7675" s="4"/>
    </row>
    <row r="7676" spans="2:14">
      <c r="B7676" s="59" t="s">
        <v>12649</v>
      </c>
      <c r="C7676" s="7" t="s">
        <v>12650</v>
      </c>
      <c r="I7676" s="64"/>
      <c r="J7676" s="65"/>
      <c r="K7676" s="10"/>
      <c r="L7676" s="21">
        <v>206289.60632183906</v>
      </c>
      <c r="M7676" s="68"/>
      <c r="N7676" s="4"/>
    </row>
    <row r="7677" spans="2:14">
      <c r="B7677" s="59" t="s">
        <v>12651</v>
      </c>
      <c r="C7677" s="7" t="s">
        <v>12652</v>
      </c>
      <c r="I7677" s="64"/>
      <c r="J7677" s="65"/>
      <c r="K7677" s="10"/>
      <c r="L7677" s="21">
        <v>214883.63218390805</v>
      </c>
      <c r="M7677" s="68"/>
      <c r="N7677" s="4"/>
    </row>
    <row r="7678" spans="2:14">
      <c r="B7678" s="59" t="s">
        <v>12653</v>
      </c>
      <c r="C7678" s="7" t="s">
        <v>12654</v>
      </c>
      <c r="I7678" s="64"/>
      <c r="J7678" s="65"/>
      <c r="K7678" s="10"/>
      <c r="L7678" s="21">
        <v>223837.96264367815</v>
      </c>
      <c r="M7678" s="68"/>
      <c r="N7678" s="4"/>
    </row>
    <row r="7679" spans="2:14">
      <c r="B7679" s="59" t="s">
        <v>12655</v>
      </c>
      <c r="C7679" s="7" t="s">
        <v>12656</v>
      </c>
      <c r="I7679" s="64"/>
      <c r="J7679" s="65"/>
      <c r="K7679" s="10"/>
      <c r="L7679" s="21">
        <v>233164.77701149424</v>
      </c>
      <c r="M7679" s="68"/>
      <c r="N7679" s="4"/>
    </row>
    <row r="7680" spans="2:14">
      <c r="B7680" s="59" t="s">
        <v>12657</v>
      </c>
      <c r="C7680" s="7" t="s">
        <v>12658</v>
      </c>
      <c r="I7680" s="64"/>
      <c r="J7680" s="65"/>
      <c r="K7680" s="10"/>
      <c r="L7680" s="21">
        <v>268794.841954023</v>
      </c>
      <c r="M7680" s="68"/>
      <c r="N7680" s="4"/>
    </row>
    <row r="7681" spans="2:14">
      <c r="B7681" s="59" t="s">
        <v>12659</v>
      </c>
      <c r="C7681" s="7" t="s">
        <v>12660</v>
      </c>
      <c r="I7681" s="64"/>
      <c r="J7681" s="65"/>
      <c r="K7681" s="10"/>
      <c r="L7681" s="21">
        <v>279995.74770114943</v>
      </c>
      <c r="M7681" s="68"/>
      <c r="N7681" s="4"/>
    </row>
    <row r="7682" spans="2:14">
      <c r="B7682" s="59" t="s">
        <v>12661</v>
      </c>
      <c r="C7682" s="7" t="s">
        <v>12662</v>
      </c>
      <c r="I7682" s="64"/>
      <c r="J7682" s="65"/>
      <c r="K7682" s="10"/>
      <c r="L7682" s="21">
        <v>291660.48218390805</v>
      </c>
      <c r="M7682" s="68"/>
      <c r="N7682" s="4"/>
    </row>
    <row r="7683" spans="2:14">
      <c r="B7683" s="59" t="s">
        <v>12663</v>
      </c>
      <c r="C7683" s="7" t="s">
        <v>12664</v>
      </c>
      <c r="I7683" s="64"/>
      <c r="J7683" s="65"/>
      <c r="K7683" s="10"/>
      <c r="L7683" s="21">
        <v>303812.89655172417</v>
      </c>
      <c r="M7683" s="68"/>
      <c r="N7683" s="4"/>
    </row>
    <row r="7684" spans="2:14">
      <c r="B7684" s="59" t="s">
        <v>12665</v>
      </c>
      <c r="C7684" s="7" t="s">
        <v>12666</v>
      </c>
      <c r="I7684" s="64"/>
      <c r="J7684" s="65"/>
      <c r="K7684" s="10"/>
      <c r="L7684" s="21">
        <v>316471.7672413793</v>
      </c>
      <c r="M7684" s="68"/>
      <c r="N7684" s="4"/>
    </row>
    <row r="7685" spans="2:14">
      <c r="B7685" s="59" t="s">
        <v>12667</v>
      </c>
      <c r="C7685" s="7" t="s">
        <v>12668</v>
      </c>
      <c r="I7685" s="64"/>
      <c r="J7685" s="65"/>
      <c r="K7685" s="10"/>
      <c r="L7685" s="21">
        <v>200017.26149425286</v>
      </c>
      <c r="M7685" s="68"/>
      <c r="N7685" s="4"/>
    </row>
    <row r="7686" spans="2:14">
      <c r="B7686" s="59" t="s">
        <v>12669</v>
      </c>
      <c r="C7686" s="7" t="s">
        <v>12670</v>
      </c>
      <c r="I7686" s="64"/>
      <c r="J7686" s="65"/>
      <c r="K7686" s="10"/>
      <c r="L7686" s="21">
        <v>208351.96954022991</v>
      </c>
      <c r="M7686" s="68"/>
      <c r="N7686" s="4"/>
    </row>
    <row r="7687" spans="2:14">
      <c r="B7687" s="59" t="s">
        <v>12671</v>
      </c>
      <c r="C7687" s="7" t="s">
        <v>12672</v>
      </c>
      <c r="I7687" s="64"/>
      <c r="J7687" s="65"/>
      <c r="K7687" s="10"/>
      <c r="L7687" s="21">
        <v>217032.26551724138</v>
      </c>
      <c r="M7687" s="68"/>
      <c r="N7687" s="4"/>
    </row>
    <row r="7688" spans="2:14">
      <c r="B7688" s="59" t="s">
        <v>12673</v>
      </c>
      <c r="C7688" s="7" t="s">
        <v>12674</v>
      </c>
      <c r="I7688" s="64"/>
      <c r="J7688" s="65"/>
      <c r="K7688" s="10"/>
      <c r="L7688" s="21">
        <v>226076.41839080458</v>
      </c>
      <c r="M7688" s="68"/>
      <c r="N7688" s="4"/>
    </row>
    <row r="7689" spans="2:14">
      <c r="B7689" s="59" t="s">
        <v>12675</v>
      </c>
      <c r="C7689" s="7" t="s">
        <v>12676</v>
      </c>
      <c r="I7689" s="64"/>
      <c r="J7689" s="65"/>
      <c r="K7689" s="10"/>
      <c r="L7689" s="21">
        <v>235496.60747126437</v>
      </c>
      <c r="M7689" s="68"/>
      <c r="N7689" s="4"/>
    </row>
    <row r="7690" spans="2:14">
      <c r="B7690" s="59" t="s">
        <v>12677</v>
      </c>
      <c r="C7690" s="7" t="s">
        <v>12678</v>
      </c>
      <c r="I7690" s="64"/>
      <c r="J7690" s="65"/>
      <c r="K7690" s="10"/>
      <c r="L7690" s="21">
        <v>271481.90229885059</v>
      </c>
      <c r="M7690" s="68"/>
      <c r="N7690" s="4"/>
    </row>
    <row r="7691" spans="2:14">
      <c r="B7691" s="59" t="s">
        <v>12679</v>
      </c>
      <c r="C7691" s="7" t="s">
        <v>12680</v>
      </c>
      <c r="I7691" s="64"/>
      <c r="J7691" s="65"/>
      <c r="K7691" s="10"/>
      <c r="L7691" s="21">
        <v>282794.95919540228</v>
      </c>
      <c r="M7691" s="68"/>
      <c r="N7691" s="4"/>
    </row>
    <row r="7692" spans="2:14">
      <c r="B7692" s="59" t="s">
        <v>12681</v>
      </c>
      <c r="C7692" s="7" t="s">
        <v>12682</v>
      </c>
      <c r="I7692" s="64"/>
      <c r="J7692" s="65"/>
      <c r="K7692" s="10"/>
      <c r="L7692" s="21">
        <v>294577.93448275863</v>
      </c>
      <c r="M7692" s="68"/>
      <c r="N7692" s="4"/>
    </row>
    <row r="7693" spans="2:14">
      <c r="B7693" s="59" t="s">
        <v>12683</v>
      </c>
      <c r="C7693" s="7" t="s">
        <v>12684</v>
      </c>
      <c r="I7693" s="64"/>
      <c r="J7693" s="65"/>
      <c r="K7693" s="10"/>
      <c r="L7693" s="21">
        <v>306852.14195402298</v>
      </c>
      <c r="M7693" s="68"/>
      <c r="N7693" s="4"/>
    </row>
    <row r="7694" spans="2:14">
      <c r="B7694" s="59" t="s">
        <v>12685</v>
      </c>
      <c r="C7694" s="7" t="s">
        <v>12686</v>
      </c>
      <c r="I7694" s="64"/>
      <c r="J7694" s="65"/>
      <c r="K7694" s="10"/>
      <c r="L7694" s="21">
        <v>319636.35804597702</v>
      </c>
      <c r="M7694" s="68"/>
      <c r="N7694" s="4"/>
    </row>
    <row r="7695" spans="2:14">
      <c r="B7695" s="59" t="s">
        <v>12687</v>
      </c>
      <c r="C7695" s="7" t="s">
        <v>12688</v>
      </c>
      <c r="I7695" s="64"/>
      <c r="J7695" s="65"/>
      <c r="K7695" s="10"/>
      <c r="L7695" s="21">
        <v>380414.16149425291</v>
      </c>
      <c r="M7695" s="68"/>
      <c r="N7695" s="4"/>
    </row>
    <row r="7696" spans="2:14">
      <c r="B7696" s="59" t="s">
        <v>12689</v>
      </c>
      <c r="C7696" s="7" t="s">
        <v>12690</v>
      </c>
      <c r="I7696" s="64"/>
      <c r="J7696" s="65"/>
      <c r="K7696" s="10"/>
      <c r="L7696" s="21">
        <v>396265.02643678157</v>
      </c>
      <c r="M7696" s="68"/>
      <c r="N7696" s="4"/>
    </row>
    <row r="7697" spans="2:14">
      <c r="B7697" s="59" t="s">
        <v>12691</v>
      </c>
      <c r="C7697" s="7" t="s">
        <v>12692</v>
      </c>
      <c r="I7697" s="64"/>
      <c r="J7697" s="65"/>
      <c r="K7697" s="10"/>
      <c r="L7697" s="21">
        <v>408518.93505747127</v>
      </c>
      <c r="M7697" s="68"/>
      <c r="N7697" s="4"/>
    </row>
    <row r="7698" spans="2:14">
      <c r="B7698" s="59" t="s">
        <v>12693</v>
      </c>
      <c r="C7698" s="7" t="s">
        <v>12694</v>
      </c>
      <c r="I7698" s="64"/>
      <c r="J7698" s="65"/>
      <c r="K7698" s="10"/>
      <c r="L7698" s="21">
        <v>460629.63678160915</v>
      </c>
      <c r="M7698" s="68"/>
      <c r="N7698" s="4"/>
    </row>
    <row r="7699" spans="2:14">
      <c r="B7699" s="59" t="s">
        <v>12695</v>
      </c>
      <c r="C7699" s="7" t="s">
        <v>12696</v>
      </c>
      <c r="I7699" s="64"/>
      <c r="J7699" s="65"/>
      <c r="K7699" s="10"/>
      <c r="L7699" s="21">
        <v>479822.2</v>
      </c>
      <c r="M7699" s="68"/>
      <c r="N7699" s="4"/>
    </row>
    <row r="7700" spans="2:14">
      <c r="B7700" s="59" t="s">
        <v>12697</v>
      </c>
      <c r="C7700" s="7" t="s">
        <v>12698</v>
      </c>
      <c r="I7700" s="64"/>
      <c r="J7700" s="65"/>
      <c r="K7700" s="10"/>
      <c r="L7700" s="21">
        <v>494663.1971264368</v>
      </c>
      <c r="M7700" s="68"/>
      <c r="N7700" s="4"/>
    </row>
    <row r="7701" spans="2:14">
      <c r="B7701" s="59" t="s">
        <v>12699</v>
      </c>
      <c r="C7701" s="7" t="s">
        <v>12700</v>
      </c>
      <c r="I7701" s="64"/>
      <c r="J7701" s="65"/>
      <c r="K7701" s="10"/>
      <c r="L7701" s="21">
        <v>384217.65862068965</v>
      </c>
      <c r="M7701" s="68"/>
      <c r="N7701" s="4"/>
    </row>
    <row r="7702" spans="2:14">
      <c r="B7702" s="59" t="s">
        <v>12701</v>
      </c>
      <c r="C7702" s="7" t="s">
        <v>12702</v>
      </c>
      <c r="I7702" s="64"/>
      <c r="J7702" s="65"/>
      <c r="K7702" s="10"/>
      <c r="L7702" s="21">
        <v>400227.36206896551</v>
      </c>
      <c r="M7702" s="68"/>
      <c r="N7702" s="4"/>
    </row>
    <row r="7703" spans="2:14">
      <c r="B7703" s="59" t="s">
        <v>12703</v>
      </c>
      <c r="C7703" s="7" t="s">
        <v>12704</v>
      </c>
      <c r="I7703" s="64"/>
      <c r="J7703" s="65"/>
      <c r="K7703" s="10"/>
      <c r="L7703" s="21">
        <v>412604.07873563218</v>
      </c>
      <c r="M7703" s="68"/>
      <c r="N7703" s="4"/>
    </row>
    <row r="7704" spans="2:14">
      <c r="B7704" s="59" t="s">
        <v>12705</v>
      </c>
      <c r="C7704" s="7" t="s">
        <v>12706</v>
      </c>
      <c r="I7704" s="64"/>
      <c r="J7704" s="65"/>
      <c r="K7704" s="10"/>
      <c r="L7704" s="21">
        <v>465236.46091954026</v>
      </c>
      <c r="M7704" s="68"/>
      <c r="N7704" s="4"/>
    </row>
    <row r="7705" spans="2:14">
      <c r="B7705" s="59" t="s">
        <v>12707</v>
      </c>
      <c r="C7705" s="7" t="s">
        <v>12708</v>
      </c>
      <c r="I7705" s="64"/>
      <c r="J7705" s="65"/>
      <c r="K7705" s="10"/>
      <c r="L7705" s="21">
        <v>484620.84827586205</v>
      </c>
      <c r="M7705" s="68"/>
      <c r="N7705" s="4"/>
    </row>
    <row r="7706" spans="2:14">
      <c r="B7706" s="59" t="s">
        <v>12709</v>
      </c>
      <c r="C7706" s="7" t="s">
        <v>12710</v>
      </c>
      <c r="I7706" s="64"/>
      <c r="J7706" s="65"/>
      <c r="K7706" s="10"/>
      <c r="L7706" s="21">
        <v>499607.99712643679</v>
      </c>
      <c r="M7706" s="68"/>
      <c r="N7706" s="4"/>
    </row>
    <row r="7707" spans="2:14">
      <c r="B7707" s="59" t="s">
        <v>12711</v>
      </c>
      <c r="C7707" s="7" t="s">
        <v>12712</v>
      </c>
      <c r="I7707" s="64"/>
      <c r="J7707" s="65"/>
      <c r="K7707" s="10"/>
      <c r="L7707" s="21">
        <v>21653.291379310343</v>
      </c>
      <c r="M7707" s="68"/>
      <c r="N7707" s="4"/>
    </row>
    <row r="7708" spans="2:14">
      <c r="B7708" s="59" t="s">
        <v>37067</v>
      </c>
      <c r="C7708" s="7" t="s">
        <v>39237</v>
      </c>
      <c r="I7708" s="64"/>
      <c r="J7708" s="65"/>
      <c r="K7708" s="10"/>
      <c r="L7708" s="21">
        <v>23574.070114942526</v>
      </c>
      <c r="M7708" s="68"/>
      <c r="N7708" s="4"/>
    </row>
    <row r="7709" spans="2:14">
      <c r="B7709" s="59" t="s">
        <v>12713</v>
      </c>
      <c r="C7709" s="7" t="s">
        <v>12714</v>
      </c>
      <c r="I7709" s="64"/>
      <c r="J7709" s="65"/>
      <c r="K7709" s="10"/>
      <c r="L7709" s="21">
        <v>29262.822988505744</v>
      </c>
      <c r="M7709" s="68"/>
      <c r="N7709" s="4"/>
    </row>
    <row r="7710" spans="2:14">
      <c r="B7710" s="59" t="s">
        <v>37068</v>
      </c>
      <c r="C7710" s="7" t="s">
        <v>39238</v>
      </c>
      <c r="I7710" s="64"/>
      <c r="J7710" s="65"/>
      <c r="K7710" s="10"/>
      <c r="L7710" s="21">
        <v>25823.182758620693</v>
      </c>
      <c r="M7710" s="68"/>
      <c r="N7710" s="4"/>
    </row>
    <row r="7711" spans="2:14">
      <c r="B7711" s="59" t="s">
        <v>12715</v>
      </c>
      <c r="C7711" s="7" t="s">
        <v>12716</v>
      </c>
      <c r="I7711" s="64"/>
      <c r="J7711" s="65"/>
      <c r="K7711" s="10"/>
      <c r="L7711" s="21">
        <v>32607.566091954024</v>
      </c>
      <c r="M7711" s="68"/>
      <c r="N7711" s="4"/>
    </row>
    <row r="7712" spans="2:14">
      <c r="B7712" s="59" t="s">
        <v>37069</v>
      </c>
      <c r="C7712" s="7" t="s">
        <v>39239</v>
      </c>
      <c r="I7712" s="64"/>
      <c r="J7712" s="65"/>
      <c r="K7712" s="10"/>
      <c r="L7712" s="21">
        <v>24901.614942528733</v>
      </c>
      <c r="M7712" s="68"/>
      <c r="N7712" s="4"/>
    </row>
    <row r="7713" spans="2:14">
      <c r="B7713" s="59" t="s">
        <v>37070</v>
      </c>
      <c r="C7713" s="7" t="s">
        <v>39240</v>
      </c>
      <c r="I7713" s="64"/>
      <c r="J7713" s="65"/>
      <c r="K7713" s="10"/>
      <c r="L7713" s="21">
        <v>23827.298275862071</v>
      </c>
      <c r="M7713" s="68"/>
      <c r="N7713" s="4"/>
    </row>
    <row r="7714" spans="2:14">
      <c r="B7714" s="59" t="s">
        <v>37071</v>
      </c>
      <c r="C7714" s="7" t="s">
        <v>39241</v>
      </c>
      <c r="I7714" s="64"/>
      <c r="J7714" s="65"/>
      <c r="K7714" s="10"/>
      <c r="L7714" s="21">
        <v>14036.147701149426</v>
      </c>
      <c r="M7714" s="68"/>
      <c r="N7714" s="4"/>
    </row>
    <row r="7715" spans="2:14">
      <c r="B7715" s="59" t="s">
        <v>37072</v>
      </c>
      <c r="C7715" s="7" t="s">
        <v>39242</v>
      </c>
      <c r="I7715" s="64"/>
      <c r="J7715" s="65"/>
      <c r="K7715" s="10"/>
      <c r="L7715" s="21">
        <v>15337.811494252874</v>
      </c>
      <c r="M7715" s="68"/>
      <c r="N7715" s="4"/>
    </row>
    <row r="7716" spans="2:14">
      <c r="B7716" s="59" t="s">
        <v>37073</v>
      </c>
      <c r="C7716" s="7" t="s">
        <v>39243</v>
      </c>
      <c r="I7716" s="64"/>
      <c r="J7716" s="65"/>
      <c r="K7716" s="10"/>
      <c r="L7716" s="21">
        <v>23827.298275862071</v>
      </c>
      <c r="M7716" s="68"/>
      <c r="N7716" s="4"/>
    </row>
    <row r="7717" spans="2:14">
      <c r="B7717" s="59" t="s">
        <v>37074</v>
      </c>
      <c r="C7717" s="7" t="s">
        <v>39244</v>
      </c>
      <c r="I7717" s="64"/>
      <c r="J7717" s="65"/>
      <c r="K7717" s="10"/>
      <c r="L7717" s="21">
        <v>25691.747701149427</v>
      </c>
      <c r="M7717" s="68"/>
      <c r="N7717" s="4"/>
    </row>
    <row r="7718" spans="2:14">
      <c r="B7718" s="59" t="s">
        <v>37075</v>
      </c>
      <c r="C7718" s="7" t="s">
        <v>39245</v>
      </c>
      <c r="I7718" s="64"/>
      <c r="J7718" s="65"/>
      <c r="K7718" s="10"/>
      <c r="L7718" s="21">
        <v>32067.109195402303</v>
      </c>
      <c r="M7718" s="68"/>
      <c r="N7718" s="4"/>
    </row>
    <row r="7719" spans="2:14">
      <c r="B7719" s="59" t="s">
        <v>37076</v>
      </c>
      <c r="C7719" s="7" t="s">
        <v>39246</v>
      </c>
      <c r="I7719" s="64"/>
      <c r="J7719" s="65"/>
      <c r="K7719" s="10"/>
      <c r="L7719" s="21">
        <v>28579.766666666666</v>
      </c>
      <c r="M7719" s="68"/>
      <c r="N7719" s="4"/>
    </row>
    <row r="7720" spans="2:14">
      <c r="B7720" s="59" t="s">
        <v>12717</v>
      </c>
      <c r="C7720" s="7" t="s">
        <v>12718</v>
      </c>
      <c r="I7720" s="64"/>
      <c r="J7720" s="65"/>
      <c r="K7720" s="10"/>
      <c r="L7720" s="21">
        <v>35411.852298850572</v>
      </c>
      <c r="M7720" s="68"/>
      <c r="N7720" s="4"/>
    </row>
    <row r="7721" spans="2:14">
      <c r="B7721" s="59" t="s">
        <v>12719</v>
      </c>
      <c r="C7721" s="7" t="s">
        <v>12720</v>
      </c>
      <c r="I7721" s="64"/>
      <c r="J7721" s="65"/>
      <c r="K7721" s="10"/>
      <c r="L7721" s="21">
        <v>47206.499425287351</v>
      </c>
      <c r="M7721" s="68"/>
      <c r="N7721" s="4"/>
    </row>
    <row r="7722" spans="2:14">
      <c r="B7722" s="59" t="s">
        <v>37077</v>
      </c>
      <c r="C7722" s="7" t="s">
        <v>39247</v>
      </c>
      <c r="I7722" s="64"/>
      <c r="J7722" s="65"/>
      <c r="K7722" s="10"/>
      <c r="L7722" s="21">
        <v>23637.504022988505</v>
      </c>
      <c r="M7722" s="68"/>
      <c r="N7722" s="4"/>
    </row>
    <row r="7723" spans="2:14">
      <c r="B7723" s="59" t="s">
        <v>12721</v>
      </c>
      <c r="C7723" s="7" t="s">
        <v>12722</v>
      </c>
      <c r="I7723" s="64"/>
      <c r="J7723" s="65"/>
      <c r="K7723" s="10"/>
      <c r="L7723" s="21">
        <v>31167.870114942529</v>
      </c>
      <c r="M7723" s="68"/>
      <c r="N7723" s="4"/>
    </row>
    <row r="7724" spans="2:14">
      <c r="B7724" s="59" t="s">
        <v>37078</v>
      </c>
      <c r="C7724" s="7" t="s">
        <v>39248</v>
      </c>
      <c r="I7724" s="64"/>
      <c r="J7724" s="65"/>
      <c r="K7724" s="10"/>
      <c r="L7724" s="21">
        <v>32124.453448275861</v>
      </c>
      <c r="M7724" s="68"/>
      <c r="N7724" s="4"/>
    </row>
    <row r="7725" spans="2:14">
      <c r="B7725" s="59" t="s">
        <v>37079</v>
      </c>
      <c r="C7725" s="7" t="s">
        <v>39249</v>
      </c>
      <c r="I7725" s="64"/>
      <c r="J7725" s="65"/>
      <c r="K7725" s="10"/>
      <c r="L7725" s="21">
        <v>28794.427011494252</v>
      </c>
      <c r="M7725" s="68"/>
      <c r="N7725" s="4"/>
    </row>
    <row r="7726" spans="2:14">
      <c r="B7726" s="59" t="s">
        <v>12723</v>
      </c>
      <c r="C7726" s="7" t="s">
        <v>12724</v>
      </c>
      <c r="I7726" s="64"/>
      <c r="J7726" s="65"/>
      <c r="K7726" s="10"/>
      <c r="L7726" s="21">
        <v>34533.927011494256</v>
      </c>
      <c r="M7726" s="68"/>
      <c r="N7726" s="4"/>
    </row>
    <row r="7727" spans="2:14">
      <c r="B7727" s="59" t="s">
        <v>37080</v>
      </c>
      <c r="C7727" s="7" t="s">
        <v>39250</v>
      </c>
      <c r="I7727" s="64"/>
      <c r="J7727" s="65"/>
      <c r="K7727" s="10"/>
      <c r="L7727" s="21">
        <v>27041.11379310345</v>
      </c>
      <c r="M7727" s="68"/>
      <c r="N7727" s="4"/>
    </row>
    <row r="7728" spans="2:14">
      <c r="B7728" s="59" t="s">
        <v>37081</v>
      </c>
      <c r="C7728" s="7" t="s">
        <v>39251</v>
      </c>
      <c r="I7728" s="64"/>
      <c r="J7728" s="65"/>
      <c r="K7728" s="10"/>
      <c r="L7728" s="21">
        <v>28998.937931034485</v>
      </c>
      <c r="M7728" s="68"/>
      <c r="N7728" s="4"/>
    </row>
    <row r="7729" spans="2:14">
      <c r="B7729" s="59" t="s">
        <v>12725</v>
      </c>
      <c r="C7729" s="7" t="s">
        <v>12726</v>
      </c>
      <c r="I7729" s="64"/>
      <c r="J7729" s="65"/>
      <c r="K7729" s="10"/>
      <c r="L7729" s="21">
        <v>35816.306896551723</v>
      </c>
      <c r="M7729" s="68"/>
      <c r="N7729" s="4"/>
    </row>
    <row r="7730" spans="2:14">
      <c r="B7730" s="59" t="s">
        <v>37082</v>
      </c>
      <c r="C7730" s="7" t="s">
        <v>39252</v>
      </c>
      <c r="I7730" s="64"/>
      <c r="J7730" s="65"/>
      <c r="K7730" s="10"/>
      <c r="L7730" s="21">
        <v>32258.425862068965</v>
      </c>
      <c r="M7730" s="68"/>
      <c r="N7730" s="4"/>
    </row>
    <row r="7731" spans="2:14">
      <c r="B7731" s="59" t="s">
        <v>12727</v>
      </c>
      <c r="C7731" s="7" t="s">
        <v>12728</v>
      </c>
      <c r="I7731" s="64"/>
      <c r="J7731" s="65"/>
      <c r="K7731" s="10"/>
      <c r="L7731" s="21">
        <v>39340.694827586201</v>
      </c>
      <c r="M7731" s="68"/>
      <c r="N7731" s="4"/>
    </row>
    <row r="7732" spans="2:14">
      <c r="B7732" s="59" t="s">
        <v>37083</v>
      </c>
      <c r="C7732" s="7" t="s">
        <v>39253</v>
      </c>
      <c r="I7732" s="64"/>
      <c r="J7732" s="65"/>
      <c r="K7732" s="10"/>
      <c r="L7732" s="21">
        <v>37856.341379310346</v>
      </c>
      <c r="M7732" s="68"/>
      <c r="N7732" s="4"/>
    </row>
    <row r="7733" spans="2:14">
      <c r="B7733" s="59" t="s">
        <v>12729</v>
      </c>
      <c r="C7733" s="7" t="s">
        <v>12730</v>
      </c>
      <c r="I7733" s="64"/>
      <c r="J7733" s="65"/>
      <c r="K7733" s="10"/>
      <c r="L7733" s="21">
        <v>41201.084482758619</v>
      </c>
      <c r="M7733" s="68"/>
      <c r="N7733" s="4"/>
    </row>
    <row r="7734" spans="2:14">
      <c r="B7734" s="59" t="s">
        <v>12731</v>
      </c>
      <c r="C7734" s="7" t="s">
        <v>12732</v>
      </c>
      <c r="I7734" s="64"/>
      <c r="J7734" s="65"/>
      <c r="K7734" s="10"/>
      <c r="L7734" s="21">
        <v>25028.990229885057</v>
      </c>
      <c r="M7734" s="68"/>
      <c r="N7734" s="4"/>
    </row>
    <row r="7735" spans="2:14">
      <c r="B7735" s="59" t="s">
        <v>37084</v>
      </c>
      <c r="C7735" s="7" t="s">
        <v>39254</v>
      </c>
      <c r="I7735" s="64"/>
      <c r="J7735" s="65"/>
      <c r="K7735" s="10"/>
      <c r="L7735" s="21">
        <v>26893.947126436782</v>
      </c>
      <c r="M7735" s="68"/>
      <c r="N7735" s="4"/>
    </row>
    <row r="7736" spans="2:14">
      <c r="B7736" s="59" t="s">
        <v>37085</v>
      </c>
      <c r="C7736" s="7" t="s">
        <v>39255</v>
      </c>
      <c r="I7736" s="64"/>
      <c r="J7736" s="65"/>
      <c r="K7736" s="10"/>
      <c r="L7736" s="21">
        <v>33269.308620689655</v>
      </c>
      <c r="M7736" s="68"/>
      <c r="N7736" s="4"/>
    </row>
    <row r="7737" spans="2:14">
      <c r="B7737" s="59" t="s">
        <v>37086</v>
      </c>
      <c r="C7737" s="7" t="s">
        <v>39256</v>
      </c>
      <c r="I7737" s="64"/>
      <c r="J7737" s="65"/>
      <c r="K7737" s="10"/>
      <c r="L7737" s="21">
        <v>29916.953448275865</v>
      </c>
      <c r="M7737" s="68"/>
      <c r="N7737" s="4"/>
    </row>
    <row r="7738" spans="2:14">
      <c r="B7738" s="59" t="s">
        <v>37087</v>
      </c>
      <c r="C7738" s="7" t="s">
        <v>39257</v>
      </c>
      <c r="I7738" s="64"/>
      <c r="J7738" s="65"/>
      <c r="K7738" s="10"/>
      <c r="L7738" s="21">
        <v>36614.051724137928</v>
      </c>
      <c r="M7738" s="68"/>
      <c r="N7738" s="4"/>
    </row>
    <row r="7739" spans="2:14">
      <c r="B7739" s="59" t="s">
        <v>37088</v>
      </c>
      <c r="C7739" s="7" t="s">
        <v>39258</v>
      </c>
      <c r="I7739" s="64"/>
      <c r="J7739" s="65"/>
      <c r="K7739" s="10"/>
      <c r="L7739" s="21">
        <v>28303.194827586209</v>
      </c>
      <c r="M7739" s="68"/>
      <c r="N7739" s="4"/>
    </row>
    <row r="7740" spans="2:14">
      <c r="B7740" s="59" t="s">
        <v>37089</v>
      </c>
      <c r="C7740" s="7" t="s">
        <v>39259</v>
      </c>
      <c r="I7740" s="64"/>
      <c r="J7740" s="65"/>
      <c r="K7740" s="10"/>
      <c r="L7740" s="21">
        <v>30261.018965517243</v>
      </c>
      <c r="M7740" s="68"/>
      <c r="N7740" s="4"/>
    </row>
    <row r="7741" spans="2:14">
      <c r="B7741" s="59" t="s">
        <v>37090</v>
      </c>
      <c r="C7741" s="7" t="s">
        <v>39260</v>
      </c>
      <c r="I7741" s="64"/>
      <c r="J7741" s="65"/>
      <c r="K7741" s="10"/>
      <c r="L7741" s="21">
        <v>36955.072413793103</v>
      </c>
      <c r="M7741" s="68"/>
      <c r="N7741" s="4"/>
    </row>
    <row r="7742" spans="2:14">
      <c r="B7742" s="59" t="s">
        <v>37091</v>
      </c>
      <c r="C7742" s="7" t="s">
        <v>39261</v>
      </c>
      <c r="I7742" s="64"/>
      <c r="J7742" s="65"/>
      <c r="K7742" s="10"/>
      <c r="L7742" s="21">
        <v>33662.091379310346</v>
      </c>
      <c r="M7742" s="68"/>
      <c r="N7742" s="4"/>
    </row>
    <row r="7743" spans="2:14">
      <c r="B7743" s="59" t="s">
        <v>37092</v>
      </c>
      <c r="C7743" s="7" t="s">
        <v>39262</v>
      </c>
      <c r="I7743" s="64"/>
      <c r="J7743" s="65"/>
      <c r="K7743" s="10"/>
      <c r="L7743" s="21">
        <v>40467.281034482759</v>
      </c>
      <c r="M7743" s="68"/>
      <c r="N7743" s="4"/>
    </row>
    <row r="7744" spans="2:14">
      <c r="B7744" s="59" t="s">
        <v>12733</v>
      </c>
      <c r="C7744" s="7" t="s">
        <v>12734</v>
      </c>
      <c r="I7744" s="64"/>
      <c r="J7744" s="65"/>
      <c r="K7744" s="10"/>
      <c r="L7744" s="21">
        <v>1153.482183908046</v>
      </c>
      <c r="M7744" s="68"/>
      <c r="N7744" s="4"/>
    </row>
    <row r="7745" spans="2:14">
      <c r="B7745" s="59" t="s">
        <v>37093</v>
      </c>
      <c r="C7745" s="7" t="s">
        <v>39263</v>
      </c>
      <c r="I7745" s="64"/>
      <c r="J7745" s="65"/>
      <c r="K7745" s="10"/>
      <c r="L7745" s="21">
        <v>4164.8166666666666</v>
      </c>
      <c r="M7745" s="68"/>
      <c r="N7745" s="4"/>
    </row>
    <row r="7746" spans="2:14">
      <c r="B7746" s="59" t="s">
        <v>37094</v>
      </c>
      <c r="C7746" s="7" t="s">
        <v>39264</v>
      </c>
      <c r="I7746" s="64"/>
      <c r="J7746" s="65"/>
      <c r="K7746" s="10"/>
      <c r="L7746" s="21">
        <v>3177.7850574712647</v>
      </c>
      <c r="M7746" s="68"/>
      <c r="N7746" s="4"/>
    </row>
    <row r="7747" spans="2:14">
      <c r="B7747" s="59" t="s">
        <v>37095</v>
      </c>
      <c r="C7747" s="7" t="s">
        <v>39265</v>
      </c>
      <c r="I7747" s="64"/>
      <c r="J7747" s="65"/>
      <c r="K7747" s="10"/>
      <c r="L7747" s="21">
        <v>4530.1959770114945</v>
      </c>
      <c r="M7747" s="68"/>
      <c r="N7747" s="4"/>
    </row>
    <row r="7748" spans="2:14">
      <c r="B7748" s="59" t="s">
        <v>12735</v>
      </c>
      <c r="C7748" s="7" t="s">
        <v>12736</v>
      </c>
      <c r="I7748" s="64"/>
      <c r="J7748" s="65"/>
      <c r="K7748" s="10"/>
      <c r="L7748" s="21">
        <v>4840.2609195402301</v>
      </c>
      <c r="M7748" s="68"/>
      <c r="N7748" s="4"/>
    </row>
    <row r="7749" spans="2:14">
      <c r="B7749" s="59" t="s">
        <v>37096</v>
      </c>
      <c r="C7749" s="7" t="s">
        <v>39266</v>
      </c>
      <c r="I7749" s="64"/>
      <c r="J7749" s="65"/>
      <c r="K7749" s="10"/>
      <c r="L7749" s="21">
        <v>5509.6155172413792</v>
      </c>
      <c r="M7749" s="68"/>
      <c r="N7749" s="4"/>
    </row>
    <row r="7750" spans="2:14">
      <c r="B7750" s="59" t="s">
        <v>12737</v>
      </c>
      <c r="C7750" s="7" t="s">
        <v>12738</v>
      </c>
      <c r="I7750" s="64"/>
      <c r="J7750" s="65"/>
      <c r="K7750" s="10"/>
      <c r="L7750" s="21">
        <v>3738.540804597701</v>
      </c>
      <c r="M7750" s="68"/>
      <c r="N7750" s="4"/>
    </row>
    <row r="7751" spans="2:14">
      <c r="B7751" s="59" t="s">
        <v>37097</v>
      </c>
      <c r="C7751" s="7" t="s">
        <v>39267</v>
      </c>
      <c r="I7751" s="64"/>
      <c r="J7751" s="65"/>
      <c r="K7751" s="10"/>
      <c r="L7751" s="21">
        <v>4164.8166666666666</v>
      </c>
      <c r="M7751" s="68"/>
      <c r="N7751" s="4"/>
    </row>
    <row r="7752" spans="2:14">
      <c r="B7752" s="59" t="s">
        <v>37098</v>
      </c>
      <c r="C7752" s="7" t="s">
        <v>39268</v>
      </c>
      <c r="I7752" s="64"/>
      <c r="J7752" s="65"/>
      <c r="K7752" s="10"/>
      <c r="L7752" s="21">
        <v>4164.8166666666666</v>
      </c>
      <c r="M7752" s="68"/>
      <c r="N7752" s="4"/>
    </row>
    <row r="7753" spans="2:14">
      <c r="B7753" s="59" t="s">
        <v>37099</v>
      </c>
      <c r="C7753" s="7" t="s">
        <v>39269</v>
      </c>
      <c r="I7753" s="64"/>
      <c r="J7753" s="65"/>
      <c r="K7753" s="10"/>
      <c r="L7753" s="21">
        <v>4164.8166666666666</v>
      </c>
      <c r="M7753" s="68"/>
      <c r="N7753" s="4"/>
    </row>
    <row r="7754" spans="2:14">
      <c r="B7754" s="59" t="s">
        <v>37100</v>
      </c>
      <c r="C7754" s="7" t="s">
        <v>39270</v>
      </c>
      <c r="I7754" s="64"/>
      <c r="J7754" s="65"/>
      <c r="K7754" s="10"/>
      <c r="L7754" s="21">
        <v>4164.8166666666666</v>
      </c>
      <c r="M7754" s="68"/>
      <c r="N7754" s="4"/>
    </row>
    <row r="7755" spans="2:14">
      <c r="B7755" s="59" t="s">
        <v>37101</v>
      </c>
      <c r="C7755" s="7" t="s">
        <v>39271</v>
      </c>
      <c r="I7755" s="64"/>
      <c r="J7755" s="65"/>
      <c r="K7755" s="10"/>
      <c r="L7755" s="21">
        <v>4164.8166666666666</v>
      </c>
      <c r="M7755" s="68"/>
      <c r="N7755" s="4"/>
    </row>
    <row r="7756" spans="2:14">
      <c r="B7756" s="59" t="s">
        <v>37102</v>
      </c>
      <c r="C7756" s="7" t="s">
        <v>39272</v>
      </c>
      <c r="I7756" s="64"/>
      <c r="J7756" s="65"/>
      <c r="K7756" s="10"/>
      <c r="L7756" s="21">
        <v>4164.8166666666666</v>
      </c>
      <c r="M7756" s="68"/>
      <c r="N7756" s="4"/>
    </row>
    <row r="7757" spans="2:14">
      <c r="B7757" s="59" t="s">
        <v>37103</v>
      </c>
      <c r="C7757" s="7" t="s">
        <v>39273</v>
      </c>
      <c r="I7757" s="64"/>
      <c r="J7757" s="65"/>
      <c r="K7757" s="10"/>
      <c r="L7757" s="21">
        <v>4164.8166666666666</v>
      </c>
      <c r="M7757" s="68"/>
      <c r="N7757" s="4"/>
    </row>
    <row r="7758" spans="2:14">
      <c r="B7758" s="59" t="s">
        <v>37104</v>
      </c>
      <c r="C7758" s="7" t="s">
        <v>39274</v>
      </c>
      <c r="I7758" s="64"/>
      <c r="J7758" s="65"/>
      <c r="K7758" s="10"/>
      <c r="L7758" s="21">
        <v>4404.3431034482755</v>
      </c>
      <c r="M7758" s="68"/>
      <c r="N7758" s="4"/>
    </row>
    <row r="7759" spans="2:14">
      <c r="B7759" s="59" t="s">
        <v>37105</v>
      </c>
      <c r="C7759" s="7" t="s">
        <v>39275</v>
      </c>
      <c r="I7759" s="64"/>
      <c r="J7759" s="65"/>
      <c r="K7759" s="10"/>
      <c r="L7759" s="21">
        <v>4404.3431034482755</v>
      </c>
      <c r="M7759" s="68"/>
      <c r="N7759" s="4"/>
    </row>
    <row r="7760" spans="2:14">
      <c r="B7760" s="59" t="s">
        <v>37106</v>
      </c>
      <c r="C7760" s="7" t="s">
        <v>39276</v>
      </c>
      <c r="I7760" s="64"/>
      <c r="J7760" s="65"/>
      <c r="K7760" s="10"/>
      <c r="L7760" s="21">
        <v>4404.3431034482755</v>
      </c>
      <c r="M7760" s="68"/>
      <c r="N7760" s="4"/>
    </row>
    <row r="7761" spans="2:14">
      <c r="B7761" s="59" t="s">
        <v>37107</v>
      </c>
      <c r="C7761" s="7" t="s">
        <v>39277</v>
      </c>
      <c r="I7761" s="64"/>
      <c r="J7761" s="65"/>
      <c r="K7761" s="10"/>
      <c r="L7761" s="21">
        <v>6309.8977011494253</v>
      </c>
      <c r="M7761" s="68"/>
      <c r="N7761" s="4"/>
    </row>
    <row r="7762" spans="2:14">
      <c r="B7762" s="59" t="s">
        <v>37108</v>
      </c>
      <c r="C7762" s="7" t="s">
        <v>39278</v>
      </c>
      <c r="I7762" s="64"/>
      <c r="J7762" s="65"/>
      <c r="K7762" s="10"/>
      <c r="L7762" s="21">
        <v>8270.2591954022992</v>
      </c>
      <c r="M7762" s="68"/>
      <c r="N7762" s="4"/>
    </row>
    <row r="7763" spans="2:14">
      <c r="B7763" s="59" t="s">
        <v>37109</v>
      </c>
      <c r="C7763" s="7" t="s">
        <v>39279</v>
      </c>
      <c r="I7763" s="64"/>
      <c r="J7763" s="65"/>
      <c r="K7763" s="10"/>
      <c r="L7763" s="21">
        <v>3177.7850574712647</v>
      </c>
      <c r="M7763" s="68"/>
      <c r="N7763" s="4"/>
    </row>
    <row r="7764" spans="2:14">
      <c r="B7764" s="59" t="s">
        <v>37110</v>
      </c>
      <c r="C7764" s="7" t="s">
        <v>39280</v>
      </c>
      <c r="I7764" s="64"/>
      <c r="J7764" s="65"/>
      <c r="K7764" s="10"/>
      <c r="L7764" s="21">
        <v>3540.1195402298849</v>
      </c>
      <c r="M7764" s="68"/>
      <c r="N7764" s="4"/>
    </row>
    <row r="7765" spans="2:14">
      <c r="B7765" s="59" t="s">
        <v>37111</v>
      </c>
      <c r="C7765" s="7" t="s">
        <v>39281</v>
      </c>
      <c r="I7765" s="64"/>
      <c r="J7765" s="65"/>
      <c r="K7765" s="10"/>
      <c r="L7765" s="21">
        <v>3177.7850574712647</v>
      </c>
      <c r="M7765" s="68"/>
      <c r="N7765" s="4"/>
    </row>
    <row r="7766" spans="2:14">
      <c r="B7766" s="59" t="s">
        <v>37112</v>
      </c>
      <c r="C7766" s="7" t="s">
        <v>39282</v>
      </c>
      <c r="I7766" s="64"/>
      <c r="J7766" s="65"/>
      <c r="K7766" s="10"/>
      <c r="L7766" s="21">
        <v>3540.1195402298849</v>
      </c>
      <c r="M7766" s="68"/>
      <c r="N7766" s="4"/>
    </row>
    <row r="7767" spans="2:14">
      <c r="B7767" s="59" t="s">
        <v>37113</v>
      </c>
      <c r="C7767" s="7" t="s">
        <v>39283</v>
      </c>
      <c r="I7767" s="64"/>
      <c r="J7767" s="65"/>
      <c r="K7767" s="10"/>
      <c r="L7767" s="21">
        <v>3540.1195402298849</v>
      </c>
      <c r="M7767" s="68"/>
      <c r="N7767" s="4"/>
    </row>
    <row r="7768" spans="2:14">
      <c r="B7768" s="59" t="s">
        <v>37114</v>
      </c>
      <c r="C7768" s="7" t="s">
        <v>39284</v>
      </c>
      <c r="I7768" s="64"/>
      <c r="J7768" s="65"/>
      <c r="K7768" s="10"/>
      <c r="L7768" s="21">
        <v>3540.1195402298849</v>
      </c>
      <c r="M7768" s="68"/>
      <c r="N7768" s="4"/>
    </row>
    <row r="7769" spans="2:14">
      <c r="B7769" s="59" t="s">
        <v>37115</v>
      </c>
      <c r="C7769" s="7" t="s">
        <v>39285</v>
      </c>
      <c r="I7769" s="64"/>
      <c r="J7769" s="65"/>
      <c r="K7769" s="10"/>
      <c r="L7769" s="21">
        <v>3540.1195402298849</v>
      </c>
      <c r="M7769" s="68"/>
      <c r="N7769" s="4"/>
    </row>
    <row r="7770" spans="2:14">
      <c r="B7770" s="59" t="s">
        <v>37116</v>
      </c>
      <c r="C7770" s="7" t="s">
        <v>39286</v>
      </c>
      <c r="I7770" s="64"/>
      <c r="J7770" s="65"/>
      <c r="K7770" s="10"/>
      <c r="L7770" s="21">
        <v>3743.6155172413792</v>
      </c>
      <c r="M7770" s="68"/>
      <c r="N7770" s="4"/>
    </row>
    <row r="7771" spans="2:14">
      <c r="B7771" s="59" t="s">
        <v>37117</v>
      </c>
      <c r="C7771" s="7" t="s">
        <v>39287</v>
      </c>
      <c r="I7771" s="64"/>
      <c r="J7771" s="65"/>
      <c r="K7771" s="10"/>
      <c r="L7771" s="21">
        <v>4767.1850574712644</v>
      </c>
      <c r="M7771" s="68"/>
      <c r="N7771" s="4"/>
    </row>
    <row r="7772" spans="2:14">
      <c r="B7772" s="59" t="s">
        <v>37118</v>
      </c>
      <c r="C7772" s="7" t="s">
        <v>39288</v>
      </c>
      <c r="I7772" s="64"/>
      <c r="J7772" s="65"/>
      <c r="K7772" s="10"/>
      <c r="L7772" s="21">
        <v>6622.5</v>
      </c>
      <c r="M7772" s="68"/>
      <c r="N7772" s="4"/>
    </row>
    <row r="7773" spans="2:14">
      <c r="B7773" s="59" t="s">
        <v>12739</v>
      </c>
      <c r="C7773" s="7" t="s">
        <v>12740</v>
      </c>
      <c r="I7773" s="64"/>
      <c r="J7773" s="65"/>
      <c r="K7773" s="10"/>
      <c r="L7773" s="21">
        <v>4709.8408045977012</v>
      </c>
      <c r="M7773" s="68"/>
      <c r="N7773" s="4"/>
    </row>
    <row r="7774" spans="2:14">
      <c r="B7774" s="59" t="s">
        <v>37119</v>
      </c>
      <c r="C7774" s="7" t="s">
        <v>39289</v>
      </c>
      <c r="I7774" s="64"/>
      <c r="J7774" s="65"/>
      <c r="K7774" s="10"/>
      <c r="L7774" s="21">
        <v>4409.9252873563219</v>
      </c>
      <c r="M7774" s="68"/>
      <c r="N7774" s="4"/>
    </row>
    <row r="7775" spans="2:14">
      <c r="B7775" s="59" t="s">
        <v>37120</v>
      </c>
      <c r="C7775" s="7" t="s">
        <v>39290</v>
      </c>
      <c r="I7775" s="64"/>
      <c r="J7775" s="65"/>
      <c r="K7775" s="10"/>
      <c r="L7775" s="21">
        <v>4409.9252873563219</v>
      </c>
      <c r="M7775" s="68"/>
      <c r="N7775" s="4"/>
    </row>
    <row r="7776" spans="2:14">
      <c r="B7776" s="59" t="s">
        <v>37121</v>
      </c>
      <c r="C7776" s="7" t="s">
        <v>39291</v>
      </c>
      <c r="I7776" s="64"/>
      <c r="J7776" s="65"/>
      <c r="K7776" s="10"/>
      <c r="L7776" s="21">
        <v>4409.9252873563219</v>
      </c>
      <c r="M7776" s="68"/>
      <c r="N7776" s="4"/>
    </row>
    <row r="7777" spans="2:14">
      <c r="B7777" s="59" t="s">
        <v>37122</v>
      </c>
      <c r="C7777" s="7" t="s">
        <v>39292</v>
      </c>
      <c r="I7777" s="64"/>
      <c r="J7777" s="65"/>
      <c r="K7777" s="10"/>
      <c r="L7777" s="21">
        <v>4667.2132183908043</v>
      </c>
      <c r="M7777" s="68"/>
      <c r="N7777" s="4"/>
    </row>
    <row r="7778" spans="2:14">
      <c r="B7778" s="59" t="s">
        <v>37123</v>
      </c>
      <c r="C7778" s="7" t="s">
        <v>39293</v>
      </c>
      <c r="I7778" s="64"/>
      <c r="J7778" s="65"/>
      <c r="K7778" s="10"/>
      <c r="L7778" s="21">
        <v>4667.2132183908043</v>
      </c>
      <c r="M7778" s="68"/>
      <c r="N7778" s="4"/>
    </row>
    <row r="7779" spans="2:14">
      <c r="B7779" s="59" t="s">
        <v>12741</v>
      </c>
      <c r="C7779" s="7" t="s">
        <v>12742</v>
      </c>
      <c r="I7779" s="64"/>
      <c r="J7779" s="65"/>
      <c r="K7779" s="10"/>
      <c r="L7779" s="21">
        <v>6738.71091954023</v>
      </c>
      <c r="M7779" s="68"/>
      <c r="N7779" s="4"/>
    </row>
    <row r="7780" spans="2:14">
      <c r="B7780" s="59" t="s">
        <v>37124</v>
      </c>
      <c r="C7780" s="7" t="s">
        <v>39294</v>
      </c>
      <c r="I7780" s="64"/>
      <c r="J7780" s="65"/>
      <c r="K7780" s="10"/>
      <c r="L7780" s="21">
        <v>8748.2971264367825</v>
      </c>
      <c r="M7780" s="68"/>
      <c r="N7780" s="4"/>
    </row>
    <row r="7781" spans="2:14">
      <c r="B7781" s="59" t="s">
        <v>37125</v>
      </c>
      <c r="C7781" s="7" t="s">
        <v>39295</v>
      </c>
      <c r="I7781" s="64"/>
      <c r="J7781" s="65"/>
      <c r="K7781" s="10"/>
      <c r="L7781" s="21">
        <v>3748.6902298850578</v>
      </c>
      <c r="M7781" s="68"/>
      <c r="N7781" s="4"/>
    </row>
    <row r="7782" spans="2:14">
      <c r="B7782" s="59" t="s">
        <v>37126</v>
      </c>
      <c r="C7782" s="7" t="s">
        <v>39296</v>
      </c>
      <c r="I7782" s="64"/>
      <c r="J7782" s="65"/>
      <c r="K7782" s="10"/>
      <c r="L7782" s="21">
        <v>3748.6902298850578</v>
      </c>
      <c r="M7782" s="68"/>
      <c r="N7782" s="4"/>
    </row>
    <row r="7783" spans="2:14">
      <c r="B7783" s="59" t="s">
        <v>37127</v>
      </c>
      <c r="C7783" s="7" t="s">
        <v>39297</v>
      </c>
      <c r="I7783" s="64"/>
      <c r="J7783" s="65"/>
      <c r="K7783" s="10"/>
      <c r="L7783" s="21">
        <v>4789.5137931034487</v>
      </c>
      <c r="M7783" s="68"/>
      <c r="N7783" s="4"/>
    </row>
    <row r="7784" spans="2:14">
      <c r="B7784" s="59" t="s">
        <v>37128</v>
      </c>
      <c r="C7784" s="7" t="s">
        <v>39298</v>
      </c>
      <c r="I7784" s="64"/>
      <c r="J7784" s="65"/>
      <c r="K7784" s="10"/>
      <c r="L7784" s="21">
        <v>4918.411494252874</v>
      </c>
      <c r="M7784" s="68"/>
      <c r="N7784" s="4"/>
    </row>
    <row r="7785" spans="2:14">
      <c r="B7785" s="59" t="s">
        <v>12743</v>
      </c>
      <c r="C7785" s="7" t="s">
        <v>12744</v>
      </c>
      <c r="I7785" s="64"/>
      <c r="J7785" s="65"/>
      <c r="K7785" s="10"/>
      <c r="L7785" s="21">
        <v>5249.2827586206895</v>
      </c>
      <c r="M7785" s="68"/>
      <c r="N7785" s="4"/>
    </row>
    <row r="7786" spans="2:14">
      <c r="B7786" s="59" t="s">
        <v>37129</v>
      </c>
      <c r="C7786" s="7" t="s">
        <v>39299</v>
      </c>
      <c r="I7786" s="64"/>
      <c r="J7786" s="65"/>
      <c r="K7786" s="10"/>
      <c r="L7786" s="21">
        <v>6227.6873563218387</v>
      </c>
      <c r="M7786" s="68"/>
      <c r="N7786" s="4"/>
    </row>
    <row r="7787" spans="2:14">
      <c r="B7787" s="59" t="s">
        <v>37130</v>
      </c>
      <c r="C7787" s="7" t="s">
        <v>39300</v>
      </c>
      <c r="I7787" s="64"/>
      <c r="J7787" s="65"/>
      <c r="K7787" s="10"/>
      <c r="L7787" s="21">
        <v>8647.8178160919542</v>
      </c>
      <c r="M7787" s="68"/>
      <c r="N7787" s="4"/>
    </row>
    <row r="7788" spans="2:14">
      <c r="B7788" s="59" t="s">
        <v>37131</v>
      </c>
      <c r="C7788" s="7" t="s">
        <v>39301</v>
      </c>
      <c r="I7788" s="64"/>
      <c r="J7788" s="65"/>
      <c r="K7788" s="10"/>
      <c r="L7788" s="21">
        <v>4194.25</v>
      </c>
      <c r="M7788" s="68"/>
      <c r="N7788" s="4"/>
    </row>
    <row r="7789" spans="2:14">
      <c r="B7789" s="59" t="s">
        <v>37132</v>
      </c>
      <c r="C7789" s="7" t="s">
        <v>39302</v>
      </c>
      <c r="I7789" s="64"/>
      <c r="J7789" s="65"/>
      <c r="K7789" s="10"/>
      <c r="L7789" s="21">
        <v>4194.25</v>
      </c>
      <c r="M7789" s="68"/>
      <c r="N7789" s="4"/>
    </row>
    <row r="7790" spans="2:14">
      <c r="B7790" s="59" t="s">
        <v>37133</v>
      </c>
      <c r="C7790" s="7" t="s">
        <v>39303</v>
      </c>
      <c r="I7790" s="64"/>
      <c r="J7790" s="65"/>
      <c r="K7790" s="10"/>
      <c r="L7790" s="21">
        <v>5293.43275862069</v>
      </c>
      <c r="M7790" s="68"/>
      <c r="N7790" s="4"/>
    </row>
    <row r="7791" spans="2:14">
      <c r="B7791" s="59" t="s">
        <v>37134</v>
      </c>
      <c r="C7791" s="7" t="s">
        <v>39304</v>
      </c>
      <c r="I7791" s="64"/>
      <c r="J7791" s="65"/>
      <c r="K7791" s="10"/>
      <c r="L7791" s="21">
        <v>7350.7212643678158</v>
      </c>
      <c r="M7791" s="68"/>
      <c r="N7791" s="4"/>
    </row>
    <row r="7792" spans="2:14">
      <c r="B7792" s="59" t="s">
        <v>37135</v>
      </c>
      <c r="C7792" s="7" t="s">
        <v>39305</v>
      </c>
      <c r="I7792" s="64"/>
      <c r="J7792" s="65"/>
      <c r="K7792" s="10"/>
      <c r="L7792" s="21">
        <v>8464.1132183908048</v>
      </c>
      <c r="M7792" s="68"/>
      <c r="N7792" s="4"/>
    </row>
    <row r="7793" spans="2:14">
      <c r="B7793" s="59" t="s">
        <v>37136</v>
      </c>
      <c r="C7793" s="7" t="s">
        <v>39306</v>
      </c>
      <c r="I7793" s="64"/>
      <c r="J7793" s="65"/>
      <c r="K7793" s="10"/>
      <c r="L7793" s="21">
        <v>11003.499425287357</v>
      </c>
      <c r="M7793" s="68"/>
      <c r="N7793" s="4"/>
    </row>
    <row r="7794" spans="2:14">
      <c r="B7794" s="59" t="s">
        <v>37137</v>
      </c>
      <c r="C7794" s="7" t="s">
        <v>39307</v>
      </c>
      <c r="I7794" s="64"/>
      <c r="J7794" s="65"/>
      <c r="K7794" s="10"/>
      <c r="L7794" s="21">
        <v>9118.7511494252885</v>
      </c>
      <c r="M7794" s="68"/>
      <c r="N7794" s="4"/>
    </row>
    <row r="7795" spans="2:14">
      <c r="B7795" s="59" t="s">
        <v>37138</v>
      </c>
      <c r="C7795" s="7" t="s">
        <v>39308</v>
      </c>
      <c r="I7795" s="64"/>
      <c r="J7795" s="65"/>
      <c r="K7795" s="10"/>
      <c r="L7795" s="21">
        <v>9118.7511494252885</v>
      </c>
      <c r="M7795" s="68"/>
      <c r="N7795" s="4"/>
    </row>
    <row r="7796" spans="2:14">
      <c r="B7796" s="59" t="s">
        <v>37139</v>
      </c>
      <c r="C7796" s="7" t="s">
        <v>39309</v>
      </c>
      <c r="I7796" s="64"/>
      <c r="J7796" s="65"/>
      <c r="K7796" s="10"/>
      <c r="L7796" s="21">
        <v>9267.9477011494255</v>
      </c>
      <c r="M7796" s="68"/>
      <c r="N7796" s="4"/>
    </row>
    <row r="7797" spans="2:14">
      <c r="B7797" s="59" t="s">
        <v>37140</v>
      </c>
      <c r="C7797" s="7" t="s">
        <v>39310</v>
      </c>
      <c r="I7797" s="64"/>
      <c r="J7797" s="65"/>
      <c r="K7797" s="10"/>
      <c r="L7797" s="21">
        <v>9013.1971264367821</v>
      </c>
      <c r="M7797" s="68"/>
      <c r="N7797" s="4"/>
    </row>
    <row r="7798" spans="2:14">
      <c r="B7798" s="59" t="s">
        <v>37141</v>
      </c>
      <c r="C7798" s="7" t="s">
        <v>39311</v>
      </c>
      <c r="I7798" s="64"/>
      <c r="J7798" s="65"/>
      <c r="K7798" s="10"/>
      <c r="L7798" s="21">
        <v>9174.5729885057463</v>
      </c>
      <c r="M7798" s="68"/>
      <c r="N7798" s="4"/>
    </row>
    <row r="7799" spans="2:14">
      <c r="B7799" s="59" t="s">
        <v>37142</v>
      </c>
      <c r="C7799" s="7" t="s">
        <v>39312</v>
      </c>
      <c r="I7799" s="64"/>
      <c r="J7799" s="65"/>
      <c r="K7799" s="10"/>
      <c r="L7799" s="21">
        <v>7798.8183908045976</v>
      </c>
      <c r="M7799" s="68"/>
      <c r="N7799" s="4"/>
    </row>
    <row r="7800" spans="2:14">
      <c r="B7800" s="59" t="s">
        <v>37143</v>
      </c>
      <c r="C7800" s="7" t="s">
        <v>39313</v>
      </c>
      <c r="I7800" s="64"/>
      <c r="J7800" s="65"/>
      <c r="K7800" s="10"/>
      <c r="L7800" s="21">
        <v>4469.8068965517241</v>
      </c>
      <c r="M7800" s="68"/>
      <c r="N7800" s="4"/>
    </row>
    <row r="7801" spans="2:14">
      <c r="B7801" s="59" t="s">
        <v>37144</v>
      </c>
      <c r="C7801" s="7" t="s">
        <v>39314</v>
      </c>
      <c r="I7801" s="64"/>
      <c r="J7801" s="65"/>
      <c r="K7801" s="10"/>
      <c r="L7801" s="21">
        <v>5566.4522988505751</v>
      </c>
      <c r="M7801" s="68"/>
      <c r="N7801" s="4"/>
    </row>
    <row r="7802" spans="2:14">
      <c r="B7802" s="59" t="s">
        <v>37145</v>
      </c>
      <c r="C7802" s="7" t="s">
        <v>39315</v>
      </c>
      <c r="I7802" s="64"/>
      <c r="J7802" s="65"/>
      <c r="K7802" s="10"/>
      <c r="L7802" s="21">
        <v>5733.4103448275864</v>
      </c>
      <c r="M7802" s="68"/>
      <c r="N7802" s="4"/>
    </row>
    <row r="7803" spans="2:14">
      <c r="B7803" s="59" t="s">
        <v>12745</v>
      </c>
      <c r="C7803" s="7" t="s">
        <v>12746</v>
      </c>
      <c r="I7803" s="64"/>
      <c r="J7803" s="65"/>
      <c r="K7803" s="10"/>
      <c r="L7803" s="21">
        <v>14852.516724137933</v>
      </c>
      <c r="M7803" s="68"/>
      <c r="N7803" s="4"/>
    </row>
    <row r="7804" spans="2:14">
      <c r="B7804" s="59" t="s">
        <v>12747</v>
      </c>
      <c r="C7804" s="7" t="s">
        <v>12748</v>
      </c>
      <c r="I7804" s="64"/>
      <c r="J7804" s="65"/>
      <c r="K7804" s="10"/>
      <c r="L7804" s="21">
        <v>17821.680344827586</v>
      </c>
      <c r="M7804" s="68"/>
      <c r="N7804" s="4"/>
    </row>
    <row r="7805" spans="2:14">
      <c r="B7805" s="59" t="s">
        <v>37146</v>
      </c>
      <c r="C7805" s="7" t="s">
        <v>39316</v>
      </c>
      <c r="I7805" s="64"/>
      <c r="J7805" s="65"/>
      <c r="K7805" s="10"/>
      <c r="L7805" s="21">
        <v>2373.4431034482759</v>
      </c>
      <c r="M7805" s="68"/>
      <c r="N7805" s="4"/>
    </row>
    <row r="7806" spans="2:14">
      <c r="B7806" s="59" t="s">
        <v>12749</v>
      </c>
      <c r="C7806" s="7" t="s">
        <v>12750</v>
      </c>
      <c r="I7806" s="64"/>
      <c r="J7806" s="65"/>
      <c r="K7806" s="10"/>
      <c r="L7806" s="21">
        <v>310.57241379310341</v>
      </c>
      <c r="M7806" s="68"/>
      <c r="N7806" s="4"/>
    </row>
    <row r="7807" spans="2:14">
      <c r="B7807" s="59" t="s">
        <v>37147</v>
      </c>
      <c r="C7807" s="7" t="s">
        <v>39317</v>
      </c>
      <c r="I7807" s="64"/>
      <c r="J7807" s="65"/>
      <c r="K7807" s="10"/>
      <c r="L7807" s="21">
        <v>2724.1057471264371</v>
      </c>
      <c r="M7807" s="68"/>
      <c r="N7807" s="4"/>
    </row>
    <row r="7808" spans="2:14">
      <c r="B7808" s="59" t="s">
        <v>12751</v>
      </c>
      <c r="C7808" s="7" t="s">
        <v>12752</v>
      </c>
      <c r="I7808" s="64"/>
      <c r="J7808" s="65"/>
      <c r="K7808" s="10"/>
      <c r="L7808" s="21">
        <v>271955.37298850575</v>
      </c>
      <c r="M7808" s="68"/>
      <c r="N7808" s="4"/>
    </row>
    <row r="7809" spans="2:14">
      <c r="B7809" s="59" t="s">
        <v>12753</v>
      </c>
      <c r="C7809" s="7" t="s">
        <v>12754</v>
      </c>
      <c r="I7809" s="64"/>
      <c r="J7809" s="65"/>
      <c r="K7809" s="10"/>
      <c r="L7809" s="21">
        <v>19943.620689655174</v>
      </c>
      <c r="M7809" s="68"/>
      <c r="N7809" s="4"/>
    </row>
    <row r="7810" spans="2:14">
      <c r="B7810" s="59" t="s">
        <v>12755</v>
      </c>
      <c r="C7810" s="7" t="s">
        <v>12756</v>
      </c>
      <c r="I7810" s="64"/>
      <c r="J7810" s="65"/>
      <c r="K7810" s="10"/>
      <c r="L7810" s="21">
        <v>87579.390804597715</v>
      </c>
      <c r="M7810" s="68"/>
      <c r="N7810" s="4"/>
    </row>
    <row r="7811" spans="2:14">
      <c r="B7811" s="59" t="s">
        <v>12757</v>
      </c>
      <c r="C7811" s="7" t="s">
        <v>12758</v>
      </c>
      <c r="I7811" s="64"/>
      <c r="J7811" s="65"/>
      <c r="K7811" s="10"/>
      <c r="L7811" s="21">
        <v>8849.283908045978</v>
      </c>
      <c r="M7811" s="68"/>
      <c r="N7811" s="4"/>
    </row>
    <row r="7812" spans="2:14">
      <c r="B7812" s="59" t="s">
        <v>12759</v>
      </c>
      <c r="C7812" s="7" t="s">
        <v>12760</v>
      </c>
      <c r="I7812" s="64"/>
      <c r="J7812" s="65"/>
      <c r="K7812" s="10"/>
      <c r="L7812" s="21">
        <v>59937.431034482761</v>
      </c>
      <c r="M7812" s="68"/>
      <c r="N7812" s="4"/>
    </row>
    <row r="7813" spans="2:14">
      <c r="B7813" s="59" t="s">
        <v>12761</v>
      </c>
      <c r="C7813" s="7" t="s">
        <v>12762</v>
      </c>
      <c r="I7813" s="64"/>
      <c r="J7813" s="65"/>
      <c r="K7813" s="10"/>
      <c r="L7813" s="21">
        <v>66312.792528735634</v>
      </c>
      <c r="M7813" s="68"/>
      <c r="N7813" s="4"/>
    </row>
    <row r="7814" spans="2:14">
      <c r="B7814" s="59" t="s">
        <v>12763</v>
      </c>
      <c r="C7814" s="7" t="s">
        <v>12764</v>
      </c>
      <c r="I7814" s="64"/>
      <c r="J7814" s="65"/>
      <c r="K7814" s="10"/>
      <c r="L7814" s="21">
        <v>69657.535632183906</v>
      </c>
      <c r="M7814" s="68"/>
      <c r="N7814" s="4"/>
    </row>
    <row r="7815" spans="2:14">
      <c r="B7815" s="59" t="s">
        <v>12765</v>
      </c>
      <c r="C7815" s="7" t="s">
        <v>12766</v>
      </c>
      <c r="I7815" s="64"/>
      <c r="J7815" s="65"/>
      <c r="K7815" s="10"/>
      <c r="L7815" s="21">
        <v>73722.887931034478</v>
      </c>
      <c r="M7815" s="68"/>
      <c r="N7815" s="4"/>
    </row>
    <row r="7816" spans="2:14">
      <c r="B7816" s="59" t="s">
        <v>12767</v>
      </c>
      <c r="C7816" s="7" t="s">
        <v>12768</v>
      </c>
      <c r="I7816" s="64"/>
      <c r="J7816" s="65"/>
      <c r="K7816" s="10"/>
      <c r="L7816" s="21">
        <v>81564.33390804597</v>
      </c>
      <c r="M7816" s="68"/>
      <c r="N7816" s="4"/>
    </row>
    <row r="7817" spans="2:14">
      <c r="B7817" s="59" t="s">
        <v>12769</v>
      </c>
      <c r="C7817" s="7" t="s">
        <v>12770</v>
      </c>
      <c r="I7817" s="64"/>
      <c r="J7817" s="65"/>
      <c r="K7817" s="10"/>
      <c r="L7817" s="21">
        <v>85678.910919540227</v>
      </c>
      <c r="M7817" s="68"/>
      <c r="N7817" s="4"/>
    </row>
    <row r="7818" spans="2:14">
      <c r="B7818" s="59" t="s">
        <v>12771</v>
      </c>
      <c r="C7818" s="7" t="s">
        <v>12772</v>
      </c>
      <c r="I7818" s="64"/>
      <c r="J7818" s="65"/>
      <c r="K7818" s="10"/>
      <c r="L7818" s="21">
        <v>77581.191954022986</v>
      </c>
      <c r="M7818" s="68"/>
      <c r="N7818" s="4"/>
    </row>
    <row r="7819" spans="2:14">
      <c r="B7819" s="59" t="s">
        <v>12773</v>
      </c>
      <c r="C7819" s="7" t="s">
        <v>12774</v>
      </c>
      <c r="I7819" s="64"/>
      <c r="J7819" s="65"/>
      <c r="K7819" s="10"/>
      <c r="L7819" s="21">
        <v>83956.553448275852</v>
      </c>
      <c r="M7819" s="68"/>
      <c r="N7819" s="4"/>
    </row>
    <row r="7820" spans="2:14">
      <c r="B7820" s="59" t="s">
        <v>12775</v>
      </c>
      <c r="C7820" s="7" t="s">
        <v>12776</v>
      </c>
      <c r="I7820" s="64"/>
      <c r="J7820" s="65"/>
      <c r="K7820" s="10"/>
      <c r="L7820" s="21">
        <v>87301.804022988508</v>
      </c>
      <c r="M7820" s="68"/>
      <c r="N7820" s="4"/>
    </row>
    <row r="7821" spans="2:14">
      <c r="B7821" s="59" t="s">
        <v>12777</v>
      </c>
      <c r="C7821" s="7" t="s">
        <v>12778</v>
      </c>
      <c r="I7821" s="64"/>
      <c r="J7821" s="65"/>
      <c r="K7821" s="10"/>
      <c r="L7821" s="21">
        <v>95424.896551724145</v>
      </c>
      <c r="M7821" s="68"/>
      <c r="N7821" s="4"/>
    </row>
    <row r="7822" spans="2:14">
      <c r="B7822" s="59" t="s">
        <v>12779</v>
      </c>
      <c r="C7822" s="7" t="s">
        <v>12780</v>
      </c>
      <c r="I7822" s="64"/>
      <c r="J7822" s="65"/>
      <c r="K7822" s="10"/>
      <c r="L7822" s="21">
        <v>103266.84999999999</v>
      </c>
      <c r="M7822" s="68"/>
      <c r="N7822" s="4"/>
    </row>
    <row r="7823" spans="2:14">
      <c r="B7823" s="59" t="s">
        <v>12781</v>
      </c>
      <c r="C7823" s="7" t="s">
        <v>12782</v>
      </c>
      <c r="I7823" s="64"/>
      <c r="J7823" s="65"/>
      <c r="K7823" s="10"/>
      <c r="L7823" s="21">
        <v>107380.91954022988</v>
      </c>
      <c r="M7823" s="68"/>
      <c r="N7823" s="4"/>
    </row>
    <row r="7824" spans="2:14">
      <c r="B7824" s="59" t="s">
        <v>12783</v>
      </c>
      <c r="C7824" s="7" t="s">
        <v>12784</v>
      </c>
      <c r="I7824" s="64"/>
      <c r="J7824" s="65"/>
      <c r="K7824" s="10"/>
      <c r="L7824" s="21">
        <v>43154.848850574715</v>
      </c>
      <c r="M7824" s="68"/>
      <c r="N7824" s="4"/>
    </row>
    <row r="7825" spans="2:14">
      <c r="B7825" s="59" t="s">
        <v>12785</v>
      </c>
      <c r="C7825" s="7" t="s">
        <v>12786</v>
      </c>
      <c r="I7825" s="64"/>
      <c r="J7825" s="65"/>
      <c r="K7825" s="10"/>
      <c r="L7825" s="21">
        <v>53080.479310344825</v>
      </c>
      <c r="M7825" s="68"/>
      <c r="N7825" s="4"/>
    </row>
    <row r="7826" spans="2:14">
      <c r="B7826" s="59" t="s">
        <v>12787</v>
      </c>
      <c r="C7826" s="7" t="s">
        <v>12788</v>
      </c>
      <c r="I7826" s="64"/>
      <c r="J7826" s="65"/>
      <c r="K7826" s="10"/>
      <c r="L7826" s="21">
        <v>46073.316091954024</v>
      </c>
      <c r="M7826" s="68"/>
      <c r="N7826" s="4"/>
    </row>
    <row r="7827" spans="2:14">
      <c r="B7827" s="59" t="s">
        <v>12789</v>
      </c>
      <c r="C7827" s="7" t="s">
        <v>12790</v>
      </c>
      <c r="I7827" s="64"/>
      <c r="J7827" s="65"/>
      <c r="K7827" s="10"/>
      <c r="L7827" s="21">
        <v>56669.823563218393</v>
      </c>
      <c r="M7827" s="68"/>
      <c r="N7827" s="4"/>
    </row>
    <row r="7828" spans="2:14">
      <c r="B7828" s="59" t="s">
        <v>12791</v>
      </c>
      <c r="C7828" s="7" t="s">
        <v>12792</v>
      </c>
      <c r="I7828" s="64"/>
      <c r="J7828" s="65"/>
      <c r="K7828" s="10"/>
      <c r="L7828" s="21">
        <v>58186.147701149421</v>
      </c>
      <c r="M7828" s="68"/>
      <c r="N7828" s="4"/>
    </row>
    <row r="7829" spans="2:14">
      <c r="B7829" s="59" t="s">
        <v>12793</v>
      </c>
      <c r="C7829" s="7" t="s">
        <v>12794</v>
      </c>
      <c r="I7829" s="64"/>
      <c r="J7829" s="65"/>
      <c r="K7829" s="10"/>
      <c r="L7829" s="21">
        <v>71568.672413793101</v>
      </c>
      <c r="M7829" s="68"/>
      <c r="N7829" s="4"/>
    </row>
    <row r="7830" spans="2:14">
      <c r="B7830" s="59" t="s">
        <v>37148</v>
      </c>
      <c r="C7830" s="7" t="s">
        <v>39318</v>
      </c>
      <c r="I7830" s="64"/>
      <c r="J7830" s="65"/>
      <c r="K7830" s="10"/>
      <c r="L7830" s="21">
        <v>65818.51551724138</v>
      </c>
      <c r="M7830" s="68"/>
      <c r="N7830" s="4"/>
    </row>
    <row r="7831" spans="2:14">
      <c r="B7831" s="59" t="s">
        <v>12795</v>
      </c>
      <c r="C7831" s="7" t="s">
        <v>12796</v>
      </c>
      <c r="I7831" s="64"/>
      <c r="J7831" s="65"/>
      <c r="K7831" s="10"/>
      <c r="L7831" s="21">
        <v>72193.87701149426</v>
      </c>
      <c r="M7831" s="68"/>
      <c r="N7831" s="4"/>
    </row>
    <row r="7832" spans="2:14">
      <c r="B7832" s="59" t="s">
        <v>12797</v>
      </c>
      <c r="C7832" s="7" t="s">
        <v>12798</v>
      </c>
      <c r="I7832" s="64"/>
      <c r="J7832" s="65"/>
      <c r="K7832" s="10"/>
      <c r="L7832" s="21">
        <v>75538.620114942532</v>
      </c>
      <c r="M7832" s="68"/>
      <c r="N7832" s="4"/>
    </row>
    <row r="7833" spans="2:14">
      <c r="B7833" s="59" t="s">
        <v>12799</v>
      </c>
      <c r="C7833" s="7" t="s">
        <v>12800</v>
      </c>
      <c r="I7833" s="64"/>
      <c r="J7833" s="65"/>
      <c r="K7833" s="10"/>
      <c r="L7833" s="21">
        <v>80956.8908045977</v>
      </c>
      <c r="M7833" s="68"/>
      <c r="N7833" s="4"/>
    </row>
    <row r="7834" spans="2:14">
      <c r="B7834" s="59" t="s">
        <v>12801</v>
      </c>
      <c r="C7834" s="7" t="s">
        <v>12802</v>
      </c>
      <c r="I7834" s="64"/>
      <c r="J7834" s="65"/>
      <c r="K7834" s="10"/>
      <c r="L7834" s="21">
        <v>88798.336781609192</v>
      </c>
      <c r="M7834" s="68"/>
      <c r="N7834" s="4"/>
    </row>
    <row r="7835" spans="2:14">
      <c r="B7835" s="59" t="s">
        <v>12803</v>
      </c>
      <c r="C7835" s="7" t="s">
        <v>12804</v>
      </c>
      <c r="I7835" s="64"/>
      <c r="J7835" s="65"/>
      <c r="K7835" s="10"/>
      <c r="L7835" s="21">
        <v>92912.913793103449</v>
      </c>
      <c r="M7835" s="68"/>
      <c r="N7835" s="4"/>
    </row>
    <row r="7836" spans="2:14">
      <c r="B7836" s="59" t="s">
        <v>12805</v>
      </c>
      <c r="C7836" s="7" t="s">
        <v>12806</v>
      </c>
      <c r="I7836" s="64"/>
      <c r="J7836" s="65"/>
      <c r="K7836" s="10"/>
      <c r="L7836" s="21">
        <v>65818.51551724138</v>
      </c>
      <c r="M7836" s="68"/>
      <c r="N7836" s="4"/>
    </row>
    <row r="7837" spans="2:14">
      <c r="B7837" s="59" t="s">
        <v>12807</v>
      </c>
      <c r="C7837" s="7" t="s">
        <v>12808</v>
      </c>
      <c r="I7837" s="64"/>
      <c r="J7837" s="65"/>
      <c r="K7837" s="10"/>
      <c r="L7837" s="21">
        <v>72193.87701149426</v>
      </c>
      <c r="M7837" s="68"/>
      <c r="N7837" s="4"/>
    </row>
    <row r="7838" spans="2:14">
      <c r="B7838" s="59" t="s">
        <v>12809</v>
      </c>
      <c r="C7838" s="7" t="s">
        <v>12810</v>
      </c>
      <c r="I7838" s="64"/>
      <c r="J7838" s="65"/>
      <c r="K7838" s="10"/>
      <c r="L7838" s="21">
        <v>75538.620114942532</v>
      </c>
      <c r="M7838" s="68"/>
      <c r="N7838" s="4"/>
    </row>
    <row r="7839" spans="2:14">
      <c r="B7839" s="59" t="s">
        <v>12811</v>
      </c>
      <c r="C7839" s="7" t="s">
        <v>12812</v>
      </c>
      <c r="I7839" s="64"/>
      <c r="J7839" s="65"/>
      <c r="K7839" s="10"/>
      <c r="L7839" s="21">
        <v>80956.8908045977</v>
      </c>
      <c r="M7839" s="68"/>
      <c r="N7839" s="4"/>
    </row>
    <row r="7840" spans="2:14">
      <c r="B7840" s="59" t="s">
        <v>12813</v>
      </c>
      <c r="C7840" s="7" t="s">
        <v>12814</v>
      </c>
      <c r="I7840" s="64"/>
      <c r="J7840" s="65"/>
      <c r="K7840" s="10"/>
      <c r="L7840" s="21">
        <v>88798.336781609192</v>
      </c>
      <c r="M7840" s="68"/>
      <c r="N7840" s="4"/>
    </row>
    <row r="7841" spans="2:14">
      <c r="B7841" s="59" t="s">
        <v>12815</v>
      </c>
      <c r="C7841" s="7" t="s">
        <v>12816</v>
      </c>
      <c r="I7841" s="64"/>
      <c r="J7841" s="65"/>
      <c r="K7841" s="10"/>
      <c r="L7841" s="21">
        <v>92912.913793103449</v>
      </c>
      <c r="M7841" s="68"/>
      <c r="N7841" s="4"/>
    </row>
    <row r="7842" spans="2:14">
      <c r="B7842" s="59" t="s">
        <v>12817</v>
      </c>
      <c r="C7842" s="7" t="s">
        <v>12818</v>
      </c>
      <c r="I7842" s="64"/>
      <c r="J7842" s="65"/>
      <c r="K7842" s="10"/>
      <c r="L7842" s="21">
        <v>71700.107471264375</v>
      </c>
      <c r="M7842" s="68"/>
      <c r="N7842" s="4"/>
    </row>
    <row r="7843" spans="2:14">
      <c r="B7843" s="59" t="s">
        <v>12819</v>
      </c>
      <c r="C7843" s="7" t="s">
        <v>12820</v>
      </c>
      <c r="I7843" s="64"/>
      <c r="J7843" s="65"/>
      <c r="K7843" s="10"/>
      <c r="L7843" s="21">
        <v>78075.468965517241</v>
      </c>
      <c r="M7843" s="68"/>
      <c r="N7843" s="4"/>
    </row>
    <row r="7844" spans="2:14">
      <c r="B7844" s="59" t="s">
        <v>12821</v>
      </c>
      <c r="C7844" s="7" t="s">
        <v>12822</v>
      </c>
      <c r="I7844" s="64"/>
      <c r="J7844" s="65"/>
      <c r="K7844" s="10"/>
      <c r="L7844" s="21">
        <v>81420.212068965513</v>
      </c>
      <c r="M7844" s="68"/>
      <c r="N7844" s="4"/>
    </row>
    <row r="7845" spans="2:14">
      <c r="B7845" s="59" t="s">
        <v>12823</v>
      </c>
      <c r="C7845" s="7" t="s">
        <v>12824</v>
      </c>
      <c r="I7845" s="64"/>
      <c r="J7845" s="65"/>
      <c r="K7845" s="10"/>
      <c r="L7845" s="21">
        <v>88190.893678160923</v>
      </c>
      <c r="M7845" s="68"/>
      <c r="N7845" s="4"/>
    </row>
    <row r="7846" spans="2:14">
      <c r="B7846" s="59" t="s">
        <v>12825</v>
      </c>
      <c r="C7846" s="7" t="s">
        <v>12826</v>
      </c>
      <c r="I7846" s="64"/>
      <c r="J7846" s="65"/>
      <c r="K7846" s="10"/>
      <c r="L7846" s="21">
        <v>96032.339655172414</v>
      </c>
      <c r="M7846" s="68"/>
      <c r="N7846" s="4"/>
    </row>
    <row r="7847" spans="2:14">
      <c r="B7847" s="59" t="s">
        <v>12827</v>
      </c>
      <c r="C7847" s="7" t="s">
        <v>12828</v>
      </c>
      <c r="I7847" s="64"/>
      <c r="J7847" s="65"/>
      <c r="K7847" s="10"/>
      <c r="L7847" s="21">
        <v>100146.91666666667</v>
      </c>
      <c r="M7847" s="68"/>
      <c r="N7847" s="4"/>
    </row>
    <row r="7848" spans="2:14">
      <c r="B7848" s="59" t="s">
        <v>12829</v>
      </c>
      <c r="C7848" s="7" t="s">
        <v>12830</v>
      </c>
      <c r="I7848" s="64"/>
      <c r="J7848" s="65"/>
      <c r="K7848" s="10"/>
      <c r="L7848" s="21">
        <v>86403.579885057465</v>
      </c>
      <c r="M7848" s="68"/>
      <c r="N7848" s="4"/>
    </row>
    <row r="7849" spans="2:14">
      <c r="B7849" s="59" t="s">
        <v>12831</v>
      </c>
      <c r="C7849" s="7" t="s">
        <v>12832</v>
      </c>
      <c r="I7849" s="64"/>
      <c r="J7849" s="65"/>
      <c r="K7849" s="10"/>
      <c r="L7849" s="21">
        <v>92778.941379310345</v>
      </c>
      <c r="M7849" s="68"/>
      <c r="N7849" s="4"/>
    </row>
    <row r="7850" spans="2:14">
      <c r="B7850" s="59" t="s">
        <v>12833</v>
      </c>
      <c r="C7850" s="7" t="s">
        <v>12834</v>
      </c>
      <c r="I7850" s="64"/>
      <c r="J7850" s="65"/>
      <c r="K7850" s="10"/>
      <c r="L7850" s="21">
        <v>96123.684482758632</v>
      </c>
      <c r="M7850" s="68"/>
      <c r="N7850" s="4"/>
    </row>
    <row r="7851" spans="2:14">
      <c r="B7851" s="59" t="s">
        <v>12835</v>
      </c>
      <c r="C7851" s="7" t="s">
        <v>12836</v>
      </c>
      <c r="I7851" s="64"/>
      <c r="J7851" s="65"/>
      <c r="K7851" s="10"/>
      <c r="L7851" s="21">
        <v>106276.15459770114</v>
      </c>
      <c r="M7851" s="68"/>
      <c r="N7851" s="4"/>
    </row>
    <row r="7852" spans="2:14">
      <c r="B7852" s="59" t="s">
        <v>12837</v>
      </c>
      <c r="C7852" s="7" t="s">
        <v>12838</v>
      </c>
      <c r="I7852" s="64"/>
      <c r="J7852" s="65"/>
      <c r="K7852" s="10"/>
      <c r="L7852" s="21">
        <v>114117.60057471265</v>
      </c>
      <c r="M7852" s="68"/>
      <c r="N7852" s="4"/>
    </row>
    <row r="7853" spans="2:14">
      <c r="B7853" s="59" t="s">
        <v>12839</v>
      </c>
      <c r="C7853" s="7" t="s">
        <v>12840</v>
      </c>
      <c r="I7853" s="64"/>
      <c r="J7853" s="65"/>
      <c r="K7853" s="10"/>
      <c r="L7853" s="21">
        <v>118232.1775862069</v>
      </c>
      <c r="M7853" s="68"/>
      <c r="N7853" s="4"/>
    </row>
    <row r="7854" spans="2:14">
      <c r="B7854" s="59" t="s">
        <v>12841</v>
      </c>
      <c r="C7854" s="7" t="s">
        <v>12842</v>
      </c>
      <c r="I7854" s="64"/>
      <c r="J7854" s="65"/>
      <c r="K7854" s="10"/>
      <c r="L7854" s="21">
        <v>2388.1597701149426</v>
      </c>
      <c r="M7854" s="68"/>
      <c r="N7854" s="4"/>
    </row>
    <row r="7855" spans="2:14">
      <c r="B7855" s="59" t="s">
        <v>12843</v>
      </c>
      <c r="C7855" s="7" t="s">
        <v>12844</v>
      </c>
      <c r="I7855" s="64"/>
      <c r="J7855" s="65"/>
      <c r="K7855" s="10"/>
      <c r="L7855" s="21">
        <v>2388.1597701149426</v>
      </c>
      <c r="M7855" s="68"/>
      <c r="N7855" s="4"/>
    </row>
    <row r="7856" spans="2:14">
      <c r="B7856" s="59" t="s">
        <v>12845</v>
      </c>
      <c r="C7856" s="7" t="s">
        <v>12846</v>
      </c>
      <c r="I7856" s="64"/>
      <c r="J7856" s="65"/>
      <c r="K7856" s="10"/>
      <c r="L7856" s="21">
        <v>2907.8103448275865</v>
      </c>
      <c r="M7856" s="68"/>
      <c r="N7856" s="4"/>
    </row>
    <row r="7857" spans="2:14">
      <c r="B7857" s="59" t="s">
        <v>12847</v>
      </c>
      <c r="C7857" s="7" t="s">
        <v>12848</v>
      </c>
      <c r="I7857" s="64"/>
      <c r="J7857" s="65"/>
      <c r="K7857" s="10"/>
      <c r="L7857" s="21">
        <v>2907.8103448275865</v>
      </c>
      <c r="M7857" s="68"/>
      <c r="N7857" s="4"/>
    </row>
    <row r="7858" spans="2:14">
      <c r="B7858" s="59" t="s">
        <v>12849</v>
      </c>
      <c r="C7858" s="7" t="s">
        <v>12850</v>
      </c>
      <c r="I7858" s="64"/>
      <c r="J7858" s="65"/>
      <c r="K7858" s="10"/>
      <c r="L7858" s="21">
        <v>3029.0959770114946</v>
      </c>
      <c r="M7858" s="68"/>
      <c r="N7858" s="4"/>
    </row>
    <row r="7859" spans="2:14">
      <c r="B7859" s="59" t="s">
        <v>12851</v>
      </c>
      <c r="C7859" s="7" t="s">
        <v>12852</v>
      </c>
      <c r="I7859" s="64"/>
      <c r="J7859" s="65"/>
      <c r="K7859" s="10"/>
      <c r="L7859" s="21">
        <v>1804.0603448275863</v>
      </c>
      <c r="M7859" s="68"/>
      <c r="N7859" s="4"/>
    </row>
    <row r="7860" spans="2:14">
      <c r="B7860" s="59" t="s">
        <v>12853</v>
      </c>
      <c r="C7860" s="7" t="s">
        <v>12854</v>
      </c>
      <c r="I7860" s="64"/>
      <c r="J7860" s="65"/>
      <c r="K7860" s="10"/>
      <c r="L7860" s="21">
        <v>1984.7201149425287</v>
      </c>
      <c r="M7860" s="68"/>
      <c r="N7860" s="4"/>
    </row>
    <row r="7861" spans="2:14">
      <c r="B7861" s="59" t="s">
        <v>12855</v>
      </c>
      <c r="C7861" s="7" t="s">
        <v>12856</v>
      </c>
      <c r="I7861" s="64"/>
      <c r="J7861" s="65"/>
      <c r="K7861" s="10"/>
      <c r="L7861" s="21">
        <v>15879.7908045977</v>
      </c>
      <c r="M7861" s="68"/>
      <c r="N7861" s="4"/>
    </row>
    <row r="7862" spans="2:14">
      <c r="B7862" s="59" t="s">
        <v>12857</v>
      </c>
      <c r="C7862" s="7" t="s">
        <v>12858</v>
      </c>
      <c r="I7862" s="64"/>
      <c r="J7862" s="65"/>
      <c r="K7862" s="10"/>
      <c r="L7862" s="21">
        <v>21173.223563218391</v>
      </c>
      <c r="M7862" s="68"/>
      <c r="N7862" s="4"/>
    </row>
    <row r="7863" spans="2:14">
      <c r="B7863" s="59" t="s">
        <v>12859</v>
      </c>
      <c r="C7863" s="7" t="s">
        <v>12860</v>
      </c>
      <c r="I7863" s="64"/>
      <c r="J7863" s="65"/>
      <c r="K7863" s="10"/>
      <c r="L7863" s="21">
        <v>333.91609195402299</v>
      </c>
      <c r="M7863" s="68"/>
      <c r="N7863" s="4"/>
    </row>
    <row r="7864" spans="2:14">
      <c r="B7864" s="59" t="s">
        <v>12861</v>
      </c>
      <c r="C7864" s="7" t="s">
        <v>12862</v>
      </c>
      <c r="I7864" s="64"/>
      <c r="J7864" s="65"/>
      <c r="K7864" s="10"/>
      <c r="L7864" s="21">
        <v>333.91609195402299</v>
      </c>
      <c r="M7864" s="68"/>
      <c r="N7864" s="4"/>
    </row>
    <row r="7865" spans="2:14">
      <c r="B7865" s="59" t="s">
        <v>12863</v>
      </c>
      <c r="C7865" s="7" t="s">
        <v>12864</v>
      </c>
      <c r="I7865" s="64"/>
      <c r="J7865" s="65"/>
      <c r="K7865" s="10"/>
      <c r="L7865" s="21">
        <v>333.91609195402299</v>
      </c>
      <c r="M7865" s="68"/>
      <c r="N7865" s="4"/>
    </row>
    <row r="7866" spans="2:14">
      <c r="B7866" s="59" t="s">
        <v>12865</v>
      </c>
      <c r="C7866" s="7" t="s">
        <v>12866</v>
      </c>
      <c r="I7866" s="64"/>
      <c r="J7866" s="65"/>
      <c r="K7866" s="10"/>
      <c r="L7866" s="21">
        <v>7586.187931034483</v>
      </c>
      <c r="M7866" s="68"/>
      <c r="N7866" s="4"/>
    </row>
    <row r="7867" spans="2:14">
      <c r="B7867" s="59" t="s">
        <v>12867</v>
      </c>
      <c r="C7867" s="7" t="s">
        <v>12868</v>
      </c>
      <c r="I7867" s="64"/>
      <c r="J7867" s="65"/>
      <c r="K7867" s="10"/>
      <c r="L7867" s="21">
        <v>2306.4568965517242</v>
      </c>
      <c r="M7867" s="68"/>
      <c r="N7867" s="4"/>
    </row>
    <row r="7868" spans="2:14">
      <c r="B7868" s="59" t="s">
        <v>12869</v>
      </c>
      <c r="C7868" s="7" t="s">
        <v>12870</v>
      </c>
      <c r="I7868" s="64"/>
      <c r="J7868" s="65"/>
      <c r="K7868" s="10"/>
      <c r="L7868" s="21">
        <v>1311.3057471264367</v>
      </c>
      <c r="M7868" s="68"/>
      <c r="N7868" s="4"/>
    </row>
    <row r="7869" spans="2:14">
      <c r="B7869" s="59" t="s">
        <v>12871</v>
      </c>
      <c r="C7869" s="7" t="s">
        <v>12872</v>
      </c>
      <c r="I7869" s="64"/>
      <c r="J7869" s="65"/>
      <c r="K7869" s="10"/>
      <c r="L7869" s="21">
        <v>60816.371264367815</v>
      </c>
      <c r="M7869" s="68"/>
      <c r="N7869" s="4"/>
    </row>
    <row r="7870" spans="2:14">
      <c r="B7870" s="59" t="s">
        <v>12873</v>
      </c>
      <c r="C7870" s="7" t="s">
        <v>12874</v>
      </c>
      <c r="I7870" s="64"/>
      <c r="J7870" s="65"/>
      <c r="K7870" s="10"/>
      <c r="L7870" s="21">
        <v>66707.097701149425</v>
      </c>
      <c r="M7870" s="68"/>
      <c r="N7870" s="4"/>
    </row>
    <row r="7871" spans="2:14">
      <c r="B7871" s="59" t="s">
        <v>12875</v>
      </c>
      <c r="C7871" s="7" t="s">
        <v>12876</v>
      </c>
      <c r="I7871" s="64"/>
      <c r="J7871" s="65"/>
      <c r="K7871" s="10"/>
      <c r="L7871" s="21">
        <v>69798.105172413794</v>
      </c>
      <c r="M7871" s="68"/>
      <c r="N7871" s="4"/>
    </row>
    <row r="7872" spans="2:14">
      <c r="B7872" s="59" t="s">
        <v>12877</v>
      </c>
      <c r="C7872" s="7" t="s">
        <v>12878</v>
      </c>
      <c r="I7872" s="64"/>
      <c r="J7872" s="65"/>
      <c r="K7872" s="10"/>
      <c r="L7872" s="21">
        <v>74804.309195402297</v>
      </c>
      <c r="M7872" s="68"/>
      <c r="N7872" s="4"/>
    </row>
    <row r="7873" spans="2:14">
      <c r="B7873" s="59" t="s">
        <v>12879</v>
      </c>
      <c r="C7873" s="7" t="s">
        <v>12880</v>
      </c>
      <c r="I7873" s="64"/>
      <c r="J7873" s="65"/>
      <c r="K7873" s="10"/>
      <c r="L7873" s="21">
        <v>82049.983908045979</v>
      </c>
      <c r="M7873" s="68"/>
      <c r="N7873" s="4"/>
    </row>
    <row r="7874" spans="2:14">
      <c r="B7874" s="59" t="s">
        <v>12881</v>
      </c>
      <c r="C7874" s="7" t="s">
        <v>12882</v>
      </c>
      <c r="I7874" s="64"/>
      <c r="J7874" s="65"/>
      <c r="K7874" s="10"/>
      <c r="L7874" s="21">
        <v>85851.45114942528</v>
      </c>
      <c r="M7874" s="68"/>
      <c r="N7874" s="4"/>
    </row>
    <row r="7875" spans="2:14">
      <c r="B7875" s="59" t="s">
        <v>12883</v>
      </c>
      <c r="C7875" s="7" t="s">
        <v>12884</v>
      </c>
      <c r="I7875" s="64"/>
      <c r="J7875" s="65"/>
      <c r="K7875" s="10"/>
      <c r="L7875" s="21">
        <v>90723.682758620693</v>
      </c>
      <c r="M7875" s="68"/>
      <c r="N7875" s="4"/>
    </row>
    <row r="7876" spans="2:14">
      <c r="B7876" s="59" t="s">
        <v>12885</v>
      </c>
      <c r="C7876" s="7" t="s">
        <v>12886</v>
      </c>
      <c r="I7876" s="64"/>
      <c r="J7876" s="65"/>
      <c r="K7876" s="10"/>
      <c r="L7876" s="21">
        <v>97417.736206896559</v>
      </c>
      <c r="M7876" s="68"/>
      <c r="N7876" s="4"/>
    </row>
    <row r="7877" spans="2:14">
      <c r="B7877" s="59" t="s">
        <v>12887</v>
      </c>
      <c r="C7877" s="7" t="s">
        <v>12888</v>
      </c>
      <c r="I7877" s="64"/>
      <c r="J7877" s="65"/>
      <c r="K7877" s="10"/>
      <c r="L7877" s="21">
        <v>100929.94482758621</v>
      </c>
      <c r="M7877" s="68"/>
      <c r="N7877" s="4"/>
    </row>
    <row r="7878" spans="2:14">
      <c r="B7878" s="59" t="s">
        <v>12889</v>
      </c>
      <c r="C7878" s="7" t="s">
        <v>12890</v>
      </c>
      <c r="I7878" s="64"/>
      <c r="J7878" s="65"/>
      <c r="K7878" s="10"/>
      <c r="L7878" s="21">
        <v>111589.88620689655</v>
      </c>
      <c r="M7878" s="68"/>
      <c r="N7878" s="4"/>
    </row>
    <row r="7879" spans="2:14">
      <c r="B7879" s="59" t="s">
        <v>12891</v>
      </c>
      <c r="C7879" s="7" t="s">
        <v>12892</v>
      </c>
      <c r="I7879" s="64"/>
      <c r="J7879" s="65"/>
      <c r="K7879" s="10"/>
      <c r="L7879" s="21">
        <v>119823.60747126436</v>
      </c>
      <c r="M7879" s="68"/>
      <c r="N7879" s="4"/>
    </row>
    <row r="7880" spans="2:14">
      <c r="B7880" s="59" t="s">
        <v>12893</v>
      </c>
      <c r="C7880" s="7" t="s">
        <v>12894</v>
      </c>
      <c r="I7880" s="64"/>
      <c r="J7880" s="65"/>
      <c r="K7880" s="10"/>
      <c r="L7880" s="21">
        <v>124143.71034482759</v>
      </c>
      <c r="M7880" s="68"/>
      <c r="N7880" s="4"/>
    </row>
    <row r="7881" spans="2:14">
      <c r="B7881" s="59" t="s">
        <v>12895</v>
      </c>
      <c r="C7881" s="7" t="s">
        <v>12896</v>
      </c>
      <c r="I7881" s="64"/>
      <c r="J7881" s="65"/>
      <c r="K7881" s="10"/>
      <c r="L7881" s="21">
        <v>69109.46666666666</v>
      </c>
      <c r="M7881" s="68"/>
      <c r="N7881" s="4"/>
    </row>
    <row r="7882" spans="2:14">
      <c r="B7882" s="59" t="s">
        <v>12897</v>
      </c>
      <c r="C7882" s="7" t="s">
        <v>12898</v>
      </c>
      <c r="I7882" s="64"/>
      <c r="J7882" s="65"/>
      <c r="K7882" s="10"/>
      <c r="L7882" s="21">
        <v>75803.520114942527</v>
      </c>
      <c r="M7882" s="68"/>
      <c r="N7882" s="4"/>
    </row>
    <row r="7883" spans="2:14">
      <c r="B7883" s="59" t="s">
        <v>12899</v>
      </c>
      <c r="C7883" s="7" t="s">
        <v>12900</v>
      </c>
      <c r="I7883" s="64"/>
      <c r="J7883" s="65"/>
      <c r="K7883" s="10"/>
      <c r="L7883" s="21">
        <v>79315.728735632176</v>
      </c>
      <c r="M7883" s="68"/>
      <c r="N7883" s="4"/>
    </row>
    <row r="7884" spans="2:14">
      <c r="B7884" s="59" t="s">
        <v>12901</v>
      </c>
      <c r="C7884" s="7" t="s">
        <v>12902</v>
      </c>
      <c r="I7884" s="64"/>
      <c r="J7884" s="65"/>
      <c r="K7884" s="10"/>
      <c r="L7884" s="21">
        <v>85004.989080459782</v>
      </c>
      <c r="M7884" s="68"/>
      <c r="N7884" s="4"/>
    </row>
    <row r="7885" spans="2:14">
      <c r="B7885" s="59" t="s">
        <v>12903</v>
      </c>
      <c r="C7885" s="7" t="s">
        <v>12904</v>
      </c>
      <c r="I7885" s="64"/>
      <c r="J7885" s="65"/>
      <c r="K7885" s="10"/>
      <c r="L7885" s="21">
        <v>93238.202873563219</v>
      </c>
      <c r="M7885" s="68"/>
      <c r="N7885" s="4"/>
    </row>
    <row r="7886" spans="2:14">
      <c r="B7886" s="59" t="s">
        <v>12905</v>
      </c>
      <c r="C7886" s="7" t="s">
        <v>12906</v>
      </c>
      <c r="I7886" s="64"/>
      <c r="J7886" s="65"/>
      <c r="K7886" s="10"/>
      <c r="L7886" s="21">
        <v>97558.305747126433</v>
      </c>
      <c r="M7886" s="68"/>
      <c r="N7886" s="4"/>
    </row>
    <row r="7887" spans="2:14">
      <c r="B7887" s="59" t="s">
        <v>12907</v>
      </c>
      <c r="C7887" s="7" t="s">
        <v>12908</v>
      </c>
      <c r="I7887" s="64"/>
      <c r="J7887" s="65"/>
      <c r="K7887" s="10"/>
      <c r="L7887" s="21">
        <v>75284.884482758629</v>
      </c>
      <c r="M7887" s="68"/>
      <c r="N7887" s="4"/>
    </row>
    <row r="7888" spans="2:14">
      <c r="B7888" s="59" t="s">
        <v>12909</v>
      </c>
      <c r="C7888" s="7" t="s">
        <v>12910</v>
      </c>
      <c r="I7888" s="64"/>
      <c r="J7888" s="65"/>
      <c r="K7888" s="10"/>
      <c r="L7888" s="21">
        <v>81978.937931034496</v>
      </c>
      <c r="M7888" s="68"/>
      <c r="N7888" s="4"/>
    </row>
    <row r="7889" spans="2:14">
      <c r="B7889" s="59" t="s">
        <v>12911</v>
      </c>
      <c r="C7889" s="7" t="s">
        <v>12912</v>
      </c>
      <c r="I7889" s="64"/>
      <c r="J7889" s="65"/>
      <c r="K7889" s="10"/>
      <c r="L7889" s="21">
        <v>85491.146551724145</v>
      </c>
      <c r="M7889" s="68"/>
      <c r="N7889" s="4"/>
    </row>
    <row r="7890" spans="2:14">
      <c r="B7890" s="59" t="s">
        <v>12913</v>
      </c>
      <c r="C7890" s="7" t="s">
        <v>12914</v>
      </c>
      <c r="I7890" s="64"/>
      <c r="J7890" s="65"/>
      <c r="K7890" s="10"/>
      <c r="L7890" s="21">
        <v>92600.311494252877</v>
      </c>
      <c r="M7890" s="68"/>
      <c r="N7890" s="4"/>
    </row>
    <row r="7891" spans="2:14">
      <c r="B7891" s="59" t="s">
        <v>12915</v>
      </c>
      <c r="C7891" s="7" t="s">
        <v>12916</v>
      </c>
      <c r="I7891" s="64"/>
      <c r="J7891" s="65"/>
      <c r="K7891" s="10"/>
      <c r="L7891" s="21">
        <v>100834.0327586207</v>
      </c>
      <c r="M7891" s="68"/>
      <c r="N7891" s="4"/>
    </row>
    <row r="7892" spans="2:14">
      <c r="B7892" s="59" t="s">
        <v>12917</v>
      </c>
      <c r="C7892" s="7" t="s">
        <v>12918</v>
      </c>
      <c r="I7892" s="64"/>
      <c r="J7892" s="65"/>
      <c r="K7892" s="10"/>
      <c r="L7892" s="21">
        <v>105154.13563218391</v>
      </c>
      <c r="M7892" s="68"/>
      <c r="N7892" s="4"/>
    </row>
    <row r="7893" spans="2:14">
      <c r="B7893" s="59" t="s">
        <v>12919</v>
      </c>
      <c r="C7893" s="7" t="s">
        <v>12920</v>
      </c>
      <c r="I7893" s="64"/>
      <c r="J7893" s="65"/>
      <c r="K7893" s="10"/>
      <c r="L7893" s="21">
        <v>45312.616666666661</v>
      </c>
      <c r="M7893" s="68"/>
      <c r="N7893" s="4"/>
    </row>
    <row r="7894" spans="2:14">
      <c r="B7894" s="59" t="s">
        <v>12921</v>
      </c>
      <c r="C7894" s="7" t="s">
        <v>12922</v>
      </c>
      <c r="I7894" s="64"/>
      <c r="J7894" s="65"/>
      <c r="K7894" s="10"/>
      <c r="L7894" s="21">
        <v>55734.554022988501</v>
      </c>
      <c r="M7894" s="68"/>
      <c r="N7894" s="4"/>
    </row>
    <row r="7895" spans="2:14">
      <c r="B7895" s="59" t="s">
        <v>12923</v>
      </c>
      <c r="C7895" s="7" t="s">
        <v>12924</v>
      </c>
      <c r="I7895" s="64"/>
      <c r="J7895" s="65"/>
      <c r="K7895" s="10"/>
      <c r="L7895" s="21">
        <v>48376.728160919542</v>
      </c>
      <c r="M7895" s="68"/>
      <c r="N7895" s="4"/>
    </row>
    <row r="7896" spans="2:14">
      <c r="B7896" s="59" t="s">
        <v>12925</v>
      </c>
      <c r="C7896" s="7" t="s">
        <v>12926</v>
      </c>
      <c r="I7896" s="64"/>
      <c r="J7896" s="65"/>
      <c r="K7896" s="10"/>
      <c r="L7896" s="21">
        <v>59503.543103448275</v>
      </c>
      <c r="M7896" s="68"/>
      <c r="N7896" s="4"/>
    </row>
    <row r="7897" spans="2:14">
      <c r="B7897" s="59" t="s">
        <v>12927</v>
      </c>
      <c r="C7897" s="7" t="s">
        <v>12928</v>
      </c>
      <c r="I7897" s="64"/>
      <c r="J7897" s="65"/>
      <c r="K7897" s="10"/>
      <c r="L7897" s="21">
        <v>61095.480459770115</v>
      </c>
      <c r="M7897" s="68"/>
      <c r="N7897" s="4"/>
    </row>
    <row r="7898" spans="2:14">
      <c r="B7898" s="59" t="s">
        <v>12929</v>
      </c>
      <c r="C7898" s="7" t="s">
        <v>12930</v>
      </c>
      <c r="I7898" s="64"/>
      <c r="J7898" s="65"/>
      <c r="K7898" s="10"/>
      <c r="L7898" s="21">
        <v>75147.359770114941</v>
      </c>
      <c r="M7898" s="68"/>
      <c r="N7898" s="4"/>
    </row>
    <row r="7899" spans="2:14">
      <c r="B7899" s="59" t="s">
        <v>12931</v>
      </c>
      <c r="C7899" s="7" t="s">
        <v>12932</v>
      </c>
      <c r="I7899" s="64"/>
      <c r="J7899" s="65"/>
      <c r="K7899" s="10"/>
      <c r="L7899" s="21">
        <v>1804.0603448275863</v>
      </c>
      <c r="M7899" s="68"/>
      <c r="N7899" s="4"/>
    </row>
    <row r="7900" spans="2:14">
      <c r="B7900" s="59" t="s">
        <v>12933</v>
      </c>
      <c r="C7900" s="7" t="s">
        <v>12934</v>
      </c>
      <c r="I7900" s="64"/>
      <c r="J7900" s="65"/>
      <c r="K7900" s="10"/>
      <c r="L7900" s="21">
        <v>1804.0603448275863</v>
      </c>
      <c r="M7900" s="68"/>
      <c r="N7900" s="4"/>
    </row>
    <row r="7901" spans="2:14">
      <c r="B7901" s="59" t="s">
        <v>12935</v>
      </c>
      <c r="C7901" s="7" t="s">
        <v>12936</v>
      </c>
      <c r="I7901" s="64"/>
      <c r="J7901" s="65"/>
      <c r="K7901" s="10"/>
      <c r="L7901" s="21">
        <v>6035.8632183908048</v>
      </c>
      <c r="M7901" s="68"/>
      <c r="N7901" s="4"/>
    </row>
    <row r="7902" spans="2:14">
      <c r="B7902" s="59" t="s">
        <v>37149</v>
      </c>
      <c r="C7902" s="7" t="s">
        <v>39319</v>
      </c>
      <c r="I7902" s="64"/>
      <c r="J7902" s="65"/>
      <c r="K7902" s="10"/>
      <c r="L7902" s="21">
        <v>6035.8632183908048</v>
      </c>
      <c r="M7902" s="68"/>
      <c r="N7902" s="4"/>
    </row>
    <row r="7903" spans="2:14">
      <c r="B7903" s="59" t="s">
        <v>12937</v>
      </c>
      <c r="C7903" s="7" t="s">
        <v>12938</v>
      </c>
      <c r="I7903" s="64"/>
      <c r="J7903" s="65"/>
      <c r="K7903" s="10"/>
      <c r="L7903" s="21">
        <v>435.91781609195402</v>
      </c>
      <c r="M7903" s="68"/>
      <c r="N7903" s="4"/>
    </row>
    <row r="7904" spans="2:14">
      <c r="B7904" s="59" t="s">
        <v>12939</v>
      </c>
      <c r="C7904" s="7" t="s">
        <v>12940</v>
      </c>
      <c r="I7904" s="64"/>
      <c r="J7904" s="65"/>
      <c r="K7904" s="10"/>
      <c r="L7904" s="21">
        <v>435.91781609195402</v>
      </c>
      <c r="M7904" s="68"/>
      <c r="N7904" s="4"/>
    </row>
    <row r="7905" spans="2:14">
      <c r="B7905" s="59" t="s">
        <v>12941</v>
      </c>
      <c r="C7905" s="7" t="s">
        <v>12942</v>
      </c>
      <c r="I7905" s="64"/>
      <c r="J7905" s="65"/>
      <c r="K7905" s="10"/>
      <c r="L7905" s="21">
        <v>435.91781609195402</v>
      </c>
      <c r="M7905" s="68"/>
      <c r="N7905" s="4"/>
    </row>
    <row r="7906" spans="2:14">
      <c r="B7906" s="59" t="s">
        <v>12943</v>
      </c>
      <c r="C7906" s="7" t="s">
        <v>12944</v>
      </c>
      <c r="I7906" s="64"/>
      <c r="J7906" s="65"/>
      <c r="K7906" s="10"/>
      <c r="L7906" s="21">
        <v>435.91781609195402</v>
      </c>
      <c r="M7906" s="68"/>
      <c r="N7906" s="4"/>
    </row>
    <row r="7907" spans="2:14">
      <c r="B7907" s="59" t="s">
        <v>12945</v>
      </c>
      <c r="C7907" s="7" t="s">
        <v>12946</v>
      </c>
      <c r="I7907" s="64"/>
      <c r="J7907" s="65"/>
      <c r="K7907" s="10"/>
      <c r="L7907" s="21">
        <v>435.91781609195402</v>
      </c>
      <c r="M7907" s="68"/>
      <c r="N7907" s="4"/>
    </row>
    <row r="7908" spans="2:14">
      <c r="B7908" s="59" t="s">
        <v>12947</v>
      </c>
      <c r="C7908" s="7" t="s">
        <v>12948</v>
      </c>
      <c r="I7908" s="64"/>
      <c r="J7908" s="65"/>
      <c r="K7908" s="10"/>
      <c r="L7908" s="21">
        <v>306.51264367816094</v>
      </c>
      <c r="M7908" s="68"/>
      <c r="N7908" s="4"/>
    </row>
    <row r="7909" spans="2:14">
      <c r="B7909" s="59" t="s">
        <v>12949</v>
      </c>
      <c r="C7909" s="7" t="s">
        <v>12950</v>
      </c>
      <c r="I7909" s="64"/>
      <c r="J7909" s="65"/>
      <c r="K7909" s="10"/>
      <c r="L7909" s="21">
        <v>519.14310344827584</v>
      </c>
      <c r="M7909" s="68"/>
      <c r="N7909" s="4"/>
    </row>
    <row r="7910" spans="2:14">
      <c r="B7910" s="59" t="s">
        <v>12951</v>
      </c>
      <c r="C7910" s="7" t="s">
        <v>12952</v>
      </c>
      <c r="I7910" s="64"/>
      <c r="J7910" s="65"/>
      <c r="K7910" s="10"/>
      <c r="L7910" s="21">
        <v>1614.2660919540228</v>
      </c>
      <c r="M7910" s="68"/>
      <c r="N7910" s="4"/>
    </row>
    <row r="7911" spans="2:14">
      <c r="B7911" s="59" t="s">
        <v>12953</v>
      </c>
      <c r="C7911" s="7" t="s">
        <v>12954</v>
      </c>
      <c r="I7911" s="64"/>
      <c r="J7911" s="65"/>
      <c r="K7911" s="10"/>
      <c r="L7911" s="21">
        <v>55.314367816091952</v>
      </c>
      <c r="M7911" s="68"/>
      <c r="N7911" s="4"/>
    </row>
    <row r="7912" spans="2:14">
      <c r="B7912" s="59" t="s">
        <v>12955</v>
      </c>
      <c r="C7912" s="7" t="s">
        <v>12956</v>
      </c>
      <c r="I7912" s="64"/>
      <c r="J7912" s="65"/>
      <c r="K7912" s="10"/>
      <c r="L7912" s="21">
        <v>82.71781609195402</v>
      </c>
      <c r="M7912" s="68"/>
      <c r="N7912" s="4"/>
    </row>
    <row r="7913" spans="2:14">
      <c r="B7913" s="59" t="s">
        <v>12957</v>
      </c>
      <c r="C7913" s="7" t="s">
        <v>12958</v>
      </c>
      <c r="I7913" s="64"/>
      <c r="J7913" s="65"/>
      <c r="K7913" s="10"/>
      <c r="L7913" s="21">
        <v>83.225287356321843</v>
      </c>
      <c r="M7913" s="68"/>
      <c r="N7913" s="4"/>
    </row>
    <row r="7914" spans="2:14">
      <c r="B7914" s="59" t="s">
        <v>12959</v>
      </c>
      <c r="C7914" s="7" t="s">
        <v>12960</v>
      </c>
      <c r="I7914" s="64"/>
      <c r="J7914" s="65"/>
      <c r="K7914" s="10"/>
      <c r="L7914" s="21">
        <v>123.82298850574712</v>
      </c>
      <c r="M7914" s="68"/>
      <c r="N7914" s="4"/>
    </row>
    <row r="7915" spans="2:14">
      <c r="B7915" s="59" t="s">
        <v>12961</v>
      </c>
      <c r="C7915" s="7" t="s">
        <v>12962</v>
      </c>
      <c r="I7915" s="64"/>
      <c r="J7915" s="65"/>
      <c r="K7915" s="10"/>
      <c r="L7915" s="21">
        <v>84691.879310344826</v>
      </c>
      <c r="M7915" s="68"/>
      <c r="N7915" s="4"/>
    </row>
    <row r="7916" spans="2:14">
      <c r="B7916" s="59" t="s">
        <v>12963</v>
      </c>
      <c r="C7916" s="7" t="s">
        <v>12964</v>
      </c>
      <c r="I7916" s="64"/>
      <c r="J7916" s="65"/>
      <c r="K7916" s="10"/>
      <c r="L7916" s="21">
        <v>422.21609195402294</v>
      </c>
      <c r="M7916" s="68"/>
      <c r="N7916" s="4"/>
    </row>
    <row r="7917" spans="2:14">
      <c r="B7917" s="59" t="s">
        <v>37150</v>
      </c>
      <c r="C7917" s="7" t="s">
        <v>39320</v>
      </c>
      <c r="I7917" s="64"/>
      <c r="J7917" s="65"/>
      <c r="K7917" s="10"/>
      <c r="L7917" s="21">
        <v>2172.4844827586207</v>
      </c>
      <c r="M7917" s="68"/>
      <c r="N7917" s="4"/>
    </row>
    <row r="7918" spans="2:14">
      <c r="B7918" s="59" t="s">
        <v>37151</v>
      </c>
      <c r="C7918" s="7" t="s">
        <v>39321</v>
      </c>
      <c r="I7918" s="64"/>
      <c r="J7918" s="65"/>
      <c r="K7918" s="10"/>
      <c r="L7918" s="21">
        <v>6800.1149425287358</v>
      </c>
      <c r="M7918" s="68"/>
      <c r="N7918" s="4"/>
    </row>
    <row r="7919" spans="2:14">
      <c r="B7919" s="59" t="s">
        <v>37152</v>
      </c>
      <c r="C7919" s="7" t="s">
        <v>39322</v>
      </c>
      <c r="I7919" s="64"/>
      <c r="J7919" s="65"/>
      <c r="K7919" s="10"/>
      <c r="L7919" s="21">
        <v>877.41781609195414</v>
      </c>
      <c r="M7919" s="68"/>
      <c r="N7919" s="4"/>
    </row>
    <row r="7920" spans="2:14">
      <c r="B7920" s="59" t="s">
        <v>12965</v>
      </c>
      <c r="C7920" s="7" t="s">
        <v>12966</v>
      </c>
      <c r="I7920" s="64"/>
      <c r="J7920" s="65"/>
      <c r="K7920" s="10"/>
      <c r="L7920" s="21">
        <v>430.33563218390805</v>
      </c>
      <c r="M7920" s="68"/>
      <c r="N7920" s="4"/>
    </row>
    <row r="7921" spans="2:14">
      <c r="B7921" s="59" t="s">
        <v>12967</v>
      </c>
      <c r="C7921" s="7" t="s">
        <v>12968</v>
      </c>
      <c r="I7921" s="64"/>
      <c r="J7921" s="65"/>
      <c r="K7921" s="10"/>
      <c r="L7921" s="21">
        <v>430.33563218390805</v>
      </c>
      <c r="M7921" s="68"/>
      <c r="N7921" s="4"/>
    </row>
    <row r="7922" spans="2:14">
      <c r="B7922" s="59" t="s">
        <v>12969</v>
      </c>
      <c r="C7922" s="7" t="s">
        <v>12970</v>
      </c>
      <c r="I7922" s="64"/>
      <c r="J7922" s="65"/>
      <c r="K7922" s="10"/>
      <c r="L7922" s="21">
        <v>430.33563218390805</v>
      </c>
      <c r="M7922" s="68"/>
      <c r="N7922" s="4"/>
    </row>
    <row r="7923" spans="2:14">
      <c r="B7923" s="59" t="s">
        <v>12971</v>
      </c>
      <c r="C7923" s="7" t="s">
        <v>12972</v>
      </c>
      <c r="I7923" s="64"/>
      <c r="J7923" s="65"/>
      <c r="K7923" s="10"/>
      <c r="L7923" s="21">
        <v>430.33563218390805</v>
      </c>
      <c r="M7923" s="68"/>
      <c r="N7923" s="4"/>
    </row>
    <row r="7924" spans="2:14">
      <c r="B7924" s="59" t="s">
        <v>12973</v>
      </c>
      <c r="C7924" s="7" t="s">
        <v>12974</v>
      </c>
      <c r="I7924" s="64"/>
      <c r="J7924" s="65"/>
      <c r="K7924" s="10"/>
      <c r="L7924" s="21">
        <v>430.33563218390805</v>
      </c>
      <c r="M7924" s="68"/>
      <c r="N7924" s="4"/>
    </row>
    <row r="7925" spans="2:14">
      <c r="B7925" s="59" t="s">
        <v>12975</v>
      </c>
      <c r="C7925" s="7" t="s">
        <v>12976</v>
      </c>
      <c r="I7925" s="64"/>
      <c r="J7925" s="65"/>
      <c r="K7925" s="10"/>
      <c r="L7925" s="21">
        <v>430.33563218390805</v>
      </c>
      <c r="M7925" s="68"/>
      <c r="N7925" s="4"/>
    </row>
    <row r="7926" spans="2:14">
      <c r="B7926" s="59" t="s">
        <v>12977</v>
      </c>
      <c r="C7926" s="7" t="s">
        <v>12978</v>
      </c>
      <c r="I7926" s="64"/>
      <c r="J7926" s="65"/>
      <c r="K7926" s="10"/>
      <c r="L7926" s="21">
        <v>430.33563218390805</v>
      </c>
      <c r="M7926" s="68"/>
      <c r="N7926" s="4"/>
    </row>
    <row r="7927" spans="2:14">
      <c r="B7927" s="59" t="s">
        <v>12979</v>
      </c>
      <c r="C7927" s="7" t="s">
        <v>12980</v>
      </c>
      <c r="I7927" s="64"/>
      <c r="J7927" s="65"/>
      <c r="K7927" s="10"/>
      <c r="L7927" s="21">
        <v>545.53160919540232</v>
      </c>
      <c r="M7927" s="68"/>
      <c r="N7927" s="4"/>
    </row>
    <row r="7928" spans="2:14">
      <c r="B7928" s="59" t="s">
        <v>12981</v>
      </c>
      <c r="C7928" s="7" t="s">
        <v>12982</v>
      </c>
      <c r="I7928" s="64"/>
      <c r="J7928" s="65"/>
      <c r="K7928" s="10"/>
      <c r="L7928" s="21">
        <v>545.53160919540232</v>
      </c>
      <c r="M7928" s="68"/>
      <c r="N7928" s="4"/>
    </row>
    <row r="7929" spans="2:14">
      <c r="B7929" s="59" t="s">
        <v>12983</v>
      </c>
      <c r="C7929" s="7" t="s">
        <v>12984</v>
      </c>
      <c r="I7929" s="64"/>
      <c r="J7929" s="65"/>
      <c r="K7929" s="10"/>
      <c r="L7929" s="21">
        <v>545.53160919540232</v>
      </c>
      <c r="M7929" s="68"/>
      <c r="N7929" s="4"/>
    </row>
    <row r="7930" spans="2:14">
      <c r="B7930" s="59" t="s">
        <v>12985</v>
      </c>
      <c r="C7930" s="7" t="s">
        <v>12986</v>
      </c>
      <c r="I7930" s="64"/>
      <c r="J7930" s="65"/>
      <c r="K7930" s="10"/>
      <c r="L7930" s="21">
        <v>545.53160919540232</v>
      </c>
      <c r="M7930" s="68"/>
      <c r="N7930" s="4"/>
    </row>
    <row r="7931" spans="2:14">
      <c r="B7931" s="59" t="s">
        <v>12987</v>
      </c>
      <c r="C7931" s="7" t="s">
        <v>12988</v>
      </c>
      <c r="I7931" s="64"/>
      <c r="J7931" s="65"/>
      <c r="K7931" s="10"/>
      <c r="L7931" s="21">
        <v>545.53160919540232</v>
      </c>
      <c r="M7931" s="68"/>
      <c r="N7931" s="4"/>
    </row>
    <row r="7932" spans="2:14">
      <c r="B7932" s="59" t="s">
        <v>12989</v>
      </c>
      <c r="C7932" s="7" t="s">
        <v>12990</v>
      </c>
      <c r="I7932" s="64"/>
      <c r="J7932" s="65"/>
      <c r="K7932" s="10"/>
      <c r="L7932" s="21">
        <v>545.53160919540232</v>
      </c>
      <c r="M7932" s="68"/>
      <c r="N7932" s="4"/>
    </row>
    <row r="7933" spans="2:14">
      <c r="B7933" s="59" t="s">
        <v>12991</v>
      </c>
      <c r="C7933" s="7" t="s">
        <v>12992</v>
      </c>
      <c r="I7933" s="64"/>
      <c r="J7933" s="65"/>
      <c r="K7933" s="10"/>
      <c r="L7933" s="21">
        <v>372.99137931034483</v>
      </c>
      <c r="M7933" s="68"/>
      <c r="N7933" s="4"/>
    </row>
    <row r="7934" spans="2:14">
      <c r="B7934" s="59" t="s">
        <v>12993</v>
      </c>
      <c r="C7934" s="7" t="s">
        <v>12994</v>
      </c>
      <c r="I7934" s="64"/>
      <c r="J7934" s="65"/>
      <c r="K7934" s="10"/>
      <c r="L7934" s="21">
        <v>559.74080459770107</v>
      </c>
      <c r="M7934" s="68"/>
      <c r="N7934" s="4"/>
    </row>
    <row r="7935" spans="2:14">
      <c r="B7935" s="59" t="s">
        <v>12995</v>
      </c>
      <c r="C7935" s="7" t="s">
        <v>12996</v>
      </c>
      <c r="I7935" s="64"/>
      <c r="J7935" s="65"/>
      <c r="K7935" s="10"/>
      <c r="L7935" s="21">
        <v>372.99137931034483</v>
      </c>
      <c r="M7935" s="68"/>
      <c r="N7935" s="4"/>
    </row>
    <row r="7936" spans="2:14">
      <c r="B7936" s="59" t="s">
        <v>12997</v>
      </c>
      <c r="C7936" s="7" t="s">
        <v>12998</v>
      </c>
      <c r="I7936" s="64"/>
      <c r="J7936" s="65"/>
      <c r="K7936" s="10"/>
      <c r="L7936" s="21">
        <v>559.74080459770107</v>
      </c>
      <c r="M7936" s="68"/>
      <c r="N7936" s="4"/>
    </row>
    <row r="7937" spans="2:14">
      <c r="B7937" s="59" t="s">
        <v>12999</v>
      </c>
      <c r="C7937" s="7" t="s">
        <v>13000</v>
      </c>
      <c r="I7937" s="64"/>
      <c r="J7937" s="65"/>
      <c r="K7937" s="10"/>
      <c r="L7937" s="21">
        <v>559.74080459770107</v>
      </c>
      <c r="M7937" s="68"/>
      <c r="N7937" s="4"/>
    </row>
    <row r="7938" spans="2:14">
      <c r="B7938" s="59" t="s">
        <v>13001</v>
      </c>
      <c r="C7938" s="7" t="s">
        <v>13002</v>
      </c>
      <c r="I7938" s="64"/>
      <c r="J7938" s="65"/>
      <c r="K7938" s="10"/>
      <c r="L7938" s="21">
        <v>631.29425287356321</v>
      </c>
      <c r="M7938" s="68"/>
      <c r="N7938" s="4"/>
    </row>
    <row r="7939" spans="2:14">
      <c r="B7939" s="59" t="s">
        <v>13003</v>
      </c>
      <c r="C7939" s="7" t="s">
        <v>13004</v>
      </c>
      <c r="I7939" s="64"/>
      <c r="J7939" s="65"/>
      <c r="K7939" s="10"/>
      <c r="L7939" s="21">
        <v>774.90862068965521</v>
      </c>
      <c r="M7939" s="68"/>
      <c r="N7939" s="4"/>
    </row>
    <row r="7940" spans="2:14">
      <c r="B7940" s="59" t="s">
        <v>13005</v>
      </c>
      <c r="C7940" s="7" t="s">
        <v>13006</v>
      </c>
      <c r="I7940" s="64"/>
      <c r="J7940" s="65"/>
      <c r="K7940" s="10"/>
      <c r="L7940" s="21">
        <v>789.11781609195407</v>
      </c>
      <c r="M7940" s="68"/>
      <c r="N7940" s="4"/>
    </row>
    <row r="7941" spans="2:14">
      <c r="B7941" s="59" t="s">
        <v>13007</v>
      </c>
      <c r="C7941" s="7" t="s">
        <v>13008</v>
      </c>
      <c r="I7941" s="64"/>
      <c r="J7941" s="65"/>
      <c r="K7941" s="10"/>
      <c r="L7941" s="21">
        <v>946.94137931034493</v>
      </c>
      <c r="M7941" s="68"/>
      <c r="N7941" s="4"/>
    </row>
    <row r="7942" spans="2:14">
      <c r="B7942" s="59" t="s">
        <v>13009</v>
      </c>
      <c r="C7942" s="7" t="s">
        <v>13010</v>
      </c>
      <c r="I7942" s="64"/>
      <c r="J7942" s="65"/>
      <c r="K7942" s="10"/>
      <c r="L7942" s="21">
        <v>1004.2856321839081</v>
      </c>
      <c r="M7942" s="68"/>
      <c r="N7942" s="4"/>
    </row>
    <row r="7943" spans="2:14">
      <c r="B7943" s="59" t="s">
        <v>13011</v>
      </c>
      <c r="C7943" s="7" t="s">
        <v>13012</v>
      </c>
      <c r="I7943" s="64"/>
      <c r="J7943" s="65"/>
      <c r="K7943" s="10"/>
      <c r="L7943" s="21">
        <v>1033.2114942528735</v>
      </c>
      <c r="M7943" s="68"/>
      <c r="N7943" s="4"/>
    </row>
    <row r="7944" spans="2:14">
      <c r="B7944" s="59" t="s">
        <v>13013</v>
      </c>
      <c r="C7944" s="7" t="s">
        <v>13014</v>
      </c>
      <c r="I7944" s="64"/>
      <c r="J7944" s="65"/>
      <c r="K7944" s="10"/>
      <c r="L7944" s="21">
        <v>1205.2442528735633</v>
      </c>
      <c r="M7944" s="68"/>
      <c r="N7944" s="4"/>
    </row>
    <row r="7945" spans="2:14">
      <c r="B7945" s="59" t="s">
        <v>13015</v>
      </c>
      <c r="C7945" s="7" t="s">
        <v>13016</v>
      </c>
      <c r="I7945" s="64"/>
      <c r="J7945" s="65"/>
      <c r="K7945" s="10"/>
      <c r="L7945" s="21">
        <v>1262.5885057471264</v>
      </c>
      <c r="M7945" s="68"/>
      <c r="N7945" s="4"/>
    </row>
    <row r="7946" spans="2:14">
      <c r="B7946" s="59" t="s">
        <v>13017</v>
      </c>
      <c r="C7946" s="7" t="s">
        <v>13018</v>
      </c>
      <c r="I7946" s="64"/>
      <c r="J7946" s="65"/>
      <c r="K7946" s="10"/>
      <c r="L7946" s="21">
        <v>573.95000000000005</v>
      </c>
      <c r="M7946" s="68"/>
      <c r="N7946" s="4"/>
    </row>
    <row r="7947" spans="2:14">
      <c r="B7947" s="59" t="s">
        <v>13019</v>
      </c>
      <c r="C7947" s="7" t="s">
        <v>13020</v>
      </c>
      <c r="I7947" s="64"/>
      <c r="J7947" s="65"/>
      <c r="K7947" s="10"/>
      <c r="L7947" s="21">
        <v>573.95000000000005</v>
      </c>
      <c r="M7947" s="68"/>
      <c r="N7947" s="4"/>
    </row>
    <row r="7948" spans="2:14">
      <c r="B7948" s="59" t="s">
        <v>13021</v>
      </c>
      <c r="C7948" s="7" t="s">
        <v>13022</v>
      </c>
      <c r="I7948" s="64"/>
      <c r="J7948" s="65"/>
      <c r="K7948" s="10"/>
      <c r="L7948" s="21">
        <v>172.5402298850575</v>
      </c>
      <c r="M7948" s="68"/>
      <c r="N7948" s="4"/>
    </row>
    <row r="7949" spans="2:14">
      <c r="B7949" s="59" t="s">
        <v>13023</v>
      </c>
      <c r="C7949" s="7" t="s">
        <v>13024</v>
      </c>
      <c r="I7949" s="64"/>
      <c r="J7949" s="65"/>
      <c r="K7949" s="10"/>
      <c r="L7949" s="21">
        <v>258.30287356321838</v>
      </c>
      <c r="M7949" s="68"/>
      <c r="N7949" s="4"/>
    </row>
    <row r="7950" spans="2:14">
      <c r="B7950" s="59" t="s">
        <v>13025</v>
      </c>
      <c r="C7950" s="7" t="s">
        <v>13026</v>
      </c>
      <c r="I7950" s="64"/>
      <c r="J7950" s="65"/>
      <c r="K7950" s="10"/>
      <c r="L7950" s="21">
        <v>459.26149425287355</v>
      </c>
      <c r="M7950" s="68"/>
      <c r="N7950" s="4"/>
    </row>
    <row r="7951" spans="2:14">
      <c r="B7951" s="59" t="s">
        <v>13027</v>
      </c>
      <c r="C7951" s="7" t="s">
        <v>13028</v>
      </c>
      <c r="I7951" s="64"/>
      <c r="J7951" s="65"/>
      <c r="K7951" s="10"/>
      <c r="L7951" s="21">
        <v>287.22873563218394</v>
      </c>
      <c r="M7951" s="68"/>
      <c r="N7951" s="4"/>
    </row>
    <row r="7952" spans="2:14">
      <c r="B7952" s="59" t="s">
        <v>13029</v>
      </c>
      <c r="C7952" s="7" t="s">
        <v>13030</v>
      </c>
      <c r="I7952" s="64"/>
      <c r="J7952" s="65"/>
      <c r="K7952" s="10"/>
      <c r="L7952" s="21">
        <v>516.60574712643677</v>
      </c>
      <c r="M7952" s="68"/>
      <c r="N7952" s="4"/>
    </row>
    <row r="7953" spans="2:14">
      <c r="B7953" s="59" t="s">
        <v>13031</v>
      </c>
      <c r="C7953" s="7" t="s">
        <v>13032</v>
      </c>
      <c r="I7953" s="64"/>
      <c r="J7953" s="65"/>
      <c r="K7953" s="10"/>
      <c r="L7953" s="21">
        <v>258.30287356321838</v>
      </c>
      <c r="M7953" s="68"/>
      <c r="N7953" s="4"/>
    </row>
    <row r="7954" spans="2:14">
      <c r="B7954" s="59" t="s">
        <v>13033</v>
      </c>
      <c r="C7954" s="7" t="s">
        <v>13034</v>
      </c>
      <c r="I7954" s="64"/>
      <c r="J7954" s="65"/>
      <c r="K7954" s="10"/>
      <c r="L7954" s="21">
        <v>258.30287356321838</v>
      </c>
      <c r="M7954" s="68"/>
      <c r="N7954" s="4"/>
    </row>
    <row r="7955" spans="2:14">
      <c r="B7955" s="59" t="s">
        <v>13035</v>
      </c>
      <c r="C7955" s="7" t="s">
        <v>13036</v>
      </c>
      <c r="I7955" s="64"/>
      <c r="J7955" s="65"/>
      <c r="K7955" s="10"/>
      <c r="L7955" s="21">
        <v>215.16781609195402</v>
      </c>
      <c r="M7955" s="68"/>
      <c r="N7955" s="4"/>
    </row>
    <row r="7956" spans="2:14">
      <c r="B7956" s="59" t="s">
        <v>13037</v>
      </c>
      <c r="C7956" s="7" t="s">
        <v>13038</v>
      </c>
      <c r="I7956" s="64"/>
      <c r="J7956" s="65"/>
      <c r="K7956" s="10"/>
      <c r="L7956" s="21">
        <v>215.16781609195402</v>
      </c>
      <c r="M7956" s="68"/>
      <c r="N7956" s="4"/>
    </row>
    <row r="7957" spans="2:14">
      <c r="B7957" s="59" t="s">
        <v>13039</v>
      </c>
      <c r="C7957" s="7" t="s">
        <v>13040</v>
      </c>
      <c r="I7957" s="64"/>
      <c r="J7957" s="65"/>
      <c r="K7957" s="10"/>
      <c r="L7957" s="21">
        <v>215.16781609195402</v>
      </c>
      <c r="M7957" s="68"/>
      <c r="N7957" s="4"/>
    </row>
    <row r="7958" spans="2:14">
      <c r="B7958" s="59" t="s">
        <v>13041</v>
      </c>
      <c r="C7958" s="7" t="s">
        <v>13042</v>
      </c>
      <c r="I7958" s="64"/>
      <c r="J7958" s="65"/>
      <c r="K7958" s="10"/>
      <c r="L7958" s="21">
        <v>215.16781609195402</v>
      </c>
      <c r="M7958" s="68"/>
      <c r="N7958" s="4"/>
    </row>
    <row r="7959" spans="2:14">
      <c r="B7959" s="59" t="s">
        <v>13043</v>
      </c>
      <c r="C7959" s="7" t="s">
        <v>13044</v>
      </c>
      <c r="I7959" s="64"/>
      <c r="J7959" s="65"/>
      <c r="K7959" s="10"/>
      <c r="L7959" s="21">
        <v>215.16781609195402</v>
      </c>
      <c r="M7959" s="68"/>
      <c r="N7959" s="4"/>
    </row>
    <row r="7960" spans="2:14">
      <c r="B7960" s="59" t="s">
        <v>13045</v>
      </c>
      <c r="C7960" s="7" t="s">
        <v>13046</v>
      </c>
      <c r="I7960" s="64"/>
      <c r="J7960" s="65"/>
      <c r="K7960" s="10"/>
      <c r="L7960" s="21">
        <v>215.16781609195402</v>
      </c>
      <c r="M7960" s="68"/>
      <c r="N7960" s="4"/>
    </row>
    <row r="7961" spans="2:14">
      <c r="B7961" s="59" t="s">
        <v>13047</v>
      </c>
      <c r="C7961" s="7" t="s">
        <v>13048</v>
      </c>
      <c r="I7961" s="64"/>
      <c r="J7961" s="65"/>
      <c r="K7961" s="10"/>
      <c r="L7961" s="21">
        <v>258.30287356321838</v>
      </c>
      <c r="M7961" s="68"/>
      <c r="N7961" s="4"/>
    </row>
    <row r="7962" spans="2:14">
      <c r="B7962" s="59" t="s">
        <v>13049</v>
      </c>
      <c r="C7962" s="7" t="s">
        <v>13050</v>
      </c>
      <c r="I7962" s="64"/>
      <c r="J7962" s="65"/>
      <c r="K7962" s="10"/>
      <c r="L7962" s="21">
        <v>89.314942528735642</v>
      </c>
      <c r="M7962" s="68"/>
      <c r="N7962" s="4"/>
    </row>
    <row r="7963" spans="2:14">
      <c r="B7963" s="59" t="s">
        <v>13051</v>
      </c>
      <c r="C7963" s="7" t="s">
        <v>13052</v>
      </c>
      <c r="I7963" s="64"/>
      <c r="J7963" s="65"/>
      <c r="K7963" s="10"/>
      <c r="L7963" s="21">
        <v>91.852298850574712</v>
      </c>
      <c r="M7963" s="68"/>
      <c r="N7963" s="4"/>
    </row>
    <row r="7964" spans="2:14">
      <c r="B7964" s="59" t="s">
        <v>13053</v>
      </c>
      <c r="C7964" s="7" t="s">
        <v>13054</v>
      </c>
      <c r="I7964" s="64"/>
      <c r="J7964" s="65"/>
      <c r="K7964" s="10"/>
      <c r="L7964" s="21">
        <v>115.19597701149425</v>
      </c>
      <c r="M7964" s="68"/>
      <c r="N7964" s="4"/>
    </row>
    <row r="7965" spans="2:14">
      <c r="B7965" s="59" t="s">
        <v>13055</v>
      </c>
      <c r="C7965" s="7" t="s">
        <v>13056</v>
      </c>
      <c r="I7965" s="64"/>
      <c r="J7965" s="65"/>
      <c r="K7965" s="10"/>
      <c r="L7965" s="21">
        <v>129.40517241379311</v>
      </c>
      <c r="M7965" s="68"/>
      <c r="N7965" s="4"/>
    </row>
    <row r="7966" spans="2:14">
      <c r="B7966" s="59" t="s">
        <v>13057</v>
      </c>
      <c r="C7966" s="7" t="s">
        <v>13058</v>
      </c>
      <c r="I7966" s="64"/>
      <c r="J7966" s="65"/>
      <c r="K7966" s="10"/>
      <c r="L7966" s="21">
        <v>161.88333333333335</v>
      </c>
      <c r="M7966" s="68"/>
      <c r="N7966" s="4"/>
    </row>
    <row r="7967" spans="2:14">
      <c r="B7967" s="59" t="s">
        <v>13059</v>
      </c>
      <c r="C7967" s="7" t="s">
        <v>13060</v>
      </c>
      <c r="I7967" s="64"/>
      <c r="J7967" s="65"/>
      <c r="K7967" s="10"/>
      <c r="L7967" s="21">
        <v>165.43563218390804</v>
      </c>
      <c r="M7967" s="68"/>
      <c r="N7967" s="4"/>
    </row>
    <row r="7968" spans="2:14">
      <c r="B7968" s="59" t="s">
        <v>13061</v>
      </c>
      <c r="C7968" s="7" t="s">
        <v>13062</v>
      </c>
      <c r="I7968" s="64"/>
      <c r="J7968" s="65"/>
      <c r="K7968" s="10"/>
      <c r="L7968" s="21">
        <v>157.8235632183908</v>
      </c>
      <c r="M7968" s="68"/>
      <c r="N7968" s="4"/>
    </row>
    <row r="7969" spans="2:14">
      <c r="B7969" s="59" t="s">
        <v>13063</v>
      </c>
      <c r="C7969" s="7" t="s">
        <v>13064</v>
      </c>
      <c r="I7969" s="64"/>
      <c r="J7969" s="65"/>
      <c r="K7969" s="10"/>
      <c r="L7969" s="21">
        <v>197.40632183908048</v>
      </c>
      <c r="M7969" s="68"/>
      <c r="N7969" s="4"/>
    </row>
    <row r="7970" spans="2:14">
      <c r="B7970" s="59" t="s">
        <v>13065</v>
      </c>
      <c r="C7970" s="7" t="s">
        <v>13066</v>
      </c>
      <c r="I7970" s="64"/>
      <c r="J7970" s="65"/>
      <c r="K7970" s="10"/>
      <c r="L7970" s="21">
        <v>132.44999999999999</v>
      </c>
      <c r="M7970" s="68"/>
      <c r="N7970" s="4"/>
    </row>
    <row r="7971" spans="2:14">
      <c r="B7971" s="59" t="s">
        <v>13067</v>
      </c>
      <c r="C7971" s="7" t="s">
        <v>13068</v>
      </c>
      <c r="I7971" s="64"/>
      <c r="J7971" s="65"/>
      <c r="K7971" s="10"/>
      <c r="L7971" s="21">
        <v>57.851724137931036</v>
      </c>
      <c r="M7971" s="68"/>
      <c r="N7971" s="4"/>
    </row>
    <row r="7972" spans="2:14">
      <c r="B7972" s="59" t="s">
        <v>13069</v>
      </c>
      <c r="C7972" s="7" t="s">
        <v>13070</v>
      </c>
      <c r="I7972" s="64"/>
      <c r="J7972" s="65"/>
      <c r="K7972" s="10"/>
      <c r="L7972" s="21">
        <v>69.016091954022983</v>
      </c>
      <c r="M7972" s="68"/>
      <c r="N7972" s="4"/>
    </row>
    <row r="7973" spans="2:14">
      <c r="B7973" s="59" t="s">
        <v>13071</v>
      </c>
      <c r="C7973" s="7" t="s">
        <v>13072</v>
      </c>
      <c r="I7973" s="64"/>
      <c r="J7973" s="65"/>
      <c r="K7973" s="10"/>
      <c r="L7973" s="21">
        <v>80.687931034482759</v>
      </c>
      <c r="M7973" s="68"/>
      <c r="N7973" s="4"/>
    </row>
    <row r="7974" spans="2:14">
      <c r="B7974" s="59" t="s">
        <v>13073</v>
      </c>
      <c r="C7974" s="7" t="s">
        <v>13074</v>
      </c>
      <c r="I7974" s="64"/>
      <c r="J7974" s="65"/>
      <c r="K7974" s="10"/>
      <c r="L7974" s="21">
        <v>91.852298850574712</v>
      </c>
      <c r="M7974" s="68"/>
      <c r="N7974" s="4"/>
    </row>
    <row r="7975" spans="2:14">
      <c r="B7975" s="59" t="s">
        <v>13075</v>
      </c>
      <c r="C7975" s="7" t="s">
        <v>13076</v>
      </c>
      <c r="I7975" s="64"/>
      <c r="J7975" s="65"/>
      <c r="K7975" s="10"/>
      <c r="L7975" s="21">
        <v>110.6287356321839</v>
      </c>
      <c r="M7975" s="68"/>
      <c r="N7975" s="4"/>
    </row>
    <row r="7976" spans="2:14">
      <c r="B7976" s="59" t="s">
        <v>13077</v>
      </c>
      <c r="C7976" s="7" t="s">
        <v>13078</v>
      </c>
      <c r="I7976" s="64"/>
      <c r="J7976" s="65"/>
      <c r="K7976" s="10"/>
      <c r="L7976" s="21">
        <v>128.8977011494253</v>
      </c>
      <c r="M7976" s="68"/>
      <c r="N7976" s="4"/>
    </row>
    <row r="7977" spans="2:14">
      <c r="B7977" s="59" t="s">
        <v>13079</v>
      </c>
      <c r="C7977" s="7" t="s">
        <v>13080</v>
      </c>
      <c r="I7977" s="64"/>
      <c r="J7977" s="65"/>
      <c r="K7977" s="10"/>
      <c r="L7977" s="21">
        <v>138.03218390804597</v>
      </c>
      <c r="M7977" s="68"/>
      <c r="N7977" s="4"/>
    </row>
    <row r="7978" spans="2:14">
      <c r="B7978" s="59" t="s">
        <v>13081</v>
      </c>
      <c r="C7978" s="7" t="s">
        <v>13082</v>
      </c>
      <c r="I7978" s="64"/>
      <c r="J7978" s="65"/>
      <c r="K7978" s="10"/>
      <c r="L7978" s="21">
        <v>165.43563218390804</v>
      </c>
      <c r="M7978" s="68"/>
      <c r="N7978" s="4"/>
    </row>
    <row r="7979" spans="2:14">
      <c r="B7979" s="59" t="s">
        <v>13083</v>
      </c>
      <c r="C7979" s="7" t="s">
        <v>13084</v>
      </c>
      <c r="I7979" s="64"/>
      <c r="J7979" s="65"/>
      <c r="K7979" s="10"/>
      <c r="L7979" s="21">
        <v>192.83908045977012</v>
      </c>
      <c r="M7979" s="68"/>
      <c r="N7979" s="4"/>
    </row>
    <row r="7980" spans="2:14">
      <c r="B7980" s="59" t="s">
        <v>13085</v>
      </c>
      <c r="C7980" s="7" t="s">
        <v>13086</v>
      </c>
      <c r="I7980" s="64"/>
      <c r="J7980" s="65"/>
      <c r="K7980" s="10"/>
      <c r="L7980" s="21">
        <v>19.283908045977014</v>
      </c>
      <c r="M7980" s="68"/>
      <c r="N7980" s="4"/>
    </row>
    <row r="7981" spans="2:14">
      <c r="B7981" s="59" t="s">
        <v>13087</v>
      </c>
      <c r="C7981" s="7" t="s">
        <v>13088</v>
      </c>
      <c r="I7981" s="64"/>
      <c r="J7981" s="65"/>
      <c r="K7981" s="10"/>
      <c r="L7981" s="21">
        <v>38.567816091954029</v>
      </c>
      <c r="M7981" s="68"/>
      <c r="N7981" s="4"/>
    </row>
    <row r="7982" spans="2:14">
      <c r="B7982" s="59" t="s">
        <v>13089</v>
      </c>
      <c r="C7982" s="7" t="s">
        <v>13090</v>
      </c>
      <c r="I7982" s="64"/>
      <c r="J7982" s="65"/>
      <c r="K7982" s="10"/>
      <c r="L7982" s="21">
        <v>57.851724137931036</v>
      </c>
      <c r="M7982" s="68"/>
      <c r="N7982" s="4"/>
    </row>
    <row r="7983" spans="2:14">
      <c r="B7983" s="59" t="s">
        <v>13091</v>
      </c>
      <c r="C7983" s="7" t="s">
        <v>13092</v>
      </c>
      <c r="I7983" s="64"/>
      <c r="J7983" s="65"/>
      <c r="K7983" s="10"/>
      <c r="L7983" s="21">
        <v>76.628160919540235</v>
      </c>
      <c r="M7983" s="68"/>
      <c r="N7983" s="4"/>
    </row>
    <row r="7984" spans="2:14">
      <c r="B7984" s="59" t="s">
        <v>13093</v>
      </c>
      <c r="C7984" s="7" t="s">
        <v>13094</v>
      </c>
      <c r="I7984" s="64"/>
      <c r="J7984" s="65"/>
      <c r="K7984" s="10"/>
      <c r="L7984" s="21">
        <v>127.37528735632185</v>
      </c>
      <c r="M7984" s="68"/>
      <c r="N7984" s="4"/>
    </row>
    <row r="7985" spans="2:14">
      <c r="B7985" s="59" t="s">
        <v>13095</v>
      </c>
      <c r="C7985" s="7" t="s">
        <v>13096</v>
      </c>
      <c r="I7985" s="64"/>
      <c r="J7985" s="65"/>
      <c r="K7985" s="10"/>
      <c r="L7985" s="21">
        <v>169.49540229885059</v>
      </c>
      <c r="M7985" s="68"/>
      <c r="N7985" s="4"/>
    </row>
    <row r="7986" spans="2:14">
      <c r="B7986" s="59" t="s">
        <v>13097</v>
      </c>
      <c r="C7986" s="7" t="s">
        <v>13098</v>
      </c>
      <c r="I7986" s="64"/>
      <c r="J7986" s="65"/>
      <c r="K7986" s="10"/>
      <c r="L7986" s="21">
        <v>28.418390804597703</v>
      </c>
      <c r="M7986" s="68"/>
      <c r="N7986" s="4"/>
    </row>
    <row r="7987" spans="2:14">
      <c r="B7987" s="59" t="s">
        <v>13099</v>
      </c>
      <c r="C7987" s="7" t="s">
        <v>13100</v>
      </c>
      <c r="I7987" s="64"/>
      <c r="J7987" s="65"/>
      <c r="K7987" s="10"/>
      <c r="L7987" s="21">
        <v>54.806896551724144</v>
      </c>
      <c r="M7987" s="68"/>
      <c r="N7987" s="4"/>
    </row>
    <row r="7988" spans="2:14">
      <c r="B7988" s="59" t="s">
        <v>13101</v>
      </c>
      <c r="C7988" s="7" t="s">
        <v>13102</v>
      </c>
      <c r="I7988" s="64"/>
      <c r="J7988" s="65"/>
      <c r="K7988" s="10"/>
      <c r="L7988" s="21">
        <v>80.687931034482759</v>
      </c>
      <c r="M7988" s="68"/>
      <c r="N7988" s="4"/>
    </row>
    <row r="7989" spans="2:14">
      <c r="B7989" s="59" t="s">
        <v>13103</v>
      </c>
      <c r="C7989" s="7" t="s">
        <v>13104</v>
      </c>
      <c r="I7989" s="64"/>
      <c r="J7989" s="65"/>
      <c r="K7989" s="10"/>
      <c r="L7989" s="21">
        <v>107.07643678160919</v>
      </c>
      <c r="M7989" s="68"/>
      <c r="N7989" s="4"/>
    </row>
    <row r="7990" spans="2:14">
      <c r="B7990" s="59" t="s">
        <v>13105</v>
      </c>
      <c r="C7990" s="7" t="s">
        <v>13106</v>
      </c>
      <c r="I7990" s="64"/>
      <c r="J7990" s="65"/>
      <c r="K7990" s="10"/>
      <c r="L7990" s="21">
        <v>158.83850574712645</v>
      </c>
      <c r="M7990" s="68"/>
      <c r="N7990" s="4"/>
    </row>
    <row r="7991" spans="2:14">
      <c r="B7991" s="59" t="s">
        <v>13107</v>
      </c>
      <c r="C7991" s="7" t="s">
        <v>13108</v>
      </c>
      <c r="I7991" s="64"/>
      <c r="J7991" s="65"/>
      <c r="K7991" s="10"/>
      <c r="L7991" s="21">
        <v>211.10804597701147</v>
      </c>
      <c r="M7991" s="68"/>
      <c r="N7991" s="4"/>
    </row>
    <row r="7992" spans="2:14">
      <c r="B7992" s="59" t="s">
        <v>13109</v>
      </c>
      <c r="C7992" s="7" t="s">
        <v>13110</v>
      </c>
      <c r="I7992" s="64"/>
      <c r="J7992" s="65"/>
      <c r="K7992" s="10"/>
      <c r="L7992" s="21">
        <v>34.508045977011491</v>
      </c>
      <c r="M7992" s="68"/>
      <c r="N7992" s="4"/>
    </row>
    <row r="7993" spans="2:14">
      <c r="B7993" s="59" t="s">
        <v>13111</v>
      </c>
      <c r="C7993" s="7" t="s">
        <v>13112</v>
      </c>
      <c r="I7993" s="64"/>
      <c r="J7993" s="65"/>
      <c r="K7993" s="10"/>
      <c r="L7993" s="21">
        <v>65.463793103448268</v>
      </c>
      <c r="M7993" s="68"/>
      <c r="N7993" s="4"/>
    </row>
    <row r="7994" spans="2:14">
      <c r="B7994" s="59" t="s">
        <v>13113</v>
      </c>
      <c r="C7994" s="7" t="s">
        <v>13114</v>
      </c>
      <c r="I7994" s="64"/>
      <c r="J7994" s="65"/>
      <c r="K7994" s="10"/>
      <c r="L7994" s="21">
        <v>97.434482758620689</v>
      </c>
      <c r="M7994" s="68"/>
      <c r="N7994" s="4"/>
    </row>
    <row r="7995" spans="2:14">
      <c r="B7995" s="59" t="s">
        <v>13115</v>
      </c>
      <c r="C7995" s="7" t="s">
        <v>13116</v>
      </c>
      <c r="I7995" s="64"/>
      <c r="J7995" s="65"/>
      <c r="K7995" s="10"/>
      <c r="L7995" s="21">
        <v>127.37528735632185</v>
      </c>
      <c r="M7995" s="68"/>
      <c r="N7995" s="4"/>
    </row>
    <row r="7996" spans="2:14">
      <c r="B7996" s="59" t="s">
        <v>13117</v>
      </c>
      <c r="C7996" s="7" t="s">
        <v>13118</v>
      </c>
      <c r="I7996" s="64"/>
      <c r="J7996" s="65"/>
      <c r="K7996" s="10"/>
      <c r="L7996" s="21">
        <v>189.79425287356324</v>
      </c>
      <c r="M7996" s="68"/>
      <c r="N7996" s="4"/>
    </row>
    <row r="7997" spans="2:14">
      <c r="B7997" s="59" t="s">
        <v>13119</v>
      </c>
      <c r="C7997" s="7" t="s">
        <v>13120</v>
      </c>
      <c r="I7997" s="64"/>
      <c r="J7997" s="65"/>
      <c r="K7997" s="10"/>
      <c r="L7997" s="21">
        <v>252.72068965517241</v>
      </c>
      <c r="M7997" s="68"/>
      <c r="N7997" s="4"/>
    </row>
    <row r="7998" spans="2:14">
      <c r="B7998" s="59" t="s">
        <v>13121</v>
      </c>
      <c r="C7998" s="7" t="s">
        <v>13122</v>
      </c>
      <c r="I7998" s="64"/>
      <c r="J7998" s="65"/>
      <c r="K7998" s="10"/>
      <c r="L7998" s="21">
        <v>54.806896551724144</v>
      </c>
      <c r="M7998" s="68"/>
      <c r="N7998" s="4"/>
    </row>
    <row r="7999" spans="2:14">
      <c r="B7999" s="59" t="s">
        <v>13123</v>
      </c>
      <c r="C7999" s="7" t="s">
        <v>13124</v>
      </c>
      <c r="I7999" s="64"/>
      <c r="J7999" s="65"/>
      <c r="K7999" s="10"/>
      <c r="L7999" s="21">
        <v>107.07643678160919</v>
      </c>
      <c r="M7999" s="68"/>
      <c r="N7999" s="4"/>
    </row>
    <row r="8000" spans="2:14">
      <c r="B8000" s="59" t="s">
        <v>13125</v>
      </c>
      <c r="C8000" s="7" t="s">
        <v>13126</v>
      </c>
      <c r="I8000" s="64"/>
      <c r="J8000" s="65"/>
      <c r="K8000" s="10"/>
      <c r="L8000" s="21">
        <v>158.83850574712645</v>
      </c>
      <c r="M8000" s="68"/>
      <c r="N8000" s="4"/>
    </row>
    <row r="8001" spans="2:14">
      <c r="B8001" s="59" t="s">
        <v>13127</v>
      </c>
      <c r="C8001" s="7" t="s">
        <v>13128</v>
      </c>
      <c r="I8001" s="64"/>
      <c r="J8001" s="65"/>
      <c r="K8001" s="10"/>
      <c r="L8001" s="21">
        <v>211.10804597701147</v>
      </c>
      <c r="M8001" s="68"/>
      <c r="N8001" s="4"/>
    </row>
    <row r="8002" spans="2:14">
      <c r="B8002" s="59" t="s">
        <v>13129</v>
      </c>
      <c r="C8002" s="7" t="s">
        <v>13130</v>
      </c>
      <c r="I8002" s="64"/>
      <c r="J8002" s="65"/>
      <c r="K8002" s="10"/>
      <c r="L8002" s="21">
        <v>316.15459770114944</v>
      </c>
      <c r="M8002" s="68"/>
      <c r="N8002" s="4"/>
    </row>
    <row r="8003" spans="2:14">
      <c r="B8003" s="59" t="s">
        <v>13131</v>
      </c>
      <c r="C8003" s="7" t="s">
        <v>13132</v>
      </c>
      <c r="I8003" s="64"/>
      <c r="J8003" s="65"/>
      <c r="K8003" s="10"/>
      <c r="L8003" s="21">
        <v>420.18620689655177</v>
      </c>
      <c r="M8003" s="68"/>
      <c r="N8003" s="4"/>
    </row>
    <row r="8004" spans="2:14">
      <c r="B8004" s="59" t="s">
        <v>13133</v>
      </c>
      <c r="C8004" s="7" t="s">
        <v>13134</v>
      </c>
      <c r="I8004" s="64"/>
      <c r="J8004" s="65"/>
      <c r="K8004" s="10"/>
      <c r="L8004" s="21">
        <v>127.37528735632185</v>
      </c>
      <c r="M8004" s="68"/>
      <c r="N8004" s="4"/>
    </row>
    <row r="8005" spans="2:14">
      <c r="B8005" s="59" t="s">
        <v>13135</v>
      </c>
      <c r="C8005" s="7" t="s">
        <v>13136</v>
      </c>
      <c r="I8005" s="64"/>
      <c r="J8005" s="65"/>
      <c r="K8005" s="10"/>
      <c r="L8005" s="21">
        <v>189.79425287356324</v>
      </c>
      <c r="M8005" s="68"/>
      <c r="N8005" s="4"/>
    </row>
    <row r="8006" spans="2:14">
      <c r="B8006" s="59" t="s">
        <v>13137</v>
      </c>
      <c r="C8006" s="7" t="s">
        <v>13138</v>
      </c>
      <c r="I8006" s="64"/>
      <c r="J8006" s="65"/>
      <c r="K8006" s="10"/>
      <c r="L8006" s="21">
        <v>252.72068965517241</v>
      </c>
      <c r="M8006" s="68"/>
      <c r="N8006" s="4"/>
    </row>
    <row r="8007" spans="2:14">
      <c r="B8007" s="59" t="s">
        <v>13139</v>
      </c>
      <c r="C8007" s="7" t="s">
        <v>13140</v>
      </c>
      <c r="I8007" s="64"/>
      <c r="J8007" s="65"/>
      <c r="K8007" s="10"/>
      <c r="L8007" s="21">
        <v>378.5735632183908</v>
      </c>
      <c r="M8007" s="68"/>
      <c r="N8007" s="4"/>
    </row>
    <row r="8008" spans="2:14">
      <c r="B8008" s="59" t="s">
        <v>13141</v>
      </c>
      <c r="C8008" s="7" t="s">
        <v>13142</v>
      </c>
      <c r="I8008" s="64"/>
      <c r="J8008" s="65"/>
      <c r="K8008" s="10"/>
      <c r="L8008" s="21">
        <v>503.41149425287358</v>
      </c>
      <c r="M8008" s="68"/>
      <c r="N8008" s="4"/>
    </row>
    <row r="8009" spans="2:14">
      <c r="B8009" s="59" t="s">
        <v>13143</v>
      </c>
      <c r="C8009" s="7" t="s">
        <v>13144</v>
      </c>
      <c r="I8009" s="64"/>
      <c r="J8009" s="65"/>
      <c r="K8009" s="10"/>
      <c r="L8009" s="21">
        <v>169.49540229885059</v>
      </c>
      <c r="M8009" s="68"/>
      <c r="N8009" s="4"/>
    </row>
    <row r="8010" spans="2:14">
      <c r="B8010" s="59" t="s">
        <v>13145</v>
      </c>
      <c r="C8010" s="7" t="s">
        <v>13146</v>
      </c>
      <c r="I8010" s="64"/>
      <c r="J8010" s="65"/>
      <c r="K8010" s="10"/>
      <c r="L8010" s="21">
        <v>252.72068965517241</v>
      </c>
      <c r="M8010" s="68"/>
      <c r="N8010" s="4"/>
    </row>
    <row r="8011" spans="2:14">
      <c r="B8011" s="59" t="s">
        <v>13147</v>
      </c>
      <c r="C8011" s="7" t="s">
        <v>13148</v>
      </c>
      <c r="I8011" s="64"/>
      <c r="J8011" s="65"/>
      <c r="K8011" s="10"/>
      <c r="L8011" s="21">
        <v>335.94597701149428</v>
      </c>
      <c r="M8011" s="68"/>
      <c r="N8011" s="4"/>
    </row>
    <row r="8012" spans="2:14">
      <c r="B8012" s="59" t="s">
        <v>13149</v>
      </c>
      <c r="C8012" s="7" t="s">
        <v>13150</v>
      </c>
      <c r="I8012" s="64"/>
      <c r="J8012" s="65"/>
      <c r="K8012" s="10"/>
      <c r="L8012" s="21">
        <v>503.41149425287358</v>
      </c>
      <c r="M8012" s="68"/>
      <c r="N8012" s="4"/>
    </row>
    <row r="8013" spans="2:14">
      <c r="B8013" s="59" t="s">
        <v>13151</v>
      </c>
      <c r="C8013" s="7" t="s">
        <v>13152</v>
      </c>
      <c r="I8013" s="64"/>
      <c r="J8013" s="65"/>
      <c r="K8013" s="10"/>
      <c r="L8013" s="21">
        <v>669.86206896551721</v>
      </c>
      <c r="M8013" s="68"/>
      <c r="N8013" s="4"/>
    </row>
    <row r="8014" spans="2:14">
      <c r="B8014" s="59" t="s">
        <v>13153</v>
      </c>
      <c r="C8014" s="7" t="s">
        <v>13154</v>
      </c>
      <c r="I8014" s="64"/>
      <c r="J8014" s="65"/>
      <c r="K8014" s="10"/>
      <c r="L8014" s="21">
        <v>43.135057471264375</v>
      </c>
      <c r="M8014" s="68"/>
      <c r="N8014" s="4"/>
    </row>
    <row r="8015" spans="2:14">
      <c r="B8015" s="59" t="s">
        <v>13155</v>
      </c>
      <c r="C8015" s="7" t="s">
        <v>13156</v>
      </c>
      <c r="I8015" s="64"/>
      <c r="J8015" s="65"/>
      <c r="K8015" s="10"/>
      <c r="L8015" s="21">
        <v>77.643103448275852</v>
      </c>
      <c r="M8015" s="68"/>
      <c r="N8015" s="4"/>
    </row>
    <row r="8016" spans="2:14">
      <c r="B8016" s="59" t="s">
        <v>13157</v>
      </c>
      <c r="C8016" s="7" t="s">
        <v>13158</v>
      </c>
      <c r="I8016" s="64"/>
      <c r="J8016" s="65"/>
      <c r="K8016" s="10"/>
      <c r="L8016" s="21">
        <v>105.04655172413794</v>
      </c>
      <c r="M8016" s="68"/>
      <c r="N8016" s="4"/>
    </row>
    <row r="8017" spans="2:14">
      <c r="B8017" s="59" t="s">
        <v>13159</v>
      </c>
      <c r="C8017" s="7" t="s">
        <v>13160</v>
      </c>
      <c r="I8017" s="64"/>
      <c r="J8017" s="65"/>
      <c r="K8017" s="10"/>
      <c r="L8017" s="21">
        <v>140.56954022988506</v>
      </c>
      <c r="M8017" s="68"/>
      <c r="N8017" s="4"/>
    </row>
    <row r="8018" spans="2:14">
      <c r="B8018" s="59" t="s">
        <v>13161</v>
      </c>
      <c r="C8018" s="7" t="s">
        <v>13162</v>
      </c>
      <c r="I8018" s="64"/>
      <c r="J8018" s="65"/>
      <c r="K8018" s="10"/>
      <c r="L8018" s="21">
        <v>189.79425287356324</v>
      </c>
      <c r="M8018" s="68"/>
      <c r="N8018" s="4"/>
    </row>
    <row r="8019" spans="2:14">
      <c r="B8019" s="59" t="s">
        <v>13163</v>
      </c>
      <c r="C8019" s="7" t="s">
        <v>13164</v>
      </c>
      <c r="I8019" s="64"/>
      <c r="J8019" s="65"/>
      <c r="K8019" s="10"/>
      <c r="L8019" s="21">
        <v>252.72068965517241</v>
      </c>
      <c r="M8019" s="68"/>
      <c r="N8019" s="4"/>
    </row>
    <row r="8020" spans="2:14">
      <c r="B8020" s="59" t="s">
        <v>13165</v>
      </c>
      <c r="C8020" s="7" t="s">
        <v>13166</v>
      </c>
      <c r="I8020" s="64"/>
      <c r="J8020" s="65"/>
      <c r="K8020" s="10"/>
      <c r="L8020" s="21">
        <v>57.851724137931036</v>
      </c>
      <c r="M8020" s="68"/>
      <c r="N8020" s="4"/>
    </row>
    <row r="8021" spans="2:14">
      <c r="B8021" s="59" t="s">
        <v>13167</v>
      </c>
      <c r="C8021" s="7" t="s">
        <v>13168</v>
      </c>
      <c r="I8021" s="64"/>
      <c r="J8021" s="65"/>
      <c r="K8021" s="10"/>
      <c r="L8021" s="21">
        <v>71.553448275862067</v>
      </c>
      <c r="M8021" s="68"/>
      <c r="N8021" s="4"/>
    </row>
    <row r="8022" spans="2:14">
      <c r="B8022" s="59" t="s">
        <v>13169</v>
      </c>
      <c r="C8022" s="7" t="s">
        <v>13170</v>
      </c>
      <c r="I8022" s="64"/>
      <c r="J8022" s="65"/>
      <c r="K8022" s="10"/>
      <c r="L8022" s="21">
        <v>141.07701149425287</v>
      </c>
      <c r="M8022" s="68"/>
      <c r="N8022" s="4"/>
    </row>
    <row r="8023" spans="2:14">
      <c r="B8023" s="59" t="s">
        <v>13171</v>
      </c>
      <c r="C8023" s="7" t="s">
        <v>13172</v>
      </c>
      <c r="I8023" s="64"/>
      <c r="J8023" s="65"/>
      <c r="K8023" s="10"/>
      <c r="L8023" s="21">
        <v>185.22701149425288</v>
      </c>
      <c r="M8023" s="68"/>
      <c r="N8023" s="4"/>
    </row>
    <row r="8024" spans="2:14">
      <c r="B8024" s="59" t="s">
        <v>13173</v>
      </c>
      <c r="C8024" s="7" t="s">
        <v>13174</v>
      </c>
      <c r="I8024" s="64"/>
      <c r="J8024" s="65"/>
      <c r="K8024" s="10"/>
      <c r="L8024" s="21">
        <v>205.52586206896552</v>
      </c>
      <c r="M8024" s="68"/>
      <c r="N8024" s="4"/>
    </row>
    <row r="8025" spans="2:14">
      <c r="B8025" s="59" t="s">
        <v>13175</v>
      </c>
      <c r="C8025" s="7" t="s">
        <v>13176</v>
      </c>
      <c r="I8025" s="64"/>
      <c r="J8025" s="65"/>
      <c r="K8025" s="10"/>
      <c r="L8025" s="21">
        <v>274.54195402298853</v>
      </c>
      <c r="M8025" s="68"/>
      <c r="N8025" s="4"/>
    </row>
    <row r="8026" spans="2:14">
      <c r="B8026" s="59" t="s">
        <v>13177</v>
      </c>
      <c r="C8026" s="7" t="s">
        <v>13178</v>
      </c>
      <c r="I8026" s="64"/>
      <c r="J8026" s="65"/>
      <c r="K8026" s="10"/>
      <c r="L8026" s="21">
        <v>71.553448275862067</v>
      </c>
      <c r="M8026" s="68"/>
      <c r="N8026" s="4"/>
    </row>
    <row r="8027" spans="2:14">
      <c r="B8027" s="59" t="s">
        <v>13179</v>
      </c>
      <c r="C8027" s="7" t="s">
        <v>13180</v>
      </c>
      <c r="I8027" s="64"/>
      <c r="J8027" s="65"/>
      <c r="K8027" s="10"/>
      <c r="L8027" s="21">
        <v>128.39022988505747</v>
      </c>
      <c r="M8027" s="68"/>
      <c r="N8027" s="4"/>
    </row>
    <row r="8028" spans="2:14">
      <c r="B8028" s="59" t="s">
        <v>13181</v>
      </c>
      <c r="C8028" s="7" t="s">
        <v>13182</v>
      </c>
      <c r="I8028" s="64"/>
      <c r="J8028" s="65"/>
      <c r="K8028" s="10"/>
      <c r="L8028" s="21">
        <v>174.57011494252873</v>
      </c>
      <c r="M8028" s="68"/>
      <c r="N8028" s="4"/>
    </row>
    <row r="8029" spans="2:14">
      <c r="B8029" s="59" t="s">
        <v>13183</v>
      </c>
      <c r="C8029" s="7" t="s">
        <v>13184</v>
      </c>
      <c r="I8029" s="64"/>
      <c r="J8029" s="65"/>
      <c r="K8029" s="10"/>
      <c r="L8029" s="21">
        <v>231.91436781609195</v>
      </c>
      <c r="M8029" s="68"/>
      <c r="N8029" s="4"/>
    </row>
    <row r="8030" spans="2:14">
      <c r="B8030" s="59" t="s">
        <v>13185</v>
      </c>
      <c r="C8030" s="7" t="s">
        <v>13186</v>
      </c>
      <c r="I8030" s="64"/>
      <c r="J8030" s="65"/>
      <c r="K8030" s="10"/>
      <c r="L8030" s="21">
        <v>316.15459770114944</v>
      </c>
      <c r="M8030" s="68"/>
      <c r="N8030" s="4"/>
    </row>
    <row r="8031" spans="2:14">
      <c r="B8031" s="59" t="s">
        <v>13187</v>
      </c>
      <c r="C8031" s="7" t="s">
        <v>13188</v>
      </c>
      <c r="I8031" s="64"/>
      <c r="J8031" s="65"/>
      <c r="K8031" s="10"/>
      <c r="L8031" s="21">
        <v>420.18620689655177</v>
      </c>
      <c r="M8031" s="68"/>
      <c r="N8031" s="4"/>
    </row>
    <row r="8032" spans="2:14">
      <c r="B8032" s="59" t="s">
        <v>13189</v>
      </c>
      <c r="C8032" s="7" t="s">
        <v>13190</v>
      </c>
      <c r="I8032" s="64"/>
      <c r="J8032" s="65"/>
      <c r="K8032" s="10"/>
      <c r="L8032" s="21">
        <v>130.92758620689654</v>
      </c>
      <c r="M8032" s="68"/>
      <c r="N8032" s="4"/>
    </row>
    <row r="8033" spans="2:14">
      <c r="B8033" s="59" t="s">
        <v>13191</v>
      </c>
      <c r="C8033" s="7" t="s">
        <v>13192</v>
      </c>
      <c r="I8033" s="64"/>
      <c r="J8033" s="65"/>
      <c r="K8033" s="10"/>
      <c r="L8033" s="21">
        <v>168.48045977011495</v>
      </c>
      <c r="M8033" s="68"/>
      <c r="N8033" s="4"/>
    </row>
    <row r="8034" spans="2:14">
      <c r="B8034" s="59" t="s">
        <v>13193</v>
      </c>
      <c r="C8034" s="7" t="s">
        <v>13194</v>
      </c>
      <c r="I8034" s="64"/>
      <c r="J8034" s="65"/>
      <c r="K8034" s="10"/>
      <c r="L8034" s="21">
        <v>321.22931034482758</v>
      </c>
      <c r="M8034" s="68"/>
      <c r="N8034" s="4"/>
    </row>
    <row r="8035" spans="2:14">
      <c r="B8035" s="59" t="s">
        <v>13195</v>
      </c>
      <c r="C8035" s="7" t="s">
        <v>13196</v>
      </c>
      <c r="I8035" s="64"/>
      <c r="J8035" s="65"/>
      <c r="K8035" s="10"/>
      <c r="L8035" s="21">
        <v>335.43850574712644</v>
      </c>
      <c r="M8035" s="68"/>
      <c r="N8035" s="4"/>
    </row>
    <row r="8036" spans="2:14">
      <c r="B8036" s="59" t="s">
        <v>13197</v>
      </c>
      <c r="C8036" s="7" t="s">
        <v>13198</v>
      </c>
      <c r="I8036" s="64"/>
      <c r="J8036" s="65"/>
      <c r="K8036" s="10"/>
      <c r="L8036" s="21">
        <v>502.90402298850574</v>
      </c>
      <c r="M8036" s="68"/>
      <c r="N8036" s="4"/>
    </row>
    <row r="8037" spans="2:14">
      <c r="B8037" s="59" t="s">
        <v>13199</v>
      </c>
      <c r="C8037" s="7" t="s">
        <v>13200</v>
      </c>
      <c r="I8037" s="64"/>
      <c r="J8037" s="65"/>
      <c r="K8037" s="10"/>
      <c r="L8037" s="21">
        <v>1083.9586206896552</v>
      </c>
      <c r="M8037" s="68"/>
      <c r="N8037" s="4"/>
    </row>
    <row r="8038" spans="2:14">
      <c r="B8038" s="59" t="s">
        <v>13201</v>
      </c>
      <c r="C8038" s="7" t="s">
        <v>13202</v>
      </c>
      <c r="I8038" s="64"/>
      <c r="J8038" s="65"/>
      <c r="K8038" s="10"/>
      <c r="L8038" s="21">
        <v>236.48160919540231</v>
      </c>
      <c r="M8038" s="68"/>
      <c r="N8038" s="4"/>
    </row>
    <row r="8039" spans="2:14">
      <c r="B8039" s="59" t="s">
        <v>13203</v>
      </c>
      <c r="C8039" s="7" t="s">
        <v>13204</v>
      </c>
      <c r="I8039" s="64"/>
      <c r="J8039" s="65"/>
      <c r="K8039" s="10"/>
      <c r="L8039" s="21">
        <v>189.79425287356324</v>
      </c>
      <c r="M8039" s="68"/>
      <c r="N8039" s="4"/>
    </row>
    <row r="8040" spans="2:14">
      <c r="B8040" s="59" t="s">
        <v>13205</v>
      </c>
      <c r="C8040" s="7" t="s">
        <v>13206</v>
      </c>
      <c r="I8040" s="64"/>
      <c r="J8040" s="65"/>
      <c r="K8040" s="10"/>
      <c r="L8040" s="21">
        <v>182.68965517241378</v>
      </c>
      <c r="M8040" s="68"/>
      <c r="N8040" s="4"/>
    </row>
    <row r="8041" spans="2:14">
      <c r="B8041" s="59" t="s">
        <v>13207</v>
      </c>
      <c r="C8041" s="7" t="s">
        <v>13208</v>
      </c>
      <c r="I8041" s="64"/>
      <c r="J8041" s="65"/>
      <c r="K8041" s="10"/>
      <c r="L8041" s="21">
        <v>272.00459770114941</v>
      </c>
      <c r="M8041" s="68"/>
      <c r="N8041" s="4"/>
    </row>
    <row r="8042" spans="2:14">
      <c r="B8042" s="59" t="s">
        <v>13209</v>
      </c>
      <c r="C8042" s="7" t="s">
        <v>13210</v>
      </c>
      <c r="I8042" s="64"/>
      <c r="J8042" s="65"/>
      <c r="K8042" s="10"/>
      <c r="L8042" s="21">
        <v>228.86954022988508</v>
      </c>
      <c r="M8042" s="68"/>
      <c r="N8042" s="4"/>
    </row>
    <row r="8043" spans="2:14">
      <c r="B8043" s="59" t="s">
        <v>13211</v>
      </c>
      <c r="C8043" s="7" t="s">
        <v>13212</v>
      </c>
      <c r="I8043" s="64"/>
      <c r="J8043" s="65"/>
      <c r="K8043" s="10"/>
      <c r="L8043" s="21">
        <v>303.97528735632187</v>
      </c>
      <c r="M8043" s="68"/>
      <c r="N8043" s="4"/>
    </row>
    <row r="8044" spans="2:14">
      <c r="B8044" s="59" t="s">
        <v>13213</v>
      </c>
      <c r="C8044" s="7" t="s">
        <v>13214</v>
      </c>
      <c r="I8044" s="64"/>
      <c r="J8044" s="65"/>
      <c r="K8044" s="10"/>
      <c r="L8044" s="21">
        <v>226.83965517241381</v>
      </c>
      <c r="M8044" s="68"/>
      <c r="N8044" s="4"/>
    </row>
    <row r="8045" spans="2:14">
      <c r="B8045" s="59" t="s">
        <v>13215</v>
      </c>
      <c r="C8045" s="7" t="s">
        <v>13216</v>
      </c>
      <c r="I8045" s="64"/>
      <c r="J8045" s="65"/>
      <c r="K8045" s="10"/>
      <c r="L8045" s="21">
        <v>326.30402298850578</v>
      </c>
      <c r="M8045" s="68"/>
      <c r="N8045" s="4"/>
    </row>
    <row r="8046" spans="2:14">
      <c r="B8046" s="59" t="s">
        <v>13217</v>
      </c>
      <c r="C8046" s="7" t="s">
        <v>13218</v>
      </c>
      <c r="I8046" s="64"/>
      <c r="J8046" s="65"/>
      <c r="K8046" s="10"/>
      <c r="L8046" s="21">
        <v>272.00459770114941</v>
      </c>
      <c r="M8046" s="68"/>
      <c r="N8046" s="4"/>
    </row>
    <row r="8047" spans="2:14">
      <c r="B8047" s="59" t="s">
        <v>13219</v>
      </c>
      <c r="C8047" s="7" t="s">
        <v>13220</v>
      </c>
      <c r="I8047" s="64"/>
      <c r="J8047" s="65"/>
      <c r="K8047" s="10"/>
      <c r="L8047" s="21">
        <v>339.49827586206897</v>
      </c>
      <c r="M8047" s="68"/>
      <c r="N8047" s="4"/>
    </row>
    <row r="8048" spans="2:14">
      <c r="B8048" s="59" t="s">
        <v>13221</v>
      </c>
      <c r="C8048" s="7" t="s">
        <v>13222</v>
      </c>
      <c r="I8048" s="64"/>
      <c r="J8048" s="65"/>
      <c r="K8048" s="10"/>
      <c r="L8048" s="21">
        <v>308.54252873563223</v>
      </c>
      <c r="M8048" s="68"/>
      <c r="N8048" s="4"/>
    </row>
    <row r="8049" spans="2:14">
      <c r="B8049" s="59" t="s">
        <v>13223</v>
      </c>
      <c r="C8049" s="7" t="s">
        <v>13224</v>
      </c>
      <c r="I8049" s="64"/>
      <c r="J8049" s="65"/>
      <c r="K8049" s="10"/>
      <c r="L8049" s="21">
        <v>410.03678160919543</v>
      </c>
      <c r="M8049" s="68"/>
      <c r="N8049" s="4"/>
    </row>
    <row r="8050" spans="2:14">
      <c r="B8050" s="59" t="s">
        <v>13225</v>
      </c>
      <c r="C8050" s="7" t="s">
        <v>13226</v>
      </c>
      <c r="I8050" s="64"/>
      <c r="J8050" s="65"/>
      <c r="K8050" s="10"/>
      <c r="L8050" s="21">
        <v>326.30402298850578</v>
      </c>
      <c r="M8050" s="68"/>
      <c r="N8050" s="4"/>
    </row>
    <row r="8051" spans="2:14">
      <c r="B8051" s="59" t="s">
        <v>13227</v>
      </c>
      <c r="C8051" s="7" t="s">
        <v>13228</v>
      </c>
      <c r="I8051" s="64"/>
      <c r="J8051" s="65"/>
      <c r="K8051" s="10"/>
      <c r="L8051" s="21">
        <v>407.4994252873563</v>
      </c>
      <c r="M8051" s="68"/>
      <c r="N8051" s="4"/>
    </row>
    <row r="8052" spans="2:14">
      <c r="B8052" s="59" t="s">
        <v>13229</v>
      </c>
      <c r="C8052" s="7" t="s">
        <v>13230</v>
      </c>
      <c r="I8052" s="64"/>
      <c r="J8052" s="65"/>
      <c r="K8052" s="10"/>
      <c r="L8052" s="21">
        <v>352.18505747126437</v>
      </c>
      <c r="M8052" s="68"/>
      <c r="N8052" s="4"/>
    </row>
    <row r="8053" spans="2:14">
      <c r="B8053" s="59" t="s">
        <v>13231</v>
      </c>
      <c r="C8053" s="7" t="s">
        <v>13232</v>
      </c>
      <c r="I8053" s="64"/>
      <c r="J8053" s="65"/>
      <c r="K8053" s="10"/>
      <c r="L8053" s="21">
        <v>452.66436781609195</v>
      </c>
      <c r="M8053" s="68"/>
      <c r="N8053" s="4"/>
    </row>
    <row r="8054" spans="2:14">
      <c r="B8054" s="59" t="s">
        <v>13233</v>
      </c>
      <c r="C8054" s="7" t="s">
        <v>13234</v>
      </c>
      <c r="I8054" s="64"/>
      <c r="J8054" s="65"/>
      <c r="K8054" s="10"/>
      <c r="L8054" s="21">
        <v>365.37931034482756</v>
      </c>
      <c r="M8054" s="68"/>
      <c r="N8054" s="4"/>
    </row>
    <row r="8055" spans="2:14">
      <c r="B8055" s="59" t="s">
        <v>13235</v>
      </c>
      <c r="C8055" s="7" t="s">
        <v>13236</v>
      </c>
      <c r="I8055" s="64"/>
      <c r="J8055" s="65"/>
      <c r="K8055" s="10"/>
      <c r="L8055" s="21">
        <v>546.54655172413788</v>
      </c>
      <c r="M8055" s="68"/>
      <c r="N8055" s="4"/>
    </row>
    <row r="8056" spans="2:14">
      <c r="B8056" s="59" t="s">
        <v>13237</v>
      </c>
      <c r="C8056" s="7" t="s">
        <v>13238</v>
      </c>
      <c r="I8056" s="64"/>
      <c r="J8056" s="65"/>
      <c r="K8056" s="10"/>
      <c r="L8056" s="21">
        <v>492.24712643678163</v>
      </c>
      <c r="M8056" s="68"/>
      <c r="N8056" s="4"/>
    </row>
    <row r="8057" spans="2:14">
      <c r="B8057" s="59" t="s">
        <v>13239</v>
      </c>
      <c r="C8057" s="7" t="s">
        <v>13240</v>
      </c>
      <c r="I8057" s="64"/>
      <c r="J8057" s="65"/>
      <c r="K8057" s="10"/>
      <c r="L8057" s="21">
        <v>614.54770114942539</v>
      </c>
      <c r="M8057" s="68"/>
      <c r="N8057" s="4"/>
    </row>
    <row r="8058" spans="2:14">
      <c r="B8058" s="59" t="s">
        <v>13241</v>
      </c>
      <c r="C8058" s="7" t="s">
        <v>13242</v>
      </c>
      <c r="I8058" s="64"/>
      <c r="J8058" s="65"/>
      <c r="K8058" s="10"/>
      <c r="L8058" s="21">
        <v>546.54655172413788</v>
      </c>
      <c r="M8058" s="68"/>
      <c r="N8058" s="4"/>
    </row>
    <row r="8059" spans="2:14">
      <c r="B8059" s="59" t="s">
        <v>13243</v>
      </c>
      <c r="C8059" s="7" t="s">
        <v>13244</v>
      </c>
      <c r="I8059" s="64"/>
      <c r="J8059" s="65"/>
      <c r="K8059" s="10"/>
      <c r="L8059" s="21">
        <v>819.56609195402302</v>
      </c>
      <c r="M8059" s="68"/>
      <c r="N8059" s="4"/>
    </row>
    <row r="8060" spans="2:14">
      <c r="B8060" s="59" t="s">
        <v>13245</v>
      </c>
      <c r="C8060" s="7" t="s">
        <v>13246</v>
      </c>
      <c r="I8060" s="64"/>
      <c r="J8060" s="65"/>
      <c r="K8060" s="10"/>
      <c r="L8060" s="21">
        <v>819.56609195402302</v>
      </c>
      <c r="M8060" s="68"/>
      <c r="N8060" s="4"/>
    </row>
    <row r="8061" spans="2:14">
      <c r="B8061" s="59" t="s">
        <v>13247</v>
      </c>
      <c r="C8061" s="7" t="s">
        <v>13248</v>
      </c>
      <c r="I8061" s="64"/>
      <c r="J8061" s="65"/>
      <c r="K8061" s="10"/>
      <c r="L8061" s="21">
        <v>1227.5729885057472</v>
      </c>
      <c r="M8061" s="68"/>
      <c r="N8061" s="4"/>
    </row>
    <row r="8062" spans="2:14">
      <c r="B8062" s="59" t="s">
        <v>13249</v>
      </c>
      <c r="C8062" s="7" t="s">
        <v>13250</v>
      </c>
      <c r="I8062" s="64"/>
      <c r="J8062" s="65"/>
      <c r="K8062" s="10"/>
      <c r="L8062" s="21">
        <v>873.86551724137939</v>
      </c>
      <c r="M8062" s="68"/>
      <c r="N8062" s="4"/>
    </row>
    <row r="8063" spans="2:14">
      <c r="B8063" s="59" t="s">
        <v>13251</v>
      </c>
      <c r="C8063" s="7" t="s">
        <v>13252</v>
      </c>
      <c r="I8063" s="64"/>
      <c r="J8063" s="65"/>
      <c r="K8063" s="10"/>
      <c r="L8063" s="21">
        <v>1309.7833333333335</v>
      </c>
      <c r="M8063" s="68"/>
      <c r="N8063" s="4"/>
    </row>
    <row r="8064" spans="2:14">
      <c r="B8064" s="59" t="s">
        <v>13253</v>
      </c>
      <c r="C8064" s="7" t="s">
        <v>13254</v>
      </c>
      <c r="I8064" s="64"/>
      <c r="J8064" s="65"/>
      <c r="K8064" s="10"/>
      <c r="L8064" s="21">
        <v>710.96724137931039</v>
      </c>
      <c r="M8064" s="68"/>
      <c r="N8064" s="4"/>
    </row>
    <row r="8065" spans="2:14">
      <c r="B8065" s="59" t="s">
        <v>13255</v>
      </c>
      <c r="C8065" s="7" t="s">
        <v>13256</v>
      </c>
      <c r="I8065" s="64"/>
      <c r="J8065" s="65"/>
      <c r="K8065" s="10"/>
      <c r="L8065" s="21">
        <v>888.07471264367814</v>
      </c>
      <c r="M8065" s="68"/>
      <c r="N8065" s="4"/>
    </row>
    <row r="8066" spans="2:14">
      <c r="B8066" s="59" t="s">
        <v>13257</v>
      </c>
      <c r="C8066" s="7" t="s">
        <v>13258</v>
      </c>
      <c r="I8066" s="64"/>
      <c r="J8066" s="65"/>
      <c r="K8066" s="10"/>
      <c r="L8066" s="21">
        <v>1038.2862068965517</v>
      </c>
      <c r="M8066" s="68"/>
      <c r="N8066" s="4"/>
    </row>
    <row r="8067" spans="2:14">
      <c r="B8067" s="59" t="s">
        <v>13259</v>
      </c>
      <c r="C8067" s="7" t="s">
        <v>13260</v>
      </c>
      <c r="I8067" s="64"/>
      <c r="J8067" s="65"/>
      <c r="K8067" s="10"/>
      <c r="L8067" s="21">
        <v>1554.3844827586206</v>
      </c>
      <c r="M8067" s="68"/>
      <c r="N8067" s="4"/>
    </row>
    <row r="8068" spans="2:14">
      <c r="B8068" s="59" t="s">
        <v>13261</v>
      </c>
      <c r="C8068" s="7" t="s">
        <v>13262</v>
      </c>
      <c r="I8068" s="64"/>
      <c r="J8068" s="65"/>
      <c r="K8068" s="10"/>
      <c r="L8068" s="21">
        <v>410.03678160919543</v>
      </c>
      <c r="M8068" s="68"/>
      <c r="N8068" s="4"/>
    </row>
    <row r="8069" spans="2:14">
      <c r="B8069" s="59" t="s">
        <v>13263</v>
      </c>
      <c r="C8069" s="7" t="s">
        <v>13264</v>
      </c>
      <c r="I8069" s="64"/>
      <c r="J8069" s="65"/>
      <c r="K8069" s="10"/>
      <c r="L8069" s="21">
        <v>451.64942528735634</v>
      </c>
      <c r="M8069" s="68"/>
      <c r="N8069" s="4"/>
    </row>
    <row r="8070" spans="2:14">
      <c r="B8070" s="59" t="s">
        <v>13265</v>
      </c>
      <c r="C8070" s="7" t="s">
        <v>13266</v>
      </c>
      <c r="I8070" s="64"/>
      <c r="J8070" s="65"/>
      <c r="K8070" s="10"/>
      <c r="L8070" s="21">
        <v>812.46149425287354</v>
      </c>
      <c r="M8070" s="68"/>
      <c r="N8070" s="4"/>
    </row>
    <row r="8071" spans="2:14">
      <c r="B8071" s="59" t="s">
        <v>13267</v>
      </c>
      <c r="C8071" s="7" t="s">
        <v>13268</v>
      </c>
      <c r="I8071" s="64"/>
      <c r="J8071" s="65"/>
      <c r="K8071" s="10"/>
      <c r="L8071" s="21">
        <v>1227.5729885057472</v>
      </c>
      <c r="M8071" s="68"/>
      <c r="N8071" s="4"/>
    </row>
    <row r="8072" spans="2:14">
      <c r="B8072" s="59" t="s">
        <v>13269</v>
      </c>
      <c r="C8072" s="7" t="s">
        <v>13270</v>
      </c>
      <c r="I8072" s="64"/>
      <c r="J8072" s="65"/>
      <c r="K8072" s="10"/>
      <c r="L8072" s="21">
        <v>1391.9936781609194</v>
      </c>
      <c r="M8072" s="68"/>
      <c r="N8072" s="4"/>
    </row>
    <row r="8073" spans="2:14">
      <c r="B8073" s="59" t="s">
        <v>13271</v>
      </c>
      <c r="C8073" s="7" t="s">
        <v>13272</v>
      </c>
      <c r="I8073" s="64"/>
      <c r="J8073" s="65"/>
      <c r="K8073" s="10"/>
      <c r="L8073" s="21">
        <v>217.19770114942528</v>
      </c>
      <c r="M8073" s="68"/>
      <c r="N8073" s="4"/>
    </row>
    <row r="8074" spans="2:14">
      <c r="B8074" s="59" t="s">
        <v>13273</v>
      </c>
      <c r="C8074" s="7" t="s">
        <v>13274</v>
      </c>
      <c r="I8074" s="64"/>
      <c r="J8074" s="65"/>
      <c r="K8074" s="10"/>
      <c r="L8074" s="21">
        <v>217.19770114942528</v>
      </c>
      <c r="M8074" s="68"/>
      <c r="N8074" s="4"/>
    </row>
    <row r="8075" spans="2:14">
      <c r="B8075" s="59" t="s">
        <v>13275</v>
      </c>
      <c r="C8075" s="7" t="s">
        <v>13276</v>
      </c>
      <c r="I8075" s="64"/>
      <c r="J8075" s="65"/>
      <c r="K8075" s="10"/>
      <c r="L8075" s="21">
        <v>217.19770114942528</v>
      </c>
      <c r="M8075" s="68"/>
      <c r="N8075" s="4"/>
    </row>
    <row r="8076" spans="2:14">
      <c r="B8076" s="59" t="s">
        <v>13277</v>
      </c>
      <c r="C8076" s="7" t="s">
        <v>13278</v>
      </c>
      <c r="I8076" s="64"/>
      <c r="J8076" s="65"/>
      <c r="K8076" s="10"/>
      <c r="L8076" s="21">
        <v>217.19770114942528</v>
      </c>
      <c r="M8076" s="68"/>
      <c r="N8076" s="4"/>
    </row>
    <row r="8077" spans="2:14">
      <c r="B8077" s="59" t="s">
        <v>13279</v>
      </c>
      <c r="C8077" s="7" t="s">
        <v>13280</v>
      </c>
      <c r="I8077" s="64"/>
      <c r="J8077" s="65"/>
      <c r="K8077" s="10"/>
      <c r="L8077" s="21">
        <v>297.88563218390806</v>
      </c>
      <c r="M8077" s="68"/>
      <c r="N8077" s="4"/>
    </row>
    <row r="8078" spans="2:14">
      <c r="B8078" s="59" t="s">
        <v>13281</v>
      </c>
      <c r="C8078" s="7" t="s">
        <v>13282</v>
      </c>
      <c r="I8078" s="64"/>
      <c r="J8078" s="65"/>
      <c r="K8078" s="10"/>
      <c r="L8078" s="21">
        <v>447.08218390804598</v>
      </c>
      <c r="M8078" s="68"/>
      <c r="N8078" s="4"/>
    </row>
    <row r="8079" spans="2:14">
      <c r="B8079" s="59" t="s">
        <v>13283</v>
      </c>
      <c r="C8079" s="7" t="s">
        <v>13284</v>
      </c>
      <c r="I8079" s="64"/>
      <c r="J8079" s="65"/>
      <c r="K8079" s="10"/>
      <c r="L8079" s="21">
        <v>314.63218390804599</v>
      </c>
      <c r="M8079" s="68"/>
      <c r="N8079" s="4"/>
    </row>
    <row r="8080" spans="2:14">
      <c r="B8080" s="59" t="s">
        <v>13285</v>
      </c>
      <c r="C8080" s="7" t="s">
        <v>13286</v>
      </c>
      <c r="I8080" s="64"/>
      <c r="J8080" s="65"/>
      <c r="K8080" s="10"/>
      <c r="L8080" s="21">
        <v>471.94827586206901</v>
      </c>
      <c r="M8080" s="68"/>
      <c r="N8080" s="4"/>
    </row>
    <row r="8081" spans="2:14">
      <c r="B8081" s="59" t="s">
        <v>13287</v>
      </c>
      <c r="C8081" s="7" t="s">
        <v>13288</v>
      </c>
      <c r="I8081" s="64"/>
      <c r="J8081" s="65"/>
      <c r="K8081" s="10"/>
      <c r="L8081" s="21">
        <v>331.8862068965517</v>
      </c>
      <c r="M8081" s="68"/>
      <c r="N8081" s="4"/>
    </row>
    <row r="8082" spans="2:14">
      <c r="B8082" s="59" t="s">
        <v>13289</v>
      </c>
      <c r="C8082" s="7" t="s">
        <v>13290</v>
      </c>
      <c r="I8082" s="64"/>
      <c r="J8082" s="65"/>
      <c r="K8082" s="10"/>
      <c r="L8082" s="21">
        <v>495.29195402298848</v>
      </c>
      <c r="M8082" s="68"/>
      <c r="N8082" s="4"/>
    </row>
    <row r="8083" spans="2:14">
      <c r="B8083" s="59" t="s">
        <v>13291</v>
      </c>
      <c r="C8083" s="7" t="s">
        <v>13292</v>
      </c>
      <c r="I8083" s="64"/>
      <c r="J8083" s="65"/>
      <c r="K8083" s="10"/>
      <c r="L8083" s="21">
        <v>347.11034482758618</v>
      </c>
      <c r="M8083" s="68"/>
      <c r="N8083" s="4"/>
    </row>
    <row r="8084" spans="2:14">
      <c r="B8084" s="59" t="s">
        <v>13293</v>
      </c>
      <c r="C8084" s="7" t="s">
        <v>13294</v>
      </c>
      <c r="I8084" s="64"/>
      <c r="J8084" s="65"/>
      <c r="K8084" s="10"/>
      <c r="L8084" s="21">
        <v>520.66551724137935</v>
      </c>
      <c r="M8084" s="68"/>
      <c r="N8084" s="4"/>
    </row>
    <row r="8085" spans="2:14">
      <c r="B8085" s="59" t="s">
        <v>13295</v>
      </c>
      <c r="C8085" s="7" t="s">
        <v>13296</v>
      </c>
      <c r="I8085" s="64"/>
      <c r="J8085" s="65"/>
      <c r="K8085" s="10"/>
      <c r="L8085" s="21">
        <v>522.69540229885058</v>
      </c>
      <c r="M8085" s="68"/>
      <c r="N8085" s="4"/>
    </row>
    <row r="8086" spans="2:14">
      <c r="B8086" s="59" t="s">
        <v>13297</v>
      </c>
      <c r="C8086" s="7" t="s">
        <v>13298</v>
      </c>
      <c r="I8086" s="64"/>
      <c r="J8086" s="65"/>
      <c r="K8086" s="10"/>
      <c r="L8086" s="21">
        <v>522.69540229885058</v>
      </c>
      <c r="M8086" s="68"/>
      <c r="N8086" s="4"/>
    </row>
    <row r="8087" spans="2:14">
      <c r="B8087" s="59" t="s">
        <v>13299</v>
      </c>
      <c r="C8087" s="7" t="s">
        <v>13300</v>
      </c>
      <c r="I8087" s="64"/>
      <c r="J8087" s="65"/>
      <c r="K8087" s="10"/>
      <c r="L8087" s="21">
        <v>522.69540229885058</v>
      </c>
      <c r="M8087" s="68"/>
      <c r="N8087" s="4"/>
    </row>
    <row r="8088" spans="2:14">
      <c r="B8088" s="59" t="s">
        <v>13301</v>
      </c>
      <c r="C8088" s="7" t="s">
        <v>13302</v>
      </c>
      <c r="I8088" s="64"/>
      <c r="J8088" s="65"/>
      <c r="K8088" s="10"/>
      <c r="L8088" s="21">
        <v>522.69540229885058</v>
      </c>
      <c r="M8088" s="68"/>
      <c r="N8088" s="4"/>
    </row>
    <row r="8089" spans="2:14">
      <c r="B8089" s="59" t="s">
        <v>13303</v>
      </c>
      <c r="C8089" s="7" t="s">
        <v>13304</v>
      </c>
      <c r="I8089" s="64"/>
      <c r="J8089" s="65"/>
      <c r="K8089" s="10"/>
      <c r="L8089" s="21">
        <v>522.69540229885058</v>
      </c>
      <c r="M8089" s="68"/>
      <c r="N8089" s="4"/>
    </row>
    <row r="8090" spans="2:14">
      <c r="B8090" s="59" t="s">
        <v>13305</v>
      </c>
      <c r="C8090" s="7" t="s">
        <v>13306</v>
      </c>
      <c r="I8090" s="64"/>
      <c r="J8090" s="65"/>
      <c r="K8090" s="10"/>
      <c r="L8090" s="21">
        <v>522.69540229885058</v>
      </c>
      <c r="M8090" s="68"/>
      <c r="N8090" s="4"/>
    </row>
    <row r="8091" spans="2:14">
      <c r="B8091" s="59" t="s">
        <v>13307</v>
      </c>
      <c r="C8091" s="7" t="s">
        <v>13308</v>
      </c>
      <c r="I8091" s="64"/>
      <c r="J8091" s="65"/>
      <c r="K8091" s="10"/>
      <c r="L8091" s="21">
        <v>522.69540229885058</v>
      </c>
      <c r="M8091" s="68"/>
      <c r="N8091" s="4"/>
    </row>
    <row r="8092" spans="2:14">
      <c r="B8092" s="59" t="s">
        <v>13309</v>
      </c>
      <c r="C8092" s="7" t="s">
        <v>13310</v>
      </c>
      <c r="I8092" s="64"/>
      <c r="J8092" s="65"/>
      <c r="K8092" s="10"/>
      <c r="L8092" s="21">
        <v>522.69540229885058</v>
      </c>
      <c r="M8092" s="68"/>
      <c r="N8092" s="4"/>
    </row>
    <row r="8093" spans="2:14">
      <c r="B8093" s="59" t="s">
        <v>13311</v>
      </c>
      <c r="C8093" s="7" t="s">
        <v>13312</v>
      </c>
      <c r="I8093" s="64"/>
      <c r="J8093" s="65"/>
      <c r="K8093" s="10"/>
      <c r="L8093" s="21">
        <v>513.56091954022986</v>
      </c>
      <c r="M8093" s="68"/>
      <c r="N8093" s="4"/>
    </row>
    <row r="8094" spans="2:14">
      <c r="B8094" s="59" t="s">
        <v>13313</v>
      </c>
      <c r="C8094" s="7" t="s">
        <v>13314</v>
      </c>
      <c r="I8094" s="64"/>
      <c r="J8094" s="65"/>
      <c r="K8094" s="10"/>
      <c r="L8094" s="21">
        <v>522.69540229885058</v>
      </c>
      <c r="M8094" s="68"/>
      <c r="N8094" s="4"/>
    </row>
    <row r="8095" spans="2:14">
      <c r="B8095" s="59" t="s">
        <v>13315</v>
      </c>
      <c r="C8095" s="7" t="s">
        <v>13316</v>
      </c>
      <c r="I8095" s="64"/>
      <c r="J8095" s="65"/>
      <c r="K8095" s="10"/>
      <c r="L8095" s="21">
        <v>513.56091954022986</v>
      </c>
      <c r="M8095" s="68"/>
      <c r="N8095" s="4"/>
    </row>
    <row r="8096" spans="2:14">
      <c r="B8096" s="59" t="s">
        <v>13317</v>
      </c>
      <c r="C8096" s="7" t="s">
        <v>13318</v>
      </c>
      <c r="I8096" s="64"/>
      <c r="J8096" s="65"/>
      <c r="K8096" s="10"/>
      <c r="L8096" s="21">
        <v>522.69540229885058</v>
      </c>
      <c r="M8096" s="68"/>
      <c r="N8096" s="4"/>
    </row>
    <row r="8097" spans="2:14">
      <c r="B8097" s="59" t="s">
        <v>13319</v>
      </c>
      <c r="C8097" s="7" t="s">
        <v>13320</v>
      </c>
      <c r="I8097" s="64"/>
      <c r="J8097" s="65"/>
      <c r="K8097" s="10"/>
      <c r="L8097" s="21">
        <v>522.69540229885058</v>
      </c>
      <c r="M8097" s="68"/>
      <c r="N8097" s="4"/>
    </row>
    <row r="8098" spans="2:14">
      <c r="B8098" s="59" t="s">
        <v>13321</v>
      </c>
      <c r="C8098" s="7" t="s">
        <v>13322</v>
      </c>
      <c r="I8098" s="64"/>
      <c r="J8098" s="65"/>
      <c r="K8098" s="10"/>
      <c r="L8098" s="21">
        <v>522.69540229885058</v>
      </c>
      <c r="M8098" s="68"/>
      <c r="N8098" s="4"/>
    </row>
    <row r="8099" spans="2:14">
      <c r="B8099" s="59" t="s">
        <v>13323</v>
      </c>
      <c r="C8099" s="7" t="s">
        <v>13324</v>
      </c>
      <c r="I8099" s="64"/>
      <c r="J8099" s="65"/>
      <c r="K8099" s="10"/>
      <c r="L8099" s="21">
        <v>581.56206896551726</v>
      </c>
      <c r="M8099" s="68"/>
      <c r="N8099" s="4"/>
    </row>
    <row r="8100" spans="2:14">
      <c r="B8100" s="59" t="s">
        <v>13325</v>
      </c>
      <c r="C8100" s="7" t="s">
        <v>13326</v>
      </c>
      <c r="I8100" s="64"/>
      <c r="J8100" s="65"/>
      <c r="K8100" s="10"/>
      <c r="L8100" s="21">
        <v>581.56206896551726</v>
      </c>
      <c r="M8100" s="68"/>
      <c r="N8100" s="4"/>
    </row>
    <row r="8101" spans="2:14">
      <c r="B8101" s="59" t="s">
        <v>13327</v>
      </c>
      <c r="C8101" s="7" t="s">
        <v>13328</v>
      </c>
      <c r="I8101" s="64"/>
      <c r="J8101" s="65"/>
      <c r="K8101" s="10"/>
      <c r="L8101" s="21">
        <v>581.56206896551726</v>
      </c>
      <c r="M8101" s="68"/>
      <c r="N8101" s="4"/>
    </row>
    <row r="8102" spans="2:14">
      <c r="B8102" s="59" t="s">
        <v>13329</v>
      </c>
      <c r="C8102" s="7" t="s">
        <v>13330</v>
      </c>
      <c r="I8102" s="64"/>
      <c r="J8102" s="65"/>
      <c r="K8102" s="10"/>
      <c r="L8102" s="21">
        <v>581.56206896551726</v>
      </c>
      <c r="M8102" s="68"/>
      <c r="N8102" s="4"/>
    </row>
    <row r="8103" spans="2:14">
      <c r="B8103" s="59" t="s">
        <v>13331</v>
      </c>
      <c r="C8103" s="7" t="s">
        <v>13332</v>
      </c>
      <c r="I8103" s="64"/>
      <c r="J8103" s="65"/>
      <c r="K8103" s="10"/>
      <c r="L8103" s="21">
        <v>581.56206896551726</v>
      </c>
      <c r="M8103" s="68"/>
      <c r="N8103" s="4"/>
    </row>
    <row r="8104" spans="2:14">
      <c r="B8104" s="59" t="s">
        <v>13333</v>
      </c>
      <c r="C8104" s="7" t="s">
        <v>13334</v>
      </c>
      <c r="I8104" s="64"/>
      <c r="J8104" s="65"/>
      <c r="K8104" s="10"/>
      <c r="L8104" s="21">
        <v>581.56206896551726</v>
      </c>
      <c r="M8104" s="68"/>
      <c r="N8104" s="4"/>
    </row>
    <row r="8105" spans="2:14">
      <c r="B8105" s="59" t="s">
        <v>13335</v>
      </c>
      <c r="C8105" s="7" t="s">
        <v>13336</v>
      </c>
      <c r="I8105" s="64"/>
      <c r="J8105" s="65"/>
      <c r="K8105" s="10"/>
      <c r="L8105" s="21">
        <v>581.56206896551726</v>
      </c>
      <c r="M8105" s="68"/>
      <c r="N8105" s="4"/>
    </row>
    <row r="8106" spans="2:14">
      <c r="B8106" s="59" t="s">
        <v>13337</v>
      </c>
      <c r="C8106" s="7" t="s">
        <v>13338</v>
      </c>
      <c r="I8106" s="64"/>
      <c r="J8106" s="65"/>
      <c r="K8106" s="10"/>
      <c r="L8106" s="21">
        <v>1220.9758620689656</v>
      </c>
      <c r="M8106" s="68"/>
      <c r="N8106" s="4"/>
    </row>
    <row r="8107" spans="2:14">
      <c r="B8107" s="59" t="s">
        <v>13339</v>
      </c>
      <c r="C8107" s="7" t="s">
        <v>13340</v>
      </c>
      <c r="I8107" s="64"/>
      <c r="J8107" s="65"/>
      <c r="K8107" s="10"/>
      <c r="L8107" s="21">
        <v>1220.9758620689656</v>
      </c>
      <c r="M8107" s="68"/>
      <c r="N8107" s="4"/>
    </row>
    <row r="8108" spans="2:14">
      <c r="B8108" s="59" t="s">
        <v>13341</v>
      </c>
      <c r="C8108" s="7" t="s">
        <v>13342</v>
      </c>
      <c r="I8108" s="64"/>
      <c r="J8108" s="65"/>
      <c r="K8108" s="10"/>
      <c r="L8108" s="21">
        <v>1220.9758620689656</v>
      </c>
      <c r="M8108" s="68"/>
      <c r="N8108" s="4"/>
    </row>
    <row r="8109" spans="2:14">
      <c r="B8109" s="59" t="s">
        <v>13343</v>
      </c>
      <c r="C8109" s="7" t="s">
        <v>13344</v>
      </c>
      <c r="I8109" s="64"/>
      <c r="J8109" s="65"/>
      <c r="K8109" s="10"/>
      <c r="L8109" s="21">
        <v>1220.9758620689656</v>
      </c>
      <c r="M8109" s="68"/>
      <c r="N8109" s="4"/>
    </row>
    <row r="8110" spans="2:14">
      <c r="B8110" s="59" t="s">
        <v>13345</v>
      </c>
      <c r="C8110" s="7" t="s">
        <v>13346</v>
      </c>
      <c r="I8110" s="64"/>
      <c r="J8110" s="65"/>
      <c r="K8110" s="10"/>
      <c r="L8110" s="21">
        <v>1220.9758620689656</v>
      </c>
      <c r="M8110" s="68"/>
      <c r="N8110" s="4"/>
    </row>
    <row r="8111" spans="2:14">
      <c r="B8111" s="59" t="s">
        <v>13347</v>
      </c>
      <c r="C8111" s="7" t="s">
        <v>13348</v>
      </c>
      <c r="I8111" s="64"/>
      <c r="J8111" s="65"/>
      <c r="K8111" s="10"/>
      <c r="L8111" s="21">
        <v>1220.9758620689656</v>
      </c>
      <c r="M8111" s="68"/>
      <c r="N8111" s="4"/>
    </row>
    <row r="8112" spans="2:14">
      <c r="B8112" s="59" t="s">
        <v>13349</v>
      </c>
      <c r="C8112" s="7" t="s">
        <v>13350</v>
      </c>
      <c r="I8112" s="64"/>
      <c r="J8112" s="65"/>
      <c r="K8112" s="10"/>
      <c r="L8112" s="21">
        <v>1199.1545977011494</v>
      </c>
      <c r="M8112" s="68"/>
      <c r="N8112" s="4"/>
    </row>
    <row r="8113" spans="2:14">
      <c r="B8113" s="59" t="s">
        <v>13351</v>
      </c>
      <c r="C8113" s="7" t="s">
        <v>13352</v>
      </c>
      <c r="I8113" s="64"/>
      <c r="J8113" s="65"/>
      <c r="K8113" s="10"/>
      <c r="L8113" s="21">
        <v>1194.0798850574713</v>
      </c>
      <c r="M8113" s="68"/>
      <c r="N8113" s="4"/>
    </row>
    <row r="8114" spans="2:14">
      <c r="B8114" s="59" t="s">
        <v>13353</v>
      </c>
      <c r="C8114" s="7" t="s">
        <v>13354</v>
      </c>
      <c r="I8114" s="64"/>
      <c r="J8114" s="65"/>
      <c r="K8114" s="10"/>
      <c r="L8114" s="21">
        <v>1199.1545977011494</v>
      </c>
      <c r="M8114" s="68"/>
      <c r="N8114" s="4"/>
    </row>
    <row r="8115" spans="2:14">
      <c r="B8115" s="59" t="s">
        <v>13355</v>
      </c>
      <c r="C8115" s="7" t="s">
        <v>13356</v>
      </c>
      <c r="I8115" s="64"/>
      <c r="J8115" s="65"/>
      <c r="K8115" s="10"/>
      <c r="L8115" s="21">
        <v>1194.0798850574713</v>
      </c>
      <c r="M8115" s="68"/>
      <c r="N8115" s="4"/>
    </row>
    <row r="8116" spans="2:14">
      <c r="B8116" s="59" t="s">
        <v>13357</v>
      </c>
      <c r="C8116" s="7" t="s">
        <v>13358</v>
      </c>
      <c r="I8116" s="64"/>
      <c r="J8116" s="65"/>
      <c r="K8116" s="10"/>
      <c r="L8116" s="21">
        <v>1194.0798850574713</v>
      </c>
      <c r="M8116" s="68"/>
      <c r="N8116" s="4"/>
    </row>
    <row r="8117" spans="2:14">
      <c r="B8117" s="59" t="s">
        <v>13359</v>
      </c>
      <c r="C8117" s="7" t="s">
        <v>13360</v>
      </c>
      <c r="I8117" s="64"/>
      <c r="J8117" s="65"/>
      <c r="K8117" s="10"/>
      <c r="L8117" s="21">
        <v>1194.0798850574713</v>
      </c>
      <c r="M8117" s="68"/>
      <c r="N8117" s="4"/>
    </row>
    <row r="8118" spans="2:14">
      <c r="B8118" s="59" t="s">
        <v>13361</v>
      </c>
      <c r="C8118" s="7" t="s">
        <v>13362</v>
      </c>
      <c r="I8118" s="64"/>
      <c r="J8118" s="65"/>
      <c r="K8118" s="10"/>
      <c r="L8118" s="21">
        <v>1237.2149425287355</v>
      </c>
      <c r="M8118" s="68"/>
      <c r="N8118" s="4"/>
    </row>
    <row r="8119" spans="2:14">
      <c r="B8119" s="59" t="s">
        <v>13363</v>
      </c>
      <c r="C8119" s="7" t="s">
        <v>13364</v>
      </c>
      <c r="I8119" s="64"/>
      <c r="J8119" s="65"/>
      <c r="K8119" s="10"/>
      <c r="L8119" s="21">
        <v>1237.2149425287355</v>
      </c>
      <c r="M8119" s="68"/>
      <c r="N8119" s="4"/>
    </row>
    <row r="8120" spans="2:14">
      <c r="B8120" s="59" t="s">
        <v>13365</v>
      </c>
      <c r="C8120" s="7" t="s">
        <v>13366</v>
      </c>
      <c r="I8120" s="64"/>
      <c r="J8120" s="65"/>
      <c r="K8120" s="10"/>
      <c r="L8120" s="21">
        <v>1237.2149425287355</v>
      </c>
      <c r="M8120" s="68"/>
      <c r="N8120" s="4"/>
    </row>
    <row r="8121" spans="2:14">
      <c r="B8121" s="59" t="s">
        <v>13367</v>
      </c>
      <c r="C8121" s="7" t="s">
        <v>13368</v>
      </c>
      <c r="I8121" s="64"/>
      <c r="J8121" s="65"/>
      <c r="K8121" s="10"/>
      <c r="L8121" s="21">
        <v>1237.2149425287355</v>
      </c>
      <c r="M8121" s="68"/>
      <c r="N8121" s="4"/>
    </row>
    <row r="8122" spans="2:14">
      <c r="B8122" s="59" t="s">
        <v>13369</v>
      </c>
      <c r="C8122" s="7" t="s">
        <v>13370</v>
      </c>
      <c r="I8122" s="64"/>
      <c r="J8122" s="65"/>
      <c r="K8122" s="10"/>
      <c r="L8122" s="21">
        <v>1237.2149425287355</v>
      </c>
      <c r="M8122" s="68"/>
      <c r="N8122" s="4"/>
    </row>
    <row r="8123" spans="2:14">
      <c r="B8123" s="59" t="s">
        <v>13371</v>
      </c>
      <c r="C8123" s="7" t="s">
        <v>13372</v>
      </c>
      <c r="I8123" s="64"/>
      <c r="J8123" s="65"/>
      <c r="K8123" s="10"/>
      <c r="L8123" s="21">
        <v>1237.2149425287355</v>
      </c>
      <c r="M8123" s="68"/>
      <c r="N8123" s="4"/>
    </row>
    <row r="8124" spans="2:14">
      <c r="B8124" s="59" t="s">
        <v>13373</v>
      </c>
      <c r="C8124" s="7" t="s">
        <v>13374</v>
      </c>
      <c r="I8124" s="64"/>
      <c r="J8124" s="65"/>
      <c r="K8124" s="10"/>
      <c r="L8124" s="21">
        <v>165.43563218390804</v>
      </c>
      <c r="M8124" s="68"/>
      <c r="N8124" s="4"/>
    </row>
    <row r="8125" spans="2:14">
      <c r="B8125" s="59" t="s">
        <v>13375</v>
      </c>
      <c r="C8125" s="7" t="s">
        <v>13376</v>
      </c>
      <c r="I8125" s="64"/>
      <c r="J8125" s="65"/>
      <c r="K8125" s="10"/>
      <c r="L8125" s="21">
        <v>274.54195402298853</v>
      </c>
      <c r="M8125" s="68"/>
      <c r="N8125" s="4"/>
    </row>
    <row r="8126" spans="2:14">
      <c r="B8126" s="59" t="s">
        <v>13377</v>
      </c>
      <c r="C8126" s="7" t="s">
        <v>13378</v>
      </c>
      <c r="I8126" s="64"/>
      <c r="J8126" s="65"/>
      <c r="K8126" s="10"/>
      <c r="L8126" s="21">
        <v>383.14080459770111</v>
      </c>
      <c r="M8126" s="68"/>
      <c r="N8126" s="4"/>
    </row>
    <row r="8127" spans="2:14">
      <c r="B8127" s="59" t="s">
        <v>13379</v>
      </c>
      <c r="C8127" s="7" t="s">
        <v>13380</v>
      </c>
      <c r="I8127" s="64"/>
      <c r="J8127" s="65"/>
      <c r="K8127" s="10"/>
      <c r="L8127" s="21">
        <v>492.24712643678163</v>
      </c>
      <c r="M8127" s="68"/>
      <c r="N8127" s="4"/>
    </row>
    <row r="8128" spans="2:14">
      <c r="B8128" s="59" t="s">
        <v>13381</v>
      </c>
      <c r="C8128" s="7" t="s">
        <v>13382</v>
      </c>
      <c r="I8128" s="64"/>
      <c r="J8128" s="65"/>
      <c r="K8128" s="10"/>
      <c r="L8128" s="21">
        <v>410.03678160919543</v>
      </c>
      <c r="M8128" s="68"/>
      <c r="N8128" s="4"/>
    </row>
    <row r="8129" spans="2:14">
      <c r="B8129" s="59" t="s">
        <v>13383</v>
      </c>
      <c r="C8129" s="7" t="s">
        <v>13384</v>
      </c>
      <c r="I8129" s="64"/>
      <c r="J8129" s="65"/>
      <c r="K8129" s="10"/>
      <c r="L8129" s="21">
        <v>410.03678160919543</v>
      </c>
      <c r="M8129" s="68"/>
      <c r="N8129" s="4"/>
    </row>
    <row r="8130" spans="2:14">
      <c r="B8130" s="59" t="s">
        <v>13385</v>
      </c>
      <c r="C8130" s="7" t="s">
        <v>13386</v>
      </c>
      <c r="I8130" s="64"/>
      <c r="J8130" s="65"/>
      <c r="K8130" s="10"/>
      <c r="L8130" s="21">
        <v>171.01781609195405</v>
      </c>
      <c r="M8130" s="68"/>
      <c r="N8130" s="4"/>
    </row>
    <row r="8131" spans="2:14">
      <c r="B8131" s="59" t="s">
        <v>13387</v>
      </c>
      <c r="C8131" s="7" t="s">
        <v>13388</v>
      </c>
      <c r="I8131" s="64"/>
      <c r="J8131" s="65"/>
      <c r="K8131" s="10"/>
      <c r="L8131" s="21">
        <v>171.01781609195405</v>
      </c>
      <c r="M8131" s="68"/>
      <c r="N8131" s="4"/>
    </row>
    <row r="8132" spans="2:14">
      <c r="B8132" s="59" t="s">
        <v>13389</v>
      </c>
      <c r="C8132" s="7" t="s">
        <v>13390</v>
      </c>
      <c r="I8132" s="64"/>
      <c r="J8132" s="65"/>
      <c r="K8132" s="10"/>
      <c r="L8132" s="21">
        <v>137.52471264367816</v>
      </c>
      <c r="M8132" s="68"/>
      <c r="N8132" s="4"/>
    </row>
    <row r="8133" spans="2:14">
      <c r="B8133" s="59" t="s">
        <v>13391</v>
      </c>
      <c r="C8133" s="7" t="s">
        <v>13392</v>
      </c>
      <c r="I8133" s="64"/>
      <c r="J8133" s="65"/>
      <c r="K8133" s="10"/>
      <c r="L8133" s="21">
        <v>111.64367816091954</v>
      </c>
      <c r="M8133" s="68"/>
      <c r="N8133" s="4"/>
    </row>
    <row r="8134" spans="2:14">
      <c r="B8134" s="59" t="s">
        <v>13393</v>
      </c>
      <c r="C8134" s="7" t="s">
        <v>13394</v>
      </c>
      <c r="I8134" s="64"/>
      <c r="J8134" s="65"/>
      <c r="K8134" s="10"/>
      <c r="L8134" s="21">
        <v>170.0028735632184</v>
      </c>
      <c r="M8134" s="68"/>
      <c r="N8134" s="4"/>
    </row>
    <row r="8135" spans="2:14">
      <c r="B8135" s="59" t="s">
        <v>13395</v>
      </c>
      <c r="C8135" s="7" t="s">
        <v>13396</v>
      </c>
      <c r="I8135" s="64"/>
      <c r="J8135" s="65"/>
      <c r="K8135" s="10"/>
      <c r="L8135" s="21">
        <v>199.43620689655174</v>
      </c>
      <c r="M8135" s="68"/>
      <c r="N8135" s="4"/>
    </row>
    <row r="8136" spans="2:14">
      <c r="B8136" s="59" t="s">
        <v>13397</v>
      </c>
      <c r="C8136" s="7" t="s">
        <v>13398</v>
      </c>
      <c r="I8136" s="64"/>
      <c r="J8136" s="65"/>
      <c r="K8136" s="10"/>
      <c r="L8136" s="21">
        <v>199.43620689655174</v>
      </c>
      <c r="M8136" s="68"/>
      <c r="N8136" s="4"/>
    </row>
    <row r="8137" spans="2:14">
      <c r="B8137" s="59" t="s">
        <v>13399</v>
      </c>
      <c r="C8137" s="7" t="s">
        <v>13400</v>
      </c>
      <c r="I8137" s="64"/>
      <c r="J8137" s="65"/>
      <c r="K8137" s="10"/>
      <c r="L8137" s="21">
        <v>218.21264367816093</v>
      </c>
      <c r="M8137" s="68"/>
      <c r="N8137" s="4"/>
    </row>
    <row r="8138" spans="2:14">
      <c r="B8138" s="59" t="s">
        <v>13401</v>
      </c>
      <c r="C8138" s="7" t="s">
        <v>13402</v>
      </c>
      <c r="I8138" s="64"/>
      <c r="J8138" s="65"/>
      <c r="K8138" s="10"/>
      <c r="L8138" s="21">
        <v>218.21264367816093</v>
      </c>
      <c r="M8138" s="68"/>
      <c r="N8138" s="4"/>
    </row>
    <row r="8139" spans="2:14">
      <c r="B8139" s="59" t="s">
        <v>13403</v>
      </c>
      <c r="C8139" s="7" t="s">
        <v>13404</v>
      </c>
      <c r="I8139" s="64"/>
      <c r="J8139" s="65"/>
      <c r="K8139" s="10"/>
      <c r="L8139" s="21">
        <v>913.95574712643668</v>
      </c>
      <c r="M8139" s="68"/>
      <c r="N8139" s="4"/>
    </row>
    <row r="8140" spans="2:14">
      <c r="B8140" s="59" t="s">
        <v>13405</v>
      </c>
      <c r="C8140" s="7" t="s">
        <v>13406</v>
      </c>
      <c r="I8140" s="64"/>
      <c r="J8140" s="65"/>
      <c r="K8140" s="10"/>
      <c r="L8140" s="21">
        <v>913.95574712643668</v>
      </c>
      <c r="M8140" s="68"/>
      <c r="N8140" s="4"/>
    </row>
    <row r="8141" spans="2:14">
      <c r="B8141" s="59" t="s">
        <v>13407</v>
      </c>
      <c r="C8141" s="7" t="s">
        <v>13408</v>
      </c>
      <c r="I8141" s="64"/>
      <c r="J8141" s="65"/>
      <c r="K8141" s="10"/>
      <c r="L8141" s="21">
        <v>913.95574712643668</v>
      </c>
      <c r="M8141" s="68"/>
      <c r="N8141" s="4"/>
    </row>
    <row r="8142" spans="2:14">
      <c r="B8142" s="59" t="s">
        <v>13409</v>
      </c>
      <c r="C8142" s="7" t="s">
        <v>13410</v>
      </c>
      <c r="I8142" s="64"/>
      <c r="J8142" s="65"/>
      <c r="K8142" s="10"/>
      <c r="L8142" s="21">
        <v>289.25862068965517</v>
      </c>
      <c r="M8142" s="68"/>
      <c r="N8142" s="4"/>
    </row>
    <row r="8143" spans="2:14">
      <c r="B8143" s="59" t="s">
        <v>13411</v>
      </c>
      <c r="C8143" s="7" t="s">
        <v>13412</v>
      </c>
      <c r="I8143" s="64"/>
      <c r="J8143" s="65"/>
      <c r="K8143" s="10"/>
      <c r="L8143" s="21">
        <v>331.8862068965517</v>
      </c>
      <c r="M8143" s="68"/>
      <c r="N8143" s="4"/>
    </row>
    <row r="8144" spans="2:14">
      <c r="B8144" s="59" t="s">
        <v>13413</v>
      </c>
      <c r="C8144" s="7" t="s">
        <v>13414</v>
      </c>
      <c r="I8144" s="64"/>
      <c r="J8144" s="65"/>
      <c r="K8144" s="10"/>
      <c r="L8144" s="21">
        <v>445.55977011494252</v>
      </c>
      <c r="M8144" s="68"/>
      <c r="N8144" s="4"/>
    </row>
    <row r="8145" spans="2:14">
      <c r="B8145" s="59" t="s">
        <v>13415</v>
      </c>
      <c r="C8145" s="7" t="s">
        <v>13416</v>
      </c>
      <c r="I8145" s="64"/>
      <c r="J8145" s="65"/>
      <c r="K8145" s="10"/>
      <c r="L8145" s="21">
        <v>478.03793103448277</v>
      </c>
      <c r="M8145" s="68"/>
      <c r="N8145" s="4"/>
    </row>
    <row r="8146" spans="2:14">
      <c r="B8146" s="59" t="s">
        <v>13417</v>
      </c>
      <c r="C8146" s="7" t="s">
        <v>13418</v>
      </c>
      <c r="I8146" s="64"/>
      <c r="J8146" s="65"/>
      <c r="K8146" s="10"/>
      <c r="L8146" s="21">
        <v>651.59310344827588</v>
      </c>
      <c r="M8146" s="68"/>
      <c r="N8146" s="4"/>
    </row>
    <row r="8147" spans="2:14">
      <c r="B8147" s="59" t="s">
        <v>13419</v>
      </c>
      <c r="C8147" s="7" t="s">
        <v>13420</v>
      </c>
      <c r="I8147" s="64"/>
      <c r="J8147" s="65"/>
      <c r="K8147" s="10"/>
      <c r="L8147" s="21">
        <v>897.7166666666667</v>
      </c>
      <c r="M8147" s="68"/>
      <c r="N8147" s="4"/>
    </row>
    <row r="8148" spans="2:14">
      <c r="B8148" s="59" t="s">
        <v>13421</v>
      </c>
      <c r="C8148" s="7" t="s">
        <v>13422</v>
      </c>
      <c r="I8148" s="64"/>
      <c r="J8148" s="65"/>
      <c r="K8148" s="10"/>
      <c r="L8148" s="21">
        <v>911.41839080459772</v>
      </c>
      <c r="M8148" s="68"/>
      <c r="N8148" s="4"/>
    </row>
    <row r="8149" spans="2:14">
      <c r="B8149" s="59" t="s">
        <v>13423</v>
      </c>
      <c r="C8149" s="7" t="s">
        <v>13424</v>
      </c>
      <c r="I8149" s="64"/>
      <c r="J8149" s="65"/>
      <c r="K8149" s="10"/>
      <c r="L8149" s="21">
        <v>1084.9735632183908</v>
      </c>
      <c r="M8149" s="68"/>
      <c r="N8149" s="4"/>
    </row>
    <row r="8150" spans="2:14">
      <c r="B8150" s="59" t="s">
        <v>13425</v>
      </c>
      <c r="C8150" s="7" t="s">
        <v>13426</v>
      </c>
      <c r="I8150" s="64"/>
      <c r="J8150" s="65"/>
      <c r="K8150" s="10"/>
      <c r="L8150" s="21">
        <v>1127.6011494252873</v>
      </c>
      <c r="M8150" s="68"/>
      <c r="N8150" s="4"/>
    </row>
    <row r="8151" spans="2:14">
      <c r="B8151" s="59" t="s">
        <v>13427</v>
      </c>
      <c r="C8151" s="7" t="s">
        <v>13428</v>
      </c>
      <c r="I8151" s="64"/>
      <c r="J8151" s="65"/>
      <c r="K8151" s="10"/>
      <c r="L8151" s="21">
        <v>1239.2448275862068</v>
      </c>
      <c r="M8151" s="68"/>
      <c r="N8151" s="4"/>
    </row>
    <row r="8152" spans="2:14">
      <c r="B8152" s="59" t="s">
        <v>13429</v>
      </c>
      <c r="C8152" s="7" t="s">
        <v>13430</v>
      </c>
      <c r="I8152" s="64"/>
      <c r="J8152" s="65"/>
      <c r="K8152" s="10"/>
      <c r="L8152" s="21">
        <v>1257.5137931034483</v>
      </c>
      <c r="M8152" s="68"/>
      <c r="N8152" s="4"/>
    </row>
    <row r="8153" spans="2:14">
      <c r="B8153" s="59" t="s">
        <v>13431</v>
      </c>
      <c r="C8153" s="7" t="s">
        <v>13432</v>
      </c>
      <c r="I8153" s="64"/>
      <c r="J8153" s="65"/>
      <c r="K8153" s="10"/>
      <c r="L8153" s="21">
        <v>434.90287356321841</v>
      </c>
      <c r="M8153" s="68"/>
      <c r="N8153" s="4"/>
    </row>
    <row r="8154" spans="2:14">
      <c r="B8154" s="59" t="s">
        <v>13433</v>
      </c>
      <c r="C8154" s="7" t="s">
        <v>13434</v>
      </c>
      <c r="I8154" s="64"/>
      <c r="J8154" s="65"/>
      <c r="K8154" s="10"/>
      <c r="L8154" s="21">
        <v>478.03793103448277</v>
      </c>
      <c r="M8154" s="68"/>
      <c r="N8154" s="4"/>
    </row>
    <row r="8155" spans="2:14">
      <c r="B8155" s="59" t="s">
        <v>13435</v>
      </c>
      <c r="C8155" s="7" t="s">
        <v>13436</v>
      </c>
      <c r="I8155" s="64"/>
      <c r="J8155" s="65"/>
      <c r="K8155" s="10"/>
      <c r="L8155" s="21">
        <v>434.90287356321841</v>
      </c>
      <c r="M8155" s="68"/>
      <c r="N8155" s="4"/>
    </row>
    <row r="8156" spans="2:14">
      <c r="B8156" s="59" t="s">
        <v>13437</v>
      </c>
      <c r="C8156" s="7" t="s">
        <v>13438</v>
      </c>
      <c r="I8156" s="64"/>
      <c r="J8156" s="65"/>
      <c r="K8156" s="10"/>
      <c r="L8156" s="21">
        <v>478.03793103448277</v>
      </c>
      <c r="M8156" s="68"/>
      <c r="N8156" s="4"/>
    </row>
    <row r="8157" spans="2:14">
      <c r="B8157" s="59" t="s">
        <v>13439</v>
      </c>
      <c r="C8157" s="7" t="s">
        <v>13440</v>
      </c>
      <c r="I8157" s="64"/>
      <c r="J8157" s="65"/>
      <c r="K8157" s="10"/>
      <c r="L8157" s="21">
        <v>445.55977011494252</v>
      </c>
      <c r="M8157" s="68"/>
      <c r="N8157" s="4"/>
    </row>
    <row r="8158" spans="2:14">
      <c r="B8158" s="59" t="s">
        <v>13441</v>
      </c>
      <c r="C8158" s="7" t="s">
        <v>13442</v>
      </c>
      <c r="I8158" s="64"/>
      <c r="J8158" s="65"/>
      <c r="K8158" s="10"/>
      <c r="L8158" s="21">
        <v>478.03793103448277</v>
      </c>
      <c r="M8158" s="68"/>
      <c r="N8158" s="4"/>
    </row>
    <row r="8159" spans="2:14">
      <c r="B8159" s="59" t="s">
        <v>13443</v>
      </c>
      <c r="C8159" s="7" t="s">
        <v>13444</v>
      </c>
      <c r="I8159" s="64"/>
      <c r="J8159" s="65"/>
      <c r="K8159" s="10"/>
      <c r="L8159" s="21">
        <v>992.61379310344819</v>
      </c>
      <c r="M8159" s="68"/>
      <c r="N8159" s="4"/>
    </row>
    <row r="8160" spans="2:14">
      <c r="B8160" s="59" t="s">
        <v>13445</v>
      </c>
      <c r="C8160" s="7" t="s">
        <v>13446</v>
      </c>
      <c r="I8160" s="64"/>
      <c r="J8160" s="65"/>
      <c r="K8160" s="10"/>
      <c r="L8160" s="21">
        <v>992.61379310344819</v>
      </c>
      <c r="M8160" s="68"/>
      <c r="N8160" s="4"/>
    </row>
    <row r="8161" spans="2:14">
      <c r="B8161" s="59" t="s">
        <v>13447</v>
      </c>
      <c r="C8161" s="7" t="s">
        <v>13448</v>
      </c>
      <c r="I8161" s="64"/>
      <c r="J8161" s="65"/>
      <c r="K8161" s="10"/>
      <c r="L8161" s="21">
        <v>205.01839080459771</v>
      </c>
      <c r="M8161" s="68"/>
      <c r="N8161" s="4"/>
    </row>
    <row r="8162" spans="2:14">
      <c r="B8162" s="59" t="s">
        <v>13449</v>
      </c>
      <c r="C8162" s="7" t="s">
        <v>13450</v>
      </c>
      <c r="I8162" s="64"/>
      <c r="J8162" s="65"/>
      <c r="K8162" s="10"/>
      <c r="L8162" s="21">
        <v>205.01839080459771</v>
      </c>
      <c r="M8162" s="68"/>
      <c r="N8162" s="4"/>
    </row>
    <row r="8163" spans="2:14">
      <c r="B8163" s="59" t="s">
        <v>13451</v>
      </c>
      <c r="C8163" s="7" t="s">
        <v>13452</v>
      </c>
      <c r="I8163" s="64"/>
      <c r="J8163" s="65"/>
      <c r="K8163" s="10"/>
      <c r="L8163" s="21">
        <v>205.01839080459771</v>
      </c>
      <c r="M8163" s="68"/>
      <c r="N8163" s="4"/>
    </row>
    <row r="8164" spans="2:14">
      <c r="B8164" s="59" t="s">
        <v>13453</v>
      </c>
      <c r="C8164" s="7" t="s">
        <v>13454</v>
      </c>
      <c r="I8164" s="64"/>
      <c r="J8164" s="65"/>
      <c r="K8164" s="10"/>
      <c r="L8164" s="21">
        <v>205.01839080459771</v>
      </c>
      <c r="M8164" s="68"/>
      <c r="N8164" s="4"/>
    </row>
    <row r="8165" spans="2:14">
      <c r="B8165" s="59" t="s">
        <v>13455</v>
      </c>
      <c r="C8165" s="7" t="s">
        <v>13456</v>
      </c>
      <c r="I8165" s="64"/>
      <c r="J8165" s="65"/>
      <c r="K8165" s="10"/>
      <c r="L8165" s="21">
        <v>643.98103448275867</v>
      </c>
      <c r="M8165" s="68"/>
      <c r="N8165" s="4"/>
    </row>
    <row r="8166" spans="2:14">
      <c r="B8166" s="59" t="s">
        <v>13457</v>
      </c>
      <c r="C8166" s="7" t="s">
        <v>13458</v>
      </c>
      <c r="I8166" s="64"/>
      <c r="J8166" s="65"/>
      <c r="K8166" s="10"/>
      <c r="L8166" s="21">
        <v>686.60862068965525</v>
      </c>
      <c r="M8166" s="68"/>
      <c r="N8166" s="4"/>
    </row>
    <row r="8167" spans="2:14">
      <c r="B8167" s="59" t="s">
        <v>13459</v>
      </c>
      <c r="C8167" s="7" t="s">
        <v>13460</v>
      </c>
      <c r="I8167" s="64"/>
      <c r="J8167" s="65"/>
      <c r="K8167" s="10"/>
      <c r="L8167" s="21">
        <v>6136.3425287356331</v>
      </c>
      <c r="M8167" s="68"/>
      <c r="N8167" s="4"/>
    </row>
    <row r="8168" spans="2:14">
      <c r="B8168" s="59" t="s">
        <v>13461</v>
      </c>
      <c r="C8168" s="7" t="s">
        <v>13462</v>
      </c>
      <c r="I8168" s="64"/>
      <c r="J8168" s="65"/>
      <c r="K8168" s="10"/>
      <c r="L8168" s="21">
        <v>6247.478735632184</v>
      </c>
      <c r="M8168" s="68"/>
      <c r="N8168" s="4"/>
    </row>
    <row r="8169" spans="2:14">
      <c r="B8169" s="59" t="s">
        <v>13463</v>
      </c>
      <c r="C8169" s="7" t="s">
        <v>13464</v>
      </c>
      <c r="I8169" s="64"/>
      <c r="J8169" s="65"/>
      <c r="K8169" s="10"/>
      <c r="L8169" s="21">
        <v>6136.3425287356331</v>
      </c>
      <c r="M8169" s="68"/>
      <c r="N8169" s="4"/>
    </row>
    <row r="8170" spans="2:14">
      <c r="B8170" s="59" t="s">
        <v>13465</v>
      </c>
      <c r="C8170" s="7" t="s">
        <v>13466</v>
      </c>
      <c r="I8170" s="64"/>
      <c r="J8170" s="65"/>
      <c r="K8170" s="10"/>
      <c r="L8170" s="21">
        <v>6247.478735632184</v>
      </c>
      <c r="M8170" s="68"/>
      <c r="N8170" s="4"/>
    </row>
    <row r="8171" spans="2:14">
      <c r="B8171" s="59" t="s">
        <v>13467</v>
      </c>
      <c r="C8171" s="7" t="s">
        <v>13468</v>
      </c>
      <c r="I8171" s="64"/>
      <c r="J8171" s="65"/>
      <c r="K8171" s="10"/>
      <c r="L8171" s="21">
        <v>6247.478735632184</v>
      </c>
      <c r="M8171" s="68"/>
      <c r="N8171" s="4"/>
    </row>
    <row r="8172" spans="2:14">
      <c r="B8172" s="59" t="s">
        <v>13469</v>
      </c>
      <c r="C8172" s="7" t="s">
        <v>13470</v>
      </c>
      <c r="I8172" s="64"/>
      <c r="J8172" s="65"/>
      <c r="K8172" s="10"/>
      <c r="L8172" s="21">
        <v>6247.478735632184</v>
      </c>
      <c r="M8172" s="68"/>
      <c r="N8172" s="4"/>
    </row>
    <row r="8173" spans="2:14">
      <c r="B8173" s="59" t="s">
        <v>13471</v>
      </c>
      <c r="C8173" s="7" t="s">
        <v>13472</v>
      </c>
      <c r="I8173" s="64"/>
      <c r="J8173" s="65"/>
      <c r="K8173" s="10"/>
      <c r="L8173" s="21">
        <v>16126.929310344827</v>
      </c>
      <c r="M8173" s="68"/>
      <c r="N8173" s="4"/>
    </row>
    <row r="8174" spans="2:14">
      <c r="B8174" s="59" t="s">
        <v>13473</v>
      </c>
      <c r="C8174" s="7" t="s">
        <v>13474</v>
      </c>
      <c r="I8174" s="64"/>
      <c r="J8174" s="65"/>
      <c r="K8174" s="10"/>
      <c r="L8174" s="21">
        <v>16416.69540229885</v>
      </c>
      <c r="M8174" s="68"/>
      <c r="N8174" s="4"/>
    </row>
    <row r="8175" spans="2:14">
      <c r="B8175" s="59" t="s">
        <v>13475</v>
      </c>
      <c r="C8175" s="7" t="s">
        <v>13476</v>
      </c>
      <c r="I8175" s="64"/>
      <c r="J8175" s="65"/>
      <c r="K8175" s="10"/>
      <c r="L8175" s="21">
        <v>16126.929310344827</v>
      </c>
      <c r="M8175" s="68"/>
      <c r="N8175" s="4"/>
    </row>
    <row r="8176" spans="2:14">
      <c r="B8176" s="59" t="s">
        <v>13477</v>
      </c>
      <c r="C8176" s="7" t="s">
        <v>13478</v>
      </c>
      <c r="I8176" s="64"/>
      <c r="J8176" s="65"/>
      <c r="K8176" s="10"/>
      <c r="L8176" s="21">
        <v>16416.69540229885</v>
      </c>
      <c r="M8176" s="68"/>
      <c r="N8176" s="4"/>
    </row>
    <row r="8177" spans="2:14">
      <c r="B8177" s="59" t="s">
        <v>13479</v>
      </c>
      <c r="C8177" s="7" t="s">
        <v>13480</v>
      </c>
      <c r="I8177" s="64"/>
      <c r="J8177" s="65"/>
      <c r="K8177" s="10"/>
      <c r="L8177" s="21">
        <v>16416.69540229885</v>
      </c>
      <c r="M8177" s="68"/>
      <c r="N8177" s="4"/>
    </row>
    <row r="8178" spans="2:14">
      <c r="B8178" s="59" t="s">
        <v>13481</v>
      </c>
      <c r="C8178" s="7" t="s">
        <v>13482</v>
      </c>
      <c r="I8178" s="64"/>
      <c r="J8178" s="65"/>
      <c r="K8178" s="10"/>
      <c r="L8178" s="21">
        <v>16416.69540229885</v>
      </c>
      <c r="M8178" s="68"/>
      <c r="N8178" s="4"/>
    </row>
    <row r="8179" spans="2:14">
      <c r="B8179" s="59" t="s">
        <v>13483</v>
      </c>
      <c r="C8179" s="7" t="s">
        <v>13484</v>
      </c>
      <c r="I8179" s="64"/>
      <c r="J8179" s="65"/>
      <c r="K8179" s="10"/>
      <c r="L8179" s="21">
        <v>16828.762068965516</v>
      </c>
      <c r="M8179" s="68"/>
      <c r="N8179" s="4"/>
    </row>
    <row r="8180" spans="2:14">
      <c r="B8180" s="59" t="s">
        <v>13485</v>
      </c>
      <c r="C8180" s="7" t="s">
        <v>13486</v>
      </c>
      <c r="I8180" s="64"/>
      <c r="J8180" s="65"/>
      <c r="K8180" s="10"/>
      <c r="L8180" s="21">
        <v>16828.762068965516</v>
      </c>
      <c r="M8180" s="68"/>
      <c r="N8180" s="4"/>
    </row>
    <row r="8181" spans="2:14">
      <c r="B8181" s="59" t="s">
        <v>13487</v>
      </c>
      <c r="C8181" s="7" t="s">
        <v>13488</v>
      </c>
      <c r="I8181" s="64"/>
      <c r="J8181" s="65"/>
      <c r="K8181" s="10"/>
      <c r="L8181" s="21">
        <v>16828.762068965516</v>
      </c>
      <c r="M8181" s="68"/>
      <c r="N8181" s="4"/>
    </row>
    <row r="8182" spans="2:14">
      <c r="B8182" s="59" t="s">
        <v>13489</v>
      </c>
      <c r="C8182" s="7" t="s">
        <v>13490</v>
      </c>
      <c r="I8182" s="64"/>
      <c r="J8182" s="65"/>
      <c r="K8182" s="10"/>
      <c r="L8182" s="21">
        <v>16828.762068965516</v>
      </c>
      <c r="M8182" s="68"/>
      <c r="N8182" s="4"/>
    </row>
    <row r="8183" spans="2:14">
      <c r="B8183" s="59" t="s">
        <v>13491</v>
      </c>
      <c r="C8183" s="7" t="s">
        <v>13492</v>
      </c>
      <c r="I8183" s="64"/>
      <c r="J8183" s="65"/>
      <c r="K8183" s="10"/>
      <c r="L8183" s="21">
        <v>16828.762068965516</v>
      </c>
      <c r="M8183" s="68"/>
      <c r="N8183" s="4"/>
    </row>
    <row r="8184" spans="2:14">
      <c r="B8184" s="59" t="s">
        <v>13493</v>
      </c>
      <c r="C8184" s="7" t="s">
        <v>13494</v>
      </c>
      <c r="I8184" s="64"/>
      <c r="J8184" s="65"/>
      <c r="K8184" s="10"/>
      <c r="L8184" s="21">
        <v>16828.762068965516</v>
      </c>
      <c r="M8184" s="68"/>
      <c r="N8184" s="4"/>
    </row>
    <row r="8185" spans="2:14">
      <c r="B8185" s="59" t="s">
        <v>13495</v>
      </c>
      <c r="C8185" s="7" t="s">
        <v>13496</v>
      </c>
      <c r="I8185" s="64"/>
      <c r="J8185" s="65"/>
      <c r="K8185" s="10"/>
      <c r="L8185" s="21">
        <v>841.89482758620682</v>
      </c>
      <c r="M8185" s="68"/>
      <c r="N8185" s="4"/>
    </row>
    <row r="8186" spans="2:14">
      <c r="B8186" s="59" t="s">
        <v>13497</v>
      </c>
      <c r="C8186" s="7" t="s">
        <v>13498</v>
      </c>
      <c r="I8186" s="64"/>
      <c r="J8186" s="65"/>
      <c r="K8186" s="10"/>
      <c r="L8186" s="21">
        <v>847.98448275862063</v>
      </c>
      <c r="M8186" s="68"/>
      <c r="N8186" s="4"/>
    </row>
    <row r="8187" spans="2:14">
      <c r="B8187" s="59" t="s">
        <v>13499</v>
      </c>
      <c r="C8187" s="7" t="s">
        <v>13500</v>
      </c>
      <c r="I8187" s="64"/>
      <c r="J8187" s="65"/>
      <c r="K8187" s="10"/>
      <c r="L8187" s="21">
        <v>847.98448275862063</v>
      </c>
      <c r="M8187" s="68"/>
      <c r="N8187" s="4"/>
    </row>
    <row r="8188" spans="2:14">
      <c r="B8188" s="59" t="s">
        <v>13501</v>
      </c>
      <c r="C8188" s="7" t="s">
        <v>13502</v>
      </c>
      <c r="I8188" s="64"/>
      <c r="J8188" s="65"/>
      <c r="K8188" s="10"/>
      <c r="L8188" s="21">
        <v>847.98448275862063</v>
      </c>
      <c r="M8188" s="68"/>
      <c r="N8188" s="4"/>
    </row>
    <row r="8189" spans="2:14">
      <c r="B8189" s="59" t="s">
        <v>13503</v>
      </c>
      <c r="C8189" s="7" t="s">
        <v>13504</v>
      </c>
      <c r="I8189" s="64"/>
      <c r="J8189" s="65"/>
      <c r="K8189" s="10"/>
      <c r="L8189" s="21">
        <v>674.93678160919546</v>
      </c>
      <c r="M8189" s="68"/>
      <c r="N8189" s="4"/>
    </row>
    <row r="8190" spans="2:14">
      <c r="B8190" s="59" t="s">
        <v>13505</v>
      </c>
      <c r="C8190" s="7" t="s">
        <v>13506</v>
      </c>
      <c r="I8190" s="64"/>
      <c r="J8190" s="65"/>
      <c r="K8190" s="10"/>
      <c r="L8190" s="21">
        <v>687.11609195402309</v>
      </c>
      <c r="M8190" s="68"/>
      <c r="N8190" s="4"/>
    </row>
    <row r="8191" spans="2:14">
      <c r="B8191" s="59" t="s">
        <v>13507</v>
      </c>
      <c r="C8191" s="7" t="s">
        <v>13508</v>
      </c>
      <c r="I8191" s="64"/>
      <c r="J8191" s="65"/>
      <c r="K8191" s="10"/>
      <c r="L8191" s="21">
        <v>1135.2132183908045</v>
      </c>
      <c r="M8191" s="68"/>
      <c r="N8191" s="4"/>
    </row>
    <row r="8192" spans="2:14">
      <c r="B8192" s="59" t="s">
        <v>13509</v>
      </c>
      <c r="C8192" s="7" t="s">
        <v>13510</v>
      </c>
      <c r="I8192" s="64"/>
      <c r="J8192" s="65"/>
      <c r="K8192" s="10"/>
      <c r="L8192" s="21">
        <v>687.11609195402309</v>
      </c>
      <c r="M8192" s="68"/>
      <c r="N8192" s="4"/>
    </row>
    <row r="8193" spans="2:14">
      <c r="B8193" s="59" t="s">
        <v>13511</v>
      </c>
      <c r="C8193" s="7" t="s">
        <v>13512</v>
      </c>
      <c r="I8193" s="64"/>
      <c r="J8193" s="65"/>
      <c r="K8193" s="10"/>
      <c r="L8193" s="21">
        <v>319.19942528735635</v>
      </c>
      <c r="M8193" s="68"/>
      <c r="N8193" s="4"/>
    </row>
    <row r="8194" spans="2:14">
      <c r="B8194" s="59" t="s">
        <v>13513</v>
      </c>
      <c r="C8194" s="7" t="s">
        <v>13514</v>
      </c>
      <c r="I8194" s="64"/>
      <c r="J8194" s="65"/>
      <c r="K8194" s="10"/>
      <c r="L8194" s="21">
        <v>291.28850574712641</v>
      </c>
      <c r="M8194" s="68"/>
      <c r="N8194" s="4"/>
    </row>
    <row r="8195" spans="2:14">
      <c r="B8195" s="59" t="s">
        <v>13515</v>
      </c>
      <c r="C8195" s="7" t="s">
        <v>13516</v>
      </c>
      <c r="I8195" s="64"/>
      <c r="J8195" s="65"/>
      <c r="K8195" s="10"/>
      <c r="L8195" s="21">
        <v>514.0683908045977</v>
      </c>
      <c r="M8195" s="68"/>
      <c r="N8195" s="4"/>
    </row>
    <row r="8196" spans="2:14">
      <c r="B8196" s="59" t="s">
        <v>13517</v>
      </c>
      <c r="C8196" s="7" t="s">
        <v>13518</v>
      </c>
      <c r="I8196" s="64"/>
      <c r="J8196" s="65"/>
      <c r="K8196" s="10"/>
      <c r="L8196" s="21">
        <v>514.0683908045977</v>
      </c>
      <c r="M8196" s="68"/>
      <c r="N8196" s="4"/>
    </row>
    <row r="8197" spans="2:14">
      <c r="B8197" s="59" t="s">
        <v>13519</v>
      </c>
      <c r="C8197" s="7" t="s">
        <v>13520</v>
      </c>
      <c r="I8197" s="64"/>
      <c r="J8197" s="65"/>
      <c r="K8197" s="10"/>
      <c r="L8197" s="21">
        <v>514.0683908045977</v>
      </c>
      <c r="M8197" s="68"/>
      <c r="N8197" s="4"/>
    </row>
    <row r="8198" spans="2:14">
      <c r="B8198" s="59" t="s">
        <v>13521</v>
      </c>
      <c r="C8198" s="7" t="s">
        <v>13522</v>
      </c>
      <c r="I8198" s="64"/>
      <c r="J8198" s="65"/>
      <c r="K8198" s="10"/>
      <c r="L8198" s="21">
        <v>514.0683908045977</v>
      </c>
      <c r="M8198" s="68"/>
      <c r="N8198" s="4"/>
    </row>
    <row r="8199" spans="2:14">
      <c r="B8199" s="59" t="s">
        <v>13523</v>
      </c>
      <c r="C8199" s="7" t="s">
        <v>13524</v>
      </c>
      <c r="I8199" s="64"/>
      <c r="J8199" s="65"/>
      <c r="K8199" s="10"/>
      <c r="L8199" s="21">
        <v>514.0683908045977</v>
      </c>
      <c r="M8199" s="68"/>
      <c r="N8199" s="4"/>
    </row>
    <row r="8200" spans="2:14">
      <c r="B8200" s="59" t="s">
        <v>13525</v>
      </c>
      <c r="C8200" s="7" t="s">
        <v>13526</v>
      </c>
      <c r="I8200" s="64"/>
      <c r="J8200" s="65"/>
      <c r="K8200" s="10"/>
      <c r="L8200" s="21">
        <v>514.0683908045977</v>
      </c>
      <c r="M8200" s="68"/>
      <c r="N8200" s="4"/>
    </row>
    <row r="8201" spans="2:14">
      <c r="B8201" s="59" t="s">
        <v>13527</v>
      </c>
      <c r="C8201" s="7" t="s">
        <v>13528</v>
      </c>
      <c r="I8201" s="64"/>
      <c r="J8201" s="65"/>
      <c r="K8201" s="10"/>
      <c r="L8201" s="21">
        <v>514.0683908045977</v>
      </c>
      <c r="M8201" s="68"/>
      <c r="N8201" s="4"/>
    </row>
    <row r="8202" spans="2:14">
      <c r="B8202" s="59" t="s">
        <v>13529</v>
      </c>
      <c r="C8202" s="7" t="s">
        <v>13530</v>
      </c>
      <c r="I8202" s="64"/>
      <c r="J8202" s="65"/>
      <c r="K8202" s="10"/>
      <c r="L8202" s="21">
        <v>749.53505747126439</v>
      </c>
      <c r="M8202" s="68"/>
      <c r="N8202" s="4"/>
    </row>
    <row r="8203" spans="2:14">
      <c r="B8203" s="59" t="s">
        <v>13531</v>
      </c>
      <c r="C8203" s="7" t="s">
        <v>13532</v>
      </c>
      <c r="I8203" s="64"/>
      <c r="J8203" s="65"/>
      <c r="K8203" s="10"/>
      <c r="L8203" s="21">
        <v>749.53505747126439</v>
      </c>
      <c r="M8203" s="68"/>
      <c r="N8203" s="4"/>
    </row>
    <row r="8204" spans="2:14">
      <c r="B8204" s="59" t="s">
        <v>13533</v>
      </c>
      <c r="C8204" s="7" t="s">
        <v>13534</v>
      </c>
      <c r="I8204" s="64"/>
      <c r="J8204" s="65"/>
      <c r="K8204" s="10"/>
      <c r="L8204" s="21">
        <v>749.53505747126439</v>
      </c>
      <c r="M8204" s="68"/>
      <c r="N8204" s="4"/>
    </row>
    <row r="8205" spans="2:14">
      <c r="B8205" s="59" t="s">
        <v>13535</v>
      </c>
      <c r="C8205" s="7" t="s">
        <v>13536</v>
      </c>
      <c r="I8205" s="64"/>
      <c r="J8205" s="65"/>
      <c r="K8205" s="10"/>
      <c r="L8205" s="21">
        <v>749.53505747126439</v>
      </c>
      <c r="M8205" s="68"/>
      <c r="N8205" s="4"/>
    </row>
    <row r="8206" spans="2:14">
      <c r="B8206" s="59" t="s">
        <v>13537</v>
      </c>
      <c r="C8206" s="7" t="s">
        <v>13538</v>
      </c>
      <c r="I8206" s="64"/>
      <c r="J8206" s="65"/>
      <c r="K8206" s="10"/>
      <c r="L8206" s="21">
        <v>749.53505747126439</v>
      </c>
      <c r="M8206" s="68"/>
      <c r="N8206" s="4"/>
    </row>
    <row r="8207" spans="2:14">
      <c r="B8207" s="59" t="s">
        <v>13539</v>
      </c>
      <c r="C8207" s="7" t="s">
        <v>13540</v>
      </c>
      <c r="I8207" s="64"/>
      <c r="J8207" s="65"/>
      <c r="K8207" s="10"/>
      <c r="L8207" s="21">
        <v>677.98160919540237</v>
      </c>
      <c r="M8207" s="68"/>
      <c r="N8207" s="4"/>
    </row>
    <row r="8208" spans="2:14">
      <c r="B8208" s="59" t="s">
        <v>13541</v>
      </c>
      <c r="C8208" s="7" t="s">
        <v>13542</v>
      </c>
      <c r="I8208" s="64"/>
      <c r="J8208" s="65"/>
      <c r="K8208" s="10"/>
      <c r="L8208" s="21">
        <v>677.98160919540237</v>
      </c>
      <c r="M8208" s="68"/>
      <c r="N8208" s="4"/>
    </row>
    <row r="8209" spans="2:14">
      <c r="B8209" s="59" t="s">
        <v>13543</v>
      </c>
      <c r="C8209" s="7" t="s">
        <v>13544</v>
      </c>
      <c r="I8209" s="64"/>
      <c r="J8209" s="65"/>
      <c r="K8209" s="10"/>
      <c r="L8209" s="21">
        <v>677.98160919540237</v>
      </c>
      <c r="M8209" s="68"/>
      <c r="N8209" s="4"/>
    </row>
    <row r="8210" spans="2:14">
      <c r="B8210" s="59" t="s">
        <v>13545</v>
      </c>
      <c r="C8210" s="7" t="s">
        <v>13546</v>
      </c>
      <c r="I8210" s="64"/>
      <c r="J8210" s="65"/>
      <c r="K8210" s="10"/>
      <c r="L8210" s="21">
        <v>677.98160919540237</v>
      </c>
      <c r="M8210" s="68"/>
      <c r="N8210" s="4"/>
    </row>
    <row r="8211" spans="2:14">
      <c r="B8211" s="59" t="s">
        <v>13547</v>
      </c>
      <c r="C8211" s="7" t="s">
        <v>13548</v>
      </c>
      <c r="I8211" s="64"/>
      <c r="J8211" s="65"/>
      <c r="K8211" s="10"/>
      <c r="L8211" s="21">
        <v>677.98160919540237</v>
      </c>
      <c r="M8211" s="68"/>
      <c r="N8211" s="4"/>
    </row>
    <row r="8212" spans="2:14">
      <c r="B8212" s="59" t="s">
        <v>13549</v>
      </c>
      <c r="C8212" s="7" t="s">
        <v>13550</v>
      </c>
      <c r="I8212" s="64"/>
      <c r="J8212" s="65"/>
      <c r="K8212" s="10"/>
      <c r="L8212" s="21">
        <v>677.98160919540237</v>
      </c>
      <c r="M8212" s="68"/>
      <c r="N8212" s="4"/>
    </row>
    <row r="8213" spans="2:14">
      <c r="B8213" s="59" t="s">
        <v>13551</v>
      </c>
      <c r="C8213" s="7" t="s">
        <v>13552</v>
      </c>
      <c r="I8213" s="64"/>
      <c r="J8213" s="65"/>
      <c r="K8213" s="10"/>
      <c r="L8213" s="21">
        <v>1002.7632183908046</v>
      </c>
      <c r="M8213" s="68"/>
      <c r="N8213" s="4"/>
    </row>
    <row r="8214" spans="2:14">
      <c r="B8214" s="59" t="s">
        <v>13553</v>
      </c>
      <c r="C8214" s="7" t="s">
        <v>13554</v>
      </c>
      <c r="I8214" s="64"/>
      <c r="J8214" s="65"/>
      <c r="K8214" s="10"/>
      <c r="L8214" s="21">
        <v>1002.7632183908046</v>
      </c>
      <c r="M8214" s="68"/>
      <c r="N8214" s="4"/>
    </row>
    <row r="8215" spans="2:14">
      <c r="B8215" s="59" t="s">
        <v>13555</v>
      </c>
      <c r="C8215" s="7" t="s">
        <v>13556</v>
      </c>
      <c r="I8215" s="64"/>
      <c r="J8215" s="65"/>
      <c r="K8215" s="10"/>
      <c r="L8215" s="21">
        <v>1002.7632183908046</v>
      </c>
      <c r="M8215" s="68"/>
      <c r="N8215" s="4"/>
    </row>
    <row r="8216" spans="2:14">
      <c r="B8216" s="59" t="s">
        <v>13557</v>
      </c>
      <c r="C8216" s="7" t="s">
        <v>13558</v>
      </c>
      <c r="I8216" s="64"/>
      <c r="J8216" s="65"/>
      <c r="K8216" s="10"/>
      <c r="L8216" s="21">
        <v>1002.7632183908046</v>
      </c>
      <c r="M8216" s="68"/>
      <c r="N8216" s="4"/>
    </row>
    <row r="8217" spans="2:14">
      <c r="B8217" s="59" t="s">
        <v>13559</v>
      </c>
      <c r="C8217" s="7" t="s">
        <v>13560</v>
      </c>
      <c r="I8217" s="64"/>
      <c r="J8217" s="65"/>
      <c r="K8217" s="10"/>
      <c r="L8217" s="21">
        <v>1002.7632183908046</v>
      </c>
      <c r="M8217" s="68"/>
      <c r="N8217" s="4"/>
    </row>
    <row r="8218" spans="2:14">
      <c r="B8218" s="59" t="s">
        <v>13561</v>
      </c>
      <c r="C8218" s="7" t="s">
        <v>13562</v>
      </c>
      <c r="I8218" s="64"/>
      <c r="J8218" s="65"/>
      <c r="K8218" s="10"/>
      <c r="L8218" s="21">
        <v>861.17873563218393</v>
      </c>
      <c r="M8218" s="68"/>
      <c r="N8218" s="4"/>
    </row>
    <row r="8219" spans="2:14">
      <c r="B8219" s="59" t="s">
        <v>13563</v>
      </c>
      <c r="C8219" s="7" t="s">
        <v>13564</v>
      </c>
      <c r="I8219" s="64"/>
      <c r="J8219" s="65"/>
      <c r="K8219" s="10"/>
      <c r="L8219" s="21">
        <v>861.17873563218393</v>
      </c>
      <c r="M8219" s="68"/>
      <c r="N8219" s="4"/>
    </row>
    <row r="8220" spans="2:14">
      <c r="B8220" s="59" t="s">
        <v>13565</v>
      </c>
      <c r="C8220" s="7" t="s">
        <v>13566</v>
      </c>
      <c r="I8220" s="64"/>
      <c r="J8220" s="65"/>
      <c r="K8220" s="10"/>
      <c r="L8220" s="21">
        <v>861.17873563218393</v>
      </c>
      <c r="M8220" s="68"/>
      <c r="N8220" s="4"/>
    </row>
    <row r="8221" spans="2:14">
      <c r="B8221" s="59" t="s">
        <v>13567</v>
      </c>
      <c r="C8221" s="7" t="s">
        <v>13568</v>
      </c>
      <c r="I8221" s="64"/>
      <c r="J8221" s="65"/>
      <c r="K8221" s="10"/>
      <c r="L8221" s="21">
        <v>861.17873563218393</v>
      </c>
      <c r="M8221" s="68"/>
      <c r="N8221" s="4"/>
    </row>
    <row r="8222" spans="2:14">
      <c r="B8222" s="59" t="s">
        <v>13569</v>
      </c>
      <c r="C8222" s="7" t="s">
        <v>13570</v>
      </c>
      <c r="I8222" s="64"/>
      <c r="J8222" s="65"/>
      <c r="K8222" s="10"/>
      <c r="L8222" s="21">
        <v>861.17873563218393</v>
      </c>
      <c r="M8222" s="68"/>
      <c r="N8222" s="4"/>
    </row>
    <row r="8223" spans="2:14">
      <c r="B8223" s="59" t="s">
        <v>13571</v>
      </c>
      <c r="C8223" s="7" t="s">
        <v>13572</v>
      </c>
      <c r="I8223" s="64"/>
      <c r="J8223" s="65"/>
      <c r="K8223" s="10"/>
      <c r="L8223" s="21">
        <v>861.17873563218393</v>
      </c>
      <c r="M8223" s="68"/>
      <c r="N8223" s="4"/>
    </row>
    <row r="8224" spans="2:14">
      <c r="B8224" s="59" t="s">
        <v>13573</v>
      </c>
      <c r="C8224" s="7" t="s">
        <v>13574</v>
      </c>
      <c r="I8224" s="64"/>
      <c r="J8224" s="65"/>
      <c r="K8224" s="10"/>
      <c r="L8224" s="21">
        <v>861.17873563218393</v>
      </c>
      <c r="M8224" s="68"/>
      <c r="N8224" s="4"/>
    </row>
    <row r="8225" spans="2:14">
      <c r="B8225" s="59" t="s">
        <v>13575</v>
      </c>
      <c r="C8225" s="7" t="s">
        <v>13576</v>
      </c>
      <c r="I8225" s="64"/>
      <c r="J8225" s="65"/>
      <c r="K8225" s="10"/>
      <c r="L8225" s="21">
        <v>1292.0218390804598</v>
      </c>
      <c r="M8225" s="68"/>
      <c r="N8225" s="4"/>
    </row>
    <row r="8226" spans="2:14">
      <c r="B8226" s="59" t="s">
        <v>13577</v>
      </c>
      <c r="C8226" s="7" t="s">
        <v>13578</v>
      </c>
      <c r="I8226" s="64"/>
      <c r="J8226" s="65"/>
      <c r="K8226" s="10"/>
      <c r="L8226" s="21">
        <v>1292.0218390804598</v>
      </c>
      <c r="M8226" s="68"/>
      <c r="N8226" s="4"/>
    </row>
    <row r="8227" spans="2:14">
      <c r="B8227" s="59" t="s">
        <v>13579</v>
      </c>
      <c r="C8227" s="7" t="s">
        <v>13580</v>
      </c>
      <c r="I8227" s="64"/>
      <c r="J8227" s="65"/>
      <c r="K8227" s="10"/>
      <c r="L8227" s="21">
        <v>1292.0218390804598</v>
      </c>
      <c r="M8227" s="68"/>
      <c r="N8227" s="4"/>
    </row>
    <row r="8228" spans="2:14">
      <c r="B8228" s="59" t="s">
        <v>13581</v>
      </c>
      <c r="C8228" s="7" t="s">
        <v>13582</v>
      </c>
      <c r="I8228" s="64"/>
      <c r="J8228" s="65"/>
      <c r="K8228" s="10"/>
      <c r="L8228" s="21">
        <v>1292.0218390804598</v>
      </c>
      <c r="M8228" s="68"/>
      <c r="N8228" s="4"/>
    </row>
    <row r="8229" spans="2:14">
      <c r="B8229" s="59" t="s">
        <v>13583</v>
      </c>
      <c r="C8229" s="7" t="s">
        <v>13584</v>
      </c>
      <c r="I8229" s="64"/>
      <c r="J8229" s="65"/>
      <c r="K8229" s="10"/>
      <c r="L8229" s="21">
        <v>1292.0218390804598</v>
      </c>
      <c r="M8229" s="68"/>
      <c r="N8229" s="4"/>
    </row>
    <row r="8230" spans="2:14">
      <c r="B8230" s="59" t="s">
        <v>13585</v>
      </c>
      <c r="C8230" s="7" t="s">
        <v>13586</v>
      </c>
      <c r="I8230" s="64"/>
      <c r="J8230" s="65"/>
      <c r="K8230" s="10"/>
      <c r="L8230" s="21">
        <v>1517.3390804597702</v>
      </c>
      <c r="M8230" s="68"/>
      <c r="N8230" s="4"/>
    </row>
    <row r="8231" spans="2:14">
      <c r="B8231" s="59" t="s">
        <v>13587</v>
      </c>
      <c r="C8231" s="7" t="s">
        <v>13588</v>
      </c>
      <c r="I8231" s="64"/>
      <c r="J8231" s="65"/>
      <c r="K8231" s="10"/>
      <c r="L8231" s="21">
        <v>1517.3390804597702</v>
      </c>
      <c r="M8231" s="68"/>
      <c r="N8231" s="4"/>
    </row>
    <row r="8232" spans="2:14">
      <c r="B8232" s="59" t="s">
        <v>13589</v>
      </c>
      <c r="C8232" s="7" t="s">
        <v>13590</v>
      </c>
      <c r="I8232" s="64"/>
      <c r="J8232" s="65"/>
      <c r="K8232" s="10"/>
      <c r="L8232" s="21">
        <v>1517.3390804597702</v>
      </c>
      <c r="M8232" s="68"/>
      <c r="N8232" s="4"/>
    </row>
    <row r="8233" spans="2:14">
      <c r="B8233" s="59" t="s">
        <v>13591</v>
      </c>
      <c r="C8233" s="7" t="s">
        <v>13592</v>
      </c>
      <c r="I8233" s="64"/>
      <c r="J8233" s="65"/>
      <c r="K8233" s="10"/>
      <c r="L8233" s="21">
        <v>1517.3390804597702</v>
      </c>
      <c r="M8233" s="68"/>
      <c r="N8233" s="4"/>
    </row>
    <row r="8234" spans="2:14">
      <c r="B8234" s="59" t="s">
        <v>13593</v>
      </c>
      <c r="C8234" s="7" t="s">
        <v>13594</v>
      </c>
      <c r="I8234" s="64"/>
      <c r="J8234" s="65"/>
      <c r="K8234" s="10"/>
      <c r="L8234" s="21">
        <v>1517.3390804597702</v>
      </c>
      <c r="M8234" s="68"/>
      <c r="N8234" s="4"/>
    </row>
    <row r="8235" spans="2:14">
      <c r="B8235" s="59" t="s">
        <v>13595</v>
      </c>
      <c r="C8235" s="7" t="s">
        <v>13596</v>
      </c>
      <c r="I8235" s="64"/>
      <c r="J8235" s="65"/>
      <c r="K8235" s="10"/>
      <c r="L8235" s="21">
        <v>1517.3390804597702</v>
      </c>
      <c r="M8235" s="68"/>
      <c r="N8235" s="4"/>
    </row>
    <row r="8236" spans="2:14">
      <c r="B8236" s="59" t="s">
        <v>13597</v>
      </c>
      <c r="C8236" s="7" t="s">
        <v>13598</v>
      </c>
      <c r="I8236" s="64"/>
      <c r="J8236" s="65"/>
      <c r="K8236" s="10"/>
      <c r="L8236" s="21">
        <v>1517.3390804597702</v>
      </c>
      <c r="M8236" s="68"/>
      <c r="N8236" s="4"/>
    </row>
    <row r="8237" spans="2:14">
      <c r="B8237" s="59" t="s">
        <v>13599</v>
      </c>
      <c r="C8237" s="7" t="s">
        <v>13600</v>
      </c>
      <c r="I8237" s="64"/>
      <c r="J8237" s="65"/>
      <c r="K8237" s="10"/>
      <c r="L8237" s="21">
        <v>2257.7396551724137</v>
      </c>
      <c r="M8237" s="68"/>
      <c r="N8237" s="4"/>
    </row>
    <row r="8238" spans="2:14">
      <c r="B8238" s="59" t="s">
        <v>13601</v>
      </c>
      <c r="C8238" s="7" t="s">
        <v>13602</v>
      </c>
      <c r="I8238" s="64"/>
      <c r="J8238" s="65"/>
      <c r="K8238" s="10"/>
      <c r="L8238" s="21">
        <v>2257.7396551724137</v>
      </c>
      <c r="M8238" s="68"/>
      <c r="N8238" s="4"/>
    </row>
    <row r="8239" spans="2:14">
      <c r="B8239" s="59" t="s">
        <v>13603</v>
      </c>
      <c r="C8239" s="7" t="s">
        <v>13604</v>
      </c>
      <c r="I8239" s="64"/>
      <c r="J8239" s="65"/>
      <c r="K8239" s="10"/>
      <c r="L8239" s="21">
        <v>2257.7396551724137</v>
      </c>
      <c r="M8239" s="68"/>
      <c r="N8239" s="4"/>
    </row>
    <row r="8240" spans="2:14">
      <c r="B8240" s="59" t="s">
        <v>13605</v>
      </c>
      <c r="C8240" s="7" t="s">
        <v>13606</v>
      </c>
      <c r="I8240" s="64"/>
      <c r="J8240" s="65"/>
      <c r="K8240" s="10"/>
      <c r="L8240" s="21">
        <v>2257.7396551724137</v>
      </c>
      <c r="M8240" s="68"/>
      <c r="N8240" s="4"/>
    </row>
    <row r="8241" spans="2:14">
      <c r="B8241" s="59" t="s">
        <v>13607</v>
      </c>
      <c r="C8241" s="7" t="s">
        <v>13608</v>
      </c>
      <c r="I8241" s="64"/>
      <c r="J8241" s="65"/>
      <c r="K8241" s="10"/>
      <c r="L8241" s="21">
        <v>2257.7396551724137</v>
      </c>
      <c r="M8241" s="68"/>
      <c r="N8241" s="4"/>
    </row>
    <row r="8242" spans="2:14">
      <c r="B8242" s="59" t="s">
        <v>13609</v>
      </c>
      <c r="C8242" s="7" t="s">
        <v>13610</v>
      </c>
      <c r="I8242" s="64"/>
      <c r="J8242" s="65"/>
      <c r="K8242" s="10"/>
      <c r="L8242" s="21">
        <v>1495.0103448275863</v>
      </c>
      <c r="M8242" s="68"/>
      <c r="N8242" s="4"/>
    </row>
    <row r="8243" spans="2:14">
      <c r="B8243" s="59" t="s">
        <v>13611</v>
      </c>
      <c r="C8243" s="7" t="s">
        <v>13612</v>
      </c>
      <c r="I8243" s="64"/>
      <c r="J8243" s="65"/>
      <c r="K8243" s="10"/>
      <c r="L8243" s="21">
        <v>1495.0103448275863</v>
      </c>
      <c r="M8243" s="68"/>
      <c r="N8243" s="4"/>
    </row>
    <row r="8244" spans="2:14">
      <c r="B8244" s="59" t="s">
        <v>13613</v>
      </c>
      <c r="C8244" s="7" t="s">
        <v>13614</v>
      </c>
      <c r="I8244" s="64"/>
      <c r="J8244" s="65"/>
      <c r="K8244" s="10"/>
      <c r="L8244" s="21">
        <v>2386.1298850574713</v>
      </c>
      <c r="M8244" s="68"/>
      <c r="N8244" s="4"/>
    </row>
    <row r="8245" spans="2:14">
      <c r="B8245" s="59" t="s">
        <v>13615</v>
      </c>
      <c r="C8245" s="7" t="s">
        <v>13616</v>
      </c>
      <c r="I8245" s="64"/>
      <c r="J8245" s="65"/>
      <c r="K8245" s="10"/>
      <c r="L8245" s="21">
        <v>2386.1298850574713</v>
      </c>
      <c r="M8245" s="68"/>
      <c r="N8245" s="4"/>
    </row>
    <row r="8246" spans="2:14">
      <c r="B8246" s="59" t="s">
        <v>13617</v>
      </c>
      <c r="C8246" s="7" t="s">
        <v>13618</v>
      </c>
      <c r="I8246" s="64"/>
      <c r="J8246" s="65"/>
      <c r="K8246" s="10"/>
      <c r="L8246" s="21">
        <v>2682.4931034482761</v>
      </c>
      <c r="M8246" s="68"/>
      <c r="N8246" s="4"/>
    </row>
    <row r="8247" spans="2:14">
      <c r="B8247" s="59" t="s">
        <v>13619</v>
      </c>
      <c r="C8247" s="7" t="s">
        <v>13620</v>
      </c>
      <c r="I8247" s="64"/>
      <c r="J8247" s="65"/>
      <c r="K8247" s="10"/>
      <c r="L8247" s="21">
        <v>2682.4931034482761</v>
      </c>
      <c r="M8247" s="68"/>
      <c r="N8247" s="4"/>
    </row>
    <row r="8248" spans="2:14">
      <c r="B8248" s="59" t="s">
        <v>13621</v>
      </c>
      <c r="C8248" s="7" t="s">
        <v>13622</v>
      </c>
      <c r="I8248" s="64"/>
      <c r="J8248" s="65"/>
      <c r="K8248" s="10"/>
      <c r="L8248" s="21">
        <v>1704.0885057471264</v>
      </c>
      <c r="M8248" s="68"/>
      <c r="N8248" s="4"/>
    </row>
    <row r="8249" spans="2:14">
      <c r="B8249" s="59" t="s">
        <v>13623</v>
      </c>
      <c r="C8249" s="7" t="s">
        <v>13624</v>
      </c>
      <c r="I8249" s="64"/>
      <c r="J8249" s="65"/>
      <c r="K8249" s="10"/>
      <c r="L8249" s="21">
        <v>1704.0885057471264</v>
      </c>
      <c r="M8249" s="68"/>
      <c r="N8249" s="4"/>
    </row>
    <row r="8250" spans="2:14">
      <c r="B8250" s="59" t="s">
        <v>13625</v>
      </c>
      <c r="C8250" s="7" t="s">
        <v>13626</v>
      </c>
      <c r="I8250" s="64"/>
      <c r="J8250" s="65"/>
      <c r="K8250" s="10"/>
      <c r="L8250" s="21">
        <v>3560.4183908045975</v>
      </c>
      <c r="M8250" s="68"/>
      <c r="N8250" s="4"/>
    </row>
    <row r="8251" spans="2:14">
      <c r="B8251" s="59" t="s">
        <v>13627</v>
      </c>
      <c r="C8251" s="7" t="s">
        <v>13628</v>
      </c>
      <c r="I8251" s="64"/>
      <c r="J8251" s="65"/>
      <c r="K8251" s="10"/>
      <c r="L8251" s="21">
        <v>3560.4183908045975</v>
      </c>
      <c r="M8251" s="68"/>
      <c r="N8251" s="4"/>
    </row>
    <row r="8252" spans="2:14">
      <c r="B8252" s="59" t="s">
        <v>13629</v>
      </c>
      <c r="C8252" s="7" t="s">
        <v>13630</v>
      </c>
      <c r="I8252" s="64"/>
      <c r="J8252" s="65"/>
      <c r="K8252" s="10"/>
      <c r="L8252" s="21">
        <v>4001.9183908045975</v>
      </c>
      <c r="M8252" s="68"/>
      <c r="N8252" s="4"/>
    </row>
    <row r="8253" spans="2:14">
      <c r="B8253" s="59" t="s">
        <v>13631</v>
      </c>
      <c r="C8253" s="7" t="s">
        <v>13632</v>
      </c>
      <c r="I8253" s="64"/>
      <c r="J8253" s="65"/>
      <c r="K8253" s="10"/>
      <c r="L8253" s="21">
        <v>4001.9183908045975</v>
      </c>
      <c r="M8253" s="68"/>
      <c r="N8253" s="4"/>
    </row>
    <row r="8254" spans="2:14">
      <c r="B8254" s="59" t="s">
        <v>13633</v>
      </c>
      <c r="C8254" s="7" t="s">
        <v>13634</v>
      </c>
      <c r="I8254" s="64"/>
      <c r="J8254" s="65"/>
      <c r="K8254" s="10"/>
      <c r="L8254" s="21">
        <v>3519.8206896551724</v>
      </c>
      <c r="M8254" s="68"/>
      <c r="N8254" s="4"/>
    </row>
    <row r="8255" spans="2:14">
      <c r="B8255" s="59" t="s">
        <v>13635</v>
      </c>
      <c r="C8255" s="7" t="s">
        <v>13636</v>
      </c>
      <c r="I8255" s="64"/>
      <c r="J8255" s="65"/>
      <c r="K8255" s="10"/>
      <c r="L8255" s="21">
        <v>5776.5454022988506</v>
      </c>
      <c r="M8255" s="68"/>
      <c r="N8255" s="4"/>
    </row>
    <row r="8256" spans="2:14">
      <c r="B8256" s="59" t="s">
        <v>13637</v>
      </c>
      <c r="C8256" s="7" t="s">
        <v>13638</v>
      </c>
      <c r="I8256" s="64"/>
      <c r="J8256" s="65"/>
      <c r="K8256" s="10"/>
      <c r="L8256" s="21">
        <v>7882.5511494252869</v>
      </c>
      <c r="M8256" s="68"/>
      <c r="N8256" s="4"/>
    </row>
    <row r="8257" spans="2:14">
      <c r="B8257" s="59" t="s">
        <v>13639</v>
      </c>
      <c r="C8257" s="7" t="s">
        <v>13640</v>
      </c>
      <c r="I8257" s="64"/>
      <c r="J8257" s="65"/>
      <c r="K8257" s="10"/>
      <c r="L8257" s="21">
        <v>7882.5511494252869</v>
      </c>
      <c r="M8257" s="68"/>
      <c r="N8257" s="4"/>
    </row>
    <row r="8258" spans="2:14">
      <c r="B8258" s="59" t="s">
        <v>13641</v>
      </c>
      <c r="C8258" s="7" t="s">
        <v>13642</v>
      </c>
      <c r="I8258" s="64"/>
      <c r="J8258" s="65"/>
      <c r="K8258" s="10"/>
      <c r="L8258" s="21">
        <v>8411.8436781609198</v>
      </c>
      <c r="M8258" s="68"/>
      <c r="N8258" s="4"/>
    </row>
    <row r="8259" spans="2:14">
      <c r="B8259" s="59" t="s">
        <v>13643</v>
      </c>
      <c r="C8259" s="7" t="s">
        <v>13644</v>
      </c>
      <c r="I8259" s="64"/>
      <c r="J8259" s="65"/>
      <c r="K8259" s="10"/>
      <c r="L8259" s="21">
        <v>8411.8436781609198</v>
      </c>
      <c r="M8259" s="68"/>
      <c r="N8259" s="4"/>
    </row>
    <row r="8260" spans="2:14">
      <c r="B8260" s="59" t="s">
        <v>37153</v>
      </c>
      <c r="C8260" s="7" t="s">
        <v>39323</v>
      </c>
      <c r="I8260" s="64"/>
      <c r="J8260" s="65"/>
      <c r="K8260" s="10"/>
      <c r="L8260" s="21">
        <v>4892.0229885057479</v>
      </c>
      <c r="M8260" s="68"/>
      <c r="N8260" s="4"/>
    </row>
    <row r="8261" spans="2:14">
      <c r="B8261" s="59" t="s">
        <v>13645</v>
      </c>
      <c r="C8261" s="7" t="s">
        <v>13646</v>
      </c>
      <c r="I8261" s="64"/>
      <c r="J8261" s="65"/>
      <c r="K8261" s="10"/>
      <c r="L8261" s="21">
        <v>6617.4252873563219</v>
      </c>
      <c r="M8261" s="68"/>
      <c r="N8261" s="4"/>
    </row>
    <row r="8262" spans="2:14">
      <c r="B8262" s="59" t="s">
        <v>13647</v>
      </c>
      <c r="C8262" s="7" t="s">
        <v>13648</v>
      </c>
      <c r="I8262" s="64"/>
      <c r="J8262" s="65"/>
      <c r="K8262" s="10"/>
      <c r="L8262" s="21">
        <v>15174.913218390806</v>
      </c>
      <c r="M8262" s="68"/>
      <c r="N8262" s="4"/>
    </row>
    <row r="8263" spans="2:14">
      <c r="B8263" s="59" t="s">
        <v>13649</v>
      </c>
      <c r="C8263" s="7" t="s">
        <v>13650</v>
      </c>
      <c r="I8263" s="64"/>
      <c r="J8263" s="65"/>
      <c r="K8263" s="10"/>
      <c r="L8263" s="21">
        <v>15464.679310344829</v>
      </c>
      <c r="M8263" s="68"/>
      <c r="N8263" s="4"/>
    </row>
    <row r="8264" spans="2:14">
      <c r="B8264" s="59" t="s">
        <v>13651</v>
      </c>
      <c r="C8264" s="7" t="s">
        <v>13652</v>
      </c>
      <c r="I8264" s="64"/>
      <c r="J8264" s="65"/>
      <c r="K8264" s="10"/>
      <c r="L8264" s="21">
        <v>9542.9971264367814</v>
      </c>
      <c r="M8264" s="68"/>
      <c r="N8264" s="4"/>
    </row>
    <row r="8265" spans="2:14">
      <c r="B8265" s="59" t="s">
        <v>13653</v>
      </c>
      <c r="C8265" s="7" t="s">
        <v>13654</v>
      </c>
      <c r="I8265" s="64"/>
      <c r="J8265" s="65"/>
      <c r="K8265" s="10"/>
      <c r="L8265" s="21">
        <v>17196.171264367815</v>
      </c>
      <c r="M8265" s="68"/>
      <c r="N8265" s="4"/>
    </row>
    <row r="8266" spans="2:14">
      <c r="B8266" s="59" t="s">
        <v>13655</v>
      </c>
      <c r="C8266" s="7" t="s">
        <v>13656</v>
      </c>
      <c r="I8266" s="64"/>
      <c r="J8266" s="65"/>
      <c r="K8266" s="10"/>
      <c r="L8266" s="21">
        <v>6190.1344827586208</v>
      </c>
      <c r="M8266" s="68"/>
      <c r="N8266" s="4"/>
    </row>
    <row r="8267" spans="2:14">
      <c r="B8267" s="59" t="s">
        <v>13657</v>
      </c>
      <c r="C8267" s="7" t="s">
        <v>13658</v>
      </c>
      <c r="I8267" s="64"/>
      <c r="J8267" s="65"/>
      <c r="K8267" s="10"/>
      <c r="L8267" s="21">
        <v>17372.263793103448</v>
      </c>
      <c r="M8267" s="68"/>
      <c r="N8267" s="4"/>
    </row>
    <row r="8268" spans="2:14">
      <c r="B8268" s="59" t="s">
        <v>13659</v>
      </c>
      <c r="C8268" s="7" t="s">
        <v>13660</v>
      </c>
      <c r="I8268" s="64"/>
      <c r="J8268" s="65"/>
      <c r="K8268" s="10"/>
      <c r="L8268" s="21">
        <v>8721.4011494252863</v>
      </c>
      <c r="M8268" s="68"/>
      <c r="N8268" s="4"/>
    </row>
    <row r="8269" spans="2:14">
      <c r="B8269" s="59" t="s">
        <v>13661</v>
      </c>
      <c r="C8269" s="7" t="s">
        <v>13662</v>
      </c>
      <c r="I8269" s="64"/>
      <c r="J8269" s="65"/>
      <c r="K8269" s="10"/>
      <c r="L8269" s="21">
        <v>8721.4011494252863</v>
      </c>
      <c r="M8269" s="68"/>
      <c r="N8269" s="4"/>
    </row>
    <row r="8270" spans="2:14">
      <c r="B8270" s="59" t="s">
        <v>13663</v>
      </c>
      <c r="C8270" s="7" t="s">
        <v>13664</v>
      </c>
      <c r="I8270" s="64"/>
      <c r="J8270" s="65"/>
      <c r="K8270" s="10"/>
      <c r="L8270" s="21">
        <v>20005.024712643681</v>
      </c>
      <c r="M8270" s="68"/>
      <c r="N8270" s="4"/>
    </row>
    <row r="8271" spans="2:14">
      <c r="B8271" s="59" t="s">
        <v>13665</v>
      </c>
      <c r="C8271" s="7" t="s">
        <v>13666</v>
      </c>
      <c r="I8271" s="64"/>
      <c r="J8271" s="65"/>
      <c r="K8271" s="10"/>
      <c r="L8271" s="21">
        <v>20005.024712643681</v>
      </c>
      <c r="M8271" s="68"/>
      <c r="N8271" s="4"/>
    </row>
    <row r="8272" spans="2:14">
      <c r="B8272" s="59" t="s">
        <v>13667</v>
      </c>
      <c r="C8272" s="7" t="s">
        <v>13668</v>
      </c>
      <c r="I8272" s="64"/>
      <c r="J8272" s="65"/>
      <c r="K8272" s="10"/>
      <c r="L8272" s="21">
        <v>12579.705172413795</v>
      </c>
      <c r="M8272" s="68"/>
      <c r="N8272" s="4"/>
    </row>
    <row r="8273" spans="2:14">
      <c r="B8273" s="59" t="s">
        <v>13669</v>
      </c>
      <c r="C8273" s="7" t="s">
        <v>13670</v>
      </c>
      <c r="I8273" s="64"/>
      <c r="J8273" s="65"/>
      <c r="K8273" s="10"/>
      <c r="L8273" s="21">
        <v>22669.756321839082</v>
      </c>
      <c r="M8273" s="68"/>
      <c r="N8273" s="4"/>
    </row>
    <row r="8274" spans="2:14">
      <c r="B8274" s="59" t="s">
        <v>13671</v>
      </c>
      <c r="C8274" s="7" t="s">
        <v>13672</v>
      </c>
      <c r="I8274" s="64"/>
      <c r="J8274" s="65"/>
      <c r="K8274" s="10"/>
      <c r="L8274" s="21">
        <v>13465.242528735633</v>
      </c>
      <c r="M8274" s="68"/>
      <c r="N8274" s="4"/>
    </row>
    <row r="8275" spans="2:14">
      <c r="B8275" s="59" t="s">
        <v>13673</v>
      </c>
      <c r="C8275" s="7" t="s">
        <v>13674</v>
      </c>
      <c r="I8275" s="64"/>
      <c r="J8275" s="65"/>
      <c r="K8275" s="10"/>
      <c r="L8275" s="21">
        <v>20451.599425287357</v>
      </c>
      <c r="M8275" s="68"/>
      <c r="N8275" s="4"/>
    </row>
    <row r="8276" spans="2:14">
      <c r="B8276" s="59" t="s">
        <v>13675</v>
      </c>
      <c r="C8276" s="7" t="s">
        <v>13676</v>
      </c>
      <c r="I8276" s="64"/>
      <c r="J8276" s="65"/>
      <c r="K8276" s="10"/>
      <c r="L8276" s="21">
        <v>160.86839080459771</v>
      </c>
      <c r="M8276" s="68"/>
      <c r="N8276" s="4"/>
    </row>
    <row r="8277" spans="2:14">
      <c r="B8277" s="59" t="s">
        <v>13677</v>
      </c>
      <c r="C8277" s="7" t="s">
        <v>13678</v>
      </c>
      <c r="I8277" s="64"/>
      <c r="J8277" s="65"/>
      <c r="K8277" s="10"/>
      <c r="L8277" s="21">
        <v>409.02183908045976</v>
      </c>
      <c r="M8277" s="68"/>
      <c r="N8277" s="4"/>
    </row>
    <row r="8278" spans="2:14">
      <c r="B8278" s="59" t="s">
        <v>13679</v>
      </c>
      <c r="C8278" s="7" t="s">
        <v>13680</v>
      </c>
      <c r="I8278" s="64"/>
      <c r="J8278" s="65"/>
      <c r="K8278" s="10"/>
      <c r="L8278" s="21">
        <v>438.45517241379315</v>
      </c>
      <c r="M8278" s="68"/>
      <c r="N8278" s="4"/>
    </row>
    <row r="8279" spans="2:14">
      <c r="B8279" s="59" t="s">
        <v>13681</v>
      </c>
      <c r="C8279" s="7" t="s">
        <v>13682</v>
      </c>
      <c r="I8279" s="64"/>
      <c r="J8279" s="65"/>
      <c r="K8279" s="10"/>
      <c r="L8279" s="21">
        <v>674.93678160919546</v>
      </c>
      <c r="M8279" s="68"/>
      <c r="N8279" s="4"/>
    </row>
    <row r="8280" spans="2:14">
      <c r="B8280" s="59" t="s">
        <v>13683</v>
      </c>
      <c r="C8280" s="7" t="s">
        <v>13684</v>
      </c>
      <c r="I8280" s="64"/>
      <c r="J8280" s="65"/>
      <c r="K8280" s="10"/>
      <c r="L8280" s="21">
        <v>772.87873563218386</v>
      </c>
      <c r="M8280" s="68"/>
      <c r="N8280" s="4"/>
    </row>
    <row r="8281" spans="2:14">
      <c r="B8281" s="59" t="s">
        <v>13685</v>
      </c>
      <c r="C8281" s="7" t="s">
        <v>13686</v>
      </c>
      <c r="I8281" s="64"/>
      <c r="J8281" s="65"/>
      <c r="K8281" s="10"/>
      <c r="L8281" s="21">
        <v>772.37126436781602</v>
      </c>
      <c r="M8281" s="68"/>
      <c r="N8281" s="4"/>
    </row>
    <row r="8282" spans="2:14">
      <c r="B8282" s="59" t="s">
        <v>13687</v>
      </c>
      <c r="C8282" s="7" t="s">
        <v>13688</v>
      </c>
      <c r="I8282" s="64"/>
      <c r="J8282" s="65"/>
      <c r="K8282" s="10"/>
      <c r="L8282" s="21">
        <v>772.37126436781602</v>
      </c>
      <c r="M8282" s="68"/>
      <c r="N8282" s="4"/>
    </row>
    <row r="8283" spans="2:14">
      <c r="B8283" s="59" t="s">
        <v>13689</v>
      </c>
      <c r="C8283" s="7" t="s">
        <v>13690</v>
      </c>
      <c r="I8283" s="64"/>
      <c r="J8283" s="65"/>
      <c r="K8283" s="10"/>
      <c r="L8283" s="21">
        <v>708.42988505747132</v>
      </c>
      <c r="M8283" s="68"/>
      <c r="N8283" s="4"/>
    </row>
    <row r="8284" spans="2:14">
      <c r="B8284" s="59" t="s">
        <v>13691</v>
      </c>
      <c r="C8284" s="7" t="s">
        <v>13692</v>
      </c>
      <c r="I8284" s="64"/>
      <c r="J8284" s="65"/>
      <c r="K8284" s="10"/>
      <c r="L8284" s="21">
        <v>728.728735632184</v>
      </c>
      <c r="M8284" s="68"/>
      <c r="N8284" s="4"/>
    </row>
    <row r="8285" spans="2:14">
      <c r="B8285" s="59" t="s">
        <v>13693</v>
      </c>
      <c r="C8285" s="7" t="s">
        <v>13694</v>
      </c>
      <c r="I8285" s="64"/>
      <c r="J8285" s="65"/>
      <c r="K8285" s="10"/>
      <c r="L8285" s="21">
        <v>708.42988505747132</v>
      </c>
      <c r="M8285" s="68"/>
      <c r="N8285" s="4"/>
    </row>
    <row r="8286" spans="2:14">
      <c r="B8286" s="59" t="s">
        <v>13695</v>
      </c>
      <c r="C8286" s="7" t="s">
        <v>13696</v>
      </c>
      <c r="I8286" s="64"/>
      <c r="J8286" s="65"/>
      <c r="K8286" s="10"/>
      <c r="L8286" s="21">
        <v>1092.0781609195403</v>
      </c>
      <c r="M8286" s="68"/>
      <c r="N8286" s="4"/>
    </row>
    <row r="8287" spans="2:14">
      <c r="B8287" s="59" t="s">
        <v>13697</v>
      </c>
      <c r="C8287" s="7" t="s">
        <v>13698</v>
      </c>
      <c r="I8287" s="64"/>
      <c r="J8287" s="65"/>
      <c r="K8287" s="10"/>
      <c r="L8287" s="21">
        <v>291.28850574712641</v>
      </c>
      <c r="M8287" s="68"/>
      <c r="N8287" s="4"/>
    </row>
    <row r="8288" spans="2:14">
      <c r="B8288" s="59" t="s">
        <v>13699</v>
      </c>
      <c r="C8288" s="7" t="s">
        <v>13700</v>
      </c>
      <c r="I8288" s="64"/>
      <c r="J8288" s="65"/>
      <c r="K8288" s="10"/>
      <c r="L8288" s="21">
        <v>185.73448275862069</v>
      </c>
      <c r="M8288" s="68"/>
      <c r="N8288" s="4"/>
    </row>
    <row r="8289" spans="2:14">
      <c r="B8289" s="59" t="s">
        <v>13701</v>
      </c>
      <c r="C8289" s="7" t="s">
        <v>13702</v>
      </c>
      <c r="I8289" s="64"/>
      <c r="J8289" s="65"/>
      <c r="K8289" s="10"/>
      <c r="L8289" s="21">
        <v>313.10977011494253</v>
      </c>
      <c r="M8289" s="68"/>
      <c r="N8289" s="4"/>
    </row>
    <row r="8290" spans="2:14">
      <c r="B8290" s="59" t="s">
        <v>13703</v>
      </c>
      <c r="C8290" s="7" t="s">
        <v>13704</v>
      </c>
      <c r="I8290" s="64"/>
      <c r="J8290" s="65"/>
      <c r="K8290" s="10"/>
      <c r="L8290" s="21">
        <v>313.10977011494253</v>
      </c>
      <c r="M8290" s="68"/>
      <c r="N8290" s="4"/>
    </row>
    <row r="8291" spans="2:14">
      <c r="B8291" s="59" t="s">
        <v>13705</v>
      </c>
      <c r="C8291" s="7" t="s">
        <v>13706</v>
      </c>
      <c r="I8291" s="64"/>
      <c r="J8291" s="65"/>
      <c r="K8291" s="10"/>
      <c r="L8291" s="21">
        <v>313.10977011494253</v>
      </c>
      <c r="M8291" s="68"/>
      <c r="N8291" s="4"/>
    </row>
    <row r="8292" spans="2:14">
      <c r="B8292" s="59" t="s">
        <v>13707</v>
      </c>
      <c r="C8292" s="7" t="s">
        <v>13708</v>
      </c>
      <c r="I8292" s="64"/>
      <c r="J8292" s="65"/>
      <c r="K8292" s="10"/>
      <c r="L8292" s="21">
        <v>313.10977011494253</v>
      </c>
      <c r="M8292" s="68"/>
      <c r="N8292" s="4"/>
    </row>
    <row r="8293" spans="2:14">
      <c r="B8293" s="59" t="s">
        <v>13709</v>
      </c>
      <c r="C8293" s="7" t="s">
        <v>13710</v>
      </c>
      <c r="I8293" s="64"/>
      <c r="J8293" s="65"/>
      <c r="K8293" s="10"/>
      <c r="L8293" s="21">
        <v>330.87126436781608</v>
      </c>
      <c r="M8293" s="68"/>
      <c r="N8293" s="4"/>
    </row>
    <row r="8294" spans="2:14">
      <c r="B8294" s="59" t="s">
        <v>13711</v>
      </c>
      <c r="C8294" s="7" t="s">
        <v>13712</v>
      </c>
      <c r="I8294" s="64"/>
      <c r="J8294" s="65"/>
      <c r="K8294" s="10"/>
      <c r="L8294" s="21">
        <v>336.9609195402299</v>
      </c>
      <c r="M8294" s="68"/>
      <c r="N8294" s="4"/>
    </row>
    <row r="8295" spans="2:14">
      <c r="B8295" s="59" t="s">
        <v>13713</v>
      </c>
      <c r="C8295" s="7" t="s">
        <v>13714</v>
      </c>
      <c r="I8295" s="64"/>
      <c r="J8295" s="65"/>
      <c r="K8295" s="10"/>
      <c r="L8295" s="21">
        <v>330.87126436781608</v>
      </c>
      <c r="M8295" s="68"/>
      <c r="N8295" s="4"/>
    </row>
    <row r="8296" spans="2:14">
      <c r="B8296" s="59" t="s">
        <v>13715</v>
      </c>
      <c r="C8296" s="7" t="s">
        <v>13716</v>
      </c>
      <c r="I8296" s="64"/>
      <c r="J8296" s="65"/>
      <c r="K8296" s="10"/>
      <c r="L8296" s="21">
        <v>330.87126436781608</v>
      </c>
      <c r="M8296" s="68"/>
      <c r="N8296" s="4"/>
    </row>
    <row r="8297" spans="2:14">
      <c r="B8297" s="59" t="s">
        <v>13717</v>
      </c>
      <c r="C8297" s="7" t="s">
        <v>13718</v>
      </c>
      <c r="I8297" s="64"/>
      <c r="J8297" s="65"/>
      <c r="K8297" s="10"/>
      <c r="L8297" s="21">
        <v>330.87126436781608</v>
      </c>
      <c r="M8297" s="68"/>
      <c r="N8297" s="4"/>
    </row>
    <row r="8298" spans="2:14">
      <c r="B8298" s="59" t="s">
        <v>13719</v>
      </c>
      <c r="C8298" s="7" t="s">
        <v>13720</v>
      </c>
      <c r="I8298" s="64"/>
      <c r="J8298" s="65"/>
      <c r="K8298" s="10"/>
      <c r="L8298" s="21">
        <v>330.87126436781608</v>
      </c>
      <c r="M8298" s="68"/>
      <c r="N8298" s="4"/>
    </row>
    <row r="8299" spans="2:14">
      <c r="B8299" s="59" t="s">
        <v>13721</v>
      </c>
      <c r="C8299" s="7" t="s">
        <v>13722</v>
      </c>
      <c r="I8299" s="64"/>
      <c r="J8299" s="65"/>
      <c r="K8299" s="10"/>
      <c r="L8299" s="21">
        <v>330.87126436781608</v>
      </c>
      <c r="M8299" s="68"/>
      <c r="N8299" s="4"/>
    </row>
    <row r="8300" spans="2:14">
      <c r="B8300" s="59" t="s">
        <v>13723</v>
      </c>
      <c r="C8300" s="7" t="s">
        <v>13724</v>
      </c>
      <c r="I8300" s="64"/>
      <c r="J8300" s="65"/>
      <c r="K8300" s="10"/>
      <c r="L8300" s="21">
        <v>330.87126436781608</v>
      </c>
      <c r="M8300" s="68"/>
      <c r="N8300" s="4"/>
    </row>
    <row r="8301" spans="2:14">
      <c r="B8301" s="59" t="s">
        <v>13725</v>
      </c>
      <c r="C8301" s="7" t="s">
        <v>13726</v>
      </c>
      <c r="I8301" s="64"/>
      <c r="J8301" s="65"/>
      <c r="K8301" s="10"/>
      <c r="L8301" s="21">
        <v>330.87126436781608</v>
      </c>
      <c r="M8301" s="68"/>
      <c r="N8301" s="4"/>
    </row>
    <row r="8302" spans="2:14">
      <c r="B8302" s="59" t="s">
        <v>13727</v>
      </c>
      <c r="C8302" s="7" t="s">
        <v>13728</v>
      </c>
      <c r="I8302" s="64"/>
      <c r="J8302" s="65"/>
      <c r="K8302" s="10"/>
      <c r="L8302" s="21">
        <v>330.87126436781608</v>
      </c>
      <c r="M8302" s="68"/>
      <c r="N8302" s="4"/>
    </row>
    <row r="8303" spans="2:14">
      <c r="B8303" s="59" t="s">
        <v>13729</v>
      </c>
      <c r="C8303" s="7" t="s">
        <v>13730</v>
      </c>
      <c r="I8303" s="64"/>
      <c r="J8303" s="65"/>
      <c r="K8303" s="10"/>
      <c r="L8303" s="21">
        <v>330.87126436781608</v>
      </c>
      <c r="M8303" s="68"/>
      <c r="N8303" s="4"/>
    </row>
    <row r="8304" spans="2:14">
      <c r="B8304" s="59" t="s">
        <v>13731</v>
      </c>
      <c r="C8304" s="7" t="s">
        <v>13732</v>
      </c>
      <c r="I8304" s="64"/>
      <c r="J8304" s="65"/>
      <c r="K8304" s="10"/>
      <c r="L8304" s="21">
        <v>330.87126436781608</v>
      </c>
      <c r="M8304" s="68"/>
      <c r="N8304" s="4"/>
    </row>
    <row r="8305" spans="2:14">
      <c r="B8305" s="59" t="s">
        <v>13733</v>
      </c>
      <c r="C8305" s="7" t="s">
        <v>13734</v>
      </c>
      <c r="I8305" s="64"/>
      <c r="J8305" s="65"/>
      <c r="K8305" s="10"/>
      <c r="L8305" s="21">
        <v>330.87126436781608</v>
      </c>
      <c r="M8305" s="68"/>
      <c r="N8305" s="4"/>
    </row>
    <row r="8306" spans="2:14">
      <c r="B8306" s="59" t="s">
        <v>13735</v>
      </c>
      <c r="C8306" s="7" t="s">
        <v>13736</v>
      </c>
      <c r="I8306" s="64"/>
      <c r="J8306" s="65"/>
      <c r="K8306" s="10"/>
      <c r="L8306" s="21">
        <v>330.87126436781608</v>
      </c>
      <c r="M8306" s="68"/>
      <c r="N8306" s="4"/>
    </row>
    <row r="8307" spans="2:14">
      <c r="B8307" s="59" t="s">
        <v>13737</v>
      </c>
      <c r="C8307" s="7" t="s">
        <v>13738</v>
      </c>
      <c r="I8307" s="64"/>
      <c r="J8307" s="65"/>
      <c r="K8307" s="10"/>
      <c r="L8307" s="21">
        <v>330.87126436781608</v>
      </c>
      <c r="M8307" s="68"/>
      <c r="N8307" s="4"/>
    </row>
    <row r="8308" spans="2:14">
      <c r="B8308" s="59" t="s">
        <v>13739</v>
      </c>
      <c r="C8308" s="7" t="s">
        <v>13740</v>
      </c>
      <c r="I8308" s="64"/>
      <c r="J8308" s="65"/>
      <c r="K8308" s="10"/>
      <c r="L8308" s="21">
        <v>330.87126436781608</v>
      </c>
      <c r="M8308" s="68"/>
      <c r="N8308" s="4"/>
    </row>
    <row r="8309" spans="2:14">
      <c r="B8309" s="59" t="s">
        <v>13741</v>
      </c>
      <c r="C8309" s="7" t="s">
        <v>13742</v>
      </c>
      <c r="I8309" s="64"/>
      <c r="J8309" s="65"/>
      <c r="K8309" s="10"/>
      <c r="L8309" s="21">
        <v>330.87126436781608</v>
      </c>
      <c r="M8309" s="68"/>
      <c r="N8309" s="4"/>
    </row>
    <row r="8310" spans="2:14">
      <c r="B8310" s="59" t="s">
        <v>13743</v>
      </c>
      <c r="C8310" s="7" t="s">
        <v>13744</v>
      </c>
      <c r="I8310" s="64"/>
      <c r="J8310" s="65"/>
      <c r="K8310" s="10"/>
      <c r="L8310" s="21">
        <v>330.87126436781608</v>
      </c>
      <c r="M8310" s="68"/>
      <c r="N8310" s="4"/>
    </row>
    <row r="8311" spans="2:14">
      <c r="B8311" s="59" t="s">
        <v>13745</v>
      </c>
      <c r="C8311" s="7" t="s">
        <v>13746</v>
      </c>
      <c r="I8311" s="64"/>
      <c r="J8311" s="65"/>
      <c r="K8311" s="10"/>
      <c r="L8311" s="21">
        <v>235.97413793103451</v>
      </c>
      <c r="M8311" s="68"/>
      <c r="N8311" s="4"/>
    </row>
    <row r="8312" spans="2:14">
      <c r="B8312" s="59" t="s">
        <v>13747</v>
      </c>
      <c r="C8312" s="7" t="s">
        <v>13748</v>
      </c>
      <c r="I8312" s="64"/>
      <c r="J8312" s="65"/>
      <c r="K8312" s="10"/>
      <c r="L8312" s="21">
        <v>231.40689655172415</v>
      </c>
      <c r="M8312" s="68"/>
      <c r="N8312" s="4"/>
    </row>
    <row r="8313" spans="2:14">
      <c r="B8313" s="59" t="s">
        <v>13749</v>
      </c>
      <c r="C8313" s="7" t="s">
        <v>13750</v>
      </c>
      <c r="I8313" s="64"/>
      <c r="J8313" s="65"/>
      <c r="K8313" s="10"/>
      <c r="L8313" s="21">
        <v>231.40689655172415</v>
      </c>
      <c r="M8313" s="68"/>
      <c r="N8313" s="4"/>
    </row>
    <row r="8314" spans="2:14">
      <c r="B8314" s="59" t="s">
        <v>13751</v>
      </c>
      <c r="C8314" s="7" t="s">
        <v>13752</v>
      </c>
      <c r="I8314" s="64"/>
      <c r="J8314" s="65"/>
      <c r="K8314" s="10"/>
      <c r="L8314" s="21">
        <v>231.40689655172415</v>
      </c>
      <c r="M8314" s="68"/>
      <c r="N8314" s="4"/>
    </row>
    <row r="8315" spans="2:14">
      <c r="B8315" s="59" t="s">
        <v>13753</v>
      </c>
      <c r="C8315" s="7" t="s">
        <v>13754</v>
      </c>
      <c r="I8315" s="64"/>
      <c r="J8315" s="65"/>
      <c r="K8315" s="10"/>
      <c r="L8315" s="21">
        <v>231.40689655172415</v>
      </c>
      <c r="M8315" s="68"/>
      <c r="N8315" s="4"/>
    </row>
    <row r="8316" spans="2:14">
      <c r="B8316" s="59" t="s">
        <v>13755</v>
      </c>
      <c r="C8316" s="7" t="s">
        <v>13756</v>
      </c>
      <c r="I8316" s="64"/>
      <c r="J8316" s="65"/>
      <c r="K8316" s="10"/>
      <c r="L8316" s="21">
        <v>231.40689655172415</v>
      </c>
      <c r="M8316" s="68"/>
      <c r="N8316" s="4"/>
    </row>
    <row r="8317" spans="2:14">
      <c r="B8317" s="59" t="s">
        <v>13757</v>
      </c>
      <c r="C8317" s="7" t="s">
        <v>13758</v>
      </c>
      <c r="I8317" s="64"/>
      <c r="J8317" s="65"/>
      <c r="K8317" s="10"/>
      <c r="L8317" s="21">
        <v>239.01896551724138</v>
      </c>
      <c r="M8317" s="68"/>
      <c r="N8317" s="4"/>
    </row>
    <row r="8318" spans="2:14">
      <c r="B8318" s="59" t="s">
        <v>13759</v>
      </c>
      <c r="C8318" s="7" t="s">
        <v>13760</v>
      </c>
      <c r="I8318" s="64"/>
      <c r="J8318" s="65"/>
      <c r="K8318" s="10"/>
      <c r="L8318" s="21">
        <v>239.01896551724138</v>
      </c>
      <c r="M8318" s="68"/>
      <c r="N8318" s="4"/>
    </row>
    <row r="8319" spans="2:14">
      <c r="B8319" s="59" t="s">
        <v>13761</v>
      </c>
      <c r="C8319" s="7" t="s">
        <v>13762</v>
      </c>
      <c r="I8319" s="64"/>
      <c r="J8319" s="65"/>
      <c r="K8319" s="10"/>
      <c r="L8319" s="21">
        <v>239.01896551724138</v>
      </c>
      <c r="M8319" s="68"/>
      <c r="N8319" s="4"/>
    </row>
    <row r="8320" spans="2:14">
      <c r="B8320" s="59" t="s">
        <v>13763</v>
      </c>
      <c r="C8320" s="7" t="s">
        <v>13764</v>
      </c>
      <c r="I8320" s="64"/>
      <c r="J8320" s="65"/>
      <c r="K8320" s="10"/>
      <c r="L8320" s="21">
        <v>239.01896551724138</v>
      </c>
      <c r="M8320" s="68"/>
      <c r="N8320" s="4"/>
    </row>
    <row r="8321" spans="2:14">
      <c r="B8321" s="59" t="s">
        <v>13765</v>
      </c>
      <c r="C8321" s="7" t="s">
        <v>13766</v>
      </c>
      <c r="I8321" s="64"/>
      <c r="J8321" s="65"/>
      <c r="K8321" s="10"/>
      <c r="L8321" s="21">
        <v>239.01896551724138</v>
      </c>
      <c r="M8321" s="68"/>
      <c r="N8321" s="4"/>
    </row>
    <row r="8322" spans="2:14">
      <c r="B8322" s="59" t="s">
        <v>13767</v>
      </c>
      <c r="C8322" s="7" t="s">
        <v>13768</v>
      </c>
      <c r="I8322" s="64"/>
      <c r="J8322" s="65"/>
      <c r="K8322" s="10"/>
      <c r="L8322" s="21">
        <v>239.01896551724138</v>
      </c>
      <c r="M8322" s="68"/>
      <c r="N8322" s="4"/>
    </row>
    <row r="8323" spans="2:14">
      <c r="B8323" s="59" t="s">
        <v>13769</v>
      </c>
      <c r="C8323" s="7" t="s">
        <v>13770</v>
      </c>
      <c r="I8323" s="64"/>
      <c r="J8323" s="65"/>
      <c r="K8323" s="10"/>
      <c r="L8323" s="21">
        <v>239.01896551724138</v>
      </c>
      <c r="M8323" s="68"/>
      <c r="N8323" s="4"/>
    </row>
    <row r="8324" spans="2:14">
      <c r="B8324" s="59" t="s">
        <v>13771</v>
      </c>
      <c r="C8324" s="7" t="s">
        <v>13772</v>
      </c>
      <c r="I8324" s="64"/>
      <c r="J8324" s="65"/>
      <c r="K8324" s="10"/>
      <c r="L8324" s="21">
        <v>239.01896551724138</v>
      </c>
      <c r="M8324" s="68"/>
      <c r="N8324" s="4"/>
    </row>
    <row r="8325" spans="2:14">
      <c r="B8325" s="59" t="s">
        <v>13773</v>
      </c>
      <c r="C8325" s="7" t="s">
        <v>13774</v>
      </c>
      <c r="I8325" s="64"/>
      <c r="J8325" s="65"/>
      <c r="K8325" s="10"/>
      <c r="L8325" s="21">
        <v>239.01896551724138</v>
      </c>
      <c r="M8325" s="68"/>
      <c r="N8325" s="4"/>
    </row>
    <row r="8326" spans="2:14">
      <c r="B8326" s="59" t="s">
        <v>13775</v>
      </c>
      <c r="C8326" s="7" t="s">
        <v>13776</v>
      </c>
      <c r="I8326" s="64"/>
      <c r="J8326" s="65"/>
      <c r="K8326" s="10"/>
      <c r="L8326" s="21">
        <v>239.01896551724138</v>
      </c>
      <c r="M8326" s="68"/>
      <c r="N8326" s="4"/>
    </row>
    <row r="8327" spans="2:14">
      <c r="B8327" s="59" t="s">
        <v>13777</v>
      </c>
      <c r="C8327" s="7" t="s">
        <v>13778</v>
      </c>
      <c r="I8327" s="64"/>
      <c r="J8327" s="65"/>
      <c r="K8327" s="10"/>
      <c r="L8327" s="21">
        <v>239.01896551724138</v>
      </c>
      <c r="M8327" s="68"/>
      <c r="N8327" s="4"/>
    </row>
    <row r="8328" spans="2:14">
      <c r="B8328" s="59" t="s">
        <v>13779</v>
      </c>
      <c r="C8328" s="7" t="s">
        <v>13780</v>
      </c>
      <c r="I8328" s="64"/>
      <c r="J8328" s="65"/>
      <c r="K8328" s="10"/>
      <c r="L8328" s="21">
        <v>245.61609195402301</v>
      </c>
      <c r="M8328" s="68"/>
      <c r="N8328" s="4"/>
    </row>
    <row r="8329" spans="2:14">
      <c r="B8329" s="59" t="s">
        <v>13781</v>
      </c>
      <c r="C8329" s="7" t="s">
        <v>13782</v>
      </c>
      <c r="I8329" s="64"/>
      <c r="J8329" s="65"/>
      <c r="K8329" s="10"/>
      <c r="L8329" s="21">
        <v>245.61609195402301</v>
      </c>
      <c r="M8329" s="68"/>
      <c r="N8329" s="4"/>
    </row>
    <row r="8330" spans="2:14">
      <c r="B8330" s="59" t="s">
        <v>13783</v>
      </c>
      <c r="C8330" s="7" t="s">
        <v>13784</v>
      </c>
      <c r="I8330" s="64"/>
      <c r="J8330" s="65"/>
      <c r="K8330" s="10"/>
      <c r="L8330" s="21">
        <v>2182.1264367816093</v>
      </c>
      <c r="M8330" s="68"/>
      <c r="N8330" s="4"/>
    </row>
    <row r="8331" spans="2:14">
      <c r="B8331" s="59" t="s">
        <v>13785</v>
      </c>
      <c r="C8331" s="7" t="s">
        <v>13786</v>
      </c>
      <c r="I8331" s="64"/>
      <c r="J8331" s="65"/>
      <c r="K8331" s="10"/>
      <c r="L8331" s="21">
        <v>2182.1264367816093</v>
      </c>
      <c r="M8331" s="68"/>
      <c r="N8331" s="4"/>
    </row>
    <row r="8332" spans="2:14">
      <c r="B8332" s="59" t="s">
        <v>13787</v>
      </c>
      <c r="C8332" s="7" t="s">
        <v>13788</v>
      </c>
      <c r="I8332" s="64"/>
      <c r="J8332" s="65"/>
      <c r="K8332" s="10"/>
      <c r="L8332" s="21">
        <v>546.54655172413788</v>
      </c>
      <c r="M8332" s="68"/>
      <c r="N8332" s="4"/>
    </row>
    <row r="8333" spans="2:14">
      <c r="B8333" s="59" t="s">
        <v>13789</v>
      </c>
      <c r="C8333" s="7" t="s">
        <v>13790</v>
      </c>
      <c r="I8333" s="64"/>
      <c r="J8333" s="65"/>
      <c r="K8333" s="10"/>
      <c r="L8333" s="21">
        <v>546.54655172413788</v>
      </c>
      <c r="M8333" s="68"/>
      <c r="N8333" s="4"/>
    </row>
    <row r="8334" spans="2:14">
      <c r="B8334" s="59" t="s">
        <v>13791</v>
      </c>
      <c r="C8334" s="7" t="s">
        <v>13792</v>
      </c>
      <c r="I8334" s="64"/>
      <c r="J8334" s="65"/>
      <c r="K8334" s="10"/>
      <c r="L8334" s="21">
        <v>546.54655172413788</v>
      </c>
      <c r="M8334" s="68"/>
      <c r="N8334" s="4"/>
    </row>
    <row r="8335" spans="2:14">
      <c r="B8335" s="59" t="s">
        <v>13793</v>
      </c>
      <c r="C8335" s="7" t="s">
        <v>13794</v>
      </c>
      <c r="I8335" s="64"/>
      <c r="J8335" s="65"/>
      <c r="K8335" s="10"/>
      <c r="L8335" s="21">
        <v>546.54655172413788</v>
      </c>
      <c r="M8335" s="68"/>
      <c r="N8335" s="4"/>
    </row>
    <row r="8336" spans="2:14">
      <c r="B8336" s="59" t="s">
        <v>13795</v>
      </c>
      <c r="C8336" s="7" t="s">
        <v>13796</v>
      </c>
      <c r="I8336" s="64"/>
      <c r="J8336" s="65"/>
      <c r="K8336" s="10"/>
      <c r="L8336" s="21">
        <v>546.54655172413788</v>
      </c>
      <c r="M8336" s="68"/>
      <c r="N8336" s="4"/>
    </row>
    <row r="8337" spans="2:14">
      <c r="B8337" s="59" t="s">
        <v>13797</v>
      </c>
      <c r="C8337" s="7" t="s">
        <v>13798</v>
      </c>
      <c r="I8337" s="64"/>
      <c r="J8337" s="65"/>
      <c r="K8337" s="10"/>
      <c r="L8337" s="21">
        <v>546.54655172413788</v>
      </c>
      <c r="M8337" s="68"/>
      <c r="N8337" s="4"/>
    </row>
    <row r="8338" spans="2:14">
      <c r="B8338" s="59" t="s">
        <v>13799</v>
      </c>
      <c r="C8338" s="7" t="s">
        <v>13800</v>
      </c>
      <c r="I8338" s="64"/>
      <c r="J8338" s="65"/>
      <c r="K8338" s="10"/>
      <c r="L8338" s="21">
        <v>546.54655172413788</v>
      </c>
      <c r="M8338" s="68"/>
      <c r="N8338" s="4"/>
    </row>
    <row r="8339" spans="2:14">
      <c r="B8339" s="59" t="s">
        <v>13801</v>
      </c>
      <c r="C8339" s="7" t="s">
        <v>13802</v>
      </c>
      <c r="I8339" s="64"/>
      <c r="J8339" s="65"/>
      <c r="K8339" s="10"/>
      <c r="L8339" s="21">
        <v>546.54655172413788</v>
      </c>
      <c r="M8339" s="68"/>
      <c r="N8339" s="4"/>
    </row>
    <row r="8340" spans="2:14">
      <c r="B8340" s="59" t="s">
        <v>13803</v>
      </c>
      <c r="C8340" s="7" t="s">
        <v>13804</v>
      </c>
      <c r="I8340" s="64"/>
      <c r="J8340" s="65"/>
      <c r="K8340" s="10"/>
      <c r="L8340" s="21">
        <v>381.11091954022993</v>
      </c>
      <c r="M8340" s="68"/>
      <c r="N8340" s="4"/>
    </row>
    <row r="8341" spans="2:14">
      <c r="B8341" s="59" t="s">
        <v>13805</v>
      </c>
      <c r="C8341" s="7" t="s">
        <v>13806</v>
      </c>
      <c r="I8341" s="64"/>
      <c r="J8341" s="65"/>
      <c r="K8341" s="10"/>
      <c r="L8341" s="21">
        <v>381.11091954022993</v>
      </c>
      <c r="M8341" s="68"/>
      <c r="N8341" s="4"/>
    </row>
    <row r="8342" spans="2:14">
      <c r="B8342" s="59" t="s">
        <v>13807</v>
      </c>
      <c r="C8342" s="7" t="s">
        <v>13808</v>
      </c>
      <c r="I8342" s="64"/>
      <c r="J8342" s="65"/>
      <c r="K8342" s="10"/>
      <c r="L8342" s="21">
        <v>381.11091954022993</v>
      </c>
      <c r="M8342" s="68"/>
      <c r="N8342" s="4"/>
    </row>
    <row r="8343" spans="2:14">
      <c r="B8343" s="59" t="s">
        <v>13809</v>
      </c>
      <c r="C8343" s="7" t="s">
        <v>13810</v>
      </c>
      <c r="I8343" s="64"/>
      <c r="J8343" s="65"/>
      <c r="K8343" s="10"/>
      <c r="L8343" s="21">
        <v>381.11091954022993</v>
      </c>
      <c r="M8343" s="68"/>
      <c r="N8343" s="4"/>
    </row>
    <row r="8344" spans="2:14">
      <c r="B8344" s="59" t="s">
        <v>13811</v>
      </c>
      <c r="C8344" s="7" t="s">
        <v>13812</v>
      </c>
      <c r="I8344" s="64"/>
      <c r="J8344" s="65"/>
      <c r="K8344" s="10"/>
      <c r="L8344" s="21">
        <v>171.01781609195405</v>
      </c>
      <c r="M8344" s="68"/>
      <c r="N8344" s="4"/>
    </row>
    <row r="8345" spans="2:14">
      <c r="B8345" s="59" t="s">
        <v>13813</v>
      </c>
      <c r="C8345" s="7" t="s">
        <v>13814</v>
      </c>
      <c r="I8345" s="64"/>
      <c r="J8345" s="65"/>
      <c r="K8345" s="10"/>
      <c r="L8345" s="21">
        <v>90.837356321839067</v>
      </c>
      <c r="M8345" s="68"/>
      <c r="N8345" s="4"/>
    </row>
    <row r="8346" spans="2:14">
      <c r="B8346" s="59" t="s">
        <v>13815</v>
      </c>
      <c r="C8346" s="7" t="s">
        <v>13816</v>
      </c>
      <c r="I8346" s="64"/>
      <c r="J8346" s="65"/>
      <c r="K8346" s="10"/>
      <c r="L8346" s="21">
        <v>105.55402298850574</v>
      </c>
      <c r="M8346" s="68"/>
      <c r="N8346" s="4"/>
    </row>
    <row r="8347" spans="2:14">
      <c r="B8347" s="59" t="s">
        <v>13817</v>
      </c>
      <c r="C8347" s="7" t="s">
        <v>13818</v>
      </c>
      <c r="I8347" s="64"/>
      <c r="J8347" s="65"/>
      <c r="K8347" s="10"/>
      <c r="L8347" s="21">
        <v>158.83850574712645</v>
      </c>
      <c r="M8347" s="68"/>
      <c r="N8347" s="4"/>
    </row>
    <row r="8348" spans="2:14">
      <c r="B8348" s="59" t="s">
        <v>13819</v>
      </c>
      <c r="C8348" s="7" t="s">
        <v>13820</v>
      </c>
      <c r="I8348" s="64"/>
      <c r="J8348" s="65"/>
      <c r="K8348" s="10"/>
      <c r="L8348" s="21">
        <v>120.77816091954023</v>
      </c>
      <c r="M8348" s="68"/>
      <c r="N8348" s="4"/>
    </row>
    <row r="8349" spans="2:14">
      <c r="B8349" s="59" t="s">
        <v>13821</v>
      </c>
      <c r="C8349" s="7" t="s">
        <v>13822</v>
      </c>
      <c r="I8349" s="64"/>
      <c r="J8349" s="65"/>
      <c r="K8349" s="10"/>
      <c r="L8349" s="21">
        <v>180.65977011494255</v>
      </c>
      <c r="M8349" s="68"/>
      <c r="N8349" s="4"/>
    </row>
    <row r="8350" spans="2:14">
      <c r="B8350" s="59" t="s">
        <v>13823</v>
      </c>
      <c r="C8350" s="7" t="s">
        <v>13824</v>
      </c>
      <c r="I8350" s="64"/>
      <c r="J8350" s="65"/>
      <c r="K8350" s="10"/>
      <c r="L8350" s="21">
        <v>150.21149425287356</v>
      </c>
      <c r="M8350" s="68"/>
      <c r="N8350" s="4"/>
    </row>
    <row r="8351" spans="2:14">
      <c r="B8351" s="59" t="s">
        <v>13825</v>
      </c>
      <c r="C8351" s="7" t="s">
        <v>13826</v>
      </c>
      <c r="I8351" s="64"/>
      <c r="J8351" s="65"/>
      <c r="K8351" s="10"/>
      <c r="L8351" s="21">
        <v>225.31724137931036</v>
      </c>
      <c r="M8351" s="68"/>
      <c r="N8351" s="4"/>
    </row>
    <row r="8352" spans="2:14">
      <c r="B8352" s="59" t="s">
        <v>13827</v>
      </c>
      <c r="C8352" s="7" t="s">
        <v>13828</v>
      </c>
      <c r="I8352" s="64"/>
      <c r="J8352" s="65"/>
      <c r="K8352" s="10"/>
      <c r="L8352" s="21">
        <v>167.97298850574714</v>
      </c>
      <c r="M8352" s="68"/>
      <c r="N8352" s="4"/>
    </row>
    <row r="8353" spans="2:14">
      <c r="B8353" s="59" t="s">
        <v>13829</v>
      </c>
      <c r="C8353" s="7" t="s">
        <v>13830</v>
      </c>
      <c r="I8353" s="64"/>
      <c r="J8353" s="65"/>
      <c r="K8353" s="10"/>
      <c r="L8353" s="21">
        <v>252.2132183908046</v>
      </c>
      <c r="M8353" s="68"/>
      <c r="N8353" s="4"/>
    </row>
    <row r="8354" spans="2:14">
      <c r="B8354" s="59" t="s">
        <v>13831</v>
      </c>
      <c r="C8354" s="7" t="s">
        <v>13832</v>
      </c>
      <c r="I8354" s="64"/>
      <c r="J8354" s="65"/>
      <c r="K8354" s="10"/>
      <c r="L8354" s="21">
        <v>200.95862068965516</v>
      </c>
      <c r="M8354" s="68"/>
      <c r="N8354" s="4"/>
    </row>
    <row r="8355" spans="2:14">
      <c r="B8355" s="59" t="s">
        <v>13833</v>
      </c>
      <c r="C8355" s="7" t="s">
        <v>13834</v>
      </c>
      <c r="I8355" s="64"/>
      <c r="J8355" s="65"/>
      <c r="K8355" s="10"/>
      <c r="L8355" s="21">
        <v>307.5275862068965</v>
      </c>
      <c r="M8355" s="68"/>
      <c r="N8355" s="4"/>
    </row>
    <row r="8356" spans="2:14">
      <c r="B8356" s="59" t="s">
        <v>13835</v>
      </c>
      <c r="C8356" s="7" t="s">
        <v>13836</v>
      </c>
      <c r="I8356" s="64"/>
      <c r="J8356" s="65"/>
      <c r="K8356" s="10"/>
      <c r="L8356" s="21">
        <v>205.01839080459771</v>
      </c>
      <c r="M8356" s="68"/>
      <c r="N8356" s="4"/>
    </row>
    <row r="8357" spans="2:14">
      <c r="B8357" s="59" t="s">
        <v>13837</v>
      </c>
      <c r="C8357" s="7" t="s">
        <v>13838</v>
      </c>
      <c r="I8357" s="64"/>
      <c r="J8357" s="65"/>
      <c r="K8357" s="10"/>
      <c r="L8357" s="21">
        <v>307.5275862068965</v>
      </c>
      <c r="M8357" s="68"/>
      <c r="N8357" s="4"/>
    </row>
    <row r="8358" spans="2:14">
      <c r="B8358" s="59" t="s">
        <v>13839</v>
      </c>
      <c r="C8358" s="7" t="s">
        <v>13840</v>
      </c>
      <c r="I8358" s="64"/>
      <c r="J8358" s="65"/>
      <c r="K8358" s="10"/>
      <c r="L8358" s="21">
        <v>200.95862068965516</v>
      </c>
      <c r="M8358" s="68"/>
      <c r="N8358" s="4"/>
    </row>
    <row r="8359" spans="2:14">
      <c r="B8359" s="59" t="s">
        <v>13841</v>
      </c>
      <c r="C8359" s="7" t="s">
        <v>13842</v>
      </c>
      <c r="I8359" s="64"/>
      <c r="J8359" s="65"/>
      <c r="K8359" s="10"/>
      <c r="L8359" s="21">
        <v>307.5275862068965</v>
      </c>
      <c r="M8359" s="68"/>
      <c r="N8359" s="4"/>
    </row>
    <row r="8360" spans="2:14">
      <c r="B8360" s="59" t="s">
        <v>13843</v>
      </c>
      <c r="C8360" s="7" t="s">
        <v>13844</v>
      </c>
      <c r="I8360" s="64"/>
      <c r="J8360" s="65"/>
      <c r="K8360" s="10"/>
      <c r="L8360" s="21">
        <v>200.95862068965516</v>
      </c>
      <c r="M8360" s="68"/>
      <c r="N8360" s="4"/>
    </row>
    <row r="8361" spans="2:14">
      <c r="B8361" s="59" t="s">
        <v>13845</v>
      </c>
      <c r="C8361" s="7" t="s">
        <v>13846</v>
      </c>
      <c r="I8361" s="64"/>
      <c r="J8361" s="65"/>
      <c r="K8361" s="10"/>
      <c r="L8361" s="21">
        <v>307.5275862068965</v>
      </c>
      <c r="M8361" s="68"/>
      <c r="N8361" s="4"/>
    </row>
    <row r="8362" spans="2:14">
      <c r="B8362" s="59" t="s">
        <v>13847</v>
      </c>
      <c r="C8362" s="7" t="s">
        <v>13848</v>
      </c>
      <c r="I8362" s="64"/>
      <c r="J8362" s="65"/>
      <c r="K8362" s="10"/>
      <c r="L8362" s="21">
        <v>171.01781609195405</v>
      </c>
      <c r="M8362" s="68"/>
      <c r="N8362" s="4"/>
    </row>
    <row r="8363" spans="2:14">
      <c r="B8363" s="59" t="s">
        <v>13849</v>
      </c>
      <c r="C8363" s="7" t="s">
        <v>13850</v>
      </c>
      <c r="I8363" s="64"/>
      <c r="J8363" s="65"/>
      <c r="K8363" s="10"/>
      <c r="L8363" s="21">
        <v>34.000574712643676</v>
      </c>
      <c r="M8363" s="68"/>
      <c r="N8363" s="4"/>
    </row>
    <row r="8364" spans="2:14">
      <c r="B8364" s="59" t="s">
        <v>13851</v>
      </c>
      <c r="C8364" s="7" t="s">
        <v>13852</v>
      </c>
      <c r="I8364" s="64"/>
      <c r="J8364" s="65"/>
      <c r="K8364" s="10"/>
      <c r="L8364" s="21">
        <v>141.58448275862068</v>
      </c>
      <c r="M8364" s="68"/>
      <c r="N8364" s="4"/>
    </row>
    <row r="8365" spans="2:14">
      <c r="B8365" s="59" t="s">
        <v>13853</v>
      </c>
      <c r="C8365" s="7" t="s">
        <v>13854</v>
      </c>
      <c r="I8365" s="64"/>
      <c r="J8365" s="65"/>
      <c r="K8365" s="10"/>
      <c r="L8365" s="21">
        <v>139.04712643678161</v>
      </c>
      <c r="M8365" s="68"/>
      <c r="N8365" s="4"/>
    </row>
    <row r="8366" spans="2:14">
      <c r="B8366" s="59" t="s">
        <v>13855</v>
      </c>
      <c r="C8366" s="7" t="s">
        <v>13856</v>
      </c>
      <c r="I8366" s="64"/>
      <c r="J8366" s="65"/>
      <c r="K8366" s="10"/>
      <c r="L8366" s="21">
        <v>139.04712643678161</v>
      </c>
      <c r="M8366" s="68"/>
      <c r="N8366" s="4"/>
    </row>
    <row r="8367" spans="2:14">
      <c r="B8367" s="59" t="s">
        <v>13857</v>
      </c>
      <c r="C8367" s="7" t="s">
        <v>13858</v>
      </c>
      <c r="I8367" s="64"/>
      <c r="J8367" s="65"/>
      <c r="K8367" s="10"/>
      <c r="L8367" s="21">
        <v>139.04712643678161</v>
      </c>
      <c r="M8367" s="68"/>
      <c r="N8367" s="4"/>
    </row>
    <row r="8368" spans="2:14">
      <c r="B8368" s="59" t="s">
        <v>13859</v>
      </c>
      <c r="C8368" s="7" t="s">
        <v>13860</v>
      </c>
      <c r="I8368" s="64"/>
      <c r="J8368" s="65"/>
      <c r="K8368" s="10"/>
      <c r="L8368" s="21">
        <v>139.04712643678161</v>
      </c>
      <c r="M8368" s="68"/>
      <c r="N8368" s="4"/>
    </row>
    <row r="8369" spans="2:14">
      <c r="B8369" s="59" t="s">
        <v>13861</v>
      </c>
      <c r="C8369" s="7" t="s">
        <v>13862</v>
      </c>
      <c r="I8369" s="64"/>
      <c r="J8369" s="65"/>
      <c r="K8369" s="10"/>
      <c r="L8369" s="21">
        <v>206.54080459770117</v>
      </c>
      <c r="M8369" s="68"/>
      <c r="N8369" s="4"/>
    </row>
    <row r="8370" spans="2:14">
      <c r="B8370" s="59" t="s">
        <v>13863</v>
      </c>
      <c r="C8370" s="7" t="s">
        <v>13864</v>
      </c>
      <c r="I8370" s="64"/>
      <c r="J8370" s="65"/>
      <c r="K8370" s="10"/>
      <c r="L8370" s="21">
        <v>183.19712643678159</v>
      </c>
      <c r="M8370" s="68"/>
      <c r="N8370" s="4"/>
    </row>
    <row r="8371" spans="2:14">
      <c r="B8371" s="59" t="s">
        <v>13865</v>
      </c>
      <c r="C8371" s="7" t="s">
        <v>13866</v>
      </c>
      <c r="I8371" s="64"/>
      <c r="J8371" s="65"/>
      <c r="K8371" s="10"/>
      <c r="L8371" s="21">
        <v>206.54080459770117</v>
      </c>
      <c r="M8371" s="68"/>
      <c r="N8371" s="4"/>
    </row>
    <row r="8372" spans="2:14">
      <c r="B8372" s="59" t="s">
        <v>13867</v>
      </c>
      <c r="C8372" s="7" t="s">
        <v>13868</v>
      </c>
      <c r="I8372" s="64"/>
      <c r="J8372" s="65"/>
      <c r="K8372" s="10"/>
      <c r="L8372" s="21">
        <v>274.0344827586207</v>
      </c>
      <c r="M8372" s="68"/>
      <c r="N8372" s="4"/>
    </row>
    <row r="8373" spans="2:14">
      <c r="B8373" s="59" t="s">
        <v>13869</v>
      </c>
      <c r="C8373" s="7" t="s">
        <v>13870</v>
      </c>
      <c r="I8373" s="64"/>
      <c r="J8373" s="65"/>
      <c r="K8373" s="10"/>
      <c r="L8373" s="21">
        <v>303.46781609195403</v>
      </c>
      <c r="M8373" s="68"/>
      <c r="N8373" s="4"/>
    </row>
    <row r="8374" spans="2:14">
      <c r="B8374" s="59" t="s">
        <v>13871</v>
      </c>
      <c r="C8374" s="7" t="s">
        <v>13872</v>
      </c>
      <c r="I8374" s="64"/>
      <c r="J8374" s="65"/>
      <c r="K8374" s="10"/>
      <c r="L8374" s="21">
        <v>514.0683908045977</v>
      </c>
      <c r="M8374" s="68"/>
      <c r="N8374" s="4"/>
    </row>
    <row r="8375" spans="2:14">
      <c r="B8375" s="59" t="s">
        <v>13873</v>
      </c>
      <c r="C8375" s="7" t="s">
        <v>13874</v>
      </c>
      <c r="I8375" s="64"/>
      <c r="J8375" s="65"/>
      <c r="K8375" s="10"/>
      <c r="L8375" s="21">
        <v>514.0683908045977</v>
      </c>
      <c r="M8375" s="68"/>
      <c r="N8375" s="4"/>
    </row>
    <row r="8376" spans="2:14">
      <c r="B8376" s="59" t="s">
        <v>13875</v>
      </c>
      <c r="C8376" s="7" t="s">
        <v>13876</v>
      </c>
      <c r="I8376" s="64"/>
      <c r="J8376" s="65"/>
      <c r="K8376" s="10"/>
      <c r="L8376" s="21">
        <v>514.0683908045977</v>
      </c>
      <c r="M8376" s="68"/>
      <c r="N8376" s="4"/>
    </row>
    <row r="8377" spans="2:14">
      <c r="B8377" s="59" t="s">
        <v>13877</v>
      </c>
      <c r="C8377" s="7" t="s">
        <v>13878</v>
      </c>
      <c r="I8377" s="64"/>
      <c r="J8377" s="65"/>
      <c r="K8377" s="10"/>
      <c r="L8377" s="21">
        <v>514.0683908045977</v>
      </c>
      <c r="M8377" s="68"/>
      <c r="N8377" s="4"/>
    </row>
    <row r="8378" spans="2:14">
      <c r="B8378" s="59" t="s">
        <v>13879</v>
      </c>
      <c r="C8378" s="7" t="s">
        <v>13880</v>
      </c>
      <c r="I8378" s="64"/>
      <c r="J8378" s="65"/>
      <c r="K8378" s="10"/>
      <c r="L8378" s="21">
        <v>514.0683908045977</v>
      </c>
      <c r="M8378" s="68"/>
      <c r="N8378" s="4"/>
    </row>
    <row r="8379" spans="2:14">
      <c r="B8379" s="59" t="s">
        <v>13881</v>
      </c>
      <c r="C8379" s="7" t="s">
        <v>13882</v>
      </c>
      <c r="I8379" s="64"/>
      <c r="J8379" s="65"/>
      <c r="K8379" s="10"/>
      <c r="L8379" s="21">
        <v>514.0683908045977</v>
      </c>
      <c r="M8379" s="68"/>
      <c r="N8379" s="4"/>
    </row>
    <row r="8380" spans="2:14">
      <c r="B8380" s="59" t="s">
        <v>13883</v>
      </c>
      <c r="C8380" s="7" t="s">
        <v>13884</v>
      </c>
      <c r="I8380" s="64"/>
      <c r="J8380" s="65"/>
      <c r="K8380" s="10"/>
      <c r="L8380" s="21">
        <v>749.53505747126439</v>
      </c>
      <c r="M8380" s="68"/>
      <c r="N8380" s="4"/>
    </row>
    <row r="8381" spans="2:14">
      <c r="B8381" s="59" t="s">
        <v>13885</v>
      </c>
      <c r="C8381" s="7" t="s">
        <v>13886</v>
      </c>
      <c r="I8381" s="64"/>
      <c r="J8381" s="65"/>
      <c r="K8381" s="10"/>
      <c r="L8381" s="21">
        <v>749.53505747126439</v>
      </c>
      <c r="M8381" s="68"/>
      <c r="N8381" s="4"/>
    </row>
    <row r="8382" spans="2:14">
      <c r="B8382" s="59" t="s">
        <v>13887</v>
      </c>
      <c r="C8382" s="7" t="s">
        <v>13888</v>
      </c>
      <c r="I8382" s="64"/>
      <c r="J8382" s="65"/>
      <c r="K8382" s="10"/>
      <c r="L8382" s="21">
        <v>749.53505747126439</v>
      </c>
      <c r="M8382" s="68"/>
      <c r="N8382" s="4"/>
    </row>
    <row r="8383" spans="2:14">
      <c r="B8383" s="59" t="s">
        <v>13889</v>
      </c>
      <c r="C8383" s="7" t="s">
        <v>13890</v>
      </c>
      <c r="I8383" s="64"/>
      <c r="J8383" s="65"/>
      <c r="K8383" s="10"/>
      <c r="L8383" s="21">
        <v>749.53505747126439</v>
      </c>
      <c r="M8383" s="68"/>
      <c r="N8383" s="4"/>
    </row>
    <row r="8384" spans="2:14">
      <c r="B8384" s="59" t="s">
        <v>13891</v>
      </c>
      <c r="C8384" s="7" t="s">
        <v>13892</v>
      </c>
      <c r="I8384" s="64"/>
      <c r="J8384" s="65"/>
      <c r="K8384" s="10"/>
      <c r="L8384" s="21">
        <v>749.53505747126439</v>
      </c>
      <c r="M8384" s="68"/>
      <c r="N8384" s="4"/>
    </row>
    <row r="8385" spans="2:14">
      <c r="B8385" s="59" t="s">
        <v>13893</v>
      </c>
      <c r="C8385" s="7" t="s">
        <v>13894</v>
      </c>
      <c r="I8385" s="64"/>
      <c r="J8385" s="65"/>
      <c r="K8385" s="10"/>
      <c r="L8385" s="21">
        <v>861.17873563218393</v>
      </c>
      <c r="M8385" s="68"/>
      <c r="N8385" s="4"/>
    </row>
    <row r="8386" spans="2:14">
      <c r="B8386" s="59" t="s">
        <v>13895</v>
      </c>
      <c r="C8386" s="7" t="s">
        <v>13896</v>
      </c>
      <c r="I8386" s="64"/>
      <c r="J8386" s="65"/>
      <c r="K8386" s="10"/>
      <c r="L8386" s="21">
        <v>861.17873563218393</v>
      </c>
      <c r="M8386" s="68"/>
      <c r="N8386" s="4"/>
    </row>
    <row r="8387" spans="2:14">
      <c r="B8387" s="59" t="s">
        <v>13897</v>
      </c>
      <c r="C8387" s="7" t="s">
        <v>13898</v>
      </c>
      <c r="I8387" s="64"/>
      <c r="J8387" s="65"/>
      <c r="K8387" s="10"/>
      <c r="L8387" s="21">
        <v>861.17873563218393</v>
      </c>
      <c r="M8387" s="68"/>
      <c r="N8387" s="4"/>
    </row>
    <row r="8388" spans="2:14">
      <c r="B8388" s="59" t="s">
        <v>13899</v>
      </c>
      <c r="C8388" s="7" t="s">
        <v>13900</v>
      </c>
      <c r="I8388" s="64"/>
      <c r="J8388" s="65"/>
      <c r="K8388" s="10"/>
      <c r="L8388" s="21">
        <v>861.17873563218393</v>
      </c>
      <c r="M8388" s="68"/>
      <c r="N8388" s="4"/>
    </row>
    <row r="8389" spans="2:14">
      <c r="B8389" s="59" t="s">
        <v>13901</v>
      </c>
      <c r="C8389" s="7" t="s">
        <v>13902</v>
      </c>
      <c r="I8389" s="64"/>
      <c r="J8389" s="65"/>
      <c r="K8389" s="10"/>
      <c r="L8389" s="21">
        <v>861.17873563218393</v>
      </c>
      <c r="M8389" s="68"/>
      <c r="N8389" s="4"/>
    </row>
    <row r="8390" spans="2:14">
      <c r="B8390" s="59" t="s">
        <v>13903</v>
      </c>
      <c r="C8390" s="7" t="s">
        <v>13904</v>
      </c>
      <c r="I8390" s="64"/>
      <c r="J8390" s="65"/>
      <c r="K8390" s="10"/>
      <c r="L8390" s="21">
        <v>861.17873563218393</v>
      </c>
      <c r="M8390" s="68"/>
      <c r="N8390" s="4"/>
    </row>
    <row r="8391" spans="2:14">
      <c r="B8391" s="59" t="s">
        <v>13905</v>
      </c>
      <c r="C8391" s="7" t="s">
        <v>13906</v>
      </c>
      <c r="I8391" s="64"/>
      <c r="J8391" s="65"/>
      <c r="K8391" s="10"/>
      <c r="L8391" s="21">
        <v>861.17873563218393</v>
      </c>
      <c r="M8391" s="68"/>
      <c r="N8391" s="4"/>
    </row>
    <row r="8392" spans="2:14">
      <c r="B8392" s="59" t="s">
        <v>13907</v>
      </c>
      <c r="C8392" s="7" t="s">
        <v>13908</v>
      </c>
      <c r="I8392" s="64"/>
      <c r="J8392" s="65"/>
      <c r="K8392" s="10"/>
      <c r="L8392" s="21">
        <v>1292.0218390804598</v>
      </c>
      <c r="M8392" s="68"/>
      <c r="N8392" s="4"/>
    </row>
    <row r="8393" spans="2:14">
      <c r="B8393" s="59" t="s">
        <v>13909</v>
      </c>
      <c r="C8393" s="7" t="s">
        <v>13910</v>
      </c>
      <c r="I8393" s="64"/>
      <c r="J8393" s="65"/>
      <c r="K8393" s="10"/>
      <c r="L8393" s="21">
        <v>1292.0218390804598</v>
      </c>
      <c r="M8393" s="68"/>
      <c r="N8393" s="4"/>
    </row>
    <row r="8394" spans="2:14">
      <c r="B8394" s="59" t="s">
        <v>13911</v>
      </c>
      <c r="C8394" s="7" t="s">
        <v>13912</v>
      </c>
      <c r="I8394" s="64"/>
      <c r="J8394" s="65"/>
      <c r="K8394" s="10"/>
      <c r="L8394" s="21">
        <v>1292.0218390804598</v>
      </c>
      <c r="M8394" s="68"/>
      <c r="N8394" s="4"/>
    </row>
    <row r="8395" spans="2:14">
      <c r="B8395" s="59" t="s">
        <v>13913</v>
      </c>
      <c r="C8395" s="7" t="s">
        <v>13914</v>
      </c>
      <c r="I8395" s="64"/>
      <c r="J8395" s="65"/>
      <c r="K8395" s="10"/>
      <c r="L8395" s="21">
        <v>1292.0218390804598</v>
      </c>
      <c r="M8395" s="68"/>
      <c r="N8395" s="4"/>
    </row>
    <row r="8396" spans="2:14">
      <c r="B8396" s="59" t="s">
        <v>13915</v>
      </c>
      <c r="C8396" s="7" t="s">
        <v>13916</v>
      </c>
      <c r="I8396" s="64"/>
      <c r="J8396" s="65"/>
      <c r="K8396" s="10"/>
      <c r="L8396" s="21">
        <v>1292.0218390804598</v>
      </c>
      <c r="M8396" s="68"/>
      <c r="N8396" s="4"/>
    </row>
    <row r="8397" spans="2:14">
      <c r="B8397" s="59" t="s">
        <v>13917</v>
      </c>
      <c r="C8397" s="7" t="s">
        <v>13918</v>
      </c>
      <c r="I8397" s="64"/>
      <c r="J8397" s="65"/>
      <c r="K8397" s="10"/>
      <c r="L8397" s="21">
        <v>861.17873563218393</v>
      </c>
      <c r="M8397" s="68"/>
      <c r="N8397" s="4"/>
    </row>
    <row r="8398" spans="2:14">
      <c r="B8398" s="59" t="s">
        <v>13919</v>
      </c>
      <c r="C8398" s="7" t="s">
        <v>13920</v>
      </c>
      <c r="I8398" s="64"/>
      <c r="J8398" s="65"/>
      <c r="K8398" s="10"/>
      <c r="L8398" s="21">
        <v>861.17873563218393</v>
      </c>
      <c r="M8398" s="68"/>
      <c r="N8398" s="4"/>
    </row>
    <row r="8399" spans="2:14">
      <c r="B8399" s="59" t="s">
        <v>13921</v>
      </c>
      <c r="C8399" s="7" t="s">
        <v>13922</v>
      </c>
      <c r="I8399" s="64"/>
      <c r="J8399" s="65"/>
      <c r="K8399" s="10"/>
      <c r="L8399" s="21">
        <v>861.17873563218393</v>
      </c>
      <c r="M8399" s="68"/>
      <c r="N8399" s="4"/>
    </row>
    <row r="8400" spans="2:14">
      <c r="B8400" s="59" t="s">
        <v>13923</v>
      </c>
      <c r="C8400" s="7" t="s">
        <v>13924</v>
      </c>
      <c r="I8400" s="64"/>
      <c r="J8400" s="65"/>
      <c r="K8400" s="10"/>
      <c r="L8400" s="21">
        <v>861.17873563218393</v>
      </c>
      <c r="M8400" s="68"/>
      <c r="N8400" s="4"/>
    </row>
    <row r="8401" spans="2:14">
      <c r="B8401" s="59" t="s">
        <v>13925</v>
      </c>
      <c r="C8401" s="7" t="s">
        <v>13926</v>
      </c>
      <c r="I8401" s="64"/>
      <c r="J8401" s="65"/>
      <c r="K8401" s="10"/>
      <c r="L8401" s="21">
        <v>861.17873563218393</v>
      </c>
      <c r="M8401" s="68"/>
      <c r="N8401" s="4"/>
    </row>
    <row r="8402" spans="2:14">
      <c r="B8402" s="59" t="s">
        <v>13927</v>
      </c>
      <c r="C8402" s="7" t="s">
        <v>13928</v>
      </c>
      <c r="I8402" s="64"/>
      <c r="J8402" s="65"/>
      <c r="K8402" s="10"/>
      <c r="L8402" s="21">
        <v>861.17873563218393</v>
      </c>
      <c r="M8402" s="68"/>
      <c r="N8402" s="4"/>
    </row>
    <row r="8403" spans="2:14">
      <c r="B8403" s="59" t="s">
        <v>13929</v>
      </c>
      <c r="C8403" s="7" t="s">
        <v>13930</v>
      </c>
      <c r="I8403" s="64"/>
      <c r="J8403" s="65"/>
      <c r="K8403" s="10"/>
      <c r="L8403" s="21">
        <v>861.17873563218393</v>
      </c>
      <c r="M8403" s="68"/>
      <c r="N8403" s="4"/>
    </row>
    <row r="8404" spans="2:14">
      <c r="B8404" s="59" t="s">
        <v>13931</v>
      </c>
      <c r="C8404" s="7" t="s">
        <v>13932</v>
      </c>
      <c r="I8404" s="64"/>
      <c r="J8404" s="65"/>
      <c r="K8404" s="10"/>
      <c r="L8404" s="21">
        <v>1292.0218390804598</v>
      </c>
      <c r="M8404" s="68"/>
      <c r="N8404" s="4"/>
    </row>
    <row r="8405" spans="2:14">
      <c r="B8405" s="59" t="s">
        <v>13933</v>
      </c>
      <c r="C8405" s="7" t="s">
        <v>13934</v>
      </c>
      <c r="I8405" s="64"/>
      <c r="J8405" s="65"/>
      <c r="K8405" s="10"/>
      <c r="L8405" s="21">
        <v>1292.0218390804598</v>
      </c>
      <c r="M8405" s="68"/>
      <c r="N8405" s="4"/>
    </row>
    <row r="8406" spans="2:14">
      <c r="B8406" s="59" t="s">
        <v>13935</v>
      </c>
      <c r="C8406" s="7" t="s">
        <v>13936</v>
      </c>
      <c r="I8406" s="64"/>
      <c r="J8406" s="65"/>
      <c r="K8406" s="10"/>
      <c r="L8406" s="21">
        <v>1292.0218390804598</v>
      </c>
      <c r="M8406" s="68"/>
      <c r="N8406" s="4"/>
    </row>
    <row r="8407" spans="2:14">
      <c r="B8407" s="59" t="s">
        <v>13937</v>
      </c>
      <c r="C8407" s="7" t="s">
        <v>13938</v>
      </c>
      <c r="I8407" s="64"/>
      <c r="J8407" s="65"/>
      <c r="K8407" s="10"/>
      <c r="L8407" s="21">
        <v>1292.0218390804598</v>
      </c>
      <c r="M8407" s="68"/>
      <c r="N8407" s="4"/>
    </row>
    <row r="8408" spans="2:14">
      <c r="B8408" s="59" t="s">
        <v>13939</v>
      </c>
      <c r="C8408" s="7" t="s">
        <v>13940</v>
      </c>
      <c r="I8408" s="64"/>
      <c r="J8408" s="65"/>
      <c r="K8408" s="10"/>
      <c r="L8408" s="21">
        <v>1292.0218390804598</v>
      </c>
      <c r="M8408" s="68"/>
      <c r="N8408" s="4"/>
    </row>
    <row r="8409" spans="2:14">
      <c r="B8409" s="59" t="s">
        <v>13941</v>
      </c>
      <c r="C8409" s="7" t="s">
        <v>13942</v>
      </c>
      <c r="I8409" s="64"/>
      <c r="J8409" s="65"/>
      <c r="K8409" s="10"/>
      <c r="L8409" s="21">
        <v>1009.3603448275862</v>
      </c>
      <c r="M8409" s="68"/>
      <c r="N8409" s="4"/>
    </row>
    <row r="8410" spans="2:14">
      <c r="B8410" s="59" t="s">
        <v>13943</v>
      </c>
      <c r="C8410" s="7" t="s">
        <v>13944</v>
      </c>
      <c r="I8410" s="64"/>
      <c r="J8410" s="65"/>
      <c r="K8410" s="10"/>
      <c r="L8410" s="21">
        <v>1009.3603448275862</v>
      </c>
      <c r="M8410" s="68"/>
      <c r="N8410" s="4"/>
    </row>
    <row r="8411" spans="2:14">
      <c r="B8411" s="59" t="s">
        <v>13945</v>
      </c>
      <c r="C8411" s="7" t="s">
        <v>13946</v>
      </c>
      <c r="I8411" s="64"/>
      <c r="J8411" s="65"/>
      <c r="K8411" s="10"/>
      <c r="L8411" s="21">
        <v>1009.3603448275862</v>
      </c>
      <c r="M8411" s="68"/>
      <c r="N8411" s="4"/>
    </row>
    <row r="8412" spans="2:14">
      <c r="B8412" s="59" t="s">
        <v>13947</v>
      </c>
      <c r="C8412" s="7" t="s">
        <v>13948</v>
      </c>
      <c r="I8412" s="64"/>
      <c r="J8412" s="65"/>
      <c r="K8412" s="10"/>
      <c r="L8412" s="21">
        <v>1009.3603448275862</v>
      </c>
      <c r="M8412" s="68"/>
      <c r="N8412" s="4"/>
    </row>
    <row r="8413" spans="2:14">
      <c r="B8413" s="59" t="s">
        <v>13949</v>
      </c>
      <c r="C8413" s="7" t="s">
        <v>13950</v>
      </c>
      <c r="I8413" s="64"/>
      <c r="J8413" s="65"/>
      <c r="K8413" s="10"/>
      <c r="L8413" s="21">
        <v>1009.3603448275862</v>
      </c>
      <c r="M8413" s="68"/>
      <c r="N8413" s="4"/>
    </row>
    <row r="8414" spans="2:14">
      <c r="B8414" s="59" t="s">
        <v>13951</v>
      </c>
      <c r="C8414" s="7" t="s">
        <v>13952</v>
      </c>
      <c r="I8414" s="64"/>
      <c r="J8414" s="65"/>
      <c r="K8414" s="10"/>
      <c r="L8414" s="21">
        <v>1009.3603448275862</v>
      </c>
      <c r="M8414" s="68"/>
      <c r="N8414" s="4"/>
    </row>
    <row r="8415" spans="2:14">
      <c r="B8415" s="59" t="s">
        <v>13953</v>
      </c>
      <c r="C8415" s="7" t="s">
        <v>13954</v>
      </c>
      <c r="I8415" s="64"/>
      <c r="J8415" s="65"/>
      <c r="K8415" s="10"/>
      <c r="L8415" s="21">
        <v>1009.3603448275862</v>
      </c>
      <c r="M8415" s="68"/>
      <c r="N8415" s="4"/>
    </row>
    <row r="8416" spans="2:14">
      <c r="B8416" s="59" t="s">
        <v>13955</v>
      </c>
      <c r="C8416" s="7" t="s">
        <v>13956</v>
      </c>
      <c r="I8416" s="64"/>
      <c r="J8416" s="65"/>
      <c r="K8416" s="10"/>
      <c r="L8416" s="21">
        <v>1500.0850574712645</v>
      </c>
      <c r="M8416" s="68"/>
      <c r="N8416" s="4"/>
    </row>
    <row r="8417" spans="2:14">
      <c r="B8417" s="59" t="s">
        <v>13957</v>
      </c>
      <c r="C8417" s="7" t="s">
        <v>13958</v>
      </c>
      <c r="I8417" s="64"/>
      <c r="J8417" s="65"/>
      <c r="K8417" s="10"/>
      <c r="L8417" s="21">
        <v>1500.0850574712645</v>
      </c>
      <c r="M8417" s="68"/>
      <c r="N8417" s="4"/>
    </row>
    <row r="8418" spans="2:14">
      <c r="B8418" s="59" t="s">
        <v>13959</v>
      </c>
      <c r="C8418" s="7" t="s">
        <v>13960</v>
      </c>
      <c r="I8418" s="64"/>
      <c r="J8418" s="65"/>
      <c r="K8418" s="10"/>
      <c r="L8418" s="21">
        <v>1500.0850574712645</v>
      </c>
      <c r="M8418" s="68"/>
      <c r="N8418" s="4"/>
    </row>
    <row r="8419" spans="2:14">
      <c r="B8419" s="59" t="s">
        <v>13961</v>
      </c>
      <c r="C8419" s="7" t="s">
        <v>13962</v>
      </c>
      <c r="I8419" s="64"/>
      <c r="J8419" s="65"/>
      <c r="K8419" s="10"/>
      <c r="L8419" s="21">
        <v>1500.0850574712645</v>
      </c>
      <c r="M8419" s="68"/>
      <c r="N8419" s="4"/>
    </row>
    <row r="8420" spans="2:14">
      <c r="B8420" s="59" t="s">
        <v>13963</v>
      </c>
      <c r="C8420" s="7" t="s">
        <v>13964</v>
      </c>
      <c r="I8420" s="64"/>
      <c r="J8420" s="65"/>
      <c r="K8420" s="10"/>
      <c r="L8420" s="21">
        <v>1500.0850574712645</v>
      </c>
      <c r="M8420" s="68"/>
      <c r="N8420" s="4"/>
    </row>
    <row r="8421" spans="2:14">
      <c r="B8421" s="59" t="s">
        <v>13965</v>
      </c>
      <c r="C8421" s="7" t="s">
        <v>13966</v>
      </c>
      <c r="I8421" s="64"/>
      <c r="J8421" s="65"/>
      <c r="K8421" s="10"/>
      <c r="L8421" s="21">
        <v>1517.3390804597702</v>
      </c>
      <c r="M8421" s="68"/>
      <c r="N8421" s="4"/>
    </row>
    <row r="8422" spans="2:14">
      <c r="B8422" s="59" t="s">
        <v>13967</v>
      </c>
      <c r="C8422" s="7" t="s">
        <v>13968</v>
      </c>
      <c r="I8422" s="64"/>
      <c r="J8422" s="65"/>
      <c r="K8422" s="10"/>
      <c r="L8422" s="21">
        <v>1517.3390804597702</v>
      </c>
      <c r="M8422" s="68"/>
      <c r="N8422" s="4"/>
    </row>
    <row r="8423" spans="2:14">
      <c r="B8423" s="59" t="s">
        <v>13969</v>
      </c>
      <c r="C8423" s="7" t="s">
        <v>13970</v>
      </c>
      <c r="I8423" s="64"/>
      <c r="J8423" s="65"/>
      <c r="K8423" s="10"/>
      <c r="L8423" s="21">
        <v>1517.3390804597702</v>
      </c>
      <c r="M8423" s="68"/>
      <c r="N8423" s="4"/>
    </row>
    <row r="8424" spans="2:14">
      <c r="B8424" s="59" t="s">
        <v>13971</v>
      </c>
      <c r="C8424" s="7" t="s">
        <v>13972</v>
      </c>
      <c r="I8424" s="64"/>
      <c r="J8424" s="65"/>
      <c r="K8424" s="10"/>
      <c r="L8424" s="21">
        <v>1517.3390804597702</v>
      </c>
      <c r="M8424" s="68"/>
      <c r="N8424" s="4"/>
    </row>
    <row r="8425" spans="2:14">
      <c r="B8425" s="59" t="s">
        <v>13973</v>
      </c>
      <c r="C8425" s="7" t="s">
        <v>13974</v>
      </c>
      <c r="I8425" s="64"/>
      <c r="J8425" s="65"/>
      <c r="K8425" s="10"/>
      <c r="L8425" s="21">
        <v>1517.3390804597702</v>
      </c>
      <c r="M8425" s="68"/>
      <c r="N8425" s="4"/>
    </row>
    <row r="8426" spans="2:14">
      <c r="B8426" s="59" t="s">
        <v>13975</v>
      </c>
      <c r="C8426" s="7" t="s">
        <v>13976</v>
      </c>
      <c r="I8426" s="64"/>
      <c r="J8426" s="65"/>
      <c r="K8426" s="10"/>
      <c r="L8426" s="21">
        <v>1517.3390804597702</v>
      </c>
      <c r="M8426" s="68"/>
      <c r="N8426" s="4"/>
    </row>
    <row r="8427" spans="2:14">
      <c r="B8427" s="59" t="s">
        <v>13977</v>
      </c>
      <c r="C8427" s="7" t="s">
        <v>13978</v>
      </c>
      <c r="I8427" s="64"/>
      <c r="J8427" s="65"/>
      <c r="K8427" s="10"/>
      <c r="L8427" s="21">
        <v>1517.3390804597702</v>
      </c>
      <c r="M8427" s="68"/>
      <c r="N8427" s="4"/>
    </row>
    <row r="8428" spans="2:14">
      <c r="B8428" s="59" t="s">
        <v>13979</v>
      </c>
      <c r="C8428" s="7" t="s">
        <v>13980</v>
      </c>
      <c r="I8428" s="64"/>
      <c r="J8428" s="65"/>
      <c r="K8428" s="10"/>
      <c r="L8428" s="21">
        <v>2257.7396551724137</v>
      </c>
      <c r="M8428" s="68"/>
      <c r="N8428" s="4"/>
    </row>
    <row r="8429" spans="2:14">
      <c r="B8429" s="59" t="s">
        <v>13981</v>
      </c>
      <c r="C8429" s="7" t="s">
        <v>13982</v>
      </c>
      <c r="I8429" s="64"/>
      <c r="J8429" s="65"/>
      <c r="K8429" s="10"/>
      <c r="L8429" s="21">
        <v>2257.7396551724137</v>
      </c>
      <c r="M8429" s="68"/>
      <c r="N8429" s="4"/>
    </row>
    <row r="8430" spans="2:14">
      <c r="B8430" s="59" t="s">
        <v>13983</v>
      </c>
      <c r="C8430" s="7" t="s">
        <v>13984</v>
      </c>
      <c r="I8430" s="64"/>
      <c r="J8430" s="65"/>
      <c r="K8430" s="10"/>
      <c r="L8430" s="21">
        <v>2257.7396551724137</v>
      </c>
      <c r="M8430" s="68"/>
      <c r="N8430" s="4"/>
    </row>
    <row r="8431" spans="2:14">
      <c r="B8431" s="59" t="s">
        <v>13985</v>
      </c>
      <c r="C8431" s="7" t="s">
        <v>13986</v>
      </c>
      <c r="I8431" s="64"/>
      <c r="J8431" s="65"/>
      <c r="K8431" s="10"/>
      <c r="L8431" s="21">
        <v>2257.7396551724137</v>
      </c>
      <c r="M8431" s="68"/>
      <c r="N8431" s="4"/>
    </row>
    <row r="8432" spans="2:14">
      <c r="B8432" s="59" t="s">
        <v>13987</v>
      </c>
      <c r="C8432" s="7" t="s">
        <v>13988</v>
      </c>
      <c r="I8432" s="64"/>
      <c r="J8432" s="65"/>
      <c r="K8432" s="10"/>
      <c r="L8432" s="21">
        <v>2257.7396551724137</v>
      </c>
      <c r="M8432" s="68"/>
      <c r="N8432" s="4"/>
    </row>
    <row r="8433" spans="2:14">
      <c r="B8433" s="59" t="s">
        <v>13989</v>
      </c>
      <c r="C8433" s="7" t="s">
        <v>13990</v>
      </c>
      <c r="I8433" s="64"/>
      <c r="J8433" s="65"/>
      <c r="K8433" s="10"/>
      <c r="L8433" s="21">
        <v>1550.3247126436781</v>
      </c>
      <c r="M8433" s="68"/>
      <c r="N8433" s="4"/>
    </row>
    <row r="8434" spans="2:14">
      <c r="B8434" s="59" t="s">
        <v>13991</v>
      </c>
      <c r="C8434" s="7" t="s">
        <v>13992</v>
      </c>
      <c r="I8434" s="64"/>
      <c r="J8434" s="65"/>
      <c r="K8434" s="10"/>
      <c r="L8434" s="21">
        <v>1550.3247126436781</v>
      </c>
      <c r="M8434" s="68"/>
      <c r="N8434" s="4"/>
    </row>
    <row r="8435" spans="2:14">
      <c r="B8435" s="59" t="s">
        <v>13993</v>
      </c>
      <c r="C8435" s="7" t="s">
        <v>13994</v>
      </c>
      <c r="I8435" s="64"/>
      <c r="J8435" s="65"/>
      <c r="K8435" s="10"/>
      <c r="L8435" s="21">
        <v>1550.3247126436781</v>
      </c>
      <c r="M8435" s="68"/>
      <c r="N8435" s="4"/>
    </row>
    <row r="8436" spans="2:14">
      <c r="B8436" s="59" t="s">
        <v>13995</v>
      </c>
      <c r="C8436" s="7" t="s">
        <v>13996</v>
      </c>
      <c r="I8436" s="64"/>
      <c r="J8436" s="65"/>
      <c r="K8436" s="10"/>
      <c r="L8436" s="21">
        <v>1550.3247126436781</v>
      </c>
      <c r="M8436" s="68"/>
      <c r="N8436" s="4"/>
    </row>
    <row r="8437" spans="2:14">
      <c r="B8437" s="59" t="s">
        <v>13997</v>
      </c>
      <c r="C8437" s="7" t="s">
        <v>13998</v>
      </c>
      <c r="I8437" s="64"/>
      <c r="J8437" s="65"/>
      <c r="K8437" s="10"/>
      <c r="L8437" s="21">
        <v>1550.3247126436781</v>
      </c>
      <c r="M8437" s="68"/>
      <c r="N8437" s="4"/>
    </row>
    <row r="8438" spans="2:14">
      <c r="B8438" s="59" t="s">
        <v>13999</v>
      </c>
      <c r="C8438" s="7" t="s">
        <v>14000</v>
      </c>
      <c r="I8438" s="64"/>
      <c r="J8438" s="65"/>
      <c r="K8438" s="10"/>
      <c r="L8438" s="21">
        <v>1550.3247126436781</v>
      </c>
      <c r="M8438" s="68"/>
      <c r="N8438" s="4"/>
    </row>
    <row r="8439" spans="2:14">
      <c r="B8439" s="59" t="s">
        <v>14001</v>
      </c>
      <c r="C8439" s="7" t="s">
        <v>14002</v>
      </c>
      <c r="I8439" s="64"/>
      <c r="J8439" s="65"/>
      <c r="K8439" s="10"/>
      <c r="L8439" s="21">
        <v>2253.1724137931033</v>
      </c>
      <c r="M8439" s="68"/>
      <c r="N8439" s="4"/>
    </row>
    <row r="8440" spans="2:14">
      <c r="B8440" s="59" t="s">
        <v>14003</v>
      </c>
      <c r="C8440" s="7" t="s">
        <v>14004</v>
      </c>
      <c r="I8440" s="64"/>
      <c r="J8440" s="65"/>
      <c r="K8440" s="10"/>
      <c r="L8440" s="21">
        <v>2253.1724137931033</v>
      </c>
      <c r="M8440" s="68"/>
      <c r="N8440" s="4"/>
    </row>
    <row r="8441" spans="2:14">
      <c r="B8441" s="59" t="s">
        <v>14005</v>
      </c>
      <c r="C8441" s="7" t="s">
        <v>14006</v>
      </c>
      <c r="I8441" s="64"/>
      <c r="J8441" s="65"/>
      <c r="K8441" s="10"/>
      <c r="L8441" s="21">
        <v>2253.1724137931033</v>
      </c>
      <c r="M8441" s="68"/>
      <c r="N8441" s="4"/>
    </row>
    <row r="8442" spans="2:14">
      <c r="B8442" s="59" t="s">
        <v>14007</v>
      </c>
      <c r="C8442" s="7" t="s">
        <v>14008</v>
      </c>
      <c r="I8442" s="64"/>
      <c r="J8442" s="65"/>
      <c r="K8442" s="10"/>
      <c r="L8442" s="21">
        <v>2253.1724137931033</v>
      </c>
      <c r="M8442" s="68"/>
      <c r="N8442" s="4"/>
    </row>
    <row r="8443" spans="2:14">
      <c r="B8443" s="59" t="s">
        <v>14009</v>
      </c>
      <c r="C8443" s="7" t="s">
        <v>14010</v>
      </c>
      <c r="I8443" s="64"/>
      <c r="J8443" s="65"/>
      <c r="K8443" s="10"/>
      <c r="L8443" s="21">
        <v>2253.1724137931033</v>
      </c>
      <c r="M8443" s="68"/>
      <c r="N8443" s="4"/>
    </row>
    <row r="8444" spans="2:14">
      <c r="B8444" s="59" t="s">
        <v>14011</v>
      </c>
      <c r="C8444" s="7" t="s">
        <v>14012</v>
      </c>
      <c r="I8444" s="64"/>
      <c r="J8444" s="65"/>
      <c r="K8444" s="10"/>
      <c r="L8444" s="21">
        <v>3015.9017241379311</v>
      </c>
      <c r="M8444" s="68"/>
      <c r="N8444" s="4"/>
    </row>
    <row r="8445" spans="2:14">
      <c r="B8445" s="59" t="s">
        <v>14013</v>
      </c>
      <c r="C8445" s="7" t="s">
        <v>14014</v>
      </c>
      <c r="I8445" s="64"/>
      <c r="J8445" s="65"/>
      <c r="K8445" s="10"/>
      <c r="L8445" s="21">
        <v>3015.9017241379311</v>
      </c>
      <c r="M8445" s="68"/>
      <c r="N8445" s="4"/>
    </row>
    <row r="8446" spans="2:14">
      <c r="B8446" s="59" t="s">
        <v>14015</v>
      </c>
      <c r="C8446" s="7" t="s">
        <v>14016</v>
      </c>
      <c r="I8446" s="64"/>
      <c r="J8446" s="65"/>
      <c r="K8446" s="10"/>
      <c r="L8446" s="21">
        <v>3015.9017241379311</v>
      </c>
      <c r="M8446" s="68"/>
      <c r="N8446" s="4"/>
    </row>
    <row r="8447" spans="2:14">
      <c r="B8447" s="59" t="s">
        <v>14017</v>
      </c>
      <c r="C8447" s="7" t="s">
        <v>14018</v>
      </c>
      <c r="I8447" s="64"/>
      <c r="J8447" s="65"/>
      <c r="K8447" s="10"/>
      <c r="L8447" s="21">
        <v>3015.9017241379311</v>
      </c>
      <c r="M8447" s="68"/>
      <c r="N8447" s="4"/>
    </row>
    <row r="8448" spans="2:14">
      <c r="B8448" s="59" t="s">
        <v>14019</v>
      </c>
      <c r="C8448" s="7" t="s">
        <v>14020</v>
      </c>
      <c r="I8448" s="64"/>
      <c r="J8448" s="65"/>
      <c r="K8448" s="10"/>
      <c r="L8448" s="21">
        <v>3015.9017241379311</v>
      </c>
      <c r="M8448" s="68"/>
      <c r="N8448" s="4"/>
    </row>
    <row r="8449" spans="2:14">
      <c r="B8449" s="59" t="s">
        <v>14021</v>
      </c>
      <c r="C8449" s="7" t="s">
        <v>14022</v>
      </c>
      <c r="I8449" s="64"/>
      <c r="J8449" s="65"/>
      <c r="K8449" s="10"/>
      <c r="L8449" s="21">
        <v>3015.9017241379311</v>
      </c>
      <c r="M8449" s="68"/>
      <c r="N8449" s="4"/>
    </row>
    <row r="8450" spans="2:14">
      <c r="B8450" s="59" t="s">
        <v>14023</v>
      </c>
      <c r="C8450" s="7" t="s">
        <v>14024</v>
      </c>
      <c r="I8450" s="64"/>
      <c r="J8450" s="65"/>
      <c r="K8450" s="10"/>
      <c r="L8450" s="21">
        <v>3248.3235632183905</v>
      </c>
      <c r="M8450" s="68"/>
      <c r="N8450" s="4"/>
    </row>
    <row r="8451" spans="2:14">
      <c r="B8451" s="59" t="s">
        <v>14025</v>
      </c>
      <c r="C8451" s="7" t="s">
        <v>14026</v>
      </c>
      <c r="I8451" s="64"/>
      <c r="J8451" s="65"/>
      <c r="K8451" s="10"/>
      <c r="L8451" s="21">
        <v>3248.3235632183905</v>
      </c>
      <c r="M8451" s="68"/>
      <c r="N8451" s="4"/>
    </row>
    <row r="8452" spans="2:14">
      <c r="B8452" s="59" t="s">
        <v>14027</v>
      </c>
      <c r="C8452" s="7" t="s">
        <v>14028</v>
      </c>
      <c r="I8452" s="64"/>
      <c r="J8452" s="65"/>
      <c r="K8452" s="10"/>
      <c r="L8452" s="21">
        <v>3248.3235632183905</v>
      </c>
      <c r="M8452" s="68"/>
      <c r="N8452" s="4"/>
    </row>
    <row r="8453" spans="2:14">
      <c r="B8453" s="59" t="s">
        <v>14029</v>
      </c>
      <c r="C8453" s="7" t="s">
        <v>14030</v>
      </c>
      <c r="I8453" s="64"/>
      <c r="J8453" s="65"/>
      <c r="K8453" s="10"/>
      <c r="L8453" s="21">
        <v>3248.3235632183905</v>
      </c>
      <c r="M8453" s="68"/>
      <c r="N8453" s="4"/>
    </row>
    <row r="8454" spans="2:14">
      <c r="B8454" s="59" t="s">
        <v>14031</v>
      </c>
      <c r="C8454" s="7" t="s">
        <v>14032</v>
      </c>
      <c r="I8454" s="64"/>
      <c r="J8454" s="65"/>
      <c r="K8454" s="10"/>
      <c r="L8454" s="21">
        <v>3248.3235632183905</v>
      </c>
      <c r="M8454" s="68"/>
      <c r="N8454" s="4"/>
    </row>
    <row r="8455" spans="2:14">
      <c r="B8455" s="59" t="s">
        <v>14033</v>
      </c>
      <c r="C8455" s="7" t="s">
        <v>14034</v>
      </c>
      <c r="I8455" s="64"/>
      <c r="J8455" s="65"/>
      <c r="K8455" s="10"/>
      <c r="L8455" s="21">
        <v>1704.0885057471264</v>
      </c>
      <c r="M8455" s="68"/>
      <c r="N8455" s="4"/>
    </row>
    <row r="8456" spans="2:14">
      <c r="B8456" s="59" t="s">
        <v>14035</v>
      </c>
      <c r="C8456" s="7" t="s">
        <v>14036</v>
      </c>
      <c r="I8456" s="64"/>
      <c r="J8456" s="65"/>
      <c r="K8456" s="10"/>
      <c r="L8456" s="21">
        <v>1704.0885057471264</v>
      </c>
      <c r="M8456" s="68"/>
      <c r="N8456" s="4"/>
    </row>
    <row r="8457" spans="2:14">
      <c r="B8457" s="59" t="s">
        <v>14037</v>
      </c>
      <c r="C8457" s="7" t="s">
        <v>14038</v>
      </c>
      <c r="I8457" s="64"/>
      <c r="J8457" s="65"/>
      <c r="K8457" s="10"/>
      <c r="L8457" s="21">
        <v>3560.4183908045975</v>
      </c>
      <c r="M8457" s="68"/>
      <c r="N8457" s="4"/>
    </row>
    <row r="8458" spans="2:14">
      <c r="B8458" s="59" t="s">
        <v>14039</v>
      </c>
      <c r="C8458" s="7" t="s">
        <v>14040</v>
      </c>
      <c r="I8458" s="64"/>
      <c r="J8458" s="65"/>
      <c r="K8458" s="10"/>
      <c r="L8458" s="21">
        <v>3560.4183908045975</v>
      </c>
      <c r="M8458" s="68"/>
      <c r="N8458" s="4"/>
    </row>
    <row r="8459" spans="2:14">
      <c r="B8459" s="59" t="s">
        <v>14041</v>
      </c>
      <c r="C8459" s="7" t="s">
        <v>14042</v>
      </c>
      <c r="I8459" s="64"/>
      <c r="J8459" s="65"/>
      <c r="K8459" s="10"/>
      <c r="L8459" s="21">
        <v>4001.9183908045975</v>
      </c>
      <c r="M8459" s="68"/>
      <c r="N8459" s="4"/>
    </row>
    <row r="8460" spans="2:14">
      <c r="B8460" s="59" t="s">
        <v>14043</v>
      </c>
      <c r="C8460" s="7" t="s">
        <v>14044</v>
      </c>
      <c r="I8460" s="64"/>
      <c r="J8460" s="65"/>
      <c r="K8460" s="10"/>
      <c r="L8460" s="21">
        <v>4001.9183908045975</v>
      </c>
      <c r="M8460" s="68"/>
      <c r="N8460" s="4"/>
    </row>
    <row r="8461" spans="2:14">
      <c r="B8461" s="59" t="s">
        <v>14045</v>
      </c>
      <c r="C8461" s="7" t="s">
        <v>14046</v>
      </c>
      <c r="I8461" s="64"/>
      <c r="J8461" s="65"/>
      <c r="K8461" s="10"/>
      <c r="L8461" s="21">
        <v>2831.1821839080458</v>
      </c>
      <c r="M8461" s="68"/>
      <c r="N8461" s="4"/>
    </row>
    <row r="8462" spans="2:14">
      <c r="B8462" s="59" t="s">
        <v>14047</v>
      </c>
      <c r="C8462" s="7" t="s">
        <v>14048</v>
      </c>
      <c r="I8462" s="64"/>
      <c r="J8462" s="65"/>
      <c r="K8462" s="10"/>
      <c r="L8462" s="21">
        <v>2831.1821839080458</v>
      </c>
      <c r="M8462" s="68"/>
      <c r="N8462" s="4"/>
    </row>
    <row r="8463" spans="2:14">
      <c r="B8463" s="59" t="s">
        <v>14049</v>
      </c>
      <c r="C8463" s="7" t="s">
        <v>14050</v>
      </c>
      <c r="I8463" s="64"/>
      <c r="J8463" s="65"/>
      <c r="K8463" s="10"/>
      <c r="L8463" s="21">
        <v>3560.4183908045975</v>
      </c>
      <c r="M8463" s="68"/>
      <c r="N8463" s="4"/>
    </row>
    <row r="8464" spans="2:14">
      <c r="B8464" s="59" t="s">
        <v>14051</v>
      </c>
      <c r="C8464" s="7" t="s">
        <v>14052</v>
      </c>
      <c r="I8464" s="64"/>
      <c r="J8464" s="65"/>
      <c r="K8464" s="10"/>
      <c r="L8464" s="21">
        <v>3560.4183908045975</v>
      </c>
      <c r="M8464" s="68"/>
      <c r="N8464" s="4"/>
    </row>
    <row r="8465" spans="2:14">
      <c r="B8465" s="59" t="s">
        <v>14053</v>
      </c>
      <c r="C8465" s="7" t="s">
        <v>14054</v>
      </c>
      <c r="I8465" s="64"/>
      <c r="J8465" s="65"/>
      <c r="K8465" s="10"/>
      <c r="L8465" s="21">
        <v>4001.9183908045975</v>
      </c>
      <c r="M8465" s="68"/>
      <c r="N8465" s="4"/>
    </row>
    <row r="8466" spans="2:14">
      <c r="B8466" s="59" t="s">
        <v>14055</v>
      </c>
      <c r="C8466" s="7" t="s">
        <v>14056</v>
      </c>
      <c r="I8466" s="64"/>
      <c r="J8466" s="65"/>
      <c r="K8466" s="10"/>
      <c r="L8466" s="21">
        <v>4001.9183908045975</v>
      </c>
      <c r="M8466" s="68"/>
      <c r="N8466" s="4"/>
    </row>
    <row r="8467" spans="2:14">
      <c r="B8467" s="59" t="s">
        <v>14057</v>
      </c>
      <c r="C8467" s="7" t="s">
        <v>14058</v>
      </c>
      <c r="I8467" s="64"/>
      <c r="J8467" s="65"/>
      <c r="K8467" s="10"/>
      <c r="L8467" s="21">
        <v>3519.8206896551724</v>
      </c>
      <c r="M8467" s="68"/>
      <c r="N8467" s="4"/>
    </row>
    <row r="8468" spans="2:14">
      <c r="B8468" s="59" t="s">
        <v>14059</v>
      </c>
      <c r="C8468" s="7" t="s">
        <v>14060</v>
      </c>
      <c r="I8468" s="64"/>
      <c r="J8468" s="65"/>
      <c r="K8468" s="10"/>
      <c r="L8468" s="21">
        <v>5776.5454022988506</v>
      </c>
      <c r="M8468" s="68"/>
      <c r="N8468" s="4"/>
    </row>
    <row r="8469" spans="2:14">
      <c r="B8469" s="59" t="s">
        <v>14061</v>
      </c>
      <c r="C8469" s="7" t="s">
        <v>14062</v>
      </c>
      <c r="I8469" s="64"/>
      <c r="J8469" s="65"/>
      <c r="K8469" s="10"/>
      <c r="L8469" s="21">
        <v>7882.5511494252869</v>
      </c>
      <c r="M8469" s="68"/>
      <c r="N8469" s="4"/>
    </row>
    <row r="8470" spans="2:14">
      <c r="B8470" s="59" t="s">
        <v>14063</v>
      </c>
      <c r="C8470" s="7" t="s">
        <v>14064</v>
      </c>
      <c r="I8470" s="64"/>
      <c r="J8470" s="65"/>
      <c r="K8470" s="10"/>
      <c r="L8470" s="21">
        <v>7882.5511494252869</v>
      </c>
      <c r="M8470" s="68"/>
      <c r="N8470" s="4"/>
    </row>
    <row r="8471" spans="2:14">
      <c r="B8471" s="59" t="s">
        <v>14065</v>
      </c>
      <c r="C8471" s="7" t="s">
        <v>14066</v>
      </c>
      <c r="I8471" s="64"/>
      <c r="J8471" s="65"/>
      <c r="K8471" s="10"/>
      <c r="L8471" s="21">
        <v>8411.8436781609198</v>
      </c>
      <c r="M8471" s="68"/>
      <c r="N8471" s="4"/>
    </row>
    <row r="8472" spans="2:14">
      <c r="B8472" s="59" t="s">
        <v>14067</v>
      </c>
      <c r="C8472" s="7" t="s">
        <v>14068</v>
      </c>
      <c r="I8472" s="64"/>
      <c r="J8472" s="65"/>
      <c r="K8472" s="10"/>
      <c r="L8472" s="21">
        <v>8411.8436781609198</v>
      </c>
      <c r="M8472" s="68"/>
      <c r="N8472" s="4"/>
    </row>
    <row r="8473" spans="2:14">
      <c r="B8473" s="59" t="s">
        <v>14069</v>
      </c>
      <c r="C8473" s="7" t="s">
        <v>14070</v>
      </c>
      <c r="I8473" s="64"/>
      <c r="J8473" s="65"/>
      <c r="K8473" s="10"/>
      <c r="L8473" s="21">
        <v>5518.2425287356327</v>
      </c>
      <c r="M8473" s="68"/>
      <c r="N8473" s="4"/>
    </row>
    <row r="8474" spans="2:14">
      <c r="B8474" s="59" t="s">
        <v>14071</v>
      </c>
      <c r="C8474" s="7" t="s">
        <v>14072</v>
      </c>
      <c r="I8474" s="64"/>
      <c r="J8474" s="65"/>
      <c r="K8474" s="10"/>
      <c r="L8474" s="21">
        <v>8295.6327586206899</v>
      </c>
      <c r="M8474" s="68"/>
      <c r="N8474" s="4"/>
    </row>
    <row r="8475" spans="2:14">
      <c r="B8475" s="59" t="s">
        <v>14073</v>
      </c>
      <c r="C8475" s="7" t="s">
        <v>14074</v>
      </c>
      <c r="I8475" s="64"/>
      <c r="J8475" s="65"/>
      <c r="K8475" s="10"/>
      <c r="L8475" s="21">
        <v>8614.8321839080472</v>
      </c>
      <c r="M8475" s="68"/>
      <c r="N8475" s="4"/>
    </row>
    <row r="8476" spans="2:14">
      <c r="B8476" s="59" t="s">
        <v>14075</v>
      </c>
      <c r="C8476" s="7" t="s">
        <v>14076</v>
      </c>
      <c r="I8476" s="64"/>
      <c r="J8476" s="65"/>
      <c r="K8476" s="10"/>
      <c r="L8476" s="21">
        <v>8614.8321839080472</v>
      </c>
      <c r="M8476" s="68"/>
      <c r="N8476" s="4"/>
    </row>
    <row r="8477" spans="2:14">
      <c r="B8477" s="59" t="s">
        <v>14077</v>
      </c>
      <c r="C8477" s="7" t="s">
        <v>14078</v>
      </c>
      <c r="I8477" s="64"/>
      <c r="J8477" s="65"/>
      <c r="K8477" s="10"/>
      <c r="L8477" s="21">
        <v>9137.5275862068975</v>
      </c>
      <c r="M8477" s="68"/>
      <c r="N8477" s="4"/>
    </row>
    <row r="8478" spans="2:14">
      <c r="B8478" s="59" t="s">
        <v>14079</v>
      </c>
      <c r="C8478" s="7" t="s">
        <v>14080</v>
      </c>
      <c r="I8478" s="64"/>
      <c r="J8478" s="65"/>
      <c r="K8478" s="10"/>
      <c r="L8478" s="21">
        <v>9137.5275862068975</v>
      </c>
      <c r="M8478" s="68"/>
      <c r="N8478" s="4"/>
    </row>
    <row r="8479" spans="2:14">
      <c r="B8479" s="59" t="s">
        <v>3</v>
      </c>
      <c r="C8479" s="7" t="s">
        <v>14081</v>
      </c>
      <c r="I8479" s="64"/>
      <c r="J8479" s="65"/>
      <c r="K8479" s="10"/>
      <c r="L8479" s="21">
        <v>904.31379310344835</v>
      </c>
      <c r="M8479" s="68"/>
      <c r="N8479" s="4"/>
    </row>
    <row r="8480" spans="2:14">
      <c r="B8480" s="59" t="s">
        <v>5</v>
      </c>
      <c r="C8480" s="7" t="s">
        <v>14082</v>
      </c>
      <c r="I8480" s="64"/>
      <c r="J8480" s="65"/>
      <c r="K8480" s="10"/>
      <c r="L8480" s="21">
        <v>904.31379310344835</v>
      </c>
      <c r="M8480" s="68"/>
      <c r="N8480" s="4"/>
    </row>
    <row r="8481" spans="2:14">
      <c r="B8481" s="59" t="s">
        <v>14083</v>
      </c>
      <c r="C8481" s="7" t="s">
        <v>14084</v>
      </c>
      <c r="I8481" s="64"/>
      <c r="J8481" s="65"/>
      <c r="K8481" s="10"/>
      <c r="L8481" s="21">
        <v>920.55287356321833</v>
      </c>
      <c r="M8481" s="68"/>
      <c r="N8481" s="4"/>
    </row>
    <row r="8482" spans="2:14">
      <c r="B8482" s="59" t="s">
        <v>14085</v>
      </c>
      <c r="C8482" s="7" t="s">
        <v>14086</v>
      </c>
      <c r="I8482" s="64"/>
      <c r="J8482" s="65"/>
      <c r="K8482" s="10"/>
      <c r="L8482" s="21">
        <v>920.55287356321833</v>
      </c>
      <c r="M8482" s="68"/>
      <c r="N8482" s="4"/>
    </row>
    <row r="8483" spans="2:14">
      <c r="B8483" s="59" t="s">
        <v>14087</v>
      </c>
      <c r="C8483" s="7" t="s">
        <v>14088</v>
      </c>
      <c r="I8483" s="64"/>
      <c r="J8483" s="65"/>
      <c r="K8483" s="10"/>
      <c r="L8483" s="21">
        <v>920.55287356321833</v>
      </c>
      <c r="M8483" s="68"/>
      <c r="N8483" s="4"/>
    </row>
    <row r="8484" spans="2:14">
      <c r="B8484" s="59" t="s">
        <v>14089</v>
      </c>
      <c r="C8484" s="7" t="s">
        <v>14090</v>
      </c>
      <c r="I8484" s="64"/>
      <c r="J8484" s="65"/>
      <c r="K8484" s="10"/>
      <c r="L8484" s="21">
        <v>920.55287356321833</v>
      </c>
      <c r="M8484" s="68"/>
      <c r="N8484" s="4"/>
    </row>
    <row r="8485" spans="2:14">
      <c r="B8485" s="59" t="s">
        <v>14091</v>
      </c>
      <c r="C8485" s="7" t="s">
        <v>14092</v>
      </c>
      <c r="I8485" s="64"/>
      <c r="J8485" s="65"/>
      <c r="K8485" s="10"/>
      <c r="L8485" s="21">
        <v>920.55287356321833</v>
      </c>
      <c r="M8485" s="68"/>
      <c r="N8485" s="4"/>
    </row>
    <row r="8486" spans="2:14">
      <c r="B8486" s="59" t="s">
        <v>14093</v>
      </c>
      <c r="C8486" s="7" t="s">
        <v>14094</v>
      </c>
      <c r="I8486" s="64"/>
      <c r="J8486" s="65"/>
      <c r="K8486" s="10"/>
      <c r="L8486" s="21">
        <v>1339.2166666666667</v>
      </c>
      <c r="M8486" s="68"/>
      <c r="N8486" s="4"/>
    </row>
    <row r="8487" spans="2:14">
      <c r="B8487" s="59" t="s">
        <v>14095</v>
      </c>
      <c r="C8487" s="7" t="s">
        <v>14096</v>
      </c>
      <c r="I8487" s="64"/>
      <c r="J8487" s="65"/>
      <c r="K8487" s="10"/>
      <c r="L8487" s="21">
        <v>1339.2166666666667</v>
      </c>
      <c r="M8487" s="68"/>
      <c r="N8487" s="4"/>
    </row>
    <row r="8488" spans="2:14">
      <c r="B8488" s="59" t="s">
        <v>14097</v>
      </c>
      <c r="C8488" s="7" t="s">
        <v>14098</v>
      </c>
      <c r="I8488" s="64"/>
      <c r="J8488" s="65"/>
      <c r="K8488" s="10"/>
      <c r="L8488" s="21">
        <v>1339.2166666666667</v>
      </c>
      <c r="M8488" s="68"/>
      <c r="N8488" s="4"/>
    </row>
    <row r="8489" spans="2:14">
      <c r="B8489" s="59" t="s">
        <v>14099</v>
      </c>
      <c r="C8489" s="7" t="s">
        <v>14100</v>
      </c>
      <c r="I8489" s="64"/>
      <c r="J8489" s="65"/>
      <c r="K8489" s="10"/>
      <c r="L8489" s="21">
        <v>1339.2166666666667</v>
      </c>
      <c r="M8489" s="68"/>
      <c r="N8489" s="4"/>
    </row>
    <row r="8490" spans="2:14">
      <c r="B8490" s="59" t="s">
        <v>14101</v>
      </c>
      <c r="C8490" s="7" t="s">
        <v>14102</v>
      </c>
      <c r="I8490" s="64"/>
      <c r="J8490" s="65"/>
      <c r="K8490" s="10"/>
      <c r="L8490" s="21">
        <v>1380.32183908046</v>
      </c>
      <c r="M8490" s="68"/>
      <c r="N8490" s="4"/>
    </row>
    <row r="8491" spans="2:14">
      <c r="B8491" s="59" t="s">
        <v>14103</v>
      </c>
      <c r="C8491" s="7" t="s">
        <v>14104</v>
      </c>
      <c r="I8491" s="64"/>
      <c r="J8491" s="65"/>
      <c r="K8491" s="10"/>
      <c r="L8491" s="21">
        <v>1380.32183908046</v>
      </c>
      <c r="M8491" s="68"/>
      <c r="N8491" s="4"/>
    </row>
    <row r="8492" spans="2:14">
      <c r="B8492" s="59" t="s">
        <v>14105</v>
      </c>
      <c r="C8492" s="7" t="s">
        <v>14106</v>
      </c>
      <c r="I8492" s="64"/>
      <c r="J8492" s="65"/>
      <c r="K8492" s="10"/>
      <c r="L8492" s="21">
        <v>1380.32183908046</v>
      </c>
      <c r="M8492" s="68"/>
      <c r="N8492" s="4"/>
    </row>
    <row r="8493" spans="2:14">
      <c r="B8493" s="59" t="s">
        <v>14107</v>
      </c>
      <c r="C8493" s="7" t="s">
        <v>14108</v>
      </c>
      <c r="I8493" s="64"/>
      <c r="J8493" s="65"/>
      <c r="K8493" s="10"/>
      <c r="L8493" s="21">
        <v>1380.32183908046</v>
      </c>
      <c r="M8493" s="68"/>
      <c r="N8493" s="4"/>
    </row>
    <row r="8494" spans="2:14">
      <c r="B8494" s="59" t="s">
        <v>14109</v>
      </c>
      <c r="C8494" s="7" t="s">
        <v>14110</v>
      </c>
      <c r="I8494" s="64"/>
      <c r="J8494" s="65"/>
      <c r="K8494" s="10"/>
      <c r="L8494" s="21">
        <v>1380.32183908046</v>
      </c>
      <c r="M8494" s="68"/>
      <c r="N8494" s="4"/>
    </row>
    <row r="8495" spans="2:14">
      <c r="B8495" s="59" t="s">
        <v>14111</v>
      </c>
      <c r="C8495" s="7" t="s">
        <v>14112</v>
      </c>
      <c r="I8495" s="64"/>
      <c r="J8495" s="65"/>
      <c r="K8495" s="10"/>
      <c r="L8495" s="21">
        <v>1380.32183908046</v>
      </c>
      <c r="M8495" s="68"/>
      <c r="N8495" s="4"/>
    </row>
    <row r="8496" spans="2:14">
      <c r="B8496" s="59" t="s">
        <v>14113</v>
      </c>
      <c r="C8496" s="7" t="s">
        <v>14114</v>
      </c>
      <c r="I8496" s="64"/>
      <c r="J8496" s="65"/>
      <c r="K8496" s="10"/>
      <c r="L8496" s="21">
        <v>1380.32183908046</v>
      </c>
      <c r="M8496" s="68"/>
      <c r="N8496" s="4"/>
    </row>
    <row r="8497" spans="2:14">
      <c r="B8497" s="59" t="s">
        <v>14115</v>
      </c>
      <c r="C8497" s="7" t="s">
        <v>14116</v>
      </c>
      <c r="I8497" s="64"/>
      <c r="J8497" s="65"/>
      <c r="K8497" s="10"/>
      <c r="L8497" s="21">
        <v>2008.5712643678162</v>
      </c>
      <c r="M8497" s="68"/>
      <c r="N8497" s="4"/>
    </row>
    <row r="8498" spans="2:14">
      <c r="B8498" s="59" t="s">
        <v>14117</v>
      </c>
      <c r="C8498" s="7" t="s">
        <v>14118</v>
      </c>
      <c r="I8498" s="64"/>
      <c r="J8498" s="65"/>
      <c r="K8498" s="10"/>
      <c r="L8498" s="21">
        <v>2008.5712643678162</v>
      </c>
      <c r="M8498" s="68"/>
      <c r="N8498" s="4"/>
    </row>
    <row r="8499" spans="2:14">
      <c r="B8499" s="59" t="s">
        <v>14119</v>
      </c>
      <c r="C8499" s="7" t="s">
        <v>14120</v>
      </c>
      <c r="I8499" s="64"/>
      <c r="J8499" s="65"/>
      <c r="K8499" s="10"/>
      <c r="L8499" s="21">
        <v>2008.5712643678162</v>
      </c>
      <c r="M8499" s="68"/>
      <c r="N8499" s="4"/>
    </row>
    <row r="8500" spans="2:14">
      <c r="B8500" s="59" t="s">
        <v>14121</v>
      </c>
      <c r="C8500" s="7" t="s">
        <v>14122</v>
      </c>
      <c r="I8500" s="64"/>
      <c r="J8500" s="65"/>
      <c r="K8500" s="10"/>
      <c r="L8500" s="21">
        <v>2008.5712643678162</v>
      </c>
      <c r="M8500" s="68"/>
      <c r="N8500" s="4"/>
    </row>
    <row r="8501" spans="2:14">
      <c r="B8501" s="59" t="s">
        <v>14123</v>
      </c>
      <c r="C8501" s="7" t="s">
        <v>14124</v>
      </c>
      <c r="I8501" s="64"/>
      <c r="J8501" s="65"/>
      <c r="K8501" s="10"/>
      <c r="L8501" s="21">
        <v>2008.5712643678162</v>
      </c>
      <c r="M8501" s="68"/>
      <c r="N8501" s="4"/>
    </row>
    <row r="8502" spans="2:14">
      <c r="B8502" s="59" t="s">
        <v>14125</v>
      </c>
      <c r="C8502" s="7" t="s">
        <v>14126</v>
      </c>
      <c r="I8502" s="64"/>
      <c r="J8502" s="65"/>
      <c r="K8502" s="10"/>
      <c r="L8502" s="21">
        <v>323.25919540229887</v>
      </c>
      <c r="M8502" s="68"/>
      <c r="N8502" s="4"/>
    </row>
    <row r="8503" spans="2:14">
      <c r="B8503" s="59" t="s">
        <v>14127</v>
      </c>
      <c r="C8503" s="7" t="s">
        <v>14128</v>
      </c>
      <c r="I8503" s="64"/>
      <c r="J8503" s="65"/>
      <c r="K8503" s="10"/>
      <c r="L8503" s="21">
        <v>447.58965517241381</v>
      </c>
      <c r="M8503" s="68"/>
      <c r="N8503" s="4"/>
    </row>
    <row r="8504" spans="2:14">
      <c r="B8504" s="59" t="s">
        <v>14129</v>
      </c>
      <c r="C8504" s="7" t="s">
        <v>14130</v>
      </c>
      <c r="I8504" s="64"/>
      <c r="J8504" s="65"/>
      <c r="K8504" s="10"/>
      <c r="L8504" s="21">
        <v>1163.6316091954022</v>
      </c>
      <c r="M8504" s="68"/>
      <c r="N8504" s="4"/>
    </row>
    <row r="8505" spans="2:14">
      <c r="B8505" s="59" t="s">
        <v>14131</v>
      </c>
      <c r="C8505" s="7" t="s">
        <v>14132</v>
      </c>
      <c r="I8505" s="64"/>
      <c r="J8505" s="65"/>
      <c r="K8505" s="10"/>
      <c r="L8505" s="21">
        <v>2259.769540229885</v>
      </c>
      <c r="M8505" s="68"/>
      <c r="N8505" s="4"/>
    </row>
    <row r="8506" spans="2:14">
      <c r="B8506" s="59" t="s">
        <v>14133</v>
      </c>
      <c r="C8506" s="7" t="s">
        <v>14134</v>
      </c>
      <c r="I8506" s="64"/>
      <c r="J8506" s="65"/>
      <c r="K8506" s="10"/>
      <c r="L8506" s="21">
        <v>2621.5965517241384</v>
      </c>
      <c r="M8506" s="68"/>
      <c r="N8506" s="4"/>
    </row>
    <row r="8507" spans="2:14">
      <c r="B8507" s="59" t="s">
        <v>14135</v>
      </c>
      <c r="C8507" s="7" t="s">
        <v>14136</v>
      </c>
      <c r="I8507" s="64"/>
      <c r="J8507" s="65"/>
      <c r="K8507" s="10"/>
      <c r="L8507" s="21">
        <v>3003.7224137931034</v>
      </c>
      <c r="M8507" s="68"/>
      <c r="N8507" s="4"/>
    </row>
    <row r="8508" spans="2:14">
      <c r="B8508" s="59" t="s">
        <v>14137</v>
      </c>
      <c r="C8508" s="7" t="s">
        <v>14138</v>
      </c>
      <c r="I8508" s="64"/>
      <c r="J8508" s="65"/>
      <c r="K8508" s="10"/>
      <c r="L8508" s="21">
        <v>3388.385632183908</v>
      </c>
      <c r="M8508" s="68"/>
      <c r="N8508" s="4"/>
    </row>
    <row r="8509" spans="2:14">
      <c r="B8509" s="59" t="s">
        <v>14139</v>
      </c>
      <c r="C8509" s="7" t="s">
        <v>14140</v>
      </c>
      <c r="I8509" s="64"/>
      <c r="J8509" s="65"/>
      <c r="K8509" s="10"/>
      <c r="L8509" s="21">
        <v>3794.8701149425287</v>
      </c>
      <c r="M8509" s="68"/>
      <c r="N8509" s="4"/>
    </row>
    <row r="8510" spans="2:14">
      <c r="B8510" s="59" t="s">
        <v>14141</v>
      </c>
      <c r="C8510" s="7" t="s">
        <v>14142</v>
      </c>
      <c r="I8510" s="64"/>
      <c r="J8510" s="65"/>
      <c r="K8510" s="10"/>
      <c r="L8510" s="21">
        <v>2897.1534482758625</v>
      </c>
      <c r="M8510" s="68"/>
      <c r="N8510" s="4"/>
    </row>
    <row r="8511" spans="2:14">
      <c r="B8511" s="59" t="s">
        <v>14143</v>
      </c>
      <c r="C8511" s="7" t="s">
        <v>14144</v>
      </c>
      <c r="I8511" s="64"/>
      <c r="J8511" s="65"/>
      <c r="K8511" s="10"/>
      <c r="L8511" s="21">
        <v>3358.9522988505751</v>
      </c>
      <c r="M8511" s="68"/>
      <c r="N8511" s="4"/>
    </row>
    <row r="8512" spans="2:14">
      <c r="B8512" s="59" t="s">
        <v>14145</v>
      </c>
      <c r="C8512" s="7" t="s">
        <v>14146</v>
      </c>
      <c r="I8512" s="64"/>
      <c r="J8512" s="65"/>
      <c r="K8512" s="10"/>
      <c r="L8512" s="21">
        <v>3851.1994252873565</v>
      </c>
      <c r="M8512" s="68"/>
      <c r="N8512" s="4"/>
    </row>
    <row r="8513" spans="2:14">
      <c r="B8513" s="59" t="s">
        <v>14147</v>
      </c>
      <c r="C8513" s="7" t="s">
        <v>14148</v>
      </c>
      <c r="I8513" s="64"/>
      <c r="J8513" s="65"/>
      <c r="K8513" s="10"/>
      <c r="L8513" s="21">
        <v>4343.954022988506</v>
      </c>
      <c r="M8513" s="68"/>
      <c r="N8513" s="4"/>
    </row>
    <row r="8514" spans="2:14">
      <c r="B8514" s="59" t="s">
        <v>14149</v>
      </c>
      <c r="C8514" s="7" t="s">
        <v>14150</v>
      </c>
      <c r="I8514" s="64"/>
      <c r="J8514" s="65"/>
      <c r="K8514" s="10"/>
      <c r="L8514" s="21">
        <v>4864.6195402298854</v>
      </c>
      <c r="M8514" s="68"/>
      <c r="N8514" s="4"/>
    </row>
    <row r="8515" spans="2:14">
      <c r="B8515" s="59" t="s">
        <v>14151</v>
      </c>
      <c r="C8515" s="7" t="s">
        <v>14152</v>
      </c>
      <c r="I8515" s="64"/>
      <c r="J8515" s="65"/>
      <c r="K8515" s="10"/>
      <c r="L8515" s="21">
        <v>4024.7545977011496</v>
      </c>
      <c r="M8515" s="68"/>
      <c r="N8515" s="4"/>
    </row>
    <row r="8516" spans="2:14">
      <c r="B8516" s="59" t="s">
        <v>14153</v>
      </c>
      <c r="C8516" s="7" t="s">
        <v>14154</v>
      </c>
      <c r="I8516" s="64"/>
      <c r="J8516" s="65"/>
      <c r="K8516" s="10"/>
      <c r="L8516" s="21">
        <v>4668.7356321839079</v>
      </c>
      <c r="M8516" s="68"/>
      <c r="N8516" s="4"/>
    </row>
    <row r="8517" spans="2:14">
      <c r="B8517" s="59" t="s">
        <v>14155</v>
      </c>
      <c r="C8517" s="7" t="s">
        <v>14156</v>
      </c>
      <c r="I8517" s="64"/>
      <c r="J8517" s="65"/>
      <c r="K8517" s="10"/>
      <c r="L8517" s="21">
        <v>5351.2844827586214</v>
      </c>
      <c r="M8517" s="68"/>
      <c r="N8517" s="4"/>
    </row>
    <row r="8518" spans="2:14">
      <c r="B8518" s="59" t="s">
        <v>14157</v>
      </c>
      <c r="C8518" s="7" t="s">
        <v>14158</v>
      </c>
      <c r="I8518" s="64"/>
      <c r="J8518" s="65"/>
      <c r="K8518" s="10"/>
      <c r="L8518" s="21">
        <v>5569.4971264367814</v>
      </c>
      <c r="M8518" s="68"/>
      <c r="N8518" s="4"/>
    </row>
    <row r="8519" spans="2:14">
      <c r="B8519" s="59" t="s">
        <v>14159</v>
      </c>
      <c r="C8519" s="7" t="s">
        <v>14160</v>
      </c>
      <c r="I8519" s="64"/>
      <c r="J8519" s="65"/>
      <c r="K8519" s="10"/>
      <c r="L8519" s="21">
        <v>6760.024712643678</v>
      </c>
      <c r="M8519" s="68"/>
      <c r="N8519" s="4"/>
    </row>
    <row r="8520" spans="2:14">
      <c r="B8520" s="59" t="s">
        <v>14161</v>
      </c>
      <c r="C8520" s="7" t="s">
        <v>14162</v>
      </c>
      <c r="I8520" s="64"/>
      <c r="J8520" s="65"/>
      <c r="K8520" s="10"/>
      <c r="L8520" s="21">
        <v>312.6022988505747</v>
      </c>
      <c r="M8520" s="68"/>
      <c r="N8520" s="4"/>
    </row>
    <row r="8521" spans="2:14">
      <c r="B8521" s="59" t="s">
        <v>14163</v>
      </c>
      <c r="C8521" s="7" t="s">
        <v>14164</v>
      </c>
      <c r="I8521" s="64"/>
      <c r="J8521" s="65"/>
      <c r="K8521" s="10"/>
      <c r="L8521" s="21">
        <v>416.63390804597702</v>
      </c>
      <c r="M8521" s="68"/>
      <c r="N8521" s="4"/>
    </row>
    <row r="8522" spans="2:14">
      <c r="B8522" s="59" t="s">
        <v>14165</v>
      </c>
      <c r="C8522" s="7" t="s">
        <v>14166</v>
      </c>
      <c r="I8522" s="64"/>
      <c r="J8522" s="65"/>
      <c r="K8522" s="10"/>
      <c r="L8522" s="21">
        <v>384.66321839080456</v>
      </c>
      <c r="M8522" s="68"/>
      <c r="N8522" s="4"/>
    </row>
    <row r="8523" spans="2:14">
      <c r="B8523" s="59" t="s">
        <v>14167</v>
      </c>
      <c r="C8523" s="7" t="s">
        <v>14168</v>
      </c>
      <c r="I8523" s="64"/>
      <c r="J8523" s="65"/>
      <c r="K8523" s="10"/>
      <c r="L8523" s="21">
        <v>3131.6051724137933</v>
      </c>
      <c r="M8523" s="68"/>
      <c r="N8523" s="4"/>
    </row>
    <row r="8524" spans="2:14">
      <c r="B8524" s="59" t="s">
        <v>14169</v>
      </c>
      <c r="C8524" s="7" t="s">
        <v>14170</v>
      </c>
      <c r="I8524" s="64"/>
      <c r="J8524" s="65"/>
      <c r="K8524" s="10"/>
      <c r="L8524" s="21">
        <v>4261.7436781609194</v>
      </c>
      <c r="M8524" s="68"/>
      <c r="N8524" s="4"/>
    </row>
    <row r="8525" spans="2:14">
      <c r="B8525" s="59" t="s">
        <v>14171</v>
      </c>
      <c r="C8525" s="7" t="s">
        <v>14172</v>
      </c>
      <c r="I8525" s="64"/>
      <c r="J8525" s="65"/>
      <c r="K8525" s="10"/>
      <c r="L8525" s="21">
        <v>6213.9856321839088</v>
      </c>
      <c r="M8525" s="68"/>
      <c r="N8525" s="4"/>
    </row>
    <row r="8526" spans="2:14">
      <c r="B8526" s="59" t="s">
        <v>14173</v>
      </c>
      <c r="C8526" s="7" t="s">
        <v>14174</v>
      </c>
      <c r="I8526" s="64"/>
      <c r="J8526" s="65"/>
      <c r="K8526" s="10"/>
      <c r="L8526" s="21">
        <v>1274.2603448275863</v>
      </c>
      <c r="M8526" s="68"/>
      <c r="N8526" s="4"/>
    </row>
    <row r="8527" spans="2:14">
      <c r="B8527" s="59" t="s">
        <v>14175</v>
      </c>
      <c r="C8527" s="7" t="s">
        <v>14176</v>
      </c>
      <c r="I8527" s="64"/>
      <c r="J8527" s="65"/>
      <c r="K8527" s="10"/>
      <c r="L8527" s="21">
        <v>274.0344827586207</v>
      </c>
      <c r="M8527" s="68"/>
      <c r="N8527" s="4"/>
    </row>
    <row r="8528" spans="2:14">
      <c r="B8528" s="59" t="s">
        <v>14177</v>
      </c>
      <c r="C8528" s="7" t="s">
        <v>14178</v>
      </c>
      <c r="I8528" s="64"/>
      <c r="J8528" s="65"/>
      <c r="K8528" s="10"/>
      <c r="L8528" s="21">
        <v>119.25574712643677</v>
      </c>
      <c r="M8528" s="68"/>
      <c r="N8528" s="4"/>
    </row>
    <row r="8529" spans="2:14">
      <c r="B8529" s="59" t="s">
        <v>14179</v>
      </c>
      <c r="C8529" s="7" t="s">
        <v>14180</v>
      </c>
      <c r="I8529" s="64"/>
      <c r="J8529" s="65"/>
      <c r="K8529" s="10"/>
      <c r="L8529" s="21">
        <v>158.33103448275861</v>
      </c>
      <c r="M8529" s="68"/>
      <c r="N8529" s="4"/>
    </row>
    <row r="8530" spans="2:14">
      <c r="B8530" s="59" t="s">
        <v>14181</v>
      </c>
      <c r="C8530" s="7" t="s">
        <v>14182</v>
      </c>
      <c r="I8530" s="64"/>
      <c r="J8530" s="65"/>
      <c r="K8530" s="10"/>
      <c r="L8530" s="21">
        <v>236.48160919540231</v>
      </c>
      <c r="M8530" s="68"/>
      <c r="N8530" s="4"/>
    </row>
    <row r="8531" spans="2:14">
      <c r="B8531" s="59" t="s">
        <v>14183</v>
      </c>
      <c r="C8531" s="7" t="s">
        <v>14184</v>
      </c>
      <c r="I8531" s="64"/>
      <c r="J8531" s="65"/>
      <c r="K8531" s="10"/>
      <c r="L8531" s="21">
        <v>314.12471264367815</v>
      </c>
      <c r="M8531" s="68"/>
      <c r="N8531" s="4"/>
    </row>
    <row r="8532" spans="2:14">
      <c r="B8532" s="59" t="s">
        <v>14185</v>
      </c>
      <c r="C8532" s="7" t="s">
        <v>14186</v>
      </c>
      <c r="I8532" s="64"/>
      <c r="J8532" s="65"/>
      <c r="K8532" s="10"/>
      <c r="L8532" s="21">
        <v>149.19655172413792</v>
      </c>
      <c r="M8532" s="68"/>
      <c r="N8532" s="4"/>
    </row>
    <row r="8533" spans="2:14">
      <c r="B8533" s="59" t="s">
        <v>14187</v>
      </c>
      <c r="C8533" s="7" t="s">
        <v>14188</v>
      </c>
      <c r="I8533" s="64"/>
      <c r="J8533" s="65"/>
      <c r="K8533" s="10"/>
      <c r="L8533" s="21">
        <v>198.42126436781609</v>
      </c>
      <c r="M8533" s="68"/>
      <c r="N8533" s="4"/>
    </row>
    <row r="8534" spans="2:14">
      <c r="B8534" s="59" t="s">
        <v>14189</v>
      </c>
      <c r="C8534" s="7" t="s">
        <v>14190</v>
      </c>
      <c r="I8534" s="64"/>
      <c r="J8534" s="65"/>
      <c r="K8534" s="10"/>
      <c r="L8534" s="21">
        <v>296.87068965517238</v>
      </c>
      <c r="M8534" s="68"/>
      <c r="N8534" s="4"/>
    </row>
    <row r="8535" spans="2:14">
      <c r="B8535" s="59" t="s">
        <v>14191</v>
      </c>
      <c r="C8535" s="7" t="s">
        <v>14192</v>
      </c>
      <c r="I8535" s="64"/>
      <c r="J8535" s="65"/>
      <c r="K8535" s="10"/>
      <c r="L8535" s="21">
        <v>394.30517241379312</v>
      </c>
      <c r="M8535" s="68"/>
      <c r="N8535" s="4"/>
    </row>
    <row r="8536" spans="2:14">
      <c r="B8536" s="59" t="s">
        <v>14193</v>
      </c>
      <c r="C8536" s="7" t="s">
        <v>14194</v>
      </c>
      <c r="I8536" s="64"/>
      <c r="J8536" s="65"/>
      <c r="K8536" s="10"/>
      <c r="L8536" s="21">
        <v>159.85344827586206</v>
      </c>
      <c r="M8536" s="68"/>
      <c r="N8536" s="4"/>
    </row>
    <row r="8537" spans="2:14">
      <c r="B8537" s="59" t="s">
        <v>14195</v>
      </c>
      <c r="C8537" s="7" t="s">
        <v>14196</v>
      </c>
      <c r="I8537" s="64"/>
      <c r="J8537" s="65"/>
      <c r="K8537" s="10"/>
      <c r="L8537" s="21">
        <v>218.21264367816093</v>
      </c>
      <c r="M8537" s="68"/>
      <c r="N8537" s="4"/>
    </row>
    <row r="8538" spans="2:14">
      <c r="B8538" s="59" t="s">
        <v>14197</v>
      </c>
      <c r="C8538" s="7" t="s">
        <v>14198</v>
      </c>
      <c r="I8538" s="64"/>
      <c r="J8538" s="65"/>
      <c r="K8538" s="10"/>
      <c r="L8538" s="21">
        <v>317.16954022988506</v>
      </c>
      <c r="M8538" s="68"/>
      <c r="N8538" s="4"/>
    </row>
    <row r="8539" spans="2:14">
      <c r="B8539" s="59" t="s">
        <v>14199</v>
      </c>
      <c r="C8539" s="7" t="s">
        <v>14200</v>
      </c>
      <c r="I8539" s="64"/>
      <c r="J8539" s="65"/>
      <c r="K8539" s="10"/>
      <c r="L8539" s="21">
        <v>407.4994252873563</v>
      </c>
      <c r="M8539" s="68"/>
      <c r="N8539" s="4"/>
    </row>
    <row r="8540" spans="2:14">
      <c r="B8540" s="59" t="s">
        <v>14201</v>
      </c>
      <c r="C8540" s="7" t="s">
        <v>14202</v>
      </c>
      <c r="I8540" s="64"/>
      <c r="J8540" s="65"/>
      <c r="K8540" s="10"/>
      <c r="L8540" s="21">
        <v>178.62988505747128</v>
      </c>
      <c r="M8540" s="68"/>
      <c r="N8540" s="4"/>
    </row>
    <row r="8541" spans="2:14">
      <c r="B8541" s="59" t="s">
        <v>14203</v>
      </c>
      <c r="C8541" s="7" t="s">
        <v>14204</v>
      </c>
      <c r="I8541" s="64"/>
      <c r="J8541" s="65"/>
      <c r="K8541" s="10"/>
      <c r="L8541" s="21">
        <v>234.95919540229886</v>
      </c>
      <c r="M8541" s="68"/>
      <c r="N8541" s="4"/>
    </row>
    <row r="8542" spans="2:14">
      <c r="B8542" s="59" t="s">
        <v>14205</v>
      </c>
      <c r="C8542" s="7" t="s">
        <v>14206</v>
      </c>
      <c r="I8542" s="64"/>
      <c r="J8542" s="65"/>
      <c r="K8542" s="10"/>
      <c r="L8542" s="21">
        <v>352.18505747126437</v>
      </c>
      <c r="M8542" s="68"/>
      <c r="N8542" s="4"/>
    </row>
    <row r="8543" spans="2:14">
      <c r="B8543" s="59" t="s">
        <v>14207</v>
      </c>
      <c r="C8543" s="7" t="s">
        <v>14208</v>
      </c>
      <c r="I8543" s="64"/>
      <c r="J8543" s="65"/>
      <c r="K8543" s="10"/>
      <c r="L8543" s="21">
        <v>468.9034482758621</v>
      </c>
      <c r="M8543" s="68"/>
      <c r="N8543" s="4"/>
    </row>
    <row r="8544" spans="2:14">
      <c r="B8544" s="59" t="s">
        <v>14209</v>
      </c>
      <c r="C8544" s="7" t="s">
        <v>14210</v>
      </c>
      <c r="I8544" s="64"/>
      <c r="J8544" s="65"/>
      <c r="K8544" s="10"/>
      <c r="L8544" s="21">
        <v>137.01724137931035</v>
      </c>
      <c r="M8544" s="68"/>
      <c r="N8544" s="4"/>
    </row>
    <row r="8545" spans="2:14">
      <c r="B8545" s="59" t="s">
        <v>14211</v>
      </c>
      <c r="C8545" s="7" t="s">
        <v>14212</v>
      </c>
      <c r="I8545" s="64"/>
      <c r="J8545" s="65"/>
      <c r="K8545" s="10"/>
      <c r="L8545" s="21">
        <v>204.00344827586207</v>
      </c>
      <c r="M8545" s="68"/>
      <c r="N8545" s="4"/>
    </row>
    <row r="8546" spans="2:14">
      <c r="B8546" s="59" t="s">
        <v>14213</v>
      </c>
      <c r="C8546" s="7" t="s">
        <v>14214</v>
      </c>
      <c r="I8546" s="64"/>
      <c r="J8546" s="65"/>
      <c r="K8546" s="10"/>
      <c r="L8546" s="21">
        <v>270.98965517241379</v>
      </c>
      <c r="M8546" s="68"/>
      <c r="N8546" s="4"/>
    </row>
    <row r="8547" spans="2:14">
      <c r="B8547" s="59" t="s">
        <v>14215</v>
      </c>
      <c r="C8547" s="7" t="s">
        <v>14216</v>
      </c>
      <c r="I8547" s="64"/>
      <c r="J8547" s="65"/>
      <c r="K8547" s="10"/>
      <c r="L8547" s="21">
        <v>404.4545977011494</v>
      </c>
      <c r="M8547" s="68"/>
      <c r="N8547" s="4"/>
    </row>
    <row r="8548" spans="2:14">
      <c r="B8548" s="59" t="s">
        <v>14217</v>
      </c>
      <c r="C8548" s="7" t="s">
        <v>14218</v>
      </c>
      <c r="I8548" s="64"/>
      <c r="J8548" s="65"/>
      <c r="K8548" s="10"/>
      <c r="L8548" s="21">
        <v>153.25632183908047</v>
      </c>
      <c r="M8548" s="68"/>
      <c r="N8548" s="4"/>
    </row>
    <row r="8549" spans="2:14">
      <c r="B8549" s="59" t="s">
        <v>14219</v>
      </c>
      <c r="C8549" s="7" t="s">
        <v>14220</v>
      </c>
      <c r="I8549" s="64"/>
      <c r="J8549" s="65"/>
      <c r="K8549" s="10"/>
      <c r="L8549" s="21">
        <v>228.86954022988508</v>
      </c>
      <c r="M8549" s="68"/>
      <c r="N8549" s="4"/>
    </row>
    <row r="8550" spans="2:14">
      <c r="B8550" s="59" t="s">
        <v>14221</v>
      </c>
      <c r="C8550" s="7" t="s">
        <v>14222</v>
      </c>
      <c r="I8550" s="64"/>
      <c r="J8550" s="65"/>
      <c r="K8550" s="10"/>
      <c r="L8550" s="21">
        <v>304.48275862068965</v>
      </c>
      <c r="M8550" s="68"/>
      <c r="N8550" s="4"/>
    </row>
    <row r="8551" spans="2:14">
      <c r="B8551" s="59" t="s">
        <v>14223</v>
      </c>
      <c r="C8551" s="7" t="s">
        <v>14224</v>
      </c>
      <c r="I8551" s="64"/>
      <c r="J8551" s="65"/>
      <c r="K8551" s="10"/>
      <c r="L8551" s="21">
        <v>455.70919540229886</v>
      </c>
      <c r="M8551" s="68"/>
      <c r="N8551" s="4"/>
    </row>
    <row r="8552" spans="2:14">
      <c r="B8552" s="59" t="s">
        <v>14225</v>
      </c>
      <c r="C8552" s="7" t="s">
        <v>14226</v>
      </c>
      <c r="I8552" s="64"/>
      <c r="J8552" s="65"/>
      <c r="K8552" s="10"/>
      <c r="L8552" s="21">
        <v>190.80919540229885</v>
      </c>
      <c r="M8552" s="68"/>
      <c r="N8552" s="4"/>
    </row>
    <row r="8553" spans="2:14">
      <c r="B8553" s="59" t="s">
        <v>14227</v>
      </c>
      <c r="C8553" s="7" t="s">
        <v>14228</v>
      </c>
      <c r="I8553" s="64"/>
      <c r="J8553" s="65"/>
      <c r="K8553" s="10"/>
      <c r="L8553" s="21">
        <v>285.19885057471265</v>
      </c>
      <c r="M8553" s="68"/>
      <c r="N8553" s="4"/>
    </row>
    <row r="8554" spans="2:14">
      <c r="B8554" s="59" t="s">
        <v>14229</v>
      </c>
      <c r="C8554" s="7" t="s">
        <v>14230</v>
      </c>
      <c r="I8554" s="64"/>
      <c r="J8554" s="65"/>
      <c r="K8554" s="10"/>
      <c r="L8554" s="21">
        <v>379.58850574712648</v>
      </c>
      <c r="M8554" s="68"/>
      <c r="N8554" s="4"/>
    </row>
    <row r="8555" spans="2:14">
      <c r="B8555" s="59" t="s">
        <v>14231</v>
      </c>
      <c r="C8555" s="7" t="s">
        <v>14232</v>
      </c>
      <c r="I8555" s="64"/>
      <c r="J8555" s="65"/>
      <c r="K8555" s="10"/>
      <c r="L8555" s="21">
        <v>568.36781609195407</v>
      </c>
      <c r="M8555" s="68"/>
      <c r="N8555" s="4"/>
    </row>
    <row r="8556" spans="2:14">
      <c r="B8556" s="59" t="s">
        <v>14233</v>
      </c>
      <c r="C8556" s="7" t="s">
        <v>14234</v>
      </c>
      <c r="I8556" s="64"/>
      <c r="J8556" s="65"/>
      <c r="K8556" s="10"/>
      <c r="L8556" s="21">
        <v>256.27298850574715</v>
      </c>
      <c r="M8556" s="68"/>
      <c r="N8556" s="4"/>
    </row>
    <row r="8557" spans="2:14">
      <c r="B8557" s="59" t="s">
        <v>14235</v>
      </c>
      <c r="C8557" s="7" t="s">
        <v>14236</v>
      </c>
      <c r="I8557" s="64"/>
      <c r="J8557" s="65"/>
      <c r="K8557" s="10"/>
      <c r="L8557" s="21">
        <v>383.14080459770111</v>
      </c>
      <c r="M8557" s="68"/>
      <c r="N8557" s="4"/>
    </row>
    <row r="8558" spans="2:14">
      <c r="B8558" s="59" t="s">
        <v>14237</v>
      </c>
      <c r="C8558" s="7" t="s">
        <v>14238</v>
      </c>
      <c r="I8558" s="64"/>
      <c r="J8558" s="65"/>
      <c r="K8558" s="10"/>
      <c r="L8558" s="21">
        <v>511.02356321839085</v>
      </c>
      <c r="M8558" s="68"/>
      <c r="N8558" s="4"/>
    </row>
    <row r="8559" spans="2:14">
      <c r="B8559" s="59" t="s">
        <v>14239</v>
      </c>
      <c r="C8559" s="7" t="s">
        <v>14240</v>
      </c>
      <c r="I8559" s="64"/>
      <c r="J8559" s="65"/>
      <c r="K8559" s="10"/>
      <c r="L8559" s="21">
        <v>764.75919540229893</v>
      </c>
      <c r="M8559" s="68"/>
      <c r="N8559" s="4"/>
    </row>
    <row r="8560" spans="2:14">
      <c r="B8560" s="59" t="s">
        <v>14241</v>
      </c>
      <c r="C8560" s="7" t="s">
        <v>14242</v>
      </c>
      <c r="I8560" s="64"/>
      <c r="J8560" s="65"/>
      <c r="K8560" s="10"/>
      <c r="L8560" s="21">
        <v>2008.5712643678162</v>
      </c>
      <c r="M8560" s="68"/>
      <c r="N8560" s="4"/>
    </row>
    <row r="8561" spans="2:14">
      <c r="B8561" s="59" t="s">
        <v>14243</v>
      </c>
      <c r="C8561" s="7" t="s">
        <v>14244</v>
      </c>
      <c r="I8561" s="64"/>
      <c r="J8561" s="65"/>
      <c r="K8561" s="10"/>
      <c r="L8561" s="21">
        <v>273.01954022988508</v>
      </c>
      <c r="M8561" s="68"/>
      <c r="N8561" s="4"/>
    </row>
    <row r="8562" spans="2:14">
      <c r="B8562" s="59" t="s">
        <v>14245</v>
      </c>
      <c r="C8562" s="7" t="s">
        <v>14246</v>
      </c>
      <c r="I8562" s="64"/>
      <c r="J8562" s="65"/>
      <c r="K8562" s="10"/>
      <c r="L8562" s="21">
        <v>408.51436781609198</v>
      </c>
      <c r="M8562" s="68"/>
      <c r="N8562" s="4"/>
    </row>
    <row r="8563" spans="2:14">
      <c r="B8563" s="59" t="s">
        <v>14247</v>
      </c>
      <c r="C8563" s="7" t="s">
        <v>14248</v>
      </c>
      <c r="I8563" s="64"/>
      <c r="J8563" s="65"/>
      <c r="K8563" s="10"/>
      <c r="L8563" s="21">
        <v>543.50172413793098</v>
      </c>
      <c r="M8563" s="68"/>
      <c r="N8563" s="4"/>
    </row>
    <row r="8564" spans="2:14">
      <c r="B8564" s="59" t="s">
        <v>14249</v>
      </c>
      <c r="C8564" s="7" t="s">
        <v>14250</v>
      </c>
      <c r="I8564" s="64"/>
      <c r="J8564" s="65"/>
      <c r="K8564" s="10"/>
      <c r="L8564" s="21">
        <v>813.98390804597705</v>
      </c>
      <c r="M8564" s="68"/>
      <c r="N8564" s="4"/>
    </row>
    <row r="8565" spans="2:14">
      <c r="B8565" s="59" t="s">
        <v>14251</v>
      </c>
      <c r="C8565" s="7" t="s">
        <v>14252</v>
      </c>
      <c r="I8565" s="64"/>
      <c r="J8565" s="65"/>
      <c r="K8565" s="10"/>
      <c r="L8565" s="21">
        <v>287.73620689655172</v>
      </c>
      <c r="M8565" s="68"/>
      <c r="N8565" s="4"/>
    </row>
    <row r="8566" spans="2:14">
      <c r="B8566" s="59" t="s">
        <v>14253</v>
      </c>
      <c r="C8566" s="7" t="s">
        <v>14254</v>
      </c>
      <c r="I8566" s="64"/>
      <c r="J8566" s="65"/>
      <c r="K8566" s="10"/>
      <c r="L8566" s="21">
        <v>429.82816091954021</v>
      </c>
      <c r="M8566" s="68"/>
      <c r="N8566" s="4"/>
    </row>
    <row r="8567" spans="2:14">
      <c r="B8567" s="59" t="s">
        <v>14255</v>
      </c>
      <c r="C8567" s="7" t="s">
        <v>14256</v>
      </c>
      <c r="I8567" s="64"/>
      <c r="J8567" s="65"/>
      <c r="K8567" s="10"/>
      <c r="L8567" s="21">
        <v>572.42758620689654</v>
      </c>
      <c r="M8567" s="68"/>
      <c r="N8567" s="4"/>
    </row>
    <row r="8568" spans="2:14">
      <c r="B8568" s="59" t="s">
        <v>14257</v>
      </c>
      <c r="C8568" s="7" t="s">
        <v>14258</v>
      </c>
      <c r="I8568" s="64"/>
      <c r="J8568" s="65"/>
      <c r="K8568" s="10"/>
      <c r="L8568" s="21">
        <v>857.62643678160919</v>
      </c>
      <c r="M8568" s="68"/>
      <c r="N8568" s="4"/>
    </row>
    <row r="8569" spans="2:14">
      <c r="B8569" s="59" t="s">
        <v>14259</v>
      </c>
      <c r="C8569" s="7" t="s">
        <v>14260</v>
      </c>
      <c r="I8569" s="64"/>
      <c r="J8569" s="65"/>
      <c r="K8569" s="10"/>
      <c r="L8569" s="21">
        <v>337.97586206896551</v>
      </c>
      <c r="M8569" s="68"/>
      <c r="N8569" s="4"/>
    </row>
    <row r="8570" spans="2:14">
      <c r="B8570" s="59" t="s">
        <v>14261</v>
      </c>
      <c r="C8570" s="7" t="s">
        <v>14262</v>
      </c>
      <c r="I8570" s="64"/>
      <c r="J8570" s="65"/>
      <c r="K8570" s="10"/>
      <c r="L8570" s="21">
        <v>505.44137931034481</v>
      </c>
      <c r="M8570" s="68"/>
      <c r="N8570" s="4"/>
    </row>
    <row r="8571" spans="2:14">
      <c r="B8571" s="59" t="s">
        <v>14263</v>
      </c>
      <c r="C8571" s="7" t="s">
        <v>14264</v>
      </c>
      <c r="I8571" s="64"/>
      <c r="J8571" s="65"/>
      <c r="K8571" s="10"/>
      <c r="L8571" s="21">
        <v>672.90689655172412</v>
      </c>
      <c r="M8571" s="68"/>
      <c r="N8571" s="4"/>
    </row>
    <row r="8572" spans="2:14">
      <c r="B8572" s="59" t="s">
        <v>14265</v>
      </c>
      <c r="C8572" s="7" t="s">
        <v>14266</v>
      </c>
      <c r="I8572" s="64"/>
      <c r="J8572" s="65"/>
      <c r="K8572" s="10"/>
      <c r="L8572" s="21">
        <v>1010.3752873563219</v>
      </c>
      <c r="M8572" s="68"/>
      <c r="N8572" s="4"/>
    </row>
    <row r="8573" spans="2:14">
      <c r="B8573" s="59" t="s">
        <v>14267</v>
      </c>
      <c r="C8573" s="7" t="s">
        <v>14268</v>
      </c>
      <c r="I8573" s="64"/>
      <c r="J8573" s="65"/>
      <c r="K8573" s="10"/>
      <c r="L8573" s="21">
        <v>376.03620689655173</v>
      </c>
      <c r="M8573" s="68"/>
      <c r="N8573" s="4"/>
    </row>
    <row r="8574" spans="2:14">
      <c r="B8574" s="59" t="s">
        <v>14269</v>
      </c>
      <c r="C8574" s="7" t="s">
        <v>14270</v>
      </c>
      <c r="I8574" s="64"/>
      <c r="J8574" s="65"/>
      <c r="K8574" s="10"/>
      <c r="L8574" s="21">
        <v>563.80057471264365</v>
      </c>
      <c r="M8574" s="68"/>
      <c r="N8574" s="4"/>
    </row>
    <row r="8575" spans="2:14">
      <c r="B8575" s="59" t="s">
        <v>14271</v>
      </c>
      <c r="C8575" s="7" t="s">
        <v>14272</v>
      </c>
      <c r="I8575" s="64"/>
      <c r="J8575" s="65"/>
      <c r="K8575" s="10"/>
      <c r="L8575" s="21">
        <v>750.55000000000007</v>
      </c>
      <c r="M8575" s="68"/>
      <c r="N8575" s="4"/>
    </row>
    <row r="8576" spans="2:14">
      <c r="B8576" s="59" t="s">
        <v>14273</v>
      </c>
      <c r="C8576" s="7" t="s">
        <v>14274</v>
      </c>
      <c r="I8576" s="64"/>
      <c r="J8576" s="65"/>
      <c r="K8576" s="10"/>
      <c r="L8576" s="21">
        <v>1125.0637931034482</v>
      </c>
      <c r="M8576" s="68"/>
      <c r="N8576" s="4"/>
    </row>
    <row r="8577" spans="2:14">
      <c r="B8577" s="59" t="s">
        <v>14275</v>
      </c>
      <c r="C8577" s="7" t="s">
        <v>14276</v>
      </c>
      <c r="I8577" s="64"/>
      <c r="J8577" s="65"/>
      <c r="K8577" s="10"/>
      <c r="L8577" s="21">
        <v>57.851724137931036</v>
      </c>
      <c r="M8577" s="68"/>
      <c r="N8577" s="4"/>
    </row>
    <row r="8578" spans="2:14">
      <c r="B8578" s="59" t="s">
        <v>14277</v>
      </c>
      <c r="C8578" s="7" t="s">
        <v>14278</v>
      </c>
      <c r="I8578" s="64"/>
      <c r="J8578" s="65"/>
      <c r="K8578" s="10"/>
      <c r="L8578" s="21">
        <v>85.762643678160927</v>
      </c>
      <c r="M8578" s="68"/>
      <c r="N8578" s="4"/>
    </row>
    <row r="8579" spans="2:14">
      <c r="B8579" s="59" t="s">
        <v>4</v>
      </c>
      <c r="C8579" s="7" t="s">
        <v>14279</v>
      </c>
      <c r="I8579" s="64"/>
      <c r="J8579" s="65"/>
      <c r="K8579" s="10"/>
      <c r="L8579" s="21">
        <v>112.65862068965518</v>
      </c>
      <c r="M8579" s="68"/>
      <c r="N8579" s="4"/>
    </row>
    <row r="8580" spans="2:14">
      <c r="B8580" s="59" t="s">
        <v>14280</v>
      </c>
      <c r="C8580" s="7" t="s">
        <v>14281</v>
      </c>
      <c r="I8580" s="64"/>
      <c r="J8580" s="65"/>
      <c r="K8580" s="10"/>
      <c r="L8580" s="21">
        <v>170.51034482758621</v>
      </c>
      <c r="M8580" s="68"/>
      <c r="N8580" s="4"/>
    </row>
    <row r="8581" spans="2:14">
      <c r="B8581" s="59" t="s">
        <v>14282</v>
      </c>
      <c r="C8581" s="7" t="s">
        <v>14283</v>
      </c>
      <c r="I8581" s="64"/>
      <c r="J8581" s="65"/>
      <c r="K8581" s="10"/>
      <c r="L8581" s="21">
        <v>286.21379310344827</v>
      </c>
      <c r="M8581" s="68"/>
      <c r="N8581" s="4"/>
    </row>
    <row r="8582" spans="2:14">
      <c r="B8582" s="59" t="s">
        <v>14284</v>
      </c>
      <c r="C8582" s="7" t="s">
        <v>14285</v>
      </c>
      <c r="I8582" s="64"/>
      <c r="J8582" s="65"/>
      <c r="K8582" s="10"/>
      <c r="L8582" s="21">
        <v>516.09827586206893</v>
      </c>
      <c r="M8582" s="68"/>
      <c r="N8582" s="4"/>
    </row>
    <row r="8583" spans="2:14">
      <c r="B8583" s="59" t="s">
        <v>14286</v>
      </c>
      <c r="C8583" s="7" t="s">
        <v>14287</v>
      </c>
      <c r="I8583" s="64"/>
      <c r="J8583" s="65"/>
      <c r="K8583" s="10"/>
      <c r="L8583" s="21">
        <v>470.42586206896556</v>
      </c>
      <c r="M8583" s="68"/>
      <c r="N8583" s="4"/>
    </row>
    <row r="8584" spans="2:14">
      <c r="B8584" s="59" t="s">
        <v>14288</v>
      </c>
      <c r="C8584" s="7" t="s">
        <v>14289</v>
      </c>
      <c r="I8584" s="64"/>
      <c r="J8584" s="65"/>
      <c r="K8584" s="10"/>
      <c r="L8584" s="21">
        <v>1010.8827586206896</v>
      </c>
      <c r="M8584" s="68"/>
      <c r="N8584" s="4"/>
    </row>
    <row r="8585" spans="2:14">
      <c r="B8585" s="59" t="s">
        <v>14290</v>
      </c>
      <c r="C8585" s="7" t="s">
        <v>14291</v>
      </c>
      <c r="I8585" s="64"/>
      <c r="J8585" s="65"/>
      <c r="K8585" s="10"/>
      <c r="L8585" s="21">
        <v>295.85574712643677</v>
      </c>
      <c r="M8585" s="68"/>
      <c r="N8585" s="4"/>
    </row>
    <row r="8586" spans="2:14">
      <c r="B8586" s="59" t="s">
        <v>14292</v>
      </c>
      <c r="C8586" s="7" t="s">
        <v>14293</v>
      </c>
      <c r="I8586" s="64"/>
      <c r="J8586" s="65"/>
      <c r="K8586" s="10"/>
      <c r="L8586" s="21">
        <v>531.32241379310346</v>
      </c>
      <c r="M8586" s="68"/>
      <c r="N8586" s="4"/>
    </row>
    <row r="8587" spans="2:14">
      <c r="B8587" s="59" t="s">
        <v>14294</v>
      </c>
      <c r="C8587" s="7" t="s">
        <v>14295</v>
      </c>
      <c r="I8587" s="64"/>
      <c r="J8587" s="65"/>
      <c r="K8587" s="10"/>
      <c r="L8587" s="21">
        <v>488.1873563218391</v>
      </c>
      <c r="M8587" s="68"/>
      <c r="N8587" s="4"/>
    </row>
    <row r="8588" spans="2:14">
      <c r="B8588" s="59" t="s">
        <v>14296</v>
      </c>
      <c r="C8588" s="7" t="s">
        <v>14297</v>
      </c>
      <c r="I8588" s="64"/>
      <c r="J8588" s="65"/>
      <c r="K8588" s="10"/>
      <c r="L8588" s="21">
        <v>1052.4954022988506</v>
      </c>
      <c r="M8588" s="68"/>
      <c r="N8588" s="4"/>
    </row>
    <row r="8589" spans="2:14">
      <c r="B8589" s="59" t="s">
        <v>14298</v>
      </c>
      <c r="C8589" s="7" t="s">
        <v>14299</v>
      </c>
      <c r="I8589" s="64"/>
      <c r="J8589" s="65"/>
      <c r="K8589" s="10"/>
      <c r="L8589" s="21">
        <v>342.03563218390809</v>
      </c>
      <c r="M8589" s="68"/>
      <c r="N8589" s="4"/>
    </row>
    <row r="8590" spans="2:14">
      <c r="B8590" s="59" t="s">
        <v>14300</v>
      </c>
      <c r="C8590" s="7" t="s">
        <v>14301</v>
      </c>
      <c r="I8590" s="64"/>
      <c r="J8590" s="65"/>
      <c r="K8590" s="10"/>
      <c r="L8590" s="21">
        <v>442.51494252873562</v>
      </c>
      <c r="M8590" s="68"/>
      <c r="N8590" s="4"/>
    </row>
    <row r="8591" spans="2:14">
      <c r="B8591" s="59" t="s">
        <v>14302</v>
      </c>
      <c r="C8591" s="7" t="s">
        <v>14303</v>
      </c>
      <c r="I8591" s="64"/>
      <c r="J8591" s="65"/>
      <c r="K8591" s="10"/>
      <c r="L8591" s="21">
        <v>565.32298850574716</v>
      </c>
      <c r="M8591" s="68"/>
      <c r="N8591" s="4"/>
    </row>
    <row r="8592" spans="2:14">
      <c r="B8592" s="59" t="s">
        <v>14304</v>
      </c>
      <c r="C8592" s="7" t="s">
        <v>14305</v>
      </c>
      <c r="I8592" s="64"/>
      <c r="J8592" s="65"/>
      <c r="K8592" s="10"/>
      <c r="L8592" s="21">
        <v>882.49252873563216</v>
      </c>
      <c r="M8592" s="68"/>
      <c r="N8592" s="4"/>
    </row>
    <row r="8593" spans="2:14">
      <c r="B8593" s="59" t="s">
        <v>14306</v>
      </c>
      <c r="C8593" s="7" t="s">
        <v>14307</v>
      </c>
      <c r="I8593" s="64"/>
      <c r="J8593" s="65"/>
      <c r="K8593" s="10"/>
      <c r="L8593" s="21">
        <v>691.68333333333328</v>
      </c>
      <c r="M8593" s="68"/>
      <c r="N8593" s="4"/>
    </row>
    <row r="8594" spans="2:14">
      <c r="B8594" s="59" t="s">
        <v>14308</v>
      </c>
      <c r="C8594" s="7" t="s">
        <v>14309</v>
      </c>
      <c r="I8594" s="64"/>
      <c r="J8594" s="65"/>
      <c r="K8594" s="10"/>
      <c r="L8594" s="21">
        <v>1038.2862068965517</v>
      </c>
      <c r="M8594" s="68"/>
      <c r="N8594" s="4"/>
    </row>
    <row r="8595" spans="2:14">
      <c r="B8595" s="59" t="s">
        <v>14310</v>
      </c>
      <c r="C8595" s="7" t="s">
        <v>14311</v>
      </c>
      <c r="I8595" s="64"/>
      <c r="J8595" s="65"/>
      <c r="K8595" s="10"/>
      <c r="L8595" s="21">
        <v>1382.3517241379309</v>
      </c>
      <c r="M8595" s="68"/>
      <c r="N8595" s="4"/>
    </row>
    <row r="8596" spans="2:14">
      <c r="B8596" s="59" t="s">
        <v>14312</v>
      </c>
      <c r="C8596" s="7" t="s">
        <v>14313</v>
      </c>
      <c r="I8596" s="64"/>
      <c r="J8596" s="65"/>
      <c r="K8596" s="10"/>
      <c r="L8596" s="21">
        <v>2073.5275862068966</v>
      </c>
      <c r="M8596" s="68"/>
      <c r="N8596" s="4"/>
    </row>
    <row r="8597" spans="2:14">
      <c r="B8597" s="59" t="s">
        <v>37154</v>
      </c>
      <c r="C8597" s="7" t="s">
        <v>39324</v>
      </c>
      <c r="I8597" s="64"/>
      <c r="J8597" s="65"/>
      <c r="K8597" s="10"/>
      <c r="L8597" s="21">
        <v>698.78793103448277</v>
      </c>
      <c r="M8597" s="68"/>
      <c r="N8597" s="4"/>
    </row>
    <row r="8598" spans="2:14">
      <c r="B8598" s="59" t="s">
        <v>14314</v>
      </c>
      <c r="C8598" s="7" t="s">
        <v>14315</v>
      </c>
      <c r="I8598" s="64"/>
      <c r="J8598" s="65"/>
      <c r="K8598" s="10"/>
      <c r="L8598" s="21">
        <v>1038.2862068965517</v>
      </c>
      <c r="M8598" s="68"/>
      <c r="N8598" s="4"/>
    </row>
    <row r="8599" spans="2:14">
      <c r="B8599" s="59" t="s">
        <v>14316</v>
      </c>
      <c r="C8599" s="7" t="s">
        <v>14317</v>
      </c>
      <c r="I8599" s="64"/>
      <c r="J8599" s="65"/>
      <c r="K8599" s="10"/>
      <c r="L8599" s="21">
        <v>1382.3517241379309</v>
      </c>
      <c r="M8599" s="68"/>
      <c r="N8599" s="4"/>
    </row>
    <row r="8600" spans="2:14">
      <c r="B8600" s="59" t="s">
        <v>14318</v>
      </c>
      <c r="C8600" s="7" t="s">
        <v>14319</v>
      </c>
      <c r="I8600" s="64"/>
      <c r="J8600" s="65"/>
      <c r="K8600" s="10"/>
      <c r="L8600" s="21">
        <v>2073.5275862068966</v>
      </c>
      <c r="M8600" s="68"/>
      <c r="N8600" s="4"/>
    </row>
    <row r="8601" spans="2:14">
      <c r="B8601" s="59" t="s">
        <v>14320</v>
      </c>
      <c r="C8601" s="7" t="s">
        <v>14321</v>
      </c>
      <c r="I8601" s="64"/>
      <c r="J8601" s="65"/>
      <c r="K8601" s="10"/>
      <c r="L8601" s="21">
        <v>728.728735632184</v>
      </c>
      <c r="M8601" s="68"/>
      <c r="N8601" s="4"/>
    </row>
    <row r="8602" spans="2:14">
      <c r="B8602" s="59" t="s">
        <v>14322</v>
      </c>
      <c r="C8602" s="7" t="s">
        <v>14323</v>
      </c>
      <c r="I8602" s="64"/>
      <c r="J8602" s="65"/>
      <c r="K8602" s="10"/>
      <c r="L8602" s="21">
        <v>1092.0781609195403</v>
      </c>
      <c r="M8602" s="68"/>
      <c r="N8602" s="4"/>
    </row>
    <row r="8603" spans="2:14">
      <c r="B8603" s="59" t="s">
        <v>14324</v>
      </c>
      <c r="C8603" s="7" t="s">
        <v>14325</v>
      </c>
      <c r="I8603" s="64"/>
      <c r="J8603" s="65"/>
      <c r="K8603" s="10"/>
      <c r="L8603" s="21">
        <v>1455.4275862068966</v>
      </c>
      <c r="M8603" s="68"/>
      <c r="N8603" s="4"/>
    </row>
    <row r="8604" spans="2:14">
      <c r="B8604" s="59" t="s">
        <v>14326</v>
      </c>
      <c r="C8604" s="7" t="s">
        <v>14327</v>
      </c>
      <c r="I8604" s="64"/>
      <c r="J8604" s="65"/>
      <c r="K8604" s="10"/>
      <c r="L8604" s="21">
        <v>2182.1264367816093</v>
      </c>
      <c r="M8604" s="68"/>
      <c r="N8604" s="4"/>
    </row>
    <row r="8605" spans="2:14">
      <c r="B8605" s="59" t="s">
        <v>14328</v>
      </c>
      <c r="C8605" s="7" t="s">
        <v>14329</v>
      </c>
      <c r="I8605" s="64"/>
      <c r="J8605" s="65"/>
      <c r="K8605" s="10"/>
      <c r="L8605" s="21">
        <v>728.728735632184</v>
      </c>
      <c r="M8605" s="68"/>
      <c r="N8605" s="4"/>
    </row>
    <row r="8606" spans="2:14">
      <c r="B8606" s="59" t="s">
        <v>14330</v>
      </c>
      <c r="C8606" s="7" t="s">
        <v>14331</v>
      </c>
      <c r="I8606" s="64"/>
      <c r="J8606" s="65"/>
      <c r="K8606" s="10"/>
      <c r="L8606" s="21">
        <v>1092.0781609195403</v>
      </c>
      <c r="M8606" s="68"/>
      <c r="N8606" s="4"/>
    </row>
    <row r="8607" spans="2:14">
      <c r="B8607" s="59" t="s">
        <v>14332</v>
      </c>
      <c r="C8607" s="7" t="s">
        <v>14333</v>
      </c>
      <c r="I8607" s="64"/>
      <c r="J8607" s="65"/>
      <c r="K8607" s="10"/>
      <c r="L8607" s="21">
        <v>1455.4275862068966</v>
      </c>
      <c r="M8607" s="68"/>
      <c r="N8607" s="4"/>
    </row>
    <row r="8608" spans="2:14">
      <c r="B8608" s="59" t="s">
        <v>14334</v>
      </c>
      <c r="C8608" s="7" t="s">
        <v>14335</v>
      </c>
      <c r="I8608" s="64"/>
      <c r="J8608" s="65"/>
      <c r="K8608" s="10"/>
      <c r="L8608" s="21">
        <v>2182.1264367816093</v>
      </c>
      <c r="M8608" s="68"/>
      <c r="N8608" s="4"/>
    </row>
    <row r="8609" spans="2:14">
      <c r="B8609" s="59" t="s">
        <v>14336</v>
      </c>
      <c r="C8609" s="7" t="s">
        <v>14337</v>
      </c>
      <c r="I8609" s="64"/>
      <c r="J8609" s="65"/>
      <c r="K8609" s="10"/>
      <c r="L8609" s="21">
        <v>391.76781609195405</v>
      </c>
      <c r="M8609" s="68"/>
      <c r="N8609" s="4"/>
    </row>
    <row r="8610" spans="2:14">
      <c r="B8610" s="59" t="s">
        <v>14338</v>
      </c>
      <c r="C8610" s="7" t="s">
        <v>14339</v>
      </c>
      <c r="I8610" s="64"/>
      <c r="J8610" s="65"/>
      <c r="K8610" s="10"/>
      <c r="L8610" s="21">
        <v>587.65172413793107</v>
      </c>
      <c r="M8610" s="68"/>
      <c r="N8610" s="4"/>
    </row>
    <row r="8611" spans="2:14">
      <c r="B8611" s="59" t="s">
        <v>14340</v>
      </c>
      <c r="C8611" s="7" t="s">
        <v>14341</v>
      </c>
      <c r="I8611" s="64"/>
      <c r="J8611" s="65"/>
      <c r="K8611" s="10"/>
      <c r="L8611" s="21">
        <v>783.02816091954026</v>
      </c>
      <c r="M8611" s="68"/>
      <c r="N8611" s="4"/>
    </row>
    <row r="8612" spans="2:14">
      <c r="B8612" s="59" t="s">
        <v>14342</v>
      </c>
      <c r="C8612" s="7" t="s">
        <v>14343</v>
      </c>
      <c r="I8612" s="64"/>
      <c r="J8612" s="65"/>
      <c r="K8612" s="10"/>
      <c r="L8612" s="21">
        <v>1173.2735632183908</v>
      </c>
      <c r="M8612" s="68"/>
      <c r="N8612" s="4"/>
    </row>
    <row r="8613" spans="2:14">
      <c r="B8613" s="59" t="s">
        <v>14344</v>
      </c>
      <c r="C8613" s="7" t="s">
        <v>14345</v>
      </c>
      <c r="I8613" s="64"/>
      <c r="J8613" s="65"/>
      <c r="K8613" s="10"/>
      <c r="L8613" s="21">
        <v>391.76781609195405</v>
      </c>
      <c r="M8613" s="68"/>
      <c r="N8613" s="4"/>
    </row>
    <row r="8614" spans="2:14">
      <c r="B8614" s="59" t="s">
        <v>14346</v>
      </c>
      <c r="C8614" s="7" t="s">
        <v>14347</v>
      </c>
      <c r="I8614" s="64"/>
      <c r="J8614" s="65"/>
      <c r="K8614" s="10"/>
      <c r="L8614" s="21">
        <v>587.65172413793107</v>
      </c>
      <c r="M8614" s="68"/>
      <c r="N8614" s="4"/>
    </row>
    <row r="8615" spans="2:14">
      <c r="B8615" s="59" t="s">
        <v>14348</v>
      </c>
      <c r="C8615" s="7" t="s">
        <v>14349</v>
      </c>
      <c r="I8615" s="64"/>
      <c r="J8615" s="65"/>
      <c r="K8615" s="10"/>
      <c r="L8615" s="21">
        <v>783.02816091954026</v>
      </c>
      <c r="M8615" s="68"/>
      <c r="N8615" s="4"/>
    </row>
    <row r="8616" spans="2:14">
      <c r="B8616" s="59" t="s">
        <v>14350</v>
      </c>
      <c r="C8616" s="7" t="s">
        <v>14351</v>
      </c>
      <c r="I8616" s="64"/>
      <c r="J8616" s="65"/>
      <c r="K8616" s="10"/>
      <c r="L8616" s="21">
        <v>1173.2735632183908</v>
      </c>
      <c r="M8616" s="68"/>
      <c r="N8616" s="4"/>
    </row>
    <row r="8617" spans="2:14">
      <c r="B8617" s="59" t="s">
        <v>14352</v>
      </c>
      <c r="C8617" s="7" t="s">
        <v>14353</v>
      </c>
      <c r="I8617" s="64"/>
      <c r="J8617" s="65"/>
      <c r="K8617" s="10"/>
      <c r="L8617" s="21">
        <v>391.76781609195405</v>
      </c>
      <c r="M8617" s="68"/>
      <c r="N8617" s="4"/>
    </row>
    <row r="8618" spans="2:14">
      <c r="B8618" s="59" t="s">
        <v>14354</v>
      </c>
      <c r="C8618" s="7" t="s">
        <v>14355</v>
      </c>
      <c r="I8618" s="64"/>
      <c r="J8618" s="65"/>
      <c r="K8618" s="10"/>
      <c r="L8618" s="21">
        <v>587.65172413793107</v>
      </c>
      <c r="M8618" s="68"/>
      <c r="N8618" s="4"/>
    </row>
    <row r="8619" spans="2:14">
      <c r="B8619" s="59" t="s">
        <v>14356</v>
      </c>
      <c r="C8619" s="7" t="s">
        <v>14357</v>
      </c>
      <c r="I8619" s="64"/>
      <c r="J8619" s="65"/>
      <c r="K8619" s="10"/>
      <c r="L8619" s="21">
        <v>783.02816091954026</v>
      </c>
      <c r="M8619" s="68"/>
      <c r="N8619" s="4"/>
    </row>
    <row r="8620" spans="2:14">
      <c r="B8620" s="59" t="s">
        <v>14358</v>
      </c>
      <c r="C8620" s="7" t="s">
        <v>14359</v>
      </c>
      <c r="I8620" s="64"/>
      <c r="J8620" s="65"/>
      <c r="K8620" s="10"/>
      <c r="L8620" s="21">
        <v>1173.2735632183908</v>
      </c>
      <c r="M8620" s="68"/>
      <c r="N8620" s="4"/>
    </row>
    <row r="8621" spans="2:14">
      <c r="B8621" s="59" t="s">
        <v>14360</v>
      </c>
      <c r="C8621" s="7" t="s">
        <v>14361</v>
      </c>
      <c r="I8621" s="64"/>
      <c r="J8621" s="65"/>
      <c r="K8621" s="10"/>
      <c r="L8621" s="21">
        <v>483.62011494252874</v>
      </c>
      <c r="M8621" s="68"/>
      <c r="N8621" s="4"/>
    </row>
    <row r="8622" spans="2:14">
      <c r="B8622" s="59" t="s">
        <v>14362</v>
      </c>
      <c r="C8622" s="7" t="s">
        <v>14363</v>
      </c>
      <c r="I8622" s="64"/>
      <c r="J8622" s="65"/>
      <c r="K8622" s="10"/>
      <c r="L8622" s="21">
        <v>724.16149425287358</v>
      </c>
      <c r="M8622" s="68"/>
      <c r="N8622" s="4"/>
    </row>
    <row r="8623" spans="2:14">
      <c r="B8623" s="59" t="s">
        <v>14364</v>
      </c>
      <c r="C8623" s="7" t="s">
        <v>14365</v>
      </c>
      <c r="I8623" s="64"/>
      <c r="J8623" s="65"/>
      <c r="K8623" s="10"/>
      <c r="L8623" s="21">
        <v>965.71781609195398</v>
      </c>
      <c r="M8623" s="68"/>
      <c r="N8623" s="4"/>
    </row>
    <row r="8624" spans="2:14">
      <c r="B8624" s="59" t="s">
        <v>14366</v>
      </c>
      <c r="C8624" s="7" t="s">
        <v>14367</v>
      </c>
      <c r="I8624" s="64"/>
      <c r="J8624" s="65"/>
      <c r="K8624" s="10"/>
      <c r="L8624" s="21">
        <v>1447.3080459770115</v>
      </c>
      <c r="M8624" s="68"/>
      <c r="N8624" s="4"/>
    </row>
    <row r="8625" spans="2:14">
      <c r="B8625" s="59" t="s">
        <v>14368</v>
      </c>
      <c r="C8625" s="7" t="s">
        <v>14369</v>
      </c>
      <c r="I8625" s="64"/>
      <c r="J8625" s="65"/>
      <c r="K8625" s="10"/>
      <c r="L8625" s="21">
        <v>410.03678160919543</v>
      </c>
      <c r="M8625" s="68"/>
      <c r="N8625" s="4"/>
    </row>
    <row r="8626" spans="2:14">
      <c r="B8626" s="59" t="s">
        <v>14370</v>
      </c>
      <c r="C8626" s="7" t="s">
        <v>14371</v>
      </c>
      <c r="I8626" s="64"/>
      <c r="J8626" s="65"/>
      <c r="K8626" s="10"/>
      <c r="L8626" s="21">
        <v>452.66436781609195</v>
      </c>
      <c r="M8626" s="68"/>
      <c r="N8626" s="4"/>
    </row>
    <row r="8627" spans="2:14">
      <c r="B8627" s="59" t="s">
        <v>14372</v>
      </c>
      <c r="C8627" s="7" t="s">
        <v>14373</v>
      </c>
      <c r="I8627" s="64"/>
      <c r="J8627" s="65"/>
      <c r="K8627" s="10"/>
      <c r="L8627" s="21">
        <v>120.27068965517242</v>
      </c>
      <c r="M8627" s="68"/>
      <c r="N8627" s="4"/>
    </row>
    <row r="8628" spans="2:14">
      <c r="B8628" s="59" t="s">
        <v>14374</v>
      </c>
      <c r="C8628" s="7" t="s">
        <v>14375</v>
      </c>
      <c r="I8628" s="64"/>
      <c r="J8628" s="65"/>
      <c r="K8628" s="10"/>
      <c r="L8628" s="21">
        <v>180.15229885057471</v>
      </c>
      <c r="M8628" s="68"/>
      <c r="N8628" s="4"/>
    </row>
    <row r="8629" spans="2:14">
      <c r="B8629" s="59" t="s">
        <v>14376</v>
      </c>
      <c r="C8629" s="7" t="s">
        <v>14377</v>
      </c>
      <c r="I8629" s="64"/>
      <c r="J8629" s="65"/>
      <c r="K8629" s="10"/>
      <c r="L8629" s="21">
        <v>238.51149425287355</v>
      </c>
      <c r="M8629" s="68"/>
      <c r="N8629" s="4"/>
    </row>
    <row r="8630" spans="2:14">
      <c r="B8630" s="59" t="s">
        <v>14378</v>
      </c>
      <c r="C8630" s="7" t="s">
        <v>14379</v>
      </c>
      <c r="I8630" s="64"/>
      <c r="J8630" s="65"/>
      <c r="K8630" s="10"/>
      <c r="L8630" s="21">
        <v>356.75229885057473</v>
      </c>
      <c r="M8630" s="68"/>
      <c r="N8630" s="4"/>
    </row>
    <row r="8631" spans="2:14">
      <c r="B8631" s="59" t="s">
        <v>14380</v>
      </c>
      <c r="C8631" s="7" t="s">
        <v>14381</v>
      </c>
      <c r="I8631" s="64"/>
      <c r="J8631" s="65"/>
      <c r="K8631" s="10"/>
      <c r="L8631" s="21">
        <v>182.68965517241378</v>
      </c>
      <c r="M8631" s="68"/>
      <c r="N8631" s="4"/>
    </row>
    <row r="8632" spans="2:14">
      <c r="B8632" s="59" t="s">
        <v>14382</v>
      </c>
      <c r="C8632" s="7" t="s">
        <v>14383</v>
      </c>
      <c r="I8632" s="64"/>
      <c r="J8632" s="65"/>
      <c r="K8632" s="10"/>
      <c r="L8632" s="21">
        <v>273.01954022988508</v>
      </c>
      <c r="M8632" s="68"/>
      <c r="N8632" s="4"/>
    </row>
    <row r="8633" spans="2:14">
      <c r="B8633" s="59" t="s">
        <v>14384</v>
      </c>
      <c r="C8633" s="7" t="s">
        <v>14385</v>
      </c>
      <c r="I8633" s="64"/>
      <c r="J8633" s="65"/>
      <c r="K8633" s="10"/>
      <c r="L8633" s="21">
        <v>362.33448275862071</v>
      </c>
      <c r="M8633" s="68"/>
      <c r="N8633" s="4"/>
    </row>
    <row r="8634" spans="2:14">
      <c r="B8634" s="59" t="s">
        <v>14386</v>
      </c>
      <c r="C8634" s="7" t="s">
        <v>14387</v>
      </c>
      <c r="I8634" s="64"/>
      <c r="J8634" s="65"/>
      <c r="K8634" s="10"/>
      <c r="L8634" s="21">
        <v>542.99425287356325</v>
      </c>
      <c r="M8634" s="68"/>
      <c r="N8634" s="4"/>
    </row>
    <row r="8635" spans="2:14">
      <c r="B8635" s="59" t="s">
        <v>14388</v>
      </c>
      <c r="C8635" s="7" t="s">
        <v>14389</v>
      </c>
      <c r="I8635" s="64"/>
      <c r="J8635" s="65"/>
      <c r="K8635" s="10"/>
      <c r="L8635" s="21">
        <v>289.25862068965517</v>
      </c>
      <c r="M8635" s="68"/>
      <c r="N8635" s="4"/>
    </row>
    <row r="8636" spans="2:14">
      <c r="B8636" s="59" t="s">
        <v>14390</v>
      </c>
      <c r="C8636" s="7" t="s">
        <v>14391</v>
      </c>
      <c r="I8636" s="64"/>
      <c r="J8636" s="65"/>
      <c r="K8636" s="10"/>
      <c r="L8636" s="21">
        <v>433.38045977011495</v>
      </c>
      <c r="M8636" s="68"/>
      <c r="N8636" s="4"/>
    </row>
    <row r="8637" spans="2:14">
      <c r="B8637" s="59" t="s">
        <v>14392</v>
      </c>
      <c r="C8637" s="7" t="s">
        <v>14393</v>
      </c>
      <c r="I8637" s="64"/>
      <c r="J8637" s="65"/>
      <c r="K8637" s="10"/>
      <c r="L8637" s="21">
        <v>578.00977011494251</v>
      </c>
      <c r="M8637" s="68"/>
      <c r="N8637" s="4"/>
    </row>
    <row r="8638" spans="2:14">
      <c r="B8638" s="59" t="s">
        <v>14394</v>
      </c>
      <c r="C8638" s="7" t="s">
        <v>14395</v>
      </c>
      <c r="I8638" s="64"/>
      <c r="J8638" s="65"/>
      <c r="K8638" s="10"/>
      <c r="L8638" s="21">
        <v>865.74597701149423</v>
      </c>
      <c r="M8638" s="68"/>
      <c r="N8638" s="4"/>
    </row>
    <row r="8639" spans="2:14">
      <c r="B8639" s="59" t="s">
        <v>14396</v>
      </c>
      <c r="C8639" s="7" t="s">
        <v>14397</v>
      </c>
      <c r="I8639" s="64"/>
      <c r="J8639" s="65"/>
      <c r="K8639" s="10"/>
      <c r="L8639" s="21">
        <v>386.69310344827585</v>
      </c>
      <c r="M8639" s="68"/>
      <c r="N8639" s="4"/>
    </row>
    <row r="8640" spans="2:14">
      <c r="B8640" s="59" t="s">
        <v>14398</v>
      </c>
      <c r="C8640" s="7" t="s">
        <v>14399</v>
      </c>
      <c r="I8640" s="64"/>
      <c r="J8640" s="65"/>
      <c r="K8640" s="10"/>
      <c r="L8640" s="21">
        <v>578.51724137931035</v>
      </c>
      <c r="M8640" s="68"/>
      <c r="N8640" s="4"/>
    </row>
    <row r="8641" spans="2:14">
      <c r="B8641" s="59" t="s">
        <v>14400</v>
      </c>
      <c r="C8641" s="7" t="s">
        <v>14401</v>
      </c>
      <c r="I8641" s="64"/>
      <c r="J8641" s="65"/>
      <c r="K8641" s="10"/>
      <c r="L8641" s="21">
        <v>770.84885057471263</v>
      </c>
      <c r="M8641" s="68"/>
      <c r="N8641" s="4"/>
    </row>
    <row r="8642" spans="2:14">
      <c r="B8642" s="59" t="s">
        <v>14402</v>
      </c>
      <c r="C8642" s="7" t="s">
        <v>14403</v>
      </c>
      <c r="I8642" s="64"/>
      <c r="J8642" s="65"/>
      <c r="K8642" s="10"/>
      <c r="L8642" s="21">
        <v>1155.5120689655173</v>
      </c>
      <c r="M8642" s="68"/>
      <c r="N8642" s="4"/>
    </row>
    <row r="8643" spans="2:14">
      <c r="B8643" s="59" t="s">
        <v>14404</v>
      </c>
      <c r="C8643" s="7" t="s">
        <v>14405</v>
      </c>
      <c r="I8643" s="64"/>
      <c r="J8643" s="65"/>
      <c r="K8643" s="10"/>
      <c r="L8643" s="21">
        <v>1010.3752873563219</v>
      </c>
      <c r="M8643" s="68"/>
      <c r="N8643" s="4"/>
    </row>
    <row r="8644" spans="2:14">
      <c r="B8644" s="59" t="s">
        <v>14406</v>
      </c>
      <c r="C8644" s="7" t="s">
        <v>14407</v>
      </c>
      <c r="I8644" s="64"/>
      <c r="J8644" s="65"/>
      <c r="K8644" s="10"/>
      <c r="L8644" s="21">
        <v>1010.3752873563219</v>
      </c>
      <c r="M8644" s="68"/>
      <c r="N8644" s="4"/>
    </row>
    <row r="8645" spans="2:14">
      <c r="B8645" s="59" t="s">
        <v>14408</v>
      </c>
      <c r="C8645" s="7" t="s">
        <v>14409</v>
      </c>
      <c r="I8645" s="64"/>
      <c r="J8645" s="65"/>
      <c r="K8645" s="10"/>
      <c r="L8645" s="21">
        <v>1010.3752873563219</v>
      </c>
      <c r="M8645" s="68"/>
      <c r="N8645" s="4"/>
    </row>
    <row r="8646" spans="2:14">
      <c r="B8646" s="59" t="s">
        <v>14410</v>
      </c>
      <c r="C8646" s="7" t="s">
        <v>14411</v>
      </c>
      <c r="I8646" s="64"/>
      <c r="J8646" s="65"/>
      <c r="K8646" s="10"/>
      <c r="L8646" s="21">
        <v>1051.480459770115</v>
      </c>
      <c r="M8646" s="68"/>
      <c r="N8646" s="4"/>
    </row>
    <row r="8647" spans="2:14">
      <c r="B8647" s="59" t="s">
        <v>14412</v>
      </c>
      <c r="C8647" s="7" t="s">
        <v>14413</v>
      </c>
      <c r="I8647" s="64"/>
      <c r="J8647" s="65"/>
      <c r="K8647" s="10"/>
      <c r="L8647" s="21">
        <v>1092.0781609195403</v>
      </c>
      <c r="M8647" s="68"/>
      <c r="N8647" s="4"/>
    </row>
    <row r="8648" spans="2:14">
      <c r="B8648" s="59" t="s">
        <v>14414</v>
      </c>
      <c r="C8648" s="7" t="s">
        <v>14415</v>
      </c>
      <c r="I8648" s="64"/>
      <c r="J8648" s="65"/>
      <c r="K8648" s="10"/>
      <c r="L8648" s="21">
        <v>174.57011494252873</v>
      </c>
      <c r="M8648" s="68"/>
      <c r="N8648" s="4"/>
    </row>
    <row r="8649" spans="2:14">
      <c r="B8649" s="59" t="s">
        <v>14416</v>
      </c>
      <c r="C8649" s="7" t="s">
        <v>14417</v>
      </c>
      <c r="I8649" s="64"/>
      <c r="J8649" s="65"/>
      <c r="K8649" s="10"/>
      <c r="L8649" s="21">
        <v>217.19770114942528</v>
      </c>
      <c r="M8649" s="68"/>
      <c r="N8649" s="4"/>
    </row>
    <row r="8650" spans="2:14">
      <c r="B8650" s="59" t="s">
        <v>14418</v>
      </c>
      <c r="C8650" s="7" t="s">
        <v>14419</v>
      </c>
      <c r="I8650" s="64"/>
      <c r="J8650" s="65"/>
      <c r="K8650" s="10"/>
      <c r="L8650" s="21">
        <v>174.57011494252873</v>
      </c>
      <c r="M8650" s="68"/>
      <c r="N8650" s="4"/>
    </row>
    <row r="8651" spans="2:14">
      <c r="B8651" s="59" t="s">
        <v>14420</v>
      </c>
      <c r="C8651" s="7" t="s">
        <v>14421</v>
      </c>
      <c r="I8651" s="64"/>
      <c r="J8651" s="65"/>
      <c r="K8651" s="10"/>
      <c r="L8651" s="21">
        <v>217.19770114942528</v>
      </c>
      <c r="M8651" s="68"/>
      <c r="N8651" s="4"/>
    </row>
    <row r="8652" spans="2:14">
      <c r="B8652" s="59" t="s">
        <v>14422</v>
      </c>
      <c r="C8652" s="7" t="s">
        <v>14423</v>
      </c>
      <c r="I8652" s="64"/>
      <c r="J8652" s="65"/>
      <c r="K8652" s="10"/>
      <c r="L8652" s="21">
        <v>174.57011494252873</v>
      </c>
      <c r="M8652" s="68"/>
      <c r="N8652" s="4"/>
    </row>
    <row r="8653" spans="2:14">
      <c r="B8653" s="59" t="s">
        <v>14424</v>
      </c>
      <c r="C8653" s="7" t="s">
        <v>14425</v>
      </c>
      <c r="I8653" s="64"/>
      <c r="J8653" s="65"/>
      <c r="K8653" s="10"/>
      <c r="L8653" s="21">
        <v>217.19770114942528</v>
      </c>
      <c r="M8653" s="68"/>
      <c r="N8653" s="4"/>
    </row>
    <row r="8654" spans="2:14">
      <c r="B8654" s="59" t="s">
        <v>14426</v>
      </c>
      <c r="C8654" s="7" t="s">
        <v>14427</v>
      </c>
      <c r="I8654" s="64"/>
      <c r="J8654" s="65"/>
      <c r="K8654" s="10"/>
      <c r="L8654" s="21">
        <v>174.57011494252873</v>
      </c>
      <c r="M8654" s="68"/>
      <c r="N8654" s="4"/>
    </row>
    <row r="8655" spans="2:14">
      <c r="B8655" s="59" t="s">
        <v>14428</v>
      </c>
      <c r="C8655" s="7" t="s">
        <v>14429</v>
      </c>
      <c r="I8655" s="64"/>
      <c r="J8655" s="65"/>
      <c r="K8655" s="10"/>
      <c r="L8655" s="21">
        <v>217.19770114942528</v>
      </c>
      <c r="M8655" s="68"/>
      <c r="N8655" s="4"/>
    </row>
    <row r="8656" spans="2:14">
      <c r="B8656" s="59" t="s">
        <v>14430</v>
      </c>
      <c r="C8656" s="7" t="s">
        <v>14431</v>
      </c>
      <c r="I8656" s="64"/>
      <c r="J8656" s="65"/>
      <c r="K8656" s="10"/>
      <c r="L8656" s="21">
        <v>1785.2839080459771</v>
      </c>
      <c r="M8656" s="68"/>
      <c r="N8656" s="4"/>
    </row>
    <row r="8657" spans="2:14">
      <c r="B8657" s="59" t="s">
        <v>14432</v>
      </c>
      <c r="C8657" s="7" t="s">
        <v>14433</v>
      </c>
      <c r="I8657" s="64"/>
      <c r="J8657" s="65"/>
      <c r="K8657" s="10"/>
      <c r="L8657" s="21">
        <v>21651.768965517243</v>
      </c>
      <c r="M8657" s="68"/>
      <c r="N8657" s="4"/>
    </row>
    <row r="8658" spans="2:14">
      <c r="B8658" s="59" t="s">
        <v>14434</v>
      </c>
      <c r="C8658" s="7" t="s">
        <v>14435</v>
      </c>
      <c r="I8658" s="64"/>
      <c r="J8658" s="65"/>
      <c r="K8658" s="10"/>
      <c r="L8658" s="21">
        <v>1764.9850574712643</v>
      </c>
      <c r="M8658" s="68"/>
      <c r="N8658" s="4"/>
    </row>
    <row r="8659" spans="2:14">
      <c r="B8659" s="59" t="s">
        <v>14436</v>
      </c>
      <c r="C8659" s="7" t="s">
        <v>14437</v>
      </c>
      <c r="I8659" s="64"/>
      <c r="J8659" s="65"/>
      <c r="K8659" s="10"/>
      <c r="L8659" s="21">
        <v>2182.1264367816093</v>
      </c>
      <c r="M8659" s="68"/>
      <c r="N8659" s="4"/>
    </row>
    <row r="8660" spans="2:14">
      <c r="B8660" s="59" t="s">
        <v>14438</v>
      </c>
      <c r="C8660" s="7" t="s">
        <v>14439</v>
      </c>
      <c r="I8660" s="64"/>
      <c r="J8660" s="65"/>
      <c r="K8660" s="10"/>
      <c r="L8660" s="21">
        <v>2454.1310344827589</v>
      </c>
      <c r="M8660" s="68"/>
      <c r="N8660" s="4"/>
    </row>
    <row r="8661" spans="2:14">
      <c r="B8661" s="59" t="s">
        <v>14440</v>
      </c>
      <c r="C8661" s="7" t="s">
        <v>14441</v>
      </c>
      <c r="I8661" s="64"/>
      <c r="J8661" s="65"/>
      <c r="K8661" s="10"/>
      <c r="L8661" s="21">
        <v>2182.1264367816093</v>
      </c>
      <c r="M8661" s="68"/>
      <c r="N8661" s="4"/>
    </row>
    <row r="8662" spans="2:14">
      <c r="B8662" s="59" t="s">
        <v>14442</v>
      </c>
      <c r="C8662" s="7" t="s">
        <v>14443</v>
      </c>
      <c r="I8662" s="64"/>
      <c r="J8662" s="65"/>
      <c r="K8662" s="10"/>
      <c r="L8662" s="21">
        <v>269.97471264367817</v>
      </c>
      <c r="M8662" s="68"/>
      <c r="N8662" s="4"/>
    </row>
    <row r="8663" spans="2:14">
      <c r="B8663" s="59" t="s">
        <v>14444</v>
      </c>
      <c r="C8663" s="7" t="s">
        <v>14445</v>
      </c>
      <c r="I8663" s="64"/>
      <c r="J8663" s="65"/>
      <c r="K8663" s="10"/>
      <c r="L8663" s="21">
        <v>313.10977011494253</v>
      </c>
      <c r="M8663" s="68"/>
      <c r="N8663" s="4"/>
    </row>
    <row r="8664" spans="2:14">
      <c r="B8664" s="59" t="s">
        <v>14446</v>
      </c>
      <c r="C8664" s="7" t="s">
        <v>14447</v>
      </c>
      <c r="I8664" s="64"/>
      <c r="J8664" s="65"/>
      <c r="K8664" s="10"/>
      <c r="L8664" s="21">
        <v>269.97471264367817</v>
      </c>
      <c r="M8664" s="68"/>
      <c r="N8664" s="4"/>
    </row>
    <row r="8665" spans="2:14">
      <c r="B8665" s="59" t="s">
        <v>14448</v>
      </c>
      <c r="C8665" s="7" t="s">
        <v>14449</v>
      </c>
      <c r="I8665" s="64"/>
      <c r="J8665" s="65"/>
      <c r="K8665" s="10"/>
      <c r="L8665" s="21">
        <v>313.10977011494253</v>
      </c>
      <c r="M8665" s="68"/>
      <c r="N8665" s="4"/>
    </row>
    <row r="8666" spans="2:14">
      <c r="B8666" s="59" t="s">
        <v>14450</v>
      </c>
      <c r="C8666" s="7" t="s">
        <v>14451</v>
      </c>
      <c r="I8666" s="64"/>
      <c r="J8666" s="65"/>
      <c r="K8666" s="10"/>
      <c r="L8666" s="21">
        <v>2024.8103448275863</v>
      </c>
      <c r="M8666" s="68"/>
      <c r="N8666" s="4"/>
    </row>
    <row r="8667" spans="2:14">
      <c r="B8667" s="59" t="s">
        <v>14452</v>
      </c>
      <c r="C8667" s="7" t="s">
        <v>14453</v>
      </c>
      <c r="I8667" s="64"/>
      <c r="J8667" s="65"/>
      <c r="K8667" s="10"/>
      <c r="L8667" s="21">
        <v>2024.8103448275863</v>
      </c>
      <c r="M8667" s="68"/>
      <c r="N8667" s="4"/>
    </row>
    <row r="8668" spans="2:14">
      <c r="B8668" s="59" t="s">
        <v>14454</v>
      </c>
      <c r="C8668" s="7" t="s">
        <v>14455</v>
      </c>
      <c r="I8668" s="64"/>
      <c r="J8668" s="65"/>
      <c r="K8668" s="10"/>
      <c r="L8668" s="21">
        <v>2024.8103448275863</v>
      </c>
      <c r="M8668" s="68"/>
      <c r="N8668" s="4"/>
    </row>
    <row r="8669" spans="2:14">
      <c r="B8669" s="59" t="s">
        <v>14456</v>
      </c>
      <c r="C8669" s="7" t="s">
        <v>14457</v>
      </c>
      <c r="I8669" s="64"/>
      <c r="J8669" s="65"/>
      <c r="K8669" s="10"/>
      <c r="L8669" s="21">
        <v>2024.8103448275863</v>
      </c>
      <c r="M8669" s="68"/>
      <c r="N8669" s="4"/>
    </row>
    <row r="8670" spans="2:14">
      <c r="B8670" s="59" t="s">
        <v>14458</v>
      </c>
      <c r="C8670" s="7" t="s">
        <v>14459</v>
      </c>
      <c r="I8670" s="64"/>
      <c r="J8670" s="65"/>
      <c r="K8670" s="10"/>
      <c r="L8670" s="21">
        <v>2024.8103448275863</v>
      </c>
      <c r="M8670" s="68"/>
      <c r="N8670" s="4"/>
    </row>
    <row r="8671" spans="2:14">
      <c r="B8671" s="59" t="s">
        <v>14460</v>
      </c>
      <c r="C8671" s="7" t="s">
        <v>14461</v>
      </c>
      <c r="I8671" s="64"/>
      <c r="J8671" s="65"/>
      <c r="K8671" s="10"/>
      <c r="L8671" s="21">
        <v>2024.8103448275863</v>
      </c>
      <c r="M8671" s="68"/>
      <c r="N8671" s="4"/>
    </row>
    <row r="8672" spans="2:14">
      <c r="B8672" s="59" t="s">
        <v>14462</v>
      </c>
      <c r="C8672" s="7" t="s">
        <v>14463</v>
      </c>
      <c r="I8672" s="64"/>
      <c r="J8672" s="65"/>
      <c r="K8672" s="10"/>
      <c r="L8672" s="21">
        <v>2024.8103448275863</v>
      </c>
      <c r="M8672" s="68"/>
      <c r="N8672" s="4"/>
    </row>
    <row r="8673" spans="2:14">
      <c r="B8673" s="59" t="s">
        <v>14464</v>
      </c>
      <c r="C8673" s="7" t="s">
        <v>14465</v>
      </c>
      <c r="I8673" s="64"/>
      <c r="J8673" s="65"/>
      <c r="K8673" s="10"/>
      <c r="L8673" s="21">
        <v>2024.8103448275863</v>
      </c>
      <c r="M8673" s="68"/>
      <c r="N8673" s="4"/>
    </row>
    <row r="8674" spans="2:14">
      <c r="B8674" s="59" t="s">
        <v>14466</v>
      </c>
      <c r="C8674" s="7" t="s">
        <v>14467</v>
      </c>
      <c r="I8674" s="64"/>
      <c r="J8674" s="65"/>
      <c r="K8674" s="10"/>
      <c r="L8674" s="21">
        <v>2024.8103448275863</v>
      </c>
      <c r="M8674" s="68"/>
      <c r="N8674" s="4"/>
    </row>
    <row r="8675" spans="2:14">
      <c r="B8675" s="59" t="s">
        <v>14468</v>
      </c>
      <c r="C8675" s="7" t="s">
        <v>14469</v>
      </c>
      <c r="I8675" s="64"/>
      <c r="J8675" s="65"/>
      <c r="K8675" s="10"/>
      <c r="L8675" s="21">
        <v>2024.8103448275863</v>
      </c>
      <c r="M8675" s="68"/>
      <c r="N8675" s="4"/>
    </row>
    <row r="8676" spans="2:14">
      <c r="B8676" s="59" t="s">
        <v>14470</v>
      </c>
      <c r="C8676" s="7" t="s">
        <v>14471</v>
      </c>
      <c r="I8676" s="64"/>
      <c r="J8676" s="65"/>
      <c r="K8676" s="10"/>
      <c r="L8676" s="21">
        <v>1841.1057471264367</v>
      </c>
      <c r="M8676" s="68"/>
      <c r="N8676" s="4"/>
    </row>
    <row r="8677" spans="2:14">
      <c r="B8677" s="59" t="s">
        <v>14472</v>
      </c>
      <c r="C8677" s="7" t="s">
        <v>14473</v>
      </c>
      <c r="I8677" s="64"/>
      <c r="J8677" s="65"/>
      <c r="K8677" s="10"/>
      <c r="L8677" s="21">
        <v>1841.1057471264367</v>
      </c>
      <c r="M8677" s="68"/>
      <c r="N8677" s="4"/>
    </row>
    <row r="8678" spans="2:14">
      <c r="B8678" s="59" t="s">
        <v>14474</v>
      </c>
      <c r="C8678" s="7" t="s">
        <v>14475</v>
      </c>
      <c r="I8678" s="64"/>
      <c r="J8678" s="65"/>
      <c r="K8678" s="10"/>
      <c r="L8678" s="21">
        <v>1841.1057471264367</v>
      </c>
      <c r="M8678" s="68"/>
      <c r="N8678" s="4"/>
    </row>
    <row r="8679" spans="2:14">
      <c r="B8679" s="59" t="s">
        <v>14476</v>
      </c>
      <c r="C8679" s="7" t="s">
        <v>14477</v>
      </c>
      <c r="I8679" s="64"/>
      <c r="J8679" s="65"/>
      <c r="K8679" s="10"/>
      <c r="L8679" s="21">
        <v>1841.1057471264367</v>
      </c>
      <c r="M8679" s="68"/>
      <c r="N8679" s="4"/>
    </row>
    <row r="8680" spans="2:14">
      <c r="B8680" s="59" t="s">
        <v>14478</v>
      </c>
      <c r="C8680" s="7" t="s">
        <v>14479</v>
      </c>
      <c r="I8680" s="64"/>
      <c r="J8680" s="65"/>
      <c r="K8680" s="10"/>
      <c r="L8680" s="21">
        <v>1841.1057471264367</v>
      </c>
      <c r="M8680" s="68"/>
      <c r="N8680" s="4"/>
    </row>
    <row r="8681" spans="2:14">
      <c r="B8681" s="59" t="s">
        <v>14480</v>
      </c>
      <c r="C8681" s="7" t="s">
        <v>14481</v>
      </c>
      <c r="I8681" s="64"/>
      <c r="J8681" s="65"/>
      <c r="K8681" s="10"/>
      <c r="L8681" s="21">
        <v>1841.1057471264367</v>
      </c>
      <c r="M8681" s="68"/>
      <c r="N8681" s="4"/>
    </row>
    <row r="8682" spans="2:14">
      <c r="B8682" s="59" t="s">
        <v>14482</v>
      </c>
      <c r="C8682" s="7" t="s">
        <v>14483</v>
      </c>
      <c r="I8682" s="64"/>
      <c r="J8682" s="65"/>
      <c r="K8682" s="10"/>
      <c r="L8682" s="21">
        <v>1841.1057471264367</v>
      </c>
      <c r="M8682" s="68"/>
      <c r="N8682" s="4"/>
    </row>
    <row r="8683" spans="2:14">
      <c r="B8683" s="59" t="s">
        <v>14484</v>
      </c>
      <c r="C8683" s="7" t="s">
        <v>14485</v>
      </c>
      <c r="I8683" s="64"/>
      <c r="J8683" s="65"/>
      <c r="K8683" s="10"/>
      <c r="L8683" s="21">
        <v>1989.7948275862068</v>
      </c>
      <c r="M8683" s="68"/>
      <c r="N8683" s="4"/>
    </row>
    <row r="8684" spans="2:14">
      <c r="B8684" s="59" t="s">
        <v>14486</v>
      </c>
      <c r="C8684" s="7" t="s">
        <v>14487</v>
      </c>
      <c r="I8684" s="64"/>
      <c r="J8684" s="65"/>
      <c r="K8684" s="10"/>
      <c r="L8684" s="21">
        <v>1989.7948275862068</v>
      </c>
      <c r="M8684" s="68"/>
      <c r="N8684" s="4"/>
    </row>
    <row r="8685" spans="2:14">
      <c r="B8685" s="59" t="s">
        <v>14488</v>
      </c>
      <c r="C8685" s="7" t="s">
        <v>14489</v>
      </c>
      <c r="I8685" s="64"/>
      <c r="J8685" s="65"/>
      <c r="K8685" s="10"/>
      <c r="L8685" s="21">
        <v>2749.9867816091955</v>
      </c>
      <c r="M8685" s="68"/>
      <c r="N8685" s="4"/>
    </row>
    <row r="8686" spans="2:14">
      <c r="B8686" s="59" t="s">
        <v>14490</v>
      </c>
      <c r="C8686" s="7" t="s">
        <v>14491</v>
      </c>
      <c r="I8686" s="64"/>
      <c r="J8686" s="65"/>
      <c r="K8686" s="10"/>
      <c r="L8686" s="21">
        <v>3112.3212643678162</v>
      </c>
      <c r="M8686" s="68"/>
      <c r="N8686" s="4"/>
    </row>
    <row r="8687" spans="2:14">
      <c r="B8687" s="59" t="s">
        <v>14492</v>
      </c>
      <c r="C8687" s="7" t="s">
        <v>14493</v>
      </c>
      <c r="I8687" s="64"/>
      <c r="J8687" s="65"/>
      <c r="K8687" s="10"/>
      <c r="L8687" s="21">
        <v>3034.1706896551727</v>
      </c>
      <c r="M8687" s="68"/>
      <c r="N8687" s="4"/>
    </row>
    <row r="8688" spans="2:14">
      <c r="B8688" s="59" t="s">
        <v>14494</v>
      </c>
      <c r="C8688" s="7" t="s">
        <v>14495</v>
      </c>
      <c r="I8688" s="64"/>
      <c r="J8688" s="65"/>
      <c r="K8688" s="10"/>
      <c r="L8688" s="21">
        <v>3034.1706896551727</v>
      </c>
      <c r="M8688" s="68"/>
      <c r="N8688" s="4"/>
    </row>
    <row r="8689" spans="2:14">
      <c r="B8689" s="59" t="s">
        <v>14496</v>
      </c>
      <c r="C8689" s="7" t="s">
        <v>14497</v>
      </c>
      <c r="I8689" s="64"/>
      <c r="J8689" s="65"/>
      <c r="K8689" s="10"/>
      <c r="L8689" s="21">
        <v>3034.1706896551727</v>
      </c>
      <c r="M8689" s="68"/>
      <c r="N8689" s="4"/>
    </row>
    <row r="8690" spans="2:14">
      <c r="B8690" s="59" t="s">
        <v>14498</v>
      </c>
      <c r="C8690" s="7" t="s">
        <v>14499</v>
      </c>
      <c r="I8690" s="64"/>
      <c r="J8690" s="65"/>
      <c r="K8690" s="10"/>
      <c r="L8690" s="21">
        <v>3034.1706896551727</v>
      </c>
      <c r="M8690" s="68"/>
      <c r="N8690" s="4"/>
    </row>
    <row r="8691" spans="2:14">
      <c r="B8691" s="59" t="s">
        <v>14500</v>
      </c>
      <c r="C8691" s="7" t="s">
        <v>14501</v>
      </c>
      <c r="I8691" s="64"/>
      <c r="J8691" s="65"/>
      <c r="K8691" s="10"/>
      <c r="L8691" s="21">
        <v>3034.1706896551727</v>
      </c>
      <c r="M8691" s="68"/>
      <c r="N8691" s="4"/>
    </row>
    <row r="8692" spans="2:14">
      <c r="B8692" s="59" t="s">
        <v>14502</v>
      </c>
      <c r="C8692" s="7" t="s">
        <v>14503</v>
      </c>
      <c r="I8692" s="64"/>
      <c r="J8692" s="65"/>
      <c r="K8692" s="10"/>
      <c r="L8692" s="21">
        <v>3034.1706896551727</v>
      </c>
      <c r="M8692" s="68"/>
      <c r="N8692" s="4"/>
    </row>
    <row r="8693" spans="2:14">
      <c r="B8693" s="59" t="s">
        <v>14504</v>
      </c>
      <c r="C8693" s="7" t="s">
        <v>14505</v>
      </c>
      <c r="I8693" s="64"/>
      <c r="J8693" s="65"/>
      <c r="K8693" s="10"/>
      <c r="L8693" s="21">
        <v>3034.1706896551727</v>
      </c>
      <c r="M8693" s="68"/>
      <c r="N8693" s="4"/>
    </row>
    <row r="8694" spans="2:14">
      <c r="B8694" s="59" t="s">
        <v>14506</v>
      </c>
      <c r="C8694" s="7" t="s">
        <v>14507</v>
      </c>
      <c r="I8694" s="64"/>
      <c r="J8694" s="65"/>
      <c r="K8694" s="10"/>
      <c r="L8694" s="21">
        <v>3034.1706896551727</v>
      </c>
      <c r="M8694" s="68"/>
      <c r="N8694" s="4"/>
    </row>
    <row r="8695" spans="2:14">
      <c r="B8695" s="59" t="s">
        <v>14508</v>
      </c>
      <c r="C8695" s="7" t="s">
        <v>14509</v>
      </c>
      <c r="I8695" s="64"/>
      <c r="J8695" s="65"/>
      <c r="K8695" s="10"/>
      <c r="L8695" s="21">
        <v>3034.1706896551727</v>
      </c>
      <c r="M8695" s="68"/>
      <c r="N8695" s="4"/>
    </row>
    <row r="8696" spans="2:14">
      <c r="B8696" s="59" t="s">
        <v>14510</v>
      </c>
      <c r="C8696" s="7" t="s">
        <v>14511</v>
      </c>
      <c r="I8696" s="64"/>
      <c r="J8696" s="65"/>
      <c r="K8696" s="10"/>
      <c r="L8696" s="21">
        <v>3034.1706896551727</v>
      </c>
      <c r="M8696" s="68"/>
      <c r="N8696" s="4"/>
    </row>
    <row r="8697" spans="2:14">
      <c r="B8697" s="59" t="s">
        <v>14512</v>
      </c>
      <c r="C8697" s="7" t="s">
        <v>14513</v>
      </c>
      <c r="I8697" s="64"/>
      <c r="J8697" s="65"/>
      <c r="K8697" s="10"/>
      <c r="L8697" s="21">
        <v>2762.1660919540227</v>
      </c>
      <c r="M8697" s="68"/>
      <c r="N8697" s="4"/>
    </row>
    <row r="8698" spans="2:14">
      <c r="B8698" s="59" t="s">
        <v>14514</v>
      </c>
      <c r="C8698" s="7" t="s">
        <v>14515</v>
      </c>
      <c r="I8698" s="64"/>
      <c r="J8698" s="65"/>
      <c r="K8698" s="10"/>
      <c r="L8698" s="21">
        <v>2762.1660919540227</v>
      </c>
      <c r="M8698" s="68"/>
      <c r="N8698" s="4"/>
    </row>
    <row r="8699" spans="2:14">
      <c r="B8699" s="59" t="s">
        <v>14516</v>
      </c>
      <c r="C8699" s="7" t="s">
        <v>14517</v>
      </c>
      <c r="I8699" s="64"/>
      <c r="J8699" s="65"/>
      <c r="K8699" s="10"/>
      <c r="L8699" s="21">
        <v>2762.1660919540227</v>
      </c>
      <c r="M8699" s="68"/>
      <c r="N8699" s="4"/>
    </row>
    <row r="8700" spans="2:14">
      <c r="B8700" s="59" t="s">
        <v>14518</v>
      </c>
      <c r="C8700" s="7" t="s">
        <v>14519</v>
      </c>
      <c r="I8700" s="64"/>
      <c r="J8700" s="65"/>
      <c r="K8700" s="10"/>
      <c r="L8700" s="21">
        <v>2762.1660919540227</v>
      </c>
      <c r="M8700" s="68"/>
      <c r="N8700" s="4"/>
    </row>
    <row r="8701" spans="2:14">
      <c r="B8701" s="59" t="s">
        <v>14520</v>
      </c>
      <c r="C8701" s="7" t="s">
        <v>14521</v>
      </c>
      <c r="I8701" s="64"/>
      <c r="J8701" s="65"/>
      <c r="K8701" s="10"/>
      <c r="L8701" s="21">
        <v>2762.1660919540227</v>
      </c>
      <c r="M8701" s="68"/>
      <c r="N8701" s="4"/>
    </row>
    <row r="8702" spans="2:14">
      <c r="B8702" s="59" t="s">
        <v>14522</v>
      </c>
      <c r="C8702" s="7" t="s">
        <v>14523</v>
      </c>
      <c r="I8702" s="64"/>
      <c r="J8702" s="65"/>
      <c r="K8702" s="10"/>
      <c r="L8702" s="21">
        <v>2762.1660919540227</v>
      </c>
      <c r="M8702" s="68"/>
      <c r="N8702" s="4"/>
    </row>
    <row r="8703" spans="2:14">
      <c r="B8703" s="59" t="s">
        <v>14524</v>
      </c>
      <c r="C8703" s="7" t="s">
        <v>14525</v>
      </c>
      <c r="I8703" s="64"/>
      <c r="J8703" s="65"/>
      <c r="K8703" s="10"/>
      <c r="L8703" s="21">
        <v>2762.1660919540227</v>
      </c>
      <c r="M8703" s="68"/>
      <c r="N8703" s="4"/>
    </row>
    <row r="8704" spans="2:14">
      <c r="B8704" s="59" t="s">
        <v>14526</v>
      </c>
      <c r="C8704" s="7" t="s">
        <v>14527</v>
      </c>
      <c r="I8704" s="64"/>
      <c r="J8704" s="65"/>
      <c r="K8704" s="10"/>
      <c r="L8704" s="21">
        <v>2983.4235632183909</v>
      </c>
      <c r="M8704" s="68"/>
      <c r="N8704" s="4"/>
    </row>
    <row r="8705" spans="2:14">
      <c r="B8705" s="59" t="s">
        <v>14528</v>
      </c>
      <c r="C8705" s="7" t="s">
        <v>14529</v>
      </c>
      <c r="I8705" s="64"/>
      <c r="J8705" s="65"/>
      <c r="K8705" s="10"/>
      <c r="L8705" s="21">
        <v>2983.4235632183909</v>
      </c>
      <c r="M8705" s="68"/>
      <c r="N8705" s="4"/>
    </row>
    <row r="8706" spans="2:14">
      <c r="B8706" s="59" t="s">
        <v>14530</v>
      </c>
      <c r="C8706" s="7" t="s">
        <v>14531</v>
      </c>
      <c r="I8706" s="64"/>
      <c r="J8706" s="65"/>
      <c r="K8706" s="10"/>
      <c r="L8706" s="21">
        <v>4123.204022988506</v>
      </c>
      <c r="M8706" s="68"/>
      <c r="N8706" s="4"/>
    </row>
    <row r="8707" spans="2:14">
      <c r="B8707" s="59" t="s">
        <v>14532</v>
      </c>
      <c r="C8707" s="7" t="s">
        <v>14533</v>
      </c>
      <c r="I8707" s="64"/>
      <c r="J8707" s="65"/>
      <c r="K8707" s="10"/>
      <c r="L8707" s="21">
        <v>4667.7206896551725</v>
      </c>
      <c r="M8707" s="68"/>
      <c r="N8707" s="4"/>
    </row>
    <row r="8708" spans="2:14">
      <c r="B8708" s="59" t="s">
        <v>14534</v>
      </c>
      <c r="C8708" s="7" t="s">
        <v>14535</v>
      </c>
      <c r="I8708" s="64"/>
      <c r="J8708" s="65"/>
      <c r="K8708" s="10"/>
      <c r="L8708" s="21">
        <v>4123.204022988506</v>
      </c>
      <c r="M8708" s="68"/>
      <c r="N8708" s="4"/>
    </row>
    <row r="8709" spans="2:14">
      <c r="B8709" s="59" t="s">
        <v>14536</v>
      </c>
      <c r="C8709" s="7" t="s">
        <v>14537</v>
      </c>
      <c r="I8709" s="64"/>
      <c r="J8709" s="65"/>
      <c r="K8709" s="10"/>
      <c r="L8709" s="21">
        <v>4667.7206896551725</v>
      </c>
      <c r="M8709" s="68"/>
      <c r="N8709" s="4"/>
    </row>
    <row r="8710" spans="2:14">
      <c r="B8710" s="59" t="s">
        <v>14538</v>
      </c>
      <c r="C8710" s="7" t="s">
        <v>14539</v>
      </c>
      <c r="I8710" s="64"/>
      <c r="J8710" s="65"/>
      <c r="K8710" s="10"/>
      <c r="L8710" s="21">
        <v>2137.9764367816092</v>
      </c>
      <c r="M8710" s="68"/>
      <c r="N8710" s="4"/>
    </row>
    <row r="8711" spans="2:14">
      <c r="B8711" s="59" t="s">
        <v>14540</v>
      </c>
      <c r="C8711" s="7" t="s">
        <v>14541</v>
      </c>
      <c r="I8711" s="64"/>
      <c r="J8711" s="65"/>
      <c r="K8711" s="10"/>
      <c r="L8711" s="21">
        <v>2137.9764367816092</v>
      </c>
      <c r="M8711" s="68"/>
      <c r="N8711" s="4"/>
    </row>
    <row r="8712" spans="2:14">
      <c r="B8712" s="59" t="s">
        <v>14542</v>
      </c>
      <c r="C8712" s="7" t="s">
        <v>14543</v>
      </c>
      <c r="I8712" s="64"/>
      <c r="J8712" s="65"/>
      <c r="K8712" s="10"/>
      <c r="L8712" s="21">
        <v>2137.9764367816092</v>
      </c>
      <c r="M8712" s="68"/>
      <c r="N8712" s="4"/>
    </row>
    <row r="8713" spans="2:14">
      <c r="B8713" s="59" t="s">
        <v>14544</v>
      </c>
      <c r="C8713" s="7" t="s">
        <v>14545</v>
      </c>
      <c r="I8713" s="64"/>
      <c r="J8713" s="65"/>
      <c r="K8713" s="10"/>
      <c r="L8713" s="21">
        <v>2137.9764367816092</v>
      </c>
      <c r="M8713" s="68"/>
      <c r="N8713" s="4"/>
    </row>
    <row r="8714" spans="2:14">
      <c r="B8714" s="59" t="s">
        <v>14546</v>
      </c>
      <c r="C8714" s="7" t="s">
        <v>14547</v>
      </c>
      <c r="I8714" s="64"/>
      <c r="J8714" s="65"/>
      <c r="K8714" s="10"/>
      <c r="L8714" s="21">
        <v>2137.9764367816092</v>
      </c>
      <c r="M8714" s="68"/>
      <c r="N8714" s="4"/>
    </row>
    <row r="8715" spans="2:14">
      <c r="B8715" s="59" t="s">
        <v>14548</v>
      </c>
      <c r="C8715" s="7" t="s">
        <v>14549</v>
      </c>
      <c r="I8715" s="64"/>
      <c r="J8715" s="65"/>
      <c r="K8715" s="10"/>
      <c r="L8715" s="21">
        <v>2137.9764367816092</v>
      </c>
      <c r="M8715" s="68"/>
      <c r="N8715" s="4"/>
    </row>
    <row r="8716" spans="2:14">
      <c r="B8716" s="59" t="s">
        <v>14550</v>
      </c>
      <c r="C8716" s="7" t="s">
        <v>14551</v>
      </c>
      <c r="I8716" s="64"/>
      <c r="J8716" s="65"/>
      <c r="K8716" s="10"/>
      <c r="L8716" s="21">
        <v>2137.9764367816092</v>
      </c>
      <c r="M8716" s="68"/>
      <c r="N8716" s="4"/>
    </row>
    <row r="8717" spans="2:14">
      <c r="B8717" s="59" t="s">
        <v>14552</v>
      </c>
      <c r="C8717" s="7" t="s">
        <v>14553</v>
      </c>
      <c r="I8717" s="64"/>
      <c r="J8717" s="65"/>
      <c r="K8717" s="10"/>
      <c r="L8717" s="21">
        <v>2137.9764367816092</v>
      </c>
      <c r="M8717" s="68"/>
      <c r="N8717" s="4"/>
    </row>
    <row r="8718" spans="2:14">
      <c r="B8718" s="59" t="s">
        <v>14554</v>
      </c>
      <c r="C8718" s="7" t="s">
        <v>14555</v>
      </c>
      <c r="I8718" s="64"/>
      <c r="J8718" s="65"/>
      <c r="K8718" s="10"/>
      <c r="L8718" s="21">
        <v>2137.9764367816092</v>
      </c>
      <c r="M8718" s="68"/>
      <c r="N8718" s="4"/>
    </row>
    <row r="8719" spans="2:14">
      <c r="B8719" s="59" t="s">
        <v>14556</v>
      </c>
      <c r="C8719" s="7" t="s">
        <v>14557</v>
      </c>
      <c r="I8719" s="64"/>
      <c r="J8719" s="65"/>
      <c r="K8719" s="10"/>
      <c r="L8719" s="21">
        <v>2137.9764367816092</v>
      </c>
      <c r="M8719" s="68"/>
      <c r="N8719" s="4"/>
    </row>
    <row r="8720" spans="2:14">
      <c r="B8720" s="59" t="s">
        <v>14558</v>
      </c>
      <c r="C8720" s="7" t="s">
        <v>14559</v>
      </c>
      <c r="I8720" s="64"/>
      <c r="J8720" s="65"/>
      <c r="K8720" s="10"/>
      <c r="L8720" s="21">
        <v>2825.6</v>
      </c>
      <c r="M8720" s="68"/>
      <c r="N8720" s="4"/>
    </row>
    <row r="8721" spans="2:14">
      <c r="B8721" s="59" t="s">
        <v>14560</v>
      </c>
      <c r="C8721" s="7" t="s">
        <v>14561</v>
      </c>
      <c r="I8721" s="64"/>
      <c r="J8721" s="65"/>
      <c r="K8721" s="10"/>
      <c r="L8721" s="21">
        <v>2825.6</v>
      </c>
      <c r="M8721" s="68"/>
      <c r="N8721" s="4"/>
    </row>
    <row r="8722" spans="2:14">
      <c r="B8722" s="59" t="s">
        <v>14562</v>
      </c>
      <c r="C8722" s="7" t="s">
        <v>14563</v>
      </c>
      <c r="I8722" s="64"/>
      <c r="J8722" s="65"/>
      <c r="K8722" s="10"/>
      <c r="L8722" s="21">
        <v>2825.6</v>
      </c>
      <c r="M8722" s="68"/>
      <c r="N8722" s="4"/>
    </row>
    <row r="8723" spans="2:14">
      <c r="B8723" s="59" t="s">
        <v>14564</v>
      </c>
      <c r="C8723" s="7" t="s">
        <v>14565</v>
      </c>
      <c r="I8723" s="64"/>
      <c r="J8723" s="65"/>
      <c r="K8723" s="10"/>
      <c r="L8723" s="21">
        <v>3408.1770114942528</v>
      </c>
      <c r="M8723" s="68"/>
      <c r="N8723" s="4"/>
    </row>
    <row r="8724" spans="2:14">
      <c r="B8724" s="59" t="s">
        <v>14566</v>
      </c>
      <c r="C8724" s="7" t="s">
        <v>14567</v>
      </c>
      <c r="I8724" s="64"/>
      <c r="J8724" s="65"/>
      <c r="K8724" s="10"/>
      <c r="L8724" s="21">
        <v>3408.1770114942528</v>
      </c>
      <c r="M8724" s="68"/>
      <c r="N8724" s="4"/>
    </row>
    <row r="8725" spans="2:14">
      <c r="B8725" s="59" t="s">
        <v>14568</v>
      </c>
      <c r="C8725" s="7" t="s">
        <v>14569</v>
      </c>
      <c r="I8725" s="64"/>
      <c r="J8725" s="65"/>
      <c r="K8725" s="10"/>
      <c r="L8725" s="21">
        <v>2825.6</v>
      </c>
      <c r="M8725" s="68"/>
      <c r="N8725" s="4"/>
    </row>
    <row r="8726" spans="2:14">
      <c r="B8726" s="59" t="s">
        <v>14570</v>
      </c>
      <c r="C8726" s="7" t="s">
        <v>14571</v>
      </c>
      <c r="I8726" s="64"/>
      <c r="J8726" s="65"/>
      <c r="K8726" s="10"/>
      <c r="L8726" s="21">
        <v>2825.6</v>
      </c>
      <c r="M8726" s="68"/>
      <c r="N8726" s="4"/>
    </row>
    <row r="8727" spans="2:14">
      <c r="B8727" s="59" t="s">
        <v>14572</v>
      </c>
      <c r="C8727" s="7" t="s">
        <v>14573</v>
      </c>
      <c r="I8727" s="64"/>
      <c r="J8727" s="65"/>
      <c r="K8727" s="10"/>
      <c r="L8727" s="21">
        <v>2825.6</v>
      </c>
      <c r="M8727" s="68"/>
      <c r="N8727" s="4"/>
    </row>
    <row r="8728" spans="2:14">
      <c r="B8728" s="59" t="s">
        <v>14574</v>
      </c>
      <c r="C8728" s="7" t="s">
        <v>14575</v>
      </c>
      <c r="I8728" s="64"/>
      <c r="J8728" s="65"/>
      <c r="K8728" s="10"/>
      <c r="L8728" s="21">
        <v>3408.1770114942528</v>
      </c>
      <c r="M8728" s="68"/>
      <c r="N8728" s="4"/>
    </row>
    <row r="8729" spans="2:14">
      <c r="B8729" s="59" t="s">
        <v>14576</v>
      </c>
      <c r="C8729" s="7" t="s">
        <v>14577</v>
      </c>
      <c r="I8729" s="64"/>
      <c r="J8729" s="65"/>
      <c r="K8729" s="10"/>
      <c r="L8729" s="21">
        <v>3408.1770114942528</v>
      </c>
      <c r="M8729" s="68"/>
      <c r="N8729" s="4"/>
    </row>
    <row r="8730" spans="2:14">
      <c r="B8730" s="59" t="s">
        <v>14578</v>
      </c>
      <c r="C8730" s="7" t="s">
        <v>14579</v>
      </c>
      <c r="I8730" s="64"/>
      <c r="J8730" s="65"/>
      <c r="K8730" s="10"/>
      <c r="L8730" s="21">
        <v>4519.53908045977</v>
      </c>
      <c r="M8730" s="68"/>
      <c r="N8730" s="4"/>
    </row>
    <row r="8731" spans="2:14">
      <c r="B8731" s="59" t="s">
        <v>14580</v>
      </c>
      <c r="C8731" s="7" t="s">
        <v>14581</v>
      </c>
      <c r="I8731" s="64"/>
      <c r="J8731" s="65"/>
      <c r="K8731" s="10"/>
      <c r="L8731" s="21">
        <v>4519.53908045977</v>
      </c>
      <c r="M8731" s="68"/>
      <c r="N8731" s="4"/>
    </row>
    <row r="8732" spans="2:14">
      <c r="B8732" s="59" t="s">
        <v>14582</v>
      </c>
      <c r="C8732" s="7" t="s">
        <v>14583</v>
      </c>
      <c r="I8732" s="64"/>
      <c r="J8732" s="65"/>
      <c r="K8732" s="10"/>
      <c r="L8732" s="21">
        <v>4519.53908045977</v>
      </c>
      <c r="M8732" s="68"/>
      <c r="N8732" s="4"/>
    </row>
    <row r="8733" spans="2:14">
      <c r="B8733" s="59" t="s">
        <v>14584</v>
      </c>
      <c r="C8733" s="7" t="s">
        <v>14585</v>
      </c>
      <c r="I8733" s="64"/>
      <c r="J8733" s="65"/>
      <c r="K8733" s="10"/>
      <c r="L8733" s="21">
        <v>5014.3235632183914</v>
      </c>
      <c r="M8733" s="68"/>
      <c r="N8733" s="4"/>
    </row>
    <row r="8734" spans="2:14">
      <c r="B8734" s="59" t="s">
        <v>14586</v>
      </c>
      <c r="C8734" s="7" t="s">
        <v>14587</v>
      </c>
      <c r="I8734" s="64"/>
      <c r="J8734" s="65"/>
      <c r="K8734" s="10"/>
      <c r="L8734" s="21">
        <v>5014.3235632183914</v>
      </c>
      <c r="M8734" s="68"/>
      <c r="N8734" s="4"/>
    </row>
    <row r="8735" spans="2:14">
      <c r="B8735" s="59" t="s">
        <v>14588</v>
      </c>
      <c r="C8735" s="7" t="s">
        <v>14589</v>
      </c>
      <c r="I8735" s="64"/>
      <c r="J8735" s="65"/>
      <c r="K8735" s="10"/>
      <c r="L8735" s="21">
        <v>5455.3160919540232</v>
      </c>
      <c r="M8735" s="68"/>
      <c r="N8735" s="4"/>
    </row>
    <row r="8736" spans="2:14">
      <c r="B8736" s="59" t="s">
        <v>14590</v>
      </c>
      <c r="C8736" s="7" t="s">
        <v>14591</v>
      </c>
      <c r="I8736" s="64"/>
      <c r="J8736" s="65"/>
      <c r="K8736" s="10"/>
      <c r="L8736" s="21">
        <v>5455.3160919540232</v>
      </c>
      <c r="M8736" s="68"/>
      <c r="N8736" s="4"/>
    </row>
    <row r="8737" spans="2:14">
      <c r="B8737" s="59" t="s">
        <v>14592</v>
      </c>
      <c r="C8737" s="7" t="s">
        <v>14593</v>
      </c>
      <c r="I8737" s="64"/>
      <c r="J8737" s="65"/>
      <c r="K8737" s="10"/>
      <c r="L8737" s="21">
        <v>5455.3160919540232</v>
      </c>
      <c r="M8737" s="68"/>
      <c r="N8737" s="4"/>
    </row>
    <row r="8738" spans="2:14">
      <c r="B8738" s="59" t="s">
        <v>14594</v>
      </c>
      <c r="C8738" s="7" t="s">
        <v>14595</v>
      </c>
      <c r="I8738" s="64"/>
      <c r="J8738" s="65"/>
      <c r="K8738" s="10"/>
      <c r="L8738" s="21">
        <v>6052.1022988505747</v>
      </c>
      <c r="M8738" s="68"/>
      <c r="N8738" s="4"/>
    </row>
    <row r="8739" spans="2:14">
      <c r="B8739" s="59" t="s">
        <v>14596</v>
      </c>
      <c r="C8739" s="7" t="s">
        <v>14597</v>
      </c>
      <c r="I8739" s="64"/>
      <c r="J8739" s="65"/>
      <c r="K8739" s="10"/>
      <c r="L8739" s="21">
        <v>6052.1022988505747</v>
      </c>
      <c r="M8739" s="68"/>
      <c r="N8739" s="4"/>
    </row>
    <row r="8740" spans="2:14">
      <c r="B8740" s="59" t="s">
        <v>14598</v>
      </c>
      <c r="C8740" s="7" t="s">
        <v>14599</v>
      </c>
      <c r="I8740" s="64"/>
      <c r="J8740" s="65"/>
      <c r="K8740" s="10"/>
      <c r="L8740" s="21">
        <v>4361.7155172413795</v>
      </c>
      <c r="M8740" s="68"/>
      <c r="N8740" s="4"/>
    </row>
    <row r="8741" spans="2:14">
      <c r="B8741" s="59" t="s">
        <v>14600</v>
      </c>
      <c r="C8741" s="7" t="s">
        <v>14601</v>
      </c>
      <c r="I8741" s="64"/>
      <c r="J8741" s="65"/>
      <c r="K8741" s="10"/>
      <c r="L8741" s="21">
        <v>4361.7155172413795</v>
      </c>
      <c r="M8741" s="68"/>
      <c r="N8741" s="4"/>
    </row>
    <row r="8742" spans="2:14">
      <c r="B8742" s="59" t="s">
        <v>14602</v>
      </c>
      <c r="C8742" s="7" t="s">
        <v>14603</v>
      </c>
      <c r="I8742" s="64"/>
      <c r="J8742" s="65"/>
      <c r="K8742" s="10"/>
      <c r="L8742" s="21">
        <v>4361.7155172413795</v>
      </c>
      <c r="M8742" s="68"/>
      <c r="N8742" s="4"/>
    </row>
    <row r="8743" spans="2:14">
      <c r="B8743" s="59" t="s">
        <v>14604</v>
      </c>
      <c r="C8743" s="7" t="s">
        <v>14605</v>
      </c>
      <c r="I8743" s="64"/>
      <c r="J8743" s="65"/>
      <c r="K8743" s="10"/>
      <c r="L8743" s="21">
        <v>4361.7155172413795</v>
      </c>
      <c r="M8743" s="68"/>
      <c r="N8743" s="4"/>
    </row>
    <row r="8744" spans="2:14">
      <c r="B8744" s="59" t="s">
        <v>14606</v>
      </c>
      <c r="C8744" s="7" t="s">
        <v>14607</v>
      </c>
      <c r="I8744" s="64"/>
      <c r="J8744" s="65"/>
      <c r="K8744" s="10"/>
      <c r="L8744" s="21">
        <v>4235.8626436781606</v>
      </c>
      <c r="M8744" s="68"/>
      <c r="N8744" s="4"/>
    </row>
    <row r="8745" spans="2:14">
      <c r="B8745" s="59" t="s">
        <v>14608</v>
      </c>
      <c r="C8745" s="7" t="s">
        <v>14609</v>
      </c>
      <c r="I8745" s="64"/>
      <c r="J8745" s="65"/>
      <c r="K8745" s="10"/>
      <c r="L8745" s="21">
        <v>4235.8626436781606</v>
      </c>
      <c r="M8745" s="68"/>
      <c r="N8745" s="4"/>
    </row>
    <row r="8746" spans="2:14">
      <c r="B8746" s="59" t="s">
        <v>14610</v>
      </c>
      <c r="C8746" s="7" t="s">
        <v>14611</v>
      </c>
      <c r="I8746" s="64"/>
      <c r="J8746" s="65"/>
      <c r="K8746" s="10"/>
      <c r="L8746" s="21">
        <v>4235.8626436781606</v>
      </c>
      <c r="M8746" s="68"/>
      <c r="N8746" s="4"/>
    </row>
    <row r="8747" spans="2:14">
      <c r="B8747" s="59" t="s">
        <v>14612</v>
      </c>
      <c r="C8747" s="7" t="s">
        <v>14613</v>
      </c>
      <c r="I8747" s="64"/>
      <c r="J8747" s="65"/>
      <c r="K8747" s="10"/>
      <c r="L8747" s="21">
        <v>4963.6779310344818</v>
      </c>
      <c r="M8747" s="68"/>
      <c r="N8747" s="4"/>
    </row>
    <row r="8748" spans="2:14">
      <c r="B8748" s="59" t="s">
        <v>14614</v>
      </c>
      <c r="C8748" s="7" t="s">
        <v>14615</v>
      </c>
      <c r="I8748" s="64"/>
      <c r="J8748" s="65"/>
      <c r="K8748" s="10"/>
      <c r="L8748" s="21">
        <v>4963.6779310344818</v>
      </c>
      <c r="M8748" s="68"/>
      <c r="N8748" s="4"/>
    </row>
    <row r="8749" spans="2:14">
      <c r="B8749" s="59" t="s">
        <v>14616</v>
      </c>
      <c r="C8749" s="7" t="s">
        <v>14617</v>
      </c>
      <c r="I8749" s="64"/>
      <c r="J8749" s="65"/>
      <c r="K8749" s="10"/>
      <c r="L8749" s="21">
        <v>4235.8626436781606</v>
      </c>
      <c r="M8749" s="68"/>
      <c r="N8749" s="4"/>
    </row>
    <row r="8750" spans="2:14">
      <c r="B8750" s="59" t="s">
        <v>14618</v>
      </c>
      <c r="C8750" s="7" t="s">
        <v>14619</v>
      </c>
      <c r="I8750" s="64"/>
      <c r="J8750" s="65"/>
      <c r="K8750" s="10"/>
      <c r="L8750" s="21">
        <v>4235.8626436781606</v>
      </c>
      <c r="M8750" s="68"/>
      <c r="N8750" s="4"/>
    </row>
    <row r="8751" spans="2:14">
      <c r="B8751" s="59" t="s">
        <v>14620</v>
      </c>
      <c r="C8751" s="7" t="s">
        <v>14621</v>
      </c>
      <c r="I8751" s="64"/>
      <c r="J8751" s="65"/>
      <c r="K8751" s="10"/>
      <c r="L8751" s="21">
        <v>4235.8626436781606</v>
      </c>
      <c r="M8751" s="68"/>
      <c r="N8751" s="4"/>
    </row>
    <row r="8752" spans="2:14">
      <c r="B8752" s="59" t="s">
        <v>14622</v>
      </c>
      <c r="C8752" s="7" t="s">
        <v>14623</v>
      </c>
      <c r="I8752" s="64"/>
      <c r="J8752" s="65"/>
      <c r="K8752" s="10"/>
      <c r="L8752" s="21">
        <v>5111.7580459770115</v>
      </c>
      <c r="M8752" s="68"/>
      <c r="N8752" s="4"/>
    </row>
    <row r="8753" spans="2:14">
      <c r="B8753" s="59" t="s">
        <v>14624</v>
      </c>
      <c r="C8753" s="7" t="s">
        <v>14625</v>
      </c>
      <c r="I8753" s="64"/>
      <c r="J8753" s="65"/>
      <c r="K8753" s="10"/>
      <c r="L8753" s="21">
        <v>5111.7580459770115</v>
      </c>
      <c r="M8753" s="68"/>
      <c r="N8753" s="4"/>
    </row>
    <row r="8754" spans="2:14">
      <c r="B8754" s="59" t="s">
        <v>14626</v>
      </c>
      <c r="C8754" s="7" t="s">
        <v>14627</v>
      </c>
      <c r="I8754" s="64"/>
      <c r="J8754" s="65"/>
      <c r="K8754" s="10"/>
      <c r="L8754" s="21">
        <v>6779.3086206896551</v>
      </c>
      <c r="M8754" s="68"/>
      <c r="N8754" s="4"/>
    </row>
    <row r="8755" spans="2:14">
      <c r="B8755" s="59" t="s">
        <v>14628</v>
      </c>
      <c r="C8755" s="7" t="s">
        <v>14629</v>
      </c>
      <c r="I8755" s="64"/>
      <c r="J8755" s="65"/>
      <c r="K8755" s="10"/>
      <c r="L8755" s="21">
        <v>6779.3086206896551</v>
      </c>
      <c r="M8755" s="68"/>
      <c r="N8755" s="4"/>
    </row>
    <row r="8756" spans="2:14">
      <c r="B8756" s="59" t="s">
        <v>14630</v>
      </c>
      <c r="C8756" s="7" t="s">
        <v>14631</v>
      </c>
      <c r="I8756" s="64"/>
      <c r="J8756" s="65"/>
      <c r="K8756" s="10"/>
      <c r="L8756" s="21">
        <v>6779.3086206896551</v>
      </c>
      <c r="M8756" s="68"/>
      <c r="N8756" s="4"/>
    </row>
    <row r="8757" spans="2:14">
      <c r="B8757" s="59" t="s">
        <v>14632</v>
      </c>
      <c r="C8757" s="7" t="s">
        <v>14633</v>
      </c>
      <c r="I8757" s="64"/>
      <c r="J8757" s="65"/>
      <c r="K8757" s="10"/>
      <c r="L8757" s="21">
        <v>7521.7390804597708</v>
      </c>
      <c r="M8757" s="68"/>
      <c r="N8757" s="4"/>
    </row>
    <row r="8758" spans="2:14">
      <c r="B8758" s="59" t="s">
        <v>14634</v>
      </c>
      <c r="C8758" s="7" t="s">
        <v>14635</v>
      </c>
      <c r="I8758" s="64"/>
      <c r="J8758" s="65"/>
      <c r="K8758" s="10"/>
      <c r="L8758" s="21">
        <v>7521.7390804597708</v>
      </c>
      <c r="M8758" s="68"/>
      <c r="N8758" s="4"/>
    </row>
    <row r="8759" spans="2:14">
      <c r="B8759" s="59" t="s">
        <v>14636</v>
      </c>
      <c r="C8759" s="7" t="s">
        <v>14637</v>
      </c>
      <c r="I8759" s="64"/>
      <c r="J8759" s="65"/>
      <c r="K8759" s="10"/>
      <c r="L8759" s="21">
        <v>8181.4517241379317</v>
      </c>
      <c r="M8759" s="68"/>
      <c r="N8759" s="4"/>
    </row>
    <row r="8760" spans="2:14">
      <c r="B8760" s="59" t="s">
        <v>14638</v>
      </c>
      <c r="C8760" s="7" t="s">
        <v>14639</v>
      </c>
      <c r="I8760" s="64"/>
      <c r="J8760" s="65"/>
      <c r="K8760" s="10"/>
      <c r="L8760" s="21">
        <v>8181.4517241379317</v>
      </c>
      <c r="M8760" s="68"/>
      <c r="N8760" s="4"/>
    </row>
    <row r="8761" spans="2:14">
      <c r="B8761" s="59" t="s">
        <v>14640</v>
      </c>
      <c r="C8761" s="7" t="s">
        <v>14641</v>
      </c>
      <c r="I8761" s="64"/>
      <c r="J8761" s="65"/>
      <c r="K8761" s="10"/>
      <c r="L8761" s="21">
        <v>8181.4517241379317</v>
      </c>
      <c r="M8761" s="68"/>
      <c r="N8761" s="4"/>
    </row>
    <row r="8762" spans="2:14">
      <c r="B8762" s="59" t="s">
        <v>14642</v>
      </c>
      <c r="C8762" s="7" t="s">
        <v>14643</v>
      </c>
      <c r="I8762" s="64"/>
      <c r="J8762" s="65"/>
      <c r="K8762" s="10"/>
      <c r="L8762" s="21">
        <v>9075.6160919540234</v>
      </c>
      <c r="M8762" s="68"/>
      <c r="N8762" s="4"/>
    </row>
    <row r="8763" spans="2:14">
      <c r="B8763" s="59" t="s">
        <v>14644</v>
      </c>
      <c r="C8763" s="7" t="s">
        <v>14645</v>
      </c>
      <c r="I8763" s="64"/>
      <c r="J8763" s="65"/>
      <c r="K8763" s="10"/>
      <c r="L8763" s="21">
        <v>9075.6160919540234</v>
      </c>
      <c r="M8763" s="68"/>
      <c r="N8763" s="4"/>
    </row>
    <row r="8764" spans="2:14">
      <c r="B8764" s="59" t="s">
        <v>37155</v>
      </c>
      <c r="C8764" s="7" t="s">
        <v>39325</v>
      </c>
      <c r="I8764" s="64"/>
      <c r="J8764" s="65"/>
      <c r="K8764" s="10"/>
      <c r="L8764" s="21">
        <v>545.53160919540232</v>
      </c>
      <c r="M8764" s="68"/>
      <c r="N8764" s="4"/>
    </row>
    <row r="8765" spans="2:14">
      <c r="B8765" s="59" t="s">
        <v>14646</v>
      </c>
      <c r="C8765" s="7" t="s">
        <v>14647</v>
      </c>
      <c r="I8765" s="64"/>
      <c r="J8765" s="65"/>
      <c r="K8765" s="10"/>
      <c r="L8765" s="21">
        <v>1059.0925287356322</v>
      </c>
      <c r="M8765" s="68"/>
      <c r="N8765" s="4"/>
    </row>
    <row r="8766" spans="2:14">
      <c r="B8766" s="59" t="s">
        <v>14648</v>
      </c>
      <c r="C8766" s="7" t="s">
        <v>14649</v>
      </c>
      <c r="I8766" s="64"/>
      <c r="J8766" s="65"/>
      <c r="K8766" s="10"/>
      <c r="L8766" s="21">
        <v>289.25862068965517</v>
      </c>
      <c r="M8766" s="68"/>
      <c r="N8766" s="4"/>
    </row>
    <row r="8767" spans="2:14">
      <c r="B8767" s="59" t="s">
        <v>14650</v>
      </c>
      <c r="C8767" s="7" t="s">
        <v>14651</v>
      </c>
      <c r="I8767" s="64"/>
      <c r="J8767" s="65"/>
      <c r="K8767" s="10"/>
      <c r="L8767" s="21">
        <v>331.8862068965517</v>
      </c>
      <c r="M8767" s="68"/>
      <c r="N8767" s="4"/>
    </row>
    <row r="8768" spans="2:14">
      <c r="B8768" s="59" t="s">
        <v>14652</v>
      </c>
      <c r="C8768" s="7" t="s">
        <v>14653</v>
      </c>
      <c r="I8768" s="64"/>
      <c r="J8768" s="65"/>
      <c r="K8768" s="10"/>
      <c r="L8768" s="21">
        <v>643.98103448275867</v>
      </c>
      <c r="M8768" s="68"/>
      <c r="N8768" s="4"/>
    </row>
    <row r="8769" spans="2:14">
      <c r="B8769" s="59" t="s">
        <v>14654</v>
      </c>
      <c r="C8769" s="7" t="s">
        <v>14655</v>
      </c>
      <c r="I8769" s="64"/>
      <c r="J8769" s="65"/>
      <c r="K8769" s="10"/>
      <c r="L8769" s="21">
        <v>686.60862068965525</v>
      </c>
      <c r="M8769" s="68"/>
      <c r="N8769" s="4"/>
    </row>
    <row r="8770" spans="2:14">
      <c r="B8770" s="59" t="s">
        <v>14656</v>
      </c>
      <c r="C8770" s="7" t="s">
        <v>14657</v>
      </c>
      <c r="I8770" s="64"/>
      <c r="J8770" s="65"/>
      <c r="K8770" s="10"/>
      <c r="L8770" s="21">
        <v>4647.9293103448272</v>
      </c>
      <c r="M8770" s="68"/>
      <c r="N8770" s="4"/>
    </row>
    <row r="8771" spans="2:14">
      <c r="B8771" s="59" t="s">
        <v>14658</v>
      </c>
      <c r="C8771" s="7" t="s">
        <v>14659</v>
      </c>
      <c r="I8771" s="64"/>
      <c r="J8771" s="65"/>
      <c r="K8771" s="10"/>
      <c r="L8771" s="21">
        <v>3456.8942528735633</v>
      </c>
      <c r="M8771" s="68"/>
      <c r="N8771" s="4"/>
    </row>
    <row r="8772" spans="2:14">
      <c r="B8772" s="59" t="s">
        <v>14660</v>
      </c>
      <c r="C8772" s="7" t="s">
        <v>14661</v>
      </c>
      <c r="I8772" s="64"/>
      <c r="J8772" s="65"/>
      <c r="K8772" s="10"/>
      <c r="L8772" s="21">
        <v>4322.640229885058</v>
      </c>
      <c r="M8772" s="68"/>
      <c r="N8772" s="4"/>
    </row>
    <row r="8773" spans="2:14">
      <c r="B8773" s="59" t="s">
        <v>14662</v>
      </c>
      <c r="C8773" s="7" t="s">
        <v>14663</v>
      </c>
      <c r="I8773" s="64"/>
      <c r="J8773" s="65"/>
      <c r="K8773" s="10"/>
      <c r="L8773" s="21">
        <v>3717.227011494253</v>
      </c>
      <c r="M8773" s="68"/>
      <c r="N8773" s="4"/>
    </row>
    <row r="8774" spans="2:14">
      <c r="B8774" s="59" t="s">
        <v>14664</v>
      </c>
      <c r="C8774" s="7" t="s">
        <v>14665</v>
      </c>
      <c r="I8774" s="64"/>
      <c r="J8774" s="65"/>
      <c r="K8774" s="10"/>
      <c r="L8774" s="21">
        <v>4647.9293103448272</v>
      </c>
      <c r="M8774" s="68"/>
      <c r="N8774" s="4"/>
    </row>
    <row r="8775" spans="2:14">
      <c r="B8775" s="59" t="s">
        <v>14666</v>
      </c>
      <c r="C8775" s="7" t="s">
        <v>14667</v>
      </c>
      <c r="I8775" s="64"/>
      <c r="J8775" s="65"/>
      <c r="K8775" s="10"/>
      <c r="L8775" s="21">
        <v>5575.5867816091959</v>
      </c>
      <c r="M8775" s="68"/>
      <c r="N8775" s="4"/>
    </row>
    <row r="8776" spans="2:14">
      <c r="B8776" s="59" t="s">
        <v>14668</v>
      </c>
      <c r="C8776" s="7" t="s">
        <v>14669</v>
      </c>
      <c r="I8776" s="64"/>
      <c r="J8776" s="65"/>
      <c r="K8776" s="10"/>
      <c r="L8776" s="21">
        <v>6224.1350574712651</v>
      </c>
      <c r="M8776" s="68"/>
      <c r="N8776" s="4"/>
    </row>
    <row r="8777" spans="2:14">
      <c r="B8777" s="59" t="s">
        <v>14670</v>
      </c>
      <c r="C8777" s="7" t="s">
        <v>14671</v>
      </c>
      <c r="I8777" s="64"/>
      <c r="J8777" s="65"/>
      <c r="K8777" s="10"/>
      <c r="L8777" s="21">
        <v>6915.3109195402294</v>
      </c>
      <c r="M8777" s="68"/>
      <c r="N8777" s="4"/>
    </row>
    <row r="8778" spans="2:14">
      <c r="B8778" s="59" t="s">
        <v>14672</v>
      </c>
      <c r="C8778" s="7" t="s">
        <v>14673</v>
      </c>
      <c r="I8778" s="64"/>
      <c r="J8778" s="65"/>
      <c r="K8778" s="10"/>
      <c r="L8778" s="21">
        <v>6692.0235632183903</v>
      </c>
      <c r="M8778" s="68"/>
      <c r="N8778" s="4"/>
    </row>
    <row r="8779" spans="2:14">
      <c r="B8779" s="59" t="s">
        <v>14674</v>
      </c>
      <c r="C8779" s="7" t="s">
        <v>14675</v>
      </c>
      <c r="I8779" s="64"/>
      <c r="J8779" s="65"/>
      <c r="K8779" s="10"/>
      <c r="L8779" s="21">
        <v>7435.4689655172415</v>
      </c>
      <c r="M8779" s="68"/>
      <c r="N8779" s="4"/>
    </row>
    <row r="8780" spans="2:14">
      <c r="B8780" s="59" t="s">
        <v>14676</v>
      </c>
      <c r="C8780" s="7" t="s">
        <v>14677</v>
      </c>
      <c r="I8780" s="64"/>
      <c r="J8780" s="65"/>
      <c r="K8780" s="10"/>
      <c r="L8780" s="21">
        <v>9665.297701149424</v>
      </c>
      <c r="M8780" s="68"/>
      <c r="N8780" s="4"/>
    </row>
    <row r="8781" spans="2:14">
      <c r="B8781" s="59" t="s">
        <v>14678</v>
      </c>
      <c r="C8781" s="7" t="s">
        <v>14679</v>
      </c>
      <c r="I8781" s="64"/>
      <c r="J8781" s="65"/>
      <c r="K8781" s="10"/>
      <c r="L8781" s="21">
        <v>10409.250574712645</v>
      </c>
      <c r="M8781" s="68"/>
      <c r="N8781" s="4"/>
    </row>
    <row r="8782" spans="2:14">
      <c r="B8782" s="59" t="s">
        <v>14680</v>
      </c>
      <c r="C8782" s="7" t="s">
        <v>14681</v>
      </c>
      <c r="I8782" s="64"/>
      <c r="J8782" s="65"/>
      <c r="K8782" s="10"/>
      <c r="L8782" s="21">
        <v>132.95747126436783</v>
      </c>
      <c r="M8782" s="68"/>
      <c r="N8782" s="4"/>
    </row>
    <row r="8783" spans="2:14">
      <c r="B8783" s="59" t="s">
        <v>14682</v>
      </c>
      <c r="C8783" s="7" t="s">
        <v>14683</v>
      </c>
      <c r="I8783" s="64"/>
      <c r="J8783" s="65"/>
      <c r="K8783" s="10"/>
      <c r="L8783" s="21">
        <v>132.95747126436783</v>
      </c>
      <c r="M8783" s="68"/>
      <c r="N8783" s="4"/>
    </row>
    <row r="8784" spans="2:14">
      <c r="B8784" s="59" t="s">
        <v>14684</v>
      </c>
      <c r="C8784" s="7" t="s">
        <v>14685</v>
      </c>
      <c r="I8784" s="64"/>
      <c r="J8784" s="65"/>
      <c r="K8784" s="10"/>
      <c r="L8784" s="21">
        <v>163.91321839080459</v>
      </c>
      <c r="M8784" s="68"/>
      <c r="N8784" s="4"/>
    </row>
    <row r="8785" spans="2:14">
      <c r="B8785" s="59" t="s">
        <v>14686</v>
      </c>
      <c r="C8785" s="7" t="s">
        <v>14687</v>
      </c>
      <c r="I8785" s="64"/>
      <c r="J8785" s="65"/>
      <c r="K8785" s="10"/>
      <c r="L8785" s="21">
        <v>220.24252873563216</v>
      </c>
      <c r="M8785" s="68"/>
      <c r="N8785" s="4"/>
    </row>
    <row r="8786" spans="2:14">
      <c r="B8786" s="59" t="s">
        <v>14688</v>
      </c>
      <c r="C8786" s="7" t="s">
        <v>14689</v>
      </c>
      <c r="I8786" s="64"/>
      <c r="J8786" s="65"/>
      <c r="K8786" s="10"/>
      <c r="L8786" s="21">
        <v>329.34885057471263</v>
      </c>
      <c r="M8786" s="68"/>
      <c r="N8786" s="4"/>
    </row>
    <row r="8787" spans="2:14">
      <c r="B8787" s="59" t="s">
        <v>14690</v>
      </c>
      <c r="C8787" s="7" t="s">
        <v>14691</v>
      </c>
      <c r="I8787" s="64"/>
      <c r="J8787" s="65"/>
      <c r="K8787" s="10"/>
      <c r="L8787" s="21">
        <v>437.94770114942531</v>
      </c>
      <c r="M8787" s="68"/>
      <c r="N8787" s="4"/>
    </row>
    <row r="8788" spans="2:14">
      <c r="B8788" s="59" t="s">
        <v>14692</v>
      </c>
      <c r="C8788" s="7" t="s">
        <v>14693</v>
      </c>
      <c r="I8788" s="64"/>
      <c r="J8788" s="65"/>
      <c r="K8788" s="10"/>
      <c r="L8788" s="21">
        <v>656.16034482758619</v>
      </c>
      <c r="M8788" s="68"/>
      <c r="N8788" s="4"/>
    </row>
    <row r="8789" spans="2:14">
      <c r="B8789" s="59" t="s">
        <v>14694</v>
      </c>
      <c r="C8789" s="7" t="s">
        <v>14695</v>
      </c>
      <c r="I8789" s="64"/>
      <c r="J8789" s="65"/>
      <c r="K8789" s="10"/>
      <c r="L8789" s="21">
        <v>261.85517241379307</v>
      </c>
      <c r="M8789" s="68"/>
      <c r="N8789" s="4"/>
    </row>
    <row r="8790" spans="2:14">
      <c r="B8790" s="59" t="s">
        <v>14696</v>
      </c>
      <c r="C8790" s="7" t="s">
        <v>14697</v>
      </c>
      <c r="I8790" s="64"/>
      <c r="J8790" s="65"/>
      <c r="K8790" s="10"/>
      <c r="L8790" s="21">
        <v>391.76781609195405</v>
      </c>
      <c r="M8790" s="68"/>
      <c r="N8790" s="4"/>
    </row>
    <row r="8791" spans="2:14">
      <c r="B8791" s="59" t="s">
        <v>14698</v>
      </c>
      <c r="C8791" s="7" t="s">
        <v>14699</v>
      </c>
      <c r="I8791" s="64"/>
      <c r="J8791" s="65"/>
      <c r="K8791" s="10"/>
      <c r="L8791" s="21">
        <v>321.22931034482758</v>
      </c>
      <c r="M8791" s="68"/>
      <c r="N8791" s="4"/>
    </row>
    <row r="8792" spans="2:14">
      <c r="B8792" s="59" t="s">
        <v>14700</v>
      </c>
      <c r="C8792" s="7" t="s">
        <v>14701</v>
      </c>
      <c r="I8792" s="64"/>
      <c r="J8792" s="65"/>
      <c r="K8792" s="10"/>
      <c r="L8792" s="21">
        <v>782.01321839080458</v>
      </c>
      <c r="M8792" s="68"/>
      <c r="N8792" s="4"/>
    </row>
    <row r="8793" spans="2:14">
      <c r="B8793" s="59" t="s">
        <v>14702</v>
      </c>
      <c r="C8793" s="7" t="s">
        <v>14703</v>
      </c>
      <c r="I8793" s="64"/>
      <c r="J8793" s="65"/>
      <c r="K8793" s="10"/>
      <c r="L8793" s="21">
        <v>819.56609195402302</v>
      </c>
      <c r="M8793" s="68"/>
      <c r="N8793" s="4"/>
    </row>
    <row r="8794" spans="2:14">
      <c r="B8794" s="59" t="s">
        <v>14704</v>
      </c>
      <c r="C8794" s="7" t="s">
        <v>14705</v>
      </c>
      <c r="I8794" s="64"/>
      <c r="J8794" s="65"/>
      <c r="K8794" s="10"/>
      <c r="L8794" s="21">
        <v>1227.5729885057472</v>
      </c>
      <c r="M8794" s="68"/>
      <c r="N8794" s="4"/>
    </row>
    <row r="8795" spans="2:14">
      <c r="B8795" s="59" t="s">
        <v>14706</v>
      </c>
      <c r="C8795" s="7" t="s">
        <v>14707</v>
      </c>
      <c r="I8795" s="64"/>
      <c r="J8795" s="65"/>
      <c r="K8795" s="10"/>
      <c r="L8795" s="21">
        <v>1636.594827586207</v>
      </c>
      <c r="M8795" s="68"/>
      <c r="N8795" s="4"/>
    </row>
    <row r="8796" spans="2:14">
      <c r="B8796" s="59" t="s">
        <v>14708</v>
      </c>
      <c r="C8796" s="7" t="s">
        <v>14709</v>
      </c>
      <c r="I8796" s="64"/>
      <c r="J8796" s="65"/>
      <c r="K8796" s="10"/>
      <c r="L8796" s="21">
        <v>2454.1310344827589</v>
      </c>
      <c r="M8796" s="68"/>
      <c r="N8796" s="4"/>
    </row>
    <row r="8797" spans="2:14">
      <c r="B8797" s="59" t="s">
        <v>14710</v>
      </c>
      <c r="C8797" s="7" t="s">
        <v>14711</v>
      </c>
      <c r="I8797" s="64"/>
      <c r="J8797" s="65"/>
      <c r="K8797" s="10"/>
      <c r="L8797" s="21">
        <v>365.37931034482756</v>
      </c>
      <c r="M8797" s="68"/>
      <c r="N8797" s="4"/>
    </row>
    <row r="8798" spans="2:14">
      <c r="B8798" s="59" t="s">
        <v>14712</v>
      </c>
      <c r="C8798" s="7" t="s">
        <v>14713</v>
      </c>
      <c r="I8798" s="64"/>
      <c r="J8798" s="65"/>
      <c r="K8798" s="10"/>
      <c r="L8798" s="21">
        <v>546.54655172413788</v>
      </c>
      <c r="M8798" s="68"/>
      <c r="N8798" s="4"/>
    </row>
    <row r="8799" spans="2:14">
      <c r="B8799" s="59" t="s">
        <v>14714</v>
      </c>
      <c r="C8799" s="7" t="s">
        <v>14715</v>
      </c>
      <c r="I8799" s="64"/>
      <c r="J8799" s="65"/>
      <c r="K8799" s="10"/>
      <c r="L8799" s="21">
        <v>728.728735632184</v>
      </c>
      <c r="M8799" s="68"/>
      <c r="N8799" s="4"/>
    </row>
    <row r="8800" spans="2:14">
      <c r="B8800" s="59" t="s">
        <v>14716</v>
      </c>
      <c r="C8800" s="7" t="s">
        <v>14717</v>
      </c>
      <c r="I8800" s="64"/>
      <c r="J8800" s="65"/>
      <c r="K8800" s="10"/>
      <c r="L8800" s="21">
        <v>1092.0781609195403</v>
      </c>
      <c r="M8800" s="68"/>
      <c r="N8800" s="4"/>
    </row>
    <row r="8801" spans="2:14">
      <c r="B8801" s="59" t="s">
        <v>14718</v>
      </c>
      <c r="C8801" s="7" t="s">
        <v>14719</v>
      </c>
      <c r="I8801" s="64"/>
      <c r="J8801" s="65"/>
      <c r="K8801" s="10"/>
      <c r="L8801" s="21">
        <v>339.49827586206897</v>
      </c>
      <c r="M8801" s="68"/>
      <c r="N8801" s="4"/>
    </row>
    <row r="8802" spans="2:14">
      <c r="B8802" s="59" t="s">
        <v>14720</v>
      </c>
      <c r="C8802" s="7" t="s">
        <v>14721</v>
      </c>
      <c r="I8802" s="64"/>
      <c r="J8802" s="65"/>
      <c r="K8802" s="10"/>
      <c r="L8802" s="21">
        <v>509.50114942528739</v>
      </c>
      <c r="M8802" s="68"/>
      <c r="N8802" s="4"/>
    </row>
    <row r="8803" spans="2:14">
      <c r="B8803" s="59" t="s">
        <v>14722</v>
      </c>
      <c r="C8803" s="7" t="s">
        <v>14723</v>
      </c>
      <c r="I8803" s="64"/>
      <c r="J8803" s="65"/>
      <c r="K8803" s="10"/>
      <c r="L8803" s="21">
        <v>677.98160919540237</v>
      </c>
      <c r="M8803" s="68"/>
      <c r="N8803" s="4"/>
    </row>
    <row r="8804" spans="2:14">
      <c r="B8804" s="59" t="s">
        <v>14724</v>
      </c>
      <c r="C8804" s="7" t="s">
        <v>14725</v>
      </c>
      <c r="I8804" s="64"/>
      <c r="J8804" s="65"/>
      <c r="K8804" s="10"/>
      <c r="L8804" s="21">
        <v>1016.9724137931034</v>
      </c>
      <c r="M8804" s="68"/>
      <c r="N8804" s="4"/>
    </row>
    <row r="8805" spans="2:14">
      <c r="B8805" s="59" t="s">
        <v>14726</v>
      </c>
      <c r="C8805" s="7" t="s">
        <v>14727</v>
      </c>
      <c r="I8805" s="64"/>
      <c r="J8805" s="65"/>
      <c r="K8805" s="10"/>
      <c r="L8805" s="21">
        <v>865.23850574712651</v>
      </c>
      <c r="M8805" s="68"/>
      <c r="N8805" s="4"/>
    </row>
    <row r="8806" spans="2:14">
      <c r="B8806" s="59" t="s">
        <v>14728</v>
      </c>
      <c r="C8806" s="7" t="s">
        <v>14729</v>
      </c>
      <c r="I8806" s="64"/>
      <c r="J8806" s="65"/>
      <c r="K8806" s="10"/>
      <c r="L8806" s="21">
        <v>1295.5741379310346</v>
      </c>
      <c r="M8806" s="68"/>
      <c r="N8806" s="4"/>
    </row>
    <row r="8807" spans="2:14">
      <c r="B8807" s="59" t="s">
        <v>14730</v>
      </c>
      <c r="C8807" s="7" t="s">
        <v>14731</v>
      </c>
      <c r="I8807" s="64"/>
      <c r="J8807" s="65"/>
      <c r="K8807" s="10"/>
      <c r="L8807" s="21">
        <v>1727.432183908046</v>
      </c>
      <c r="M8807" s="68"/>
      <c r="N8807" s="4"/>
    </row>
    <row r="8808" spans="2:14">
      <c r="B8808" s="59" t="s">
        <v>14732</v>
      </c>
      <c r="C8808" s="7" t="s">
        <v>14733</v>
      </c>
      <c r="I8808" s="64"/>
      <c r="J8808" s="65"/>
      <c r="K8808" s="10"/>
      <c r="L8808" s="21">
        <v>2590.6408045977014</v>
      </c>
      <c r="M8808" s="68"/>
      <c r="N8808" s="4"/>
    </row>
    <row r="8809" spans="2:14">
      <c r="B8809" s="59" t="s">
        <v>14734</v>
      </c>
      <c r="C8809" s="7" t="s">
        <v>14735</v>
      </c>
      <c r="I8809" s="64"/>
      <c r="J8809" s="65"/>
      <c r="K8809" s="10"/>
      <c r="L8809" s="21">
        <v>452.66436781609195</v>
      </c>
      <c r="M8809" s="68"/>
      <c r="N8809" s="4"/>
    </row>
    <row r="8810" spans="2:14">
      <c r="B8810" s="59" t="s">
        <v>14736</v>
      </c>
      <c r="C8810" s="7" t="s">
        <v>14737</v>
      </c>
      <c r="I8810" s="64"/>
      <c r="J8810" s="65"/>
      <c r="K8810" s="10"/>
      <c r="L8810" s="21">
        <v>677.47413793103453</v>
      </c>
      <c r="M8810" s="68"/>
      <c r="N8810" s="4"/>
    </row>
    <row r="8811" spans="2:14">
      <c r="B8811" s="59" t="s">
        <v>14738</v>
      </c>
      <c r="C8811" s="7" t="s">
        <v>14739</v>
      </c>
      <c r="I8811" s="64"/>
      <c r="J8811" s="65"/>
      <c r="K8811" s="10"/>
      <c r="L8811" s="21">
        <v>903.29885057471267</v>
      </c>
      <c r="M8811" s="68"/>
      <c r="N8811" s="4"/>
    </row>
    <row r="8812" spans="2:14">
      <c r="B8812" s="59" t="s">
        <v>14740</v>
      </c>
      <c r="C8812" s="7" t="s">
        <v>14741</v>
      </c>
      <c r="I8812" s="64"/>
      <c r="J8812" s="65"/>
      <c r="K8812" s="10"/>
      <c r="L8812" s="21">
        <v>1353.9333333333334</v>
      </c>
      <c r="M8812" s="68"/>
      <c r="N8812" s="4"/>
    </row>
    <row r="8813" spans="2:14">
      <c r="B8813" s="59" t="s">
        <v>14742</v>
      </c>
      <c r="C8813" s="7" t="s">
        <v>14743</v>
      </c>
      <c r="I8813" s="64"/>
      <c r="J8813" s="65"/>
      <c r="K8813" s="10"/>
      <c r="L8813" s="21">
        <v>326.30402298850578</v>
      </c>
      <c r="M8813" s="68"/>
      <c r="N8813" s="4"/>
    </row>
    <row r="8814" spans="2:14">
      <c r="B8814" s="59" t="s">
        <v>14744</v>
      </c>
      <c r="C8814" s="7" t="s">
        <v>14745</v>
      </c>
      <c r="I8814" s="64"/>
      <c r="J8814" s="65"/>
      <c r="K8814" s="10"/>
      <c r="L8814" s="21">
        <v>433.38045977011495</v>
      </c>
      <c r="M8814" s="68"/>
      <c r="N8814" s="4"/>
    </row>
    <row r="8815" spans="2:14">
      <c r="B8815" s="59" t="s">
        <v>49</v>
      </c>
      <c r="C8815" s="7" t="s">
        <v>39326</v>
      </c>
      <c r="I8815" s="64"/>
      <c r="J8815" s="65"/>
      <c r="K8815" s="10"/>
      <c r="L8815" s="21">
        <v>479.56034482758622</v>
      </c>
      <c r="M8815" s="68"/>
      <c r="N8815" s="4"/>
    </row>
    <row r="8816" spans="2:14">
      <c r="B8816" s="59" t="s">
        <v>14746</v>
      </c>
      <c r="C8816" s="7" t="s">
        <v>14747</v>
      </c>
      <c r="I8816" s="64"/>
      <c r="J8816" s="65"/>
      <c r="K8816" s="10"/>
      <c r="L8816" s="21">
        <v>866.25344827586207</v>
      </c>
      <c r="M8816" s="68"/>
      <c r="N8816" s="4"/>
    </row>
    <row r="8817" spans="2:14">
      <c r="B8817" s="59" t="s">
        <v>14748</v>
      </c>
      <c r="C8817" s="7" t="s">
        <v>14749</v>
      </c>
      <c r="I8817" s="64"/>
      <c r="J8817" s="65"/>
      <c r="K8817" s="10"/>
      <c r="L8817" s="21">
        <v>700.31034482758616</v>
      </c>
      <c r="M8817" s="68"/>
      <c r="N8817" s="4"/>
    </row>
    <row r="8818" spans="2:14">
      <c r="B8818" s="59" t="s">
        <v>14750</v>
      </c>
      <c r="C8818" s="7" t="s">
        <v>14751</v>
      </c>
      <c r="I8818" s="64"/>
      <c r="J8818" s="65"/>
      <c r="K8818" s="10"/>
      <c r="L8818" s="21">
        <v>934.7620689655173</v>
      </c>
      <c r="M8818" s="68"/>
      <c r="N8818" s="4"/>
    </row>
    <row r="8819" spans="2:14">
      <c r="B8819" s="59" t="s">
        <v>14752</v>
      </c>
      <c r="C8819" s="7" t="s">
        <v>14753</v>
      </c>
      <c r="I8819" s="64"/>
      <c r="J8819" s="65"/>
      <c r="K8819" s="10"/>
      <c r="L8819" s="21">
        <v>1032.1965517241379</v>
      </c>
      <c r="M8819" s="68"/>
      <c r="N8819" s="4"/>
    </row>
    <row r="8820" spans="2:14">
      <c r="B8820" s="59" t="s">
        <v>14754</v>
      </c>
      <c r="C8820" s="7" t="s">
        <v>14755</v>
      </c>
      <c r="I8820" s="64"/>
      <c r="J8820" s="65"/>
      <c r="K8820" s="10"/>
      <c r="L8820" s="21">
        <v>1866.9867816091955</v>
      </c>
      <c r="M8820" s="68"/>
      <c r="N8820" s="4"/>
    </row>
    <row r="8821" spans="2:14">
      <c r="B8821" s="59" t="s">
        <v>14756</v>
      </c>
      <c r="C8821" s="7" t="s">
        <v>14757</v>
      </c>
      <c r="I8821" s="64"/>
      <c r="J8821" s="65"/>
      <c r="K8821" s="10"/>
      <c r="L8821" s="21">
        <v>474.48563218390808</v>
      </c>
      <c r="M8821" s="68"/>
      <c r="N8821" s="4"/>
    </row>
    <row r="8822" spans="2:14">
      <c r="B8822" s="59" t="s">
        <v>14758</v>
      </c>
      <c r="C8822" s="7" t="s">
        <v>14759</v>
      </c>
      <c r="I8822" s="64"/>
      <c r="J8822" s="65"/>
      <c r="K8822" s="10"/>
      <c r="L8822" s="21">
        <v>710.96724137931039</v>
      </c>
      <c r="M8822" s="68"/>
      <c r="N8822" s="4"/>
    </row>
    <row r="8823" spans="2:14">
      <c r="B8823" s="59" t="s">
        <v>14760</v>
      </c>
      <c r="C8823" s="7" t="s">
        <v>14761</v>
      </c>
      <c r="I8823" s="64"/>
      <c r="J8823" s="65"/>
      <c r="K8823" s="10"/>
      <c r="L8823" s="21">
        <v>946.43390804597709</v>
      </c>
      <c r="M8823" s="68"/>
      <c r="N8823" s="4"/>
    </row>
    <row r="8824" spans="2:14">
      <c r="B8824" s="59" t="s">
        <v>14762</v>
      </c>
      <c r="C8824" s="7" t="s">
        <v>14763</v>
      </c>
      <c r="I8824" s="64"/>
      <c r="J8824" s="65"/>
      <c r="K8824" s="10"/>
      <c r="L8824" s="21">
        <v>1419.3971264367817</v>
      </c>
      <c r="M8824" s="68"/>
      <c r="N8824" s="4"/>
    </row>
    <row r="8825" spans="2:14">
      <c r="B8825" s="59" t="s">
        <v>14764</v>
      </c>
      <c r="C8825" s="7" t="s">
        <v>14765</v>
      </c>
      <c r="I8825" s="64"/>
      <c r="J8825" s="65"/>
      <c r="K8825" s="10"/>
      <c r="L8825" s="21">
        <v>400.39482758620693</v>
      </c>
      <c r="M8825" s="68"/>
      <c r="N8825" s="4"/>
    </row>
    <row r="8826" spans="2:14">
      <c r="B8826" s="59" t="s">
        <v>14766</v>
      </c>
      <c r="C8826" s="7" t="s">
        <v>14767</v>
      </c>
      <c r="I8826" s="64"/>
      <c r="J8826" s="65"/>
      <c r="K8826" s="10"/>
      <c r="L8826" s="21">
        <v>533.3522988505747</v>
      </c>
      <c r="M8826" s="68"/>
      <c r="N8826" s="4"/>
    </row>
    <row r="8827" spans="2:14">
      <c r="B8827" s="59" t="s">
        <v>14768</v>
      </c>
      <c r="C8827" s="7" t="s">
        <v>14769</v>
      </c>
      <c r="I8827" s="64"/>
      <c r="J8827" s="65"/>
      <c r="K8827" s="10"/>
      <c r="L8827" s="21">
        <v>599.83103448275858</v>
      </c>
      <c r="M8827" s="68"/>
      <c r="N8827" s="4"/>
    </row>
    <row r="8828" spans="2:14">
      <c r="B8828" s="59" t="s">
        <v>14770</v>
      </c>
      <c r="C8828" s="7" t="s">
        <v>14771</v>
      </c>
      <c r="I8828" s="64"/>
      <c r="J8828" s="65"/>
      <c r="K8828" s="10"/>
      <c r="L8828" s="21">
        <v>1064.1672413793103</v>
      </c>
      <c r="M8828" s="68"/>
      <c r="N8828" s="4"/>
    </row>
    <row r="8829" spans="2:14">
      <c r="B8829" s="59" t="s">
        <v>14772</v>
      </c>
      <c r="C8829" s="7" t="s">
        <v>14773</v>
      </c>
      <c r="I8829" s="64"/>
      <c r="J8829" s="65"/>
      <c r="K8829" s="10"/>
      <c r="L8829" s="21">
        <v>700.31034482758616</v>
      </c>
      <c r="M8829" s="68"/>
      <c r="N8829" s="4"/>
    </row>
    <row r="8830" spans="2:14">
      <c r="B8830" s="59" t="s">
        <v>14774</v>
      </c>
      <c r="C8830" s="7" t="s">
        <v>14775</v>
      </c>
      <c r="I8830" s="64"/>
      <c r="J8830" s="65"/>
      <c r="K8830" s="10"/>
      <c r="L8830" s="21">
        <v>934.7620689655173</v>
      </c>
      <c r="M8830" s="68"/>
      <c r="N8830" s="4"/>
    </row>
    <row r="8831" spans="2:14">
      <c r="B8831" s="59" t="s">
        <v>14776</v>
      </c>
      <c r="C8831" s="7" t="s">
        <v>14777</v>
      </c>
      <c r="I8831" s="64"/>
      <c r="J8831" s="65"/>
      <c r="K8831" s="10"/>
      <c r="L8831" s="21">
        <v>1032.1965517241379</v>
      </c>
      <c r="M8831" s="68"/>
      <c r="N8831" s="4"/>
    </row>
    <row r="8832" spans="2:14">
      <c r="B8832" s="59" t="s">
        <v>14778</v>
      </c>
      <c r="C8832" s="7" t="s">
        <v>14779</v>
      </c>
      <c r="I8832" s="64"/>
      <c r="J8832" s="65"/>
      <c r="K8832" s="10"/>
      <c r="L8832" s="21">
        <v>1448.8304597701151</v>
      </c>
      <c r="M8832" s="68"/>
      <c r="N8832" s="4"/>
    </row>
    <row r="8833" spans="2:14">
      <c r="B8833" s="59" t="s">
        <v>14780</v>
      </c>
      <c r="C8833" s="7" t="s">
        <v>14781</v>
      </c>
      <c r="I8833" s="64"/>
      <c r="J8833" s="65"/>
      <c r="K8833" s="10"/>
      <c r="L8833" s="21">
        <v>764.75919540229893</v>
      </c>
      <c r="M8833" s="68"/>
      <c r="N8833" s="4"/>
    </row>
    <row r="8834" spans="2:14">
      <c r="B8834" s="59" t="s">
        <v>14782</v>
      </c>
      <c r="C8834" s="7" t="s">
        <v>14783</v>
      </c>
      <c r="I8834" s="64"/>
      <c r="J8834" s="65"/>
      <c r="K8834" s="10"/>
      <c r="L8834" s="21">
        <v>1146.8850574712644</v>
      </c>
      <c r="M8834" s="68"/>
      <c r="N8834" s="4"/>
    </row>
    <row r="8835" spans="2:14">
      <c r="B8835" s="59" t="s">
        <v>14784</v>
      </c>
      <c r="C8835" s="7" t="s">
        <v>14785</v>
      </c>
      <c r="I8835" s="64"/>
      <c r="J8835" s="65"/>
      <c r="K8835" s="10"/>
      <c r="L8835" s="21">
        <v>1528.5034482758622</v>
      </c>
      <c r="M8835" s="68"/>
      <c r="N8835" s="4"/>
    </row>
    <row r="8836" spans="2:14">
      <c r="B8836" s="59" t="s">
        <v>14786</v>
      </c>
      <c r="C8836" s="7" t="s">
        <v>14787</v>
      </c>
      <c r="I8836" s="64"/>
      <c r="J8836" s="65"/>
      <c r="K8836" s="10"/>
      <c r="L8836" s="21">
        <v>2291.7402298850575</v>
      </c>
      <c r="M8836" s="68"/>
      <c r="N8836" s="4"/>
    </row>
    <row r="8837" spans="2:14">
      <c r="B8837" s="59" t="s">
        <v>14788</v>
      </c>
      <c r="C8837" s="7" t="s">
        <v>14789</v>
      </c>
      <c r="I8837" s="64"/>
      <c r="J8837" s="65"/>
      <c r="K8837" s="10"/>
      <c r="L8837" s="21">
        <v>3271.6672413793103</v>
      </c>
      <c r="M8837" s="68"/>
      <c r="N8837" s="4"/>
    </row>
    <row r="8838" spans="2:14">
      <c r="B8838" s="59" t="s">
        <v>14790</v>
      </c>
      <c r="C8838" s="7" t="s">
        <v>14791</v>
      </c>
      <c r="I8838" s="64"/>
      <c r="J8838" s="65"/>
      <c r="K8838" s="10"/>
      <c r="L8838" s="21">
        <v>3271.6672413793103</v>
      </c>
      <c r="M8838" s="68"/>
      <c r="N8838" s="4"/>
    </row>
    <row r="8839" spans="2:14">
      <c r="B8839" s="59" t="s">
        <v>14792</v>
      </c>
      <c r="C8839" s="7" t="s">
        <v>14793</v>
      </c>
      <c r="I8839" s="64"/>
      <c r="J8839" s="65"/>
      <c r="K8839" s="10"/>
      <c r="L8839" s="21">
        <v>3271.6672413793103</v>
      </c>
      <c r="M8839" s="68"/>
      <c r="N8839" s="4"/>
    </row>
    <row r="8840" spans="2:14">
      <c r="B8840" s="59" t="s">
        <v>14794</v>
      </c>
      <c r="C8840" s="7" t="s">
        <v>14795</v>
      </c>
      <c r="I8840" s="64"/>
      <c r="J8840" s="65"/>
      <c r="K8840" s="10"/>
      <c r="L8840" s="21">
        <v>819.56609195402302</v>
      </c>
      <c r="M8840" s="68"/>
      <c r="N8840" s="4"/>
    </row>
    <row r="8841" spans="2:14">
      <c r="B8841" s="59" t="s">
        <v>14796</v>
      </c>
      <c r="C8841" s="7" t="s">
        <v>14797</v>
      </c>
      <c r="I8841" s="64"/>
      <c r="J8841" s="65"/>
      <c r="K8841" s="10"/>
      <c r="L8841" s="21">
        <v>819.56609195402302</v>
      </c>
      <c r="M8841" s="68"/>
      <c r="N8841" s="4"/>
    </row>
    <row r="8842" spans="2:14">
      <c r="B8842" s="59" t="s">
        <v>14798</v>
      </c>
      <c r="C8842" s="7" t="s">
        <v>14799</v>
      </c>
      <c r="I8842" s="64"/>
      <c r="J8842" s="65"/>
      <c r="K8842" s="10"/>
      <c r="L8842" s="21">
        <v>284.69137931034481</v>
      </c>
      <c r="M8842" s="68"/>
      <c r="N8842" s="4"/>
    </row>
    <row r="8843" spans="2:14">
      <c r="B8843" s="59" t="s">
        <v>14800</v>
      </c>
      <c r="C8843" s="7" t="s">
        <v>14801</v>
      </c>
      <c r="I8843" s="64"/>
      <c r="J8843" s="65"/>
      <c r="K8843" s="10"/>
      <c r="L8843" s="21">
        <v>284.69137931034481</v>
      </c>
      <c r="M8843" s="68"/>
      <c r="N8843" s="4"/>
    </row>
    <row r="8844" spans="2:14">
      <c r="B8844" s="59" t="s">
        <v>14802</v>
      </c>
      <c r="C8844" s="7" t="s">
        <v>14803</v>
      </c>
      <c r="I8844" s="64"/>
      <c r="J8844" s="65"/>
      <c r="K8844" s="10"/>
      <c r="L8844" s="21">
        <v>628.75689655172414</v>
      </c>
      <c r="M8844" s="68"/>
      <c r="N8844" s="4"/>
    </row>
    <row r="8845" spans="2:14">
      <c r="B8845" s="59" t="s">
        <v>14804</v>
      </c>
      <c r="C8845" s="7" t="s">
        <v>14805</v>
      </c>
      <c r="I8845" s="64"/>
      <c r="J8845" s="65"/>
      <c r="K8845" s="10"/>
      <c r="L8845" s="21">
        <v>628.75689655172414</v>
      </c>
      <c r="M8845" s="68"/>
      <c r="N8845" s="4"/>
    </row>
    <row r="8846" spans="2:14">
      <c r="B8846" s="59" t="s">
        <v>14806</v>
      </c>
      <c r="C8846" s="7" t="s">
        <v>14807</v>
      </c>
      <c r="I8846" s="64"/>
      <c r="J8846" s="65"/>
      <c r="K8846" s="10"/>
      <c r="L8846" s="21">
        <v>628.75689655172414</v>
      </c>
      <c r="M8846" s="68"/>
      <c r="N8846" s="4"/>
    </row>
    <row r="8847" spans="2:14">
      <c r="B8847" s="59" t="s">
        <v>14808</v>
      </c>
      <c r="C8847" s="7" t="s">
        <v>14809</v>
      </c>
      <c r="I8847" s="64"/>
      <c r="J8847" s="65"/>
      <c r="K8847" s="10"/>
      <c r="L8847" s="21">
        <v>628.75689655172414</v>
      </c>
      <c r="M8847" s="68"/>
      <c r="N8847" s="4"/>
    </row>
    <row r="8848" spans="2:14">
      <c r="B8848" s="59" t="s">
        <v>14810</v>
      </c>
      <c r="C8848" s="7" t="s">
        <v>14811</v>
      </c>
      <c r="I8848" s="64"/>
      <c r="J8848" s="65"/>
      <c r="K8848" s="10"/>
      <c r="L8848" s="21">
        <v>628.75689655172414</v>
      </c>
      <c r="M8848" s="68"/>
      <c r="N8848" s="4"/>
    </row>
    <row r="8849" spans="2:14">
      <c r="B8849" s="59" t="s">
        <v>14812</v>
      </c>
      <c r="C8849" s="7" t="s">
        <v>14813</v>
      </c>
      <c r="I8849" s="64"/>
      <c r="J8849" s="65"/>
      <c r="K8849" s="10"/>
      <c r="L8849" s="21">
        <v>628.75689655172414</v>
      </c>
      <c r="M8849" s="68"/>
      <c r="N8849" s="4"/>
    </row>
    <row r="8850" spans="2:14">
      <c r="B8850" s="59" t="s">
        <v>14814</v>
      </c>
      <c r="C8850" s="7" t="s">
        <v>14815</v>
      </c>
      <c r="I8850" s="64"/>
      <c r="J8850" s="65"/>
      <c r="K8850" s="10"/>
      <c r="L8850" s="21">
        <v>628.75689655172414</v>
      </c>
      <c r="M8850" s="68"/>
      <c r="N8850" s="4"/>
    </row>
    <row r="8851" spans="2:14">
      <c r="B8851" s="59" t="s">
        <v>14816</v>
      </c>
      <c r="C8851" s="7" t="s">
        <v>14817</v>
      </c>
      <c r="I8851" s="64"/>
      <c r="J8851" s="65"/>
      <c r="K8851" s="10"/>
      <c r="L8851" s="21">
        <v>628.75689655172414</v>
      </c>
      <c r="M8851" s="68"/>
      <c r="N8851" s="4"/>
    </row>
    <row r="8852" spans="2:14">
      <c r="B8852" s="59" t="s">
        <v>14818</v>
      </c>
      <c r="C8852" s="7" t="s">
        <v>14819</v>
      </c>
      <c r="I8852" s="64"/>
      <c r="J8852" s="65"/>
      <c r="K8852" s="10"/>
      <c r="L8852" s="21">
        <v>628.75689655172414</v>
      </c>
      <c r="M8852" s="68"/>
      <c r="N8852" s="4"/>
    </row>
    <row r="8853" spans="2:14">
      <c r="B8853" s="59" t="s">
        <v>14820</v>
      </c>
      <c r="C8853" s="7" t="s">
        <v>14821</v>
      </c>
      <c r="I8853" s="64"/>
      <c r="J8853" s="65"/>
      <c r="K8853" s="10"/>
      <c r="L8853" s="21">
        <v>764.75919540229893</v>
      </c>
      <c r="M8853" s="68"/>
      <c r="N8853" s="4"/>
    </row>
    <row r="8854" spans="2:14">
      <c r="B8854" s="59" t="s">
        <v>14822</v>
      </c>
      <c r="C8854" s="7" t="s">
        <v>14823</v>
      </c>
      <c r="I8854" s="64"/>
      <c r="J8854" s="65"/>
      <c r="K8854" s="10"/>
      <c r="L8854" s="21">
        <v>764.75919540229893</v>
      </c>
      <c r="M8854" s="68"/>
      <c r="N8854" s="4"/>
    </row>
    <row r="8855" spans="2:14">
      <c r="B8855" s="59" t="s">
        <v>14824</v>
      </c>
      <c r="C8855" s="7" t="s">
        <v>14825</v>
      </c>
      <c r="I8855" s="64"/>
      <c r="J8855" s="65"/>
      <c r="K8855" s="10"/>
      <c r="L8855" s="21">
        <v>785.05804597701149</v>
      </c>
      <c r="M8855" s="68"/>
      <c r="N8855" s="4"/>
    </row>
    <row r="8856" spans="2:14">
      <c r="B8856" s="59" t="s">
        <v>14826</v>
      </c>
      <c r="C8856" s="7" t="s">
        <v>14827</v>
      </c>
      <c r="I8856" s="64"/>
      <c r="J8856" s="65"/>
      <c r="K8856" s="10"/>
      <c r="L8856" s="21">
        <v>785.05804597701149</v>
      </c>
      <c r="M8856" s="68"/>
      <c r="N8856" s="4"/>
    </row>
    <row r="8857" spans="2:14">
      <c r="B8857" s="59" t="s">
        <v>14828</v>
      </c>
      <c r="C8857" s="7" t="s">
        <v>14829</v>
      </c>
      <c r="I8857" s="64"/>
      <c r="J8857" s="65"/>
      <c r="K8857" s="10"/>
      <c r="L8857" s="21">
        <v>785.05804597701149</v>
      </c>
      <c r="M8857" s="68"/>
      <c r="N8857" s="4"/>
    </row>
    <row r="8858" spans="2:14">
      <c r="B8858" s="59" t="s">
        <v>14830</v>
      </c>
      <c r="C8858" s="7" t="s">
        <v>14831</v>
      </c>
      <c r="I8858" s="64"/>
      <c r="J8858" s="65"/>
      <c r="K8858" s="10"/>
      <c r="L8858" s="21">
        <v>785.05804597701149</v>
      </c>
      <c r="M8858" s="68"/>
      <c r="N8858" s="4"/>
    </row>
    <row r="8859" spans="2:14">
      <c r="B8859" s="59" t="s">
        <v>14832</v>
      </c>
      <c r="C8859" s="7" t="s">
        <v>14833</v>
      </c>
      <c r="I8859" s="64"/>
      <c r="J8859" s="65"/>
      <c r="K8859" s="10"/>
      <c r="L8859" s="21">
        <v>785.05804597701149</v>
      </c>
      <c r="M8859" s="68"/>
      <c r="N8859" s="4"/>
    </row>
    <row r="8860" spans="2:14">
      <c r="B8860" s="59" t="s">
        <v>14834</v>
      </c>
      <c r="C8860" s="7" t="s">
        <v>14835</v>
      </c>
      <c r="I8860" s="64"/>
      <c r="J8860" s="65"/>
      <c r="K8860" s="10"/>
      <c r="L8860" s="21">
        <v>785.05804597701149</v>
      </c>
      <c r="M8860" s="68"/>
      <c r="N8860" s="4"/>
    </row>
    <row r="8861" spans="2:14">
      <c r="B8861" s="59" t="s">
        <v>14836</v>
      </c>
      <c r="C8861" s="7" t="s">
        <v>14837</v>
      </c>
      <c r="I8861" s="64"/>
      <c r="J8861" s="65"/>
      <c r="K8861" s="10"/>
      <c r="L8861" s="21">
        <v>785.05804597701149</v>
      </c>
      <c r="M8861" s="68"/>
      <c r="N8861" s="4"/>
    </row>
    <row r="8862" spans="2:14">
      <c r="B8862" s="59" t="s">
        <v>14838</v>
      </c>
      <c r="C8862" s="7" t="s">
        <v>14839</v>
      </c>
      <c r="I8862" s="64"/>
      <c r="J8862" s="65"/>
      <c r="K8862" s="10"/>
      <c r="L8862" s="21">
        <v>785.05804597701149</v>
      </c>
      <c r="M8862" s="68"/>
      <c r="N8862" s="4"/>
    </row>
    <row r="8863" spans="2:14">
      <c r="B8863" s="59" t="s">
        <v>14840</v>
      </c>
      <c r="C8863" s="7" t="s">
        <v>14841</v>
      </c>
      <c r="I8863" s="64"/>
      <c r="J8863" s="65"/>
      <c r="K8863" s="10"/>
      <c r="L8863" s="21">
        <v>785.05804597701149</v>
      </c>
      <c r="M8863" s="68"/>
      <c r="N8863" s="4"/>
    </row>
    <row r="8864" spans="2:14">
      <c r="B8864" s="59" t="s">
        <v>14842</v>
      </c>
      <c r="C8864" s="7" t="s">
        <v>14843</v>
      </c>
      <c r="I8864" s="64"/>
      <c r="J8864" s="65"/>
      <c r="K8864" s="10"/>
      <c r="L8864" s="21">
        <v>956.07586206896553</v>
      </c>
      <c r="M8864" s="68"/>
      <c r="N8864" s="4"/>
    </row>
    <row r="8865" spans="2:14">
      <c r="B8865" s="59" t="s">
        <v>14844</v>
      </c>
      <c r="C8865" s="7" t="s">
        <v>14845</v>
      </c>
      <c r="I8865" s="64"/>
      <c r="J8865" s="65"/>
      <c r="K8865" s="10"/>
      <c r="L8865" s="21">
        <v>956.07586206896553</v>
      </c>
      <c r="M8865" s="68"/>
      <c r="N8865" s="4"/>
    </row>
    <row r="8866" spans="2:14">
      <c r="B8866" s="59" t="s">
        <v>14846</v>
      </c>
      <c r="C8866" s="7" t="s">
        <v>14847</v>
      </c>
      <c r="I8866" s="64"/>
      <c r="J8866" s="65"/>
      <c r="K8866" s="10"/>
      <c r="L8866" s="21">
        <v>956.07586206896553</v>
      </c>
      <c r="M8866" s="68"/>
      <c r="N8866" s="4"/>
    </row>
    <row r="8867" spans="2:14">
      <c r="B8867" s="59" t="s">
        <v>14848</v>
      </c>
      <c r="C8867" s="7" t="s">
        <v>14849</v>
      </c>
      <c r="I8867" s="64"/>
      <c r="J8867" s="65"/>
      <c r="K8867" s="10"/>
      <c r="L8867" s="21">
        <v>956.07586206896553</v>
      </c>
      <c r="M8867" s="68"/>
      <c r="N8867" s="4"/>
    </row>
    <row r="8868" spans="2:14">
      <c r="B8868" s="59" t="s">
        <v>14850</v>
      </c>
      <c r="C8868" s="7" t="s">
        <v>14851</v>
      </c>
      <c r="I8868" s="64"/>
      <c r="J8868" s="65"/>
      <c r="K8868" s="10"/>
      <c r="L8868" s="21">
        <v>683.56379310344835</v>
      </c>
      <c r="M8868" s="68"/>
      <c r="N8868" s="4"/>
    </row>
    <row r="8869" spans="2:14">
      <c r="B8869" s="59" t="s">
        <v>14852</v>
      </c>
      <c r="C8869" s="7" t="s">
        <v>14853</v>
      </c>
      <c r="I8869" s="64"/>
      <c r="J8869" s="65"/>
      <c r="K8869" s="10"/>
      <c r="L8869" s="21">
        <v>683.56379310344835</v>
      </c>
      <c r="M8869" s="68"/>
      <c r="N8869" s="4"/>
    </row>
    <row r="8870" spans="2:14">
      <c r="B8870" s="59" t="s">
        <v>14854</v>
      </c>
      <c r="C8870" s="7" t="s">
        <v>14855</v>
      </c>
      <c r="I8870" s="64"/>
      <c r="J8870" s="65"/>
      <c r="K8870" s="10"/>
      <c r="L8870" s="21">
        <v>683.56379310344835</v>
      </c>
      <c r="M8870" s="68"/>
      <c r="N8870" s="4"/>
    </row>
    <row r="8871" spans="2:14">
      <c r="B8871" s="59" t="s">
        <v>14856</v>
      </c>
      <c r="C8871" s="7" t="s">
        <v>14857</v>
      </c>
      <c r="I8871" s="64"/>
      <c r="J8871" s="65"/>
      <c r="K8871" s="10"/>
      <c r="L8871" s="21">
        <v>683.56379310344835</v>
      </c>
      <c r="M8871" s="68"/>
      <c r="N8871" s="4"/>
    </row>
    <row r="8872" spans="2:14">
      <c r="B8872" s="59" t="s">
        <v>14858</v>
      </c>
      <c r="C8872" s="7" t="s">
        <v>14859</v>
      </c>
      <c r="I8872" s="64"/>
      <c r="J8872" s="65"/>
      <c r="K8872" s="10"/>
      <c r="L8872" s="21">
        <v>846.46206896551723</v>
      </c>
      <c r="M8872" s="68"/>
      <c r="N8872" s="4"/>
    </row>
    <row r="8873" spans="2:14">
      <c r="B8873" s="59" t="s">
        <v>14860</v>
      </c>
      <c r="C8873" s="7" t="s">
        <v>14861</v>
      </c>
      <c r="I8873" s="64"/>
      <c r="J8873" s="65"/>
      <c r="K8873" s="10"/>
      <c r="L8873" s="21">
        <v>846.46206896551723</v>
      </c>
      <c r="M8873" s="68"/>
      <c r="N8873" s="4"/>
    </row>
    <row r="8874" spans="2:14">
      <c r="B8874" s="59" t="s">
        <v>14862</v>
      </c>
      <c r="C8874" s="7" t="s">
        <v>14863</v>
      </c>
      <c r="I8874" s="64"/>
      <c r="J8874" s="65"/>
      <c r="K8874" s="10"/>
      <c r="L8874" s="21">
        <v>846.46206896551723</v>
      </c>
      <c r="M8874" s="68"/>
      <c r="N8874" s="4"/>
    </row>
    <row r="8875" spans="2:14">
      <c r="B8875" s="59" t="s">
        <v>14864</v>
      </c>
      <c r="C8875" s="7" t="s">
        <v>14865</v>
      </c>
      <c r="I8875" s="64"/>
      <c r="J8875" s="65"/>
      <c r="K8875" s="10"/>
      <c r="L8875" s="21">
        <v>846.46206896551723</v>
      </c>
      <c r="M8875" s="68"/>
      <c r="N8875" s="4"/>
    </row>
    <row r="8876" spans="2:14">
      <c r="B8876" s="59" t="s">
        <v>14866</v>
      </c>
      <c r="C8876" s="7" t="s">
        <v>14867</v>
      </c>
      <c r="I8876" s="64"/>
      <c r="J8876" s="65"/>
      <c r="K8876" s="10"/>
      <c r="L8876" s="21">
        <v>683.56379310344835</v>
      </c>
      <c r="M8876" s="68"/>
      <c r="N8876" s="4"/>
    </row>
    <row r="8877" spans="2:14">
      <c r="B8877" s="59" t="s">
        <v>14868</v>
      </c>
      <c r="C8877" s="7" t="s">
        <v>14869</v>
      </c>
      <c r="I8877" s="64"/>
      <c r="J8877" s="65"/>
      <c r="K8877" s="10"/>
      <c r="L8877" s="21">
        <v>683.56379310344835</v>
      </c>
      <c r="M8877" s="68"/>
      <c r="N8877" s="4"/>
    </row>
    <row r="8878" spans="2:14">
      <c r="B8878" s="59" t="s">
        <v>14870</v>
      </c>
      <c r="C8878" s="7" t="s">
        <v>14871</v>
      </c>
      <c r="I8878" s="64"/>
      <c r="J8878" s="65"/>
      <c r="K8878" s="10"/>
      <c r="L8878" s="21">
        <v>683.56379310344835</v>
      </c>
      <c r="M8878" s="68"/>
      <c r="N8878" s="4"/>
    </row>
    <row r="8879" spans="2:14">
      <c r="B8879" s="59" t="s">
        <v>14872</v>
      </c>
      <c r="C8879" s="7" t="s">
        <v>14873</v>
      </c>
      <c r="I8879" s="64"/>
      <c r="J8879" s="65"/>
      <c r="K8879" s="10"/>
      <c r="L8879" s="21">
        <v>683.56379310344835</v>
      </c>
      <c r="M8879" s="68"/>
      <c r="N8879" s="4"/>
    </row>
    <row r="8880" spans="2:14">
      <c r="B8880" s="59" t="s">
        <v>14874</v>
      </c>
      <c r="C8880" s="7" t="s">
        <v>14875</v>
      </c>
      <c r="I8880" s="64"/>
      <c r="J8880" s="65"/>
      <c r="K8880" s="10"/>
      <c r="L8880" s="21">
        <v>683.56379310344835</v>
      </c>
      <c r="M8880" s="68"/>
      <c r="N8880" s="4"/>
    </row>
    <row r="8881" spans="2:14">
      <c r="B8881" s="59" t="s">
        <v>14876</v>
      </c>
      <c r="C8881" s="7" t="s">
        <v>14877</v>
      </c>
      <c r="I8881" s="64"/>
      <c r="J8881" s="65"/>
      <c r="K8881" s="10"/>
      <c r="L8881" s="21">
        <v>1092.585632183908</v>
      </c>
      <c r="M8881" s="68"/>
      <c r="N8881" s="4"/>
    </row>
    <row r="8882" spans="2:14">
      <c r="B8882" s="59" t="s">
        <v>14878</v>
      </c>
      <c r="C8882" s="7" t="s">
        <v>14879</v>
      </c>
      <c r="I8882" s="64"/>
      <c r="J8882" s="65"/>
      <c r="K8882" s="10"/>
      <c r="L8882" s="21">
        <v>1092.585632183908</v>
      </c>
      <c r="M8882" s="68"/>
      <c r="N8882" s="4"/>
    </row>
    <row r="8883" spans="2:14">
      <c r="B8883" s="59" t="s">
        <v>14880</v>
      </c>
      <c r="C8883" s="7" t="s">
        <v>14881</v>
      </c>
      <c r="I8883" s="64"/>
      <c r="J8883" s="65"/>
      <c r="K8883" s="10"/>
      <c r="L8883" s="21">
        <v>1636.594827586207</v>
      </c>
      <c r="M8883" s="68"/>
      <c r="N8883" s="4"/>
    </row>
    <row r="8884" spans="2:14">
      <c r="B8884" s="59" t="s">
        <v>14882</v>
      </c>
      <c r="C8884" s="7" t="s">
        <v>14883</v>
      </c>
      <c r="I8884" s="64"/>
      <c r="J8884" s="65"/>
      <c r="K8884" s="10"/>
      <c r="L8884" s="21">
        <v>1636.594827586207</v>
      </c>
      <c r="M8884" s="68"/>
      <c r="N8884" s="4"/>
    </row>
    <row r="8885" spans="2:14">
      <c r="B8885" s="59" t="s">
        <v>14884</v>
      </c>
      <c r="C8885" s="7" t="s">
        <v>14885</v>
      </c>
      <c r="I8885" s="64"/>
      <c r="J8885" s="65"/>
      <c r="K8885" s="10"/>
      <c r="L8885" s="21">
        <v>1092.585632183908</v>
      </c>
      <c r="M8885" s="68"/>
      <c r="N8885" s="4"/>
    </row>
    <row r="8886" spans="2:14">
      <c r="B8886" s="59" t="s">
        <v>14886</v>
      </c>
      <c r="C8886" s="7" t="s">
        <v>14887</v>
      </c>
      <c r="I8886" s="64"/>
      <c r="J8886" s="65"/>
      <c r="K8886" s="10"/>
      <c r="L8886" s="21">
        <v>1092.585632183908</v>
      </c>
      <c r="M8886" s="68"/>
      <c r="N8886" s="4"/>
    </row>
    <row r="8887" spans="2:14">
      <c r="B8887" s="59" t="s">
        <v>14888</v>
      </c>
      <c r="C8887" s="7" t="s">
        <v>14889</v>
      </c>
      <c r="I8887" s="64"/>
      <c r="J8887" s="65"/>
      <c r="K8887" s="10"/>
      <c r="L8887" s="21">
        <v>1636.594827586207</v>
      </c>
      <c r="M8887" s="68"/>
      <c r="N8887" s="4"/>
    </row>
    <row r="8888" spans="2:14">
      <c r="B8888" s="59" t="s">
        <v>14890</v>
      </c>
      <c r="C8888" s="7" t="s">
        <v>14891</v>
      </c>
      <c r="I8888" s="64"/>
      <c r="J8888" s="65"/>
      <c r="K8888" s="10"/>
      <c r="L8888" s="21">
        <v>1636.594827586207</v>
      </c>
      <c r="M8888" s="68"/>
      <c r="N8888" s="4"/>
    </row>
    <row r="8889" spans="2:14">
      <c r="B8889" s="59" t="s">
        <v>14892</v>
      </c>
      <c r="C8889" s="7" t="s">
        <v>14893</v>
      </c>
      <c r="I8889" s="64"/>
      <c r="J8889" s="65"/>
      <c r="K8889" s="10"/>
      <c r="L8889" s="21">
        <v>2726.6431034482762</v>
      </c>
      <c r="M8889" s="68"/>
      <c r="N8889" s="4"/>
    </row>
    <row r="8890" spans="2:14">
      <c r="B8890" s="59" t="s">
        <v>14894</v>
      </c>
      <c r="C8890" s="7" t="s">
        <v>14895</v>
      </c>
      <c r="I8890" s="64"/>
      <c r="J8890" s="65"/>
      <c r="K8890" s="10"/>
      <c r="L8890" s="21">
        <v>2726.6431034482762</v>
      </c>
      <c r="M8890" s="68"/>
      <c r="N8890" s="4"/>
    </row>
    <row r="8891" spans="2:14">
      <c r="B8891" s="59" t="s">
        <v>14896</v>
      </c>
      <c r="C8891" s="7" t="s">
        <v>14897</v>
      </c>
      <c r="I8891" s="64"/>
      <c r="J8891" s="65"/>
      <c r="K8891" s="10"/>
      <c r="L8891" s="21">
        <v>3271.6672413793103</v>
      </c>
      <c r="M8891" s="68"/>
      <c r="N8891" s="4"/>
    </row>
    <row r="8892" spans="2:14">
      <c r="B8892" s="59" t="s">
        <v>14898</v>
      </c>
      <c r="C8892" s="7" t="s">
        <v>14899</v>
      </c>
      <c r="I8892" s="64"/>
      <c r="J8892" s="65"/>
      <c r="K8892" s="10"/>
      <c r="L8892" s="21">
        <v>3271.6672413793103</v>
      </c>
      <c r="M8892" s="68"/>
      <c r="N8892" s="4"/>
    </row>
    <row r="8893" spans="2:14">
      <c r="B8893" s="59" t="s">
        <v>14900</v>
      </c>
      <c r="C8893" s="7" t="s">
        <v>14901</v>
      </c>
      <c r="I8893" s="64"/>
      <c r="J8893" s="65"/>
      <c r="K8893" s="10"/>
      <c r="L8893" s="21">
        <v>3271.6672413793103</v>
      </c>
      <c r="M8893" s="68"/>
      <c r="N8893" s="4"/>
    </row>
    <row r="8894" spans="2:14">
      <c r="B8894" s="59" t="s">
        <v>14902</v>
      </c>
      <c r="C8894" s="7" t="s">
        <v>14903</v>
      </c>
      <c r="I8894" s="64"/>
      <c r="J8894" s="65"/>
      <c r="K8894" s="10"/>
      <c r="L8894" s="21">
        <v>3271.6672413793103</v>
      </c>
      <c r="M8894" s="68"/>
      <c r="N8894" s="4"/>
    </row>
    <row r="8895" spans="2:14">
      <c r="B8895" s="59" t="s">
        <v>14904</v>
      </c>
      <c r="C8895" s="7" t="s">
        <v>14905</v>
      </c>
      <c r="I8895" s="64"/>
      <c r="J8895" s="65"/>
      <c r="K8895" s="10"/>
      <c r="L8895" s="21">
        <v>3816.6913793103445</v>
      </c>
      <c r="M8895" s="68"/>
      <c r="N8895" s="4"/>
    </row>
    <row r="8896" spans="2:14">
      <c r="B8896" s="59" t="s">
        <v>14906</v>
      </c>
      <c r="C8896" s="7" t="s">
        <v>14907</v>
      </c>
      <c r="I8896" s="64"/>
      <c r="J8896" s="65"/>
      <c r="K8896" s="10"/>
      <c r="L8896" s="21">
        <v>3816.6913793103445</v>
      </c>
      <c r="M8896" s="68"/>
      <c r="N8896" s="4"/>
    </row>
    <row r="8897" spans="2:14">
      <c r="B8897" s="59" t="s">
        <v>14908</v>
      </c>
      <c r="C8897" s="7" t="s">
        <v>14909</v>
      </c>
      <c r="I8897" s="64"/>
      <c r="J8897" s="65"/>
      <c r="K8897" s="10"/>
      <c r="L8897" s="21">
        <v>1855.3149425287356</v>
      </c>
      <c r="M8897" s="68"/>
      <c r="N8897" s="4"/>
    </row>
    <row r="8898" spans="2:14">
      <c r="B8898" s="59" t="s">
        <v>14910</v>
      </c>
      <c r="C8898" s="7" t="s">
        <v>14911</v>
      </c>
      <c r="I8898" s="64"/>
      <c r="J8898" s="65"/>
      <c r="K8898" s="10"/>
      <c r="L8898" s="21">
        <v>1855.3149425287356</v>
      </c>
      <c r="M8898" s="68"/>
      <c r="N8898" s="4"/>
    </row>
    <row r="8899" spans="2:14">
      <c r="B8899" s="59" t="s">
        <v>14912</v>
      </c>
      <c r="C8899" s="7" t="s">
        <v>14913</v>
      </c>
      <c r="I8899" s="64"/>
      <c r="J8899" s="65"/>
      <c r="K8899" s="10"/>
      <c r="L8899" s="21">
        <v>1855.3149425287356</v>
      </c>
      <c r="M8899" s="68"/>
      <c r="N8899" s="4"/>
    </row>
    <row r="8900" spans="2:14">
      <c r="B8900" s="59" t="s">
        <v>14914</v>
      </c>
      <c r="C8900" s="7" t="s">
        <v>14915</v>
      </c>
      <c r="I8900" s="64"/>
      <c r="J8900" s="65"/>
      <c r="K8900" s="10"/>
      <c r="L8900" s="21">
        <v>1855.3149425287356</v>
      </c>
      <c r="M8900" s="68"/>
      <c r="N8900" s="4"/>
    </row>
    <row r="8901" spans="2:14">
      <c r="B8901" s="59" t="s">
        <v>14916</v>
      </c>
      <c r="C8901" s="7" t="s">
        <v>14917</v>
      </c>
      <c r="I8901" s="64"/>
      <c r="J8901" s="65"/>
      <c r="K8901" s="10"/>
      <c r="L8901" s="21">
        <v>1310.7982758620692</v>
      </c>
      <c r="M8901" s="68"/>
      <c r="N8901" s="4"/>
    </row>
    <row r="8902" spans="2:14">
      <c r="B8902" s="59" t="s">
        <v>14918</v>
      </c>
      <c r="C8902" s="7" t="s">
        <v>14919</v>
      </c>
      <c r="I8902" s="64"/>
      <c r="J8902" s="65"/>
      <c r="K8902" s="10"/>
      <c r="L8902" s="21">
        <v>1310.7982758620692</v>
      </c>
      <c r="M8902" s="68"/>
      <c r="N8902" s="4"/>
    </row>
    <row r="8903" spans="2:14">
      <c r="B8903" s="59" t="s">
        <v>14920</v>
      </c>
      <c r="C8903" s="7" t="s">
        <v>14921</v>
      </c>
      <c r="I8903" s="64"/>
      <c r="J8903" s="65"/>
      <c r="K8903" s="10"/>
      <c r="L8903" s="21">
        <v>1963.9137931034484</v>
      </c>
      <c r="M8903" s="68"/>
      <c r="N8903" s="4"/>
    </row>
    <row r="8904" spans="2:14">
      <c r="B8904" s="59" t="s">
        <v>14922</v>
      </c>
      <c r="C8904" s="7" t="s">
        <v>14923</v>
      </c>
      <c r="I8904" s="64"/>
      <c r="J8904" s="65"/>
      <c r="K8904" s="10"/>
      <c r="L8904" s="21">
        <v>1963.9137931034484</v>
      </c>
      <c r="M8904" s="68"/>
      <c r="N8904" s="4"/>
    </row>
    <row r="8905" spans="2:14">
      <c r="B8905" s="59" t="s">
        <v>14924</v>
      </c>
      <c r="C8905" s="7" t="s">
        <v>14925</v>
      </c>
      <c r="I8905" s="64"/>
      <c r="J8905" s="65"/>
      <c r="K8905" s="10"/>
      <c r="L8905" s="21">
        <v>1310.7982758620692</v>
      </c>
      <c r="M8905" s="68"/>
      <c r="N8905" s="4"/>
    </row>
    <row r="8906" spans="2:14">
      <c r="B8906" s="59" t="s">
        <v>14926</v>
      </c>
      <c r="C8906" s="7" t="s">
        <v>14927</v>
      </c>
      <c r="I8906" s="64"/>
      <c r="J8906" s="65"/>
      <c r="K8906" s="10"/>
      <c r="L8906" s="21">
        <v>1310.7982758620692</v>
      </c>
      <c r="M8906" s="68"/>
      <c r="N8906" s="4"/>
    </row>
    <row r="8907" spans="2:14">
      <c r="B8907" s="59" t="s">
        <v>14928</v>
      </c>
      <c r="C8907" s="7" t="s">
        <v>14929</v>
      </c>
      <c r="I8907" s="64"/>
      <c r="J8907" s="65"/>
      <c r="K8907" s="10"/>
      <c r="L8907" s="21">
        <v>1963.9137931034484</v>
      </c>
      <c r="M8907" s="68"/>
      <c r="N8907" s="4"/>
    </row>
    <row r="8908" spans="2:14">
      <c r="B8908" s="59" t="s">
        <v>14930</v>
      </c>
      <c r="C8908" s="7" t="s">
        <v>14931</v>
      </c>
      <c r="I8908" s="64"/>
      <c r="J8908" s="65"/>
      <c r="K8908" s="10"/>
      <c r="L8908" s="21">
        <v>1963.9137931034484</v>
      </c>
      <c r="M8908" s="68"/>
      <c r="N8908" s="4"/>
    </row>
    <row r="8909" spans="2:14">
      <c r="B8909" s="59" t="s">
        <v>14932</v>
      </c>
      <c r="C8909" s="7" t="s">
        <v>14933</v>
      </c>
      <c r="I8909" s="64"/>
      <c r="J8909" s="65"/>
      <c r="K8909" s="10"/>
      <c r="L8909" s="21">
        <v>3408.1770114942528</v>
      </c>
      <c r="M8909" s="68"/>
      <c r="N8909" s="4"/>
    </row>
    <row r="8910" spans="2:14">
      <c r="B8910" s="59" t="s">
        <v>14934</v>
      </c>
      <c r="C8910" s="7" t="s">
        <v>14935</v>
      </c>
      <c r="I8910" s="64"/>
      <c r="J8910" s="65"/>
      <c r="K8910" s="10"/>
      <c r="L8910" s="21">
        <v>3408.1770114942528</v>
      </c>
      <c r="M8910" s="68"/>
      <c r="N8910" s="4"/>
    </row>
    <row r="8911" spans="2:14">
      <c r="B8911" s="59" t="s">
        <v>14936</v>
      </c>
      <c r="C8911" s="7" t="s">
        <v>14937</v>
      </c>
      <c r="I8911" s="64"/>
      <c r="J8911" s="65"/>
      <c r="K8911" s="10"/>
      <c r="L8911" s="21">
        <v>4089.2034482758622</v>
      </c>
      <c r="M8911" s="68"/>
      <c r="N8911" s="4"/>
    </row>
    <row r="8912" spans="2:14">
      <c r="B8912" s="59" t="s">
        <v>14938</v>
      </c>
      <c r="C8912" s="7" t="s">
        <v>14939</v>
      </c>
      <c r="I8912" s="64"/>
      <c r="J8912" s="65"/>
      <c r="K8912" s="10"/>
      <c r="L8912" s="21">
        <v>4089.2034482758622</v>
      </c>
      <c r="M8912" s="68"/>
      <c r="N8912" s="4"/>
    </row>
    <row r="8913" spans="2:14">
      <c r="B8913" s="59" t="s">
        <v>14940</v>
      </c>
      <c r="C8913" s="7" t="s">
        <v>14941</v>
      </c>
      <c r="I8913" s="64"/>
      <c r="J8913" s="65"/>
      <c r="K8913" s="10"/>
      <c r="L8913" s="21">
        <v>4089.2034482758622</v>
      </c>
      <c r="M8913" s="68"/>
      <c r="N8913" s="4"/>
    </row>
    <row r="8914" spans="2:14">
      <c r="B8914" s="59" t="s">
        <v>14942</v>
      </c>
      <c r="C8914" s="7" t="s">
        <v>14943</v>
      </c>
      <c r="I8914" s="64"/>
      <c r="J8914" s="65"/>
      <c r="K8914" s="10"/>
      <c r="L8914" s="21">
        <v>4089.2034482758622</v>
      </c>
      <c r="M8914" s="68"/>
      <c r="N8914" s="4"/>
    </row>
    <row r="8915" spans="2:14">
      <c r="B8915" s="59" t="s">
        <v>14944</v>
      </c>
      <c r="C8915" s="7" t="s">
        <v>14945</v>
      </c>
      <c r="I8915" s="64"/>
      <c r="J8915" s="65"/>
      <c r="K8915" s="10"/>
      <c r="L8915" s="21">
        <v>4770.2298850574716</v>
      </c>
      <c r="M8915" s="68"/>
      <c r="N8915" s="4"/>
    </row>
    <row r="8916" spans="2:14">
      <c r="B8916" s="59" t="s">
        <v>14946</v>
      </c>
      <c r="C8916" s="7" t="s">
        <v>14947</v>
      </c>
      <c r="I8916" s="64"/>
      <c r="J8916" s="65"/>
      <c r="K8916" s="10"/>
      <c r="L8916" s="21">
        <v>3237.1591954022988</v>
      </c>
      <c r="M8916" s="68"/>
      <c r="N8916" s="4"/>
    </row>
    <row r="8917" spans="2:14">
      <c r="B8917" s="59" t="s">
        <v>14948</v>
      </c>
      <c r="C8917" s="7" t="s">
        <v>14949</v>
      </c>
      <c r="I8917" s="64"/>
      <c r="J8917" s="65"/>
      <c r="K8917" s="10"/>
      <c r="L8917" s="21">
        <v>3237.1591954022988</v>
      </c>
      <c r="M8917" s="68"/>
      <c r="N8917" s="4"/>
    </row>
    <row r="8918" spans="2:14">
      <c r="B8918" s="59" t="s">
        <v>14950</v>
      </c>
      <c r="C8918" s="7" t="s">
        <v>14951</v>
      </c>
      <c r="I8918" s="64"/>
      <c r="J8918" s="65"/>
      <c r="K8918" s="10"/>
      <c r="L8918" s="21">
        <v>3237.1591954022988</v>
      </c>
      <c r="M8918" s="68"/>
      <c r="N8918" s="4"/>
    </row>
    <row r="8919" spans="2:14">
      <c r="B8919" s="59" t="s">
        <v>14952</v>
      </c>
      <c r="C8919" s="7" t="s">
        <v>14953</v>
      </c>
      <c r="I8919" s="64"/>
      <c r="J8919" s="65"/>
      <c r="K8919" s="10"/>
      <c r="L8919" s="21">
        <v>3807.5568965517245</v>
      </c>
      <c r="M8919" s="68"/>
      <c r="N8919" s="4"/>
    </row>
    <row r="8920" spans="2:14">
      <c r="B8920" s="59" t="s">
        <v>14954</v>
      </c>
      <c r="C8920" s="7" t="s">
        <v>14955</v>
      </c>
      <c r="I8920" s="64"/>
      <c r="J8920" s="65"/>
      <c r="K8920" s="10"/>
      <c r="L8920" s="21">
        <v>3807.5568965517245</v>
      </c>
      <c r="M8920" s="68"/>
      <c r="N8920" s="4"/>
    </row>
    <row r="8921" spans="2:14">
      <c r="B8921" s="59" t="s">
        <v>14956</v>
      </c>
      <c r="C8921" s="7" t="s">
        <v>14957</v>
      </c>
      <c r="I8921" s="64"/>
      <c r="J8921" s="65"/>
      <c r="K8921" s="10"/>
      <c r="L8921" s="21">
        <v>3807.5568965517245</v>
      </c>
      <c r="M8921" s="68"/>
      <c r="N8921" s="4"/>
    </row>
    <row r="8922" spans="2:14">
      <c r="B8922" s="59" t="s">
        <v>14958</v>
      </c>
      <c r="C8922" s="7" t="s">
        <v>14959</v>
      </c>
      <c r="I8922" s="64"/>
      <c r="J8922" s="65"/>
      <c r="K8922" s="10"/>
      <c r="L8922" s="21">
        <v>1092.585632183908</v>
      </c>
      <c r="M8922" s="68"/>
      <c r="N8922" s="4"/>
    </row>
    <row r="8923" spans="2:14">
      <c r="B8923" s="59" t="s">
        <v>14960</v>
      </c>
      <c r="C8923" s="7" t="s">
        <v>14961</v>
      </c>
      <c r="I8923" s="64"/>
      <c r="J8923" s="65"/>
      <c r="K8923" s="10"/>
      <c r="L8923" s="21">
        <v>1092.585632183908</v>
      </c>
      <c r="M8923" s="68"/>
      <c r="N8923" s="4"/>
    </row>
    <row r="8924" spans="2:14">
      <c r="B8924" s="59" t="s">
        <v>14962</v>
      </c>
      <c r="C8924" s="7" t="s">
        <v>14963</v>
      </c>
      <c r="I8924" s="64"/>
      <c r="J8924" s="65"/>
      <c r="K8924" s="10"/>
      <c r="L8924" s="21">
        <v>1636.594827586207</v>
      </c>
      <c r="M8924" s="68"/>
      <c r="N8924" s="4"/>
    </row>
    <row r="8925" spans="2:14">
      <c r="B8925" s="59" t="s">
        <v>14964</v>
      </c>
      <c r="C8925" s="7" t="s">
        <v>14965</v>
      </c>
      <c r="I8925" s="64"/>
      <c r="J8925" s="65"/>
      <c r="K8925" s="10"/>
      <c r="L8925" s="21">
        <v>1636.594827586207</v>
      </c>
      <c r="M8925" s="68"/>
      <c r="N8925" s="4"/>
    </row>
    <row r="8926" spans="2:14">
      <c r="B8926" s="59" t="s">
        <v>14966</v>
      </c>
      <c r="C8926" s="7" t="s">
        <v>14967</v>
      </c>
      <c r="I8926" s="64"/>
      <c r="J8926" s="65"/>
      <c r="K8926" s="10"/>
      <c r="L8926" s="21">
        <v>1310.7982758620692</v>
      </c>
      <c r="M8926" s="68"/>
      <c r="N8926" s="4"/>
    </row>
    <row r="8927" spans="2:14">
      <c r="B8927" s="59" t="s">
        <v>14968</v>
      </c>
      <c r="C8927" s="7" t="s">
        <v>14969</v>
      </c>
      <c r="I8927" s="64"/>
      <c r="J8927" s="65"/>
      <c r="K8927" s="10"/>
      <c r="L8927" s="21">
        <v>1310.7982758620692</v>
      </c>
      <c r="M8927" s="68"/>
      <c r="N8927" s="4"/>
    </row>
    <row r="8928" spans="2:14">
      <c r="B8928" s="59" t="s">
        <v>14970</v>
      </c>
      <c r="C8928" s="7" t="s">
        <v>14971</v>
      </c>
      <c r="I8928" s="64"/>
      <c r="J8928" s="65"/>
      <c r="K8928" s="10"/>
      <c r="L8928" s="21">
        <v>1963.9137931034484</v>
      </c>
      <c r="M8928" s="68"/>
      <c r="N8928" s="4"/>
    </row>
    <row r="8929" spans="2:14">
      <c r="B8929" s="59" t="s">
        <v>14972</v>
      </c>
      <c r="C8929" s="7" t="s">
        <v>14973</v>
      </c>
      <c r="I8929" s="64"/>
      <c r="J8929" s="65"/>
      <c r="K8929" s="10"/>
      <c r="L8929" s="21">
        <v>1963.9137931034484</v>
      </c>
      <c r="M8929" s="68"/>
      <c r="N8929" s="4"/>
    </row>
    <row r="8930" spans="2:14">
      <c r="B8930" s="59" t="s">
        <v>14974</v>
      </c>
      <c r="C8930" s="7" t="s">
        <v>14975</v>
      </c>
      <c r="I8930" s="64"/>
      <c r="J8930" s="65"/>
      <c r="K8930" s="10"/>
      <c r="L8930" s="21">
        <v>1310.7982758620692</v>
      </c>
      <c r="M8930" s="68"/>
      <c r="N8930" s="4"/>
    </row>
    <row r="8931" spans="2:14">
      <c r="B8931" s="59" t="s">
        <v>14976</v>
      </c>
      <c r="C8931" s="7" t="s">
        <v>14977</v>
      </c>
      <c r="I8931" s="64"/>
      <c r="J8931" s="65"/>
      <c r="K8931" s="10"/>
      <c r="L8931" s="21">
        <v>1963.9137931034484</v>
      </c>
      <c r="M8931" s="68"/>
      <c r="N8931" s="4"/>
    </row>
    <row r="8932" spans="2:14">
      <c r="B8932" s="59" t="s">
        <v>14978</v>
      </c>
      <c r="C8932" s="7" t="s">
        <v>14979</v>
      </c>
      <c r="I8932" s="64"/>
      <c r="J8932" s="65"/>
      <c r="K8932" s="10"/>
      <c r="L8932" s="21">
        <v>683.56379310344835</v>
      </c>
      <c r="M8932" s="68"/>
      <c r="N8932" s="4"/>
    </row>
    <row r="8933" spans="2:14">
      <c r="B8933" s="59" t="s">
        <v>14980</v>
      </c>
      <c r="C8933" s="7" t="s">
        <v>14981</v>
      </c>
      <c r="I8933" s="64"/>
      <c r="J8933" s="65"/>
      <c r="K8933" s="10"/>
      <c r="L8933" s="21">
        <v>683.56379310344835</v>
      </c>
      <c r="M8933" s="68"/>
      <c r="N8933" s="4"/>
    </row>
    <row r="8934" spans="2:14">
      <c r="B8934" s="59" t="s">
        <v>14982</v>
      </c>
      <c r="C8934" s="7" t="s">
        <v>14983</v>
      </c>
      <c r="I8934" s="64"/>
      <c r="J8934" s="65"/>
      <c r="K8934" s="10"/>
      <c r="L8934" s="21">
        <v>683.56379310344835</v>
      </c>
      <c r="M8934" s="68"/>
      <c r="N8934" s="4"/>
    </row>
    <row r="8935" spans="2:14">
      <c r="B8935" s="59" t="s">
        <v>14984</v>
      </c>
      <c r="C8935" s="7" t="s">
        <v>14985</v>
      </c>
      <c r="I8935" s="64"/>
      <c r="J8935" s="65"/>
      <c r="K8935" s="10"/>
      <c r="L8935" s="21">
        <v>683.56379310344835</v>
      </c>
      <c r="M8935" s="68"/>
      <c r="N8935" s="4"/>
    </row>
    <row r="8936" spans="2:14">
      <c r="B8936" s="59" t="s">
        <v>14986</v>
      </c>
      <c r="C8936" s="7" t="s">
        <v>14987</v>
      </c>
      <c r="I8936" s="64"/>
      <c r="J8936" s="65"/>
      <c r="K8936" s="10"/>
      <c r="L8936" s="21">
        <v>683.56379310344835</v>
      </c>
      <c r="M8936" s="68"/>
      <c r="N8936" s="4"/>
    </row>
    <row r="8937" spans="2:14">
      <c r="B8937" s="59" t="s">
        <v>14988</v>
      </c>
      <c r="C8937" s="7" t="s">
        <v>14989</v>
      </c>
      <c r="I8937" s="64"/>
      <c r="J8937" s="65"/>
      <c r="K8937" s="10"/>
      <c r="L8937" s="21">
        <v>683.56379310344835</v>
      </c>
      <c r="M8937" s="68"/>
      <c r="N8937" s="4"/>
    </row>
    <row r="8938" spans="2:14">
      <c r="B8938" s="59" t="s">
        <v>14990</v>
      </c>
      <c r="C8938" s="7" t="s">
        <v>14991</v>
      </c>
      <c r="I8938" s="64"/>
      <c r="J8938" s="65"/>
      <c r="K8938" s="10"/>
      <c r="L8938" s="21">
        <v>683.56379310344835</v>
      </c>
      <c r="M8938" s="68"/>
      <c r="N8938" s="4"/>
    </row>
    <row r="8939" spans="2:14">
      <c r="B8939" s="59" t="s">
        <v>14992</v>
      </c>
      <c r="C8939" s="7" t="s">
        <v>14993</v>
      </c>
      <c r="I8939" s="64"/>
      <c r="J8939" s="65"/>
      <c r="K8939" s="10"/>
      <c r="L8939" s="21">
        <v>683.56379310344835</v>
      </c>
      <c r="M8939" s="68"/>
      <c r="N8939" s="4"/>
    </row>
    <row r="8940" spans="2:14">
      <c r="B8940" s="59" t="s">
        <v>14994</v>
      </c>
      <c r="C8940" s="7" t="s">
        <v>14995</v>
      </c>
      <c r="I8940" s="64"/>
      <c r="J8940" s="65"/>
      <c r="K8940" s="10"/>
      <c r="L8940" s="21">
        <v>683.56379310344835</v>
      </c>
      <c r="M8940" s="68"/>
      <c r="N8940" s="4"/>
    </row>
    <row r="8941" spans="2:14">
      <c r="B8941" s="59" t="s">
        <v>14996</v>
      </c>
      <c r="C8941" s="7" t="s">
        <v>14997</v>
      </c>
      <c r="I8941" s="64"/>
      <c r="J8941" s="65"/>
      <c r="K8941" s="10"/>
      <c r="L8941" s="21">
        <v>1446.293103448276</v>
      </c>
      <c r="M8941" s="68"/>
      <c r="N8941" s="4"/>
    </row>
    <row r="8942" spans="2:14">
      <c r="B8942" s="59" t="s">
        <v>14998</v>
      </c>
      <c r="C8942" s="7" t="s">
        <v>14999</v>
      </c>
      <c r="I8942" s="64"/>
      <c r="J8942" s="65"/>
      <c r="K8942" s="10"/>
      <c r="L8942" s="21">
        <v>1446.293103448276</v>
      </c>
      <c r="M8942" s="68"/>
      <c r="N8942" s="4"/>
    </row>
    <row r="8943" spans="2:14">
      <c r="B8943" s="59" t="s">
        <v>15000</v>
      </c>
      <c r="C8943" s="7" t="s">
        <v>15001</v>
      </c>
      <c r="I8943" s="64"/>
      <c r="J8943" s="65"/>
      <c r="K8943" s="10"/>
      <c r="L8943" s="21">
        <v>1446.293103448276</v>
      </c>
      <c r="M8943" s="68"/>
      <c r="N8943" s="4"/>
    </row>
    <row r="8944" spans="2:14">
      <c r="B8944" s="59" t="s">
        <v>15002</v>
      </c>
      <c r="C8944" s="7" t="s">
        <v>15003</v>
      </c>
      <c r="I8944" s="64"/>
      <c r="J8944" s="65"/>
      <c r="K8944" s="10"/>
      <c r="L8944" s="21">
        <v>1446.293103448276</v>
      </c>
      <c r="M8944" s="68"/>
      <c r="N8944" s="4"/>
    </row>
    <row r="8945" spans="2:14">
      <c r="B8945" s="59" t="s">
        <v>15004</v>
      </c>
      <c r="C8945" s="7" t="s">
        <v>15005</v>
      </c>
      <c r="I8945" s="64"/>
      <c r="J8945" s="65"/>
      <c r="K8945" s="10"/>
      <c r="L8945" s="21">
        <v>1446.293103448276</v>
      </c>
      <c r="M8945" s="68"/>
      <c r="N8945" s="4"/>
    </row>
    <row r="8946" spans="2:14">
      <c r="B8946" s="59" t="s">
        <v>6</v>
      </c>
      <c r="C8946" s="7" t="s">
        <v>15006</v>
      </c>
      <c r="I8946" s="64"/>
      <c r="J8946" s="65"/>
      <c r="K8946" s="10"/>
      <c r="L8946" s="21">
        <v>904.31379310344835</v>
      </c>
      <c r="M8946" s="68"/>
      <c r="N8946" s="4"/>
    </row>
    <row r="8947" spans="2:14">
      <c r="B8947" s="59" t="s">
        <v>7</v>
      </c>
      <c r="C8947" s="7" t="s">
        <v>15007</v>
      </c>
      <c r="I8947" s="64"/>
      <c r="J8947" s="65"/>
      <c r="K8947" s="10"/>
      <c r="L8947" s="21">
        <v>904.31379310344835</v>
      </c>
      <c r="M8947" s="68"/>
      <c r="N8947" s="4"/>
    </row>
    <row r="8948" spans="2:14">
      <c r="B8948" s="59" t="s">
        <v>26</v>
      </c>
      <c r="C8948" s="7" t="s">
        <v>15008</v>
      </c>
      <c r="I8948" s="64"/>
      <c r="J8948" s="65"/>
      <c r="K8948" s="10"/>
      <c r="L8948" s="21">
        <v>904.31379310344835</v>
      </c>
      <c r="M8948" s="68"/>
      <c r="N8948" s="4"/>
    </row>
    <row r="8949" spans="2:14">
      <c r="B8949" s="59" t="s">
        <v>27</v>
      </c>
      <c r="C8949" s="7" t="s">
        <v>15009</v>
      </c>
      <c r="I8949" s="64"/>
      <c r="J8949" s="65"/>
      <c r="K8949" s="10"/>
      <c r="L8949" s="21">
        <v>904.31379310344835</v>
      </c>
      <c r="M8949" s="68"/>
      <c r="N8949" s="4"/>
    </row>
    <row r="8950" spans="2:14">
      <c r="B8950" s="59" t="s">
        <v>28</v>
      </c>
      <c r="C8950" s="7" t="s">
        <v>15010</v>
      </c>
      <c r="I8950" s="64"/>
      <c r="J8950" s="65"/>
      <c r="K8950" s="10"/>
      <c r="L8950" s="21">
        <v>904.31379310344835</v>
      </c>
      <c r="M8950" s="68"/>
      <c r="N8950" s="4"/>
    </row>
    <row r="8951" spans="2:14">
      <c r="B8951" s="59" t="s">
        <v>29</v>
      </c>
      <c r="C8951" s="7" t="s">
        <v>15011</v>
      </c>
      <c r="I8951" s="64"/>
      <c r="J8951" s="65"/>
      <c r="K8951" s="10"/>
      <c r="L8951" s="21">
        <v>1315.3655172413792</v>
      </c>
      <c r="M8951" s="68"/>
      <c r="N8951" s="4"/>
    </row>
    <row r="8952" spans="2:14">
      <c r="B8952" s="59" t="s">
        <v>30</v>
      </c>
      <c r="C8952" s="7" t="s">
        <v>15012</v>
      </c>
      <c r="I8952" s="64"/>
      <c r="J8952" s="65"/>
      <c r="K8952" s="10"/>
      <c r="L8952" s="21">
        <v>1315.3655172413792</v>
      </c>
      <c r="M8952" s="68"/>
      <c r="N8952" s="4"/>
    </row>
    <row r="8953" spans="2:14">
      <c r="B8953" s="59" t="s">
        <v>31</v>
      </c>
      <c r="C8953" s="7" t="s">
        <v>15013</v>
      </c>
      <c r="I8953" s="64"/>
      <c r="J8953" s="65"/>
      <c r="K8953" s="10"/>
      <c r="L8953" s="21">
        <v>1315.3655172413792</v>
      </c>
      <c r="M8953" s="68"/>
      <c r="N8953" s="4"/>
    </row>
    <row r="8954" spans="2:14">
      <c r="B8954" s="59" t="s">
        <v>137</v>
      </c>
      <c r="C8954" s="7" t="s">
        <v>15014</v>
      </c>
      <c r="I8954" s="64"/>
      <c r="J8954" s="65"/>
      <c r="K8954" s="10"/>
      <c r="L8954" s="21">
        <v>1315.3655172413792</v>
      </c>
      <c r="M8954" s="68"/>
      <c r="N8954" s="4"/>
    </row>
    <row r="8955" spans="2:14">
      <c r="B8955" s="59" t="s">
        <v>15015</v>
      </c>
      <c r="C8955" s="7" t="s">
        <v>15016</v>
      </c>
      <c r="I8955" s="64"/>
      <c r="J8955" s="65"/>
      <c r="K8955" s="10"/>
      <c r="L8955" s="21">
        <v>1380.32183908046</v>
      </c>
      <c r="M8955" s="68"/>
      <c r="N8955" s="4"/>
    </row>
    <row r="8956" spans="2:14">
      <c r="B8956" s="59" t="s">
        <v>15017</v>
      </c>
      <c r="C8956" s="7" t="s">
        <v>15018</v>
      </c>
      <c r="I8956" s="64"/>
      <c r="J8956" s="65"/>
      <c r="K8956" s="10"/>
      <c r="L8956" s="21">
        <v>1380.32183908046</v>
      </c>
      <c r="M8956" s="68"/>
      <c r="N8956" s="4"/>
    </row>
    <row r="8957" spans="2:14">
      <c r="B8957" s="59" t="s">
        <v>15019</v>
      </c>
      <c r="C8957" s="7" t="s">
        <v>15020</v>
      </c>
      <c r="I8957" s="64"/>
      <c r="J8957" s="65"/>
      <c r="K8957" s="10"/>
      <c r="L8957" s="21">
        <v>1380.32183908046</v>
      </c>
      <c r="M8957" s="68"/>
      <c r="N8957" s="4"/>
    </row>
    <row r="8958" spans="2:14">
      <c r="B8958" s="59" t="s">
        <v>15021</v>
      </c>
      <c r="C8958" s="7" t="s">
        <v>15022</v>
      </c>
      <c r="I8958" s="64"/>
      <c r="J8958" s="65"/>
      <c r="K8958" s="10"/>
      <c r="L8958" s="21">
        <v>1380.32183908046</v>
      </c>
      <c r="M8958" s="68"/>
      <c r="N8958" s="4"/>
    </row>
    <row r="8959" spans="2:14">
      <c r="B8959" s="59" t="s">
        <v>15023</v>
      </c>
      <c r="C8959" s="7" t="s">
        <v>15024</v>
      </c>
      <c r="I8959" s="64"/>
      <c r="J8959" s="65"/>
      <c r="K8959" s="10"/>
      <c r="L8959" s="21">
        <v>1380.32183908046</v>
      </c>
      <c r="M8959" s="68"/>
      <c r="N8959" s="4"/>
    </row>
    <row r="8960" spans="2:14">
      <c r="B8960" s="59" t="s">
        <v>15025</v>
      </c>
      <c r="C8960" s="7" t="s">
        <v>15026</v>
      </c>
      <c r="I8960" s="64"/>
      <c r="J8960" s="65"/>
      <c r="K8960" s="10"/>
      <c r="L8960" s="21">
        <v>2008.5712643678162</v>
      </c>
      <c r="M8960" s="68"/>
      <c r="N8960" s="4"/>
    </row>
    <row r="8961" spans="2:14">
      <c r="B8961" s="59" t="s">
        <v>15027</v>
      </c>
      <c r="C8961" s="7" t="s">
        <v>15028</v>
      </c>
      <c r="I8961" s="64"/>
      <c r="J8961" s="65"/>
      <c r="K8961" s="10"/>
      <c r="L8961" s="21">
        <v>2008.5712643678162</v>
      </c>
      <c r="M8961" s="68"/>
      <c r="N8961" s="4"/>
    </row>
    <row r="8962" spans="2:14">
      <c r="B8962" s="59" t="s">
        <v>15029</v>
      </c>
      <c r="C8962" s="7" t="s">
        <v>15030</v>
      </c>
      <c r="I8962" s="64"/>
      <c r="J8962" s="65"/>
      <c r="K8962" s="10"/>
      <c r="L8962" s="21">
        <v>2008.5712643678162</v>
      </c>
      <c r="M8962" s="68"/>
      <c r="N8962" s="4"/>
    </row>
    <row r="8963" spans="2:14">
      <c r="B8963" s="59" t="s">
        <v>15031</v>
      </c>
      <c r="C8963" s="7" t="s">
        <v>15032</v>
      </c>
      <c r="I8963" s="64"/>
      <c r="J8963" s="65"/>
      <c r="K8963" s="10"/>
      <c r="L8963" s="21">
        <v>2008.5712643678162</v>
      </c>
      <c r="M8963" s="68"/>
      <c r="N8963" s="4"/>
    </row>
    <row r="8964" spans="2:14">
      <c r="B8964" s="59" t="s">
        <v>15033</v>
      </c>
      <c r="C8964" s="7" t="s">
        <v>15034</v>
      </c>
      <c r="I8964" s="64"/>
      <c r="J8964" s="65"/>
      <c r="K8964" s="10"/>
      <c r="L8964" s="21">
        <v>2008.5712643678162</v>
      </c>
      <c r="M8964" s="68"/>
      <c r="N8964" s="4"/>
    </row>
    <row r="8965" spans="2:14">
      <c r="B8965" s="59" t="s">
        <v>15035</v>
      </c>
      <c r="C8965" s="7" t="s">
        <v>15036</v>
      </c>
      <c r="I8965" s="64"/>
      <c r="J8965" s="65"/>
      <c r="K8965" s="10"/>
      <c r="L8965" s="21">
        <v>2008.5712643678162</v>
      </c>
      <c r="M8965" s="68"/>
      <c r="N8965" s="4"/>
    </row>
    <row r="8966" spans="2:14">
      <c r="B8966" s="59" t="s">
        <v>33</v>
      </c>
      <c r="C8966" s="7" t="s">
        <v>15037</v>
      </c>
      <c r="I8966" s="64"/>
      <c r="J8966" s="65"/>
      <c r="K8966" s="10"/>
      <c r="L8966" s="21">
        <v>1046.9132183908046</v>
      </c>
      <c r="M8966" s="68"/>
      <c r="N8966" s="4"/>
    </row>
    <row r="8967" spans="2:14">
      <c r="B8967" s="59" t="s">
        <v>34</v>
      </c>
      <c r="C8967" s="7" t="s">
        <v>15038</v>
      </c>
      <c r="I8967" s="64"/>
      <c r="J8967" s="65"/>
      <c r="K8967" s="10"/>
      <c r="L8967" s="21">
        <v>1046.9132183908046</v>
      </c>
      <c r="M8967" s="68"/>
      <c r="N8967" s="4"/>
    </row>
    <row r="8968" spans="2:14">
      <c r="B8968" s="59" t="s">
        <v>35</v>
      </c>
      <c r="C8968" s="7" t="s">
        <v>15039</v>
      </c>
      <c r="I8968" s="64"/>
      <c r="J8968" s="65"/>
      <c r="K8968" s="10"/>
      <c r="L8968" s="21">
        <v>1046.9132183908046</v>
      </c>
      <c r="M8968" s="68"/>
      <c r="N8968" s="4"/>
    </row>
    <row r="8969" spans="2:14">
      <c r="B8969" s="59" t="s">
        <v>36</v>
      </c>
      <c r="C8969" s="7" t="s">
        <v>15040</v>
      </c>
      <c r="I8969" s="64"/>
      <c r="J8969" s="65"/>
      <c r="K8969" s="10"/>
      <c r="L8969" s="21">
        <v>1046.9132183908046</v>
      </c>
      <c r="M8969" s="68"/>
      <c r="N8969" s="4"/>
    </row>
    <row r="8970" spans="2:14">
      <c r="B8970" s="59" t="s">
        <v>37</v>
      </c>
      <c r="C8970" s="7" t="s">
        <v>15041</v>
      </c>
      <c r="I8970" s="64"/>
      <c r="J8970" s="65"/>
      <c r="K8970" s="10"/>
      <c r="L8970" s="21">
        <v>1515.3091954022989</v>
      </c>
      <c r="M8970" s="68"/>
      <c r="N8970" s="4"/>
    </row>
    <row r="8971" spans="2:14">
      <c r="B8971" s="59" t="s">
        <v>38</v>
      </c>
      <c r="C8971" s="7" t="s">
        <v>15042</v>
      </c>
      <c r="I8971" s="64"/>
      <c r="J8971" s="65"/>
      <c r="K8971" s="10"/>
      <c r="L8971" s="21">
        <v>1515.3091954022989</v>
      </c>
      <c r="M8971" s="68"/>
      <c r="N8971" s="4"/>
    </row>
    <row r="8972" spans="2:14">
      <c r="B8972" s="59" t="s">
        <v>39</v>
      </c>
      <c r="C8972" s="7" t="s">
        <v>15043</v>
      </c>
      <c r="I8972" s="64"/>
      <c r="J8972" s="65"/>
      <c r="K8972" s="10"/>
      <c r="L8972" s="21">
        <v>1515.3091954022989</v>
      </c>
      <c r="M8972" s="68"/>
      <c r="N8972" s="4"/>
    </row>
    <row r="8973" spans="2:14">
      <c r="B8973" s="59" t="s">
        <v>40</v>
      </c>
      <c r="C8973" s="7" t="s">
        <v>15044</v>
      </c>
      <c r="I8973" s="64"/>
      <c r="J8973" s="65"/>
      <c r="K8973" s="10"/>
      <c r="L8973" s="21">
        <v>1515.3091954022989</v>
      </c>
      <c r="M8973" s="68"/>
      <c r="N8973" s="4"/>
    </row>
    <row r="8974" spans="2:14">
      <c r="B8974" s="59" t="s">
        <v>15045</v>
      </c>
      <c r="C8974" s="7" t="s">
        <v>15046</v>
      </c>
      <c r="I8974" s="64"/>
      <c r="J8974" s="65"/>
      <c r="K8974" s="10"/>
      <c r="L8974" s="21">
        <v>1597.5195402298853</v>
      </c>
      <c r="M8974" s="68"/>
      <c r="N8974" s="4"/>
    </row>
    <row r="8975" spans="2:14">
      <c r="B8975" s="59" t="s">
        <v>15047</v>
      </c>
      <c r="C8975" s="7" t="s">
        <v>15048</v>
      </c>
      <c r="I8975" s="64"/>
      <c r="J8975" s="65"/>
      <c r="K8975" s="10"/>
      <c r="L8975" s="21">
        <v>1597.5195402298853</v>
      </c>
      <c r="M8975" s="68"/>
      <c r="N8975" s="4"/>
    </row>
    <row r="8976" spans="2:14">
      <c r="B8976" s="59" t="s">
        <v>15049</v>
      </c>
      <c r="C8976" s="7" t="s">
        <v>15050</v>
      </c>
      <c r="I8976" s="64"/>
      <c r="J8976" s="65"/>
      <c r="K8976" s="10"/>
      <c r="L8976" s="21">
        <v>1597.5195402298853</v>
      </c>
      <c r="M8976" s="68"/>
      <c r="N8976" s="4"/>
    </row>
    <row r="8977" spans="2:14">
      <c r="B8977" s="59" t="s">
        <v>15051</v>
      </c>
      <c r="C8977" s="7" t="s">
        <v>15052</v>
      </c>
      <c r="I8977" s="64"/>
      <c r="J8977" s="65"/>
      <c r="K8977" s="10"/>
      <c r="L8977" s="21">
        <v>1597.5195402298853</v>
      </c>
      <c r="M8977" s="68"/>
      <c r="N8977" s="4"/>
    </row>
    <row r="8978" spans="2:14">
      <c r="B8978" s="59" t="s">
        <v>15053</v>
      </c>
      <c r="C8978" s="7" t="s">
        <v>15054</v>
      </c>
      <c r="I8978" s="64"/>
      <c r="J8978" s="65"/>
      <c r="K8978" s="10"/>
      <c r="L8978" s="21">
        <v>2312.5465517241382</v>
      </c>
      <c r="M8978" s="68"/>
      <c r="N8978" s="4"/>
    </row>
    <row r="8979" spans="2:14">
      <c r="B8979" s="59" t="s">
        <v>15055</v>
      </c>
      <c r="C8979" s="7" t="s">
        <v>15056</v>
      </c>
      <c r="I8979" s="64"/>
      <c r="J8979" s="65"/>
      <c r="K8979" s="10"/>
      <c r="L8979" s="21">
        <v>2312.5465517241382</v>
      </c>
      <c r="M8979" s="68"/>
      <c r="N8979" s="4"/>
    </row>
    <row r="8980" spans="2:14">
      <c r="B8980" s="59" t="s">
        <v>15057</v>
      </c>
      <c r="C8980" s="7" t="s">
        <v>15058</v>
      </c>
      <c r="I8980" s="64"/>
      <c r="J8980" s="65"/>
      <c r="K8980" s="10"/>
      <c r="L8980" s="21">
        <v>2312.5465517241382</v>
      </c>
      <c r="M8980" s="68"/>
      <c r="N8980" s="4"/>
    </row>
    <row r="8981" spans="2:14">
      <c r="B8981" s="59" t="s">
        <v>15059</v>
      </c>
      <c r="C8981" s="7" t="s">
        <v>15060</v>
      </c>
      <c r="I8981" s="64"/>
      <c r="J8981" s="65"/>
      <c r="K8981" s="10"/>
      <c r="L8981" s="21">
        <v>2312.5465517241382</v>
      </c>
      <c r="M8981" s="68"/>
      <c r="N8981" s="4"/>
    </row>
    <row r="8982" spans="2:14">
      <c r="B8982" s="59" t="s">
        <v>15061</v>
      </c>
      <c r="C8982" s="7" t="s">
        <v>15062</v>
      </c>
      <c r="I8982" s="64"/>
      <c r="J8982" s="65"/>
      <c r="K8982" s="10"/>
      <c r="L8982" s="21">
        <v>2312.5465517241382</v>
      </c>
      <c r="M8982" s="68"/>
      <c r="N8982" s="4"/>
    </row>
    <row r="8983" spans="2:14">
      <c r="B8983" s="59" t="s">
        <v>15063</v>
      </c>
      <c r="C8983" s="7" t="s">
        <v>15064</v>
      </c>
      <c r="I8983" s="64"/>
      <c r="J8983" s="65"/>
      <c r="K8983" s="10"/>
      <c r="L8983" s="21">
        <v>2312.5465517241382</v>
      </c>
      <c r="M8983" s="68"/>
      <c r="N8983" s="4"/>
    </row>
    <row r="8984" spans="2:14">
      <c r="B8984" s="59" t="s">
        <v>15065</v>
      </c>
      <c r="C8984" s="7" t="s">
        <v>15066</v>
      </c>
      <c r="I8984" s="64"/>
      <c r="J8984" s="65"/>
      <c r="K8984" s="10"/>
      <c r="L8984" s="21">
        <v>1616.2959770114942</v>
      </c>
      <c r="M8984" s="68"/>
      <c r="N8984" s="4"/>
    </row>
    <row r="8985" spans="2:14">
      <c r="B8985" s="59" t="s">
        <v>15067</v>
      </c>
      <c r="C8985" s="7" t="s">
        <v>15068</v>
      </c>
      <c r="I8985" s="64"/>
      <c r="J8985" s="65"/>
      <c r="K8985" s="10"/>
      <c r="L8985" s="21">
        <v>1616.2959770114942</v>
      </c>
      <c r="M8985" s="68"/>
      <c r="N8985" s="4"/>
    </row>
    <row r="8986" spans="2:14">
      <c r="B8986" s="59" t="s">
        <v>15069</v>
      </c>
      <c r="C8986" s="7" t="s">
        <v>15070</v>
      </c>
      <c r="I8986" s="64"/>
      <c r="J8986" s="65"/>
      <c r="K8986" s="10"/>
      <c r="L8986" s="21">
        <v>1942.0925287356322</v>
      </c>
      <c r="M8986" s="68"/>
      <c r="N8986" s="4"/>
    </row>
    <row r="8987" spans="2:14">
      <c r="B8987" s="59" t="s">
        <v>15071</v>
      </c>
      <c r="C8987" s="7" t="s">
        <v>15072</v>
      </c>
      <c r="I8987" s="64"/>
      <c r="J8987" s="65"/>
      <c r="K8987" s="10"/>
      <c r="L8987" s="21">
        <v>1942.0925287356322</v>
      </c>
      <c r="M8987" s="68"/>
      <c r="N8987" s="4"/>
    </row>
    <row r="8988" spans="2:14">
      <c r="B8988" s="59" t="s">
        <v>15073</v>
      </c>
      <c r="C8988" s="7" t="s">
        <v>15074</v>
      </c>
      <c r="I8988" s="64"/>
      <c r="J8988" s="65"/>
      <c r="K8988" s="10"/>
      <c r="L8988" s="21">
        <v>2388.1597701149426</v>
      </c>
      <c r="M8988" s="68"/>
      <c r="N8988" s="4"/>
    </row>
    <row r="8989" spans="2:14">
      <c r="B8989" s="59" t="s">
        <v>15075</v>
      </c>
      <c r="C8989" s="7" t="s">
        <v>15076</v>
      </c>
      <c r="I8989" s="64"/>
      <c r="J8989" s="65"/>
      <c r="K8989" s="10"/>
      <c r="L8989" s="21">
        <v>2388.1597701149426</v>
      </c>
      <c r="M8989" s="68"/>
      <c r="N8989" s="4"/>
    </row>
    <row r="8990" spans="2:14">
      <c r="B8990" s="59" t="s">
        <v>15077</v>
      </c>
      <c r="C8990" s="7" t="s">
        <v>15078</v>
      </c>
      <c r="I8990" s="64"/>
      <c r="J8990" s="65"/>
      <c r="K8990" s="10"/>
      <c r="L8990" s="21">
        <v>2424.1902298850578</v>
      </c>
      <c r="M8990" s="68"/>
      <c r="N8990" s="4"/>
    </row>
    <row r="8991" spans="2:14">
      <c r="B8991" s="59" t="s">
        <v>15079</v>
      </c>
      <c r="C8991" s="7" t="s">
        <v>15080</v>
      </c>
      <c r="I8991" s="64"/>
      <c r="J8991" s="65"/>
      <c r="K8991" s="10"/>
      <c r="L8991" s="21">
        <v>2424.1902298850578</v>
      </c>
      <c r="M8991" s="68"/>
      <c r="N8991" s="4"/>
    </row>
    <row r="8992" spans="2:14">
      <c r="B8992" s="59" t="s">
        <v>15081</v>
      </c>
      <c r="C8992" s="7" t="s">
        <v>15082</v>
      </c>
      <c r="I8992" s="64"/>
      <c r="J8992" s="65"/>
      <c r="K8992" s="10"/>
      <c r="L8992" s="21">
        <v>2911.3626436781606</v>
      </c>
      <c r="M8992" s="68"/>
      <c r="N8992" s="4"/>
    </row>
    <row r="8993" spans="2:14">
      <c r="B8993" s="59" t="s">
        <v>15083</v>
      </c>
      <c r="C8993" s="7" t="s">
        <v>15084</v>
      </c>
      <c r="I8993" s="64"/>
      <c r="J8993" s="65"/>
      <c r="K8993" s="10"/>
      <c r="L8993" s="21">
        <v>3580.7172413793105</v>
      </c>
      <c r="M8993" s="68"/>
      <c r="N8993" s="4"/>
    </row>
    <row r="8994" spans="2:14">
      <c r="B8994" s="59" t="s">
        <v>15085</v>
      </c>
      <c r="C8994" s="7" t="s">
        <v>15086</v>
      </c>
      <c r="I8994" s="64"/>
      <c r="J8994" s="65"/>
      <c r="K8994" s="10"/>
      <c r="L8994" s="21">
        <v>3580.7172413793105</v>
      </c>
      <c r="M8994" s="68"/>
      <c r="N8994" s="4"/>
    </row>
    <row r="8995" spans="2:14">
      <c r="B8995" s="59" t="s">
        <v>15087</v>
      </c>
      <c r="C8995" s="7" t="s">
        <v>15088</v>
      </c>
      <c r="I8995" s="64"/>
      <c r="J8995" s="65"/>
      <c r="K8995" s="10"/>
      <c r="L8995" s="21">
        <v>3580.7172413793105</v>
      </c>
      <c r="M8995" s="68"/>
      <c r="N8995" s="4"/>
    </row>
    <row r="8996" spans="2:14">
      <c r="B8996" s="59" t="s">
        <v>15089</v>
      </c>
      <c r="C8996" s="7" t="s">
        <v>15090</v>
      </c>
      <c r="I8996" s="64"/>
      <c r="J8996" s="65"/>
      <c r="K8996" s="10"/>
      <c r="L8996" s="21">
        <v>3580.7172413793105</v>
      </c>
      <c r="M8996" s="68"/>
      <c r="N8996" s="4"/>
    </row>
    <row r="8997" spans="2:14">
      <c r="B8997" s="59" t="s">
        <v>15091</v>
      </c>
      <c r="C8997" s="7" t="s">
        <v>15092</v>
      </c>
      <c r="I8997" s="64"/>
      <c r="J8997" s="65"/>
      <c r="K8997" s="10"/>
      <c r="L8997" s="21">
        <v>3580.7172413793105</v>
      </c>
      <c r="M8997" s="68"/>
      <c r="N8997" s="4"/>
    </row>
    <row r="8998" spans="2:14">
      <c r="B8998" s="59" t="s">
        <v>42</v>
      </c>
      <c r="C8998" s="7" t="s">
        <v>15093</v>
      </c>
      <c r="I8998" s="64"/>
      <c r="J8998" s="65"/>
      <c r="K8998" s="10"/>
      <c r="L8998" s="21">
        <v>2129.3494252873566</v>
      </c>
      <c r="M8998" s="68"/>
      <c r="N8998" s="4"/>
    </row>
    <row r="8999" spans="2:14">
      <c r="B8999" s="59" t="s">
        <v>43</v>
      </c>
      <c r="C8999" s="7" t="s">
        <v>15094</v>
      </c>
      <c r="I8999" s="64"/>
      <c r="J8999" s="65"/>
      <c r="K8999" s="10"/>
      <c r="L8999" s="21">
        <v>2129.3494252873566</v>
      </c>
      <c r="M8999" s="68"/>
      <c r="N8999" s="4"/>
    </row>
    <row r="9000" spans="2:14">
      <c r="B9000" s="59" t="s">
        <v>44</v>
      </c>
      <c r="C9000" s="7" t="s">
        <v>15095</v>
      </c>
      <c r="I9000" s="64"/>
      <c r="J9000" s="65"/>
      <c r="K9000" s="10"/>
      <c r="L9000" s="21">
        <v>2299.3522988505747</v>
      </c>
      <c r="M9000" s="68"/>
      <c r="N9000" s="4"/>
    </row>
    <row r="9001" spans="2:14">
      <c r="B9001" s="59" t="s">
        <v>45</v>
      </c>
      <c r="C9001" s="7" t="s">
        <v>15096</v>
      </c>
      <c r="I9001" s="64"/>
      <c r="J9001" s="65"/>
      <c r="K9001" s="10"/>
      <c r="L9001" s="21">
        <v>2299.3522988505747</v>
      </c>
      <c r="M9001" s="68"/>
      <c r="N9001" s="4"/>
    </row>
    <row r="9002" spans="2:14">
      <c r="B9002" s="59" t="s">
        <v>138</v>
      </c>
      <c r="C9002" s="7" t="s">
        <v>15097</v>
      </c>
      <c r="I9002" s="64"/>
      <c r="J9002" s="65"/>
      <c r="K9002" s="10"/>
      <c r="L9002" s="21">
        <v>3177.2775862068966</v>
      </c>
      <c r="M9002" s="68"/>
      <c r="N9002" s="4"/>
    </row>
    <row r="9003" spans="2:14">
      <c r="B9003" s="59" t="s">
        <v>139</v>
      </c>
      <c r="C9003" s="7" t="s">
        <v>15098</v>
      </c>
      <c r="I9003" s="64"/>
      <c r="J9003" s="65"/>
      <c r="K9003" s="10"/>
      <c r="L9003" s="21">
        <v>3177.2775862068966</v>
      </c>
      <c r="M9003" s="68"/>
      <c r="N9003" s="4"/>
    </row>
    <row r="9004" spans="2:14">
      <c r="B9004" s="59" t="s">
        <v>15099</v>
      </c>
      <c r="C9004" s="7" t="s">
        <v>15100</v>
      </c>
      <c r="I9004" s="64"/>
      <c r="J9004" s="65"/>
      <c r="K9004" s="10"/>
      <c r="L9004" s="21">
        <v>3250.8609195402296</v>
      </c>
      <c r="M9004" s="68"/>
      <c r="N9004" s="4"/>
    </row>
    <row r="9005" spans="2:14">
      <c r="B9005" s="59" t="s">
        <v>15101</v>
      </c>
      <c r="C9005" s="7" t="s">
        <v>15102</v>
      </c>
      <c r="I9005" s="64"/>
      <c r="J9005" s="65"/>
      <c r="K9005" s="10"/>
      <c r="L9005" s="21">
        <v>3250.8609195402296</v>
      </c>
      <c r="M9005" s="68"/>
      <c r="N9005" s="4"/>
    </row>
    <row r="9006" spans="2:14">
      <c r="B9006" s="59" t="s">
        <v>15103</v>
      </c>
      <c r="C9006" s="7" t="s">
        <v>15104</v>
      </c>
      <c r="I9006" s="64"/>
      <c r="J9006" s="65"/>
      <c r="K9006" s="10"/>
      <c r="L9006" s="21">
        <v>3510.1787356321843</v>
      </c>
      <c r="M9006" s="68"/>
      <c r="N9006" s="4"/>
    </row>
    <row r="9007" spans="2:14">
      <c r="B9007" s="59" t="s">
        <v>15105</v>
      </c>
      <c r="C9007" s="7" t="s">
        <v>15106</v>
      </c>
      <c r="I9007" s="64"/>
      <c r="J9007" s="65"/>
      <c r="K9007" s="10"/>
      <c r="L9007" s="21">
        <v>3510.1787356321843</v>
      </c>
      <c r="M9007" s="68"/>
      <c r="N9007" s="4"/>
    </row>
    <row r="9008" spans="2:14">
      <c r="B9008" s="59" t="s">
        <v>15107</v>
      </c>
      <c r="C9008" s="7" t="s">
        <v>15108</v>
      </c>
      <c r="I9008" s="64"/>
      <c r="J9008" s="65"/>
      <c r="K9008" s="10"/>
      <c r="L9008" s="21">
        <v>4848.8879310344828</v>
      </c>
      <c r="M9008" s="68"/>
      <c r="N9008" s="4"/>
    </row>
    <row r="9009" spans="2:14">
      <c r="B9009" s="59" t="s">
        <v>15109</v>
      </c>
      <c r="C9009" s="7" t="s">
        <v>15110</v>
      </c>
      <c r="I9009" s="64"/>
      <c r="J9009" s="65"/>
      <c r="K9009" s="10"/>
      <c r="L9009" s="21">
        <v>4848.8879310344828</v>
      </c>
      <c r="M9009" s="68"/>
      <c r="N9009" s="4"/>
    </row>
    <row r="9010" spans="2:14">
      <c r="B9010" s="59" t="s">
        <v>15111</v>
      </c>
      <c r="C9010" s="7" t="s">
        <v>15112</v>
      </c>
      <c r="I9010" s="64"/>
      <c r="J9010" s="65"/>
      <c r="K9010" s="10"/>
      <c r="L9010" s="21">
        <v>4848.8879310344828</v>
      </c>
      <c r="M9010" s="68"/>
      <c r="N9010" s="4"/>
    </row>
    <row r="9011" spans="2:14">
      <c r="B9011" s="59" t="s">
        <v>15113</v>
      </c>
      <c r="C9011" s="7" t="s">
        <v>15114</v>
      </c>
      <c r="I9011" s="64"/>
      <c r="J9011" s="65"/>
      <c r="K9011" s="10"/>
      <c r="L9011" s="21">
        <v>4848.8879310344828</v>
      </c>
      <c r="M9011" s="68"/>
      <c r="N9011" s="4"/>
    </row>
    <row r="9012" spans="2:14">
      <c r="B9012" s="59" t="s">
        <v>15115</v>
      </c>
      <c r="C9012" s="7" t="s">
        <v>15116</v>
      </c>
      <c r="I9012" s="64"/>
      <c r="J9012" s="65"/>
      <c r="K9012" s="10"/>
      <c r="L9012" s="21">
        <v>854.07413793103444</v>
      </c>
      <c r="M9012" s="68"/>
      <c r="N9012" s="4"/>
    </row>
    <row r="9013" spans="2:14">
      <c r="B9013" s="59" t="s">
        <v>15117</v>
      </c>
      <c r="C9013" s="7" t="s">
        <v>15118</v>
      </c>
      <c r="I9013" s="64"/>
      <c r="J9013" s="65"/>
      <c r="K9013" s="10"/>
      <c r="L9013" s="21">
        <v>854.07413793103444</v>
      </c>
      <c r="M9013" s="68"/>
      <c r="N9013" s="4"/>
    </row>
    <row r="9014" spans="2:14">
      <c r="B9014" s="59" t="s">
        <v>15119</v>
      </c>
      <c r="C9014" s="7" t="s">
        <v>15120</v>
      </c>
      <c r="I9014" s="64"/>
      <c r="J9014" s="65"/>
      <c r="K9014" s="10"/>
      <c r="L9014" s="21">
        <v>854.07413793103444</v>
      </c>
      <c r="M9014" s="68"/>
      <c r="N9014" s="4"/>
    </row>
    <row r="9015" spans="2:14">
      <c r="B9015" s="59" t="s">
        <v>15121</v>
      </c>
      <c r="C9015" s="7" t="s">
        <v>15122</v>
      </c>
      <c r="I9015" s="64"/>
      <c r="J9015" s="65"/>
      <c r="K9015" s="10"/>
      <c r="L9015" s="21">
        <v>854.07413793103444</v>
      </c>
      <c r="M9015" s="68"/>
      <c r="N9015" s="4"/>
    </row>
    <row r="9016" spans="2:14">
      <c r="B9016" s="59" t="s">
        <v>15123</v>
      </c>
      <c r="C9016" s="7" t="s">
        <v>15124</v>
      </c>
      <c r="I9016" s="64"/>
      <c r="J9016" s="65"/>
      <c r="K9016" s="10"/>
      <c r="L9016" s="21">
        <v>854.07413793103444</v>
      </c>
      <c r="M9016" s="68"/>
      <c r="N9016" s="4"/>
    </row>
    <row r="9017" spans="2:14">
      <c r="B9017" s="59" t="s">
        <v>15125</v>
      </c>
      <c r="C9017" s="7" t="s">
        <v>15126</v>
      </c>
      <c r="I9017" s="64"/>
      <c r="J9017" s="65"/>
      <c r="K9017" s="10"/>
      <c r="L9017" s="21">
        <v>854.07413793103444</v>
      </c>
      <c r="M9017" s="68"/>
      <c r="N9017" s="4"/>
    </row>
    <row r="9018" spans="2:14">
      <c r="B9018" s="59" t="s">
        <v>15127</v>
      </c>
      <c r="C9018" s="7" t="s">
        <v>15128</v>
      </c>
      <c r="I9018" s="64"/>
      <c r="J9018" s="65"/>
      <c r="K9018" s="10"/>
      <c r="L9018" s="21">
        <v>854.07413793103444</v>
      </c>
      <c r="M9018" s="68"/>
      <c r="N9018" s="4"/>
    </row>
    <row r="9019" spans="2:14">
      <c r="B9019" s="59" t="s">
        <v>15129</v>
      </c>
      <c r="C9019" s="7" t="s">
        <v>15130</v>
      </c>
      <c r="I9019" s="64"/>
      <c r="J9019" s="65"/>
      <c r="K9019" s="10"/>
      <c r="L9019" s="21">
        <v>854.07413793103444</v>
      </c>
      <c r="M9019" s="68"/>
      <c r="N9019" s="4"/>
    </row>
    <row r="9020" spans="2:14">
      <c r="B9020" s="59" t="s">
        <v>15131</v>
      </c>
      <c r="C9020" s="7" t="s">
        <v>15132</v>
      </c>
      <c r="I9020" s="64"/>
      <c r="J9020" s="65"/>
      <c r="K9020" s="10"/>
      <c r="L9020" s="21">
        <v>854.07413793103444</v>
      </c>
      <c r="M9020" s="68"/>
      <c r="N9020" s="4"/>
    </row>
    <row r="9021" spans="2:14">
      <c r="B9021" s="59" t="s">
        <v>15133</v>
      </c>
      <c r="C9021" s="7" t="s">
        <v>15134</v>
      </c>
      <c r="I9021" s="64"/>
      <c r="J9021" s="65"/>
      <c r="K9021" s="10"/>
      <c r="L9021" s="21">
        <v>1808.1201149425287</v>
      </c>
      <c r="M9021" s="68"/>
      <c r="N9021" s="4"/>
    </row>
    <row r="9022" spans="2:14">
      <c r="B9022" s="59" t="s">
        <v>15135</v>
      </c>
      <c r="C9022" s="7" t="s">
        <v>15136</v>
      </c>
      <c r="I9022" s="64"/>
      <c r="J9022" s="65"/>
      <c r="K9022" s="10"/>
      <c r="L9022" s="21">
        <v>1808.1201149425287</v>
      </c>
      <c r="M9022" s="68"/>
      <c r="N9022" s="4"/>
    </row>
    <row r="9023" spans="2:14">
      <c r="B9023" s="59" t="s">
        <v>15137</v>
      </c>
      <c r="C9023" s="7" t="s">
        <v>15138</v>
      </c>
      <c r="I9023" s="64"/>
      <c r="J9023" s="65"/>
      <c r="K9023" s="10"/>
      <c r="L9023" s="21">
        <v>1808.1201149425287</v>
      </c>
      <c r="M9023" s="68"/>
      <c r="N9023" s="4"/>
    </row>
    <row r="9024" spans="2:14">
      <c r="B9024" s="59" t="s">
        <v>15139</v>
      </c>
      <c r="C9024" s="7" t="s">
        <v>15140</v>
      </c>
      <c r="I9024" s="64"/>
      <c r="J9024" s="65"/>
      <c r="K9024" s="10"/>
      <c r="L9024" s="21">
        <v>1808.1201149425287</v>
      </c>
      <c r="M9024" s="68"/>
      <c r="N9024" s="4"/>
    </row>
    <row r="9025" spans="2:14">
      <c r="B9025" s="59" t="s">
        <v>15141</v>
      </c>
      <c r="C9025" s="7" t="s">
        <v>15142</v>
      </c>
      <c r="I9025" s="64"/>
      <c r="J9025" s="65"/>
      <c r="K9025" s="10"/>
      <c r="L9025" s="21">
        <v>1808.1201149425287</v>
      </c>
      <c r="M9025" s="68"/>
      <c r="N9025" s="4"/>
    </row>
    <row r="9026" spans="2:14">
      <c r="B9026" s="59" t="s">
        <v>15143</v>
      </c>
      <c r="C9026" s="7" t="s">
        <v>15144</v>
      </c>
      <c r="I9026" s="64"/>
      <c r="J9026" s="65"/>
      <c r="K9026" s="10"/>
      <c r="L9026" s="21">
        <v>1808.1201149425287</v>
      </c>
      <c r="M9026" s="68"/>
      <c r="N9026" s="4"/>
    </row>
    <row r="9027" spans="2:14">
      <c r="B9027" s="59" t="s">
        <v>15145</v>
      </c>
      <c r="C9027" s="7" t="s">
        <v>15146</v>
      </c>
      <c r="I9027" s="64"/>
      <c r="J9027" s="65"/>
      <c r="K9027" s="10"/>
      <c r="L9027" s="21">
        <v>1808.1201149425287</v>
      </c>
      <c r="M9027" s="68"/>
      <c r="N9027" s="4"/>
    </row>
    <row r="9028" spans="2:14">
      <c r="B9028" s="59" t="s">
        <v>15147</v>
      </c>
      <c r="C9028" s="7" t="s">
        <v>15148</v>
      </c>
      <c r="I9028" s="64"/>
      <c r="J9028" s="65"/>
      <c r="K9028" s="10"/>
      <c r="L9028" s="21">
        <v>1808.1201149425287</v>
      </c>
      <c r="M9028" s="68"/>
      <c r="N9028" s="4"/>
    </row>
    <row r="9029" spans="2:14">
      <c r="B9029" s="59" t="s">
        <v>15149</v>
      </c>
      <c r="C9029" s="7" t="s">
        <v>15150</v>
      </c>
      <c r="I9029" s="64"/>
      <c r="J9029" s="65"/>
      <c r="K9029" s="10"/>
      <c r="L9029" s="21">
        <v>1808.1201149425287</v>
      </c>
      <c r="M9029" s="68"/>
      <c r="N9029" s="4"/>
    </row>
    <row r="9030" spans="2:14">
      <c r="B9030" s="59" t="s">
        <v>15151</v>
      </c>
      <c r="C9030" s="7" t="s">
        <v>15152</v>
      </c>
      <c r="I9030" s="64"/>
      <c r="J9030" s="65"/>
      <c r="K9030" s="10"/>
      <c r="L9030" s="21">
        <v>1808.1201149425287</v>
      </c>
      <c r="M9030" s="68"/>
      <c r="N9030" s="4"/>
    </row>
    <row r="9031" spans="2:14">
      <c r="B9031" s="59" t="s">
        <v>15153</v>
      </c>
      <c r="C9031" s="7" t="s">
        <v>15154</v>
      </c>
      <c r="I9031" s="64"/>
      <c r="J9031" s="65"/>
      <c r="K9031" s="10"/>
      <c r="L9031" s="21">
        <v>1446.293103448276</v>
      </c>
      <c r="M9031" s="68"/>
      <c r="N9031" s="4"/>
    </row>
    <row r="9032" spans="2:14">
      <c r="B9032" s="59" t="s">
        <v>15155</v>
      </c>
      <c r="C9032" s="7" t="s">
        <v>15156</v>
      </c>
      <c r="I9032" s="64"/>
      <c r="J9032" s="65"/>
      <c r="K9032" s="10"/>
      <c r="L9032" s="21">
        <v>1446.293103448276</v>
      </c>
      <c r="M9032" s="68"/>
      <c r="N9032" s="4"/>
    </row>
    <row r="9033" spans="2:14">
      <c r="B9033" s="59" t="s">
        <v>15157</v>
      </c>
      <c r="C9033" s="7" t="s">
        <v>15158</v>
      </c>
      <c r="I9033" s="64"/>
      <c r="J9033" s="65"/>
      <c r="K9033" s="10"/>
      <c r="L9033" s="21">
        <v>1446.293103448276</v>
      </c>
      <c r="M9033" s="68"/>
      <c r="N9033" s="4"/>
    </row>
    <row r="9034" spans="2:14">
      <c r="B9034" s="59" t="s">
        <v>15159</v>
      </c>
      <c r="C9034" s="7" t="s">
        <v>15160</v>
      </c>
      <c r="I9034" s="64"/>
      <c r="J9034" s="65"/>
      <c r="K9034" s="10"/>
      <c r="L9034" s="21">
        <v>1446.293103448276</v>
      </c>
      <c r="M9034" s="68"/>
      <c r="N9034" s="4"/>
    </row>
    <row r="9035" spans="2:14">
      <c r="B9035" s="59" t="s">
        <v>15161</v>
      </c>
      <c r="C9035" s="7" t="s">
        <v>15162</v>
      </c>
      <c r="I9035" s="64"/>
      <c r="J9035" s="65"/>
      <c r="K9035" s="10"/>
      <c r="L9035" s="21">
        <v>1446.293103448276</v>
      </c>
      <c r="M9035" s="68"/>
      <c r="N9035" s="4"/>
    </row>
    <row r="9036" spans="2:14">
      <c r="B9036" s="59" t="s">
        <v>15163</v>
      </c>
      <c r="C9036" s="7" t="s">
        <v>15164</v>
      </c>
      <c r="I9036" s="64"/>
      <c r="J9036" s="65"/>
      <c r="K9036" s="10"/>
      <c r="L9036" s="21">
        <v>1092.585632183908</v>
      </c>
      <c r="M9036" s="68"/>
      <c r="N9036" s="4"/>
    </row>
    <row r="9037" spans="2:14">
      <c r="B9037" s="59" t="s">
        <v>15165</v>
      </c>
      <c r="C9037" s="7" t="s">
        <v>15166</v>
      </c>
      <c r="I9037" s="64"/>
      <c r="J9037" s="65"/>
      <c r="K9037" s="10"/>
      <c r="L9037" s="21">
        <v>1092.585632183908</v>
      </c>
      <c r="M9037" s="68"/>
      <c r="N9037" s="4"/>
    </row>
    <row r="9038" spans="2:14">
      <c r="B9038" s="59" t="s">
        <v>15167</v>
      </c>
      <c r="C9038" s="7" t="s">
        <v>15168</v>
      </c>
      <c r="I9038" s="64"/>
      <c r="J9038" s="65"/>
      <c r="K9038" s="10"/>
      <c r="L9038" s="21">
        <v>1636.594827586207</v>
      </c>
      <c r="M9038" s="68"/>
      <c r="N9038" s="4"/>
    </row>
    <row r="9039" spans="2:14">
      <c r="B9039" s="59" t="s">
        <v>15169</v>
      </c>
      <c r="C9039" s="7" t="s">
        <v>15170</v>
      </c>
      <c r="I9039" s="64"/>
      <c r="J9039" s="65"/>
      <c r="K9039" s="10"/>
      <c r="L9039" s="21">
        <v>1636.594827586207</v>
      </c>
      <c r="M9039" s="68"/>
      <c r="N9039" s="4"/>
    </row>
    <row r="9040" spans="2:14">
      <c r="B9040" s="59" t="s">
        <v>15171</v>
      </c>
      <c r="C9040" s="7" t="s">
        <v>15172</v>
      </c>
      <c r="I9040" s="64"/>
      <c r="J9040" s="65"/>
      <c r="K9040" s="10"/>
      <c r="L9040" s="21">
        <v>1636.594827586207</v>
      </c>
      <c r="M9040" s="68"/>
      <c r="N9040" s="4"/>
    </row>
    <row r="9041" spans="2:14">
      <c r="B9041" s="59" t="s">
        <v>15173</v>
      </c>
      <c r="C9041" s="7" t="s">
        <v>15174</v>
      </c>
      <c r="I9041" s="64"/>
      <c r="J9041" s="65"/>
      <c r="K9041" s="10"/>
      <c r="L9041" s="21">
        <v>1092.585632183908</v>
      </c>
      <c r="M9041" s="68"/>
      <c r="N9041" s="4"/>
    </row>
    <row r="9042" spans="2:14">
      <c r="B9042" s="59" t="s">
        <v>15175</v>
      </c>
      <c r="C9042" s="7" t="s">
        <v>15176</v>
      </c>
      <c r="I9042" s="64"/>
      <c r="J9042" s="65"/>
      <c r="K9042" s="10"/>
      <c r="L9042" s="21">
        <v>1092.585632183908</v>
      </c>
      <c r="M9042" s="68"/>
      <c r="N9042" s="4"/>
    </row>
    <row r="9043" spans="2:14">
      <c r="B9043" s="59" t="s">
        <v>15177</v>
      </c>
      <c r="C9043" s="7" t="s">
        <v>15178</v>
      </c>
      <c r="I9043" s="64"/>
      <c r="J9043" s="65"/>
      <c r="K9043" s="10"/>
      <c r="L9043" s="21">
        <v>1636.594827586207</v>
      </c>
      <c r="M9043" s="68"/>
      <c r="N9043" s="4"/>
    </row>
    <row r="9044" spans="2:14">
      <c r="B9044" s="59" t="s">
        <v>15179</v>
      </c>
      <c r="C9044" s="7" t="s">
        <v>15180</v>
      </c>
      <c r="I9044" s="64"/>
      <c r="J9044" s="65"/>
      <c r="K9044" s="10"/>
      <c r="L9044" s="21">
        <v>1636.594827586207</v>
      </c>
      <c r="M9044" s="68"/>
      <c r="N9044" s="4"/>
    </row>
    <row r="9045" spans="2:14">
      <c r="B9045" s="59" t="s">
        <v>15181</v>
      </c>
      <c r="C9045" s="7" t="s">
        <v>15182</v>
      </c>
      <c r="I9045" s="64"/>
      <c r="J9045" s="65"/>
      <c r="K9045" s="10"/>
      <c r="L9045" s="21">
        <v>1636.594827586207</v>
      </c>
      <c r="M9045" s="68"/>
      <c r="N9045" s="4"/>
    </row>
    <row r="9046" spans="2:14">
      <c r="B9046" s="59" t="s">
        <v>15183</v>
      </c>
      <c r="C9046" s="7" t="s">
        <v>15184</v>
      </c>
      <c r="I9046" s="64"/>
      <c r="J9046" s="65"/>
      <c r="K9046" s="10"/>
      <c r="L9046" s="21">
        <v>2999.6626436781612</v>
      </c>
      <c r="M9046" s="68"/>
      <c r="N9046" s="4"/>
    </row>
    <row r="9047" spans="2:14">
      <c r="B9047" s="59" t="s">
        <v>15185</v>
      </c>
      <c r="C9047" s="7" t="s">
        <v>15186</v>
      </c>
      <c r="I9047" s="64"/>
      <c r="J9047" s="65"/>
      <c r="K9047" s="10"/>
      <c r="L9047" s="21">
        <v>2999.6626436781612</v>
      </c>
      <c r="M9047" s="68"/>
      <c r="N9047" s="4"/>
    </row>
    <row r="9048" spans="2:14">
      <c r="B9048" s="59" t="s">
        <v>15187</v>
      </c>
      <c r="C9048" s="7" t="s">
        <v>15188</v>
      </c>
      <c r="I9048" s="64"/>
      <c r="J9048" s="65"/>
      <c r="K9048" s="10"/>
      <c r="L9048" s="21">
        <v>3408.1770114942528</v>
      </c>
      <c r="M9048" s="68"/>
      <c r="N9048" s="4"/>
    </row>
    <row r="9049" spans="2:14">
      <c r="B9049" s="59" t="s">
        <v>15189</v>
      </c>
      <c r="C9049" s="7" t="s">
        <v>15190</v>
      </c>
      <c r="I9049" s="64"/>
      <c r="J9049" s="65"/>
      <c r="K9049" s="10"/>
      <c r="L9049" s="21">
        <v>3408.1770114942528</v>
      </c>
      <c r="M9049" s="68"/>
      <c r="N9049" s="4"/>
    </row>
    <row r="9050" spans="2:14">
      <c r="B9050" s="59" t="s">
        <v>15191</v>
      </c>
      <c r="C9050" s="7" t="s">
        <v>15192</v>
      </c>
      <c r="I9050" s="64"/>
      <c r="J9050" s="65"/>
      <c r="K9050" s="10"/>
      <c r="L9050" s="21">
        <v>3408.1770114942528</v>
      </c>
      <c r="M9050" s="68"/>
      <c r="N9050" s="4"/>
    </row>
    <row r="9051" spans="2:14">
      <c r="B9051" s="59" t="s">
        <v>15193</v>
      </c>
      <c r="C9051" s="7" t="s">
        <v>15194</v>
      </c>
      <c r="I9051" s="64"/>
      <c r="J9051" s="65"/>
      <c r="K9051" s="10"/>
      <c r="L9051" s="21">
        <v>4089.2034482758622</v>
      </c>
      <c r="M9051" s="68"/>
      <c r="N9051" s="4"/>
    </row>
    <row r="9052" spans="2:14">
      <c r="B9052" s="59" t="s">
        <v>15195</v>
      </c>
      <c r="C9052" s="7" t="s">
        <v>15196</v>
      </c>
      <c r="I9052" s="64"/>
      <c r="J9052" s="65"/>
      <c r="K9052" s="10"/>
      <c r="L9052" s="21">
        <v>4089.2034482758622</v>
      </c>
      <c r="M9052" s="68"/>
      <c r="N9052" s="4"/>
    </row>
    <row r="9053" spans="2:14">
      <c r="B9053" s="59" t="s">
        <v>15197</v>
      </c>
      <c r="C9053" s="7" t="s">
        <v>15198</v>
      </c>
      <c r="I9053" s="64"/>
      <c r="J9053" s="65"/>
      <c r="K9053" s="10"/>
      <c r="L9053" s="21">
        <v>4635.2425287356318</v>
      </c>
      <c r="M9053" s="68"/>
      <c r="N9053" s="4"/>
    </row>
    <row r="9054" spans="2:14">
      <c r="B9054" s="59" t="s">
        <v>15199</v>
      </c>
      <c r="C9054" s="7" t="s">
        <v>15200</v>
      </c>
      <c r="I9054" s="64"/>
      <c r="J9054" s="65"/>
      <c r="K9054" s="10"/>
      <c r="L9054" s="21">
        <v>4635.2425287356318</v>
      </c>
      <c r="M9054" s="68"/>
      <c r="N9054" s="4"/>
    </row>
    <row r="9055" spans="2:14">
      <c r="B9055" s="59" t="s">
        <v>15201</v>
      </c>
      <c r="C9055" s="7" t="s">
        <v>15202</v>
      </c>
      <c r="I9055" s="64"/>
      <c r="J9055" s="65"/>
      <c r="K9055" s="10"/>
      <c r="L9055" s="21">
        <v>4635.2425287356318</v>
      </c>
      <c r="M9055" s="68"/>
      <c r="N9055" s="4"/>
    </row>
    <row r="9056" spans="2:14">
      <c r="B9056" s="59" t="s">
        <v>15203</v>
      </c>
      <c r="C9056" s="7" t="s">
        <v>15204</v>
      </c>
      <c r="I9056" s="64"/>
      <c r="J9056" s="65"/>
      <c r="K9056" s="10"/>
      <c r="L9056" s="21">
        <v>1310.7982758620692</v>
      </c>
      <c r="M9056" s="68"/>
      <c r="N9056" s="4"/>
    </row>
    <row r="9057" spans="2:14">
      <c r="B9057" s="59" t="s">
        <v>15205</v>
      </c>
      <c r="C9057" s="7" t="s">
        <v>15206</v>
      </c>
      <c r="I9057" s="64"/>
      <c r="J9057" s="65"/>
      <c r="K9057" s="10"/>
      <c r="L9057" s="21">
        <v>1310.7982758620692</v>
      </c>
      <c r="M9057" s="68"/>
      <c r="N9057" s="4"/>
    </row>
    <row r="9058" spans="2:14">
      <c r="B9058" s="59" t="s">
        <v>15207</v>
      </c>
      <c r="C9058" s="7" t="s">
        <v>15208</v>
      </c>
      <c r="I9058" s="64"/>
      <c r="J9058" s="65"/>
      <c r="K9058" s="10"/>
      <c r="L9058" s="21">
        <v>1963.9137931034484</v>
      </c>
      <c r="M9058" s="68"/>
      <c r="N9058" s="4"/>
    </row>
    <row r="9059" spans="2:14">
      <c r="B9059" s="59" t="s">
        <v>15209</v>
      </c>
      <c r="C9059" s="7" t="s">
        <v>15210</v>
      </c>
      <c r="I9059" s="64"/>
      <c r="J9059" s="65"/>
      <c r="K9059" s="10"/>
      <c r="L9059" s="21">
        <v>1963.9137931034484</v>
      </c>
      <c r="M9059" s="68"/>
      <c r="N9059" s="4"/>
    </row>
    <row r="9060" spans="2:14">
      <c r="B9060" s="59" t="s">
        <v>15211</v>
      </c>
      <c r="C9060" s="7" t="s">
        <v>15212</v>
      </c>
      <c r="I9060" s="64"/>
      <c r="J9060" s="65"/>
      <c r="K9060" s="10"/>
      <c r="L9060" s="21">
        <v>1963.9137931034484</v>
      </c>
      <c r="M9060" s="68"/>
      <c r="N9060" s="4"/>
    </row>
    <row r="9061" spans="2:14">
      <c r="B9061" s="59" t="s">
        <v>15213</v>
      </c>
      <c r="C9061" s="7" t="s">
        <v>15214</v>
      </c>
      <c r="I9061" s="64"/>
      <c r="J9061" s="65"/>
      <c r="K9061" s="10"/>
      <c r="L9061" s="21">
        <v>1310.7982758620692</v>
      </c>
      <c r="M9061" s="68"/>
      <c r="N9061" s="4"/>
    </row>
    <row r="9062" spans="2:14">
      <c r="B9062" s="59" t="s">
        <v>15215</v>
      </c>
      <c r="C9062" s="7" t="s">
        <v>15216</v>
      </c>
      <c r="I9062" s="64"/>
      <c r="J9062" s="65"/>
      <c r="K9062" s="10"/>
      <c r="L9062" s="21">
        <v>1310.7982758620692</v>
      </c>
      <c r="M9062" s="68"/>
      <c r="N9062" s="4"/>
    </row>
    <row r="9063" spans="2:14">
      <c r="B9063" s="59" t="s">
        <v>15217</v>
      </c>
      <c r="C9063" s="7" t="s">
        <v>15218</v>
      </c>
      <c r="I9063" s="64"/>
      <c r="J9063" s="65"/>
      <c r="K9063" s="10"/>
      <c r="L9063" s="21">
        <v>1963.9137931034484</v>
      </c>
      <c r="M9063" s="68"/>
      <c r="N9063" s="4"/>
    </row>
    <row r="9064" spans="2:14">
      <c r="B9064" s="59" t="s">
        <v>15219</v>
      </c>
      <c r="C9064" s="7" t="s">
        <v>15220</v>
      </c>
      <c r="I9064" s="64"/>
      <c r="J9064" s="65"/>
      <c r="K9064" s="10"/>
      <c r="L9064" s="21">
        <v>1963.9137931034484</v>
      </c>
      <c r="M9064" s="68"/>
      <c r="N9064" s="4"/>
    </row>
    <row r="9065" spans="2:14">
      <c r="B9065" s="59" t="s">
        <v>15221</v>
      </c>
      <c r="C9065" s="7" t="s">
        <v>15222</v>
      </c>
      <c r="I9065" s="64"/>
      <c r="J9065" s="65"/>
      <c r="K9065" s="10"/>
      <c r="L9065" s="21">
        <v>1963.9137931034484</v>
      </c>
      <c r="M9065" s="68"/>
      <c r="N9065" s="4"/>
    </row>
    <row r="9066" spans="2:14">
      <c r="B9066" s="59" t="s">
        <v>15223</v>
      </c>
      <c r="C9066" s="7" t="s">
        <v>15224</v>
      </c>
      <c r="I9066" s="64"/>
      <c r="J9066" s="65"/>
      <c r="K9066" s="10"/>
      <c r="L9066" s="21">
        <v>3598.9862068965517</v>
      </c>
      <c r="M9066" s="68"/>
      <c r="N9066" s="4"/>
    </row>
    <row r="9067" spans="2:14">
      <c r="B9067" s="59" t="s">
        <v>15225</v>
      </c>
      <c r="C9067" s="7" t="s">
        <v>15226</v>
      </c>
      <c r="I9067" s="64"/>
      <c r="J9067" s="65"/>
      <c r="K9067" s="10"/>
      <c r="L9067" s="21">
        <v>3598.9862068965517</v>
      </c>
      <c r="M9067" s="68"/>
      <c r="N9067" s="4"/>
    </row>
    <row r="9068" spans="2:14">
      <c r="B9068" s="59" t="s">
        <v>15227</v>
      </c>
      <c r="C9068" s="7" t="s">
        <v>15228</v>
      </c>
      <c r="I9068" s="64"/>
      <c r="J9068" s="65"/>
      <c r="K9068" s="10"/>
      <c r="L9068" s="21">
        <v>4089.2034482758622</v>
      </c>
      <c r="M9068" s="68"/>
      <c r="N9068" s="4"/>
    </row>
    <row r="9069" spans="2:14">
      <c r="B9069" s="59" t="s">
        <v>15229</v>
      </c>
      <c r="C9069" s="7" t="s">
        <v>15230</v>
      </c>
      <c r="I9069" s="64"/>
      <c r="J9069" s="65"/>
      <c r="K9069" s="10"/>
      <c r="L9069" s="21">
        <v>4089.2034482758622</v>
      </c>
      <c r="M9069" s="68"/>
      <c r="N9069" s="4"/>
    </row>
    <row r="9070" spans="2:14">
      <c r="B9070" s="59" t="s">
        <v>15231</v>
      </c>
      <c r="C9070" s="7" t="s">
        <v>15232</v>
      </c>
      <c r="I9070" s="64"/>
      <c r="J9070" s="65"/>
      <c r="K9070" s="10"/>
      <c r="L9070" s="21">
        <v>4089.2034482758622</v>
      </c>
      <c r="M9070" s="68"/>
      <c r="N9070" s="4"/>
    </row>
    <row r="9071" spans="2:14">
      <c r="B9071" s="59" t="s">
        <v>15233</v>
      </c>
      <c r="C9071" s="7" t="s">
        <v>15234</v>
      </c>
      <c r="I9071" s="64"/>
      <c r="J9071" s="65"/>
      <c r="K9071" s="10"/>
      <c r="L9071" s="21">
        <v>4907.7545977011496</v>
      </c>
      <c r="M9071" s="68"/>
      <c r="N9071" s="4"/>
    </row>
    <row r="9072" spans="2:14">
      <c r="B9072" s="59" t="s">
        <v>15235</v>
      </c>
      <c r="C9072" s="7" t="s">
        <v>15236</v>
      </c>
      <c r="I9072" s="64"/>
      <c r="J9072" s="65"/>
      <c r="K9072" s="10"/>
      <c r="L9072" s="21">
        <v>4907.7545977011496</v>
      </c>
      <c r="M9072" s="68"/>
      <c r="N9072" s="4"/>
    </row>
    <row r="9073" spans="2:14">
      <c r="B9073" s="59" t="s">
        <v>15237</v>
      </c>
      <c r="C9073" s="7" t="s">
        <v>15238</v>
      </c>
      <c r="I9073" s="64"/>
      <c r="J9073" s="65"/>
      <c r="K9073" s="10"/>
      <c r="L9073" s="21">
        <v>5560.8701149425287</v>
      </c>
      <c r="M9073" s="68"/>
      <c r="N9073" s="4"/>
    </row>
    <row r="9074" spans="2:14">
      <c r="B9074" s="59" t="s">
        <v>15239</v>
      </c>
      <c r="C9074" s="7" t="s">
        <v>15240</v>
      </c>
      <c r="I9074" s="64"/>
      <c r="J9074" s="65"/>
      <c r="K9074" s="10"/>
      <c r="L9074" s="21">
        <v>5560.8701149425287</v>
      </c>
      <c r="M9074" s="68"/>
      <c r="N9074" s="4"/>
    </row>
    <row r="9075" spans="2:14">
      <c r="B9075" s="59" t="s">
        <v>15241</v>
      </c>
      <c r="C9075" s="7" t="s">
        <v>15242</v>
      </c>
      <c r="I9075" s="64"/>
      <c r="J9075" s="65"/>
      <c r="K9075" s="10"/>
      <c r="L9075" s="21">
        <v>5560.8701149425287</v>
      </c>
      <c r="M9075" s="68"/>
      <c r="N9075" s="4"/>
    </row>
    <row r="9076" spans="2:14">
      <c r="B9076" s="59" t="s">
        <v>15243</v>
      </c>
      <c r="C9076" s="7" t="s">
        <v>15244</v>
      </c>
      <c r="I9076" s="64"/>
      <c r="J9076" s="65"/>
      <c r="K9076" s="10"/>
      <c r="L9076" s="21">
        <v>402.93218390804594</v>
      </c>
      <c r="M9076" s="68"/>
      <c r="N9076" s="4"/>
    </row>
    <row r="9077" spans="2:14">
      <c r="B9077" s="59" t="s">
        <v>15245</v>
      </c>
      <c r="C9077" s="7" t="s">
        <v>15246</v>
      </c>
      <c r="I9077" s="64"/>
      <c r="J9077" s="65"/>
      <c r="K9077" s="10"/>
      <c r="L9077" s="21">
        <v>941.35919540229884</v>
      </c>
      <c r="M9077" s="68"/>
      <c r="N9077" s="4"/>
    </row>
    <row r="9078" spans="2:14">
      <c r="B9078" s="59" t="s">
        <v>15247</v>
      </c>
      <c r="C9078" s="7" t="s">
        <v>15248</v>
      </c>
      <c r="I9078" s="64"/>
      <c r="J9078" s="65"/>
      <c r="K9078" s="10"/>
      <c r="L9078" s="21">
        <v>2120.2149425287357</v>
      </c>
      <c r="M9078" s="68"/>
      <c r="N9078" s="4"/>
    </row>
    <row r="9079" spans="2:14">
      <c r="B9079" s="59" t="s">
        <v>15249</v>
      </c>
      <c r="C9079" s="7" t="s">
        <v>15250</v>
      </c>
      <c r="I9079" s="64"/>
      <c r="J9079" s="65"/>
      <c r="K9079" s="10"/>
      <c r="L9079" s="21">
        <v>2120.2149425287357</v>
      </c>
      <c r="M9079" s="68"/>
      <c r="N9079" s="4"/>
    </row>
    <row r="9080" spans="2:14">
      <c r="B9080" s="59" t="s">
        <v>15251</v>
      </c>
      <c r="C9080" s="7" t="s">
        <v>15252</v>
      </c>
      <c r="I9080" s="64"/>
      <c r="J9080" s="65"/>
      <c r="K9080" s="10"/>
      <c r="L9080" s="21">
        <v>2120.2149425287357</v>
      </c>
      <c r="M9080" s="68"/>
      <c r="N9080" s="4"/>
    </row>
    <row r="9081" spans="2:14">
      <c r="B9081" s="59" t="s">
        <v>15253</v>
      </c>
      <c r="C9081" s="7" t="s">
        <v>15254</v>
      </c>
      <c r="I9081" s="64"/>
      <c r="J9081" s="65"/>
      <c r="K9081" s="10"/>
      <c r="L9081" s="21">
        <v>2120.2149425287357</v>
      </c>
      <c r="M9081" s="68"/>
      <c r="N9081" s="4"/>
    </row>
    <row r="9082" spans="2:14">
      <c r="B9082" s="59" t="s">
        <v>15255</v>
      </c>
      <c r="C9082" s="7" t="s">
        <v>15256</v>
      </c>
      <c r="I9082" s="64"/>
      <c r="J9082" s="65"/>
      <c r="K9082" s="10"/>
      <c r="L9082" s="21">
        <v>2120.2149425287357</v>
      </c>
      <c r="M9082" s="68"/>
      <c r="N9082" s="4"/>
    </row>
    <row r="9083" spans="2:14">
      <c r="B9083" s="59" t="s">
        <v>15257</v>
      </c>
      <c r="C9083" s="7" t="s">
        <v>15258</v>
      </c>
      <c r="I9083" s="64"/>
      <c r="J9083" s="65"/>
      <c r="K9083" s="10"/>
      <c r="L9083" s="21">
        <v>2120.2149425287357</v>
      </c>
      <c r="M9083" s="68"/>
      <c r="N9083" s="4"/>
    </row>
    <row r="9084" spans="2:14">
      <c r="B9084" s="59" t="s">
        <v>15259</v>
      </c>
      <c r="C9084" s="7" t="s">
        <v>15260</v>
      </c>
      <c r="I9084" s="64"/>
      <c r="J9084" s="65"/>
      <c r="K9084" s="10"/>
      <c r="L9084" s="21">
        <v>2120.2149425287357</v>
      </c>
      <c r="M9084" s="68"/>
      <c r="N9084" s="4"/>
    </row>
    <row r="9085" spans="2:14">
      <c r="B9085" s="59" t="s">
        <v>15261</v>
      </c>
      <c r="C9085" s="7" t="s">
        <v>15262</v>
      </c>
      <c r="I9085" s="64"/>
      <c r="J9085" s="65"/>
      <c r="K9085" s="10"/>
      <c r="L9085" s="21">
        <v>2120.2149425287357</v>
      </c>
      <c r="M9085" s="68"/>
      <c r="N9085" s="4"/>
    </row>
    <row r="9086" spans="2:14">
      <c r="B9086" s="59" t="s">
        <v>15263</v>
      </c>
      <c r="C9086" s="7" t="s">
        <v>15264</v>
      </c>
      <c r="I9086" s="64"/>
      <c r="J9086" s="65"/>
      <c r="K9086" s="10"/>
      <c r="L9086" s="21">
        <v>2120.2149425287357</v>
      </c>
      <c r="M9086" s="68"/>
      <c r="N9086" s="4"/>
    </row>
    <row r="9087" spans="2:14">
      <c r="B9087" s="59" t="s">
        <v>15265</v>
      </c>
      <c r="C9087" s="7" t="s">
        <v>15266</v>
      </c>
      <c r="I9087" s="64"/>
      <c r="J9087" s="65"/>
      <c r="K9087" s="10"/>
      <c r="L9087" s="21">
        <v>2120.2149425287357</v>
      </c>
      <c r="M9087" s="68"/>
      <c r="N9087" s="4"/>
    </row>
    <row r="9088" spans="2:14">
      <c r="B9088" s="59" t="s">
        <v>15267</v>
      </c>
      <c r="C9088" s="7" t="s">
        <v>15268</v>
      </c>
      <c r="I9088" s="64"/>
      <c r="J9088" s="65"/>
      <c r="K9088" s="10"/>
      <c r="L9088" s="21">
        <v>2120.2149425287357</v>
      </c>
      <c r="M9088" s="68"/>
      <c r="N9088" s="4"/>
    </row>
    <row r="9089" spans="2:14">
      <c r="B9089" s="59" t="s">
        <v>15269</v>
      </c>
      <c r="C9089" s="7" t="s">
        <v>15270</v>
      </c>
      <c r="I9089" s="64"/>
      <c r="J9089" s="65"/>
      <c r="K9089" s="10"/>
      <c r="L9089" s="21">
        <v>2120.2149425287357</v>
      </c>
      <c r="M9089" s="68"/>
      <c r="N9089" s="4"/>
    </row>
    <row r="9090" spans="2:14">
      <c r="B9090" s="59" t="s">
        <v>15271</v>
      </c>
      <c r="C9090" s="7" t="s">
        <v>15272</v>
      </c>
      <c r="I9090" s="64"/>
      <c r="J9090" s="65"/>
      <c r="K9090" s="10"/>
      <c r="L9090" s="21">
        <v>2120.2149425287357</v>
      </c>
      <c r="M9090" s="68"/>
      <c r="N9090" s="4"/>
    </row>
    <row r="9091" spans="2:14">
      <c r="B9091" s="59" t="s">
        <v>15273</v>
      </c>
      <c r="C9091" s="7" t="s">
        <v>15274</v>
      </c>
      <c r="I9091" s="64"/>
      <c r="J9091" s="65"/>
      <c r="K9091" s="10"/>
      <c r="L9091" s="21">
        <v>2120.2149425287357</v>
      </c>
      <c r="M9091" s="68"/>
      <c r="N9091" s="4"/>
    </row>
    <row r="9092" spans="2:14">
      <c r="B9092" s="59" t="s">
        <v>15275</v>
      </c>
      <c r="C9092" s="7" t="s">
        <v>15276</v>
      </c>
      <c r="I9092" s="64"/>
      <c r="J9092" s="65"/>
      <c r="K9092" s="10"/>
      <c r="L9092" s="21">
        <v>2120.2149425287357</v>
      </c>
      <c r="M9092" s="68"/>
      <c r="N9092" s="4"/>
    </row>
    <row r="9093" spans="2:14">
      <c r="B9093" s="59" t="s">
        <v>15277</v>
      </c>
      <c r="C9093" s="7" t="s">
        <v>15278</v>
      </c>
      <c r="I9093" s="64"/>
      <c r="J9093" s="65"/>
      <c r="K9093" s="10"/>
      <c r="L9093" s="21">
        <v>2120.2149425287357</v>
      </c>
      <c r="M9093" s="68"/>
      <c r="N9093" s="4"/>
    </row>
    <row r="9094" spans="2:14">
      <c r="B9094" s="59" t="s">
        <v>15279</v>
      </c>
      <c r="C9094" s="7" t="s">
        <v>15280</v>
      </c>
      <c r="I9094" s="64"/>
      <c r="J9094" s="65"/>
      <c r="K9094" s="10"/>
      <c r="L9094" s="21">
        <v>2120.2149425287357</v>
      </c>
      <c r="M9094" s="68"/>
      <c r="N9094" s="4"/>
    </row>
    <row r="9095" spans="2:14">
      <c r="B9095" s="59" t="s">
        <v>15281</v>
      </c>
      <c r="C9095" s="7" t="s">
        <v>15282</v>
      </c>
      <c r="I9095" s="64"/>
      <c r="J9095" s="65"/>
      <c r="K9095" s="10"/>
      <c r="L9095" s="21">
        <v>2393.7419540229885</v>
      </c>
      <c r="M9095" s="68"/>
      <c r="N9095" s="4"/>
    </row>
    <row r="9096" spans="2:14">
      <c r="B9096" s="59" t="s">
        <v>15283</v>
      </c>
      <c r="C9096" s="7" t="s">
        <v>15284</v>
      </c>
      <c r="I9096" s="64"/>
      <c r="J9096" s="65"/>
      <c r="K9096" s="10"/>
      <c r="L9096" s="21">
        <v>2393.7419540229885</v>
      </c>
      <c r="M9096" s="68"/>
      <c r="N9096" s="4"/>
    </row>
    <row r="9097" spans="2:14">
      <c r="B9097" s="59" t="s">
        <v>15285</v>
      </c>
      <c r="C9097" s="7" t="s">
        <v>15286</v>
      </c>
      <c r="I9097" s="64"/>
      <c r="J9097" s="65"/>
      <c r="K9097" s="10"/>
      <c r="L9097" s="21">
        <v>3106.2316091954021</v>
      </c>
      <c r="M9097" s="68"/>
      <c r="N9097" s="4"/>
    </row>
    <row r="9098" spans="2:14">
      <c r="B9098" s="59" t="s">
        <v>15287</v>
      </c>
      <c r="C9098" s="7" t="s">
        <v>15288</v>
      </c>
      <c r="I9098" s="64"/>
      <c r="J9098" s="65"/>
      <c r="K9098" s="10"/>
      <c r="L9098" s="21">
        <v>3106.2316091954021</v>
      </c>
      <c r="M9098" s="68"/>
      <c r="N9098" s="4"/>
    </row>
    <row r="9099" spans="2:14">
      <c r="B9099" s="59" t="s">
        <v>15289</v>
      </c>
      <c r="C9099" s="7" t="s">
        <v>15290</v>
      </c>
      <c r="I9099" s="64"/>
      <c r="J9099" s="65"/>
      <c r="K9099" s="10"/>
      <c r="L9099" s="21">
        <v>3178.8</v>
      </c>
      <c r="M9099" s="68"/>
      <c r="N9099" s="4"/>
    </row>
    <row r="9100" spans="2:14">
      <c r="B9100" s="59" t="s">
        <v>15291</v>
      </c>
      <c r="C9100" s="7" t="s">
        <v>15292</v>
      </c>
      <c r="I9100" s="64"/>
      <c r="J9100" s="65"/>
      <c r="K9100" s="10"/>
      <c r="L9100" s="21">
        <v>3178.8</v>
      </c>
      <c r="M9100" s="68"/>
      <c r="N9100" s="4"/>
    </row>
    <row r="9101" spans="2:14">
      <c r="B9101" s="59" t="s">
        <v>15293</v>
      </c>
      <c r="C9101" s="7" t="s">
        <v>15294</v>
      </c>
      <c r="I9101" s="64"/>
      <c r="J9101" s="65"/>
      <c r="K9101" s="10"/>
      <c r="L9101" s="21">
        <v>3178.8</v>
      </c>
      <c r="M9101" s="68"/>
      <c r="N9101" s="4"/>
    </row>
    <row r="9102" spans="2:14">
      <c r="B9102" s="59" t="s">
        <v>15295</v>
      </c>
      <c r="C9102" s="7" t="s">
        <v>15296</v>
      </c>
      <c r="I9102" s="64"/>
      <c r="J9102" s="65"/>
      <c r="K9102" s="10"/>
      <c r="L9102" s="21">
        <v>3178.8</v>
      </c>
      <c r="M9102" s="68"/>
      <c r="N9102" s="4"/>
    </row>
    <row r="9103" spans="2:14">
      <c r="B9103" s="59" t="s">
        <v>15297</v>
      </c>
      <c r="C9103" s="7" t="s">
        <v>15298</v>
      </c>
      <c r="I9103" s="64"/>
      <c r="J9103" s="65"/>
      <c r="K9103" s="10"/>
      <c r="L9103" s="21">
        <v>3178.8</v>
      </c>
      <c r="M9103" s="68"/>
      <c r="N9103" s="4"/>
    </row>
    <row r="9104" spans="2:14">
      <c r="B9104" s="59" t="s">
        <v>15299</v>
      </c>
      <c r="C9104" s="7" t="s">
        <v>15300</v>
      </c>
      <c r="I9104" s="64"/>
      <c r="J9104" s="65"/>
      <c r="K9104" s="10"/>
      <c r="L9104" s="21">
        <v>3178.8</v>
      </c>
      <c r="M9104" s="68"/>
      <c r="N9104" s="4"/>
    </row>
    <row r="9105" spans="2:14">
      <c r="B9105" s="59" t="s">
        <v>15301</v>
      </c>
      <c r="C9105" s="7" t="s">
        <v>15302</v>
      </c>
      <c r="I9105" s="64"/>
      <c r="J9105" s="65"/>
      <c r="K9105" s="10"/>
      <c r="L9105" s="21">
        <v>3178.8</v>
      </c>
      <c r="M9105" s="68"/>
      <c r="N9105" s="4"/>
    </row>
    <row r="9106" spans="2:14">
      <c r="B9106" s="59" t="s">
        <v>15303</v>
      </c>
      <c r="C9106" s="7" t="s">
        <v>15304</v>
      </c>
      <c r="I9106" s="64"/>
      <c r="J9106" s="65"/>
      <c r="K9106" s="10"/>
      <c r="L9106" s="21">
        <v>3178.8</v>
      </c>
      <c r="M9106" s="68"/>
      <c r="N9106" s="4"/>
    </row>
    <row r="9107" spans="2:14">
      <c r="B9107" s="59" t="s">
        <v>15305</v>
      </c>
      <c r="C9107" s="7" t="s">
        <v>15306</v>
      </c>
      <c r="I9107" s="64"/>
      <c r="J9107" s="65"/>
      <c r="K9107" s="10"/>
      <c r="L9107" s="21">
        <v>3178.8</v>
      </c>
      <c r="M9107" s="68"/>
      <c r="N9107" s="4"/>
    </row>
    <row r="9108" spans="2:14">
      <c r="B9108" s="59" t="s">
        <v>15307</v>
      </c>
      <c r="C9108" s="7" t="s">
        <v>15308</v>
      </c>
      <c r="I9108" s="64"/>
      <c r="J9108" s="65"/>
      <c r="K9108" s="10"/>
      <c r="L9108" s="21">
        <v>3178.8</v>
      </c>
      <c r="M9108" s="68"/>
      <c r="N9108" s="4"/>
    </row>
    <row r="9109" spans="2:14">
      <c r="B9109" s="59" t="s">
        <v>15309</v>
      </c>
      <c r="C9109" s="7" t="s">
        <v>15310</v>
      </c>
      <c r="I9109" s="64"/>
      <c r="J9109" s="65"/>
      <c r="K9109" s="10"/>
      <c r="L9109" s="21">
        <v>3178.8</v>
      </c>
      <c r="M9109" s="68"/>
      <c r="N9109" s="4"/>
    </row>
    <row r="9110" spans="2:14">
      <c r="B9110" s="59" t="s">
        <v>15311</v>
      </c>
      <c r="C9110" s="7" t="s">
        <v>15312</v>
      </c>
      <c r="I9110" s="64"/>
      <c r="J9110" s="65"/>
      <c r="K9110" s="10"/>
      <c r="L9110" s="21">
        <v>3178.8</v>
      </c>
      <c r="M9110" s="68"/>
      <c r="N9110" s="4"/>
    </row>
    <row r="9111" spans="2:14">
      <c r="B9111" s="59" t="s">
        <v>15313</v>
      </c>
      <c r="C9111" s="7" t="s">
        <v>15314</v>
      </c>
      <c r="I9111" s="64"/>
      <c r="J9111" s="65"/>
      <c r="K9111" s="10"/>
      <c r="L9111" s="21">
        <v>3178.8</v>
      </c>
      <c r="M9111" s="68"/>
      <c r="N9111" s="4"/>
    </row>
    <row r="9112" spans="2:14">
      <c r="B9112" s="59" t="s">
        <v>15315</v>
      </c>
      <c r="C9112" s="7" t="s">
        <v>15316</v>
      </c>
      <c r="I9112" s="64"/>
      <c r="J9112" s="65"/>
      <c r="K9112" s="10"/>
      <c r="L9112" s="21">
        <v>3178.8</v>
      </c>
      <c r="M9112" s="68"/>
      <c r="N9112" s="4"/>
    </row>
    <row r="9113" spans="2:14">
      <c r="B9113" s="59" t="s">
        <v>15317</v>
      </c>
      <c r="C9113" s="7" t="s">
        <v>15318</v>
      </c>
      <c r="I9113" s="64"/>
      <c r="J9113" s="65"/>
      <c r="K9113" s="10"/>
      <c r="L9113" s="21">
        <v>3178.8</v>
      </c>
      <c r="M9113" s="68"/>
      <c r="N9113" s="4"/>
    </row>
    <row r="9114" spans="2:14">
      <c r="B9114" s="59" t="s">
        <v>15319</v>
      </c>
      <c r="C9114" s="7" t="s">
        <v>15320</v>
      </c>
      <c r="I9114" s="64"/>
      <c r="J9114" s="65"/>
      <c r="K9114" s="10"/>
      <c r="L9114" s="21">
        <v>3178.8</v>
      </c>
      <c r="M9114" s="68"/>
      <c r="N9114" s="4"/>
    </row>
    <row r="9115" spans="2:14">
      <c r="B9115" s="59" t="s">
        <v>15321</v>
      </c>
      <c r="C9115" s="7" t="s">
        <v>15322</v>
      </c>
      <c r="I9115" s="64"/>
      <c r="J9115" s="65"/>
      <c r="K9115" s="10"/>
      <c r="L9115" s="21">
        <v>3178.8</v>
      </c>
      <c r="M9115" s="68"/>
      <c r="N9115" s="4"/>
    </row>
    <row r="9116" spans="2:14">
      <c r="B9116" s="59" t="s">
        <v>15323</v>
      </c>
      <c r="C9116" s="7" t="s">
        <v>15324</v>
      </c>
      <c r="I9116" s="64"/>
      <c r="J9116" s="65"/>
      <c r="K9116" s="10"/>
      <c r="L9116" s="21">
        <v>3590.8666666666668</v>
      </c>
      <c r="M9116" s="68"/>
      <c r="N9116" s="4"/>
    </row>
    <row r="9117" spans="2:14">
      <c r="B9117" s="59" t="s">
        <v>15325</v>
      </c>
      <c r="C9117" s="7" t="s">
        <v>15326</v>
      </c>
      <c r="I9117" s="64"/>
      <c r="J9117" s="65"/>
      <c r="K9117" s="10"/>
      <c r="L9117" s="21">
        <v>3590.8666666666668</v>
      </c>
      <c r="M9117" s="68"/>
      <c r="N9117" s="4"/>
    </row>
    <row r="9118" spans="2:14">
      <c r="B9118" s="59" t="s">
        <v>15327</v>
      </c>
      <c r="C9118" s="7" t="s">
        <v>15328</v>
      </c>
      <c r="I9118" s="64"/>
      <c r="J9118" s="65"/>
      <c r="K9118" s="10"/>
      <c r="L9118" s="21">
        <v>4658.0787356321835</v>
      </c>
      <c r="M9118" s="68"/>
      <c r="N9118" s="4"/>
    </row>
    <row r="9119" spans="2:14">
      <c r="B9119" s="59" t="s">
        <v>15329</v>
      </c>
      <c r="C9119" s="7" t="s">
        <v>15330</v>
      </c>
      <c r="I9119" s="64"/>
      <c r="J9119" s="65"/>
      <c r="K9119" s="10"/>
      <c r="L9119" s="21">
        <v>4658.0787356321835</v>
      </c>
      <c r="M9119" s="68"/>
      <c r="N9119" s="4"/>
    </row>
    <row r="9120" spans="2:14">
      <c r="B9120" s="59" t="s">
        <v>15331</v>
      </c>
      <c r="C9120" s="7" t="s">
        <v>15332</v>
      </c>
      <c r="I9120" s="64"/>
      <c r="J9120" s="65"/>
      <c r="K9120" s="10"/>
      <c r="L9120" s="21">
        <v>4658.0787356321835</v>
      </c>
      <c r="M9120" s="68"/>
      <c r="N9120" s="4"/>
    </row>
    <row r="9121" spans="2:14">
      <c r="B9121" s="59" t="s">
        <v>15333</v>
      </c>
      <c r="C9121" s="7" t="s">
        <v>15334</v>
      </c>
      <c r="I9121" s="64"/>
      <c r="J9121" s="65"/>
      <c r="K9121" s="10"/>
      <c r="L9121" s="21">
        <v>4658.0787356321835</v>
      </c>
      <c r="M9121" s="68"/>
      <c r="N9121" s="4"/>
    </row>
    <row r="9122" spans="2:14">
      <c r="B9122" s="59" t="s">
        <v>15335</v>
      </c>
      <c r="C9122" s="7" t="s">
        <v>15336</v>
      </c>
      <c r="I9122" s="64"/>
      <c r="J9122" s="65"/>
      <c r="K9122" s="10"/>
      <c r="L9122" s="21">
        <v>2564.2522988505748</v>
      </c>
      <c r="M9122" s="68"/>
      <c r="N9122" s="4"/>
    </row>
    <row r="9123" spans="2:14">
      <c r="B9123" s="59" t="s">
        <v>15337</v>
      </c>
      <c r="C9123" s="7" t="s">
        <v>15338</v>
      </c>
      <c r="I9123" s="64"/>
      <c r="J9123" s="65"/>
      <c r="K9123" s="10"/>
      <c r="L9123" s="21">
        <v>2564.2522988505748</v>
      </c>
      <c r="M9123" s="68"/>
      <c r="N9123" s="4"/>
    </row>
    <row r="9124" spans="2:14">
      <c r="B9124" s="59" t="s">
        <v>15339</v>
      </c>
      <c r="C9124" s="7" t="s">
        <v>15340</v>
      </c>
      <c r="I9124" s="64"/>
      <c r="J9124" s="65"/>
      <c r="K9124" s="10"/>
      <c r="L9124" s="21">
        <v>2564.2522988505748</v>
      </c>
      <c r="M9124" s="68"/>
      <c r="N9124" s="4"/>
    </row>
    <row r="9125" spans="2:14">
      <c r="B9125" s="59" t="s">
        <v>15341</v>
      </c>
      <c r="C9125" s="7" t="s">
        <v>15342</v>
      </c>
      <c r="I9125" s="64"/>
      <c r="J9125" s="65"/>
      <c r="K9125" s="10"/>
      <c r="L9125" s="21">
        <v>2564.2522988505748</v>
      </c>
      <c r="M9125" s="68"/>
      <c r="N9125" s="4"/>
    </row>
    <row r="9126" spans="2:14">
      <c r="B9126" s="59" t="s">
        <v>15343</v>
      </c>
      <c r="C9126" s="7" t="s">
        <v>15344</v>
      </c>
      <c r="I9126" s="64"/>
      <c r="J9126" s="65"/>
      <c r="K9126" s="10"/>
      <c r="L9126" s="21">
        <v>2564.2522988505748</v>
      </c>
      <c r="M9126" s="68"/>
      <c r="N9126" s="4"/>
    </row>
    <row r="9127" spans="2:14">
      <c r="B9127" s="59" t="s">
        <v>15345</v>
      </c>
      <c r="C9127" s="7" t="s">
        <v>15346</v>
      </c>
      <c r="I9127" s="64"/>
      <c r="J9127" s="65"/>
      <c r="K9127" s="10"/>
      <c r="L9127" s="21">
        <v>2564.2522988505748</v>
      </c>
      <c r="M9127" s="68"/>
      <c r="N9127" s="4"/>
    </row>
    <row r="9128" spans="2:14">
      <c r="B9128" s="59" t="s">
        <v>15347</v>
      </c>
      <c r="C9128" s="7" t="s">
        <v>15348</v>
      </c>
      <c r="I9128" s="64"/>
      <c r="J9128" s="65"/>
      <c r="K9128" s="10"/>
      <c r="L9128" s="21">
        <v>2564.2522988505748</v>
      </c>
      <c r="M9128" s="68"/>
      <c r="N9128" s="4"/>
    </row>
    <row r="9129" spans="2:14">
      <c r="B9129" s="59" t="s">
        <v>15349</v>
      </c>
      <c r="C9129" s="7" t="s">
        <v>15350</v>
      </c>
      <c r="I9129" s="64"/>
      <c r="J9129" s="65"/>
      <c r="K9129" s="10"/>
      <c r="L9129" s="21">
        <v>2564.2522988505748</v>
      </c>
      <c r="M9129" s="68"/>
      <c r="N9129" s="4"/>
    </row>
    <row r="9130" spans="2:14">
      <c r="B9130" s="59" t="s">
        <v>15351</v>
      </c>
      <c r="C9130" s="7" t="s">
        <v>15352</v>
      </c>
      <c r="I9130" s="64"/>
      <c r="J9130" s="65"/>
      <c r="K9130" s="10"/>
      <c r="L9130" s="21">
        <v>2564.2522988505748</v>
      </c>
      <c r="M9130" s="68"/>
      <c r="N9130" s="4"/>
    </row>
    <row r="9131" spans="2:14">
      <c r="B9131" s="59" t="s">
        <v>15353</v>
      </c>
      <c r="C9131" s="7" t="s">
        <v>15354</v>
      </c>
      <c r="I9131" s="64"/>
      <c r="J9131" s="65"/>
      <c r="K9131" s="10"/>
      <c r="L9131" s="21">
        <v>2564.2522988505748</v>
      </c>
      <c r="M9131" s="68"/>
      <c r="N9131" s="4"/>
    </row>
    <row r="9132" spans="2:14">
      <c r="B9132" s="59" t="s">
        <v>15355</v>
      </c>
      <c r="C9132" s="7" t="s">
        <v>15356</v>
      </c>
      <c r="I9132" s="64"/>
      <c r="J9132" s="65"/>
      <c r="K9132" s="10"/>
      <c r="L9132" s="21">
        <v>2564.2522988505748</v>
      </c>
      <c r="M9132" s="68"/>
      <c r="N9132" s="4"/>
    </row>
    <row r="9133" spans="2:14">
      <c r="B9133" s="59" t="s">
        <v>15357</v>
      </c>
      <c r="C9133" s="7" t="s">
        <v>15358</v>
      </c>
      <c r="I9133" s="64"/>
      <c r="J9133" s="65"/>
      <c r="K9133" s="10"/>
      <c r="L9133" s="21">
        <v>2564.2522988505748</v>
      </c>
      <c r="M9133" s="68"/>
      <c r="N9133" s="4"/>
    </row>
    <row r="9134" spans="2:14">
      <c r="B9134" s="59" t="s">
        <v>15359</v>
      </c>
      <c r="C9134" s="7" t="s">
        <v>15360</v>
      </c>
      <c r="I9134" s="64"/>
      <c r="J9134" s="65"/>
      <c r="K9134" s="10"/>
      <c r="L9134" s="21">
        <v>2564.2522988505748</v>
      </c>
      <c r="M9134" s="68"/>
      <c r="N9134" s="4"/>
    </row>
    <row r="9135" spans="2:14">
      <c r="B9135" s="59" t="s">
        <v>15361</v>
      </c>
      <c r="C9135" s="7" t="s">
        <v>15362</v>
      </c>
      <c r="I9135" s="64"/>
      <c r="J9135" s="65"/>
      <c r="K9135" s="10"/>
      <c r="L9135" s="21">
        <v>2564.2522988505748</v>
      </c>
      <c r="M9135" s="68"/>
      <c r="N9135" s="4"/>
    </row>
    <row r="9136" spans="2:14">
      <c r="B9136" s="59" t="s">
        <v>15363</v>
      </c>
      <c r="C9136" s="7" t="s">
        <v>15364</v>
      </c>
      <c r="I9136" s="64"/>
      <c r="J9136" s="65"/>
      <c r="K9136" s="10"/>
      <c r="L9136" s="21">
        <v>2564.2522988505748</v>
      </c>
      <c r="M9136" s="68"/>
      <c r="N9136" s="4"/>
    </row>
    <row r="9137" spans="2:14">
      <c r="B9137" s="59" t="s">
        <v>15365</v>
      </c>
      <c r="C9137" s="7" t="s">
        <v>15366</v>
      </c>
      <c r="I9137" s="64"/>
      <c r="J9137" s="65"/>
      <c r="K9137" s="10"/>
      <c r="L9137" s="21">
        <v>2564.2522988505748</v>
      </c>
      <c r="M9137" s="68"/>
      <c r="N9137" s="4"/>
    </row>
    <row r="9138" spans="2:14">
      <c r="B9138" s="59" t="s">
        <v>15367</v>
      </c>
      <c r="C9138" s="7" t="s">
        <v>15368</v>
      </c>
      <c r="I9138" s="64"/>
      <c r="J9138" s="65"/>
      <c r="K9138" s="10"/>
      <c r="L9138" s="21">
        <v>2564.2522988505748</v>
      </c>
      <c r="M9138" s="68"/>
      <c r="N9138" s="4"/>
    </row>
    <row r="9139" spans="2:14">
      <c r="B9139" s="59" t="s">
        <v>15369</v>
      </c>
      <c r="C9139" s="7" t="s">
        <v>15370</v>
      </c>
      <c r="I9139" s="64"/>
      <c r="J9139" s="65"/>
      <c r="K9139" s="10"/>
      <c r="L9139" s="21">
        <v>2835.2419540229885</v>
      </c>
      <c r="M9139" s="68"/>
      <c r="N9139" s="4"/>
    </row>
    <row r="9140" spans="2:14">
      <c r="B9140" s="59" t="s">
        <v>15371</v>
      </c>
      <c r="C9140" s="7" t="s">
        <v>15372</v>
      </c>
      <c r="I9140" s="64"/>
      <c r="J9140" s="65"/>
      <c r="K9140" s="10"/>
      <c r="L9140" s="21">
        <v>2835.2419540229885</v>
      </c>
      <c r="M9140" s="68"/>
      <c r="N9140" s="4"/>
    </row>
    <row r="9141" spans="2:14">
      <c r="B9141" s="59" t="s">
        <v>15373</v>
      </c>
      <c r="C9141" s="7" t="s">
        <v>15374</v>
      </c>
      <c r="I9141" s="64"/>
      <c r="J9141" s="65"/>
      <c r="K9141" s="10"/>
      <c r="L9141" s="21">
        <v>3536.0597701149422</v>
      </c>
      <c r="M9141" s="68"/>
      <c r="N9141" s="4"/>
    </row>
    <row r="9142" spans="2:14">
      <c r="B9142" s="59" t="s">
        <v>15375</v>
      </c>
      <c r="C9142" s="7" t="s">
        <v>15376</v>
      </c>
      <c r="I9142" s="64"/>
      <c r="J9142" s="65"/>
      <c r="K9142" s="10"/>
      <c r="L9142" s="21">
        <v>3536.0597701149422</v>
      </c>
      <c r="M9142" s="68"/>
      <c r="N9142" s="4"/>
    </row>
    <row r="9143" spans="2:14">
      <c r="B9143" s="59" t="s">
        <v>15377</v>
      </c>
      <c r="C9143" s="7" t="s">
        <v>15378</v>
      </c>
      <c r="I9143" s="64"/>
      <c r="J9143" s="65"/>
      <c r="K9143" s="10"/>
      <c r="L9143" s="21">
        <v>3844.6022988505747</v>
      </c>
      <c r="M9143" s="68"/>
      <c r="N9143" s="4"/>
    </row>
    <row r="9144" spans="2:14">
      <c r="B9144" s="59" t="s">
        <v>15379</v>
      </c>
      <c r="C9144" s="7" t="s">
        <v>15380</v>
      </c>
      <c r="I9144" s="64"/>
      <c r="J9144" s="65"/>
      <c r="K9144" s="10"/>
      <c r="L9144" s="21">
        <v>3844.6022988505747</v>
      </c>
      <c r="M9144" s="68"/>
      <c r="N9144" s="4"/>
    </row>
    <row r="9145" spans="2:14">
      <c r="B9145" s="59" t="s">
        <v>15381</v>
      </c>
      <c r="C9145" s="7" t="s">
        <v>15382</v>
      </c>
      <c r="I9145" s="64"/>
      <c r="J9145" s="65"/>
      <c r="K9145" s="10"/>
      <c r="L9145" s="21">
        <v>3844.6022988505747</v>
      </c>
      <c r="M9145" s="68"/>
      <c r="N9145" s="4"/>
    </row>
    <row r="9146" spans="2:14">
      <c r="B9146" s="59" t="s">
        <v>15383</v>
      </c>
      <c r="C9146" s="7" t="s">
        <v>15384</v>
      </c>
      <c r="I9146" s="64"/>
      <c r="J9146" s="65"/>
      <c r="K9146" s="10"/>
      <c r="L9146" s="21">
        <v>3844.6022988505747</v>
      </c>
      <c r="M9146" s="68"/>
      <c r="N9146" s="4"/>
    </row>
    <row r="9147" spans="2:14">
      <c r="B9147" s="59" t="s">
        <v>15385</v>
      </c>
      <c r="C9147" s="7" t="s">
        <v>15386</v>
      </c>
      <c r="I9147" s="64"/>
      <c r="J9147" s="65"/>
      <c r="K9147" s="10"/>
      <c r="L9147" s="21">
        <v>3844.6022988505747</v>
      </c>
      <c r="M9147" s="68"/>
      <c r="N9147" s="4"/>
    </row>
    <row r="9148" spans="2:14">
      <c r="B9148" s="59" t="s">
        <v>15387</v>
      </c>
      <c r="C9148" s="7" t="s">
        <v>15388</v>
      </c>
      <c r="I9148" s="64"/>
      <c r="J9148" s="65"/>
      <c r="K9148" s="10"/>
      <c r="L9148" s="21">
        <v>3844.6022988505747</v>
      </c>
      <c r="M9148" s="68"/>
      <c r="N9148" s="4"/>
    </row>
    <row r="9149" spans="2:14">
      <c r="B9149" s="59" t="s">
        <v>15389</v>
      </c>
      <c r="C9149" s="7" t="s">
        <v>15390</v>
      </c>
      <c r="I9149" s="64"/>
      <c r="J9149" s="65"/>
      <c r="K9149" s="10"/>
      <c r="L9149" s="21">
        <v>3844.6022988505747</v>
      </c>
      <c r="M9149" s="68"/>
      <c r="N9149" s="4"/>
    </row>
    <row r="9150" spans="2:14">
      <c r="B9150" s="59" t="s">
        <v>15391</v>
      </c>
      <c r="C9150" s="7" t="s">
        <v>15392</v>
      </c>
      <c r="I9150" s="64"/>
      <c r="J9150" s="65"/>
      <c r="K9150" s="10"/>
      <c r="L9150" s="21">
        <v>3844.6022988505747</v>
      </c>
      <c r="M9150" s="68"/>
      <c r="N9150" s="4"/>
    </row>
    <row r="9151" spans="2:14">
      <c r="B9151" s="59" t="s">
        <v>15393</v>
      </c>
      <c r="C9151" s="7" t="s">
        <v>15394</v>
      </c>
      <c r="I9151" s="64"/>
      <c r="J9151" s="65"/>
      <c r="K9151" s="10"/>
      <c r="L9151" s="21">
        <v>3844.6022988505747</v>
      </c>
      <c r="M9151" s="68"/>
      <c r="N9151" s="4"/>
    </row>
    <row r="9152" spans="2:14">
      <c r="B9152" s="59" t="s">
        <v>15395</v>
      </c>
      <c r="C9152" s="7" t="s">
        <v>15396</v>
      </c>
      <c r="I9152" s="64"/>
      <c r="J9152" s="65"/>
      <c r="K9152" s="10"/>
      <c r="L9152" s="21">
        <v>3844.6022988505747</v>
      </c>
      <c r="M9152" s="68"/>
      <c r="N9152" s="4"/>
    </row>
    <row r="9153" spans="2:14">
      <c r="B9153" s="59" t="s">
        <v>15397</v>
      </c>
      <c r="C9153" s="7" t="s">
        <v>15398</v>
      </c>
      <c r="I9153" s="64"/>
      <c r="J9153" s="65"/>
      <c r="K9153" s="10"/>
      <c r="L9153" s="21">
        <v>3844.6022988505747</v>
      </c>
      <c r="M9153" s="68"/>
      <c r="N9153" s="4"/>
    </row>
    <row r="9154" spans="2:14">
      <c r="B9154" s="59" t="s">
        <v>15399</v>
      </c>
      <c r="C9154" s="7" t="s">
        <v>15400</v>
      </c>
      <c r="I9154" s="64"/>
      <c r="J9154" s="65"/>
      <c r="K9154" s="10"/>
      <c r="L9154" s="21">
        <v>3844.6022988505747</v>
      </c>
      <c r="M9154" s="68"/>
      <c r="N9154" s="4"/>
    </row>
    <row r="9155" spans="2:14">
      <c r="B9155" s="59" t="s">
        <v>15401</v>
      </c>
      <c r="C9155" s="7" t="s">
        <v>15402</v>
      </c>
      <c r="I9155" s="64"/>
      <c r="J9155" s="65"/>
      <c r="K9155" s="10"/>
      <c r="L9155" s="21">
        <v>3844.6022988505747</v>
      </c>
      <c r="M9155" s="68"/>
      <c r="N9155" s="4"/>
    </row>
    <row r="9156" spans="2:14">
      <c r="B9156" s="59" t="s">
        <v>15403</v>
      </c>
      <c r="C9156" s="7" t="s">
        <v>15404</v>
      </c>
      <c r="I9156" s="64"/>
      <c r="J9156" s="65"/>
      <c r="K9156" s="10"/>
      <c r="L9156" s="21">
        <v>3844.6022988505747</v>
      </c>
      <c r="M9156" s="68"/>
      <c r="N9156" s="4"/>
    </row>
    <row r="9157" spans="2:14">
      <c r="B9157" s="59" t="s">
        <v>15405</v>
      </c>
      <c r="C9157" s="7" t="s">
        <v>15406</v>
      </c>
      <c r="I9157" s="64"/>
      <c r="J9157" s="65"/>
      <c r="K9157" s="10"/>
      <c r="L9157" s="21">
        <v>3844.6022988505747</v>
      </c>
      <c r="M9157" s="68"/>
      <c r="N9157" s="4"/>
    </row>
    <row r="9158" spans="2:14">
      <c r="B9158" s="59" t="s">
        <v>15407</v>
      </c>
      <c r="C9158" s="7" t="s">
        <v>15408</v>
      </c>
      <c r="I9158" s="64"/>
      <c r="J9158" s="65"/>
      <c r="K9158" s="10"/>
      <c r="L9158" s="21">
        <v>3844.6022988505747</v>
      </c>
      <c r="M9158" s="68"/>
      <c r="N9158" s="4"/>
    </row>
    <row r="9159" spans="2:14">
      <c r="B9159" s="59" t="s">
        <v>15409</v>
      </c>
      <c r="C9159" s="7" t="s">
        <v>15410</v>
      </c>
      <c r="I9159" s="64"/>
      <c r="J9159" s="65"/>
      <c r="K9159" s="10"/>
      <c r="L9159" s="21">
        <v>3844.6022988505747</v>
      </c>
      <c r="M9159" s="68"/>
      <c r="N9159" s="4"/>
    </row>
    <row r="9160" spans="2:14">
      <c r="B9160" s="59" t="s">
        <v>15411</v>
      </c>
      <c r="C9160" s="7" t="s">
        <v>15412</v>
      </c>
      <c r="I9160" s="64"/>
      <c r="J9160" s="65"/>
      <c r="K9160" s="10"/>
      <c r="L9160" s="21">
        <v>4253.624137931035</v>
      </c>
      <c r="M9160" s="68"/>
      <c r="N9160" s="4"/>
    </row>
    <row r="9161" spans="2:14">
      <c r="B9161" s="59" t="s">
        <v>15413</v>
      </c>
      <c r="C9161" s="7" t="s">
        <v>15414</v>
      </c>
      <c r="I9161" s="64"/>
      <c r="J9161" s="65"/>
      <c r="K9161" s="10"/>
      <c r="L9161" s="21">
        <v>4253.624137931035</v>
      </c>
      <c r="M9161" s="68"/>
      <c r="N9161" s="4"/>
    </row>
    <row r="9162" spans="2:14">
      <c r="B9162" s="59" t="s">
        <v>15415</v>
      </c>
      <c r="C9162" s="7" t="s">
        <v>15416</v>
      </c>
      <c r="I9162" s="64"/>
      <c r="J9162" s="65"/>
      <c r="K9162" s="10"/>
      <c r="L9162" s="21">
        <v>5302.5672413793109</v>
      </c>
      <c r="M9162" s="68"/>
      <c r="N9162" s="4"/>
    </row>
    <row r="9163" spans="2:14">
      <c r="B9163" s="59" t="s">
        <v>15417</v>
      </c>
      <c r="C9163" s="7" t="s">
        <v>15418</v>
      </c>
      <c r="I9163" s="64"/>
      <c r="J9163" s="65"/>
      <c r="K9163" s="10"/>
      <c r="L9163" s="21">
        <v>5302.5672413793109</v>
      </c>
      <c r="M9163" s="68"/>
      <c r="N9163" s="4"/>
    </row>
    <row r="9164" spans="2:14">
      <c r="B9164" s="59" t="s">
        <v>15419</v>
      </c>
      <c r="C9164" s="7" t="s">
        <v>15420</v>
      </c>
      <c r="I9164" s="64"/>
      <c r="J9164" s="65"/>
      <c r="K9164" s="10"/>
      <c r="L9164" s="21">
        <v>5302.5672413793109</v>
      </c>
      <c r="M9164" s="68"/>
      <c r="N9164" s="4"/>
    </row>
    <row r="9165" spans="2:14">
      <c r="B9165" s="59" t="s">
        <v>15421</v>
      </c>
      <c r="C9165" s="7" t="s">
        <v>15422</v>
      </c>
      <c r="I9165" s="64"/>
      <c r="J9165" s="65"/>
      <c r="K9165" s="10"/>
      <c r="L9165" s="21">
        <v>5302.5672413793109</v>
      </c>
      <c r="M9165" s="68"/>
      <c r="N9165" s="4"/>
    </row>
    <row r="9166" spans="2:14">
      <c r="B9166" s="59" t="s">
        <v>15423</v>
      </c>
      <c r="C9166" s="7" t="s">
        <v>15424</v>
      </c>
      <c r="I9166" s="64"/>
      <c r="J9166" s="65"/>
      <c r="K9166" s="10"/>
      <c r="L9166" s="21">
        <v>3012.3494252873566</v>
      </c>
      <c r="M9166" s="68"/>
      <c r="N9166" s="4"/>
    </row>
    <row r="9167" spans="2:14">
      <c r="B9167" s="59" t="s">
        <v>15425</v>
      </c>
      <c r="C9167" s="7" t="s">
        <v>15426</v>
      </c>
      <c r="I9167" s="64"/>
      <c r="J9167" s="65"/>
      <c r="K9167" s="10"/>
      <c r="L9167" s="21">
        <v>3012.3494252873566</v>
      </c>
      <c r="M9167" s="68"/>
      <c r="N9167" s="4"/>
    </row>
    <row r="9168" spans="2:14">
      <c r="B9168" s="59" t="s">
        <v>15427</v>
      </c>
      <c r="C9168" s="7" t="s">
        <v>15428</v>
      </c>
      <c r="I9168" s="64"/>
      <c r="J9168" s="65"/>
      <c r="K9168" s="10"/>
      <c r="L9168" s="21">
        <v>3012.3494252873566</v>
      </c>
      <c r="M9168" s="68"/>
      <c r="N9168" s="4"/>
    </row>
    <row r="9169" spans="2:14">
      <c r="B9169" s="59" t="s">
        <v>15429</v>
      </c>
      <c r="C9169" s="7" t="s">
        <v>15430</v>
      </c>
      <c r="I9169" s="64"/>
      <c r="J9169" s="65"/>
      <c r="K9169" s="10"/>
      <c r="L9169" s="21">
        <v>3012.3494252873566</v>
      </c>
      <c r="M9169" s="68"/>
      <c r="N9169" s="4"/>
    </row>
    <row r="9170" spans="2:14">
      <c r="B9170" s="59" t="s">
        <v>15431</v>
      </c>
      <c r="C9170" s="7" t="s">
        <v>15432</v>
      </c>
      <c r="I9170" s="64"/>
      <c r="J9170" s="65"/>
      <c r="K9170" s="10"/>
      <c r="L9170" s="21">
        <v>3012.3494252873566</v>
      </c>
      <c r="M9170" s="68"/>
      <c r="N9170" s="4"/>
    </row>
    <row r="9171" spans="2:14">
      <c r="B9171" s="59" t="s">
        <v>15433</v>
      </c>
      <c r="C9171" s="7" t="s">
        <v>15434</v>
      </c>
      <c r="I9171" s="64"/>
      <c r="J9171" s="65"/>
      <c r="K9171" s="10"/>
      <c r="L9171" s="21">
        <v>3012.3494252873566</v>
      </c>
      <c r="M9171" s="68"/>
      <c r="N9171" s="4"/>
    </row>
    <row r="9172" spans="2:14">
      <c r="B9172" s="59" t="s">
        <v>15435</v>
      </c>
      <c r="C9172" s="7" t="s">
        <v>15436</v>
      </c>
      <c r="I9172" s="64"/>
      <c r="J9172" s="65"/>
      <c r="K9172" s="10"/>
      <c r="L9172" s="21">
        <v>3012.3494252873566</v>
      </c>
      <c r="M9172" s="68"/>
      <c r="N9172" s="4"/>
    </row>
    <row r="9173" spans="2:14">
      <c r="B9173" s="59" t="s">
        <v>15437</v>
      </c>
      <c r="C9173" s="7" t="s">
        <v>15438</v>
      </c>
      <c r="I9173" s="64"/>
      <c r="J9173" s="65"/>
      <c r="K9173" s="10"/>
      <c r="L9173" s="21">
        <v>3012.3494252873566</v>
      </c>
      <c r="M9173" s="68"/>
      <c r="N9173" s="4"/>
    </row>
    <row r="9174" spans="2:14">
      <c r="B9174" s="59" t="s">
        <v>15439</v>
      </c>
      <c r="C9174" s="7" t="s">
        <v>15440</v>
      </c>
      <c r="I9174" s="64"/>
      <c r="J9174" s="65"/>
      <c r="K9174" s="10"/>
      <c r="L9174" s="21">
        <v>3012.3494252873566</v>
      </c>
      <c r="M9174" s="68"/>
      <c r="N9174" s="4"/>
    </row>
    <row r="9175" spans="2:14">
      <c r="B9175" s="59" t="s">
        <v>15441</v>
      </c>
      <c r="C9175" s="7" t="s">
        <v>15442</v>
      </c>
      <c r="I9175" s="64"/>
      <c r="J9175" s="65"/>
      <c r="K9175" s="10"/>
      <c r="L9175" s="21">
        <v>3012.3494252873566</v>
      </c>
      <c r="M9175" s="68"/>
      <c r="N9175" s="4"/>
    </row>
    <row r="9176" spans="2:14">
      <c r="B9176" s="59" t="s">
        <v>15443</v>
      </c>
      <c r="C9176" s="7" t="s">
        <v>15444</v>
      </c>
      <c r="I9176" s="64"/>
      <c r="J9176" s="65"/>
      <c r="K9176" s="10"/>
      <c r="L9176" s="21">
        <v>3012.3494252873566</v>
      </c>
      <c r="M9176" s="68"/>
      <c r="N9176" s="4"/>
    </row>
    <row r="9177" spans="2:14">
      <c r="B9177" s="59" t="s">
        <v>15445</v>
      </c>
      <c r="C9177" s="7" t="s">
        <v>15446</v>
      </c>
      <c r="I9177" s="64"/>
      <c r="J9177" s="65"/>
      <c r="K9177" s="10"/>
      <c r="L9177" s="21">
        <v>3012.3494252873566</v>
      </c>
      <c r="M9177" s="68"/>
      <c r="N9177" s="4"/>
    </row>
    <row r="9178" spans="2:14">
      <c r="B9178" s="59" t="s">
        <v>15447</v>
      </c>
      <c r="C9178" s="7" t="s">
        <v>15448</v>
      </c>
      <c r="I9178" s="64"/>
      <c r="J9178" s="65"/>
      <c r="K9178" s="10"/>
      <c r="L9178" s="21">
        <v>3012.3494252873566</v>
      </c>
      <c r="M9178" s="68"/>
      <c r="N9178" s="4"/>
    </row>
    <row r="9179" spans="2:14">
      <c r="B9179" s="59" t="s">
        <v>15449</v>
      </c>
      <c r="C9179" s="7" t="s">
        <v>15450</v>
      </c>
      <c r="I9179" s="64"/>
      <c r="J9179" s="65"/>
      <c r="K9179" s="10"/>
      <c r="L9179" s="21">
        <v>3012.3494252873566</v>
      </c>
      <c r="M9179" s="68"/>
      <c r="N9179" s="4"/>
    </row>
    <row r="9180" spans="2:14">
      <c r="B9180" s="59" t="s">
        <v>15451</v>
      </c>
      <c r="C9180" s="7" t="s">
        <v>15452</v>
      </c>
      <c r="I9180" s="64"/>
      <c r="J9180" s="65"/>
      <c r="K9180" s="10"/>
      <c r="L9180" s="21">
        <v>3012.3494252873566</v>
      </c>
      <c r="M9180" s="68"/>
      <c r="N9180" s="4"/>
    </row>
    <row r="9181" spans="2:14">
      <c r="B9181" s="59" t="s">
        <v>15453</v>
      </c>
      <c r="C9181" s="7" t="s">
        <v>15454</v>
      </c>
      <c r="I9181" s="64"/>
      <c r="J9181" s="65"/>
      <c r="K9181" s="10"/>
      <c r="L9181" s="21">
        <v>3012.3494252873566</v>
      </c>
      <c r="M9181" s="68"/>
      <c r="N9181" s="4"/>
    </row>
    <row r="9182" spans="2:14">
      <c r="B9182" s="59" t="s">
        <v>15455</v>
      </c>
      <c r="C9182" s="7" t="s">
        <v>15456</v>
      </c>
      <c r="I9182" s="64"/>
      <c r="J9182" s="65"/>
      <c r="K9182" s="10"/>
      <c r="L9182" s="21">
        <v>3012.3494252873566</v>
      </c>
      <c r="M9182" s="68"/>
      <c r="N9182" s="4"/>
    </row>
    <row r="9183" spans="2:14">
      <c r="B9183" s="59" t="s">
        <v>15457</v>
      </c>
      <c r="C9183" s="7" t="s">
        <v>15458</v>
      </c>
      <c r="I9183" s="64"/>
      <c r="J9183" s="65"/>
      <c r="K9183" s="10"/>
      <c r="L9183" s="21">
        <v>3284.3540229885057</v>
      </c>
      <c r="M9183" s="68"/>
      <c r="N9183" s="4"/>
    </row>
    <row r="9184" spans="2:14">
      <c r="B9184" s="59" t="s">
        <v>15459</v>
      </c>
      <c r="C9184" s="7" t="s">
        <v>15460</v>
      </c>
      <c r="I9184" s="64"/>
      <c r="J9184" s="65"/>
      <c r="K9184" s="10"/>
      <c r="L9184" s="21">
        <v>3284.3540229885057</v>
      </c>
      <c r="M9184" s="68"/>
      <c r="N9184" s="4"/>
    </row>
    <row r="9185" spans="2:14">
      <c r="B9185" s="59" t="s">
        <v>15461</v>
      </c>
      <c r="C9185" s="7" t="s">
        <v>15462</v>
      </c>
      <c r="I9185" s="64"/>
      <c r="J9185" s="65"/>
      <c r="K9185" s="10"/>
      <c r="L9185" s="21">
        <v>4084.1287356321841</v>
      </c>
      <c r="M9185" s="68"/>
      <c r="N9185" s="4"/>
    </row>
    <row r="9186" spans="2:14">
      <c r="B9186" s="59" t="s">
        <v>15463</v>
      </c>
      <c r="C9186" s="7" t="s">
        <v>15464</v>
      </c>
      <c r="I9186" s="64"/>
      <c r="J9186" s="65"/>
      <c r="K9186" s="10"/>
      <c r="L9186" s="21">
        <v>4084.1287356321841</v>
      </c>
      <c r="M9186" s="68"/>
      <c r="N9186" s="4"/>
    </row>
    <row r="9187" spans="2:14">
      <c r="B9187" s="59" t="s">
        <v>15465</v>
      </c>
      <c r="C9187" s="7" t="s">
        <v>15466</v>
      </c>
      <c r="I9187" s="64"/>
      <c r="J9187" s="65"/>
      <c r="K9187" s="10"/>
      <c r="L9187" s="21">
        <v>4519.53908045977</v>
      </c>
      <c r="M9187" s="68"/>
      <c r="N9187" s="4"/>
    </row>
    <row r="9188" spans="2:14">
      <c r="B9188" s="59" t="s">
        <v>15467</v>
      </c>
      <c r="C9188" s="7" t="s">
        <v>15468</v>
      </c>
      <c r="I9188" s="64"/>
      <c r="J9188" s="65"/>
      <c r="K9188" s="10"/>
      <c r="L9188" s="21">
        <v>4519.53908045977</v>
      </c>
      <c r="M9188" s="68"/>
      <c r="N9188" s="4"/>
    </row>
    <row r="9189" spans="2:14">
      <c r="B9189" s="59" t="s">
        <v>15469</v>
      </c>
      <c r="C9189" s="7" t="s">
        <v>15470</v>
      </c>
      <c r="I9189" s="64"/>
      <c r="J9189" s="65"/>
      <c r="K9189" s="10"/>
      <c r="L9189" s="21">
        <v>4519.53908045977</v>
      </c>
      <c r="M9189" s="68"/>
      <c r="N9189" s="4"/>
    </row>
    <row r="9190" spans="2:14">
      <c r="B9190" s="59" t="s">
        <v>15471</v>
      </c>
      <c r="C9190" s="7" t="s">
        <v>15472</v>
      </c>
      <c r="I9190" s="64"/>
      <c r="J9190" s="65"/>
      <c r="K9190" s="10"/>
      <c r="L9190" s="21">
        <v>4519.53908045977</v>
      </c>
      <c r="M9190" s="68"/>
      <c r="N9190" s="4"/>
    </row>
    <row r="9191" spans="2:14">
      <c r="B9191" s="59" t="s">
        <v>15473</v>
      </c>
      <c r="C9191" s="7" t="s">
        <v>15474</v>
      </c>
      <c r="I9191" s="64"/>
      <c r="J9191" s="65"/>
      <c r="K9191" s="10"/>
      <c r="L9191" s="21">
        <v>4519.53908045977</v>
      </c>
      <c r="M9191" s="68"/>
      <c r="N9191" s="4"/>
    </row>
    <row r="9192" spans="2:14">
      <c r="B9192" s="59" t="s">
        <v>15475</v>
      </c>
      <c r="C9192" s="7" t="s">
        <v>15476</v>
      </c>
      <c r="I9192" s="64"/>
      <c r="J9192" s="65"/>
      <c r="K9192" s="10"/>
      <c r="L9192" s="21">
        <v>4519.53908045977</v>
      </c>
      <c r="M9192" s="68"/>
      <c r="N9192" s="4"/>
    </row>
    <row r="9193" spans="2:14">
      <c r="B9193" s="59" t="s">
        <v>15477</v>
      </c>
      <c r="C9193" s="7" t="s">
        <v>15478</v>
      </c>
      <c r="I9193" s="64"/>
      <c r="J9193" s="65"/>
      <c r="K9193" s="10"/>
      <c r="L9193" s="21">
        <v>4519.53908045977</v>
      </c>
      <c r="M9193" s="68"/>
      <c r="N9193" s="4"/>
    </row>
    <row r="9194" spans="2:14">
      <c r="B9194" s="59" t="s">
        <v>15479</v>
      </c>
      <c r="C9194" s="7" t="s">
        <v>15480</v>
      </c>
      <c r="I9194" s="64"/>
      <c r="J9194" s="65"/>
      <c r="K9194" s="10"/>
      <c r="L9194" s="21">
        <v>4519.53908045977</v>
      </c>
      <c r="M9194" s="68"/>
      <c r="N9194" s="4"/>
    </row>
    <row r="9195" spans="2:14">
      <c r="B9195" s="59" t="s">
        <v>15481</v>
      </c>
      <c r="C9195" s="7" t="s">
        <v>15482</v>
      </c>
      <c r="I9195" s="64"/>
      <c r="J9195" s="65"/>
      <c r="K9195" s="10"/>
      <c r="L9195" s="21">
        <v>4519.53908045977</v>
      </c>
      <c r="M9195" s="68"/>
      <c r="N9195" s="4"/>
    </row>
    <row r="9196" spans="2:14">
      <c r="B9196" s="59" t="s">
        <v>15483</v>
      </c>
      <c r="C9196" s="7" t="s">
        <v>15484</v>
      </c>
      <c r="I9196" s="64"/>
      <c r="J9196" s="65"/>
      <c r="K9196" s="10"/>
      <c r="L9196" s="21">
        <v>4519.53908045977</v>
      </c>
      <c r="M9196" s="68"/>
      <c r="N9196" s="4"/>
    </row>
    <row r="9197" spans="2:14">
      <c r="B9197" s="59" t="s">
        <v>15485</v>
      </c>
      <c r="C9197" s="7" t="s">
        <v>15486</v>
      </c>
      <c r="I9197" s="64"/>
      <c r="J9197" s="65"/>
      <c r="K9197" s="10"/>
      <c r="L9197" s="21">
        <v>4519.53908045977</v>
      </c>
      <c r="M9197" s="68"/>
      <c r="N9197" s="4"/>
    </row>
    <row r="9198" spans="2:14">
      <c r="B9198" s="59" t="s">
        <v>15487</v>
      </c>
      <c r="C9198" s="7" t="s">
        <v>15488</v>
      </c>
      <c r="I9198" s="64"/>
      <c r="J9198" s="65"/>
      <c r="K9198" s="10"/>
      <c r="L9198" s="21">
        <v>4519.53908045977</v>
      </c>
      <c r="M9198" s="68"/>
      <c r="N9198" s="4"/>
    </row>
    <row r="9199" spans="2:14">
      <c r="B9199" s="59" t="s">
        <v>15489</v>
      </c>
      <c r="C9199" s="7" t="s">
        <v>15490</v>
      </c>
      <c r="I9199" s="64"/>
      <c r="J9199" s="65"/>
      <c r="K9199" s="10"/>
      <c r="L9199" s="21">
        <v>4519.53908045977</v>
      </c>
      <c r="M9199" s="68"/>
      <c r="N9199" s="4"/>
    </row>
    <row r="9200" spans="2:14">
      <c r="B9200" s="59" t="s">
        <v>15491</v>
      </c>
      <c r="C9200" s="7" t="s">
        <v>15492</v>
      </c>
      <c r="I9200" s="64"/>
      <c r="J9200" s="65"/>
      <c r="K9200" s="10"/>
      <c r="L9200" s="21">
        <v>4519.53908045977</v>
      </c>
      <c r="M9200" s="68"/>
      <c r="N9200" s="4"/>
    </row>
    <row r="9201" spans="2:14">
      <c r="B9201" s="59" t="s">
        <v>15493</v>
      </c>
      <c r="C9201" s="7" t="s">
        <v>15494</v>
      </c>
      <c r="I9201" s="64"/>
      <c r="J9201" s="65"/>
      <c r="K9201" s="10"/>
      <c r="L9201" s="21">
        <v>4519.53908045977</v>
      </c>
      <c r="M9201" s="68"/>
      <c r="N9201" s="4"/>
    </row>
    <row r="9202" spans="2:14">
      <c r="B9202" s="59" t="s">
        <v>15495</v>
      </c>
      <c r="C9202" s="7" t="s">
        <v>15496</v>
      </c>
      <c r="I9202" s="64"/>
      <c r="J9202" s="65"/>
      <c r="K9202" s="10"/>
      <c r="L9202" s="21">
        <v>4519.53908045977</v>
      </c>
      <c r="M9202" s="68"/>
      <c r="N9202" s="4"/>
    </row>
    <row r="9203" spans="2:14">
      <c r="B9203" s="59" t="s">
        <v>15497</v>
      </c>
      <c r="C9203" s="7" t="s">
        <v>15498</v>
      </c>
      <c r="I9203" s="64"/>
      <c r="J9203" s="65"/>
      <c r="K9203" s="10"/>
      <c r="L9203" s="21">
        <v>4519.53908045977</v>
      </c>
      <c r="M9203" s="68"/>
      <c r="N9203" s="4"/>
    </row>
    <row r="9204" spans="2:14">
      <c r="B9204" s="59" t="s">
        <v>15499</v>
      </c>
      <c r="C9204" s="7" t="s">
        <v>15500</v>
      </c>
      <c r="I9204" s="64"/>
      <c r="J9204" s="65"/>
      <c r="K9204" s="10"/>
      <c r="L9204" s="21">
        <v>4927.5459770114949</v>
      </c>
      <c r="M9204" s="68"/>
      <c r="N9204" s="4"/>
    </row>
    <row r="9205" spans="2:14">
      <c r="B9205" s="59" t="s">
        <v>15501</v>
      </c>
      <c r="C9205" s="7" t="s">
        <v>15502</v>
      </c>
      <c r="I9205" s="64"/>
      <c r="J9205" s="65"/>
      <c r="K9205" s="10"/>
      <c r="L9205" s="21">
        <v>4927.5459770114949</v>
      </c>
      <c r="M9205" s="68"/>
      <c r="N9205" s="4"/>
    </row>
    <row r="9206" spans="2:14">
      <c r="B9206" s="59" t="s">
        <v>15503</v>
      </c>
      <c r="C9206" s="7" t="s">
        <v>15504</v>
      </c>
      <c r="I9206" s="64"/>
      <c r="J9206" s="65"/>
      <c r="K9206" s="10"/>
      <c r="L9206" s="21">
        <v>6123.6557471264368</v>
      </c>
      <c r="M9206" s="68"/>
      <c r="N9206" s="4"/>
    </row>
    <row r="9207" spans="2:14">
      <c r="B9207" s="59" t="s">
        <v>15505</v>
      </c>
      <c r="C9207" s="7" t="s">
        <v>15506</v>
      </c>
      <c r="I9207" s="64"/>
      <c r="J9207" s="65"/>
      <c r="K9207" s="10"/>
      <c r="L9207" s="21">
        <v>6123.6557471264368</v>
      </c>
      <c r="M9207" s="68"/>
      <c r="N9207" s="4"/>
    </row>
    <row r="9208" spans="2:14">
      <c r="B9208" s="59" t="s">
        <v>15507</v>
      </c>
      <c r="C9208" s="7" t="s">
        <v>15508</v>
      </c>
      <c r="I9208" s="64"/>
      <c r="J9208" s="65"/>
      <c r="K9208" s="10"/>
      <c r="L9208" s="21">
        <v>6123.6557471264368</v>
      </c>
      <c r="M9208" s="68"/>
      <c r="N9208" s="4"/>
    </row>
    <row r="9209" spans="2:14">
      <c r="B9209" s="59" t="s">
        <v>15509</v>
      </c>
      <c r="C9209" s="7" t="s">
        <v>15510</v>
      </c>
      <c r="I9209" s="64"/>
      <c r="J9209" s="65"/>
      <c r="K9209" s="10"/>
      <c r="L9209" s="21">
        <v>6123.6557471264368</v>
      </c>
      <c r="M9209" s="68"/>
      <c r="N9209" s="4"/>
    </row>
    <row r="9210" spans="2:14">
      <c r="B9210" s="59" t="s">
        <v>15511</v>
      </c>
      <c r="C9210" s="7" t="s">
        <v>15512</v>
      </c>
      <c r="I9210" s="64"/>
      <c r="J9210" s="65"/>
      <c r="K9210" s="10"/>
      <c r="L9210" s="21">
        <v>3420.8637931034482</v>
      </c>
      <c r="M9210" s="68"/>
      <c r="N9210" s="4"/>
    </row>
    <row r="9211" spans="2:14">
      <c r="B9211" s="59" t="s">
        <v>15513</v>
      </c>
      <c r="C9211" s="7" t="s">
        <v>15514</v>
      </c>
      <c r="I9211" s="64"/>
      <c r="J9211" s="65"/>
      <c r="K9211" s="10"/>
      <c r="L9211" s="21">
        <v>3420.8637931034482</v>
      </c>
      <c r="M9211" s="68"/>
      <c r="N9211" s="4"/>
    </row>
    <row r="9212" spans="2:14">
      <c r="B9212" s="59" t="s">
        <v>15515</v>
      </c>
      <c r="C9212" s="7" t="s">
        <v>15516</v>
      </c>
      <c r="I9212" s="64"/>
      <c r="J9212" s="65"/>
      <c r="K9212" s="10"/>
      <c r="L9212" s="21">
        <v>3420.8637931034482</v>
      </c>
      <c r="M9212" s="68"/>
      <c r="N9212" s="4"/>
    </row>
    <row r="9213" spans="2:14">
      <c r="B9213" s="59" t="s">
        <v>15517</v>
      </c>
      <c r="C9213" s="7" t="s">
        <v>15518</v>
      </c>
      <c r="I9213" s="64"/>
      <c r="J9213" s="65"/>
      <c r="K9213" s="10"/>
      <c r="L9213" s="21">
        <v>3420.8637931034482</v>
      </c>
      <c r="M9213" s="68"/>
      <c r="N9213" s="4"/>
    </row>
    <row r="9214" spans="2:14">
      <c r="B9214" s="59" t="s">
        <v>15519</v>
      </c>
      <c r="C9214" s="7" t="s">
        <v>15520</v>
      </c>
      <c r="I9214" s="64"/>
      <c r="J9214" s="65"/>
      <c r="K9214" s="10"/>
      <c r="L9214" s="21">
        <v>3420.8637931034482</v>
      </c>
      <c r="M9214" s="68"/>
      <c r="N9214" s="4"/>
    </row>
    <row r="9215" spans="2:14">
      <c r="B9215" s="59" t="s">
        <v>15521</v>
      </c>
      <c r="C9215" s="7" t="s">
        <v>15522</v>
      </c>
      <c r="I9215" s="64"/>
      <c r="J9215" s="65"/>
      <c r="K9215" s="10"/>
      <c r="L9215" s="21">
        <v>3420.8637931034482</v>
      </c>
      <c r="M9215" s="68"/>
      <c r="N9215" s="4"/>
    </row>
    <row r="9216" spans="2:14">
      <c r="B9216" s="59" t="s">
        <v>15523</v>
      </c>
      <c r="C9216" s="7" t="s">
        <v>15524</v>
      </c>
      <c r="I9216" s="64"/>
      <c r="J9216" s="65"/>
      <c r="K9216" s="10"/>
      <c r="L9216" s="21">
        <v>3420.8637931034482</v>
      </c>
      <c r="M9216" s="68"/>
      <c r="N9216" s="4"/>
    </row>
    <row r="9217" spans="2:14">
      <c r="B9217" s="59" t="s">
        <v>15525</v>
      </c>
      <c r="C9217" s="7" t="s">
        <v>15526</v>
      </c>
      <c r="I9217" s="64"/>
      <c r="J9217" s="65"/>
      <c r="K9217" s="10"/>
      <c r="L9217" s="21">
        <v>3420.8637931034482</v>
      </c>
      <c r="M9217" s="68"/>
      <c r="N9217" s="4"/>
    </row>
    <row r="9218" spans="2:14">
      <c r="B9218" s="59" t="s">
        <v>15527</v>
      </c>
      <c r="C9218" s="7" t="s">
        <v>15528</v>
      </c>
      <c r="I9218" s="64"/>
      <c r="J9218" s="65"/>
      <c r="K9218" s="10"/>
      <c r="L9218" s="21">
        <v>3420.8637931034482</v>
      </c>
      <c r="M9218" s="68"/>
      <c r="N9218" s="4"/>
    </row>
    <row r="9219" spans="2:14">
      <c r="B9219" s="59" t="s">
        <v>15529</v>
      </c>
      <c r="C9219" s="7" t="s">
        <v>15530</v>
      </c>
      <c r="I9219" s="64"/>
      <c r="J9219" s="65"/>
      <c r="K9219" s="10"/>
      <c r="L9219" s="21">
        <v>3420.8637931034482</v>
      </c>
      <c r="M9219" s="68"/>
      <c r="N9219" s="4"/>
    </row>
    <row r="9220" spans="2:14">
      <c r="B9220" s="59" t="s">
        <v>15531</v>
      </c>
      <c r="C9220" s="7" t="s">
        <v>15532</v>
      </c>
      <c r="I9220" s="64"/>
      <c r="J9220" s="65"/>
      <c r="K9220" s="10"/>
      <c r="L9220" s="21">
        <v>3420.8637931034482</v>
      </c>
      <c r="M9220" s="68"/>
      <c r="N9220" s="4"/>
    </row>
    <row r="9221" spans="2:14">
      <c r="B9221" s="59" t="s">
        <v>15533</v>
      </c>
      <c r="C9221" s="7" t="s">
        <v>15534</v>
      </c>
      <c r="I9221" s="64"/>
      <c r="J9221" s="65"/>
      <c r="K9221" s="10"/>
      <c r="L9221" s="21">
        <v>3420.8637931034482</v>
      </c>
      <c r="M9221" s="68"/>
      <c r="N9221" s="4"/>
    </row>
    <row r="9222" spans="2:14">
      <c r="B9222" s="59" t="s">
        <v>15535</v>
      </c>
      <c r="C9222" s="7" t="s">
        <v>15536</v>
      </c>
      <c r="I9222" s="64"/>
      <c r="J9222" s="65"/>
      <c r="K9222" s="10"/>
      <c r="L9222" s="21">
        <v>3420.8637931034482</v>
      </c>
      <c r="M9222" s="68"/>
      <c r="N9222" s="4"/>
    </row>
    <row r="9223" spans="2:14">
      <c r="B9223" s="59" t="s">
        <v>15537</v>
      </c>
      <c r="C9223" s="7" t="s">
        <v>15538</v>
      </c>
      <c r="I9223" s="64"/>
      <c r="J9223" s="65"/>
      <c r="K9223" s="10"/>
      <c r="L9223" s="21">
        <v>3420.8637931034482</v>
      </c>
      <c r="M9223" s="68"/>
      <c r="N9223" s="4"/>
    </row>
    <row r="9224" spans="2:14">
      <c r="B9224" s="59" t="s">
        <v>15539</v>
      </c>
      <c r="C9224" s="7" t="s">
        <v>15540</v>
      </c>
      <c r="I9224" s="64"/>
      <c r="J9224" s="65"/>
      <c r="K9224" s="10"/>
      <c r="L9224" s="21">
        <v>3420.8637931034482</v>
      </c>
      <c r="M9224" s="68"/>
      <c r="N9224" s="4"/>
    </row>
    <row r="9225" spans="2:14">
      <c r="B9225" s="59" t="s">
        <v>15541</v>
      </c>
      <c r="C9225" s="7" t="s">
        <v>15542</v>
      </c>
      <c r="I9225" s="64"/>
      <c r="J9225" s="65"/>
      <c r="K9225" s="10"/>
      <c r="L9225" s="21">
        <v>3420.8637931034482</v>
      </c>
      <c r="M9225" s="68"/>
      <c r="N9225" s="4"/>
    </row>
    <row r="9226" spans="2:14">
      <c r="B9226" s="59" t="s">
        <v>15543</v>
      </c>
      <c r="C9226" s="7" t="s">
        <v>15544</v>
      </c>
      <c r="I9226" s="64"/>
      <c r="J9226" s="65"/>
      <c r="K9226" s="10"/>
      <c r="L9226" s="21">
        <v>3420.8637931034482</v>
      </c>
      <c r="M9226" s="68"/>
      <c r="N9226" s="4"/>
    </row>
    <row r="9227" spans="2:14">
      <c r="B9227" s="59" t="s">
        <v>15545</v>
      </c>
      <c r="C9227" s="7" t="s">
        <v>15546</v>
      </c>
      <c r="I9227" s="64"/>
      <c r="J9227" s="65"/>
      <c r="K9227" s="10"/>
      <c r="L9227" s="21">
        <v>3691.3459770114941</v>
      </c>
      <c r="M9227" s="68"/>
      <c r="N9227" s="4"/>
    </row>
    <row r="9228" spans="2:14">
      <c r="B9228" s="59" t="s">
        <v>15547</v>
      </c>
      <c r="C9228" s="7" t="s">
        <v>15548</v>
      </c>
      <c r="I9228" s="64"/>
      <c r="J9228" s="65"/>
      <c r="K9228" s="10"/>
      <c r="L9228" s="21">
        <v>3691.3459770114941</v>
      </c>
      <c r="M9228" s="68"/>
      <c r="N9228" s="4"/>
    </row>
    <row r="9229" spans="2:14">
      <c r="B9229" s="59" t="s">
        <v>15549</v>
      </c>
      <c r="C9229" s="7" t="s">
        <v>15550</v>
      </c>
      <c r="I9229" s="64"/>
      <c r="J9229" s="65"/>
      <c r="K9229" s="10"/>
      <c r="L9229" s="21">
        <v>4472.3442528735632</v>
      </c>
      <c r="M9229" s="68"/>
      <c r="N9229" s="4"/>
    </row>
    <row r="9230" spans="2:14">
      <c r="B9230" s="59" t="s">
        <v>15551</v>
      </c>
      <c r="C9230" s="7" t="s">
        <v>15552</v>
      </c>
      <c r="I9230" s="64"/>
      <c r="J9230" s="65"/>
      <c r="K9230" s="10"/>
      <c r="L9230" s="21">
        <v>4472.3442528735632</v>
      </c>
      <c r="M9230" s="68"/>
      <c r="N9230" s="4"/>
    </row>
    <row r="9231" spans="2:14">
      <c r="B9231" s="59" t="s">
        <v>15553</v>
      </c>
      <c r="C9231" s="7" t="s">
        <v>15554</v>
      </c>
      <c r="I9231" s="64"/>
      <c r="J9231" s="65"/>
      <c r="K9231" s="10"/>
      <c r="L9231" s="21">
        <v>5130.5344827586205</v>
      </c>
      <c r="M9231" s="68"/>
      <c r="N9231" s="4"/>
    </row>
    <row r="9232" spans="2:14">
      <c r="B9232" s="59" t="s">
        <v>15555</v>
      </c>
      <c r="C9232" s="7" t="s">
        <v>15556</v>
      </c>
      <c r="I9232" s="64"/>
      <c r="J9232" s="65"/>
      <c r="K9232" s="10"/>
      <c r="L9232" s="21">
        <v>5130.5344827586205</v>
      </c>
      <c r="M9232" s="68"/>
      <c r="N9232" s="4"/>
    </row>
    <row r="9233" spans="2:14">
      <c r="B9233" s="59" t="s">
        <v>15557</v>
      </c>
      <c r="C9233" s="7" t="s">
        <v>15558</v>
      </c>
      <c r="I9233" s="64"/>
      <c r="J9233" s="65"/>
      <c r="K9233" s="10"/>
      <c r="L9233" s="21">
        <v>5130.5344827586205</v>
      </c>
      <c r="M9233" s="68"/>
      <c r="N9233" s="4"/>
    </row>
    <row r="9234" spans="2:14">
      <c r="B9234" s="59" t="s">
        <v>15559</v>
      </c>
      <c r="C9234" s="7" t="s">
        <v>15560</v>
      </c>
      <c r="I9234" s="64"/>
      <c r="J9234" s="65"/>
      <c r="K9234" s="10"/>
      <c r="L9234" s="21">
        <v>5130.5344827586205</v>
      </c>
      <c r="M9234" s="68"/>
      <c r="N9234" s="4"/>
    </row>
    <row r="9235" spans="2:14">
      <c r="B9235" s="59" t="s">
        <v>15561</v>
      </c>
      <c r="C9235" s="7" t="s">
        <v>15562</v>
      </c>
      <c r="I9235" s="64"/>
      <c r="J9235" s="65"/>
      <c r="K9235" s="10"/>
      <c r="L9235" s="21">
        <v>5130.5344827586205</v>
      </c>
      <c r="M9235" s="68"/>
      <c r="N9235" s="4"/>
    </row>
    <row r="9236" spans="2:14">
      <c r="B9236" s="59" t="s">
        <v>15563</v>
      </c>
      <c r="C9236" s="7" t="s">
        <v>15564</v>
      </c>
      <c r="I9236" s="64"/>
      <c r="J9236" s="65"/>
      <c r="K9236" s="10"/>
      <c r="L9236" s="21">
        <v>5130.5344827586205</v>
      </c>
      <c r="M9236" s="68"/>
      <c r="N9236" s="4"/>
    </row>
    <row r="9237" spans="2:14">
      <c r="B9237" s="59" t="s">
        <v>15565</v>
      </c>
      <c r="C9237" s="7" t="s">
        <v>15566</v>
      </c>
      <c r="I9237" s="64"/>
      <c r="J9237" s="65"/>
      <c r="K9237" s="10"/>
      <c r="L9237" s="21">
        <v>5130.5344827586205</v>
      </c>
      <c r="M9237" s="68"/>
      <c r="N9237" s="4"/>
    </row>
    <row r="9238" spans="2:14">
      <c r="B9238" s="59" t="s">
        <v>15567</v>
      </c>
      <c r="C9238" s="7" t="s">
        <v>15568</v>
      </c>
      <c r="I9238" s="64"/>
      <c r="J9238" s="65"/>
      <c r="K9238" s="10"/>
      <c r="L9238" s="21">
        <v>5130.5344827586205</v>
      </c>
      <c r="M9238" s="68"/>
      <c r="N9238" s="4"/>
    </row>
    <row r="9239" spans="2:14">
      <c r="B9239" s="59" t="s">
        <v>15569</v>
      </c>
      <c r="C9239" s="7" t="s">
        <v>15570</v>
      </c>
      <c r="I9239" s="64"/>
      <c r="J9239" s="65"/>
      <c r="K9239" s="10"/>
      <c r="L9239" s="21">
        <v>5130.5344827586205</v>
      </c>
      <c r="M9239" s="68"/>
      <c r="N9239" s="4"/>
    </row>
    <row r="9240" spans="2:14">
      <c r="B9240" s="59" t="s">
        <v>15571</v>
      </c>
      <c r="C9240" s="7" t="s">
        <v>15572</v>
      </c>
      <c r="I9240" s="64"/>
      <c r="J9240" s="65"/>
      <c r="K9240" s="10"/>
      <c r="L9240" s="21">
        <v>5130.5344827586205</v>
      </c>
      <c r="M9240" s="68"/>
      <c r="N9240" s="4"/>
    </row>
    <row r="9241" spans="2:14">
      <c r="B9241" s="59" t="s">
        <v>15573</v>
      </c>
      <c r="C9241" s="7" t="s">
        <v>15574</v>
      </c>
      <c r="I9241" s="64"/>
      <c r="J9241" s="65"/>
      <c r="K9241" s="10"/>
      <c r="L9241" s="21">
        <v>5130.5344827586205</v>
      </c>
      <c r="M9241" s="68"/>
      <c r="N9241" s="4"/>
    </row>
    <row r="9242" spans="2:14">
      <c r="B9242" s="59" t="s">
        <v>15575</v>
      </c>
      <c r="C9242" s="7" t="s">
        <v>15576</v>
      </c>
      <c r="I9242" s="64"/>
      <c r="J9242" s="65"/>
      <c r="K9242" s="10"/>
      <c r="L9242" s="21">
        <v>5130.5344827586205</v>
      </c>
      <c r="M9242" s="68"/>
      <c r="N9242" s="4"/>
    </row>
    <row r="9243" spans="2:14">
      <c r="B9243" s="59" t="s">
        <v>15577</v>
      </c>
      <c r="C9243" s="7" t="s">
        <v>15578</v>
      </c>
      <c r="I9243" s="64"/>
      <c r="J9243" s="65"/>
      <c r="K9243" s="10"/>
      <c r="L9243" s="21">
        <v>5130.5344827586205</v>
      </c>
      <c r="M9243" s="68"/>
      <c r="N9243" s="4"/>
    </row>
    <row r="9244" spans="2:14">
      <c r="B9244" s="59" t="s">
        <v>15579</v>
      </c>
      <c r="C9244" s="7" t="s">
        <v>15580</v>
      </c>
      <c r="I9244" s="64"/>
      <c r="J9244" s="65"/>
      <c r="K9244" s="10"/>
      <c r="L9244" s="21">
        <v>5130.5344827586205</v>
      </c>
      <c r="M9244" s="68"/>
      <c r="N9244" s="4"/>
    </row>
    <row r="9245" spans="2:14">
      <c r="B9245" s="59" t="s">
        <v>15581</v>
      </c>
      <c r="C9245" s="7" t="s">
        <v>15582</v>
      </c>
      <c r="I9245" s="64"/>
      <c r="J9245" s="65"/>
      <c r="K9245" s="10"/>
      <c r="L9245" s="21">
        <v>5130.5344827586205</v>
      </c>
      <c r="M9245" s="68"/>
      <c r="N9245" s="4"/>
    </row>
    <row r="9246" spans="2:14">
      <c r="B9246" s="59" t="s">
        <v>15583</v>
      </c>
      <c r="C9246" s="7" t="s">
        <v>15584</v>
      </c>
      <c r="I9246" s="64"/>
      <c r="J9246" s="65"/>
      <c r="K9246" s="10"/>
      <c r="L9246" s="21">
        <v>5130.5344827586205</v>
      </c>
      <c r="M9246" s="68"/>
      <c r="N9246" s="4"/>
    </row>
    <row r="9247" spans="2:14">
      <c r="B9247" s="59" t="s">
        <v>15585</v>
      </c>
      <c r="C9247" s="7" t="s">
        <v>15586</v>
      </c>
      <c r="I9247" s="64"/>
      <c r="J9247" s="65"/>
      <c r="K9247" s="10"/>
      <c r="L9247" s="21">
        <v>5130.5344827586205</v>
      </c>
      <c r="M9247" s="68"/>
      <c r="N9247" s="4"/>
    </row>
    <row r="9248" spans="2:14">
      <c r="B9248" s="59" t="s">
        <v>15587</v>
      </c>
      <c r="C9248" s="7" t="s">
        <v>15588</v>
      </c>
      <c r="I9248" s="64"/>
      <c r="J9248" s="65"/>
      <c r="K9248" s="10"/>
      <c r="L9248" s="21">
        <v>5536.0040229885062</v>
      </c>
      <c r="M9248" s="68"/>
      <c r="N9248" s="4"/>
    </row>
    <row r="9249" spans="2:14">
      <c r="B9249" s="59" t="s">
        <v>15589</v>
      </c>
      <c r="C9249" s="7" t="s">
        <v>15590</v>
      </c>
      <c r="I9249" s="64"/>
      <c r="J9249" s="65"/>
      <c r="K9249" s="10"/>
      <c r="L9249" s="21">
        <v>5536.0040229885062</v>
      </c>
      <c r="M9249" s="68"/>
      <c r="N9249" s="4"/>
    </row>
    <row r="9250" spans="2:14">
      <c r="B9250" s="59" t="s">
        <v>15591</v>
      </c>
      <c r="C9250" s="7" t="s">
        <v>15592</v>
      </c>
      <c r="I9250" s="64"/>
      <c r="J9250" s="65"/>
      <c r="K9250" s="10"/>
      <c r="L9250" s="21">
        <v>6707.7551724137938</v>
      </c>
      <c r="M9250" s="68"/>
      <c r="N9250" s="4"/>
    </row>
    <row r="9251" spans="2:14">
      <c r="B9251" s="59" t="s">
        <v>15593</v>
      </c>
      <c r="C9251" s="7" t="s">
        <v>15594</v>
      </c>
      <c r="I9251" s="64"/>
      <c r="J9251" s="65"/>
      <c r="K9251" s="10"/>
      <c r="L9251" s="21">
        <v>6707.7551724137938</v>
      </c>
      <c r="M9251" s="68"/>
      <c r="N9251" s="4"/>
    </row>
    <row r="9252" spans="2:14">
      <c r="B9252" s="59" t="s">
        <v>15595</v>
      </c>
      <c r="C9252" s="7" t="s">
        <v>15596</v>
      </c>
      <c r="I9252" s="64"/>
      <c r="J9252" s="65"/>
      <c r="K9252" s="10"/>
      <c r="L9252" s="21">
        <v>6707.7551724137938</v>
      </c>
      <c r="M9252" s="68"/>
      <c r="N9252" s="4"/>
    </row>
    <row r="9253" spans="2:14">
      <c r="B9253" s="59" t="s">
        <v>15597</v>
      </c>
      <c r="C9253" s="7" t="s">
        <v>15598</v>
      </c>
      <c r="I9253" s="64"/>
      <c r="J9253" s="65"/>
      <c r="K9253" s="10"/>
      <c r="L9253" s="21">
        <v>6707.7551724137938</v>
      </c>
      <c r="M9253" s="68"/>
      <c r="N9253" s="4"/>
    </row>
    <row r="9254" spans="2:14">
      <c r="B9254" s="59" t="s">
        <v>15599</v>
      </c>
      <c r="C9254" s="7" t="s">
        <v>15600</v>
      </c>
      <c r="I9254" s="64"/>
      <c r="J9254" s="65"/>
      <c r="K9254" s="10"/>
      <c r="L9254" s="21">
        <v>2701.7770114942527</v>
      </c>
      <c r="M9254" s="68"/>
      <c r="N9254" s="4"/>
    </row>
    <row r="9255" spans="2:14">
      <c r="B9255" s="59" t="s">
        <v>15601</v>
      </c>
      <c r="C9255" s="7" t="s">
        <v>15602</v>
      </c>
      <c r="I9255" s="64"/>
      <c r="J9255" s="65"/>
      <c r="K9255" s="10"/>
      <c r="L9255" s="21">
        <v>2701.7770114942527</v>
      </c>
      <c r="M9255" s="68"/>
      <c r="N9255" s="4"/>
    </row>
    <row r="9256" spans="2:14">
      <c r="B9256" s="59" t="s">
        <v>15603</v>
      </c>
      <c r="C9256" s="7" t="s">
        <v>15604</v>
      </c>
      <c r="I9256" s="64"/>
      <c r="J9256" s="65"/>
      <c r="K9256" s="10"/>
      <c r="L9256" s="21">
        <v>2701.7770114942527</v>
      </c>
      <c r="M9256" s="68"/>
      <c r="N9256" s="4"/>
    </row>
    <row r="9257" spans="2:14">
      <c r="B9257" s="59" t="s">
        <v>15605</v>
      </c>
      <c r="C9257" s="7" t="s">
        <v>15606</v>
      </c>
      <c r="I9257" s="64"/>
      <c r="J9257" s="65"/>
      <c r="K9257" s="10"/>
      <c r="L9257" s="21">
        <v>2701.7770114942527</v>
      </c>
      <c r="M9257" s="68"/>
      <c r="N9257" s="4"/>
    </row>
    <row r="9258" spans="2:14">
      <c r="B9258" s="59" t="s">
        <v>15607</v>
      </c>
      <c r="C9258" s="7" t="s">
        <v>15608</v>
      </c>
      <c r="I9258" s="64"/>
      <c r="J9258" s="65"/>
      <c r="K9258" s="10"/>
      <c r="L9258" s="21">
        <v>2701.7770114942527</v>
      </c>
      <c r="M9258" s="68"/>
      <c r="N9258" s="4"/>
    </row>
    <row r="9259" spans="2:14">
      <c r="B9259" s="59" t="s">
        <v>15609</v>
      </c>
      <c r="C9259" s="7" t="s">
        <v>15610</v>
      </c>
      <c r="I9259" s="64"/>
      <c r="J9259" s="65"/>
      <c r="K9259" s="10"/>
      <c r="L9259" s="21">
        <v>2701.7770114942527</v>
      </c>
      <c r="M9259" s="68"/>
      <c r="N9259" s="4"/>
    </row>
    <row r="9260" spans="2:14">
      <c r="B9260" s="59" t="s">
        <v>15611</v>
      </c>
      <c r="C9260" s="7" t="s">
        <v>15612</v>
      </c>
      <c r="I9260" s="64"/>
      <c r="J9260" s="65"/>
      <c r="K9260" s="10"/>
      <c r="L9260" s="21">
        <v>2701.7770114942527</v>
      </c>
      <c r="M9260" s="68"/>
      <c r="N9260" s="4"/>
    </row>
    <row r="9261" spans="2:14">
      <c r="B9261" s="59" t="s">
        <v>15613</v>
      </c>
      <c r="C9261" s="7" t="s">
        <v>15614</v>
      </c>
      <c r="I9261" s="64"/>
      <c r="J9261" s="65"/>
      <c r="K9261" s="10"/>
      <c r="L9261" s="21">
        <v>2701.7770114942527</v>
      </c>
      <c r="M9261" s="68"/>
      <c r="N9261" s="4"/>
    </row>
    <row r="9262" spans="2:14">
      <c r="B9262" s="59" t="s">
        <v>15615</v>
      </c>
      <c r="C9262" s="7" t="s">
        <v>15616</v>
      </c>
      <c r="I9262" s="64"/>
      <c r="J9262" s="65"/>
      <c r="K9262" s="10"/>
      <c r="L9262" s="21">
        <v>2701.7770114942527</v>
      </c>
      <c r="M9262" s="68"/>
      <c r="N9262" s="4"/>
    </row>
    <row r="9263" spans="2:14">
      <c r="B9263" s="59" t="s">
        <v>15617</v>
      </c>
      <c r="C9263" s="7" t="s">
        <v>15618</v>
      </c>
      <c r="I9263" s="64"/>
      <c r="J9263" s="65"/>
      <c r="K9263" s="10"/>
      <c r="L9263" s="21">
        <v>2701.7770114942527</v>
      </c>
      <c r="M9263" s="68"/>
      <c r="N9263" s="4"/>
    </row>
    <row r="9264" spans="2:14">
      <c r="B9264" s="59" t="s">
        <v>15619</v>
      </c>
      <c r="C9264" s="7" t="s">
        <v>15620</v>
      </c>
      <c r="I9264" s="64"/>
      <c r="J9264" s="65"/>
      <c r="K9264" s="10"/>
      <c r="L9264" s="21">
        <v>2701.7770114942527</v>
      </c>
      <c r="M9264" s="68"/>
      <c r="N9264" s="4"/>
    </row>
    <row r="9265" spans="2:14">
      <c r="B9265" s="59" t="s">
        <v>15621</v>
      </c>
      <c r="C9265" s="7" t="s">
        <v>15622</v>
      </c>
      <c r="I9265" s="64"/>
      <c r="J9265" s="65"/>
      <c r="K9265" s="10"/>
      <c r="L9265" s="21">
        <v>4051.6505747126439</v>
      </c>
      <c r="M9265" s="68"/>
      <c r="N9265" s="4"/>
    </row>
    <row r="9266" spans="2:14">
      <c r="B9266" s="59" t="s">
        <v>15623</v>
      </c>
      <c r="C9266" s="7" t="s">
        <v>15624</v>
      </c>
      <c r="I9266" s="64"/>
      <c r="J9266" s="65"/>
      <c r="K9266" s="10"/>
      <c r="L9266" s="21">
        <v>4051.6505747126439</v>
      </c>
      <c r="M9266" s="68"/>
      <c r="N9266" s="4"/>
    </row>
    <row r="9267" spans="2:14">
      <c r="B9267" s="59" t="s">
        <v>15625</v>
      </c>
      <c r="C9267" s="7" t="s">
        <v>15626</v>
      </c>
      <c r="I9267" s="64"/>
      <c r="J9267" s="65"/>
      <c r="K9267" s="10"/>
      <c r="L9267" s="21">
        <v>4051.6505747126439</v>
      </c>
      <c r="M9267" s="68"/>
      <c r="N9267" s="4"/>
    </row>
    <row r="9268" spans="2:14">
      <c r="B9268" s="59" t="s">
        <v>15627</v>
      </c>
      <c r="C9268" s="7" t="s">
        <v>15628</v>
      </c>
      <c r="I9268" s="64"/>
      <c r="J9268" s="65"/>
      <c r="K9268" s="10"/>
      <c r="L9268" s="21">
        <v>4051.6505747126439</v>
      </c>
      <c r="M9268" s="68"/>
      <c r="N9268" s="4"/>
    </row>
    <row r="9269" spans="2:14">
      <c r="B9269" s="59" t="s">
        <v>15629</v>
      </c>
      <c r="C9269" s="7" t="s">
        <v>15630</v>
      </c>
      <c r="I9269" s="64"/>
      <c r="J9269" s="65"/>
      <c r="K9269" s="10"/>
      <c r="L9269" s="21">
        <v>4051.6505747126439</v>
      </c>
      <c r="M9269" s="68"/>
      <c r="N9269" s="4"/>
    </row>
    <row r="9270" spans="2:14">
      <c r="B9270" s="59" t="s">
        <v>15631</v>
      </c>
      <c r="C9270" s="7" t="s">
        <v>15632</v>
      </c>
      <c r="I9270" s="64"/>
      <c r="J9270" s="65"/>
      <c r="K9270" s="10"/>
      <c r="L9270" s="21">
        <v>4051.6505747126439</v>
      </c>
      <c r="M9270" s="68"/>
      <c r="N9270" s="4"/>
    </row>
    <row r="9271" spans="2:14">
      <c r="B9271" s="59" t="s">
        <v>15633</v>
      </c>
      <c r="C9271" s="7" t="s">
        <v>15634</v>
      </c>
      <c r="I9271" s="64"/>
      <c r="J9271" s="65"/>
      <c r="K9271" s="10"/>
      <c r="L9271" s="21">
        <v>4051.6505747126439</v>
      </c>
      <c r="M9271" s="68"/>
      <c r="N9271" s="4"/>
    </row>
    <row r="9272" spans="2:14">
      <c r="B9272" s="59" t="s">
        <v>15635</v>
      </c>
      <c r="C9272" s="7" t="s">
        <v>15636</v>
      </c>
      <c r="I9272" s="64"/>
      <c r="J9272" s="65"/>
      <c r="K9272" s="10"/>
      <c r="L9272" s="21">
        <v>4051.6505747126439</v>
      </c>
      <c r="M9272" s="68"/>
      <c r="N9272" s="4"/>
    </row>
    <row r="9273" spans="2:14">
      <c r="B9273" s="59" t="s">
        <v>15637</v>
      </c>
      <c r="C9273" s="7" t="s">
        <v>15638</v>
      </c>
      <c r="I9273" s="64"/>
      <c r="J9273" s="65"/>
      <c r="K9273" s="10"/>
      <c r="L9273" s="21">
        <v>4051.6505747126439</v>
      </c>
      <c r="M9273" s="68"/>
      <c r="N9273" s="4"/>
    </row>
    <row r="9274" spans="2:14">
      <c r="B9274" s="59" t="s">
        <v>15639</v>
      </c>
      <c r="C9274" s="7" t="s">
        <v>15640</v>
      </c>
      <c r="I9274" s="64"/>
      <c r="J9274" s="65"/>
      <c r="K9274" s="10"/>
      <c r="L9274" s="21">
        <v>4051.6505747126439</v>
      </c>
      <c r="M9274" s="68"/>
      <c r="N9274" s="4"/>
    </row>
    <row r="9275" spans="2:14">
      <c r="B9275" s="59" t="s">
        <v>15641</v>
      </c>
      <c r="C9275" s="7" t="s">
        <v>15642</v>
      </c>
      <c r="I9275" s="64"/>
      <c r="J9275" s="65"/>
      <c r="K9275" s="10"/>
      <c r="L9275" s="21">
        <v>4051.6505747126439</v>
      </c>
      <c r="M9275" s="68"/>
      <c r="N9275" s="4"/>
    </row>
    <row r="9276" spans="2:14">
      <c r="B9276" s="59" t="s">
        <v>15643</v>
      </c>
      <c r="C9276" s="7" t="s">
        <v>15644</v>
      </c>
      <c r="I9276" s="64"/>
      <c r="J9276" s="65"/>
      <c r="K9276" s="10"/>
      <c r="L9276" s="21">
        <v>3106.7390804597699</v>
      </c>
      <c r="M9276" s="68"/>
      <c r="N9276" s="4"/>
    </row>
    <row r="9277" spans="2:14">
      <c r="B9277" s="59" t="s">
        <v>15645</v>
      </c>
      <c r="C9277" s="7" t="s">
        <v>15646</v>
      </c>
      <c r="I9277" s="64"/>
      <c r="J9277" s="65"/>
      <c r="K9277" s="10"/>
      <c r="L9277" s="21">
        <v>3106.7390804597699</v>
      </c>
      <c r="M9277" s="68"/>
      <c r="N9277" s="4"/>
    </row>
    <row r="9278" spans="2:14">
      <c r="B9278" s="59" t="s">
        <v>15647</v>
      </c>
      <c r="C9278" s="7" t="s">
        <v>15648</v>
      </c>
      <c r="I9278" s="64"/>
      <c r="J9278" s="65"/>
      <c r="K9278" s="10"/>
      <c r="L9278" s="21">
        <v>3106.7390804597699</v>
      </c>
      <c r="M9278" s="68"/>
      <c r="N9278" s="4"/>
    </row>
    <row r="9279" spans="2:14">
      <c r="B9279" s="59" t="s">
        <v>15649</v>
      </c>
      <c r="C9279" s="7" t="s">
        <v>15650</v>
      </c>
      <c r="I9279" s="64"/>
      <c r="J9279" s="65"/>
      <c r="K9279" s="10"/>
      <c r="L9279" s="21">
        <v>3106.7390804597699</v>
      </c>
      <c r="M9279" s="68"/>
      <c r="N9279" s="4"/>
    </row>
    <row r="9280" spans="2:14">
      <c r="B9280" s="59" t="s">
        <v>15651</v>
      </c>
      <c r="C9280" s="7" t="s">
        <v>15652</v>
      </c>
      <c r="I9280" s="64"/>
      <c r="J9280" s="65"/>
      <c r="K9280" s="10"/>
      <c r="L9280" s="21">
        <v>3106.7390804597699</v>
      </c>
      <c r="M9280" s="68"/>
      <c r="N9280" s="4"/>
    </row>
    <row r="9281" spans="2:14">
      <c r="B9281" s="59" t="s">
        <v>15653</v>
      </c>
      <c r="C9281" s="7" t="s">
        <v>15654</v>
      </c>
      <c r="I9281" s="64"/>
      <c r="J9281" s="65"/>
      <c r="K9281" s="10"/>
      <c r="L9281" s="21">
        <v>3106.7390804597699</v>
      </c>
      <c r="M9281" s="68"/>
      <c r="N9281" s="4"/>
    </row>
    <row r="9282" spans="2:14">
      <c r="B9282" s="59" t="s">
        <v>15655</v>
      </c>
      <c r="C9282" s="7" t="s">
        <v>15656</v>
      </c>
      <c r="I9282" s="64"/>
      <c r="J9282" s="65"/>
      <c r="K9282" s="10"/>
      <c r="L9282" s="21">
        <v>3106.7390804597699</v>
      </c>
      <c r="M9282" s="68"/>
      <c r="N9282" s="4"/>
    </row>
    <row r="9283" spans="2:14">
      <c r="B9283" s="59" t="s">
        <v>15657</v>
      </c>
      <c r="C9283" s="7" t="s">
        <v>15658</v>
      </c>
      <c r="I9283" s="64"/>
      <c r="J9283" s="65"/>
      <c r="K9283" s="10"/>
      <c r="L9283" s="21">
        <v>3106.7390804597699</v>
      </c>
      <c r="M9283" s="68"/>
      <c r="N9283" s="4"/>
    </row>
    <row r="9284" spans="2:14">
      <c r="B9284" s="59" t="s">
        <v>15659</v>
      </c>
      <c r="C9284" s="7" t="s">
        <v>15660</v>
      </c>
      <c r="I9284" s="64"/>
      <c r="J9284" s="65"/>
      <c r="K9284" s="10"/>
      <c r="L9284" s="21">
        <v>3106.7390804597699</v>
      </c>
      <c r="M9284" s="68"/>
      <c r="N9284" s="4"/>
    </row>
    <row r="9285" spans="2:14">
      <c r="B9285" s="59" t="s">
        <v>15661</v>
      </c>
      <c r="C9285" s="7" t="s">
        <v>15662</v>
      </c>
      <c r="I9285" s="64"/>
      <c r="J9285" s="65"/>
      <c r="K9285" s="10"/>
      <c r="L9285" s="21">
        <v>3106.7390804597699</v>
      </c>
      <c r="M9285" s="68"/>
      <c r="N9285" s="4"/>
    </row>
    <row r="9286" spans="2:14">
      <c r="B9286" s="59" t="s">
        <v>15663</v>
      </c>
      <c r="C9286" s="7" t="s">
        <v>15664</v>
      </c>
      <c r="I9286" s="64"/>
      <c r="J9286" s="65"/>
      <c r="K9286" s="10"/>
      <c r="L9286" s="21">
        <v>3106.7390804597699</v>
      </c>
      <c r="M9286" s="68"/>
      <c r="N9286" s="4"/>
    </row>
    <row r="9287" spans="2:14">
      <c r="B9287" s="59" t="s">
        <v>15665</v>
      </c>
      <c r="C9287" s="7" t="s">
        <v>15666</v>
      </c>
      <c r="I9287" s="64"/>
      <c r="J9287" s="65"/>
      <c r="K9287" s="10"/>
      <c r="L9287" s="21">
        <v>4658.5862068965516</v>
      </c>
      <c r="M9287" s="68"/>
      <c r="N9287" s="4"/>
    </row>
    <row r="9288" spans="2:14">
      <c r="B9288" s="59" t="s">
        <v>15667</v>
      </c>
      <c r="C9288" s="7" t="s">
        <v>15668</v>
      </c>
      <c r="I9288" s="64"/>
      <c r="J9288" s="65"/>
      <c r="K9288" s="10"/>
      <c r="L9288" s="21">
        <v>4658.5862068965516</v>
      </c>
      <c r="M9288" s="68"/>
      <c r="N9288" s="4"/>
    </row>
    <row r="9289" spans="2:14">
      <c r="B9289" s="59" t="s">
        <v>15669</v>
      </c>
      <c r="C9289" s="7" t="s">
        <v>15670</v>
      </c>
      <c r="I9289" s="64"/>
      <c r="J9289" s="65"/>
      <c r="K9289" s="10"/>
      <c r="L9289" s="21">
        <v>4658.5862068965516</v>
      </c>
      <c r="M9289" s="68"/>
      <c r="N9289" s="4"/>
    </row>
    <row r="9290" spans="2:14">
      <c r="B9290" s="59" t="s">
        <v>15671</v>
      </c>
      <c r="C9290" s="7" t="s">
        <v>15672</v>
      </c>
      <c r="I9290" s="64"/>
      <c r="J9290" s="65"/>
      <c r="K9290" s="10"/>
      <c r="L9290" s="21">
        <v>4658.5862068965516</v>
      </c>
      <c r="M9290" s="68"/>
      <c r="N9290" s="4"/>
    </row>
    <row r="9291" spans="2:14">
      <c r="B9291" s="59" t="s">
        <v>15673</v>
      </c>
      <c r="C9291" s="7" t="s">
        <v>15674</v>
      </c>
      <c r="I9291" s="64"/>
      <c r="J9291" s="65"/>
      <c r="K9291" s="10"/>
      <c r="L9291" s="21">
        <v>4658.5862068965516</v>
      </c>
      <c r="M9291" s="68"/>
      <c r="N9291" s="4"/>
    </row>
    <row r="9292" spans="2:14">
      <c r="B9292" s="59" t="s">
        <v>15675</v>
      </c>
      <c r="C9292" s="7" t="s">
        <v>15676</v>
      </c>
      <c r="I9292" s="64"/>
      <c r="J9292" s="65"/>
      <c r="K9292" s="10"/>
      <c r="L9292" s="21">
        <v>4658.5862068965516</v>
      </c>
      <c r="M9292" s="68"/>
      <c r="N9292" s="4"/>
    </row>
    <row r="9293" spans="2:14">
      <c r="B9293" s="59" t="s">
        <v>15677</v>
      </c>
      <c r="C9293" s="7" t="s">
        <v>15678</v>
      </c>
      <c r="I9293" s="64"/>
      <c r="J9293" s="65"/>
      <c r="K9293" s="10"/>
      <c r="L9293" s="21">
        <v>4658.5862068965516</v>
      </c>
      <c r="M9293" s="68"/>
      <c r="N9293" s="4"/>
    </row>
    <row r="9294" spans="2:14">
      <c r="B9294" s="59" t="s">
        <v>15679</v>
      </c>
      <c r="C9294" s="7" t="s">
        <v>15680</v>
      </c>
      <c r="I9294" s="64"/>
      <c r="J9294" s="65"/>
      <c r="K9294" s="10"/>
      <c r="L9294" s="21">
        <v>4658.5862068965516</v>
      </c>
      <c r="M9294" s="68"/>
      <c r="N9294" s="4"/>
    </row>
    <row r="9295" spans="2:14">
      <c r="B9295" s="59" t="s">
        <v>15681</v>
      </c>
      <c r="C9295" s="7" t="s">
        <v>15682</v>
      </c>
      <c r="I9295" s="64"/>
      <c r="J9295" s="65"/>
      <c r="K9295" s="10"/>
      <c r="L9295" s="21">
        <v>4658.5862068965516</v>
      </c>
      <c r="M9295" s="68"/>
      <c r="N9295" s="4"/>
    </row>
    <row r="9296" spans="2:14">
      <c r="B9296" s="59" t="s">
        <v>15683</v>
      </c>
      <c r="C9296" s="7" t="s">
        <v>15684</v>
      </c>
      <c r="I9296" s="64"/>
      <c r="J9296" s="65"/>
      <c r="K9296" s="10"/>
      <c r="L9296" s="21">
        <v>4658.5862068965516</v>
      </c>
      <c r="M9296" s="68"/>
      <c r="N9296" s="4"/>
    </row>
    <row r="9297" spans="2:14">
      <c r="B9297" s="59" t="s">
        <v>15685</v>
      </c>
      <c r="C9297" s="7" t="s">
        <v>15686</v>
      </c>
      <c r="I9297" s="64"/>
      <c r="J9297" s="65"/>
      <c r="K9297" s="10"/>
      <c r="L9297" s="21">
        <v>4658.5862068965516</v>
      </c>
      <c r="M9297" s="68"/>
      <c r="N9297" s="4"/>
    </row>
    <row r="9298" spans="2:14">
      <c r="B9298" s="59" t="s">
        <v>15687</v>
      </c>
      <c r="C9298" s="7" t="s">
        <v>15688</v>
      </c>
      <c r="I9298" s="64"/>
      <c r="J9298" s="65"/>
      <c r="K9298" s="10"/>
      <c r="L9298" s="21">
        <v>2538.3712643678159</v>
      </c>
      <c r="M9298" s="68"/>
      <c r="N9298" s="4"/>
    </row>
    <row r="9299" spans="2:14">
      <c r="B9299" s="59" t="s">
        <v>15689</v>
      </c>
      <c r="C9299" s="7" t="s">
        <v>15690</v>
      </c>
      <c r="I9299" s="64"/>
      <c r="J9299" s="65"/>
      <c r="K9299" s="10"/>
      <c r="L9299" s="21">
        <v>2538.3712643678159</v>
      </c>
      <c r="M9299" s="68"/>
      <c r="N9299" s="4"/>
    </row>
    <row r="9300" spans="2:14">
      <c r="B9300" s="59" t="s">
        <v>15691</v>
      </c>
      <c r="C9300" s="7" t="s">
        <v>15692</v>
      </c>
      <c r="I9300" s="64"/>
      <c r="J9300" s="65"/>
      <c r="K9300" s="10"/>
      <c r="L9300" s="21">
        <v>2538.3712643678159</v>
      </c>
      <c r="M9300" s="68"/>
      <c r="N9300" s="4"/>
    </row>
    <row r="9301" spans="2:14">
      <c r="B9301" s="59" t="s">
        <v>15693</v>
      </c>
      <c r="C9301" s="7" t="s">
        <v>15694</v>
      </c>
      <c r="I9301" s="64"/>
      <c r="J9301" s="65"/>
      <c r="K9301" s="10"/>
      <c r="L9301" s="21">
        <v>2538.3712643678159</v>
      </c>
      <c r="M9301" s="68"/>
      <c r="N9301" s="4"/>
    </row>
    <row r="9302" spans="2:14">
      <c r="B9302" s="59" t="s">
        <v>15695</v>
      </c>
      <c r="C9302" s="7" t="s">
        <v>15696</v>
      </c>
      <c r="I9302" s="64"/>
      <c r="J9302" s="65"/>
      <c r="K9302" s="10"/>
      <c r="L9302" s="21">
        <v>2538.3712643678159</v>
      </c>
      <c r="M9302" s="68"/>
      <c r="N9302" s="4"/>
    </row>
    <row r="9303" spans="2:14">
      <c r="B9303" s="59" t="s">
        <v>15697</v>
      </c>
      <c r="C9303" s="7" t="s">
        <v>15698</v>
      </c>
      <c r="I9303" s="64"/>
      <c r="J9303" s="65"/>
      <c r="K9303" s="10"/>
      <c r="L9303" s="21">
        <v>2538.3712643678159</v>
      </c>
      <c r="M9303" s="68"/>
      <c r="N9303" s="4"/>
    </row>
    <row r="9304" spans="2:14">
      <c r="B9304" s="59" t="s">
        <v>15699</v>
      </c>
      <c r="C9304" s="7" t="s">
        <v>15700</v>
      </c>
      <c r="I9304" s="64"/>
      <c r="J9304" s="65"/>
      <c r="K9304" s="10"/>
      <c r="L9304" s="21">
        <v>2538.3712643678159</v>
      </c>
      <c r="M9304" s="68"/>
      <c r="N9304" s="4"/>
    </row>
    <row r="9305" spans="2:14">
      <c r="B9305" s="59" t="s">
        <v>15701</v>
      </c>
      <c r="C9305" s="7" t="s">
        <v>15702</v>
      </c>
      <c r="I9305" s="64"/>
      <c r="J9305" s="65"/>
      <c r="K9305" s="10"/>
      <c r="L9305" s="21">
        <v>2538.3712643678159</v>
      </c>
      <c r="M9305" s="68"/>
      <c r="N9305" s="4"/>
    </row>
    <row r="9306" spans="2:14">
      <c r="B9306" s="59" t="s">
        <v>15703</v>
      </c>
      <c r="C9306" s="7" t="s">
        <v>15704</v>
      </c>
      <c r="I9306" s="64"/>
      <c r="J9306" s="65"/>
      <c r="K9306" s="10"/>
      <c r="L9306" s="21">
        <v>2538.3712643678159</v>
      </c>
      <c r="M9306" s="68"/>
      <c r="N9306" s="4"/>
    </row>
    <row r="9307" spans="2:14">
      <c r="B9307" s="59" t="s">
        <v>15705</v>
      </c>
      <c r="C9307" s="7" t="s">
        <v>15706</v>
      </c>
      <c r="I9307" s="64"/>
      <c r="J9307" s="65"/>
      <c r="K9307" s="10"/>
      <c r="L9307" s="21">
        <v>2538.3712643678159</v>
      </c>
      <c r="M9307" s="68"/>
      <c r="N9307" s="4"/>
    </row>
    <row r="9308" spans="2:14">
      <c r="B9308" s="59" t="s">
        <v>15707</v>
      </c>
      <c r="C9308" s="7" t="s">
        <v>15708</v>
      </c>
      <c r="I9308" s="64"/>
      <c r="J9308" s="65"/>
      <c r="K9308" s="10"/>
      <c r="L9308" s="21">
        <v>2824.5850574712645</v>
      </c>
      <c r="M9308" s="68"/>
      <c r="N9308" s="4"/>
    </row>
    <row r="9309" spans="2:14">
      <c r="B9309" s="59" t="s">
        <v>15709</v>
      </c>
      <c r="C9309" s="7" t="s">
        <v>15710</v>
      </c>
      <c r="I9309" s="64"/>
      <c r="J9309" s="65"/>
      <c r="K9309" s="10"/>
      <c r="L9309" s="21">
        <v>2824.5850574712645</v>
      </c>
      <c r="M9309" s="68"/>
      <c r="N9309" s="4"/>
    </row>
    <row r="9310" spans="2:14">
      <c r="B9310" s="59" t="s">
        <v>15711</v>
      </c>
      <c r="C9310" s="7" t="s">
        <v>15712</v>
      </c>
      <c r="I9310" s="64"/>
      <c r="J9310" s="65"/>
      <c r="K9310" s="10"/>
      <c r="L9310" s="21">
        <v>2824.5850574712645</v>
      </c>
      <c r="M9310" s="68"/>
      <c r="N9310" s="4"/>
    </row>
    <row r="9311" spans="2:14">
      <c r="B9311" s="59" t="s">
        <v>15713</v>
      </c>
      <c r="C9311" s="7" t="s">
        <v>15714</v>
      </c>
      <c r="I9311" s="64"/>
      <c r="J9311" s="65"/>
      <c r="K9311" s="10"/>
      <c r="L9311" s="21">
        <v>2824.5850574712645</v>
      </c>
      <c r="M9311" s="68"/>
      <c r="N9311" s="4"/>
    </row>
    <row r="9312" spans="2:14">
      <c r="B9312" s="59" t="s">
        <v>15715</v>
      </c>
      <c r="C9312" s="7" t="s">
        <v>15716</v>
      </c>
      <c r="I9312" s="64"/>
      <c r="J9312" s="65"/>
      <c r="K9312" s="10"/>
      <c r="L9312" s="21">
        <v>2824.5850574712645</v>
      </c>
      <c r="M9312" s="68"/>
      <c r="N9312" s="4"/>
    </row>
    <row r="9313" spans="2:14">
      <c r="B9313" s="59" t="s">
        <v>15717</v>
      </c>
      <c r="C9313" s="7" t="s">
        <v>15718</v>
      </c>
      <c r="I9313" s="64"/>
      <c r="J9313" s="65"/>
      <c r="K9313" s="10"/>
      <c r="L9313" s="21">
        <v>2824.5850574712645</v>
      </c>
      <c r="M9313" s="68"/>
      <c r="N9313" s="4"/>
    </row>
    <row r="9314" spans="2:14">
      <c r="B9314" s="59" t="s">
        <v>15719</v>
      </c>
      <c r="C9314" s="7" t="s">
        <v>15720</v>
      </c>
      <c r="I9314" s="64"/>
      <c r="J9314" s="65"/>
      <c r="K9314" s="10"/>
      <c r="L9314" s="21">
        <v>2824.5850574712645</v>
      </c>
      <c r="M9314" s="68"/>
      <c r="N9314" s="4"/>
    </row>
    <row r="9315" spans="2:14">
      <c r="B9315" s="59" t="s">
        <v>15721</v>
      </c>
      <c r="C9315" s="7" t="s">
        <v>15722</v>
      </c>
      <c r="I9315" s="64"/>
      <c r="J9315" s="65"/>
      <c r="K9315" s="10"/>
      <c r="L9315" s="21">
        <v>2824.5850574712645</v>
      </c>
      <c r="M9315" s="68"/>
      <c r="N9315" s="4"/>
    </row>
    <row r="9316" spans="2:14">
      <c r="B9316" s="59" t="s">
        <v>15723</v>
      </c>
      <c r="C9316" s="7" t="s">
        <v>15724</v>
      </c>
      <c r="I9316" s="64"/>
      <c r="J9316" s="65"/>
      <c r="K9316" s="10"/>
      <c r="L9316" s="21">
        <v>2824.5850574712645</v>
      </c>
      <c r="M9316" s="68"/>
      <c r="N9316" s="4"/>
    </row>
    <row r="9317" spans="2:14">
      <c r="B9317" s="59" t="s">
        <v>15725</v>
      </c>
      <c r="C9317" s="7" t="s">
        <v>15726</v>
      </c>
      <c r="I9317" s="64"/>
      <c r="J9317" s="65"/>
      <c r="K9317" s="10"/>
      <c r="L9317" s="21">
        <v>2824.5850574712645</v>
      </c>
      <c r="M9317" s="68"/>
      <c r="N9317" s="4"/>
    </row>
    <row r="9318" spans="2:14">
      <c r="B9318" s="59" t="s">
        <v>15727</v>
      </c>
      <c r="C9318" s="7" t="s">
        <v>15728</v>
      </c>
      <c r="I9318" s="64"/>
      <c r="J9318" s="65"/>
      <c r="K9318" s="10"/>
      <c r="L9318" s="21">
        <v>3137.6948275862069</v>
      </c>
      <c r="M9318" s="68"/>
      <c r="N9318" s="4"/>
    </row>
    <row r="9319" spans="2:14">
      <c r="B9319" s="59" t="s">
        <v>15729</v>
      </c>
      <c r="C9319" s="7" t="s">
        <v>15730</v>
      </c>
      <c r="I9319" s="64"/>
      <c r="J9319" s="65"/>
      <c r="K9319" s="10"/>
      <c r="L9319" s="21">
        <v>3137.6948275862069</v>
      </c>
      <c r="M9319" s="68"/>
      <c r="N9319" s="4"/>
    </row>
    <row r="9320" spans="2:14">
      <c r="B9320" s="59" t="s">
        <v>15731</v>
      </c>
      <c r="C9320" s="7" t="s">
        <v>15732</v>
      </c>
      <c r="I9320" s="64"/>
      <c r="J9320" s="65"/>
      <c r="K9320" s="10"/>
      <c r="L9320" s="21">
        <v>3137.6948275862069</v>
      </c>
      <c r="M9320" s="68"/>
      <c r="N9320" s="4"/>
    </row>
    <row r="9321" spans="2:14">
      <c r="B9321" s="59" t="s">
        <v>15733</v>
      </c>
      <c r="C9321" s="7" t="s">
        <v>15734</v>
      </c>
      <c r="I9321" s="64"/>
      <c r="J9321" s="65"/>
      <c r="K9321" s="10"/>
      <c r="L9321" s="21">
        <v>3137.6948275862069</v>
      </c>
      <c r="M9321" s="68"/>
      <c r="N9321" s="4"/>
    </row>
    <row r="9322" spans="2:14">
      <c r="B9322" s="59" t="s">
        <v>15735</v>
      </c>
      <c r="C9322" s="7" t="s">
        <v>15736</v>
      </c>
      <c r="I9322" s="64"/>
      <c r="J9322" s="65"/>
      <c r="K9322" s="10"/>
      <c r="L9322" s="21">
        <v>3137.6948275862069</v>
      </c>
      <c r="M9322" s="68"/>
      <c r="N9322" s="4"/>
    </row>
    <row r="9323" spans="2:14">
      <c r="B9323" s="59" t="s">
        <v>15737</v>
      </c>
      <c r="C9323" s="7" t="s">
        <v>15738</v>
      </c>
      <c r="I9323" s="64"/>
      <c r="J9323" s="65"/>
      <c r="K9323" s="10"/>
      <c r="L9323" s="21">
        <v>3137.6948275862069</v>
      </c>
      <c r="M9323" s="68"/>
      <c r="N9323" s="4"/>
    </row>
    <row r="9324" spans="2:14">
      <c r="B9324" s="59" t="s">
        <v>15739</v>
      </c>
      <c r="C9324" s="7" t="s">
        <v>15740</v>
      </c>
      <c r="I9324" s="64"/>
      <c r="J9324" s="65"/>
      <c r="K9324" s="10"/>
      <c r="L9324" s="21">
        <v>3137.6948275862069</v>
      </c>
      <c r="M9324" s="68"/>
      <c r="N9324" s="4"/>
    </row>
    <row r="9325" spans="2:14">
      <c r="B9325" s="59" t="s">
        <v>15741</v>
      </c>
      <c r="C9325" s="7" t="s">
        <v>15742</v>
      </c>
      <c r="I9325" s="64"/>
      <c r="J9325" s="65"/>
      <c r="K9325" s="10"/>
      <c r="L9325" s="21">
        <v>3137.6948275862069</v>
      </c>
      <c r="M9325" s="68"/>
      <c r="N9325" s="4"/>
    </row>
    <row r="9326" spans="2:14">
      <c r="B9326" s="59" t="s">
        <v>15743</v>
      </c>
      <c r="C9326" s="7" t="s">
        <v>15744</v>
      </c>
      <c r="I9326" s="64"/>
      <c r="J9326" s="65"/>
      <c r="K9326" s="10"/>
      <c r="L9326" s="21">
        <v>3137.6948275862069</v>
      </c>
      <c r="M9326" s="68"/>
      <c r="N9326" s="4"/>
    </row>
    <row r="9327" spans="2:14">
      <c r="B9327" s="59" t="s">
        <v>15745</v>
      </c>
      <c r="C9327" s="7" t="s">
        <v>15746</v>
      </c>
      <c r="I9327" s="64"/>
      <c r="J9327" s="65"/>
      <c r="K9327" s="10"/>
      <c r="L9327" s="21">
        <v>3137.6948275862069</v>
      </c>
      <c r="M9327" s="68"/>
      <c r="N9327" s="4"/>
    </row>
    <row r="9328" spans="2:14">
      <c r="B9328" s="59" t="s">
        <v>15747</v>
      </c>
      <c r="C9328" s="7" t="s">
        <v>15748</v>
      </c>
      <c r="I9328" s="64"/>
      <c r="J9328" s="65"/>
      <c r="K9328" s="10"/>
      <c r="L9328" s="21">
        <v>3485.820114942529</v>
      </c>
      <c r="M9328" s="68"/>
      <c r="N9328" s="4"/>
    </row>
    <row r="9329" spans="2:14">
      <c r="B9329" s="59" t="s">
        <v>15749</v>
      </c>
      <c r="C9329" s="7" t="s">
        <v>15750</v>
      </c>
      <c r="I9329" s="64"/>
      <c r="J9329" s="65"/>
      <c r="K9329" s="10"/>
      <c r="L9329" s="21">
        <v>3485.820114942529</v>
      </c>
      <c r="M9329" s="68"/>
      <c r="N9329" s="4"/>
    </row>
    <row r="9330" spans="2:14">
      <c r="B9330" s="59" t="s">
        <v>15751</v>
      </c>
      <c r="C9330" s="7" t="s">
        <v>15752</v>
      </c>
      <c r="I9330" s="64"/>
      <c r="J9330" s="65"/>
      <c r="K9330" s="10"/>
      <c r="L9330" s="21">
        <v>3485.820114942529</v>
      </c>
      <c r="M9330" s="68"/>
      <c r="N9330" s="4"/>
    </row>
    <row r="9331" spans="2:14">
      <c r="B9331" s="59" t="s">
        <v>15753</v>
      </c>
      <c r="C9331" s="7" t="s">
        <v>15754</v>
      </c>
      <c r="I9331" s="64"/>
      <c r="J9331" s="65"/>
      <c r="K9331" s="10"/>
      <c r="L9331" s="21">
        <v>3485.820114942529</v>
      </c>
      <c r="M9331" s="68"/>
      <c r="N9331" s="4"/>
    </row>
    <row r="9332" spans="2:14">
      <c r="B9332" s="59" t="s">
        <v>15755</v>
      </c>
      <c r="C9332" s="7" t="s">
        <v>15756</v>
      </c>
      <c r="I9332" s="64"/>
      <c r="J9332" s="65"/>
      <c r="K9332" s="10"/>
      <c r="L9332" s="21">
        <v>3485.820114942529</v>
      </c>
      <c r="M9332" s="68"/>
      <c r="N9332" s="4"/>
    </row>
    <row r="9333" spans="2:14">
      <c r="B9333" s="59" t="s">
        <v>15757</v>
      </c>
      <c r="C9333" s="7" t="s">
        <v>15758</v>
      </c>
      <c r="I9333" s="64"/>
      <c r="J9333" s="65"/>
      <c r="K9333" s="10"/>
      <c r="L9333" s="21">
        <v>3485.820114942529</v>
      </c>
      <c r="M9333" s="68"/>
      <c r="N9333" s="4"/>
    </row>
    <row r="9334" spans="2:14">
      <c r="B9334" s="59" t="s">
        <v>15759</v>
      </c>
      <c r="C9334" s="7" t="s">
        <v>15760</v>
      </c>
      <c r="I9334" s="64"/>
      <c r="J9334" s="65"/>
      <c r="K9334" s="10"/>
      <c r="L9334" s="21">
        <v>3485.820114942529</v>
      </c>
      <c r="M9334" s="68"/>
      <c r="N9334" s="4"/>
    </row>
    <row r="9335" spans="2:14">
      <c r="B9335" s="59" t="s">
        <v>15761</v>
      </c>
      <c r="C9335" s="7" t="s">
        <v>15762</v>
      </c>
      <c r="I9335" s="64"/>
      <c r="J9335" s="65"/>
      <c r="K9335" s="10"/>
      <c r="L9335" s="21">
        <v>3485.820114942529</v>
      </c>
      <c r="M9335" s="68"/>
      <c r="N9335" s="4"/>
    </row>
    <row r="9336" spans="2:14">
      <c r="B9336" s="59" t="s">
        <v>15763</v>
      </c>
      <c r="C9336" s="7" t="s">
        <v>15764</v>
      </c>
      <c r="I9336" s="64"/>
      <c r="J9336" s="65"/>
      <c r="K9336" s="10"/>
      <c r="L9336" s="21">
        <v>3485.820114942529</v>
      </c>
      <c r="M9336" s="68"/>
      <c r="N9336" s="4"/>
    </row>
    <row r="9337" spans="2:14">
      <c r="B9337" s="59" t="s">
        <v>15765</v>
      </c>
      <c r="C9337" s="7" t="s">
        <v>15766</v>
      </c>
      <c r="I9337" s="64"/>
      <c r="J9337" s="65"/>
      <c r="K9337" s="10"/>
      <c r="L9337" s="21">
        <v>3485.820114942529</v>
      </c>
      <c r="M9337" s="68"/>
      <c r="N9337" s="4"/>
    </row>
    <row r="9338" spans="2:14">
      <c r="B9338" s="59" t="s">
        <v>15767</v>
      </c>
      <c r="C9338" s="7" t="s">
        <v>15768</v>
      </c>
      <c r="I9338" s="64"/>
      <c r="J9338" s="65"/>
      <c r="K9338" s="10"/>
      <c r="L9338" s="21">
        <v>3248.3235632183905</v>
      </c>
      <c r="M9338" s="68"/>
      <c r="N9338" s="4"/>
    </row>
    <row r="9339" spans="2:14">
      <c r="B9339" s="59" t="s">
        <v>15769</v>
      </c>
      <c r="C9339" s="7" t="s">
        <v>15770</v>
      </c>
      <c r="I9339" s="64"/>
      <c r="J9339" s="65"/>
      <c r="K9339" s="10"/>
      <c r="L9339" s="21">
        <v>3248.3235632183905</v>
      </c>
      <c r="M9339" s="68"/>
      <c r="N9339" s="4"/>
    </row>
    <row r="9340" spans="2:14">
      <c r="B9340" s="59" t="s">
        <v>15771</v>
      </c>
      <c r="C9340" s="7" t="s">
        <v>15772</v>
      </c>
      <c r="I9340" s="64"/>
      <c r="J9340" s="65"/>
      <c r="K9340" s="10"/>
      <c r="L9340" s="21">
        <v>3248.3235632183905</v>
      </c>
      <c r="M9340" s="68"/>
      <c r="N9340" s="4"/>
    </row>
    <row r="9341" spans="2:14">
      <c r="B9341" s="59" t="s">
        <v>15773</v>
      </c>
      <c r="C9341" s="7" t="s">
        <v>15774</v>
      </c>
      <c r="I9341" s="64"/>
      <c r="J9341" s="65"/>
      <c r="K9341" s="10"/>
      <c r="L9341" s="21">
        <v>3872.0057471264367</v>
      </c>
      <c r="M9341" s="68"/>
      <c r="N9341" s="4"/>
    </row>
    <row r="9342" spans="2:14">
      <c r="B9342" s="59" t="s">
        <v>15775</v>
      </c>
      <c r="C9342" s="7" t="s">
        <v>15776</v>
      </c>
      <c r="I9342" s="64"/>
      <c r="J9342" s="65"/>
      <c r="K9342" s="10"/>
      <c r="L9342" s="21">
        <v>3872.0057471264367</v>
      </c>
      <c r="M9342" s="68"/>
      <c r="N9342" s="4"/>
    </row>
    <row r="9343" spans="2:14">
      <c r="B9343" s="59" t="s">
        <v>15777</v>
      </c>
      <c r="C9343" s="7" t="s">
        <v>15778</v>
      </c>
      <c r="I9343" s="64"/>
      <c r="J9343" s="65"/>
      <c r="K9343" s="10"/>
      <c r="L9343" s="21">
        <v>3248.3235632183905</v>
      </c>
      <c r="M9343" s="68"/>
      <c r="N9343" s="4"/>
    </row>
    <row r="9344" spans="2:14">
      <c r="B9344" s="59" t="s">
        <v>15779</v>
      </c>
      <c r="C9344" s="7" t="s">
        <v>15780</v>
      </c>
      <c r="I9344" s="64"/>
      <c r="J9344" s="65"/>
      <c r="K9344" s="10"/>
      <c r="L9344" s="21">
        <v>3248.3235632183905</v>
      </c>
      <c r="M9344" s="68"/>
      <c r="N9344" s="4"/>
    </row>
    <row r="9345" spans="2:14">
      <c r="B9345" s="59" t="s">
        <v>15781</v>
      </c>
      <c r="C9345" s="7" t="s">
        <v>15782</v>
      </c>
      <c r="I9345" s="64"/>
      <c r="J9345" s="65"/>
      <c r="K9345" s="10"/>
      <c r="L9345" s="21">
        <v>3248.3235632183905</v>
      </c>
      <c r="M9345" s="68"/>
      <c r="N9345" s="4"/>
    </row>
    <row r="9346" spans="2:14">
      <c r="B9346" s="59" t="s">
        <v>15783</v>
      </c>
      <c r="C9346" s="7" t="s">
        <v>15784</v>
      </c>
      <c r="I9346" s="64"/>
      <c r="J9346" s="65"/>
      <c r="K9346" s="10"/>
      <c r="L9346" s="21">
        <v>3872.0057471264367</v>
      </c>
      <c r="M9346" s="68"/>
      <c r="N9346" s="4"/>
    </row>
    <row r="9347" spans="2:14">
      <c r="B9347" s="59" t="s">
        <v>15785</v>
      </c>
      <c r="C9347" s="7" t="s">
        <v>15786</v>
      </c>
      <c r="I9347" s="64"/>
      <c r="J9347" s="65"/>
      <c r="K9347" s="10"/>
      <c r="L9347" s="21">
        <v>3872.0057471264367</v>
      </c>
      <c r="M9347" s="68"/>
      <c r="N9347" s="4"/>
    </row>
    <row r="9348" spans="2:14">
      <c r="B9348" s="59" t="s">
        <v>15787</v>
      </c>
      <c r="C9348" s="7" t="s">
        <v>15788</v>
      </c>
      <c r="I9348" s="64"/>
      <c r="J9348" s="65"/>
      <c r="K9348" s="10"/>
      <c r="L9348" s="21">
        <v>4844.8281609195401</v>
      </c>
      <c r="M9348" s="68"/>
      <c r="N9348" s="4"/>
    </row>
    <row r="9349" spans="2:14">
      <c r="B9349" s="59" t="s">
        <v>15789</v>
      </c>
      <c r="C9349" s="7" t="s">
        <v>15790</v>
      </c>
      <c r="I9349" s="64"/>
      <c r="J9349" s="65"/>
      <c r="K9349" s="10"/>
      <c r="L9349" s="21">
        <v>4844.8281609195401</v>
      </c>
      <c r="M9349" s="68"/>
      <c r="N9349" s="4"/>
    </row>
    <row r="9350" spans="2:14">
      <c r="B9350" s="59" t="s">
        <v>15791</v>
      </c>
      <c r="C9350" s="7" t="s">
        <v>15792</v>
      </c>
      <c r="I9350" s="64"/>
      <c r="J9350" s="65"/>
      <c r="K9350" s="10"/>
      <c r="L9350" s="21">
        <v>4844.8281609195401</v>
      </c>
      <c r="M9350" s="68"/>
      <c r="N9350" s="4"/>
    </row>
    <row r="9351" spans="2:14">
      <c r="B9351" s="59" t="s">
        <v>15793</v>
      </c>
      <c r="C9351" s="7" t="s">
        <v>15794</v>
      </c>
      <c r="I9351" s="64"/>
      <c r="J9351" s="65"/>
      <c r="K9351" s="10"/>
      <c r="L9351" s="21">
        <v>5339.6126436781606</v>
      </c>
      <c r="M9351" s="68"/>
      <c r="N9351" s="4"/>
    </row>
    <row r="9352" spans="2:14">
      <c r="B9352" s="59" t="s">
        <v>15795</v>
      </c>
      <c r="C9352" s="7" t="s">
        <v>15796</v>
      </c>
      <c r="I9352" s="64"/>
      <c r="J9352" s="65"/>
      <c r="K9352" s="10"/>
      <c r="L9352" s="21">
        <v>5339.6126436781606</v>
      </c>
      <c r="M9352" s="68"/>
      <c r="N9352" s="4"/>
    </row>
    <row r="9353" spans="2:14">
      <c r="B9353" s="59" t="s">
        <v>15797</v>
      </c>
      <c r="C9353" s="7" t="s">
        <v>15798</v>
      </c>
      <c r="I9353" s="64"/>
      <c r="J9353" s="65"/>
      <c r="K9353" s="10"/>
      <c r="L9353" s="21">
        <v>5807.5011494252876</v>
      </c>
      <c r="M9353" s="68"/>
      <c r="N9353" s="4"/>
    </row>
    <row r="9354" spans="2:14">
      <c r="B9354" s="59" t="s">
        <v>15799</v>
      </c>
      <c r="C9354" s="7" t="s">
        <v>15800</v>
      </c>
      <c r="I9354" s="64"/>
      <c r="J9354" s="65"/>
      <c r="K9354" s="10"/>
      <c r="L9354" s="21">
        <v>5807.5011494252876</v>
      </c>
      <c r="M9354" s="68"/>
      <c r="N9354" s="4"/>
    </row>
    <row r="9355" spans="2:14">
      <c r="B9355" s="59" t="s">
        <v>15801</v>
      </c>
      <c r="C9355" s="7" t="s">
        <v>15802</v>
      </c>
      <c r="I9355" s="64"/>
      <c r="J9355" s="65"/>
      <c r="K9355" s="10"/>
      <c r="L9355" s="21">
        <v>5807.5011494252876</v>
      </c>
      <c r="M9355" s="68"/>
      <c r="N9355" s="4"/>
    </row>
    <row r="9356" spans="2:14">
      <c r="B9356" s="59" t="s">
        <v>15803</v>
      </c>
      <c r="C9356" s="7" t="s">
        <v>15804</v>
      </c>
      <c r="I9356" s="64"/>
      <c r="J9356" s="65"/>
      <c r="K9356" s="10"/>
      <c r="L9356" s="21">
        <v>6350.4954022988513</v>
      </c>
      <c r="M9356" s="68"/>
      <c r="N9356" s="4"/>
    </row>
    <row r="9357" spans="2:14">
      <c r="B9357" s="59" t="s">
        <v>15805</v>
      </c>
      <c r="C9357" s="7" t="s">
        <v>15806</v>
      </c>
      <c r="I9357" s="64"/>
      <c r="J9357" s="65"/>
      <c r="K9357" s="10"/>
      <c r="L9357" s="21">
        <v>6350.4954022988513</v>
      </c>
      <c r="M9357" s="68"/>
      <c r="N9357" s="4"/>
    </row>
    <row r="9358" spans="2:14">
      <c r="B9358" s="59" t="s">
        <v>15807</v>
      </c>
      <c r="C9358" s="7" t="s">
        <v>15808</v>
      </c>
      <c r="I9358" s="64"/>
      <c r="J9358" s="65"/>
      <c r="K9358" s="10"/>
      <c r="L9358" s="21">
        <v>4907.2471264367823</v>
      </c>
      <c r="M9358" s="68"/>
      <c r="N9358" s="4"/>
    </row>
    <row r="9359" spans="2:14">
      <c r="B9359" s="59" t="s">
        <v>15809</v>
      </c>
      <c r="C9359" s="7" t="s">
        <v>15810</v>
      </c>
      <c r="I9359" s="64"/>
      <c r="J9359" s="65"/>
      <c r="K9359" s="10"/>
      <c r="L9359" s="21">
        <v>4907.2471264367823</v>
      </c>
      <c r="M9359" s="68"/>
      <c r="N9359" s="4"/>
    </row>
    <row r="9360" spans="2:14">
      <c r="B9360" s="59" t="s">
        <v>15811</v>
      </c>
      <c r="C9360" s="7" t="s">
        <v>15812</v>
      </c>
      <c r="I9360" s="64"/>
      <c r="J9360" s="65"/>
      <c r="K9360" s="10"/>
      <c r="L9360" s="21">
        <v>4907.2471264367823</v>
      </c>
      <c r="M9360" s="68"/>
      <c r="N9360" s="4"/>
    </row>
    <row r="9361" spans="2:14">
      <c r="B9361" s="59" t="s">
        <v>15813</v>
      </c>
      <c r="C9361" s="7" t="s">
        <v>15814</v>
      </c>
      <c r="I9361" s="64"/>
      <c r="J9361" s="65"/>
      <c r="K9361" s="10"/>
      <c r="L9361" s="21">
        <v>4907.2471264367823</v>
      </c>
      <c r="M9361" s="68"/>
      <c r="N9361" s="4"/>
    </row>
    <row r="9362" spans="2:14">
      <c r="B9362" s="59" t="s">
        <v>15815</v>
      </c>
      <c r="C9362" s="7" t="s">
        <v>15816</v>
      </c>
      <c r="I9362" s="64"/>
      <c r="J9362" s="65"/>
      <c r="K9362" s="10"/>
      <c r="L9362" s="21">
        <v>4871.7241379310344</v>
      </c>
      <c r="M9362" s="68"/>
      <c r="N9362" s="4"/>
    </row>
    <row r="9363" spans="2:14">
      <c r="B9363" s="59" t="s">
        <v>15817</v>
      </c>
      <c r="C9363" s="7" t="s">
        <v>15818</v>
      </c>
      <c r="I9363" s="64"/>
      <c r="J9363" s="65"/>
      <c r="K9363" s="10"/>
      <c r="L9363" s="21">
        <v>4871.7241379310344</v>
      </c>
      <c r="M9363" s="68"/>
      <c r="N9363" s="4"/>
    </row>
    <row r="9364" spans="2:14">
      <c r="B9364" s="59" t="s">
        <v>15819</v>
      </c>
      <c r="C9364" s="7" t="s">
        <v>15820</v>
      </c>
      <c r="I9364" s="64"/>
      <c r="J9364" s="65"/>
      <c r="K9364" s="10"/>
      <c r="L9364" s="21">
        <v>4871.7241379310344</v>
      </c>
      <c r="M9364" s="68"/>
      <c r="N9364" s="4"/>
    </row>
    <row r="9365" spans="2:14">
      <c r="B9365" s="59" t="s">
        <v>15821</v>
      </c>
      <c r="C9365" s="7" t="s">
        <v>15822</v>
      </c>
      <c r="I9365" s="64"/>
      <c r="J9365" s="65"/>
      <c r="K9365" s="10"/>
      <c r="L9365" s="21">
        <v>5807.5011494252876</v>
      </c>
      <c r="M9365" s="68"/>
      <c r="N9365" s="4"/>
    </row>
    <row r="9366" spans="2:14">
      <c r="B9366" s="59" t="s">
        <v>15823</v>
      </c>
      <c r="C9366" s="7" t="s">
        <v>15824</v>
      </c>
      <c r="I9366" s="64"/>
      <c r="J9366" s="65"/>
      <c r="K9366" s="10"/>
      <c r="L9366" s="21">
        <v>5807.5011494252876</v>
      </c>
      <c r="M9366" s="68"/>
      <c r="N9366" s="4"/>
    </row>
    <row r="9367" spans="2:14">
      <c r="B9367" s="59" t="s">
        <v>15825</v>
      </c>
      <c r="C9367" s="7" t="s">
        <v>15826</v>
      </c>
      <c r="I9367" s="64"/>
      <c r="J9367" s="65"/>
      <c r="K9367" s="10"/>
      <c r="L9367" s="21">
        <v>4871.7241379310344</v>
      </c>
      <c r="M9367" s="68"/>
      <c r="N9367" s="4"/>
    </row>
    <row r="9368" spans="2:14">
      <c r="B9368" s="59" t="s">
        <v>15827</v>
      </c>
      <c r="C9368" s="7" t="s">
        <v>15828</v>
      </c>
      <c r="I9368" s="64"/>
      <c r="J9368" s="65"/>
      <c r="K9368" s="10"/>
      <c r="L9368" s="21">
        <v>4871.7241379310344</v>
      </c>
      <c r="M9368" s="68"/>
      <c r="N9368" s="4"/>
    </row>
    <row r="9369" spans="2:14">
      <c r="B9369" s="59" t="s">
        <v>15829</v>
      </c>
      <c r="C9369" s="7" t="s">
        <v>15830</v>
      </c>
      <c r="I9369" s="64"/>
      <c r="J9369" s="65"/>
      <c r="K9369" s="10"/>
      <c r="L9369" s="21">
        <v>4871.7241379310344</v>
      </c>
      <c r="M9369" s="68"/>
      <c r="N9369" s="4"/>
    </row>
    <row r="9370" spans="2:14">
      <c r="B9370" s="59" t="s">
        <v>15831</v>
      </c>
      <c r="C9370" s="7" t="s">
        <v>15832</v>
      </c>
      <c r="I9370" s="64"/>
      <c r="J9370" s="65"/>
      <c r="K9370" s="10"/>
      <c r="L9370" s="21">
        <v>5807.5011494252876</v>
      </c>
      <c r="M9370" s="68"/>
      <c r="N9370" s="4"/>
    </row>
    <row r="9371" spans="2:14">
      <c r="B9371" s="59" t="s">
        <v>15833</v>
      </c>
      <c r="C9371" s="7" t="s">
        <v>15834</v>
      </c>
      <c r="I9371" s="64"/>
      <c r="J9371" s="65"/>
      <c r="K9371" s="10"/>
      <c r="L9371" s="21">
        <v>5807.5011494252876</v>
      </c>
      <c r="M9371" s="68"/>
      <c r="N9371" s="4"/>
    </row>
    <row r="9372" spans="2:14">
      <c r="B9372" s="59" t="s">
        <v>15835</v>
      </c>
      <c r="C9372" s="7" t="s">
        <v>15836</v>
      </c>
      <c r="I9372" s="64"/>
      <c r="J9372" s="65"/>
      <c r="K9372" s="10"/>
      <c r="L9372" s="21">
        <v>7265.9735632183911</v>
      </c>
      <c r="M9372" s="68"/>
      <c r="N9372" s="4"/>
    </row>
    <row r="9373" spans="2:14">
      <c r="B9373" s="59" t="s">
        <v>15837</v>
      </c>
      <c r="C9373" s="7" t="s">
        <v>15838</v>
      </c>
      <c r="I9373" s="64"/>
      <c r="J9373" s="65"/>
      <c r="K9373" s="10"/>
      <c r="L9373" s="21">
        <v>7265.9735632183911</v>
      </c>
      <c r="M9373" s="68"/>
      <c r="N9373" s="4"/>
    </row>
    <row r="9374" spans="2:14">
      <c r="B9374" s="59" t="s">
        <v>15839</v>
      </c>
      <c r="C9374" s="7" t="s">
        <v>15840</v>
      </c>
      <c r="I9374" s="64"/>
      <c r="J9374" s="65"/>
      <c r="K9374" s="10"/>
      <c r="L9374" s="21">
        <v>7265.9735632183911</v>
      </c>
      <c r="M9374" s="68"/>
      <c r="N9374" s="4"/>
    </row>
    <row r="9375" spans="2:14">
      <c r="B9375" s="59" t="s">
        <v>15841</v>
      </c>
      <c r="C9375" s="7" t="s">
        <v>15842</v>
      </c>
      <c r="I9375" s="64"/>
      <c r="J9375" s="65"/>
      <c r="K9375" s="10"/>
      <c r="L9375" s="21">
        <v>8007.8965517241377</v>
      </c>
      <c r="M9375" s="68"/>
      <c r="N9375" s="4"/>
    </row>
    <row r="9376" spans="2:14">
      <c r="B9376" s="59" t="s">
        <v>15843</v>
      </c>
      <c r="C9376" s="7" t="s">
        <v>15844</v>
      </c>
      <c r="I9376" s="64"/>
      <c r="J9376" s="65"/>
      <c r="K9376" s="10"/>
      <c r="L9376" s="21">
        <v>8007.8965517241377</v>
      </c>
      <c r="M9376" s="68"/>
      <c r="N9376" s="4"/>
    </row>
    <row r="9377" spans="2:14">
      <c r="B9377" s="59" t="s">
        <v>15845</v>
      </c>
      <c r="C9377" s="7" t="s">
        <v>15846</v>
      </c>
      <c r="I9377" s="64"/>
      <c r="J9377" s="65"/>
      <c r="K9377" s="10"/>
      <c r="L9377" s="21">
        <v>8708.2068965517246</v>
      </c>
      <c r="M9377" s="68"/>
      <c r="N9377" s="4"/>
    </row>
    <row r="9378" spans="2:14">
      <c r="B9378" s="59" t="s">
        <v>15847</v>
      </c>
      <c r="C9378" s="7" t="s">
        <v>15848</v>
      </c>
      <c r="I9378" s="64"/>
      <c r="J9378" s="65"/>
      <c r="K9378" s="10"/>
      <c r="L9378" s="21">
        <v>8708.2068965517246</v>
      </c>
      <c r="M9378" s="68"/>
      <c r="N9378" s="4"/>
    </row>
    <row r="9379" spans="2:14">
      <c r="B9379" s="59" t="s">
        <v>15849</v>
      </c>
      <c r="C9379" s="7" t="s">
        <v>15850</v>
      </c>
      <c r="I9379" s="64"/>
      <c r="J9379" s="65"/>
      <c r="K9379" s="10"/>
      <c r="L9379" s="21">
        <v>8708.2068965517246</v>
      </c>
      <c r="M9379" s="68"/>
      <c r="N9379" s="4"/>
    </row>
    <row r="9380" spans="2:14">
      <c r="B9380" s="59" t="s">
        <v>15851</v>
      </c>
      <c r="C9380" s="7" t="s">
        <v>15852</v>
      </c>
      <c r="I9380" s="64"/>
      <c r="J9380" s="65"/>
      <c r="K9380" s="10"/>
      <c r="L9380" s="21">
        <v>9526.2505747126434</v>
      </c>
      <c r="M9380" s="68"/>
      <c r="N9380" s="4"/>
    </row>
    <row r="9381" spans="2:14">
      <c r="B9381" s="59" t="s">
        <v>15853</v>
      </c>
      <c r="C9381" s="7" t="s">
        <v>15854</v>
      </c>
      <c r="I9381" s="64"/>
      <c r="J9381" s="65"/>
      <c r="K9381" s="10"/>
      <c r="L9381" s="21">
        <v>9526.2505747126434</v>
      </c>
      <c r="M9381" s="68"/>
      <c r="N9381" s="4"/>
    </row>
    <row r="9382" spans="2:14">
      <c r="B9382" s="59" t="s">
        <v>15855</v>
      </c>
      <c r="C9382" s="7" t="s">
        <v>15856</v>
      </c>
      <c r="I9382" s="64"/>
      <c r="J9382" s="65"/>
      <c r="K9382" s="10"/>
      <c r="L9382" s="21">
        <v>4056.2178160919543</v>
      </c>
      <c r="M9382" s="68"/>
      <c r="N9382" s="4"/>
    </row>
    <row r="9383" spans="2:14">
      <c r="B9383" s="59" t="s">
        <v>15857</v>
      </c>
      <c r="C9383" s="7" t="s">
        <v>15858</v>
      </c>
      <c r="I9383" s="64"/>
      <c r="J9383" s="65"/>
      <c r="K9383" s="10"/>
      <c r="L9383" s="21">
        <v>4056.2178160919543</v>
      </c>
      <c r="M9383" s="68"/>
      <c r="N9383" s="4"/>
    </row>
    <row r="9384" spans="2:14">
      <c r="B9384" s="59" t="s">
        <v>15859</v>
      </c>
      <c r="C9384" s="7" t="s">
        <v>15860</v>
      </c>
      <c r="I9384" s="64"/>
      <c r="J9384" s="65"/>
      <c r="K9384" s="10"/>
      <c r="L9384" s="21">
        <v>4056.2178160919543</v>
      </c>
      <c r="M9384" s="68"/>
      <c r="N9384" s="4"/>
    </row>
    <row r="9385" spans="2:14">
      <c r="B9385" s="59" t="s">
        <v>15861</v>
      </c>
      <c r="C9385" s="7" t="s">
        <v>15862</v>
      </c>
      <c r="I9385" s="64"/>
      <c r="J9385" s="65"/>
      <c r="K9385" s="10"/>
      <c r="L9385" s="21">
        <v>4498.225287356322</v>
      </c>
      <c r="M9385" s="68"/>
      <c r="N9385" s="4"/>
    </row>
    <row r="9386" spans="2:14">
      <c r="B9386" s="59" t="s">
        <v>15863</v>
      </c>
      <c r="C9386" s="7" t="s">
        <v>15864</v>
      </c>
      <c r="I9386" s="64"/>
      <c r="J9386" s="65"/>
      <c r="K9386" s="10"/>
      <c r="L9386" s="21">
        <v>4498.225287356322</v>
      </c>
      <c r="M9386" s="68"/>
      <c r="N9386" s="4"/>
    </row>
    <row r="9387" spans="2:14">
      <c r="B9387" s="59" t="s">
        <v>15865</v>
      </c>
      <c r="C9387" s="7" t="s">
        <v>15866</v>
      </c>
      <c r="I9387" s="64"/>
      <c r="J9387" s="65"/>
      <c r="K9387" s="10"/>
      <c r="L9387" s="21">
        <v>4056.2178160919543</v>
      </c>
      <c r="M9387" s="68"/>
      <c r="N9387" s="4"/>
    </row>
    <row r="9388" spans="2:14">
      <c r="B9388" s="59" t="s">
        <v>15867</v>
      </c>
      <c r="C9388" s="7" t="s">
        <v>15868</v>
      </c>
      <c r="I9388" s="64"/>
      <c r="J9388" s="65"/>
      <c r="K9388" s="10"/>
      <c r="L9388" s="21">
        <v>4056.2178160919543</v>
      </c>
      <c r="M9388" s="68"/>
      <c r="N9388" s="4"/>
    </row>
    <row r="9389" spans="2:14">
      <c r="B9389" s="59" t="s">
        <v>15869</v>
      </c>
      <c r="C9389" s="7" t="s">
        <v>15870</v>
      </c>
      <c r="I9389" s="64"/>
      <c r="J9389" s="65"/>
      <c r="K9389" s="10"/>
      <c r="L9389" s="21">
        <v>4056.2178160919543</v>
      </c>
      <c r="M9389" s="68"/>
      <c r="N9389" s="4"/>
    </row>
    <row r="9390" spans="2:14">
      <c r="B9390" s="59" t="s">
        <v>15871</v>
      </c>
      <c r="C9390" s="7" t="s">
        <v>15872</v>
      </c>
      <c r="I9390" s="64"/>
      <c r="J9390" s="65"/>
      <c r="K9390" s="10"/>
      <c r="L9390" s="21">
        <v>4498.225287356322</v>
      </c>
      <c r="M9390" s="68"/>
      <c r="N9390" s="4"/>
    </row>
    <row r="9391" spans="2:14">
      <c r="B9391" s="59" t="s">
        <v>15873</v>
      </c>
      <c r="C9391" s="7" t="s">
        <v>15874</v>
      </c>
      <c r="I9391" s="64"/>
      <c r="J9391" s="65"/>
      <c r="K9391" s="10"/>
      <c r="L9391" s="21">
        <v>4498.225287356322</v>
      </c>
      <c r="M9391" s="68"/>
      <c r="N9391" s="4"/>
    </row>
    <row r="9392" spans="2:14">
      <c r="B9392" s="59" t="s">
        <v>15875</v>
      </c>
      <c r="C9392" s="7" t="s">
        <v>15876</v>
      </c>
      <c r="I9392" s="64"/>
      <c r="J9392" s="65"/>
      <c r="K9392" s="10"/>
      <c r="L9392" s="21">
        <v>5618.7218390804601</v>
      </c>
      <c r="M9392" s="68"/>
      <c r="N9392" s="4"/>
    </row>
    <row r="9393" spans="2:14">
      <c r="B9393" s="59" t="s">
        <v>15877</v>
      </c>
      <c r="C9393" s="7" t="s">
        <v>15878</v>
      </c>
      <c r="I9393" s="64"/>
      <c r="J9393" s="65"/>
      <c r="K9393" s="10"/>
      <c r="L9393" s="21">
        <v>5618.7218390804601</v>
      </c>
      <c r="M9393" s="68"/>
      <c r="N9393" s="4"/>
    </row>
    <row r="9394" spans="2:14">
      <c r="B9394" s="59" t="s">
        <v>15879</v>
      </c>
      <c r="C9394" s="7" t="s">
        <v>15880</v>
      </c>
      <c r="I9394" s="64"/>
      <c r="J9394" s="65"/>
      <c r="K9394" s="10"/>
      <c r="L9394" s="21">
        <v>5618.7218390804601</v>
      </c>
      <c r="M9394" s="68"/>
      <c r="N9394" s="4"/>
    </row>
    <row r="9395" spans="2:14">
      <c r="B9395" s="59" t="s">
        <v>15881</v>
      </c>
      <c r="C9395" s="7" t="s">
        <v>15882</v>
      </c>
      <c r="I9395" s="64"/>
      <c r="J9395" s="65"/>
      <c r="K9395" s="10"/>
      <c r="L9395" s="21">
        <v>6163.2385057471265</v>
      </c>
      <c r="M9395" s="68"/>
      <c r="N9395" s="4"/>
    </row>
    <row r="9396" spans="2:14">
      <c r="B9396" s="59" t="s">
        <v>15883</v>
      </c>
      <c r="C9396" s="7" t="s">
        <v>15884</v>
      </c>
      <c r="I9396" s="64"/>
      <c r="J9396" s="65"/>
      <c r="K9396" s="10"/>
      <c r="L9396" s="21">
        <v>6163.2385057471265</v>
      </c>
      <c r="M9396" s="68"/>
      <c r="N9396" s="4"/>
    </row>
    <row r="9397" spans="2:14">
      <c r="B9397" s="59" t="s">
        <v>15885</v>
      </c>
      <c r="C9397" s="7" t="s">
        <v>15886</v>
      </c>
      <c r="I9397" s="64"/>
      <c r="J9397" s="65"/>
      <c r="K9397" s="10"/>
      <c r="L9397" s="21">
        <v>6081.0281609195399</v>
      </c>
      <c r="M9397" s="68"/>
      <c r="N9397" s="4"/>
    </row>
    <row r="9398" spans="2:14">
      <c r="B9398" s="59" t="s">
        <v>15887</v>
      </c>
      <c r="C9398" s="7" t="s">
        <v>15888</v>
      </c>
      <c r="I9398" s="64"/>
      <c r="J9398" s="65"/>
      <c r="K9398" s="10"/>
      <c r="L9398" s="21">
        <v>6081.0281609195399</v>
      </c>
      <c r="M9398" s="68"/>
      <c r="N9398" s="4"/>
    </row>
    <row r="9399" spans="2:14">
      <c r="B9399" s="59" t="s">
        <v>15889</v>
      </c>
      <c r="C9399" s="7" t="s">
        <v>15890</v>
      </c>
      <c r="I9399" s="64"/>
      <c r="J9399" s="65"/>
      <c r="K9399" s="10"/>
      <c r="L9399" s="21">
        <v>6081.0281609195399</v>
      </c>
      <c r="M9399" s="68"/>
      <c r="N9399" s="4"/>
    </row>
    <row r="9400" spans="2:14">
      <c r="B9400" s="59" t="s">
        <v>15891</v>
      </c>
      <c r="C9400" s="7" t="s">
        <v>15892</v>
      </c>
      <c r="I9400" s="64"/>
      <c r="J9400" s="65"/>
      <c r="K9400" s="10"/>
      <c r="L9400" s="21">
        <v>6626.0522988505745</v>
      </c>
      <c r="M9400" s="68"/>
      <c r="N9400" s="4"/>
    </row>
    <row r="9401" spans="2:14">
      <c r="B9401" s="59" t="s">
        <v>15893</v>
      </c>
      <c r="C9401" s="7" t="s">
        <v>15894</v>
      </c>
      <c r="I9401" s="64"/>
      <c r="J9401" s="65"/>
      <c r="K9401" s="10"/>
      <c r="L9401" s="21">
        <v>6626.0522988505745</v>
      </c>
      <c r="M9401" s="68"/>
      <c r="N9401" s="4"/>
    </row>
    <row r="9402" spans="2:14">
      <c r="B9402" s="59" t="s">
        <v>15895</v>
      </c>
      <c r="C9402" s="7" t="s">
        <v>15896</v>
      </c>
      <c r="I9402" s="64"/>
      <c r="J9402" s="65"/>
      <c r="K9402" s="10"/>
      <c r="L9402" s="21">
        <v>5260.9545977011494</v>
      </c>
      <c r="M9402" s="68"/>
      <c r="N9402" s="4"/>
    </row>
    <row r="9403" spans="2:14">
      <c r="B9403" s="59" t="s">
        <v>15897</v>
      </c>
      <c r="C9403" s="7" t="s">
        <v>15898</v>
      </c>
      <c r="I9403" s="64"/>
      <c r="J9403" s="65"/>
      <c r="K9403" s="10"/>
      <c r="L9403" s="21">
        <v>5260.9545977011494</v>
      </c>
      <c r="M9403" s="68"/>
      <c r="N9403" s="4"/>
    </row>
    <row r="9404" spans="2:14">
      <c r="B9404" s="59" t="s">
        <v>15899</v>
      </c>
      <c r="C9404" s="7" t="s">
        <v>15900</v>
      </c>
      <c r="I9404" s="64"/>
      <c r="J9404" s="65"/>
      <c r="K9404" s="10"/>
      <c r="L9404" s="21">
        <v>5260.9545977011494</v>
      </c>
      <c r="M9404" s="68"/>
      <c r="N9404" s="4"/>
    </row>
    <row r="9405" spans="2:14">
      <c r="B9405" s="59" t="s">
        <v>15901</v>
      </c>
      <c r="C9405" s="7" t="s">
        <v>15902</v>
      </c>
      <c r="I9405" s="64"/>
      <c r="J9405" s="65"/>
      <c r="K9405" s="10"/>
      <c r="L9405" s="21">
        <v>5260.9545977011494</v>
      </c>
      <c r="M9405" s="68"/>
      <c r="N9405" s="4"/>
    </row>
    <row r="9406" spans="2:14">
      <c r="B9406" s="59" t="s">
        <v>15903</v>
      </c>
      <c r="C9406" s="7" t="s">
        <v>15904</v>
      </c>
      <c r="I9406" s="64"/>
      <c r="J9406" s="65"/>
      <c r="K9406" s="10"/>
      <c r="L9406" s="21">
        <v>6082.0431034482754</v>
      </c>
      <c r="M9406" s="68"/>
      <c r="N9406" s="4"/>
    </row>
    <row r="9407" spans="2:14">
      <c r="B9407" s="59" t="s">
        <v>15905</v>
      </c>
      <c r="C9407" s="7" t="s">
        <v>15906</v>
      </c>
      <c r="I9407" s="64"/>
      <c r="J9407" s="65"/>
      <c r="K9407" s="10"/>
      <c r="L9407" s="21">
        <v>6082.0431034482754</v>
      </c>
      <c r="M9407" s="68"/>
      <c r="N9407" s="4"/>
    </row>
    <row r="9408" spans="2:14">
      <c r="B9408" s="59" t="s">
        <v>15907</v>
      </c>
      <c r="C9408" s="7" t="s">
        <v>15908</v>
      </c>
      <c r="I9408" s="64"/>
      <c r="J9408" s="65"/>
      <c r="K9408" s="10"/>
      <c r="L9408" s="21">
        <v>6082.0431034482754</v>
      </c>
      <c r="M9408" s="68"/>
      <c r="N9408" s="4"/>
    </row>
    <row r="9409" spans="2:14">
      <c r="B9409" s="59" t="s">
        <v>15909</v>
      </c>
      <c r="C9409" s="7" t="s">
        <v>15910</v>
      </c>
      <c r="I9409" s="64"/>
      <c r="J9409" s="65"/>
      <c r="K9409" s="10"/>
      <c r="L9409" s="21">
        <v>6746.8304597701153</v>
      </c>
      <c r="M9409" s="68"/>
      <c r="N9409" s="4"/>
    </row>
    <row r="9410" spans="2:14">
      <c r="B9410" s="59" t="s">
        <v>15911</v>
      </c>
      <c r="C9410" s="7" t="s">
        <v>15912</v>
      </c>
      <c r="I9410" s="64"/>
      <c r="J9410" s="65"/>
      <c r="K9410" s="10"/>
      <c r="L9410" s="21">
        <v>6746.8304597701153</v>
      </c>
      <c r="M9410" s="68"/>
      <c r="N9410" s="4"/>
    </row>
    <row r="9411" spans="2:14">
      <c r="B9411" s="59" t="s">
        <v>15913</v>
      </c>
      <c r="C9411" s="7" t="s">
        <v>15914</v>
      </c>
      <c r="I9411" s="64"/>
      <c r="J9411" s="65"/>
      <c r="K9411" s="10"/>
      <c r="L9411" s="21">
        <v>6082.0431034482754</v>
      </c>
      <c r="M9411" s="68"/>
      <c r="N9411" s="4"/>
    </row>
    <row r="9412" spans="2:14">
      <c r="B9412" s="59" t="s">
        <v>15915</v>
      </c>
      <c r="C9412" s="7" t="s">
        <v>15916</v>
      </c>
      <c r="I9412" s="64"/>
      <c r="J9412" s="65"/>
      <c r="K9412" s="10"/>
      <c r="L9412" s="21">
        <v>6082.0431034482754</v>
      </c>
      <c r="M9412" s="68"/>
      <c r="N9412" s="4"/>
    </row>
    <row r="9413" spans="2:14">
      <c r="B9413" s="59" t="s">
        <v>15917</v>
      </c>
      <c r="C9413" s="7" t="s">
        <v>15918</v>
      </c>
      <c r="I9413" s="64"/>
      <c r="J9413" s="65"/>
      <c r="K9413" s="10"/>
      <c r="L9413" s="21">
        <v>6082.0431034482754</v>
      </c>
      <c r="M9413" s="68"/>
      <c r="N9413" s="4"/>
    </row>
    <row r="9414" spans="2:14">
      <c r="B9414" s="59" t="s">
        <v>15919</v>
      </c>
      <c r="C9414" s="7" t="s">
        <v>15920</v>
      </c>
      <c r="I9414" s="64"/>
      <c r="J9414" s="65"/>
      <c r="K9414" s="10"/>
      <c r="L9414" s="21">
        <v>6746.8304597701153</v>
      </c>
      <c r="M9414" s="68"/>
      <c r="N9414" s="4"/>
    </row>
    <row r="9415" spans="2:14">
      <c r="B9415" s="59" t="s">
        <v>15921</v>
      </c>
      <c r="C9415" s="7" t="s">
        <v>15922</v>
      </c>
      <c r="I9415" s="64"/>
      <c r="J9415" s="65"/>
      <c r="K9415" s="10"/>
      <c r="L9415" s="21">
        <v>6746.8304597701153</v>
      </c>
      <c r="M9415" s="68"/>
      <c r="N9415" s="4"/>
    </row>
    <row r="9416" spans="2:14">
      <c r="B9416" s="59" t="s">
        <v>15923</v>
      </c>
      <c r="C9416" s="7" t="s">
        <v>15924</v>
      </c>
      <c r="I9416" s="64"/>
      <c r="J9416" s="65"/>
      <c r="K9416" s="10"/>
      <c r="L9416" s="21">
        <v>8426.560344827587</v>
      </c>
      <c r="M9416" s="68"/>
      <c r="N9416" s="4"/>
    </row>
    <row r="9417" spans="2:14">
      <c r="B9417" s="59" t="s">
        <v>15925</v>
      </c>
      <c r="C9417" s="7" t="s">
        <v>15926</v>
      </c>
      <c r="I9417" s="64"/>
      <c r="J9417" s="65"/>
      <c r="K9417" s="10"/>
      <c r="L9417" s="21">
        <v>8426.560344827587</v>
      </c>
      <c r="M9417" s="68"/>
      <c r="N9417" s="4"/>
    </row>
    <row r="9418" spans="2:14">
      <c r="B9418" s="59" t="s">
        <v>15927</v>
      </c>
      <c r="C9418" s="7" t="s">
        <v>15928</v>
      </c>
      <c r="I9418" s="64"/>
      <c r="J9418" s="65"/>
      <c r="K9418" s="10"/>
      <c r="L9418" s="21">
        <v>8426.560344827587</v>
      </c>
      <c r="M9418" s="68"/>
      <c r="N9418" s="4"/>
    </row>
    <row r="9419" spans="2:14">
      <c r="B9419" s="59" t="s">
        <v>15929</v>
      </c>
      <c r="C9419" s="7" t="s">
        <v>15930</v>
      </c>
      <c r="I9419" s="64"/>
      <c r="J9419" s="65"/>
      <c r="K9419" s="10"/>
      <c r="L9419" s="21">
        <v>9244.6040229885057</v>
      </c>
      <c r="M9419" s="68"/>
      <c r="N9419" s="4"/>
    </row>
    <row r="9420" spans="2:14">
      <c r="B9420" s="59" t="s">
        <v>15931</v>
      </c>
      <c r="C9420" s="7" t="s">
        <v>15932</v>
      </c>
      <c r="I9420" s="64"/>
      <c r="J9420" s="65"/>
      <c r="K9420" s="10"/>
      <c r="L9420" s="21">
        <v>9244.6040229885057</v>
      </c>
      <c r="M9420" s="68"/>
      <c r="N9420" s="4"/>
    </row>
    <row r="9421" spans="2:14">
      <c r="B9421" s="59" t="s">
        <v>15933</v>
      </c>
      <c r="C9421" s="7" t="s">
        <v>15934</v>
      </c>
      <c r="I9421" s="64"/>
      <c r="J9421" s="65"/>
      <c r="K9421" s="10"/>
      <c r="L9421" s="21">
        <v>9121.2885057471267</v>
      </c>
      <c r="M9421" s="68"/>
      <c r="N9421" s="4"/>
    </row>
    <row r="9422" spans="2:14">
      <c r="B9422" s="59" t="s">
        <v>15935</v>
      </c>
      <c r="C9422" s="7" t="s">
        <v>15936</v>
      </c>
      <c r="I9422" s="64"/>
      <c r="J9422" s="65"/>
      <c r="K9422" s="10"/>
      <c r="L9422" s="21">
        <v>9121.2885057471267</v>
      </c>
      <c r="M9422" s="68"/>
      <c r="N9422" s="4"/>
    </row>
    <row r="9423" spans="2:14">
      <c r="B9423" s="59" t="s">
        <v>15937</v>
      </c>
      <c r="C9423" s="7" t="s">
        <v>15938</v>
      </c>
      <c r="I9423" s="64"/>
      <c r="J9423" s="65"/>
      <c r="K9423" s="10"/>
      <c r="L9423" s="21">
        <v>9121.2885057471267</v>
      </c>
      <c r="M9423" s="68"/>
      <c r="N9423" s="4"/>
    </row>
    <row r="9424" spans="2:14">
      <c r="B9424" s="59" t="s">
        <v>15939</v>
      </c>
      <c r="C9424" s="7" t="s">
        <v>15940</v>
      </c>
      <c r="I9424" s="64"/>
      <c r="J9424" s="65"/>
      <c r="K9424" s="10"/>
      <c r="L9424" s="21">
        <v>9939.3321839080472</v>
      </c>
      <c r="M9424" s="68"/>
      <c r="N9424" s="4"/>
    </row>
    <row r="9425" spans="2:14">
      <c r="B9425" s="59" t="s">
        <v>15941</v>
      </c>
      <c r="C9425" s="7" t="s">
        <v>15942</v>
      </c>
      <c r="I9425" s="64"/>
      <c r="J9425" s="65"/>
      <c r="K9425" s="10"/>
      <c r="L9425" s="21">
        <v>9939.3321839080472</v>
      </c>
      <c r="M9425" s="68"/>
      <c r="N9425" s="4"/>
    </row>
    <row r="9426" spans="2:14">
      <c r="B9426" s="59" t="s">
        <v>15943</v>
      </c>
      <c r="C9426" s="7" t="s">
        <v>15944</v>
      </c>
      <c r="I9426" s="64"/>
      <c r="J9426" s="65"/>
      <c r="K9426" s="10"/>
      <c r="L9426" s="21">
        <v>4684.9747126436778</v>
      </c>
      <c r="M9426" s="68"/>
      <c r="N9426" s="4"/>
    </row>
    <row r="9427" spans="2:14">
      <c r="B9427" s="59" t="s">
        <v>15945</v>
      </c>
      <c r="C9427" s="7" t="s">
        <v>15946</v>
      </c>
      <c r="I9427" s="64"/>
      <c r="J9427" s="65"/>
      <c r="K9427" s="10"/>
      <c r="L9427" s="21">
        <v>4684.9747126436778</v>
      </c>
      <c r="M9427" s="68"/>
      <c r="N9427" s="4"/>
    </row>
    <row r="9428" spans="2:14">
      <c r="B9428" s="59" t="s">
        <v>15947</v>
      </c>
      <c r="C9428" s="7" t="s">
        <v>15948</v>
      </c>
      <c r="I9428" s="64"/>
      <c r="J9428" s="65"/>
      <c r="K9428" s="10"/>
      <c r="L9428" s="21">
        <v>4684.9747126436778</v>
      </c>
      <c r="M9428" s="68"/>
      <c r="N9428" s="4"/>
    </row>
    <row r="9429" spans="2:14">
      <c r="B9429" s="59" t="s">
        <v>15949</v>
      </c>
      <c r="C9429" s="7" t="s">
        <v>15950</v>
      </c>
      <c r="I9429" s="64"/>
      <c r="J9429" s="65"/>
      <c r="K9429" s="10"/>
      <c r="L9429" s="21">
        <v>5178.7442528735628</v>
      </c>
      <c r="M9429" s="68"/>
      <c r="N9429" s="4"/>
    </row>
    <row r="9430" spans="2:14">
      <c r="B9430" s="59" t="s">
        <v>15951</v>
      </c>
      <c r="C9430" s="7" t="s">
        <v>15952</v>
      </c>
      <c r="I9430" s="64"/>
      <c r="J9430" s="65"/>
      <c r="K9430" s="10"/>
      <c r="L9430" s="21">
        <v>5178.7442528735628</v>
      </c>
      <c r="M9430" s="68"/>
      <c r="N9430" s="4"/>
    </row>
    <row r="9431" spans="2:14">
      <c r="B9431" s="59" t="s">
        <v>15953</v>
      </c>
      <c r="C9431" s="7" t="s">
        <v>15954</v>
      </c>
      <c r="I9431" s="64"/>
      <c r="J9431" s="65"/>
      <c r="K9431" s="10"/>
      <c r="L9431" s="21">
        <v>4684.9747126436778</v>
      </c>
      <c r="M9431" s="68"/>
      <c r="N9431" s="4"/>
    </row>
    <row r="9432" spans="2:14">
      <c r="B9432" s="59" t="s">
        <v>15955</v>
      </c>
      <c r="C9432" s="7" t="s">
        <v>15956</v>
      </c>
      <c r="I9432" s="64"/>
      <c r="J9432" s="65"/>
      <c r="K9432" s="10"/>
      <c r="L9432" s="21">
        <v>4684.9747126436778</v>
      </c>
      <c r="M9432" s="68"/>
      <c r="N9432" s="4"/>
    </row>
    <row r="9433" spans="2:14">
      <c r="B9433" s="59" t="s">
        <v>15957</v>
      </c>
      <c r="C9433" s="7" t="s">
        <v>15958</v>
      </c>
      <c r="I9433" s="64"/>
      <c r="J9433" s="65"/>
      <c r="K9433" s="10"/>
      <c r="L9433" s="21">
        <v>4684.9747126436778</v>
      </c>
      <c r="M9433" s="68"/>
      <c r="N9433" s="4"/>
    </row>
    <row r="9434" spans="2:14">
      <c r="B9434" s="59" t="s">
        <v>15959</v>
      </c>
      <c r="C9434" s="7" t="s">
        <v>15960</v>
      </c>
      <c r="I9434" s="64"/>
      <c r="J9434" s="65"/>
      <c r="K9434" s="10"/>
      <c r="L9434" s="21">
        <v>5178.7442528735628</v>
      </c>
      <c r="M9434" s="68"/>
      <c r="N9434" s="4"/>
    </row>
    <row r="9435" spans="2:14">
      <c r="B9435" s="59" t="s">
        <v>15961</v>
      </c>
      <c r="C9435" s="7" t="s">
        <v>15962</v>
      </c>
      <c r="I9435" s="64"/>
      <c r="J9435" s="65"/>
      <c r="K9435" s="10"/>
      <c r="L9435" s="21">
        <v>5178.7442528735628</v>
      </c>
      <c r="M9435" s="68"/>
      <c r="N9435" s="4"/>
    </row>
    <row r="9436" spans="2:14">
      <c r="B9436" s="59" t="s">
        <v>15963</v>
      </c>
      <c r="C9436" s="7" t="s">
        <v>15964</v>
      </c>
      <c r="I9436" s="64"/>
      <c r="J9436" s="65"/>
      <c r="K9436" s="10"/>
      <c r="L9436" s="21">
        <v>5996.7879310344824</v>
      </c>
      <c r="M9436" s="68"/>
      <c r="N9436" s="4"/>
    </row>
    <row r="9437" spans="2:14">
      <c r="B9437" s="59" t="s">
        <v>15965</v>
      </c>
      <c r="C9437" s="7" t="s">
        <v>15966</v>
      </c>
      <c r="I9437" s="64"/>
      <c r="J9437" s="65"/>
      <c r="K9437" s="10"/>
      <c r="L9437" s="21">
        <v>5996.7879310344824</v>
      </c>
      <c r="M9437" s="68"/>
      <c r="N9437" s="4"/>
    </row>
    <row r="9438" spans="2:14">
      <c r="B9438" s="59" t="s">
        <v>15967</v>
      </c>
      <c r="C9438" s="7" t="s">
        <v>15968</v>
      </c>
      <c r="I9438" s="64"/>
      <c r="J9438" s="65"/>
      <c r="K9438" s="10"/>
      <c r="L9438" s="21">
        <v>5996.7879310344824</v>
      </c>
      <c r="M9438" s="68"/>
      <c r="N9438" s="4"/>
    </row>
    <row r="9439" spans="2:14">
      <c r="B9439" s="59" t="s">
        <v>15969</v>
      </c>
      <c r="C9439" s="7" t="s">
        <v>15970</v>
      </c>
      <c r="I9439" s="64"/>
      <c r="J9439" s="65"/>
      <c r="K9439" s="10"/>
      <c r="L9439" s="21">
        <v>6542.3195402298852</v>
      </c>
      <c r="M9439" s="68"/>
      <c r="N9439" s="4"/>
    </row>
    <row r="9440" spans="2:14">
      <c r="B9440" s="59" t="s">
        <v>15971</v>
      </c>
      <c r="C9440" s="7" t="s">
        <v>15972</v>
      </c>
      <c r="I9440" s="64"/>
      <c r="J9440" s="65"/>
      <c r="K9440" s="10"/>
      <c r="L9440" s="21">
        <v>6542.3195402298852</v>
      </c>
      <c r="M9440" s="68"/>
      <c r="N9440" s="4"/>
    </row>
    <row r="9441" spans="2:14">
      <c r="B9441" s="59" t="s">
        <v>15973</v>
      </c>
      <c r="C9441" s="7" t="s">
        <v>15974</v>
      </c>
      <c r="I9441" s="64"/>
      <c r="J9441" s="65"/>
      <c r="K9441" s="10"/>
      <c r="L9441" s="21">
        <v>6542.3195402298852</v>
      </c>
      <c r="M9441" s="68"/>
      <c r="N9441" s="4"/>
    </row>
    <row r="9442" spans="2:14">
      <c r="B9442" s="59" t="s">
        <v>15975</v>
      </c>
      <c r="C9442" s="7" t="s">
        <v>15976</v>
      </c>
      <c r="I9442" s="64"/>
      <c r="J9442" s="65"/>
      <c r="K9442" s="10"/>
      <c r="L9442" s="21">
        <v>6542.3195402298852</v>
      </c>
      <c r="M9442" s="68"/>
      <c r="N9442" s="4"/>
    </row>
    <row r="9443" spans="2:14">
      <c r="B9443" s="59" t="s">
        <v>15977</v>
      </c>
      <c r="C9443" s="7" t="s">
        <v>15978</v>
      </c>
      <c r="I9443" s="64"/>
      <c r="J9443" s="65"/>
      <c r="K9443" s="10"/>
      <c r="L9443" s="21">
        <v>6542.3195402298852</v>
      </c>
      <c r="M9443" s="68"/>
      <c r="N9443" s="4"/>
    </row>
    <row r="9444" spans="2:14">
      <c r="B9444" s="59" t="s">
        <v>15979</v>
      </c>
      <c r="C9444" s="7" t="s">
        <v>15980</v>
      </c>
      <c r="I9444" s="64"/>
      <c r="J9444" s="65"/>
      <c r="K9444" s="10"/>
      <c r="L9444" s="21">
        <v>7086.3287356321835</v>
      </c>
      <c r="M9444" s="68"/>
      <c r="N9444" s="4"/>
    </row>
    <row r="9445" spans="2:14">
      <c r="B9445" s="59" t="s">
        <v>15981</v>
      </c>
      <c r="C9445" s="7" t="s">
        <v>15982</v>
      </c>
      <c r="I9445" s="64"/>
      <c r="J9445" s="65"/>
      <c r="K9445" s="10"/>
      <c r="L9445" s="21">
        <v>7086.3287356321835</v>
      </c>
      <c r="M9445" s="68"/>
      <c r="N9445" s="4"/>
    </row>
    <row r="9446" spans="2:14">
      <c r="B9446" s="59" t="s">
        <v>15983</v>
      </c>
      <c r="C9446" s="7" t="s">
        <v>15984</v>
      </c>
      <c r="I9446" s="64"/>
      <c r="J9446" s="65"/>
      <c r="K9446" s="10"/>
      <c r="L9446" s="21">
        <v>5724.7833333333328</v>
      </c>
      <c r="M9446" s="68"/>
      <c r="N9446" s="4"/>
    </row>
    <row r="9447" spans="2:14">
      <c r="B9447" s="59" t="s">
        <v>15985</v>
      </c>
      <c r="C9447" s="7" t="s">
        <v>15986</v>
      </c>
      <c r="I9447" s="64"/>
      <c r="J9447" s="65"/>
      <c r="K9447" s="10"/>
      <c r="L9447" s="21">
        <v>5724.7833333333328</v>
      </c>
      <c r="M9447" s="68"/>
      <c r="N9447" s="4"/>
    </row>
    <row r="9448" spans="2:14">
      <c r="B9448" s="59" t="s">
        <v>15987</v>
      </c>
      <c r="C9448" s="7" t="s">
        <v>15988</v>
      </c>
      <c r="I9448" s="64"/>
      <c r="J9448" s="65"/>
      <c r="K9448" s="10"/>
      <c r="L9448" s="21">
        <v>5724.7833333333328</v>
      </c>
      <c r="M9448" s="68"/>
      <c r="N9448" s="4"/>
    </row>
    <row r="9449" spans="2:14">
      <c r="B9449" s="59" t="s">
        <v>15989</v>
      </c>
      <c r="C9449" s="7" t="s">
        <v>15990</v>
      </c>
      <c r="I9449" s="64"/>
      <c r="J9449" s="65"/>
      <c r="K9449" s="10"/>
      <c r="L9449" s="21">
        <v>5724.7833333333328</v>
      </c>
      <c r="M9449" s="68"/>
      <c r="N9449" s="4"/>
    </row>
    <row r="9450" spans="2:14">
      <c r="B9450" s="59" t="s">
        <v>15991</v>
      </c>
      <c r="C9450" s="7" t="s">
        <v>15992</v>
      </c>
      <c r="I9450" s="64"/>
      <c r="J9450" s="65"/>
      <c r="K9450" s="10"/>
      <c r="L9450" s="21">
        <v>7026.4471264367812</v>
      </c>
      <c r="M9450" s="68"/>
      <c r="N9450" s="4"/>
    </row>
    <row r="9451" spans="2:14">
      <c r="B9451" s="59" t="s">
        <v>15993</v>
      </c>
      <c r="C9451" s="7" t="s">
        <v>15994</v>
      </c>
      <c r="I9451" s="64"/>
      <c r="J9451" s="65"/>
      <c r="K9451" s="10"/>
      <c r="L9451" s="21">
        <v>7026.4471264367812</v>
      </c>
      <c r="M9451" s="68"/>
      <c r="N9451" s="4"/>
    </row>
    <row r="9452" spans="2:14">
      <c r="B9452" s="59" t="s">
        <v>15995</v>
      </c>
      <c r="C9452" s="7" t="s">
        <v>15996</v>
      </c>
      <c r="I9452" s="64"/>
      <c r="J9452" s="65"/>
      <c r="K9452" s="10"/>
      <c r="L9452" s="21">
        <v>7026.4471264367812</v>
      </c>
      <c r="M9452" s="68"/>
      <c r="N9452" s="4"/>
    </row>
    <row r="9453" spans="2:14">
      <c r="B9453" s="59" t="s">
        <v>15997</v>
      </c>
      <c r="C9453" s="7" t="s">
        <v>15998</v>
      </c>
      <c r="I9453" s="64"/>
      <c r="J9453" s="65"/>
      <c r="K9453" s="10"/>
      <c r="L9453" s="21">
        <v>7767.3551724137933</v>
      </c>
      <c r="M9453" s="68"/>
      <c r="N9453" s="4"/>
    </row>
    <row r="9454" spans="2:14">
      <c r="B9454" s="59" t="s">
        <v>15999</v>
      </c>
      <c r="C9454" s="7" t="s">
        <v>16000</v>
      </c>
      <c r="I9454" s="64"/>
      <c r="J9454" s="65"/>
      <c r="K9454" s="10"/>
      <c r="L9454" s="21">
        <v>7767.3551724137933</v>
      </c>
      <c r="M9454" s="68"/>
      <c r="N9454" s="4"/>
    </row>
    <row r="9455" spans="2:14">
      <c r="B9455" s="59" t="s">
        <v>16001</v>
      </c>
      <c r="C9455" s="7" t="s">
        <v>16002</v>
      </c>
      <c r="I9455" s="64"/>
      <c r="J9455" s="65"/>
      <c r="K9455" s="10"/>
      <c r="L9455" s="21">
        <v>7026.4471264367812</v>
      </c>
      <c r="M9455" s="68"/>
      <c r="N9455" s="4"/>
    </row>
    <row r="9456" spans="2:14">
      <c r="B9456" s="59" t="s">
        <v>16003</v>
      </c>
      <c r="C9456" s="7" t="s">
        <v>16004</v>
      </c>
      <c r="I9456" s="64"/>
      <c r="J9456" s="65"/>
      <c r="K9456" s="10"/>
      <c r="L9456" s="21">
        <v>7026.4471264367812</v>
      </c>
      <c r="M9456" s="68"/>
      <c r="N9456" s="4"/>
    </row>
    <row r="9457" spans="2:14">
      <c r="B9457" s="59" t="s">
        <v>16005</v>
      </c>
      <c r="C9457" s="7" t="s">
        <v>16006</v>
      </c>
      <c r="I9457" s="64"/>
      <c r="J9457" s="65"/>
      <c r="K9457" s="10"/>
      <c r="L9457" s="21">
        <v>7026.4471264367812</v>
      </c>
      <c r="M9457" s="68"/>
      <c r="N9457" s="4"/>
    </row>
    <row r="9458" spans="2:14">
      <c r="B9458" s="59" t="s">
        <v>16007</v>
      </c>
      <c r="C9458" s="7" t="s">
        <v>16008</v>
      </c>
      <c r="I9458" s="64"/>
      <c r="J9458" s="65"/>
      <c r="K9458" s="10"/>
      <c r="L9458" s="21">
        <v>7767.3551724137933</v>
      </c>
      <c r="M9458" s="68"/>
      <c r="N9458" s="4"/>
    </row>
    <row r="9459" spans="2:14">
      <c r="B9459" s="59" t="s">
        <v>16009</v>
      </c>
      <c r="C9459" s="7" t="s">
        <v>16010</v>
      </c>
      <c r="I9459" s="64"/>
      <c r="J9459" s="65"/>
      <c r="K9459" s="10"/>
      <c r="L9459" s="21">
        <v>7767.3551724137933</v>
      </c>
      <c r="M9459" s="68"/>
      <c r="N9459" s="4"/>
    </row>
    <row r="9460" spans="2:14">
      <c r="B9460" s="59" t="s">
        <v>16011</v>
      </c>
      <c r="C9460" s="7" t="s">
        <v>16012</v>
      </c>
      <c r="I9460" s="64"/>
      <c r="J9460" s="65"/>
      <c r="K9460" s="10"/>
      <c r="L9460" s="21">
        <v>8994.9281609195405</v>
      </c>
      <c r="M9460" s="68"/>
      <c r="N9460" s="4"/>
    </row>
    <row r="9461" spans="2:14">
      <c r="B9461" s="59" t="s">
        <v>16013</v>
      </c>
      <c r="C9461" s="7" t="s">
        <v>16014</v>
      </c>
      <c r="I9461" s="64"/>
      <c r="J9461" s="65"/>
      <c r="K9461" s="10"/>
      <c r="L9461" s="21">
        <v>8994.9281609195405</v>
      </c>
      <c r="M9461" s="68"/>
      <c r="N9461" s="4"/>
    </row>
    <row r="9462" spans="2:14">
      <c r="B9462" s="59" t="s">
        <v>16015</v>
      </c>
      <c r="C9462" s="7" t="s">
        <v>16016</v>
      </c>
      <c r="I9462" s="64"/>
      <c r="J9462" s="65"/>
      <c r="K9462" s="10"/>
      <c r="L9462" s="21">
        <v>8994.9281609195405</v>
      </c>
      <c r="M9462" s="68"/>
      <c r="N9462" s="4"/>
    </row>
    <row r="9463" spans="2:14">
      <c r="B9463" s="59" t="s">
        <v>16017</v>
      </c>
      <c r="C9463" s="7" t="s">
        <v>16018</v>
      </c>
      <c r="I9463" s="64"/>
      <c r="J9463" s="65"/>
      <c r="K9463" s="10"/>
      <c r="L9463" s="21">
        <v>9811.9568965517246</v>
      </c>
      <c r="M9463" s="68"/>
      <c r="N9463" s="4"/>
    </row>
    <row r="9464" spans="2:14">
      <c r="B9464" s="59" t="s">
        <v>16019</v>
      </c>
      <c r="C9464" s="7" t="s">
        <v>16020</v>
      </c>
      <c r="I9464" s="64"/>
      <c r="J9464" s="65"/>
      <c r="K9464" s="10"/>
      <c r="L9464" s="21">
        <v>9811.9568965517246</v>
      </c>
      <c r="M9464" s="68"/>
      <c r="N9464" s="4"/>
    </row>
    <row r="9465" spans="2:14">
      <c r="B9465" s="59" t="s">
        <v>16021</v>
      </c>
      <c r="C9465" s="7" t="s">
        <v>16022</v>
      </c>
      <c r="I9465" s="64"/>
      <c r="J9465" s="65"/>
      <c r="K9465" s="10"/>
      <c r="L9465" s="21">
        <v>9811.9568965517246</v>
      </c>
      <c r="M9465" s="68"/>
      <c r="N9465" s="4"/>
    </row>
    <row r="9466" spans="2:14">
      <c r="B9466" s="59" t="s">
        <v>16023</v>
      </c>
      <c r="C9466" s="7" t="s">
        <v>16024</v>
      </c>
      <c r="I9466" s="64"/>
      <c r="J9466" s="65"/>
      <c r="K9466" s="10"/>
      <c r="L9466" s="21">
        <v>9811.9568965517246</v>
      </c>
      <c r="M9466" s="68"/>
      <c r="N9466" s="4"/>
    </row>
    <row r="9467" spans="2:14">
      <c r="B9467" s="59" t="s">
        <v>16025</v>
      </c>
      <c r="C9467" s="7" t="s">
        <v>16026</v>
      </c>
      <c r="I9467" s="64"/>
      <c r="J9467" s="65"/>
      <c r="K9467" s="10"/>
      <c r="L9467" s="21">
        <v>9811.9568965517246</v>
      </c>
      <c r="M9467" s="68"/>
      <c r="N9467" s="4"/>
    </row>
    <row r="9468" spans="2:14">
      <c r="B9468" s="59" t="s">
        <v>16027</v>
      </c>
      <c r="C9468" s="7" t="s">
        <v>16028</v>
      </c>
      <c r="I9468" s="64"/>
      <c r="J9468" s="65"/>
      <c r="K9468" s="10"/>
      <c r="L9468" s="21">
        <v>10628.985632183909</v>
      </c>
      <c r="M9468" s="68"/>
      <c r="N9468" s="4"/>
    </row>
    <row r="9469" spans="2:14">
      <c r="B9469" s="59" t="s">
        <v>16029</v>
      </c>
      <c r="C9469" s="7" t="s">
        <v>16030</v>
      </c>
      <c r="I9469" s="64"/>
      <c r="J9469" s="65"/>
      <c r="K9469" s="10"/>
      <c r="L9469" s="21">
        <v>10628.985632183909</v>
      </c>
      <c r="M9469" s="68"/>
      <c r="N9469" s="4"/>
    </row>
    <row r="9470" spans="2:14">
      <c r="B9470" s="59" t="s">
        <v>16031</v>
      </c>
      <c r="C9470" s="7" t="s">
        <v>16032</v>
      </c>
      <c r="I9470" s="64"/>
      <c r="J9470" s="65"/>
      <c r="K9470" s="10"/>
      <c r="L9470" s="21">
        <v>5130.5344827586205</v>
      </c>
      <c r="M9470" s="68"/>
      <c r="N9470" s="4"/>
    </row>
    <row r="9471" spans="2:14">
      <c r="B9471" s="59" t="s">
        <v>16033</v>
      </c>
      <c r="C9471" s="7" t="s">
        <v>16034</v>
      </c>
      <c r="I9471" s="64"/>
      <c r="J9471" s="65"/>
      <c r="K9471" s="10"/>
      <c r="L9471" s="21">
        <v>5130.5344827586205</v>
      </c>
      <c r="M9471" s="68"/>
      <c r="N9471" s="4"/>
    </row>
    <row r="9472" spans="2:14">
      <c r="B9472" s="59" t="s">
        <v>16035</v>
      </c>
      <c r="C9472" s="7" t="s">
        <v>16036</v>
      </c>
      <c r="I9472" s="64"/>
      <c r="J9472" s="65"/>
      <c r="K9472" s="10"/>
      <c r="L9472" s="21">
        <v>5130.5344827586205</v>
      </c>
      <c r="M9472" s="68"/>
      <c r="N9472" s="4"/>
    </row>
    <row r="9473" spans="2:14">
      <c r="B9473" s="59" t="s">
        <v>16037</v>
      </c>
      <c r="C9473" s="7" t="s">
        <v>16038</v>
      </c>
      <c r="I9473" s="64"/>
      <c r="J9473" s="65"/>
      <c r="K9473" s="10"/>
      <c r="L9473" s="21">
        <v>5615.1695402298856</v>
      </c>
      <c r="M9473" s="68"/>
      <c r="N9473" s="4"/>
    </row>
    <row r="9474" spans="2:14">
      <c r="B9474" s="59" t="s">
        <v>16039</v>
      </c>
      <c r="C9474" s="7" t="s">
        <v>16040</v>
      </c>
      <c r="I9474" s="64"/>
      <c r="J9474" s="65"/>
      <c r="K9474" s="10"/>
      <c r="L9474" s="21">
        <v>5615.1695402298856</v>
      </c>
      <c r="M9474" s="68"/>
      <c r="N9474" s="4"/>
    </row>
    <row r="9475" spans="2:14">
      <c r="B9475" s="59" t="s">
        <v>16041</v>
      </c>
      <c r="C9475" s="7" t="s">
        <v>16042</v>
      </c>
      <c r="I9475" s="64"/>
      <c r="J9475" s="65"/>
      <c r="K9475" s="10"/>
      <c r="L9475" s="21">
        <v>5130.5344827586205</v>
      </c>
      <c r="M9475" s="68"/>
      <c r="N9475" s="4"/>
    </row>
    <row r="9476" spans="2:14">
      <c r="B9476" s="59" t="s">
        <v>16043</v>
      </c>
      <c r="C9476" s="7" t="s">
        <v>16044</v>
      </c>
      <c r="I9476" s="64"/>
      <c r="J9476" s="65"/>
      <c r="K9476" s="10"/>
      <c r="L9476" s="21">
        <v>5130.5344827586205</v>
      </c>
      <c r="M9476" s="68"/>
      <c r="N9476" s="4"/>
    </row>
    <row r="9477" spans="2:14">
      <c r="B9477" s="59" t="s">
        <v>16045</v>
      </c>
      <c r="C9477" s="7" t="s">
        <v>16046</v>
      </c>
      <c r="I9477" s="64"/>
      <c r="J9477" s="65"/>
      <c r="K9477" s="10"/>
      <c r="L9477" s="21">
        <v>5130.5344827586205</v>
      </c>
      <c r="M9477" s="68"/>
      <c r="N9477" s="4"/>
    </row>
    <row r="9478" spans="2:14">
      <c r="B9478" s="59" t="s">
        <v>16047</v>
      </c>
      <c r="C9478" s="7" t="s">
        <v>16048</v>
      </c>
      <c r="I9478" s="64"/>
      <c r="J9478" s="65"/>
      <c r="K9478" s="10"/>
      <c r="L9478" s="21">
        <v>5615.1695402298856</v>
      </c>
      <c r="M9478" s="68"/>
      <c r="N9478" s="4"/>
    </row>
    <row r="9479" spans="2:14">
      <c r="B9479" s="59" t="s">
        <v>16049</v>
      </c>
      <c r="C9479" s="7" t="s">
        <v>16050</v>
      </c>
      <c r="I9479" s="64"/>
      <c r="J9479" s="65"/>
      <c r="K9479" s="10"/>
      <c r="L9479" s="21">
        <v>5615.1695402298856</v>
      </c>
      <c r="M9479" s="68"/>
      <c r="N9479" s="4"/>
    </row>
    <row r="9480" spans="2:14">
      <c r="B9480" s="59" t="s">
        <v>16051</v>
      </c>
      <c r="C9480" s="7" t="s">
        <v>16052</v>
      </c>
      <c r="I9480" s="64"/>
      <c r="J9480" s="65"/>
      <c r="K9480" s="10"/>
      <c r="L9480" s="21">
        <v>6595.6040229885057</v>
      </c>
      <c r="M9480" s="68"/>
      <c r="N9480" s="4"/>
    </row>
    <row r="9481" spans="2:14">
      <c r="B9481" s="59" t="s">
        <v>16053</v>
      </c>
      <c r="C9481" s="7" t="s">
        <v>16054</v>
      </c>
      <c r="I9481" s="64"/>
      <c r="J9481" s="65"/>
      <c r="K9481" s="10"/>
      <c r="L9481" s="21">
        <v>6595.6040229885057</v>
      </c>
      <c r="M9481" s="68"/>
      <c r="N9481" s="4"/>
    </row>
    <row r="9482" spans="2:14">
      <c r="B9482" s="59" t="s">
        <v>16055</v>
      </c>
      <c r="C9482" s="7" t="s">
        <v>16056</v>
      </c>
      <c r="I9482" s="64"/>
      <c r="J9482" s="65"/>
      <c r="K9482" s="10"/>
      <c r="L9482" s="21">
        <v>6595.6040229885057</v>
      </c>
      <c r="M9482" s="68"/>
      <c r="N9482" s="4"/>
    </row>
    <row r="9483" spans="2:14">
      <c r="B9483" s="59" t="s">
        <v>16057</v>
      </c>
      <c r="C9483" s="7" t="s">
        <v>16058</v>
      </c>
      <c r="I9483" s="64"/>
      <c r="J9483" s="65"/>
      <c r="K9483" s="10"/>
      <c r="L9483" s="21">
        <v>7141.6431034482766</v>
      </c>
      <c r="M9483" s="68"/>
      <c r="N9483" s="4"/>
    </row>
    <row r="9484" spans="2:14">
      <c r="B9484" s="59" t="s">
        <v>16059</v>
      </c>
      <c r="C9484" s="7" t="s">
        <v>16060</v>
      </c>
      <c r="I9484" s="64"/>
      <c r="J9484" s="65"/>
      <c r="K9484" s="10"/>
      <c r="L9484" s="21">
        <v>7141.6431034482766</v>
      </c>
      <c r="M9484" s="68"/>
      <c r="N9484" s="4"/>
    </row>
    <row r="9485" spans="2:14">
      <c r="B9485" s="59" t="s">
        <v>16061</v>
      </c>
      <c r="C9485" s="7" t="s">
        <v>16062</v>
      </c>
      <c r="I9485" s="64"/>
      <c r="J9485" s="65"/>
      <c r="K9485" s="10"/>
      <c r="L9485" s="21">
        <v>7141.6431034482766</v>
      </c>
      <c r="M9485" s="68"/>
      <c r="N9485" s="4"/>
    </row>
    <row r="9486" spans="2:14">
      <c r="B9486" s="59" t="s">
        <v>16063</v>
      </c>
      <c r="C9486" s="7" t="s">
        <v>16064</v>
      </c>
      <c r="I9486" s="64"/>
      <c r="J9486" s="65"/>
      <c r="K9486" s="10"/>
      <c r="L9486" s="21">
        <v>7141.6431034482766</v>
      </c>
      <c r="M9486" s="68"/>
      <c r="N9486" s="4"/>
    </row>
    <row r="9487" spans="2:14">
      <c r="B9487" s="59" t="s">
        <v>16065</v>
      </c>
      <c r="C9487" s="7" t="s">
        <v>16066</v>
      </c>
      <c r="I9487" s="64"/>
      <c r="J9487" s="65"/>
      <c r="K9487" s="10"/>
      <c r="L9487" s="21">
        <v>7141.6431034482766</v>
      </c>
      <c r="M9487" s="68"/>
      <c r="N9487" s="4"/>
    </row>
    <row r="9488" spans="2:14">
      <c r="B9488" s="59" t="s">
        <v>16067</v>
      </c>
      <c r="C9488" s="7" t="s">
        <v>16068</v>
      </c>
      <c r="I9488" s="64"/>
      <c r="J9488" s="65"/>
      <c r="K9488" s="10"/>
      <c r="L9488" s="21">
        <v>7687.1747126436776</v>
      </c>
      <c r="M9488" s="68"/>
      <c r="N9488" s="4"/>
    </row>
    <row r="9489" spans="2:14">
      <c r="B9489" s="59" t="s">
        <v>16069</v>
      </c>
      <c r="C9489" s="7" t="s">
        <v>16070</v>
      </c>
      <c r="I9489" s="64"/>
      <c r="J9489" s="65"/>
      <c r="K9489" s="10"/>
      <c r="L9489" s="21">
        <v>7687.1747126436776</v>
      </c>
      <c r="M9489" s="68"/>
      <c r="N9489" s="4"/>
    </row>
    <row r="9490" spans="2:14">
      <c r="B9490" s="59" t="s">
        <v>16071</v>
      </c>
      <c r="C9490" s="7" t="s">
        <v>16072</v>
      </c>
      <c r="I9490" s="64"/>
      <c r="J9490" s="65"/>
      <c r="K9490" s="10"/>
      <c r="L9490" s="21">
        <v>6324.1068965517243</v>
      </c>
      <c r="M9490" s="68"/>
      <c r="N9490" s="4"/>
    </row>
    <row r="9491" spans="2:14">
      <c r="B9491" s="59" t="s">
        <v>16073</v>
      </c>
      <c r="C9491" s="7" t="s">
        <v>16074</v>
      </c>
      <c r="I9491" s="64"/>
      <c r="J9491" s="65"/>
      <c r="K9491" s="10"/>
      <c r="L9491" s="21">
        <v>6324.1068965517243</v>
      </c>
      <c r="M9491" s="68"/>
      <c r="N9491" s="4"/>
    </row>
    <row r="9492" spans="2:14">
      <c r="B9492" s="59" t="s">
        <v>16075</v>
      </c>
      <c r="C9492" s="7" t="s">
        <v>16076</v>
      </c>
      <c r="I9492" s="64"/>
      <c r="J9492" s="65"/>
      <c r="K9492" s="10"/>
      <c r="L9492" s="21">
        <v>6324.1068965517243</v>
      </c>
      <c r="M9492" s="68"/>
      <c r="N9492" s="4"/>
    </row>
    <row r="9493" spans="2:14">
      <c r="B9493" s="59" t="s">
        <v>16077</v>
      </c>
      <c r="C9493" s="7" t="s">
        <v>16078</v>
      </c>
      <c r="I9493" s="64"/>
      <c r="J9493" s="65"/>
      <c r="K9493" s="10"/>
      <c r="L9493" s="21">
        <v>6324.1068965517243</v>
      </c>
      <c r="M9493" s="68"/>
      <c r="N9493" s="4"/>
    </row>
    <row r="9494" spans="2:14">
      <c r="B9494" s="59" t="s">
        <v>16079</v>
      </c>
      <c r="C9494" s="7" t="s">
        <v>16080</v>
      </c>
      <c r="I9494" s="64"/>
      <c r="J9494" s="65"/>
      <c r="K9494" s="10"/>
      <c r="L9494" s="21">
        <v>7693.7718390804603</v>
      </c>
      <c r="M9494" s="68"/>
      <c r="N9494" s="4"/>
    </row>
    <row r="9495" spans="2:14">
      <c r="B9495" s="59" t="s">
        <v>16081</v>
      </c>
      <c r="C9495" s="7" t="s">
        <v>16082</v>
      </c>
      <c r="I9495" s="64"/>
      <c r="J9495" s="65"/>
      <c r="K9495" s="10"/>
      <c r="L9495" s="21">
        <v>7693.7718390804603</v>
      </c>
      <c r="M9495" s="68"/>
      <c r="N9495" s="4"/>
    </row>
    <row r="9496" spans="2:14">
      <c r="B9496" s="59" t="s">
        <v>16083</v>
      </c>
      <c r="C9496" s="7" t="s">
        <v>16084</v>
      </c>
      <c r="I9496" s="64"/>
      <c r="J9496" s="65"/>
      <c r="K9496" s="10"/>
      <c r="L9496" s="21">
        <v>7693.7718390804603</v>
      </c>
      <c r="M9496" s="68"/>
      <c r="N9496" s="4"/>
    </row>
    <row r="9497" spans="2:14">
      <c r="B9497" s="59" t="s">
        <v>16085</v>
      </c>
      <c r="C9497" s="7" t="s">
        <v>16086</v>
      </c>
      <c r="I9497" s="64"/>
      <c r="J9497" s="65"/>
      <c r="K9497" s="10"/>
      <c r="L9497" s="21">
        <v>8422.5005747126434</v>
      </c>
      <c r="M9497" s="68"/>
      <c r="N9497" s="4"/>
    </row>
    <row r="9498" spans="2:14">
      <c r="B9498" s="59" t="s">
        <v>16087</v>
      </c>
      <c r="C9498" s="7" t="s">
        <v>16088</v>
      </c>
      <c r="I9498" s="64"/>
      <c r="J9498" s="65"/>
      <c r="K9498" s="10"/>
      <c r="L9498" s="21">
        <v>8422.5005747126434</v>
      </c>
      <c r="M9498" s="68"/>
      <c r="N9498" s="4"/>
    </row>
    <row r="9499" spans="2:14">
      <c r="B9499" s="59" t="s">
        <v>16089</v>
      </c>
      <c r="C9499" s="7" t="s">
        <v>16090</v>
      </c>
      <c r="I9499" s="64"/>
      <c r="J9499" s="65"/>
      <c r="K9499" s="10"/>
      <c r="L9499" s="21">
        <v>7693.7718390804603</v>
      </c>
      <c r="M9499" s="68"/>
      <c r="N9499" s="4"/>
    </row>
    <row r="9500" spans="2:14">
      <c r="B9500" s="59" t="s">
        <v>16091</v>
      </c>
      <c r="C9500" s="7" t="s">
        <v>16092</v>
      </c>
      <c r="I9500" s="64"/>
      <c r="J9500" s="65"/>
      <c r="K9500" s="10"/>
      <c r="L9500" s="21">
        <v>7693.7718390804603</v>
      </c>
      <c r="M9500" s="68"/>
      <c r="N9500" s="4"/>
    </row>
    <row r="9501" spans="2:14">
      <c r="B9501" s="59" t="s">
        <v>16093</v>
      </c>
      <c r="C9501" s="7" t="s">
        <v>16094</v>
      </c>
      <c r="I9501" s="64"/>
      <c r="J9501" s="65"/>
      <c r="K9501" s="10"/>
      <c r="L9501" s="21">
        <v>7693.7718390804603</v>
      </c>
      <c r="M9501" s="68"/>
      <c r="N9501" s="4"/>
    </row>
    <row r="9502" spans="2:14">
      <c r="B9502" s="59" t="s">
        <v>16095</v>
      </c>
      <c r="C9502" s="7" t="s">
        <v>16096</v>
      </c>
      <c r="I9502" s="64"/>
      <c r="J9502" s="65"/>
      <c r="K9502" s="10"/>
      <c r="L9502" s="21">
        <v>8422.5005747126434</v>
      </c>
      <c r="M9502" s="68"/>
      <c r="N9502" s="4"/>
    </row>
    <row r="9503" spans="2:14">
      <c r="B9503" s="59" t="s">
        <v>16097</v>
      </c>
      <c r="C9503" s="7" t="s">
        <v>16098</v>
      </c>
      <c r="I9503" s="64"/>
      <c r="J9503" s="65"/>
      <c r="K9503" s="10"/>
      <c r="L9503" s="21">
        <v>8422.5005747126434</v>
      </c>
      <c r="M9503" s="68"/>
      <c r="N9503" s="4"/>
    </row>
    <row r="9504" spans="2:14">
      <c r="B9504" s="59" t="s">
        <v>16099</v>
      </c>
      <c r="C9504" s="7" t="s">
        <v>16100</v>
      </c>
      <c r="I9504" s="64"/>
      <c r="J9504" s="65"/>
      <c r="K9504" s="10"/>
      <c r="L9504" s="21">
        <v>9893.1522988505749</v>
      </c>
      <c r="M9504" s="68"/>
      <c r="N9504" s="4"/>
    </row>
    <row r="9505" spans="2:14">
      <c r="B9505" s="59" t="s">
        <v>16101</v>
      </c>
      <c r="C9505" s="7" t="s">
        <v>16102</v>
      </c>
      <c r="I9505" s="64"/>
      <c r="J9505" s="65"/>
      <c r="K9505" s="10"/>
      <c r="L9505" s="21">
        <v>9893.1522988505749</v>
      </c>
      <c r="M9505" s="68"/>
      <c r="N9505" s="4"/>
    </row>
    <row r="9506" spans="2:14">
      <c r="B9506" s="59" t="s">
        <v>16103</v>
      </c>
      <c r="C9506" s="7" t="s">
        <v>16104</v>
      </c>
      <c r="I9506" s="64"/>
      <c r="J9506" s="65"/>
      <c r="K9506" s="10"/>
      <c r="L9506" s="21">
        <v>9893.1522988505749</v>
      </c>
      <c r="M9506" s="68"/>
      <c r="N9506" s="4"/>
    </row>
    <row r="9507" spans="2:14">
      <c r="B9507" s="59" t="s">
        <v>16105</v>
      </c>
      <c r="C9507" s="7" t="s">
        <v>16106</v>
      </c>
      <c r="I9507" s="64"/>
      <c r="J9507" s="65"/>
      <c r="K9507" s="10"/>
      <c r="L9507" s="21">
        <v>10711.195977011494</v>
      </c>
      <c r="M9507" s="68"/>
      <c r="N9507" s="4"/>
    </row>
    <row r="9508" spans="2:14">
      <c r="B9508" s="59" t="s">
        <v>16107</v>
      </c>
      <c r="C9508" s="7" t="s">
        <v>16108</v>
      </c>
      <c r="I9508" s="64"/>
      <c r="J9508" s="65"/>
      <c r="K9508" s="10"/>
      <c r="L9508" s="21">
        <v>10711.195977011494</v>
      </c>
      <c r="M9508" s="68"/>
      <c r="N9508" s="4"/>
    </row>
    <row r="9509" spans="2:14">
      <c r="B9509" s="59" t="s">
        <v>16109</v>
      </c>
      <c r="C9509" s="7" t="s">
        <v>16110</v>
      </c>
      <c r="I9509" s="64"/>
      <c r="J9509" s="65"/>
      <c r="K9509" s="10"/>
      <c r="L9509" s="21">
        <v>10711.195977011494</v>
      </c>
      <c r="M9509" s="68"/>
      <c r="N9509" s="4"/>
    </row>
    <row r="9510" spans="2:14">
      <c r="B9510" s="59" t="s">
        <v>16111</v>
      </c>
      <c r="C9510" s="7" t="s">
        <v>16112</v>
      </c>
      <c r="I9510" s="64"/>
      <c r="J9510" s="65"/>
      <c r="K9510" s="10"/>
      <c r="L9510" s="21">
        <v>10711.195977011494</v>
      </c>
      <c r="M9510" s="68"/>
      <c r="N9510" s="4"/>
    </row>
    <row r="9511" spans="2:14">
      <c r="B9511" s="59" t="s">
        <v>16113</v>
      </c>
      <c r="C9511" s="7" t="s">
        <v>16114</v>
      </c>
      <c r="I9511" s="64"/>
      <c r="J9511" s="65"/>
      <c r="K9511" s="10"/>
      <c r="L9511" s="21">
        <v>10711.195977011494</v>
      </c>
      <c r="M9511" s="68"/>
      <c r="N9511" s="4"/>
    </row>
    <row r="9512" spans="2:14">
      <c r="B9512" s="59" t="s">
        <v>16115</v>
      </c>
      <c r="C9512" s="7" t="s">
        <v>16116</v>
      </c>
      <c r="I9512" s="64"/>
      <c r="J9512" s="65"/>
      <c r="K9512" s="10"/>
      <c r="L9512" s="21">
        <v>11528.732183908045</v>
      </c>
      <c r="M9512" s="68"/>
      <c r="N9512" s="4"/>
    </row>
    <row r="9513" spans="2:14">
      <c r="B9513" s="59" t="s">
        <v>16117</v>
      </c>
      <c r="C9513" s="7" t="s">
        <v>16118</v>
      </c>
      <c r="I9513" s="64"/>
      <c r="J9513" s="65"/>
      <c r="K9513" s="10"/>
      <c r="L9513" s="21">
        <v>11528.732183908045</v>
      </c>
      <c r="M9513" s="68"/>
      <c r="N9513" s="4"/>
    </row>
    <row r="9514" spans="2:14">
      <c r="B9514" s="59" t="s">
        <v>16119</v>
      </c>
      <c r="C9514" s="7" t="s">
        <v>16120</v>
      </c>
      <c r="I9514" s="64"/>
      <c r="J9514" s="65"/>
      <c r="K9514" s="10"/>
      <c r="L9514" s="21">
        <v>2999.6626436781612</v>
      </c>
      <c r="M9514" s="68"/>
      <c r="N9514" s="4"/>
    </row>
    <row r="9515" spans="2:14">
      <c r="B9515" s="59" t="s">
        <v>16121</v>
      </c>
      <c r="C9515" s="7" t="s">
        <v>16122</v>
      </c>
      <c r="I9515" s="64"/>
      <c r="J9515" s="65"/>
      <c r="K9515" s="10"/>
      <c r="L9515" s="21">
        <v>2999.6626436781612</v>
      </c>
      <c r="M9515" s="68"/>
      <c r="N9515" s="4"/>
    </row>
    <row r="9516" spans="2:14">
      <c r="B9516" s="59" t="s">
        <v>16123</v>
      </c>
      <c r="C9516" s="7" t="s">
        <v>16124</v>
      </c>
      <c r="I9516" s="64"/>
      <c r="J9516" s="65"/>
      <c r="K9516" s="10"/>
      <c r="L9516" s="21">
        <v>3408.1770114942528</v>
      </c>
      <c r="M9516" s="68"/>
      <c r="N9516" s="4"/>
    </row>
    <row r="9517" spans="2:14">
      <c r="B9517" s="59" t="s">
        <v>16125</v>
      </c>
      <c r="C9517" s="7" t="s">
        <v>16126</v>
      </c>
      <c r="I9517" s="64"/>
      <c r="J9517" s="65"/>
      <c r="K9517" s="10"/>
      <c r="L9517" s="21">
        <v>3408.1770114942528</v>
      </c>
      <c r="M9517" s="68"/>
      <c r="N9517" s="4"/>
    </row>
    <row r="9518" spans="2:14">
      <c r="B9518" s="59" t="s">
        <v>16127</v>
      </c>
      <c r="C9518" s="7" t="s">
        <v>16128</v>
      </c>
      <c r="I9518" s="64"/>
      <c r="J9518" s="65"/>
      <c r="K9518" s="10"/>
      <c r="L9518" s="21">
        <v>4089.2034482758622</v>
      </c>
      <c r="M9518" s="68"/>
      <c r="N9518" s="4"/>
    </row>
    <row r="9519" spans="2:14">
      <c r="B9519" s="59" t="s">
        <v>16129</v>
      </c>
      <c r="C9519" s="7" t="s">
        <v>16130</v>
      </c>
      <c r="I9519" s="64"/>
      <c r="J9519" s="65"/>
      <c r="K9519" s="10"/>
      <c r="L9519" s="21">
        <v>4089.2034482758622</v>
      </c>
      <c r="M9519" s="68"/>
      <c r="N9519" s="4"/>
    </row>
    <row r="9520" spans="2:14">
      <c r="B9520" s="59" t="s">
        <v>16131</v>
      </c>
      <c r="C9520" s="7" t="s">
        <v>16132</v>
      </c>
      <c r="I9520" s="64"/>
      <c r="J9520" s="65"/>
      <c r="K9520" s="10"/>
      <c r="L9520" s="21">
        <v>4567.7488505747124</v>
      </c>
      <c r="M9520" s="68"/>
      <c r="N9520" s="4"/>
    </row>
    <row r="9521" spans="2:14">
      <c r="B9521" s="59" t="s">
        <v>16133</v>
      </c>
      <c r="C9521" s="7" t="s">
        <v>16134</v>
      </c>
      <c r="I9521" s="64"/>
      <c r="J9521" s="65"/>
      <c r="K9521" s="10"/>
      <c r="L9521" s="21">
        <v>4567.7488505747124</v>
      </c>
      <c r="M9521" s="68"/>
      <c r="N9521" s="4"/>
    </row>
    <row r="9522" spans="2:14">
      <c r="B9522" s="59" t="s">
        <v>16135</v>
      </c>
      <c r="C9522" s="7" t="s">
        <v>16136</v>
      </c>
      <c r="I9522" s="64"/>
      <c r="J9522" s="65"/>
      <c r="K9522" s="10"/>
      <c r="L9522" s="21">
        <v>4540.8528735632181</v>
      </c>
      <c r="M9522" s="68"/>
      <c r="N9522" s="4"/>
    </row>
    <row r="9523" spans="2:14">
      <c r="B9523" s="59" t="s">
        <v>16137</v>
      </c>
      <c r="C9523" s="7" t="s">
        <v>16138</v>
      </c>
      <c r="I9523" s="64"/>
      <c r="J9523" s="65"/>
      <c r="K9523" s="10"/>
      <c r="L9523" s="21">
        <v>1092.585632183908</v>
      </c>
      <c r="M9523" s="68"/>
      <c r="N9523" s="4"/>
    </row>
    <row r="9524" spans="2:14">
      <c r="B9524" s="59" t="s">
        <v>16139</v>
      </c>
      <c r="C9524" s="7" t="s">
        <v>16140</v>
      </c>
      <c r="I9524" s="64"/>
      <c r="J9524" s="65"/>
      <c r="K9524" s="10"/>
      <c r="L9524" s="21">
        <v>1092.585632183908</v>
      </c>
      <c r="M9524" s="68"/>
      <c r="N9524" s="4"/>
    </row>
    <row r="9525" spans="2:14">
      <c r="B9525" s="59" t="s">
        <v>16141</v>
      </c>
      <c r="C9525" s="7" t="s">
        <v>16142</v>
      </c>
      <c r="I9525" s="64"/>
      <c r="J9525" s="65"/>
      <c r="K9525" s="10"/>
      <c r="L9525" s="21">
        <v>1636.594827586207</v>
      </c>
      <c r="M9525" s="68"/>
      <c r="N9525" s="4"/>
    </row>
    <row r="9526" spans="2:14">
      <c r="B9526" s="59" t="s">
        <v>16143</v>
      </c>
      <c r="C9526" s="7" t="s">
        <v>16144</v>
      </c>
      <c r="I9526" s="64"/>
      <c r="J9526" s="65"/>
      <c r="K9526" s="10"/>
      <c r="L9526" s="21">
        <v>1636.594827586207</v>
      </c>
      <c r="M9526" s="68"/>
      <c r="N9526" s="4"/>
    </row>
    <row r="9527" spans="2:14">
      <c r="B9527" s="59" t="s">
        <v>16145</v>
      </c>
      <c r="C9527" s="7" t="s">
        <v>16146</v>
      </c>
      <c r="I9527" s="64"/>
      <c r="J9527" s="65"/>
      <c r="K9527" s="10"/>
      <c r="L9527" s="21">
        <v>1636.594827586207</v>
      </c>
      <c r="M9527" s="68"/>
      <c r="N9527" s="4"/>
    </row>
    <row r="9528" spans="2:14">
      <c r="B9528" s="59" t="s">
        <v>16147</v>
      </c>
      <c r="C9528" s="7" t="s">
        <v>16148</v>
      </c>
      <c r="I9528" s="64"/>
      <c r="J9528" s="65"/>
      <c r="K9528" s="10"/>
      <c r="L9528" s="21">
        <v>1310.7982758620692</v>
      </c>
      <c r="M9528" s="68"/>
      <c r="N9528" s="4"/>
    </row>
    <row r="9529" spans="2:14">
      <c r="B9529" s="59" t="s">
        <v>16149</v>
      </c>
      <c r="C9529" s="7" t="s">
        <v>16150</v>
      </c>
      <c r="I9529" s="64"/>
      <c r="J9529" s="65"/>
      <c r="K9529" s="10"/>
      <c r="L9529" s="21">
        <v>1310.7982758620692</v>
      </c>
      <c r="M9529" s="68"/>
      <c r="N9529" s="4"/>
    </row>
    <row r="9530" spans="2:14">
      <c r="B9530" s="59" t="s">
        <v>16151</v>
      </c>
      <c r="C9530" s="7" t="s">
        <v>16152</v>
      </c>
      <c r="I9530" s="64"/>
      <c r="J9530" s="65"/>
      <c r="K9530" s="10"/>
      <c r="L9530" s="21">
        <v>1963.9137931034484</v>
      </c>
      <c r="M9530" s="68"/>
      <c r="N9530" s="4"/>
    </row>
    <row r="9531" spans="2:14">
      <c r="B9531" s="59" t="s">
        <v>16153</v>
      </c>
      <c r="C9531" s="7" t="s">
        <v>16154</v>
      </c>
      <c r="I9531" s="64"/>
      <c r="J9531" s="65"/>
      <c r="K9531" s="10"/>
      <c r="L9531" s="21">
        <v>1963.9137931034484</v>
      </c>
      <c r="M9531" s="68"/>
      <c r="N9531" s="4"/>
    </row>
    <row r="9532" spans="2:14">
      <c r="B9532" s="59" t="s">
        <v>16155</v>
      </c>
      <c r="C9532" s="7" t="s">
        <v>16156</v>
      </c>
      <c r="I9532" s="64"/>
      <c r="J9532" s="65"/>
      <c r="K9532" s="10"/>
      <c r="L9532" s="21">
        <v>1963.9137931034484</v>
      </c>
      <c r="M9532" s="68"/>
      <c r="N9532" s="4"/>
    </row>
    <row r="9533" spans="2:14">
      <c r="B9533" s="59" t="s">
        <v>16157</v>
      </c>
      <c r="C9533" s="7" t="s">
        <v>16158</v>
      </c>
      <c r="I9533" s="64"/>
      <c r="J9533" s="65"/>
      <c r="K9533" s="10"/>
      <c r="L9533" s="21">
        <v>1310.7982758620692</v>
      </c>
      <c r="M9533" s="68"/>
      <c r="N9533" s="4"/>
    </row>
    <row r="9534" spans="2:14">
      <c r="B9534" s="59" t="s">
        <v>16159</v>
      </c>
      <c r="C9534" s="7" t="s">
        <v>16160</v>
      </c>
      <c r="I9534" s="64"/>
      <c r="J9534" s="65"/>
      <c r="K9534" s="10"/>
      <c r="L9534" s="21">
        <v>1310.7982758620692</v>
      </c>
      <c r="M9534" s="68"/>
      <c r="N9534" s="4"/>
    </row>
    <row r="9535" spans="2:14">
      <c r="B9535" s="59" t="s">
        <v>16161</v>
      </c>
      <c r="C9535" s="7" t="s">
        <v>16162</v>
      </c>
      <c r="I9535" s="64"/>
      <c r="J9535" s="65"/>
      <c r="K9535" s="10"/>
      <c r="L9535" s="21">
        <v>1963.9137931034484</v>
      </c>
      <c r="M9535" s="68"/>
      <c r="N9535" s="4"/>
    </row>
    <row r="9536" spans="2:14">
      <c r="B9536" s="59" t="s">
        <v>16163</v>
      </c>
      <c r="C9536" s="7" t="s">
        <v>16164</v>
      </c>
      <c r="I9536" s="64"/>
      <c r="J9536" s="65"/>
      <c r="K9536" s="10"/>
      <c r="L9536" s="21">
        <v>1963.9137931034484</v>
      </c>
      <c r="M9536" s="68"/>
      <c r="N9536" s="4"/>
    </row>
    <row r="9537" spans="2:14">
      <c r="B9537" s="59" t="s">
        <v>16165</v>
      </c>
      <c r="C9537" s="7" t="s">
        <v>16166</v>
      </c>
      <c r="I9537" s="64"/>
      <c r="J9537" s="65"/>
      <c r="K9537" s="10"/>
      <c r="L9537" s="21">
        <v>4770.2298850574716</v>
      </c>
      <c r="M9537" s="68"/>
      <c r="N9537" s="4"/>
    </row>
    <row r="9538" spans="2:14">
      <c r="B9538" s="59" t="s">
        <v>16167</v>
      </c>
      <c r="C9538" s="7" t="s">
        <v>16168</v>
      </c>
      <c r="I9538" s="64"/>
      <c r="J9538" s="65"/>
      <c r="K9538" s="10"/>
      <c r="L9538" s="21">
        <v>1972.0333333333335</v>
      </c>
      <c r="M9538" s="68"/>
      <c r="N9538" s="4"/>
    </row>
    <row r="9539" spans="2:14">
      <c r="B9539" s="59" t="s">
        <v>16169</v>
      </c>
      <c r="C9539" s="7" t="s">
        <v>16170</v>
      </c>
      <c r="I9539" s="64"/>
      <c r="J9539" s="65"/>
      <c r="K9539" s="10"/>
      <c r="L9539" s="21">
        <v>1972.0333333333335</v>
      </c>
      <c r="M9539" s="68"/>
      <c r="N9539" s="4"/>
    </row>
    <row r="9540" spans="2:14">
      <c r="B9540" s="59" t="s">
        <v>16171</v>
      </c>
      <c r="C9540" s="7" t="s">
        <v>16172</v>
      </c>
      <c r="I9540" s="64"/>
      <c r="J9540" s="65"/>
      <c r="K9540" s="10"/>
      <c r="L9540" s="21">
        <v>1972.0333333333335</v>
      </c>
      <c r="M9540" s="68"/>
      <c r="N9540" s="4"/>
    </row>
    <row r="9541" spans="2:14">
      <c r="B9541" s="59" t="s">
        <v>141</v>
      </c>
      <c r="C9541" s="7" t="s">
        <v>16173</v>
      </c>
      <c r="I9541" s="64"/>
      <c r="J9541" s="65"/>
      <c r="K9541" s="10"/>
      <c r="L9541" s="21">
        <v>1683.7896551724136</v>
      </c>
      <c r="M9541" s="68"/>
      <c r="N9541" s="4"/>
    </row>
    <row r="9542" spans="2:14">
      <c r="B9542" s="59" t="s">
        <v>142</v>
      </c>
      <c r="C9542" s="7" t="s">
        <v>16174</v>
      </c>
      <c r="I9542" s="64"/>
      <c r="J9542" s="65"/>
      <c r="K9542" s="10"/>
      <c r="L9542" s="21">
        <v>1683.7896551724136</v>
      </c>
      <c r="M9542" s="68"/>
      <c r="N9542" s="4"/>
    </row>
    <row r="9543" spans="2:14">
      <c r="B9543" s="59" t="s">
        <v>47</v>
      </c>
      <c r="C9543" s="7" t="s">
        <v>16175</v>
      </c>
      <c r="I9543" s="64"/>
      <c r="J9543" s="65"/>
      <c r="K9543" s="10"/>
      <c r="L9543" s="21">
        <v>3395.9977011494252</v>
      </c>
      <c r="M9543" s="68"/>
      <c r="N9543" s="4"/>
    </row>
    <row r="9544" spans="2:14">
      <c r="B9544" s="59" t="s">
        <v>48</v>
      </c>
      <c r="C9544" s="7" t="s">
        <v>16176</v>
      </c>
      <c r="I9544" s="64"/>
      <c r="J9544" s="65"/>
      <c r="K9544" s="10"/>
      <c r="L9544" s="21">
        <v>3819.2287356321835</v>
      </c>
      <c r="M9544" s="68"/>
      <c r="N9544" s="4"/>
    </row>
    <row r="9545" spans="2:14">
      <c r="B9545" s="59" t="s">
        <v>16177</v>
      </c>
      <c r="C9545" s="7" t="s">
        <v>16178</v>
      </c>
      <c r="I9545" s="64"/>
      <c r="J9545" s="65"/>
      <c r="K9545" s="10"/>
      <c r="L9545" s="21">
        <v>2955.5126436781607</v>
      </c>
      <c r="M9545" s="68"/>
      <c r="N9545" s="4"/>
    </row>
    <row r="9546" spans="2:14">
      <c r="B9546" s="59" t="s">
        <v>16179</v>
      </c>
      <c r="C9546" s="7" t="s">
        <v>16180</v>
      </c>
      <c r="I9546" s="64"/>
      <c r="J9546" s="65"/>
      <c r="K9546" s="10"/>
      <c r="L9546" s="21">
        <v>2955.5126436781607</v>
      </c>
      <c r="M9546" s="68"/>
      <c r="N9546" s="4"/>
    </row>
    <row r="9547" spans="2:14">
      <c r="B9547" s="59" t="s">
        <v>16181</v>
      </c>
      <c r="C9547" s="7" t="s">
        <v>16182</v>
      </c>
      <c r="I9547" s="64"/>
      <c r="J9547" s="65"/>
      <c r="K9547" s="10"/>
      <c r="L9547" s="21">
        <v>2955.5126436781607</v>
      </c>
      <c r="M9547" s="68"/>
      <c r="N9547" s="4"/>
    </row>
    <row r="9548" spans="2:14">
      <c r="B9548" s="59" t="s">
        <v>16183</v>
      </c>
      <c r="C9548" s="7" t="s">
        <v>16184</v>
      </c>
      <c r="I9548" s="64"/>
      <c r="J9548" s="65"/>
      <c r="K9548" s="10"/>
      <c r="L9548" s="21">
        <v>2955.5126436781607</v>
      </c>
      <c r="M9548" s="68"/>
      <c r="N9548" s="4"/>
    </row>
    <row r="9549" spans="2:14">
      <c r="B9549" s="59" t="s">
        <v>16185</v>
      </c>
      <c r="C9549" s="7" t="s">
        <v>16186</v>
      </c>
      <c r="I9549" s="64"/>
      <c r="J9549" s="65"/>
      <c r="K9549" s="10"/>
      <c r="L9549" s="21">
        <v>2955.5126436781607</v>
      </c>
      <c r="M9549" s="68"/>
      <c r="N9549" s="4"/>
    </row>
    <row r="9550" spans="2:14">
      <c r="B9550" s="59" t="s">
        <v>16187</v>
      </c>
      <c r="C9550" s="7" t="s">
        <v>16188</v>
      </c>
      <c r="I9550" s="64"/>
      <c r="J9550" s="65"/>
      <c r="K9550" s="10"/>
      <c r="L9550" s="21">
        <v>5185.3413793103455</v>
      </c>
      <c r="M9550" s="68"/>
      <c r="N9550" s="4"/>
    </row>
    <row r="9551" spans="2:14">
      <c r="B9551" s="59" t="s">
        <v>16189</v>
      </c>
      <c r="C9551" s="7" t="s">
        <v>16190</v>
      </c>
      <c r="I9551" s="64"/>
      <c r="J9551" s="65"/>
      <c r="K9551" s="10"/>
      <c r="L9551" s="21">
        <v>5830.3373563218393</v>
      </c>
      <c r="M9551" s="68"/>
      <c r="N9551" s="4"/>
    </row>
    <row r="9552" spans="2:14">
      <c r="B9552" s="59" t="s">
        <v>16191</v>
      </c>
      <c r="C9552" s="7" t="s">
        <v>16192</v>
      </c>
      <c r="I9552" s="64"/>
      <c r="J9552" s="65"/>
      <c r="K9552" s="10"/>
      <c r="L9552" s="21">
        <v>2955.5126436781607</v>
      </c>
      <c r="M9552" s="68"/>
      <c r="N9552" s="4"/>
    </row>
    <row r="9553" spans="2:14">
      <c r="B9553" s="59" t="s">
        <v>16193</v>
      </c>
      <c r="C9553" s="7" t="s">
        <v>16194</v>
      </c>
      <c r="I9553" s="64"/>
      <c r="J9553" s="65"/>
      <c r="K9553" s="10"/>
      <c r="L9553" s="21">
        <v>2955.5126436781607</v>
      </c>
      <c r="M9553" s="68"/>
      <c r="N9553" s="4"/>
    </row>
    <row r="9554" spans="2:14">
      <c r="B9554" s="59" t="s">
        <v>16195</v>
      </c>
      <c r="C9554" s="7" t="s">
        <v>16196</v>
      </c>
      <c r="I9554" s="64"/>
      <c r="J9554" s="65"/>
      <c r="K9554" s="10"/>
      <c r="L9554" s="21">
        <v>5185.3413793103455</v>
      </c>
      <c r="M9554" s="68"/>
      <c r="N9554" s="4"/>
    </row>
    <row r="9555" spans="2:14">
      <c r="B9555" s="59" t="s">
        <v>16197</v>
      </c>
      <c r="C9555" s="7" t="s">
        <v>16198</v>
      </c>
      <c r="I9555" s="64"/>
      <c r="J9555" s="65"/>
      <c r="K9555" s="10"/>
      <c r="L9555" s="21">
        <v>5830.3373563218393</v>
      </c>
      <c r="M9555" s="68"/>
      <c r="N9555" s="4"/>
    </row>
    <row r="9556" spans="2:14">
      <c r="B9556" s="59" t="s">
        <v>16199</v>
      </c>
      <c r="C9556" s="7" t="s">
        <v>16200</v>
      </c>
      <c r="I9556" s="64"/>
      <c r="J9556" s="65"/>
      <c r="K9556" s="10"/>
      <c r="L9556" s="21">
        <v>2594.7005747126441</v>
      </c>
      <c r="M9556" s="68"/>
      <c r="N9556" s="4"/>
    </row>
    <row r="9557" spans="2:14">
      <c r="B9557" s="59" t="s">
        <v>16201</v>
      </c>
      <c r="C9557" s="7" t="s">
        <v>16202</v>
      </c>
      <c r="I9557" s="64"/>
      <c r="J9557" s="65"/>
      <c r="K9557" s="10"/>
      <c r="L9557" s="21">
        <v>2594.7005747126441</v>
      </c>
      <c r="M9557" s="68"/>
      <c r="N9557" s="4"/>
    </row>
    <row r="9558" spans="2:14">
      <c r="B9558" s="59" t="s">
        <v>16203</v>
      </c>
      <c r="C9558" s="7" t="s">
        <v>16204</v>
      </c>
      <c r="I9558" s="64"/>
      <c r="J9558" s="65"/>
      <c r="K9558" s="10"/>
      <c r="L9558" s="21">
        <v>2594.7005747126441</v>
      </c>
      <c r="M9558" s="68"/>
      <c r="N9558" s="4"/>
    </row>
    <row r="9559" spans="2:14">
      <c r="B9559" s="59" t="s">
        <v>16205</v>
      </c>
      <c r="C9559" s="7" t="s">
        <v>16206</v>
      </c>
      <c r="I9559" s="64"/>
      <c r="J9559" s="65"/>
      <c r="K9559" s="10"/>
      <c r="L9559" s="21">
        <v>2594.7005747126441</v>
      </c>
      <c r="M9559" s="68"/>
      <c r="N9559" s="4"/>
    </row>
    <row r="9560" spans="2:14">
      <c r="B9560" s="59" t="s">
        <v>16207</v>
      </c>
      <c r="C9560" s="7" t="s">
        <v>16208</v>
      </c>
      <c r="I9560" s="64"/>
      <c r="J9560" s="65"/>
      <c r="K9560" s="10"/>
      <c r="L9560" s="21">
        <v>3459.9390804597701</v>
      </c>
      <c r="M9560" s="68"/>
      <c r="N9560" s="4"/>
    </row>
    <row r="9561" spans="2:14">
      <c r="B9561" s="59" t="s">
        <v>16209</v>
      </c>
      <c r="C9561" s="7" t="s">
        <v>16210</v>
      </c>
      <c r="I9561" s="64"/>
      <c r="J9561" s="65"/>
      <c r="K9561" s="10"/>
      <c r="L9561" s="21">
        <v>3459.9390804597701</v>
      </c>
      <c r="M9561" s="68"/>
      <c r="N9561" s="4"/>
    </row>
    <row r="9562" spans="2:14">
      <c r="B9562" s="59" t="s">
        <v>16211</v>
      </c>
      <c r="C9562" s="7" t="s">
        <v>16212</v>
      </c>
      <c r="I9562" s="64"/>
      <c r="J9562" s="65"/>
      <c r="K9562" s="10"/>
      <c r="L9562" s="21">
        <v>3459.9390804597701</v>
      </c>
      <c r="M9562" s="68"/>
      <c r="N9562" s="4"/>
    </row>
    <row r="9563" spans="2:14">
      <c r="B9563" s="59" t="s">
        <v>16213</v>
      </c>
      <c r="C9563" s="7" t="s">
        <v>16214</v>
      </c>
      <c r="I9563" s="64"/>
      <c r="J9563" s="65"/>
      <c r="K9563" s="10"/>
      <c r="L9563" s="21">
        <v>3459.9390804597701</v>
      </c>
      <c r="M9563" s="68"/>
      <c r="N9563" s="4"/>
    </row>
    <row r="9564" spans="2:14">
      <c r="B9564" s="59" t="s">
        <v>16215</v>
      </c>
      <c r="C9564" s="7" t="s">
        <v>16216</v>
      </c>
      <c r="I9564" s="64"/>
      <c r="J9564" s="65"/>
      <c r="K9564" s="10"/>
      <c r="L9564" s="21">
        <v>3459.9390804597701</v>
      </c>
      <c r="M9564" s="68"/>
      <c r="N9564" s="4"/>
    </row>
    <row r="9565" spans="2:14">
      <c r="B9565" s="59" t="s">
        <v>16217</v>
      </c>
      <c r="C9565" s="7" t="s">
        <v>16218</v>
      </c>
      <c r="I9565" s="64"/>
      <c r="J9565" s="65"/>
      <c r="K9565" s="10"/>
      <c r="L9565" s="21">
        <v>3459.9390804597701</v>
      </c>
      <c r="M9565" s="68"/>
      <c r="N9565" s="4"/>
    </row>
    <row r="9566" spans="2:14">
      <c r="B9566" s="59" t="s">
        <v>16219</v>
      </c>
      <c r="C9566" s="7" t="s">
        <v>16220</v>
      </c>
      <c r="I9566" s="64"/>
      <c r="J9566" s="65"/>
      <c r="K9566" s="10"/>
      <c r="L9566" s="21">
        <v>3459.9390804597701</v>
      </c>
      <c r="M9566" s="68"/>
      <c r="N9566" s="4"/>
    </row>
    <row r="9567" spans="2:14">
      <c r="B9567" s="59" t="s">
        <v>16221</v>
      </c>
      <c r="C9567" s="7" t="s">
        <v>16222</v>
      </c>
      <c r="I9567" s="64"/>
      <c r="J9567" s="65"/>
      <c r="K9567" s="10"/>
      <c r="L9567" s="21">
        <v>3898.3942528735633</v>
      </c>
      <c r="M9567" s="68"/>
      <c r="N9567" s="4"/>
    </row>
    <row r="9568" spans="2:14">
      <c r="B9568" s="59" t="s">
        <v>16223</v>
      </c>
      <c r="C9568" s="7" t="s">
        <v>16224</v>
      </c>
      <c r="I9568" s="64"/>
      <c r="J9568" s="65"/>
      <c r="K9568" s="10"/>
      <c r="L9568" s="21">
        <v>3898.3942528735633</v>
      </c>
      <c r="M9568" s="68"/>
      <c r="N9568" s="4"/>
    </row>
    <row r="9569" spans="2:14">
      <c r="B9569" s="59" t="s">
        <v>16225</v>
      </c>
      <c r="C9569" s="7" t="s">
        <v>16226</v>
      </c>
      <c r="I9569" s="64"/>
      <c r="J9569" s="65"/>
      <c r="K9569" s="10"/>
      <c r="L9569" s="21">
        <v>4823.5143678160921</v>
      </c>
      <c r="M9569" s="68"/>
      <c r="N9569" s="4"/>
    </row>
    <row r="9570" spans="2:14">
      <c r="B9570" s="59" t="s">
        <v>16227</v>
      </c>
      <c r="C9570" s="7" t="s">
        <v>16228</v>
      </c>
      <c r="I9570" s="64"/>
      <c r="J9570" s="65"/>
      <c r="K9570" s="10"/>
      <c r="L9570" s="21">
        <v>4823.5143678160921</v>
      </c>
      <c r="M9570" s="68"/>
      <c r="N9570" s="4"/>
    </row>
    <row r="9571" spans="2:14">
      <c r="B9571" s="59" t="s">
        <v>16229</v>
      </c>
      <c r="C9571" s="7" t="s">
        <v>16230</v>
      </c>
      <c r="I9571" s="64"/>
      <c r="J9571" s="65"/>
      <c r="K9571" s="10"/>
      <c r="L9571" s="21">
        <v>5306.1195402298845</v>
      </c>
      <c r="M9571" s="68"/>
      <c r="N9571" s="4"/>
    </row>
    <row r="9572" spans="2:14">
      <c r="B9572" s="59" t="s">
        <v>16231</v>
      </c>
      <c r="C9572" s="7" t="s">
        <v>16232</v>
      </c>
      <c r="I9572" s="64"/>
      <c r="J9572" s="65"/>
      <c r="K9572" s="10"/>
      <c r="L9572" s="21">
        <v>5306.1195402298845</v>
      </c>
      <c r="M9572" s="68"/>
      <c r="N9572" s="4"/>
    </row>
    <row r="9573" spans="2:14">
      <c r="B9573" s="59" t="s">
        <v>16233</v>
      </c>
      <c r="C9573" s="7" t="s">
        <v>16234</v>
      </c>
      <c r="I9573" s="64"/>
      <c r="J9573" s="65"/>
      <c r="K9573" s="10"/>
      <c r="L9573" s="21">
        <v>5306.1195402298845</v>
      </c>
      <c r="M9573" s="68"/>
      <c r="N9573" s="4"/>
    </row>
    <row r="9574" spans="2:14">
      <c r="B9574" s="59" t="s">
        <v>16235</v>
      </c>
      <c r="C9574" s="7" t="s">
        <v>16236</v>
      </c>
      <c r="I9574" s="64"/>
      <c r="J9574" s="65"/>
      <c r="K9574" s="10"/>
      <c r="L9574" s="21">
        <v>5189.9086206896554</v>
      </c>
      <c r="M9574" s="68"/>
      <c r="N9574" s="4"/>
    </row>
    <row r="9575" spans="2:14">
      <c r="B9575" s="59" t="s">
        <v>16237</v>
      </c>
      <c r="C9575" s="7" t="s">
        <v>16238</v>
      </c>
      <c r="I9575" s="64"/>
      <c r="J9575" s="65"/>
      <c r="K9575" s="10"/>
      <c r="L9575" s="21">
        <v>5189.9086206896554</v>
      </c>
      <c r="M9575" s="68"/>
      <c r="N9575" s="4"/>
    </row>
    <row r="9576" spans="2:14">
      <c r="B9576" s="59" t="s">
        <v>16239</v>
      </c>
      <c r="C9576" s="7" t="s">
        <v>16240</v>
      </c>
      <c r="I9576" s="64"/>
      <c r="J9576" s="65"/>
      <c r="K9576" s="10"/>
      <c r="L9576" s="21">
        <v>5189.9086206896554</v>
      </c>
      <c r="M9576" s="68"/>
      <c r="N9576" s="4"/>
    </row>
    <row r="9577" spans="2:14">
      <c r="B9577" s="59" t="s">
        <v>16241</v>
      </c>
      <c r="C9577" s="7" t="s">
        <v>16242</v>
      </c>
      <c r="I9577" s="64"/>
      <c r="J9577" s="65"/>
      <c r="K9577" s="10"/>
      <c r="L9577" s="21">
        <v>5189.9086206896554</v>
      </c>
      <c r="M9577" s="68"/>
      <c r="N9577" s="4"/>
    </row>
    <row r="9578" spans="2:14">
      <c r="B9578" s="59" t="s">
        <v>16243</v>
      </c>
      <c r="C9578" s="7" t="s">
        <v>16244</v>
      </c>
      <c r="I9578" s="64"/>
      <c r="J9578" s="65"/>
      <c r="K9578" s="10"/>
      <c r="L9578" s="21">
        <v>5189.9086206896554</v>
      </c>
      <c r="M9578" s="68"/>
      <c r="N9578" s="4"/>
    </row>
    <row r="9579" spans="2:14">
      <c r="B9579" s="59" t="s">
        <v>16245</v>
      </c>
      <c r="C9579" s="7" t="s">
        <v>16246</v>
      </c>
      <c r="I9579" s="64"/>
      <c r="J9579" s="65"/>
      <c r="K9579" s="10"/>
      <c r="L9579" s="21">
        <v>5189.9086206896554</v>
      </c>
      <c r="M9579" s="68"/>
      <c r="N9579" s="4"/>
    </row>
    <row r="9580" spans="2:14">
      <c r="B9580" s="59" t="s">
        <v>16247</v>
      </c>
      <c r="C9580" s="7" t="s">
        <v>16248</v>
      </c>
      <c r="I9580" s="64"/>
      <c r="J9580" s="65"/>
      <c r="K9580" s="10"/>
      <c r="L9580" s="21">
        <v>5189.9086206896554</v>
      </c>
      <c r="M9580" s="68"/>
      <c r="N9580" s="4"/>
    </row>
    <row r="9581" spans="2:14">
      <c r="B9581" s="59" t="s">
        <v>16249</v>
      </c>
      <c r="C9581" s="7" t="s">
        <v>16250</v>
      </c>
      <c r="I9581" s="64"/>
      <c r="J9581" s="65"/>
      <c r="K9581" s="10"/>
      <c r="L9581" s="21">
        <v>5847.0839080459764</v>
      </c>
      <c r="M9581" s="68"/>
      <c r="N9581" s="4"/>
    </row>
    <row r="9582" spans="2:14">
      <c r="B9582" s="59" t="s">
        <v>16251</v>
      </c>
      <c r="C9582" s="7" t="s">
        <v>16252</v>
      </c>
      <c r="I9582" s="64"/>
      <c r="J9582" s="65"/>
      <c r="K9582" s="10"/>
      <c r="L9582" s="21">
        <v>5847.0839080459764</v>
      </c>
      <c r="M9582" s="68"/>
      <c r="N9582" s="4"/>
    </row>
    <row r="9583" spans="2:14">
      <c r="B9583" s="59" t="s">
        <v>16253</v>
      </c>
      <c r="C9583" s="7" t="s">
        <v>16254</v>
      </c>
      <c r="I9583" s="64"/>
      <c r="J9583" s="65"/>
      <c r="K9583" s="10"/>
      <c r="L9583" s="21">
        <v>7235.017816091954</v>
      </c>
      <c r="M9583" s="68"/>
      <c r="N9583" s="4"/>
    </row>
    <row r="9584" spans="2:14">
      <c r="B9584" s="59" t="s">
        <v>16255</v>
      </c>
      <c r="C9584" s="7" t="s">
        <v>16256</v>
      </c>
      <c r="I9584" s="64"/>
      <c r="J9584" s="65"/>
      <c r="K9584" s="10"/>
      <c r="L9584" s="21">
        <v>7235.017816091954</v>
      </c>
      <c r="M9584" s="68"/>
      <c r="N9584" s="4"/>
    </row>
    <row r="9585" spans="2:14">
      <c r="B9585" s="59" t="s">
        <v>16257</v>
      </c>
      <c r="C9585" s="7" t="s">
        <v>16258</v>
      </c>
      <c r="I9585" s="64"/>
      <c r="J9585" s="65"/>
      <c r="K9585" s="10"/>
      <c r="L9585" s="21">
        <v>7957.6568965517245</v>
      </c>
      <c r="M9585" s="68"/>
      <c r="N9585" s="4"/>
    </row>
    <row r="9586" spans="2:14">
      <c r="B9586" s="59" t="s">
        <v>16259</v>
      </c>
      <c r="C9586" s="7" t="s">
        <v>16260</v>
      </c>
      <c r="I9586" s="64"/>
      <c r="J9586" s="65"/>
      <c r="K9586" s="10"/>
      <c r="L9586" s="21">
        <v>7957.6568965517245</v>
      </c>
      <c r="M9586" s="68"/>
      <c r="N9586" s="4"/>
    </row>
    <row r="9587" spans="2:14">
      <c r="B9587" s="59" t="s">
        <v>16261</v>
      </c>
      <c r="C9587" s="7" t="s">
        <v>16262</v>
      </c>
      <c r="I9587" s="64"/>
      <c r="J9587" s="65"/>
      <c r="K9587" s="10"/>
      <c r="L9587" s="21">
        <v>7957.6568965517245</v>
      </c>
      <c r="M9587" s="68"/>
      <c r="N9587" s="4"/>
    </row>
    <row r="9588" spans="2:14">
      <c r="B9588" s="59" t="s">
        <v>16263</v>
      </c>
      <c r="C9588" s="7" t="s">
        <v>16264</v>
      </c>
      <c r="I9588" s="64"/>
      <c r="J9588" s="65"/>
      <c r="K9588" s="10"/>
      <c r="L9588" s="21">
        <v>7235.017816091954</v>
      </c>
      <c r="M9588" s="68"/>
      <c r="N9588" s="4"/>
    </row>
    <row r="9589" spans="2:14">
      <c r="B9589" s="59" t="s">
        <v>16265</v>
      </c>
      <c r="C9589" s="7" t="s">
        <v>16266</v>
      </c>
      <c r="I9589" s="64"/>
      <c r="J9589" s="65"/>
      <c r="K9589" s="10"/>
      <c r="L9589" s="21">
        <v>7235.017816091954</v>
      </c>
      <c r="M9589" s="68"/>
      <c r="N9589" s="4"/>
    </row>
    <row r="9590" spans="2:14">
      <c r="B9590" s="59" t="s">
        <v>16267</v>
      </c>
      <c r="C9590" s="7" t="s">
        <v>16268</v>
      </c>
      <c r="I9590" s="64"/>
      <c r="J9590" s="65"/>
      <c r="K9590" s="10"/>
      <c r="L9590" s="21">
        <v>7957.6568965517245</v>
      </c>
      <c r="M9590" s="68"/>
      <c r="N9590" s="4"/>
    </row>
    <row r="9591" spans="2:14">
      <c r="B9591" s="59" t="s">
        <v>16269</v>
      </c>
      <c r="C9591" s="7" t="s">
        <v>16270</v>
      </c>
      <c r="I9591" s="64"/>
      <c r="J9591" s="65"/>
      <c r="K9591" s="10"/>
      <c r="L9591" s="21">
        <v>7957.6568965517245</v>
      </c>
      <c r="M9591" s="68"/>
      <c r="N9591" s="4"/>
    </row>
    <row r="9592" spans="2:14">
      <c r="B9592" s="59" t="s">
        <v>16271</v>
      </c>
      <c r="C9592" s="7" t="s">
        <v>16272</v>
      </c>
      <c r="I9592" s="64"/>
      <c r="J9592" s="65"/>
      <c r="K9592" s="10"/>
      <c r="L9592" s="21">
        <v>7957.6568965517245</v>
      </c>
      <c r="M9592" s="68"/>
      <c r="N9592" s="4"/>
    </row>
    <row r="9593" spans="2:14">
      <c r="B9593" s="59" t="s">
        <v>16273</v>
      </c>
      <c r="C9593" s="7" t="s">
        <v>16274</v>
      </c>
      <c r="I9593" s="64"/>
      <c r="J9593" s="65"/>
      <c r="K9593" s="10"/>
      <c r="L9593" s="21">
        <v>3510.1787356321843</v>
      </c>
      <c r="M9593" s="68"/>
      <c r="N9593" s="4"/>
    </row>
    <row r="9594" spans="2:14">
      <c r="B9594" s="59" t="s">
        <v>16275</v>
      </c>
      <c r="C9594" s="7" t="s">
        <v>16276</v>
      </c>
      <c r="I9594" s="64"/>
      <c r="J9594" s="65"/>
      <c r="K9594" s="10"/>
      <c r="L9594" s="21">
        <v>3510.1787356321843</v>
      </c>
      <c r="M9594" s="68"/>
      <c r="N9594" s="4"/>
    </row>
    <row r="9595" spans="2:14">
      <c r="B9595" s="59" t="s">
        <v>16277</v>
      </c>
      <c r="C9595" s="7" t="s">
        <v>16278</v>
      </c>
      <c r="I9595" s="64"/>
      <c r="J9595" s="65"/>
      <c r="K9595" s="10"/>
      <c r="L9595" s="21">
        <v>3510.1787356321843</v>
      </c>
      <c r="M9595" s="68"/>
      <c r="N9595" s="4"/>
    </row>
    <row r="9596" spans="2:14">
      <c r="B9596" s="59" t="s">
        <v>16279</v>
      </c>
      <c r="C9596" s="7" t="s">
        <v>16280</v>
      </c>
      <c r="I9596" s="64"/>
      <c r="J9596" s="65"/>
      <c r="K9596" s="10"/>
      <c r="L9596" s="21">
        <v>3510.1787356321843</v>
      </c>
      <c r="M9596" s="68"/>
      <c r="N9596" s="4"/>
    </row>
    <row r="9597" spans="2:14">
      <c r="B9597" s="59" t="s">
        <v>16281</v>
      </c>
      <c r="C9597" s="7" t="s">
        <v>16282</v>
      </c>
      <c r="I9597" s="64"/>
      <c r="J9597" s="65"/>
      <c r="K9597" s="10"/>
      <c r="L9597" s="21">
        <v>3510.1787356321843</v>
      </c>
      <c r="M9597" s="68"/>
      <c r="N9597" s="4"/>
    </row>
    <row r="9598" spans="2:14">
      <c r="B9598" s="59" t="s">
        <v>16283</v>
      </c>
      <c r="C9598" s="7" t="s">
        <v>16284</v>
      </c>
      <c r="I9598" s="64"/>
      <c r="J9598" s="65"/>
      <c r="K9598" s="10"/>
      <c r="L9598" s="21">
        <v>3777.616091954023</v>
      </c>
      <c r="M9598" s="68"/>
      <c r="N9598" s="4"/>
    </row>
    <row r="9599" spans="2:14">
      <c r="B9599" s="59" t="s">
        <v>16285</v>
      </c>
      <c r="C9599" s="7" t="s">
        <v>16286</v>
      </c>
      <c r="I9599" s="64"/>
      <c r="J9599" s="65"/>
      <c r="K9599" s="10"/>
      <c r="L9599" s="21">
        <v>3777.616091954023</v>
      </c>
      <c r="M9599" s="68"/>
      <c r="N9599" s="4"/>
    </row>
    <row r="9600" spans="2:14">
      <c r="B9600" s="59" t="s">
        <v>16287</v>
      </c>
      <c r="C9600" s="7" t="s">
        <v>16288</v>
      </c>
      <c r="I9600" s="64"/>
      <c r="J9600" s="65"/>
      <c r="K9600" s="10"/>
      <c r="L9600" s="21">
        <v>3777.616091954023</v>
      </c>
      <c r="M9600" s="68"/>
      <c r="N9600" s="4"/>
    </row>
    <row r="9601" spans="2:14">
      <c r="B9601" s="59" t="s">
        <v>16289</v>
      </c>
      <c r="C9601" s="7" t="s">
        <v>16290</v>
      </c>
      <c r="I9601" s="64"/>
      <c r="J9601" s="65"/>
      <c r="K9601" s="10"/>
      <c r="L9601" s="21">
        <v>4657.063793103448</v>
      </c>
      <c r="M9601" s="68"/>
      <c r="N9601" s="4"/>
    </row>
    <row r="9602" spans="2:14">
      <c r="B9602" s="59" t="s">
        <v>16291</v>
      </c>
      <c r="C9602" s="7" t="s">
        <v>16292</v>
      </c>
      <c r="I9602" s="64"/>
      <c r="J9602" s="65"/>
      <c r="K9602" s="10"/>
      <c r="L9602" s="21">
        <v>5115.3103448275861</v>
      </c>
      <c r="M9602" s="68"/>
      <c r="N9602" s="4"/>
    </row>
    <row r="9603" spans="2:14">
      <c r="B9603" s="59" t="s">
        <v>16293</v>
      </c>
      <c r="C9603" s="7" t="s">
        <v>16294</v>
      </c>
      <c r="I9603" s="64"/>
      <c r="J9603" s="65"/>
      <c r="K9603" s="10"/>
      <c r="L9603" s="21">
        <v>4305.3862068965518</v>
      </c>
      <c r="M9603" s="68"/>
      <c r="N9603" s="4"/>
    </row>
    <row r="9604" spans="2:14">
      <c r="B9604" s="59" t="s">
        <v>16295</v>
      </c>
      <c r="C9604" s="7" t="s">
        <v>16296</v>
      </c>
      <c r="I9604" s="64"/>
      <c r="J9604" s="65"/>
      <c r="K9604" s="10"/>
      <c r="L9604" s="21">
        <v>4305.3862068965518</v>
      </c>
      <c r="M9604" s="68"/>
      <c r="N9604" s="4"/>
    </row>
    <row r="9605" spans="2:14">
      <c r="B9605" s="59" t="s">
        <v>16297</v>
      </c>
      <c r="C9605" s="7" t="s">
        <v>16298</v>
      </c>
      <c r="I9605" s="64"/>
      <c r="J9605" s="65"/>
      <c r="K9605" s="10"/>
      <c r="L9605" s="21">
        <v>4502.2850574712638</v>
      </c>
      <c r="M9605" s="68"/>
      <c r="N9605" s="4"/>
    </row>
    <row r="9606" spans="2:14">
      <c r="B9606" s="59" t="s">
        <v>16299</v>
      </c>
      <c r="C9606" s="7" t="s">
        <v>16300</v>
      </c>
      <c r="I9606" s="64"/>
      <c r="J9606" s="65"/>
      <c r="K9606" s="10"/>
      <c r="L9606" s="21">
        <v>4904.7097701149423</v>
      </c>
      <c r="M9606" s="68"/>
      <c r="N9606" s="4"/>
    </row>
    <row r="9607" spans="2:14">
      <c r="B9607" s="59" t="s">
        <v>16301</v>
      </c>
      <c r="C9607" s="7" t="s">
        <v>16302</v>
      </c>
      <c r="I9607" s="64"/>
      <c r="J9607" s="65"/>
      <c r="K9607" s="10"/>
      <c r="L9607" s="21">
        <v>5427.4051724137926</v>
      </c>
      <c r="M9607" s="68"/>
      <c r="N9607" s="4"/>
    </row>
    <row r="9608" spans="2:14">
      <c r="B9608" s="59" t="s">
        <v>16303</v>
      </c>
      <c r="C9608" s="7" t="s">
        <v>16304</v>
      </c>
      <c r="I9608" s="64"/>
      <c r="J9608" s="65"/>
      <c r="K9608" s="10"/>
      <c r="L9608" s="21">
        <v>4305.3862068965518</v>
      </c>
      <c r="M9608" s="68"/>
      <c r="N9608" s="4"/>
    </row>
    <row r="9609" spans="2:14">
      <c r="B9609" s="59" t="s">
        <v>16305</v>
      </c>
      <c r="C9609" s="7" t="s">
        <v>16306</v>
      </c>
      <c r="I9609" s="64"/>
      <c r="J9609" s="65"/>
      <c r="K9609" s="10"/>
      <c r="L9609" s="21">
        <v>4305.3862068965518</v>
      </c>
      <c r="M9609" s="68"/>
      <c r="N9609" s="4"/>
    </row>
    <row r="9610" spans="2:14">
      <c r="B9610" s="59" t="s">
        <v>16307</v>
      </c>
      <c r="C9610" s="7" t="s">
        <v>16308</v>
      </c>
      <c r="I9610" s="64"/>
      <c r="J9610" s="65"/>
      <c r="K9610" s="10"/>
      <c r="L9610" s="21">
        <v>4502.2850574712638</v>
      </c>
      <c r="M9610" s="68"/>
      <c r="N9610" s="4"/>
    </row>
    <row r="9611" spans="2:14">
      <c r="B9611" s="59" t="s">
        <v>16309</v>
      </c>
      <c r="C9611" s="7" t="s">
        <v>16310</v>
      </c>
      <c r="I9611" s="64"/>
      <c r="J9611" s="65"/>
      <c r="K9611" s="10"/>
      <c r="L9611" s="21">
        <v>4904.7097701149423</v>
      </c>
      <c r="M9611" s="68"/>
      <c r="N9611" s="4"/>
    </row>
    <row r="9612" spans="2:14">
      <c r="B9612" s="59" t="s">
        <v>16311</v>
      </c>
      <c r="C9612" s="7" t="s">
        <v>16312</v>
      </c>
      <c r="I9612" s="64"/>
      <c r="J9612" s="65"/>
      <c r="K9612" s="10"/>
      <c r="L9612" s="21">
        <v>5427.4051724137926</v>
      </c>
      <c r="M9612" s="68"/>
      <c r="N9612" s="4"/>
    </row>
    <row r="9613" spans="2:14">
      <c r="B9613" s="59" t="s">
        <v>16313</v>
      </c>
      <c r="C9613" s="7" t="s">
        <v>16314</v>
      </c>
      <c r="I9613" s="64"/>
      <c r="J9613" s="65"/>
      <c r="K9613" s="10"/>
      <c r="L9613" s="21">
        <v>6230.2247126436787</v>
      </c>
      <c r="M9613" s="68"/>
      <c r="N9613" s="4"/>
    </row>
    <row r="9614" spans="2:14">
      <c r="B9614" s="59" t="s">
        <v>16315</v>
      </c>
      <c r="C9614" s="7" t="s">
        <v>16316</v>
      </c>
      <c r="I9614" s="64"/>
      <c r="J9614" s="65"/>
      <c r="K9614" s="10"/>
      <c r="L9614" s="21">
        <v>6230.2247126436787</v>
      </c>
      <c r="M9614" s="68"/>
      <c r="N9614" s="4"/>
    </row>
    <row r="9615" spans="2:14">
      <c r="B9615" s="59" t="s">
        <v>16317</v>
      </c>
      <c r="C9615" s="7" t="s">
        <v>16318</v>
      </c>
      <c r="I9615" s="64"/>
      <c r="J9615" s="65"/>
      <c r="K9615" s="10"/>
      <c r="L9615" s="21">
        <v>6513.39367816092</v>
      </c>
      <c r="M9615" s="68"/>
      <c r="N9615" s="4"/>
    </row>
    <row r="9616" spans="2:14">
      <c r="B9616" s="59" t="s">
        <v>16319</v>
      </c>
      <c r="C9616" s="7" t="s">
        <v>16320</v>
      </c>
      <c r="I9616" s="64"/>
      <c r="J9616" s="65"/>
      <c r="K9616" s="10"/>
      <c r="L9616" s="21">
        <v>6914.295977011494</v>
      </c>
      <c r="M9616" s="68"/>
      <c r="N9616" s="4"/>
    </row>
    <row r="9617" spans="2:14">
      <c r="B9617" s="59" t="s">
        <v>16321</v>
      </c>
      <c r="C9617" s="7" t="s">
        <v>16322</v>
      </c>
      <c r="I9617" s="64"/>
      <c r="J9617" s="65"/>
      <c r="K9617" s="10"/>
      <c r="L9617" s="21">
        <v>7437.4988505747124</v>
      </c>
      <c r="M9617" s="68"/>
      <c r="N9617" s="4"/>
    </row>
    <row r="9618" spans="2:14">
      <c r="B9618" s="59" t="s">
        <v>16323</v>
      </c>
      <c r="C9618" s="7" t="s">
        <v>16324</v>
      </c>
      <c r="I9618" s="64"/>
      <c r="J9618" s="65"/>
      <c r="K9618" s="10"/>
      <c r="L9618" s="21">
        <v>7382.184482758621</v>
      </c>
      <c r="M9618" s="68"/>
      <c r="N9618" s="4"/>
    </row>
    <row r="9619" spans="2:14">
      <c r="B9619" s="59" t="s">
        <v>16325</v>
      </c>
      <c r="C9619" s="7" t="s">
        <v>16326</v>
      </c>
      <c r="I9619" s="64"/>
      <c r="J9619" s="65"/>
      <c r="K9619" s="10"/>
      <c r="L9619" s="21">
        <v>7382.184482758621</v>
      </c>
      <c r="M9619" s="68"/>
      <c r="N9619" s="4"/>
    </row>
    <row r="9620" spans="2:14">
      <c r="B9620" s="59" t="s">
        <v>16327</v>
      </c>
      <c r="C9620" s="7" t="s">
        <v>16328</v>
      </c>
      <c r="I9620" s="64"/>
      <c r="J9620" s="65"/>
      <c r="K9620" s="10"/>
      <c r="L9620" s="21">
        <v>7718.6379310344828</v>
      </c>
      <c r="M9620" s="68"/>
      <c r="N9620" s="4"/>
    </row>
    <row r="9621" spans="2:14">
      <c r="B9621" s="59" t="s">
        <v>16329</v>
      </c>
      <c r="C9621" s="7" t="s">
        <v>16330</v>
      </c>
      <c r="I9621" s="64"/>
      <c r="J9621" s="65"/>
      <c r="K9621" s="10"/>
      <c r="L9621" s="21">
        <v>8120.5551724137931</v>
      </c>
      <c r="M9621" s="68"/>
      <c r="N9621" s="4"/>
    </row>
    <row r="9622" spans="2:14">
      <c r="B9622" s="59" t="s">
        <v>16331</v>
      </c>
      <c r="C9622" s="7" t="s">
        <v>16332</v>
      </c>
      <c r="I9622" s="64"/>
      <c r="J9622" s="65"/>
      <c r="K9622" s="10"/>
      <c r="L9622" s="21">
        <v>8643.2505747126434</v>
      </c>
      <c r="M9622" s="68"/>
      <c r="N9622" s="4"/>
    </row>
    <row r="9623" spans="2:14">
      <c r="B9623" s="59" t="s">
        <v>16333</v>
      </c>
      <c r="C9623" s="7" t="s">
        <v>16334</v>
      </c>
      <c r="I9623" s="64"/>
      <c r="J9623" s="65"/>
      <c r="K9623" s="10"/>
      <c r="L9623" s="21">
        <v>6458.0793103448277</v>
      </c>
      <c r="M9623" s="68"/>
      <c r="N9623" s="4"/>
    </row>
    <row r="9624" spans="2:14">
      <c r="B9624" s="59" t="s">
        <v>16335</v>
      </c>
      <c r="C9624" s="7" t="s">
        <v>16336</v>
      </c>
      <c r="I9624" s="64"/>
      <c r="J9624" s="65"/>
      <c r="K9624" s="10"/>
      <c r="L9624" s="21">
        <v>6458.0793103448277</v>
      </c>
      <c r="M9624" s="68"/>
      <c r="N9624" s="4"/>
    </row>
    <row r="9625" spans="2:14">
      <c r="B9625" s="59" t="s">
        <v>16337</v>
      </c>
      <c r="C9625" s="7" t="s">
        <v>16338</v>
      </c>
      <c r="I9625" s="64"/>
      <c r="J9625" s="65"/>
      <c r="K9625" s="10"/>
      <c r="L9625" s="21">
        <v>6752.4126436781607</v>
      </c>
      <c r="M9625" s="68"/>
      <c r="N9625" s="4"/>
    </row>
    <row r="9626" spans="2:14">
      <c r="B9626" s="59" t="s">
        <v>16339</v>
      </c>
      <c r="C9626" s="7" t="s">
        <v>16340</v>
      </c>
      <c r="I9626" s="64"/>
      <c r="J9626" s="65"/>
      <c r="K9626" s="10"/>
      <c r="L9626" s="21">
        <v>7355.2885057471258</v>
      </c>
      <c r="M9626" s="68"/>
      <c r="N9626" s="4"/>
    </row>
    <row r="9627" spans="2:14">
      <c r="B9627" s="59" t="s">
        <v>16341</v>
      </c>
      <c r="C9627" s="7" t="s">
        <v>16342</v>
      </c>
      <c r="I9627" s="64"/>
      <c r="J9627" s="65"/>
      <c r="K9627" s="10"/>
      <c r="L9627" s="21">
        <v>8139.8390804597702</v>
      </c>
      <c r="M9627" s="68"/>
      <c r="N9627" s="4"/>
    </row>
    <row r="9628" spans="2:14">
      <c r="B9628" s="59" t="s">
        <v>16343</v>
      </c>
      <c r="C9628" s="7" t="s">
        <v>16344</v>
      </c>
      <c r="I9628" s="64"/>
      <c r="J9628" s="65"/>
      <c r="K9628" s="10"/>
      <c r="L9628" s="21">
        <v>6458.0793103448277</v>
      </c>
      <c r="M9628" s="68"/>
      <c r="N9628" s="4"/>
    </row>
    <row r="9629" spans="2:14">
      <c r="B9629" s="59" t="s">
        <v>16345</v>
      </c>
      <c r="C9629" s="7" t="s">
        <v>16346</v>
      </c>
      <c r="I9629" s="64"/>
      <c r="J9629" s="65"/>
      <c r="K9629" s="10"/>
      <c r="L9629" s="21">
        <v>6458.0793103448277</v>
      </c>
      <c r="M9629" s="68"/>
      <c r="N9629" s="4"/>
    </row>
    <row r="9630" spans="2:14">
      <c r="B9630" s="59" t="s">
        <v>16347</v>
      </c>
      <c r="C9630" s="7" t="s">
        <v>16348</v>
      </c>
      <c r="I9630" s="64"/>
      <c r="J9630" s="65"/>
      <c r="K9630" s="10"/>
      <c r="L9630" s="21">
        <v>6752.4126436781607</v>
      </c>
      <c r="M9630" s="68"/>
      <c r="N9630" s="4"/>
    </row>
    <row r="9631" spans="2:14">
      <c r="B9631" s="59" t="s">
        <v>16349</v>
      </c>
      <c r="C9631" s="7" t="s">
        <v>16350</v>
      </c>
      <c r="I9631" s="64"/>
      <c r="J9631" s="65"/>
      <c r="K9631" s="10"/>
      <c r="L9631" s="21">
        <v>7355.2885057471258</v>
      </c>
      <c r="M9631" s="68"/>
      <c r="N9631" s="4"/>
    </row>
    <row r="9632" spans="2:14">
      <c r="B9632" s="59" t="s">
        <v>16351</v>
      </c>
      <c r="C9632" s="7" t="s">
        <v>16352</v>
      </c>
      <c r="I9632" s="64"/>
      <c r="J9632" s="65"/>
      <c r="K9632" s="10"/>
      <c r="L9632" s="21">
        <v>8139.8390804597702</v>
      </c>
      <c r="M9632" s="68"/>
      <c r="N9632" s="4"/>
    </row>
    <row r="9633" spans="2:14">
      <c r="B9633" s="59" t="s">
        <v>16353</v>
      </c>
      <c r="C9633" s="7" t="s">
        <v>16354</v>
      </c>
      <c r="I9633" s="64"/>
      <c r="J9633" s="65"/>
      <c r="K9633" s="10"/>
      <c r="L9633" s="21">
        <v>9342.0385057471267</v>
      </c>
      <c r="M9633" s="68"/>
      <c r="N9633" s="4"/>
    </row>
    <row r="9634" spans="2:14">
      <c r="B9634" s="59" t="s">
        <v>16355</v>
      </c>
      <c r="C9634" s="7" t="s">
        <v>16356</v>
      </c>
      <c r="I9634" s="64"/>
      <c r="J9634" s="65"/>
      <c r="K9634" s="10"/>
      <c r="L9634" s="21">
        <v>9342.0385057471267</v>
      </c>
      <c r="M9634" s="68"/>
      <c r="N9634" s="4"/>
    </row>
    <row r="9635" spans="2:14">
      <c r="B9635" s="59" t="s">
        <v>16357</v>
      </c>
      <c r="C9635" s="7" t="s">
        <v>16358</v>
      </c>
      <c r="I9635" s="64"/>
      <c r="J9635" s="65"/>
      <c r="K9635" s="10"/>
      <c r="L9635" s="21">
        <v>9768.3143678160905</v>
      </c>
      <c r="M9635" s="68"/>
      <c r="N9635" s="4"/>
    </row>
    <row r="9636" spans="2:14">
      <c r="B9636" s="59" t="s">
        <v>16359</v>
      </c>
      <c r="C9636" s="7" t="s">
        <v>16360</v>
      </c>
      <c r="I9636" s="64"/>
      <c r="J9636" s="65"/>
      <c r="K9636" s="10"/>
      <c r="L9636" s="21">
        <v>10370.175287356322</v>
      </c>
      <c r="M9636" s="68"/>
      <c r="N9636" s="4"/>
    </row>
    <row r="9637" spans="2:14">
      <c r="B9637" s="59" t="s">
        <v>16361</v>
      </c>
      <c r="C9637" s="7" t="s">
        <v>16362</v>
      </c>
      <c r="I9637" s="64"/>
      <c r="J9637" s="65"/>
      <c r="K9637" s="10"/>
      <c r="L9637" s="21">
        <v>11155.233333333334</v>
      </c>
      <c r="M9637" s="68"/>
      <c r="N9637" s="4"/>
    </row>
    <row r="9638" spans="2:14">
      <c r="B9638" s="59" t="s">
        <v>16363</v>
      </c>
      <c r="C9638" s="7" t="s">
        <v>16364</v>
      </c>
      <c r="I9638" s="64"/>
      <c r="J9638" s="65"/>
      <c r="K9638" s="10"/>
      <c r="L9638" s="21">
        <v>11073.022988505749</v>
      </c>
      <c r="M9638" s="68"/>
      <c r="N9638" s="4"/>
    </row>
    <row r="9639" spans="2:14">
      <c r="B9639" s="59" t="s">
        <v>16365</v>
      </c>
      <c r="C9639" s="7" t="s">
        <v>16366</v>
      </c>
      <c r="I9639" s="64"/>
      <c r="J9639" s="65"/>
      <c r="K9639" s="10"/>
      <c r="L9639" s="21">
        <v>11073.022988505749</v>
      </c>
      <c r="M9639" s="68"/>
      <c r="N9639" s="4"/>
    </row>
    <row r="9640" spans="2:14">
      <c r="B9640" s="59" t="s">
        <v>16367</v>
      </c>
      <c r="C9640" s="7" t="s">
        <v>16368</v>
      </c>
      <c r="I9640" s="64"/>
      <c r="J9640" s="65"/>
      <c r="K9640" s="10"/>
      <c r="L9640" s="21">
        <v>11577.956896551725</v>
      </c>
      <c r="M9640" s="68"/>
      <c r="N9640" s="4"/>
    </row>
    <row r="9641" spans="2:14">
      <c r="B9641" s="59" t="s">
        <v>16369</v>
      </c>
      <c r="C9641" s="7" t="s">
        <v>16370</v>
      </c>
      <c r="I9641" s="64"/>
      <c r="J9641" s="65"/>
      <c r="K9641" s="10"/>
      <c r="L9641" s="21">
        <v>12179.817816091954</v>
      </c>
      <c r="M9641" s="68"/>
      <c r="N9641" s="4"/>
    </row>
    <row r="9642" spans="2:14">
      <c r="B9642" s="59" t="s">
        <v>16371</v>
      </c>
      <c r="C9642" s="7" t="s">
        <v>16372</v>
      </c>
      <c r="I9642" s="64"/>
      <c r="J9642" s="65"/>
      <c r="K9642" s="10"/>
      <c r="L9642" s="21">
        <v>12964.368390804599</v>
      </c>
      <c r="M9642" s="68"/>
      <c r="N9642" s="4"/>
    </row>
    <row r="9643" spans="2:14">
      <c r="B9643" s="59" t="s">
        <v>16373</v>
      </c>
      <c r="C9643" s="7" t="s">
        <v>16374</v>
      </c>
      <c r="I9643" s="64"/>
      <c r="J9643" s="65"/>
      <c r="K9643" s="10"/>
      <c r="L9643" s="21">
        <v>2045.6166666666668</v>
      </c>
      <c r="M9643" s="68"/>
      <c r="N9643" s="4"/>
    </row>
    <row r="9644" spans="2:14">
      <c r="B9644" s="59" t="s">
        <v>16375</v>
      </c>
      <c r="C9644" s="7" t="s">
        <v>16376</v>
      </c>
      <c r="I9644" s="64"/>
      <c r="J9644" s="65"/>
      <c r="K9644" s="10"/>
      <c r="L9644" s="21">
        <v>2318.6362068965518</v>
      </c>
      <c r="M9644" s="68"/>
      <c r="N9644" s="4"/>
    </row>
    <row r="9645" spans="2:14">
      <c r="B9645" s="59" t="s">
        <v>16377</v>
      </c>
      <c r="C9645" s="7" t="s">
        <v>16378</v>
      </c>
      <c r="I9645" s="64"/>
      <c r="J9645" s="65"/>
      <c r="K9645" s="10"/>
      <c r="L9645" s="21">
        <v>2781.9574712643675</v>
      </c>
      <c r="M9645" s="68"/>
      <c r="N9645" s="4"/>
    </row>
    <row r="9646" spans="2:14">
      <c r="B9646" s="59" t="s">
        <v>16379</v>
      </c>
      <c r="C9646" s="7" t="s">
        <v>16380</v>
      </c>
      <c r="I9646" s="64"/>
      <c r="J9646" s="65"/>
      <c r="K9646" s="10"/>
      <c r="L9646" s="21">
        <v>3353.8775862068969</v>
      </c>
      <c r="M9646" s="68"/>
      <c r="N9646" s="4"/>
    </row>
    <row r="9647" spans="2:14">
      <c r="B9647" s="59" t="s">
        <v>16381</v>
      </c>
      <c r="C9647" s="7" t="s">
        <v>16382</v>
      </c>
      <c r="I9647" s="64"/>
      <c r="J9647" s="65"/>
      <c r="K9647" s="10"/>
      <c r="L9647" s="21">
        <v>3734.9885057471265</v>
      </c>
      <c r="M9647" s="68"/>
      <c r="N9647" s="4"/>
    </row>
    <row r="9648" spans="2:14">
      <c r="B9648" s="59" t="s">
        <v>16383</v>
      </c>
      <c r="C9648" s="7" t="s">
        <v>16384</v>
      </c>
      <c r="I9648" s="64"/>
      <c r="J9648" s="65"/>
      <c r="K9648" s="10"/>
      <c r="L9648" s="21">
        <v>2556.6402298850576</v>
      </c>
      <c r="M9648" s="68"/>
      <c r="N9648" s="4"/>
    </row>
    <row r="9649" spans="2:14">
      <c r="B9649" s="59" t="s">
        <v>16385</v>
      </c>
      <c r="C9649" s="7" t="s">
        <v>16386</v>
      </c>
      <c r="I9649" s="64"/>
      <c r="J9649" s="65"/>
      <c r="K9649" s="10"/>
      <c r="L9649" s="21">
        <v>2897.1534482758625</v>
      </c>
      <c r="M9649" s="68"/>
      <c r="N9649" s="4"/>
    </row>
    <row r="9650" spans="2:14">
      <c r="B9650" s="59" t="s">
        <v>16387</v>
      </c>
      <c r="C9650" s="7" t="s">
        <v>16388</v>
      </c>
      <c r="I9650" s="64"/>
      <c r="J9650" s="65"/>
      <c r="K9650" s="10"/>
      <c r="L9650" s="21">
        <v>3476.6856321839082</v>
      </c>
      <c r="M9650" s="68"/>
      <c r="N9650" s="4"/>
    </row>
    <row r="9651" spans="2:14">
      <c r="B9651" s="59" t="s">
        <v>16389</v>
      </c>
      <c r="C9651" s="7" t="s">
        <v>16390</v>
      </c>
      <c r="I9651" s="64"/>
      <c r="J9651" s="65"/>
      <c r="K9651" s="10"/>
      <c r="L9651" s="21">
        <v>4191.7126436781609</v>
      </c>
      <c r="M9651" s="68"/>
      <c r="N9651" s="4"/>
    </row>
    <row r="9652" spans="2:14">
      <c r="B9652" s="59" t="s">
        <v>16391</v>
      </c>
      <c r="C9652" s="7" t="s">
        <v>16392</v>
      </c>
      <c r="I9652" s="64"/>
      <c r="J9652" s="65"/>
      <c r="K9652" s="10"/>
      <c r="L9652" s="21">
        <v>4668.7356321839079</v>
      </c>
      <c r="M9652" s="68"/>
      <c r="N9652" s="4"/>
    </row>
    <row r="9653" spans="2:14">
      <c r="B9653" s="59" t="s">
        <v>16393</v>
      </c>
      <c r="C9653" s="7" t="s">
        <v>16394</v>
      </c>
      <c r="I9653" s="64"/>
      <c r="J9653" s="65"/>
      <c r="K9653" s="10"/>
      <c r="L9653" s="21">
        <v>3953.7086206896556</v>
      </c>
      <c r="M9653" s="68"/>
      <c r="N9653" s="4"/>
    </row>
    <row r="9654" spans="2:14">
      <c r="B9654" s="59" t="s">
        <v>16395</v>
      </c>
      <c r="C9654" s="7" t="s">
        <v>16396</v>
      </c>
      <c r="I9654" s="64"/>
      <c r="J9654" s="65"/>
      <c r="K9654" s="10"/>
      <c r="L9654" s="21">
        <v>4770.2298850574716</v>
      </c>
      <c r="M9654" s="68"/>
      <c r="N9654" s="4"/>
    </row>
    <row r="9655" spans="2:14">
      <c r="B9655" s="59" t="s">
        <v>16397</v>
      </c>
      <c r="C9655" s="7" t="s">
        <v>16398</v>
      </c>
      <c r="I9655" s="64"/>
      <c r="J9655" s="65"/>
      <c r="K9655" s="10"/>
      <c r="L9655" s="21">
        <v>5097.5488505747126</v>
      </c>
      <c r="M9655" s="68"/>
      <c r="N9655" s="4"/>
    </row>
    <row r="9656" spans="2:14">
      <c r="B9656" s="59" t="s">
        <v>16399</v>
      </c>
      <c r="C9656" s="7" t="s">
        <v>16400</v>
      </c>
      <c r="I9656" s="64"/>
      <c r="J9656" s="65"/>
      <c r="K9656" s="10"/>
      <c r="L9656" s="21">
        <v>5506.0632183908046</v>
      </c>
      <c r="M9656" s="68"/>
      <c r="N9656" s="4"/>
    </row>
    <row r="9657" spans="2:14">
      <c r="B9657" s="59" t="s">
        <v>16401</v>
      </c>
      <c r="C9657" s="7" t="s">
        <v>16402</v>
      </c>
      <c r="I9657" s="64"/>
      <c r="J9657" s="65"/>
      <c r="K9657" s="10"/>
      <c r="L9657" s="21">
        <v>4743.8413793103446</v>
      </c>
      <c r="M9657" s="68"/>
      <c r="N9657" s="4"/>
    </row>
    <row r="9658" spans="2:14">
      <c r="B9658" s="59" t="s">
        <v>16403</v>
      </c>
      <c r="C9658" s="7" t="s">
        <v>16404</v>
      </c>
      <c r="I9658" s="64"/>
      <c r="J9658" s="65"/>
      <c r="K9658" s="10"/>
      <c r="L9658" s="21">
        <v>5724.7833333333328</v>
      </c>
      <c r="M9658" s="68"/>
      <c r="N9658" s="4"/>
    </row>
    <row r="9659" spans="2:14">
      <c r="B9659" s="59" t="s">
        <v>16405</v>
      </c>
      <c r="C9659" s="7" t="s">
        <v>16406</v>
      </c>
      <c r="I9659" s="64"/>
      <c r="J9659" s="65"/>
      <c r="K9659" s="10"/>
      <c r="L9659" s="21">
        <v>6117.058620689656</v>
      </c>
      <c r="M9659" s="68"/>
      <c r="N9659" s="4"/>
    </row>
    <row r="9660" spans="2:14">
      <c r="B9660" s="59" t="s">
        <v>16407</v>
      </c>
      <c r="C9660" s="7" t="s">
        <v>16408</v>
      </c>
      <c r="I9660" s="64"/>
      <c r="J9660" s="65"/>
      <c r="K9660" s="10"/>
      <c r="L9660" s="21">
        <v>6607.2758620689656</v>
      </c>
      <c r="M9660" s="68"/>
      <c r="N9660" s="4"/>
    </row>
    <row r="9661" spans="2:14">
      <c r="B9661" s="59" t="s">
        <v>16409</v>
      </c>
      <c r="C9661" s="7" t="s">
        <v>16410</v>
      </c>
      <c r="I9661" s="64"/>
      <c r="J9661" s="65"/>
      <c r="K9661" s="10"/>
      <c r="L9661" s="21">
        <v>710.96724137931039</v>
      </c>
      <c r="M9661" s="68"/>
      <c r="N9661" s="4"/>
    </row>
    <row r="9662" spans="2:14">
      <c r="B9662" s="59" t="s">
        <v>16411</v>
      </c>
      <c r="C9662" s="7" t="s">
        <v>16412</v>
      </c>
      <c r="I9662" s="64"/>
      <c r="J9662" s="65"/>
      <c r="K9662" s="10"/>
      <c r="L9662" s="21">
        <v>792.16264367816098</v>
      </c>
      <c r="M9662" s="68"/>
      <c r="N9662" s="4"/>
    </row>
    <row r="9663" spans="2:14">
      <c r="B9663" s="59" t="s">
        <v>16413</v>
      </c>
      <c r="C9663" s="7" t="s">
        <v>16414</v>
      </c>
      <c r="I9663" s="64"/>
      <c r="J9663" s="65"/>
      <c r="K9663" s="10"/>
      <c r="L9663" s="21">
        <v>888.07471264367814</v>
      </c>
      <c r="M9663" s="68"/>
      <c r="N9663" s="4"/>
    </row>
    <row r="9664" spans="2:14">
      <c r="B9664" s="59" t="s">
        <v>16415</v>
      </c>
      <c r="C9664" s="7" t="s">
        <v>16416</v>
      </c>
      <c r="I9664" s="64"/>
      <c r="J9664" s="65"/>
      <c r="K9664" s="10"/>
      <c r="L9664" s="21">
        <v>989.56896551724128</v>
      </c>
      <c r="M9664" s="68"/>
      <c r="N9664" s="4"/>
    </row>
    <row r="9665" spans="2:14">
      <c r="B9665" s="59" t="s">
        <v>16417</v>
      </c>
      <c r="C9665" s="7" t="s">
        <v>16418</v>
      </c>
      <c r="I9665" s="64"/>
      <c r="J9665" s="65"/>
      <c r="K9665" s="10"/>
      <c r="L9665" s="21">
        <v>884.01494252873556</v>
      </c>
      <c r="M9665" s="68"/>
      <c r="N9665" s="4"/>
    </row>
    <row r="9666" spans="2:14">
      <c r="B9666" s="59" t="s">
        <v>16419</v>
      </c>
      <c r="C9666" s="7" t="s">
        <v>16420</v>
      </c>
      <c r="I9666" s="64"/>
      <c r="J9666" s="65"/>
      <c r="K9666" s="10"/>
      <c r="L9666" s="21">
        <v>971.80747126436779</v>
      </c>
      <c r="M9666" s="68"/>
      <c r="N9666" s="4"/>
    </row>
    <row r="9667" spans="2:14">
      <c r="B9667" s="59" t="s">
        <v>16421</v>
      </c>
      <c r="C9667" s="7" t="s">
        <v>16422</v>
      </c>
      <c r="I9667" s="64"/>
      <c r="J9667" s="65"/>
      <c r="K9667" s="10"/>
      <c r="L9667" s="21">
        <v>1323.992528735632</v>
      </c>
      <c r="M9667" s="68"/>
      <c r="N9667" s="4"/>
    </row>
    <row r="9668" spans="2:14">
      <c r="B9668" s="59" t="s">
        <v>16423</v>
      </c>
      <c r="C9668" s="7" t="s">
        <v>16424</v>
      </c>
      <c r="I9668" s="64"/>
      <c r="J9668" s="65"/>
      <c r="K9668" s="10"/>
      <c r="L9668" s="21">
        <v>1456.4425287356323</v>
      </c>
      <c r="M9668" s="68"/>
      <c r="N9668" s="4"/>
    </row>
    <row r="9669" spans="2:14">
      <c r="B9669" s="59" t="s">
        <v>16425</v>
      </c>
      <c r="C9669" s="7" t="s">
        <v>16426</v>
      </c>
      <c r="I9669" s="64"/>
      <c r="J9669" s="65"/>
      <c r="K9669" s="10"/>
      <c r="L9669" s="21">
        <v>1423.9643678160919</v>
      </c>
      <c r="M9669" s="68"/>
      <c r="N9669" s="4"/>
    </row>
    <row r="9670" spans="2:14">
      <c r="B9670" s="59" t="s">
        <v>16427</v>
      </c>
      <c r="C9670" s="7" t="s">
        <v>16428</v>
      </c>
      <c r="I9670" s="64"/>
      <c r="J9670" s="65"/>
      <c r="K9670" s="10"/>
      <c r="L9670" s="21">
        <v>1567.0712643678162</v>
      </c>
      <c r="M9670" s="68"/>
      <c r="N9670" s="4"/>
    </row>
    <row r="9671" spans="2:14">
      <c r="B9671" s="59" t="s">
        <v>16429</v>
      </c>
      <c r="C9671" s="7" t="s">
        <v>16430</v>
      </c>
      <c r="I9671" s="64"/>
      <c r="J9671" s="65"/>
      <c r="K9671" s="10"/>
      <c r="L9671" s="21">
        <v>2134.4241379310347</v>
      </c>
      <c r="M9671" s="68"/>
      <c r="N9671" s="4"/>
    </row>
    <row r="9672" spans="2:14">
      <c r="B9672" s="59" t="s">
        <v>16431</v>
      </c>
      <c r="C9672" s="7" t="s">
        <v>16432</v>
      </c>
      <c r="I9672" s="64"/>
      <c r="J9672" s="65"/>
      <c r="K9672" s="10"/>
      <c r="L9672" s="21">
        <v>2348.0695402298852</v>
      </c>
      <c r="M9672" s="68"/>
      <c r="N9672" s="4"/>
    </row>
    <row r="9673" spans="2:14">
      <c r="B9673" s="59" t="s">
        <v>16433</v>
      </c>
      <c r="C9673" s="7" t="s">
        <v>16434</v>
      </c>
      <c r="I9673" s="64"/>
      <c r="J9673" s="65"/>
      <c r="K9673" s="10"/>
      <c r="L9673" s="21">
        <v>1567.0712643678162</v>
      </c>
      <c r="M9673" s="68"/>
      <c r="N9673" s="4"/>
    </row>
    <row r="9674" spans="2:14">
      <c r="B9674" s="59" t="s">
        <v>16435</v>
      </c>
      <c r="C9674" s="7" t="s">
        <v>16436</v>
      </c>
      <c r="I9674" s="64"/>
      <c r="J9674" s="65"/>
      <c r="K9674" s="10"/>
      <c r="L9674" s="21">
        <v>1722.8649425287356</v>
      </c>
      <c r="M9674" s="68"/>
      <c r="N9674" s="4"/>
    </row>
    <row r="9675" spans="2:14">
      <c r="B9675" s="59" t="s">
        <v>16437</v>
      </c>
      <c r="C9675" s="7" t="s">
        <v>16438</v>
      </c>
      <c r="I9675" s="64"/>
      <c r="J9675" s="65"/>
      <c r="K9675" s="10"/>
      <c r="L9675" s="21">
        <v>2348.0695402298852</v>
      </c>
      <c r="M9675" s="68"/>
      <c r="N9675" s="4"/>
    </row>
    <row r="9676" spans="2:14">
      <c r="B9676" s="59" t="s">
        <v>16439</v>
      </c>
      <c r="C9676" s="7" t="s">
        <v>16440</v>
      </c>
      <c r="I9676" s="64"/>
      <c r="J9676" s="65"/>
      <c r="K9676" s="10"/>
      <c r="L9676" s="21">
        <v>2583.0287356321842</v>
      </c>
      <c r="M9676" s="68"/>
      <c r="N9676" s="4"/>
    </row>
    <row r="9677" spans="2:14">
      <c r="B9677" s="59" t="s">
        <v>16441</v>
      </c>
      <c r="C9677" s="7" t="s">
        <v>16442</v>
      </c>
      <c r="I9677" s="64"/>
      <c r="J9677" s="65"/>
      <c r="K9677" s="10"/>
      <c r="L9677" s="21">
        <v>1092.0781609195403</v>
      </c>
      <c r="M9677" s="68"/>
      <c r="N9677" s="4"/>
    </row>
    <row r="9678" spans="2:14">
      <c r="B9678" s="59" t="s">
        <v>16443</v>
      </c>
      <c r="C9678" s="7" t="s">
        <v>16444</v>
      </c>
      <c r="I9678" s="64"/>
      <c r="J9678" s="65"/>
      <c r="K9678" s="10"/>
      <c r="L9678" s="21">
        <v>1227.5729885057472</v>
      </c>
      <c r="M9678" s="68"/>
      <c r="N9678" s="4"/>
    </row>
    <row r="9679" spans="2:14">
      <c r="B9679" s="59" t="s">
        <v>16445</v>
      </c>
      <c r="C9679" s="7" t="s">
        <v>16446</v>
      </c>
      <c r="I9679" s="64"/>
      <c r="J9679" s="65"/>
      <c r="K9679" s="10"/>
      <c r="L9679" s="21">
        <v>1364.5902298850576</v>
      </c>
      <c r="M9679" s="68"/>
      <c r="N9679" s="4"/>
    </row>
    <row r="9680" spans="2:14">
      <c r="B9680" s="59" t="s">
        <v>16447</v>
      </c>
      <c r="C9680" s="7" t="s">
        <v>16448</v>
      </c>
      <c r="I9680" s="64"/>
      <c r="J9680" s="65"/>
      <c r="K9680" s="10"/>
      <c r="L9680" s="21">
        <v>1534.5931034482758</v>
      </c>
      <c r="M9680" s="68"/>
      <c r="N9680" s="4"/>
    </row>
    <row r="9681" spans="2:14">
      <c r="B9681" s="59" t="s">
        <v>16449</v>
      </c>
      <c r="C9681" s="7" t="s">
        <v>16450</v>
      </c>
      <c r="I9681" s="64"/>
      <c r="J9681" s="65"/>
      <c r="K9681" s="10"/>
      <c r="L9681" s="21">
        <v>1640.1471264367817</v>
      </c>
      <c r="M9681" s="68"/>
      <c r="N9681" s="4"/>
    </row>
    <row r="9682" spans="2:14">
      <c r="B9682" s="59" t="s">
        <v>16451</v>
      </c>
      <c r="C9682" s="7" t="s">
        <v>16452</v>
      </c>
      <c r="I9682" s="64"/>
      <c r="J9682" s="65"/>
      <c r="K9682" s="10"/>
      <c r="L9682" s="21">
        <v>1805.075287356322</v>
      </c>
      <c r="M9682" s="68"/>
      <c r="N9682" s="4"/>
    </row>
    <row r="9683" spans="2:14">
      <c r="B9683" s="59" t="s">
        <v>16453</v>
      </c>
      <c r="C9683" s="7" t="s">
        <v>16454</v>
      </c>
      <c r="I9683" s="64"/>
      <c r="J9683" s="65"/>
      <c r="K9683" s="10"/>
      <c r="L9683" s="21">
        <v>2459.205747126437</v>
      </c>
      <c r="M9683" s="68"/>
      <c r="N9683" s="4"/>
    </row>
    <row r="9684" spans="2:14">
      <c r="B9684" s="59" t="s">
        <v>16455</v>
      </c>
      <c r="C9684" s="7" t="s">
        <v>16456</v>
      </c>
      <c r="I9684" s="64"/>
      <c r="J9684" s="65"/>
      <c r="K9684" s="10"/>
      <c r="L9684" s="21">
        <v>2704.3143678160918</v>
      </c>
      <c r="M9684" s="68"/>
      <c r="N9684" s="4"/>
    </row>
    <row r="9685" spans="2:14">
      <c r="B9685" s="59" t="s">
        <v>16457</v>
      </c>
      <c r="C9685" s="7" t="s">
        <v>16458</v>
      </c>
      <c r="I9685" s="64"/>
      <c r="J9685" s="65"/>
      <c r="K9685" s="10"/>
      <c r="L9685" s="21">
        <v>1225.543103448276</v>
      </c>
      <c r="M9685" s="68"/>
      <c r="N9685" s="4"/>
    </row>
    <row r="9686" spans="2:14">
      <c r="B9686" s="59" t="s">
        <v>16459</v>
      </c>
      <c r="C9686" s="7" t="s">
        <v>16460</v>
      </c>
      <c r="I9686" s="64"/>
      <c r="J9686" s="65"/>
      <c r="K9686" s="10"/>
      <c r="L9686" s="21">
        <v>1838.0609195402299</v>
      </c>
      <c r="M9686" s="68"/>
      <c r="N9686" s="4"/>
    </row>
    <row r="9687" spans="2:14">
      <c r="B9687" s="59" t="s">
        <v>16461</v>
      </c>
      <c r="C9687" s="7" t="s">
        <v>16462</v>
      </c>
      <c r="I9687" s="64"/>
      <c r="J9687" s="65"/>
      <c r="K9687" s="10"/>
      <c r="L9687" s="21">
        <v>2791.5994252873561</v>
      </c>
      <c r="M9687" s="68"/>
      <c r="N9687" s="4"/>
    </row>
    <row r="9688" spans="2:14">
      <c r="B9688" s="59" t="s">
        <v>16463</v>
      </c>
      <c r="C9688" s="7" t="s">
        <v>16464</v>
      </c>
      <c r="I9688" s="64"/>
      <c r="J9688" s="65"/>
      <c r="K9688" s="10"/>
      <c r="L9688" s="21">
        <v>4187.6528735632182</v>
      </c>
      <c r="M9688" s="68"/>
      <c r="N9688" s="4"/>
    </row>
    <row r="9689" spans="2:14">
      <c r="B9689" s="59" t="s">
        <v>16465</v>
      </c>
      <c r="C9689" s="7" t="s">
        <v>16466</v>
      </c>
      <c r="I9689" s="64"/>
      <c r="J9689" s="65"/>
      <c r="K9689" s="10"/>
      <c r="L9689" s="21">
        <v>4507.3597701149429</v>
      </c>
      <c r="M9689" s="68"/>
      <c r="N9689" s="4"/>
    </row>
    <row r="9690" spans="2:14">
      <c r="B9690" s="59" t="s">
        <v>16467</v>
      </c>
      <c r="C9690" s="7" t="s">
        <v>16468</v>
      </c>
      <c r="I9690" s="64"/>
      <c r="J9690" s="65"/>
      <c r="K9690" s="10"/>
      <c r="L9690" s="21">
        <v>6760.5321839080461</v>
      </c>
      <c r="M9690" s="68"/>
      <c r="N9690" s="4"/>
    </row>
    <row r="9691" spans="2:14">
      <c r="B9691" s="59" t="s">
        <v>16469</v>
      </c>
      <c r="C9691" s="7" t="s">
        <v>16470</v>
      </c>
      <c r="I9691" s="64"/>
      <c r="J9691" s="65"/>
      <c r="K9691" s="10"/>
      <c r="L9691" s="21">
        <v>7.1045977011494257</v>
      </c>
      <c r="M9691" s="68"/>
      <c r="N9691" s="4"/>
    </row>
    <row r="9692" spans="2:14">
      <c r="B9692" s="59" t="s">
        <v>16471</v>
      </c>
      <c r="C9692" s="7" t="s">
        <v>16472</v>
      </c>
      <c r="I9692" s="64"/>
      <c r="J9692" s="65"/>
      <c r="K9692" s="10"/>
      <c r="L9692" s="21">
        <v>2570.8494252873566</v>
      </c>
      <c r="M9692" s="68"/>
      <c r="N9692" s="4"/>
    </row>
    <row r="9693" spans="2:14">
      <c r="B9693" s="59" t="s">
        <v>16473</v>
      </c>
      <c r="C9693" s="7" t="s">
        <v>16474</v>
      </c>
      <c r="I9693" s="64"/>
      <c r="J9693" s="65"/>
      <c r="K9693" s="10"/>
      <c r="L9693" s="21">
        <v>2570.8494252873566</v>
      </c>
      <c r="M9693" s="68"/>
      <c r="N9693" s="4"/>
    </row>
    <row r="9694" spans="2:14">
      <c r="B9694" s="59" t="s">
        <v>16475</v>
      </c>
      <c r="C9694" s="7" t="s">
        <v>16476</v>
      </c>
      <c r="I9694" s="64"/>
      <c r="J9694" s="65"/>
      <c r="K9694" s="10"/>
      <c r="L9694" s="21">
        <v>2570.8494252873566</v>
      </c>
      <c r="M9694" s="68"/>
      <c r="N9694" s="4"/>
    </row>
    <row r="9695" spans="2:14">
      <c r="B9695" s="59" t="s">
        <v>143</v>
      </c>
      <c r="C9695" s="7" t="s">
        <v>16477</v>
      </c>
      <c r="I9695" s="64"/>
      <c r="J9695" s="65"/>
      <c r="K9695" s="10"/>
      <c r="L9695" s="21">
        <v>2525.6844827586206</v>
      </c>
      <c r="M9695" s="68"/>
      <c r="N9695" s="4"/>
    </row>
    <row r="9696" spans="2:14">
      <c r="B9696" s="59" t="s">
        <v>144</v>
      </c>
      <c r="C9696" s="7" t="s">
        <v>16478</v>
      </c>
      <c r="I9696" s="64"/>
      <c r="J9696" s="65"/>
      <c r="K9696" s="10"/>
      <c r="L9696" s="21">
        <v>2525.6844827586206</v>
      </c>
      <c r="M9696" s="68"/>
      <c r="N9696" s="4"/>
    </row>
    <row r="9697" spans="2:14">
      <c r="B9697" s="59" t="s">
        <v>51</v>
      </c>
      <c r="C9697" s="7" t="s">
        <v>16479</v>
      </c>
      <c r="I9697" s="64"/>
      <c r="J9697" s="65"/>
      <c r="K9697" s="10"/>
      <c r="L9697" s="21">
        <v>4074.9942528735633</v>
      </c>
      <c r="M9697" s="68"/>
      <c r="N9697" s="4"/>
    </row>
    <row r="9698" spans="2:14">
      <c r="B9698" s="59" t="s">
        <v>52</v>
      </c>
      <c r="C9698" s="7" t="s">
        <v>16480</v>
      </c>
      <c r="I9698" s="64"/>
      <c r="J9698" s="65"/>
      <c r="K9698" s="10"/>
      <c r="L9698" s="21">
        <v>4266.3109195402303</v>
      </c>
      <c r="M9698" s="68"/>
      <c r="N9698" s="4"/>
    </row>
    <row r="9699" spans="2:14">
      <c r="B9699" s="59" t="s">
        <v>16481</v>
      </c>
      <c r="C9699" s="7" t="s">
        <v>16482</v>
      </c>
      <c r="I9699" s="64"/>
      <c r="J9699" s="65"/>
      <c r="K9699" s="10"/>
      <c r="L9699" s="21">
        <v>3854.751724137931</v>
      </c>
      <c r="M9699" s="68"/>
      <c r="N9699" s="4"/>
    </row>
    <row r="9700" spans="2:14">
      <c r="B9700" s="59" t="s">
        <v>16483</v>
      </c>
      <c r="C9700" s="7" t="s">
        <v>16484</v>
      </c>
      <c r="I9700" s="64"/>
      <c r="J9700" s="65"/>
      <c r="K9700" s="10"/>
      <c r="L9700" s="21">
        <v>3854.751724137931</v>
      </c>
      <c r="M9700" s="68"/>
      <c r="N9700" s="4"/>
    </row>
    <row r="9701" spans="2:14">
      <c r="B9701" s="59" t="s">
        <v>16485</v>
      </c>
      <c r="C9701" s="7" t="s">
        <v>16486</v>
      </c>
      <c r="I9701" s="64"/>
      <c r="J9701" s="65"/>
      <c r="K9701" s="10"/>
      <c r="L9701" s="21">
        <v>3854.751724137931</v>
      </c>
      <c r="M9701" s="68"/>
      <c r="N9701" s="4"/>
    </row>
    <row r="9702" spans="2:14">
      <c r="B9702" s="59" t="s">
        <v>16487</v>
      </c>
      <c r="C9702" s="7" t="s">
        <v>16488</v>
      </c>
      <c r="I9702" s="64"/>
      <c r="J9702" s="65"/>
      <c r="K9702" s="10"/>
      <c r="L9702" s="21">
        <v>3854.751724137931</v>
      </c>
      <c r="M9702" s="68"/>
      <c r="N9702" s="4"/>
    </row>
    <row r="9703" spans="2:14">
      <c r="B9703" s="59" t="s">
        <v>16489</v>
      </c>
      <c r="C9703" s="7" t="s">
        <v>16490</v>
      </c>
      <c r="I9703" s="64"/>
      <c r="J9703" s="65"/>
      <c r="K9703" s="10"/>
      <c r="L9703" s="21">
        <v>3854.751724137931</v>
      </c>
      <c r="M9703" s="68"/>
      <c r="N9703" s="4"/>
    </row>
    <row r="9704" spans="2:14">
      <c r="B9704" s="59" t="s">
        <v>16491</v>
      </c>
      <c r="C9704" s="7" t="s">
        <v>16492</v>
      </c>
      <c r="I9704" s="64"/>
      <c r="J9704" s="65"/>
      <c r="K9704" s="10"/>
      <c r="L9704" s="21">
        <v>6221.5977011494251</v>
      </c>
      <c r="M9704" s="68"/>
      <c r="N9704" s="4"/>
    </row>
    <row r="9705" spans="2:14">
      <c r="B9705" s="59" t="s">
        <v>16493</v>
      </c>
      <c r="C9705" s="7" t="s">
        <v>16494</v>
      </c>
      <c r="I9705" s="64"/>
      <c r="J9705" s="65"/>
      <c r="K9705" s="10"/>
      <c r="L9705" s="21">
        <v>6512.8862068965518</v>
      </c>
      <c r="M9705" s="68"/>
      <c r="N9705" s="4"/>
    </row>
    <row r="9706" spans="2:14">
      <c r="B9706" s="59" t="s">
        <v>16495</v>
      </c>
      <c r="C9706" s="7" t="s">
        <v>16496</v>
      </c>
      <c r="I9706" s="64"/>
      <c r="J9706" s="65"/>
      <c r="K9706" s="10"/>
      <c r="L9706" s="21">
        <v>3854.751724137931</v>
      </c>
      <c r="M9706" s="68"/>
      <c r="N9706" s="4"/>
    </row>
    <row r="9707" spans="2:14">
      <c r="B9707" s="59" t="s">
        <v>16497</v>
      </c>
      <c r="C9707" s="7" t="s">
        <v>16498</v>
      </c>
      <c r="I9707" s="64"/>
      <c r="J9707" s="65"/>
      <c r="K9707" s="10"/>
      <c r="L9707" s="21">
        <v>3854.751724137931</v>
      </c>
      <c r="M9707" s="68"/>
      <c r="N9707" s="4"/>
    </row>
    <row r="9708" spans="2:14">
      <c r="B9708" s="59" t="s">
        <v>16499</v>
      </c>
      <c r="C9708" s="7" t="s">
        <v>16500</v>
      </c>
      <c r="I9708" s="64"/>
      <c r="J9708" s="65"/>
      <c r="K9708" s="10"/>
      <c r="L9708" s="21">
        <v>6221.5977011494251</v>
      </c>
      <c r="M9708" s="68"/>
      <c r="N9708" s="4"/>
    </row>
    <row r="9709" spans="2:14">
      <c r="B9709" s="59" t="s">
        <v>16501</v>
      </c>
      <c r="C9709" s="7" t="s">
        <v>16502</v>
      </c>
      <c r="I9709" s="64"/>
      <c r="J9709" s="65"/>
      <c r="K9709" s="10"/>
      <c r="L9709" s="21">
        <v>6512.8862068965518</v>
      </c>
      <c r="M9709" s="68"/>
      <c r="N9709" s="4"/>
    </row>
    <row r="9710" spans="2:14">
      <c r="B9710" s="59" t="s">
        <v>16503</v>
      </c>
      <c r="C9710" s="7" t="s">
        <v>16504</v>
      </c>
      <c r="I9710" s="64"/>
      <c r="J9710" s="65"/>
      <c r="K9710" s="10"/>
      <c r="L9710" s="21">
        <v>3382.295977011494</v>
      </c>
      <c r="M9710" s="68"/>
      <c r="N9710" s="4"/>
    </row>
    <row r="9711" spans="2:14">
      <c r="B9711" s="59" t="s">
        <v>16505</v>
      </c>
      <c r="C9711" s="7" t="s">
        <v>16506</v>
      </c>
      <c r="I9711" s="64"/>
      <c r="J9711" s="65"/>
      <c r="K9711" s="10"/>
      <c r="L9711" s="21">
        <v>3382.295977011494</v>
      </c>
      <c r="M9711" s="68"/>
      <c r="N9711" s="4"/>
    </row>
    <row r="9712" spans="2:14">
      <c r="B9712" s="59" t="s">
        <v>16507</v>
      </c>
      <c r="C9712" s="7" t="s">
        <v>16508</v>
      </c>
      <c r="I9712" s="64"/>
      <c r="J9712" s="65"/>
      <c r="K9712" s="10"/>
      <c r="L9712" s="21">
        <v>3382.295977011494</v>
      </c>
      <c r="M9712" s="68"/>
      <c r="N9712" s="4"/>
    </row>
    <row r="9713" spans="2:14">
      <c r="B9713" s="59" t="s">
        <v>16509</v>
      </c>
      <c r="C9713" s="7" t="s">
        <v>16510</v>
      </c>
      <c r="I9713" s="64"/>
      <c r="J9713" s="65"/>
      <c r="K9713" s="10"/>
      <c r="L9713" s="21">
        <v>3382.295977011494</v>
      </c>
      <c r="M9713" s="68"/>
      <c r="N9713" s="4"/>
    </row>
    <row r="9714" spans="2:14">
      <c r="B9714" s="59" t="s">
        <v>16511</v>
      </c>
      <c r="C9714" s="7" t="s">
        <v>16512</v>
      </c>
      <c r="I9714" s="64"/>
      <c r="J9714" s="65"/>
      <c r="K9714" s="10"/>
      <c r="L9714" s="21">
        <v>3382.295977011494</v>
      </c>
      <c r="M9714" s="68"/>
      <c r="N9714" s="4"/>
    </row>
    <row r="9715" spans="2:14">
      <c r="B9715" s="59" t="s">
        <v>16513</v>
      </c>
      <c r="C9715" s="7" t="s">
        <v>16514</v>
      </c>
      <c r="I9715" s="64"/>
      <c r="J9715" s="65"/>
      <c r="K9715" s="10"/>
      <c r="L9715" s="21">
        <v>3382.295977011494</v>
      </c>
      <c r="M9715" s="68"/>
      <c r="N9715" s="4"/>
    </row>
    <row r="9716" spans="2:14">
      <c r="B9716" s="59" t="s">
        <v>16515</v>
      </c>
      <c r="C9716" s="7" t="s">
        <v>16516</v>
      </c>
      <c r="I9716" s="64"/>
      <c r="J9716" s="65"/>
      <c r="K9716" s="10"/>
      <c r="L9716" s="21">
        <v>3977.0522988505745</v>
      </c>
      <c r="M9716" s="68"/>
      <c r="N9716" s="4"/>
    </row>
    <row r="9717" spans="2:14">
      <c r="B9717" s="59" t="s">
        <v>16517</v>
      </c>
      <c r="C9717" s="7" t="s">
        <v>16518</v>
      </c>
      <c r="I9717" s="64"/>
      <c r="J9717" s="65"/>
      <c r="K9717" s="10"/>
      <c r="L9717" s="21">
        <v>4546.4350574712644</v>
      </c>
      <c r="M9717" s="68"/>
      <c r="N9717" s="4"/>
    </row>
    <row r="9718" spans="2:14">
      <c r="B9718" s="59" t="s">
        <v>16519</v>
      </c>
      <c r="C9718" s="7" t="s">
        <v>16520</v>
      </c>
      <c r="I9718" s="64"/>
      <c r="J9718" s="65"/>
      <c r="K9718" s="10"/>
      <c r="L9718" s="21">
        <v>4546.4350574712644</v>
      </c>
      <c r="M9718" s="68"/>
      <c r="N9718" s="4"/>
    </row>
    <row r="9719" spans="2:14">
      <c r="B9719" s="59" t="s">
        <v>16521</v>
      </c>
      <c r="C9719" s="7" t="s">
        <v>16522</v>
      </c>
      <c r="I9719" s="64"/>
      <c r="J9719" s="65"/>
      <c r="K9719" s="10"/>
      <c r="L9719" s="21">
        <v>4546.4350574712644</v>
      </c>
      <c r="M9719" s="68"/>
      <c r="N9719" s="4"/>
    </row>
    <row r="9720" spans="2:14">
      <c r="B9720" s="59" t="s">
        <v>16523</v>
      </c>
      <c r="C9720" s="7" t="s">
        <v>16524</v>
      </c>
      <c r="I9720" s="64"/>
      <c r="J9720" s="65"/>
      <c r="K9720" s="10"/>
      <c r="L9720" s="21">
        <v>4546.4350574712644</v>
      </c>
      <c r="M9720" s="68"/>
      <c r="N9720" s="4"/>
    </row>
    <row r="9721" spans="2:14">
      <c r="B9721" s="59" t="s">
        <v>16525</v>
      </c>
      <c r="C9721" s="7" t="s">
        <v>16526</v>
      </c>
      <c r="I9721" s="64"/>
      <c r="J9721" s="65"/>
      <c r="K9721" s="10"/>
      <c r="L9721" s="21">
        <v>4546.4350574712644</v>
      </c>
      <c r="M9721" s="68"/>
      <c r="N9721" s="4"/>
    </row>
    <row r="9722" spans="2:14">
      <c r="B9722" s="59" t="s">
        <v>16527</v>
      </c>
      <c r="C9722" s="7" t="s">
        <v>16528</v>
      </c>
      <c r="I9722" s="64"/>
      <c r="J9722" s="65"/>
      <c r="K9722" s="10"/>
      <c r="L9722" s="21">
        <v>4546.4350574712644</v>
      </c>
      <c r="M9722" s="68"/>
      <c r="N9722" s="4"/>
    </row>
    <row r="9723" spans="2:14">
      <c r="B9723" s="59" t="s">
        <v>16529</v>
      </c>
      <c r="C9723" s="7" t="s">
        <v>16530</v>
      </c>
      <c r="I9723" s="64"/>
      <c r="J9723" s="65"/>
      <c r="K9723" s="10"/>
      <c r="L9723" s="21">
        <v>5385.2850574712647</v>
      </c>
      <c r="M9723" s="68"/>
      <c r="N9723" s="4"/>
    </row>
    <row r="9724" spans="2:14">
      <c r="B9724" s="59" t="s">
        <v>16531</v>
      </c>
      <c r="C9724" s="7" t="s">
        <v>16532</v>
      </c>
      <c r="I9724" s="64"/>
      <c r="J9724" s="65"/>
      <c r="K9724" s="10"/>
      <c r="L9724" s="21">
        <v>4053.6804597701152</v>
      </c>
      <c r="M9724" s="68"/>
      <c r="N9724" s="4"/>
    </row>
    <row r="9725" spans="2:14">
      <c r="B9725" s="59" t="s">
        <v>16533</v>
      </c>
      <c r="C9725" s="7" t="s">
        <v>16534</v>
      </c>
      <c r="I9725" s="64"/>
      <c r="J9725" s="65"/>
      <c r="K9725" s="10"/>
      <c r="L9725" s="21">
        <v>4053.6804597701152</v>
      </c>
      <c r="M9725" s="68"/>
      <c r="N9725" s="4"/>
    </row>
    <row r="9726" spans="2:14">
      <c r="B9726" s="59" t="s">
        <v>16535</v>
      </c>
      <c r="C9726" s="7" t="s">
        <v>16536</v>
      </c>
      <c r="I9726" s="64"/>
      <c r="J9726" s="65"/>
      <c r="K9726" s="10"/>
      <c r="L9726" s="21">
        <v>4053.6804597701152</v>
      </c>
      <c r="M9726" s="68"/>
      <c r="N9726" s="4"/>
    </row>
    <row r="9727" spans="2:14">
      <c r="B9727" s="59" t="s">
        <v>16537</v>
      </c>
      <c r="C9727" s="7" t="s">
        <v>16538</v>
      </c>
      <c r="I9727" s="64"/>
      <c r="J9727" s="65"/>
      <c r="K9727" s="10"/>
      <c r="L9727" s="21">
        <v>4053.6804597701152</v>
      </c>
      <c r="M9727" s="68"/>
      <c r="N9727" s="4"/>
    </row>
    <row r="9728" spans="2:14">
      <c r="B9728" s="59" t="s">
        <v>16539</v>
      </c>
      <c r="C9728" s="7" t="s">
        <v>16540</v>
      </c>
      <c r="I9728" s="64"/>
      <c r="J9728" s="65"/>
      <c r="K9728" s="10"/>
      <c r="L9728" s="21">
        <v>4053.6804597701152</v>
      </c>
      <c r="M9728" s="68"/>
      <c r="N9728" s="4"/>
    </row>
    <row r="9729" spans="2:14">
      <c r="B9729" s="59" t="s">
        <v>16541</v>
      </c>
      <c r="C9729" s="7" t="s">
        <v>16542</v>
      </c>
      <c r="I9729" s="64"/>
      <c r="J9729" s="65"/>
      <c r="K9729" s="10"/>
      <c r="L9729" s="21">
        <v>4053.6804597701152</v>
      </c>
      <c r="M9729" s="68"/>
      <c r="N9729" s="4"/>
    </row>
    <row r="9730" spans="2:14">
      <c r="B9730" s="59" t="s">
        <v>16543</v>
      </c>
      <c r="C9730" s="7" t="s">
        <v>16544</v>
      </c>
      <c r="I9730" s="64"/>
      <c r="J9730" s="65"/>
      <c r="K9730" s="10"/>
      <c r="L9730" s="21">
        <v>4243.4747126436778</v>
      </c>
      <c r="M9730" s="68"/>
      <c r="N9730" s="4"/>
    </row>
    <row r="9731" spans="2:14">
      <c r="B9731" s="59" t="s">
        <v>16545</v>
      </c>
      <c r="C9731" s="7" t="s">
        <v>16546</v>
      </c>
      <c r="I9731" s="64"/>
      <c r="J9731" s="65"/>
      <c r="K9731" s="10"/>
      <c r="L9731" s="21">
        <v>5270.5965517241375</v>
      </c>
      <c r="M9731" s="68"/>
      <c r="N9731" s="4"/>
    </row>
    <row r="9732" spans="2:14">
      <c r="B9732" s="59" t="s">
        <v>16547</v>
      </c>
      <c r="C9732" s="7" t="s">
        <v>16548</v>
      </c>
      <c r="I9732" s="64"/>
      <c r="J9732" s="65"/>
      <c r="K9732" s="10"/>
      <c r="L9732" s="21">
        <v>5270.5965517241375</v>
      </c>
      <c r="M9732" s="68"/>
      <c r="N9732" s="4"/>
    </row>
    <row r="9733" spans="2:14">
      <c r="B9733" s="59" t="s">
        <v>16549</v>
      </c>
      <c r="C9733" s="7" t="s">
        <v>16550</v>
      </c>
      <c r="I9733" s="64"/>
      <c r="J9733" s="65"/>
      <c r="K9733" s="10"/>
      <c r="L9733" s="21">
        <v>5270.5965517241375</v>
      </c>
      <c r="M9733" s="68"/>
      <c r="N9733" s="4"/>
    </row>
    <row r="9734" spans="2:14">
      <c r="B9734" s="59" t="s">
        <v>16551</v>
      </c>
      <c r="C9734" s="7" t="s">
        <v>16552</v>
      </c>
      <c r="I9734" s="64"/>
      <c r="J9734" s="65"/>
      <c r="K9734" s="10"/>
      <c r="L9734" s="21">
        <v>5270.5965517241375</v>
      </c>
      <c r="M9734" s="68"/>
      <c r="N9734" s="4"/>
    </row>
    <row r="9735" spans="2:14">
      <c r="B9735" s="59" t="s">
        <v>16553</v>
      </c>
      <c r="C9735" s="7" t="s">
        <v>16554</v>
      </c>
      <c r="I9735" s="64"/>
      <c r="J9735" s="65"/>
      <c r="K9735" s="10"/>
      <c r="L9735" s="21">
        <v>5270.5965517241375</v>
      </c>
      <c r="M9735" s="68"/>
      <c r="N9735" s="4"/>
    </row>
    <row r="9736" spans="2:14">
      <c r="B9736" s="59" t="s">
        <v>16555</v>
      </c>
      <c r="C9736" s="7" t="s">
        <v>16556</v>
      </c>
      <c r="I9736" s="64"/>
      <c r="J9736" s="65"/>
      <c r="K9736" s="10"/>
      <c r="L9736" s="21">
        <v>5270.5965517241375</v>
      </c>
      <c r="M9736" s="68"/>
      <c r="N9736" s="4"/>
    </row>
    <row r="9737" spans="2:14">
      <c r="B9737" s="59" t="s">
        <v>16557</v>
      </c>
      <c r="C9737" s="7" t="s">
        <v>16558</v>
      </c>
      <c r="I9737" s="64"/>
      <c r="J9737" s="65"/>
      <c r="K9737" s="10"/>
      <c r="L9737" s="21">
        <v>5515.7051724137928</v>
      </c>
      <c r="M9737" s="68"/>
      <c r="N9737" s="4"/>
    </row>
    <row r="9738" spans="2:14">
      <c r="B9738" s="59" t="s">
        <v>16559</v>
      </c>
      <c r="C9738" s="7" t="s">
        <v>16560</v>
      </c>
      <c r="I9738" s="64"/>
      <c r="J9738" s="65"/>
      <c r="K9738" s="10"/>
      <c r="L9738" s="21">
        <v>3213.3080459770113</v>
      </c>
      <c r="M9738" s="68"/>
      <c r="N9738" s="4"/>
    </row>
    <row r="9739" spans="2:14">
      <c r="B9739" s="59" t="s">
        <v>16561</v>
      </c>
      <c r="C9739" s="7" t="s">
        <v>16562</v>
      </c>
      <c r="I9739" s="64"/>
      <c r="J9739" s="65"/>
      <c r="K9739" s="10"/>
      <c r="L9739" s="21">
        <v>3213.3080459770113</v>
      </c>
      <c r="M9739" s="68"/>
      <c r="N9739" s="4"/>
    </row>
    <row r="9740" spans="2:14">
      <c r="B9740" s="59" t="s">
        <v>16563</v>
      </c>
      <c r="C9740" s="7" t="s">
        <v>16564</v>
      </c>
      <c r="I9740" s="64"/>
      <c r="J9740" s="65"/>
      <c r="K9740" s="10"/>
      <c r="L9740" s="21">
        <v>3213.3080459770113</v>
      </c>
      <c r="M9740" s="68"/>
      <c r="N9740" s="4"/>
    </row>
    <row r="9741" spans="2:14">
      <c r="B9741" s="59" t="s">
        <v>16565</v>
      </c>
      <c r="C9741" s="7" t="s">
        <v>16566</v>
      </c>
      <c r="I9741" s="64"/>
      <c r="J9741" s="65"/>
      <c r="K9741" s="10"/>
      <c r="L9741" s="21">
        <v>3213.3080459770113</v>
      </c>
      <c r="M9741" s="68"/>
      <c r="N9741" s="4"/>
    </row>
    <row r="9742" spans="2:14">
      <c r="B9742" s="59" t="s">
        <v>16567</v>
      </c>
      <c r="C9742" s="7" t="s">
        <v>16568</v>
      </c>
      <c r="I9742" s="64"/>
      <c r="J9742" s="65"/>
      <c r="K9742" s="10"/>
      <c r="L9742" s="21">
        <v>3251.8758620689655</v>
      </c>
      <c r="M9742" s="68"/>
      <c r="N9742" s="4"/>
    </row>
    <row r="9743" spans="2:14">
      <c r="B9743" s="59" t="s">
        <v>16569</v>
      </c>
      <c r="C9743" s="7" t="s">
        <v>16570</v>
      </c>
      <c r="I9743" s="64"/>
      <c r="J9743" s="65"/>
      <c r="K9743" s="10"/>
      <c r="L9743" s="21">
        <v>3953.7086206896556</v>
      </c>
      <c r="M9743" s="68"/>
      <c r="N9743" s="4"/>
    </row>
    <row r="9744" spans="2:14">
      <c r="B9744" s="59" t="s">
        <v>16571</v>
      </c>
      <c r="C9744" s="7" t="s">
        <v>16572</v>
      </c>
      <c r="I9744" s="64"/>
      <c r="J9744" s="65"/>
      <c r="K9744" s="10"/>
      <c r="L9744" s="21">
        <v>4281.0275862068966</v>
      </c>
      <c r="M9744" s="68"/>
      <c r="N9744" s="4"/>
    </row>
    <row r="9745" spans="2:14">
      <c r="B9745" s="59" t="s">
        <v>16573</v>
      </c>
      <c r="C9745" s="7" t="s">
        <v>16574</v>
      </c>
      <c r="I9745" s="64"/>
      <c r="J9745" s="65"/>
      <c r="K9745" s="10"/>
      <c r="L9745" s="21">
        <v>4687.5120689655168</v>
      </c>
      <c r="M9745" s="68"/>
      <c r="N9745" s="4"/>
    </row>
    <row r="9746" spans="2:14">
      <c r="B9746" s="59" t="s">
        <v>16575</v>
      </c>
      <c r="C9746" s="7" t="s">
        <v>16576</v>
      </c>
      <c r="I9746" s="64"/>
      <c r="J9746" s="65"/>
      <c r="K9746" s="10"/>
      <c r="L9746" s="21">
        <v>3902.454022988506</v>
      </c>
      <c r="M9746" s="68"/>
      <c r="N9746" s="4"/>
    </row>
    <row r="9747" spans="2:14">
      <c r="B9747" s="59" t="s">
        <v>16577</v>
      </c>
      <c r="C9747" s="7" t="s">
        <v>16578</v>
      </c>
      <c r="I9747" s="64"/>
      <c r="J9747" s="65"/>
      <c r="K9747" s="10"/>
      <c r="L9747" s="21">
        <v>4743.8413793103446</v>
      </c>
      <c r="M9747" s="68"/>
      <c r="N9747" s="4"/>
    </row>
    <row r="9748" spans="2:14">
      <c r="B9748" s="59" t="s">
        <v>16579</v>
      </c>
      <c r="C9748" s="7" t="s">
        <v>16580</v>
      </c>
      <c r="I9748" s="64"/>
      <c r="J9748" s="65"/>
      <c r="K9748" s="10"/>
      <c r="L9748" s="21">
        <v>5136.624137931035</v>
      </c>
      <c r="M9748" s="68"/>
      <c r="N9748" s="4"/>
    </row>
    <row r="9749" spans="2:14">
      <c r="B9749" s="59" t="s">
        <v>16581</v>
      </c>
      <c r="C9749" s="7" t="s">
        <v>16582</v>
      </c>
      <c r="I9749" s="64"/>
      <c r="J9749" s="65"/>
      <c r="K9749" s="10"/>
      <c r="L9749" s="21">
        <v>5623.28908045977</v>
      </c>
      <c r="M9749" s="68"/>
      <c r="N9749" s="4"/>
    </row>
    <row r="9750" spans="2:14">
      <c r="B9750" s="59" t="s">
        <v>16583</v>
      </c>
      <c r="C9750" s="7" t="s">
        <v>16584</v>
      </c>
      <c r="I9750" s="64"/>
      <c r="J9750" s="65"/>
      <c r="K9750" s="10"/>
      <c r="L9750" s="21">
        <v>4348.0137931034478</v>
      </c>
      <c r="M9750" s="68"/>
      <c r="N9750" s="4"/>
    </row>
    <row r="9751" spans="2:14">
      <c r="B9751" s="59" t="s">
        <v>16585</v>
      </c>
      <c r="C9751" s="7" t="s">
        <v>16586</v>
      </c>
      <c r="I9751" s="64"/>
      <c r="J9751" s="65"/>
      <c r="K9751" s="10"/>
      <c r="L9751" s="21">
        <v>4348.0137931034478</v>
      </c>
      <c r="M9751" s="68"/>
      <c r="N9751" s="4"/>
    </row>
    <row r="9752" spans="2:14">
      <c r="B9752" s="59" t="s">
        <v>16587</v>
      </c>
      <c r="C9752" s="7" t="s">
        <v>16588</v>
      </c>
      <c r="I9752" s="64"/>
      <c r="J9752" s="65"/>
      <c r="K9752" s="10"/>
      <c r="L9752" s="21">
        <v>4348.0137931034478</v>
      </c>
      <c r="M9752" s="68"/>
      <c r="N9752" s="4"/>
    </row>
    <row r="9753" spans="2:14">
      <c r="B9753" s="59" t="s">
        <v>16589</v>
      </c>
      <c r="C9753" s="7" t="s">
        <v>16590</v>
      </c>
      <c r="I9753" s="64"/>
      <c r="J9753" s="65"/>
      <c r="K9753" s="10"/>
      <c r="L9753" s="21">
        <v>4348.0137931034478</v>
      </c>
      <c r="M9753" s="68"/>
      <c r="N9753" s="4"/>
    </row>
    <row r="9754" spans="2:14">
      <c r="B9754" s="59" t="s">
        <v>16591</v>
      </c>
      <c r="C9754" s="7" t="s">
        <v>16592</v>
      </c>
      <c r="I9754" s="64"/>
      <c r="J9754" s="65"/>
      <c r="K9754" s="10"/>
      <c r="L9754" s="21">
        <v>4348.0137931034478</v>
      </c>
      <c r="M9754" s="68"/>
      <c r="N9754" s="4"/>
    </row>
    <row r="9755" spans="2:14">
      <c r="B9755" s="59" t="s">
        <v>16593</v>
      </c>
      <c r="C9755" s="7" t="s">
        <v>16594</v>
      </c>
      <c r="I9755" s="64"/>
      <c r="J9755" s="65"/>
      <c r="K9755" s="10"/>
      <c r="L9755" s="21">
        <v>4348.0137931034478</v>
      </c>
      <c r="M9755" s="68"/>
      <c r="N9755" s="4"/>
    </row>
    <row r="9756" spans="2:14">
      <c r="B9756" s="59" t="s">
        <v>16595</v>
      </c>
      <c r="C9756" s="7" t="s">
        <v>16596</v>
      </c>
      <c r="I9756" s="64"/>
      <c r="J9756" s="65"/>
      <c r="K9756" s="10"/>
      <c r="L9756" s="21">
        <v>5078.2649425287364</v>
      </c>
      <c r="M9756" s="68"/>
      <c r="N9756" s="4"/>
    </row>
    <row r="9757" spans="2:14">
      <c r="B9757" s="59" t="s">
        <v>16597</v>
      </c>
      <c r="C9757" s="7" t="s">
        <v>16598</v>
      </c>
      <c r="I9757" s="64"/>
      <c r="J9757" s="65"/>
      <c r="K9757" s="10"/>
      <c r="L9757" s="21">
        <v>5078.2649425287364</v>
      </c>
      <c r="M9757" s="68"/>
      <c r="N9757" s="4"/>
    </row>
    <row r="9758" spans="2:14">
      <c r="B9758" s="59" t="s">
        <v>16599</v>
      </c>
      <c r="C9758" s="7" t="s">
        <v>16600</v>
      </c>
      <c r="I9758" s="64"/>
      <c r="J9758" s="65"/>
      <c r="K9758" s="10"/>
      <c r="L9758" s="21">
        <v>5078.2649425287364</v>
      </c>
      <c r="M9758" s="68"/>
      <c r="N9758" s="4"/>
    </row>
    <row r="9759" spans="2:14">
      <c r="B9759" s="59" t="s">
        <v>16601</v>
      </c>
      <c r="C9759" s="7" t="s">
        <v>16602</v>
      </c>
      <c r="I9759" s="64"/>
      <c r="J9759" s="65"/>
      <c r="K9759" s="10"/>
      <c r="L9759" s="21">
        <v>5078.2649425287364</v>
      </c>
      <c r="M9759" s="68"/>
      <c r="N9759" s="4"/>
    </row>
    <row r="9760" spans="2:14">
      <c r="B9760" s="59" t="s">
        <v>16603</v>
      </c>
      <c r="C9760" s="7" t="s">
        <v>16604</v>
      </c>
      <c r="I9760" s="64"/>
      <c r="J9760" s="65"/>
      <c r="K9760" s="10"/>
      <c r="L9760" s="21">
        <v>5078.2649425287364</v>
      </c>
      <c r="M9760" s="68"/>
      <c r="N9760" s="4"/>
    </row>
    <row r="9761" spans="2:14">
      <c r="B9761" s="59" t="s">
        <v>16605</v>
      </c>
      <c r="C9761" s="7" t="s">
        <v>16606</v>
      </c>
      <c r="I9761" s="64"/>
      <c r="J9761" s="65"/>
      <c r="K9761" s="10"/>
      <c r="L9761" s="21">
        <v>5475.1074712643676</v>
      </c>
      <c r="M9761" s="68"/>
      <c r="N9761" s="4"/>
    </row>
    <row r="9762" spans="2:14">
      <c r="B9762" s="59" t="s">
        <v>16607</v>
      </c>
      <c r="C9762" s="7" t="s">
        <v>16608</v>
      </c>
      <c r="I9762" s="64"/>
      <c r="J9762" s="65"/>
      <c r="K9762" s="10"/>
      <c r="L9762" s="21">
        <v>5866.3678160919535</v>
      </c>
      <c r="M9762" s="68"/>
      <c r="N9762" s="4"/>
    </row>
    <row r="9763" spans="2:14">
      <c r="B9763" s="59" t="s">
        <v>16609</v>
      </c>
      <c r="C9763" s="7" t="s">
        <v>16610</v>
      </c>
      <c r="I9763" s="64"/>
      <c r="J9763" s="65"/>
      <c r="K9763" s="10"/>
      <c r="L9763" s="21">
        <v>5866.3678160919535</v>
      </c>
      <c r="M9763" s="68"/>
      <c r="N9763" s="4"/>
    </row>
    <row r="9764" spans="2:14">
      <c r="B9764" s="59" t="s">
        <v>16611</v>
      </c>
      <c r="C9764" s="7" t="s">
        <v>16612</v>
      </c>
      <c r="I9764" s="64"/>
      <c r="J9764" s="65"/>
      <c r="K9764" s="10"/>
      <c r="L9764" s="21">
        <v>6521.0057471264363</v>
      </c>
      <c r="M9764" s="68"/>
      <c r="N9764" s="4"/>
    </row>
    <row r="9765" spans="2:14">
      <c r="B9765" s="59" t="s">
        <v>16613</v>
      </c>
      <c r="C9765" s="7" t="s">
        <v>16614</v>
      </c>
      <c r="I9765" s="64"/>
      <c r="J9765" s="65"/>
      <c r="K9765" s="10"/>
      <c r="L9765" s="21">
        <v>6521.0057471264363</v>
      </c>
      <c r="M9765" s="68"/>
      <c r="N9765" s="4"/>
    </row>
    <row r="9766" spans="2:14">
      <c r="B9766" s="59" t="s">
        <v>16615</v>
      </c>
      <c r="C9766" s="7" t="s">
        <v>16616</v>
      </c>
      <c r="I9766" s="64"/>
      <c r="J9766" s="65"/>
      <c r="K9766" s="10"/>
      <c r="L9766" s="21">
        <v>6521.0057471264363</v>
      </c>
      <c r="M9766" s="68"/>
      <c r="N9766" s="4"/>
    </row>
    <row r="9767" spans="2:14">
      <c r="B9767" s="59" t="s">
        <v>16617</v>
      </c>
      <c r="C9767" s="7" t="s">
        <v>16618</v>
      </c>
      <c r="I9767" s="64"/>
      <c r="J9767" s="65"/>
      <c r="K9767" s="10"/>
      <c r="L9767" s="21">
        <v>6521.0057471264363</v>
      </c>
      <c r="M9767" s="68"/>
      <c r="N9767" s="4"/>
    </row>
    <row r="9768" spans="2:14">
      <c r="B9768" s="59" t="s">
        <v>16619</v>
      </c>
      <c r="C9768" s="7" t="s">
        <v>16620</v>
      </c>
      <c r="I9768" s="64"/>
      <c r="J9768" s="65"/>
      <c r="K9768" s="10"/>
      <c r="L9768" s="21">
        <v>6521.0057471264363</v>
      </c>
      <c r="M9768" s="68"/>
      <c r="N9768" s="4"/>
    </row>
    <row r="9769" spans="2:14">
      <c r="B9769" s="59" t="s">
        <v>16621</v>
      </c>
      <c r="C9769" s="7" t="s">
        <v>16622</v>
      </c>
      <c r="I9769" s="64"/>
      <c r="J9769" s="65"/>
      <c r="K9769" s="10"/>
      <c r="L9769" s="21">
        <v>6521.0057471264363</v>
      </c>
      <c r="M9769" s="68"/>
      <c r="N9769" s="4"/>
    </row>
    <row r="9770" spans="2:14">
      <c r="B9770" s="59" t="s">
        <v>16623</v>
      </c>
      <c r="C9770" s="7" t="s">
        <v>16624</v>
      </c>
      <c r="I9770" s="64"/>
      <c r="J9770" s="65"/>
      <c r="K9770" s="10"/>
      <c r="L9770" s="21">
        <v>7615.6212643678164</v>
      </c>
      <c r="M9770" s="68"/>
      <c r="N9770" s="4"/>
    </row>
    <row r="9771" spans="2:14">
      <c r="B9771" s="59" t="s">
        <v>16625</v>
      </c>
      <c r="C9771" s="7" t="s">
        <v>16626</v>
      </c>
      <c r="I9771" s="64"/>
      <c r="J9771" s="65"/>
      <c r="K9771" s="10"/>
      <c r="L9771" s="21">
        <v>7615.6212643678164</v>
      </c>
      <c r="M9771" s="68"/>
      <c r="N9771" s="4"/>
    </row>
    <row r="9772" spans="2:14">
      <c r="B9772" s="59" t="s">
        <v>16627</v>
      </c>
      <c r="C9772" s="7" t="s">
        <v>16628</v>
      </c>
      <c r="I9772" s="64"/>
      <c r="J9772" s="65"/>
      <c r="K9772" s="10"/>
      <c r="L9772" s="21">
        <v>7615.6212643678164</v>
      </c>
      <c r="M9772" s="68"/>
      <c r="N9772" s="4"/>
    </row>
    <row r="9773" spans="2:14">
      <c r="B9773" s="59" t="s">
        <v>16629</v>
      </c>
      <c r="C9773" s="7" t="s">
        <v>16630</v>
      </c>
      <c r="I9773" s="64"/>
      <c r="J9773" s="65"/>
      <c r="K9773" s="10"/>
      <c r="L9773" s="21">
        <v>7615.6212643678164</v>
      </c>
      <c r="M9773" s="68"/>
      <c r="N9773" s="4"/>
    </row>
    <row r="9774" spans="2:14">
      <c r="B9774" s="59" t="s">
        <v>16631</v>
      </c>
      <c r="C9774" s="7" t="s">
        <v>16632</v>
      </c>
      <c r="I9774" s="64"/>
      <c r="J9774" s="65"/>
      <c r="K9774" s="10"/>
      <c r="L9774" s="21">
        <v>7615.6212643678164</v>
      </c>
      <c r="M9774" s="68"/>
      <c r="N9774" s="4"/>
    </row>
    <row r="9775" spans="2:14">
      <c r="B9775" s="59" t="s">
        <v>16633</v>
      </c>
      <c r="C9775" s="7" t="s">
        <v>16634</v>
      </c>
      <c r="I9775" s="64"/>
      <c r="J9775" s="65"/>
      <c r="K9775" s="10"/>
      <c r="L9775" s="21">
        <v>8212.4074712643687</v>
      </c>
      <c r="M9775" s="68"/>
      <c r="N9775" s="4"/>
    </row>
    <row r="9776" spans="2:14">
      <c r="B9776" s="59" t="s">
        <v>16635</v>
      </c>
      <c r="C9776" s="7" t="s">
        <v>16636</v>
      </c>
      <c r="I9776" s="64"/>
      <c r="J9776" s="65"/>
      <c r="K9776" s="10"/>
      <c r="L9776" s="21">
        <v>8799.5517241379312</v>
      </c>
      <c r="M9776" s="68"/>
      <c r="N9776" s="4"/>
    </row>
    <row r="9777" spans="2:14">
      <c r="B9777" s="59" t="s">
        <v>16637</v>
      </c>
      <c r="C9777" s="7" t="s">
        <v>16638</v>
      </c>
      <c r="I9777" s="64"/>
      <c r="J9777" s="65"/>
      <c r="K9777" s="10"/>
      <c r="L9777" s="21">
        <v>8799.5517241379312</v>
      </c>
      <c r="M9777" s="68"/>
      <c r="N9777" s="4"/>
    </row>
    <row r="9778" spans="2:14">
      <c r="B9778" s="59" t="s">
        <v>16639</v>
      </c>
      <c r="C9778" s="7" t="s">
        <v>16640</v>
      </c>
      <c r="I9778" s="64"/>
      <c r="J9778" s="65"/>
      <c r="K9778" s="10"/>
      <c r="L9778" s="21">
        <v>7615.6212643678164</v>
      </c>
      <c r="M9778" s="68"/>
      <c r="N9778" s="4"/>
    </row>
    <row r="9779" spans="2:14">
      <c r="B9779" s="59" t="s">
        <v>16641</v>
      </c>
      <c r="C9779" s="7" t="s">
        <v>16642</v>
      </c>
      <c r="I9779" s="64"/>
      <c r="J9779" s="65"/>
      <c r="K9779" s="10"/>
      <c r="L9779" s="21">
        <v>7615.6212643678164</v>
      </c>
      <c r="M9779" s="68"/>
      <c r="N9779" s="4"/>
    </row>
    <row r="9780" spans="2:14">
      <c r="B9780" s="59" t="s">
        <v>16643</v>
      </c>
      <c r="C9780" s="7" t="s">
        <v>16644</v>
      </c>
      <c r="I9780" s="64"/>
      <c r="J9780" s="65"/>
      <c r="K9780" s="10"/>
      <c r="L9780" s="21">
        <v>8212.4074712643687</v>
      </c>
      <c r="M9780" s="68"/>
      <c r="N9780" s="4"/>
    </row>
    <row r="9781" spans="2:14">
      <c r="B9781" s="59" t="s">
        <v>16645</v>
      </c>
      <c r="C9781" s="7" t="s">
        <v>16646</v>
      </c>
      <c r="I9781" s="64"/>
      <c r="J9781" s="65"/>
      <c r="K9781" s="10"/>
      <c r="L9781" s="21">
        <v>8799.5517241379312</v>
      </c>
      <c r="M9781" s="68"/>
      <c r="N9781" s="4"/>
    </row>
    <row r="9782" spans="2:14">
      <c r="B9782" s="59" t="s">
        <v>16647</v>
      </c>
      <c r="C9782" s="7" t="s">
        <v>16648</v>
      </c>
      <c r="I9782" s="64"/>
      <c r="J9782" s="65"/>
      <c r="K9782" s="10"/>
      <c r="L9782" s="21">
        <v>8799.5517241379312</v>
      </c>
      <c r="M9782" s="68"/>
      <c r="N9782" s="4"/>
    </row>
    <row r="9783" spans="2:14">
      <c r="B9783" s="59" t="s">
        <v>16649</v>
      </c>
      <c r="C9783" s="7" t="s">
        <v>16650</v>
      </c>
      <c r="I9783" s="64"/>
      <c r="J9783" s="65"/>
      <c r="K9783" s="10"/>
      <c r="L9783" s="21">
        <v>4892.5304597701152</v>
      </c>
      <c r="M9783" s="68"/>
      <c r="N9783" s="4"/>
    </row>
    <row r="9784" spans="2:14">
      <c r="B9784" s="59" t="s">
        <v>16651</v>
      </c>
      <c r="C9784" s="7" t="s">
        <v>16652</v>
      </c>
      <c r="I9784" s="64"/>
      <c r="J9784" s="65"/>
      <c r="K9784" s="10"/>
      <c r="L9784" s="21">
        <v>4892.5304597701152</v>
      </c>
      <c r="M9784" s="68"/>
      <c r="N9784" s="4"/>
    </row>
    <row r="9785" spans="2:14">
      <c r="B9785" s="59" t="s">
        <v>16653</v>
      </c>
      <c r="C9785" s="7" t="s">
        <v>16654</v>
      </c>
      <c r="I9785" s="64"/>
      <c r="J9785" s="65"/>
      <c r="K9785" s="10"/>
      <c r="L9785" s="21">
        <v>4892.5304597701152</v>
      </c>
      <c r="M9785" s="68"/>
      <c r="N9785" s="4"/>
    </row>
    <row r="9786" spans="2:14">
      <c r="B9786" s="59" t="s">
        <v>16655</v>
      </c>
      <c r="C9786" s="7" t="s">
        <v>16656</v>
      </c>
      <c r="I9786" s="64"/>
      <c r="J9786" s="65"/>
      <c r="K9786" s="10"/>
      <c r="L9786" s="21">
        <v>4892.5304597701152</v>
      </c>
      <c r="M9786" s="68"/>
      <c r="N9786" s="4"/>
    </row>
    <row r="9787" spans="2:14">
      <c r="B9787" s="59" t="s">
        <v>16657</v>
      </c>
      <c r="C9787" s="7" t="s">
        <v>16658</v>
      </c>
      <c r="I9787" s="64"/>
      <c r="J9787" s="65"/>
      <c r="K9787" s="10"/>
      <c r="L9787" s="21">
        <v>4892.5304597701152</v>
      </c>
      <c r="M9787" s="68"/>
      <c r="N9787" s="4"/>
    </row>
    <row r="9788" spans="2:14">
      <c r="B9788" s="59" t="s">
        <v>16659</v>
      </c>
      <c r="C9788" s="7" t="s">
        <v>16660</v>
      </c>
      <c r="I9788" s="64"/>
      <c r="J9788" s="65"/>
      <c r="K9788" s="10"/>
      <c r="L9788" s="21">
        <v>4892.5304597701152</v>
      </c>
      <c r="M9788" s="68"/>
      <c r="N9788" s="4"/>
    </row>
    <row r="9789" spans="2:14">
      <c r="B9789" s="59" t="s">
        <v>16661</v>
      </c>
      <c r="C9789" s="7" t="s">
        <v>16662</v>
      </c>
      <c r="I9789" s="64"/>
      <c r="J9789" s="65"/>
      <c r="K9789" s="10"/>
      <c r="L9789" s="21">
        <v>5078.2649425287364</v>
      </c>
      <c r="M9789" s="68"/>
      <c r="N9789" s="4"/>
    </row>
    <row r="9790" spans="2:14">
      <c r="B9790" s="59" t="s">
        <v>16663</v>
      </c>
      <c r="C9790" s="7" t="s">
        <v>16664</v>
      </c>
      <c r="I9790" s="64"/>
      <c r="J9790" s="65"/>
      <c r="K9790" s="10"/>
      <c r="L9790" s="21">
        <v>5078.2649425287364</v>
      </c>
      <c r="M9790" s="68"/>
      <c r="N9790" s="4"/>
    </row>
    <row r="9791" spans="2:14">
      <c r="B9791" s="59" t="s">
        <v>16665</v>
      </c>
      <c r="C9791" s="7" t="s">
        <v>16666</v>
      </c>
      <c r="I9791" s="64"/>
      <c r="J9791" s="65"/>
      <c r="K9791" s="10"/>
      <c r="L9791" s="21">
        <v>5078.2649425287364</v>
      </c>
      <c r="M9791" s="68"/>
      <c r="N9791" s="4"/>
    </row>
    <row r="9792" spans="2:14">
      <c r="B9792" s="59" t="s">
        <v>146</v>
      </c>
      <c r="C9792" s="7" t="s">
        <v>16667</v>
      </c>
      <c r="I9792" s="64"/>
      <c r="J9792" s="65"/>
      <c r="K9792" s="10"/>
      <c r="L9792" s="21">
        <v>4988.4425287356316</v>
      </c>
      <c r="M9792" s="68"/>
      <c r="N9792" s="4"/>
    </row>
    <row r="9793" spans="2:14">
      <c r="B9793" s="59" t="s">
        <v>147</v>
      </c>
      <c r="C9793" s="7" t="s">
        <v>16668</v>
      </c>
      <c r="I9793" s="64"/>
      <c r="J9793" s="65"/>
      <c r="K9793" s="10"/>
      <c r="L9793" s="21">
        <v>4988.4425287356316</v>
      </c>
      <c r="M9793" s="68"/>
      <c r="N9793" s="4"/>
    </row>
    <row r="9794" spans="2:14">
      <c r="B9794" s="59" t="s">
        <v>148</v>
      </c>
      <c r="C9794" s="7" t="s">
        <v>16669</v>
      </c>
      <c r="I9794" s="64"/>
      <c r="J9794" s="65"/>
      <c r="K9794" s="10"/>
      <c r="L9794" s="21">
        <v>5378.1804597701148</v>
      </c>
      <c r="M9794" s="68"/>
      <c r="N9794" s="4"/>
    </row>
    <row r="9795" spans="2:14">
      <c r="B9795" s="59" t="s">
        <v>16670</v>
      </c>
      <c r="C9795" s="7" t="s">
        <v>16671</v>
      </c>
      <c r="I9795" s="64"/>
      <c r="J9795" s="65"/>
      <c r="K9795" s="10"/>
      <c r="L9795" s="21">
        <v>5866.3678160919535</v>
      </c>
      <c r="M9795" s="68"/>
      <c r="N9795" s="4"/>
    </row>
    <row r="9796" spans="2:14">
      <c r="B9796" s="59" t="s">
        <v>149</v>
      </c>
      <c r="C9796" s="7" t="s">
        <v>16672</v>
      </c>
      <c r="I9796" s="64"/>
      <c r="J9796" s="65"/>
      <c r="K9796" s="10"/>
      <c r="L9796" s="21">
        <v>5762.8436781609198</v>
      </c>
      <c r="M9796" s="68"/>
      <c r="N9796" s="4"/>
    </row>
    <row r="9797" spans="2:14">
      <c r="B9797" s="59" t="s">
        <v>16673</v>
      </c>
      <c r="C9797" s="7" t="s">
        <v>16674</v>
      </c>
      <c r="I9797" s="64"/>
      <c r="J9797" s="65"/>
      <c r="K9797" s="10"/>
      <c r="L9797" s="21">
        <v>7338.0344827586205</v>
      </c>
      <c r="M9797" s="68"/>
      <c r="N9797" s="4"/>
    </row>
    <row r="9798" spans="2:14">
      <c r="B9798" s="59" t="s">
        <v>16675</v>
      </c>
      <c r="C9798" s="7" t="s">
        <v>16676</v>
      </c>
      <c r="I9798" s="64"/>
      <c r="J9798" s="65"/>
      <c r="K9798" s="10"/>
      <c r="L9798" s="21">
        <v>7338.0344827586205</v>
      </c>
      <c r="M9798" s="68"/>
      <c r="N9798" s="4"/>
    </row>
    <row r="9799" spans="2:14">
      <c r="B9799" s="59" t="s">
        <v>16677</v>
      </c>
      <c r="C9799" s="7" t="s">
        <v>16678</v>
      </c>
      <c r="I9799" s="64"/>
      <c r="J9799" s="65"/>
      <c r="K9799" s="10"/>
      <c r="L9799" s="21">
        <v>7338.0344827586205</v>
      </c>
      <c r="M9799" s="68"/>
      <c r="N9799" s="4"/>
    </row>
    <row r="9800" spans="2:14">
      <c r="B9800" s="59" t="s">
        <v>16679</v>
      </c>
      <c r="C9800" s="7" t="s">
        <v>16680</v>
      </c>
      <c r="I9800" s="64"/>
      <c r="J9800" s="65"/>
      <c r="K9800" s="10"/>
      <c r="L9800" s="21">
        <v>7338.0344827586205</v>
      </c>
      <c r="M9800" s="68"/>
      <c r="N9800" s="4"/>
    </row>
    <row r="9801" spans="2:14">
      <c r="B9801" s="59" t="s">
        <v>16681</v>
      </c>
      <c r="C9801" s="7" t="s">
        <v>16682</v>
      </c>
      <c r="I9801" s="64"/>
      <c r="J9801" s="65"/>
      <c r="K9801" s="10"/>
      <c r="L9801" s="21">
        <v>7338.0344827586205</v>
      </c>
      <c r="M9801" s="68"/>
      <c r="N9801" s="4"/>
    </row>
    <row r="9802" spans="2:14">
      <c r="B9802" s="59" t="s">
        <v>16683</v>
      </c>
      <c r="C9802" s="7" t="s">
        <v>16684</v>
      </c>
      <c r="I9802" s="64"/>
      <c r="J9802" s="65"/>
      <c r="K9802" s="10"/>
      <c r="L9802" s="21">
        <v>7338.0344827586205</v>
      </c>
      <c r="M9802" s="68"/>
      <c r="N9802" s="4"/>
    </row>
    <row r="9803" spans="2:14">
      <c r="B9803" s="59" t="s">
        <v>16685</v>
      </c>
      <c r="C9803" s="7" t="s">
        <v>16686</v>
      </c>
      <c r="I9803" s="64"/>
      <c r="J9803" s="65"/>
      <c r="K9803" s="10"/>
      <c r="L9803" s="21">
        <v>7615.6212643678164</v>
      </c>
      <c r="M9803" s="68"/>
      <c r="N9803" s="4"/>
    </row>
    <row r="9804" spans="2:14">
      <c r="B9804" s="59" t="s">
        <v>16687</v>
      </c>
      <c r="C9804" s="7" t="s">
        <v>16688</v>
      </c>
      <c r="I9804" s="64"/>
      <c r="J9804" s="65"/>
      <c r="K9804" s="10"/>
      <c r="L9804" s="21">
        <v>7615.6212643678164</v>
      </c>
      <c r="M9804" s="68"/>
      <c r="N9804" s="4"/>
    </row>
    <row r="9805" spans="2:14">
      <c r="B9805" s="59" t="s">
        <v>16689</v>
      </c>
      <c r="C9805" s="7" t="s">
        <v>16690</v>
      </c>
      <c r="I9805" s="64"/>
      <c r="J9805" s="65"/>
      <c r="K9805" s="10"/>
      <c r="L9805" s="21">
        <v>7615.6212643678164</v>
      </c>
      <c r="M9805" s="68"/>
      <c r="N9805" s="4"/>
    </row>
    <row r="9806" spans="2:14">
      <c r="B9806" s="59" t="s">
        <v>16691</v>
      </c>
      <c r="C9806" s="7" t="s">
        <v>16692</v>
      </c>
      <c r="I9806" s="64"/>
      <c r="J9806" s="65"/>
      <c r="K9806" s="10"/>
      <c r="L9806" s="21">
        <v>7615.6212643678164</v>
      </c>
      <c r="M9806" s="68"/>
      <c r="N9806" s="4"/>
    </row>
    <row r="9807" spans="2:14">
      <c r="B9807" s="59" t="s">
        <v>16693</v>
      </c>
      <c r="C9807" s="7" t="s">
        <v>16694</v>
      </c>
      <c r="I9807" s="64"/>
      <c r="J9807" s="65"/>
      <c r="K9807" s="10"/>
      <c r="L9807" s="21">
        <v>7615.6212643678164</v>
      </c>
      <c r="M9807" s="68"/>
      <c r="N9807" s="4"/>
    </row>
    <row r="9808" spans="2:14">
      <c r="B9808" s="59" t="s">
        <v>16695</v>
      </c>
      <c r="C9808" s="7" t="s">
        <v>16696</v>
      </c>
      <c r="I9808" s="64"/>
      <c r="J9808" s="65"/>
      <c r="K9808" s="10"/>
      <c r="L9808" s="21">
        <v>8212.4074712643687</v>
      </c>
      <c r="M9808" s="68"/>
      <c r="N9808" s="4"/>
    </row>
    <row r="9809" spans="2:14">
      <c r="B9809" s="59" t="s">
        <v>16697</v>
      </c>
      <c r="C9809" s="7" t="s">
        <v>16698</v>
      </c>
      <c r="I9809" s="64"/>
      <c r="J9809" s="65"/>
      <c r="K9809" s="10"/>
      <c r="L9809" s="21">
        <v>8799.5517241379312</v>
      </c>
      <c r="M9809" s="68"/>
      <c r="N9809" s="4"/>
    </row>
    <row r="9810" spans="2:14">
      <c r="B9810" s="59" t="s">
        <v>16699</v>
      </c>
      <c r="C9810" s="7" t="s">
        <v>16700</v>
      </c>
      <c r="I9810" s="64"/>
      <c r="J9810" s="65"/>
      <c r="K9810" s="10"/>
      <c r="L9810" s="21">
        <v>8799.5517241379312</v>
      </c>
      <c r="M9810" s="68"/>
      <c r="N9810" s="4"/>
    </row>
    <row r="9811" spans="2:14">
      <c r="B9811" s="59" t="s">
        <v>16701</v>
      </c>
      <c r="C9811" s="7" t="s">
        <v>16702</v>
      </c>
      <c r="I9811" s="64"/>
      <c r="J9811" s="65"/>
      <c r="K9811" s="10"/>
      <c r="L9811" s="21">
        <v>7615.6212643678164</v>
      </c>
      <c r="M9811" s="68"/>
      <c r="N9811" s="4"/>
    </row>
    <row r="9812" spans="2:14">
      <c r="B9812" s="59" t="s">
        <v>16703</v>
      </c>
      <c r="C9812" s="7" t="s">
        <v>16704</v>
      </c>
      <c r="I9812" s="64"/>
      <c r="J9812" s="65"/>
      <c r="K9812" s="10"/>
      <c r="L9812" s="21">
        <v>7615.6212643678164</v>
      </c>
      <c r="M9812" s="68"/>
      <c r="N9812" s="4"/>
    </row>
    <row r="9813" spans="2:14">
      <c r="B9813" s="59" t="s">
        <v>16705</v>
      </c>
      <c r="C9813" s="7" t="s">
        <v>16706</v>
      </c>
      <c r="I9813" s="64"/>
      <c r="J9813" s="65"/>
      <c r="K9813" s="10"/>
      <c r="L9813" s="21">
        <v>8212.4074712643687</v>
      </c>
      <c r="M9813" s="68"/>
      <c r="N9813" s="4"/>
    </row>
    <row r="9814" spans="2:14">
      <c r="B9814" s="59" t="s">
        <v>16707</v>
      </c>
      <c r="C9814" s="7" t="s">
        <v>16708</v>
      </c>
      <c r="I9814" s="64"/>
      <c r="J9814" s="65"/>
      <c r="K9814" s="10"/>
      <c r="L9814" s="21">
        <v>8799.5517241379312</v>
      </c>
      <c r="M9814" s="68"/>
      <c r="N9814" s="4"/>
    </row>
    <row r="9815" spans="2:14">
      <c r="B9815" s="59" t="s">
        <v>16709</v>
      </c>
      <c r="C9815" s="7" t="s">
        <v>16710</v>
      </c>
      <c r="I9815" s="64"/>
      <c r="J9815" s="65"/>
      <c r="K9815" s="10"/>
      <c r="L9815" s="21">
        <v>8799.5517241379312</v>
      </c>
      <c r="M9815" s="68"/>
      <c r="N9815" s="4"/>
    </row>
    <row r="9816" spans="2:14">
      <c r="B9816" s="59" t="s">
        <v>16711</v>
      </c>
      <c r="C9816" s="7" t="s">
        <v>16712</v>
      </c>
      <c r="I9816" s="64"/>
      <c r="J9816" s="65"/>
      <c r="K9816" s="10"/>
      <c r="L9816" s="21">
        <v>5319.8212643678162</v>
      </c>
      <c r="M9816" s="68"/>
      <c r="N9816" s="4"/>
    </row>
    <row r="9817" spans="2:14">
      <c r="B9817" s="59" t="s">
        <v>16713</v>
      </c>
      <c r="C9817" s="7" t="s">
        <v>16714</v>
      </c>
      <c r="I9817" s="64"/>
      <c r="J9817" s="65"/>
      <c r="K9817" s="10"/>
      <c r="L9817" s="21">
        <v>5319.8212643678162</v>
      </c>
      <c r="M9817" s="68"/>
      <c r="N9817" s="4"/>
    </row>
    <row r="9818" spans="2:14">
      <c r="B9818" s="59" t="s">
        <v>16715</v>
      </c>
      <c r="C9818" s="7" t="s">
        <v>16716</v>
      </c>
      <c r="I9818" s="64"/>
      <c r="J9818" s="65"/>
      <c r="K9818" s="10"/>
      <c r="L9818" s="21">
        <v>5319.8212643678162</v>
      </c>
      <c r="M9818" s="68"/>
      <c r="N9818" s="4"/>
    </row>
    <row r="9819" spans="2:14">
      <c r="B9819" s="59" t="s">
        <v>16717</v>
      </c>
      <c r="C9819" s="7" t="s">
        <v>16718</v>
      </c>
      <c r="I9819" s="64"/>
      <c r="J9819" s="65"/>
      <c r="K9819" s="10"/>
      <c r="L9819" s="21">
        <v>5319.8212643678162</v>
      </c>
      <c r="M9819" s="68"/>
      <c r="N9819" s="4"/>
    </row>
    <row r="9820" spans="2:14">
      <c r="B9820" s="59" t="s">
        <v>16719</v>
      </c>
      <c r="C9820" s="7" t="s">
        <v>16720</v>
      </c>
      <c r="I9820" s="64"/>
      <c r="J9820" s="65"/>
      <c r="K9820" s="10"/>
      <c r="L9820" s="21">
        <v>5319.8212643678162</v>
      </c>
      <c r="M9820" s="68"/>
      <c r="N9820" s="4"/>
    </row>
    <row r="9821" spans="2:14">
      <c r="B9821" s="59" t="s">
        <v>16721</v>
      </c>
      <c r="C9821" s="7" t="s">
        <v>16722</v>
      </c>
      <c r="I9821" s="64"/>
      <c r="J9821" s="65"/>
      <c r="K9821" s="10"/>
      <c r="L9821" s="21">
        <v>5319.8212643678162</v>
      </c>
      <c r="M9821" s="68"/>
      <c r="N9821" s="4"/>
    </row>
    <row r="9822" spans="2:14">
      <c r="B9822" s="59" t="s">
        <v>16723</v>
      </c>
      <c r="C9822" s="7" t="s">
        <v>16724</v>
      </c>
      <c r="I9822" s="64"/>
      <c r="J9822" s="65"/>
      <c r="K9822" s="10"/>
      <c r="L9822" s="21">
        <v>5615.1695402298856</v>
      </c>
      <c r="M9822" s="68"/>
      <c r="N9822" s="4"/>
    </row>
    <row r="9823" spans="2:14">
      <c r="B9823" s="59" t="s">
        <v>16725</v>
      </c>
      <c r="C9823" s="7" t="s">
        <v>16726</v>
      </c>
      <c r="I9823" s="64"/>
      <c r="J9823" s="65"/>
      <c r="K9823" s="10"/>
      <c r="L9823" s="21">
        <v>5615.1695402298856</v>
      </c>
      <c r="M9823" s="68"/>
      <c r="N9823" s="4"/>
    </row>
    <row r="9824" spans="2:14">
      <c r="B9824" s="59" t="s">
        <v>16727</v>
      </c>
      <c r="C9824" s="7" t="s">
        <v>16728</v>
      </c>
      <c r="I9824" s="64"/>
      <c r="J9824" s="65"/>
      <c r="K9824" s="10"/>
      <c r="L9824" s="21">
        <v>5615.1695402298856</v>
      </c>
      <c r="M9824" s="68"/>
      <c r="N9824" s="4"/>
    </row>
    <row r="9825" spans="2:14">
      <c r="B9825" s="59" t="s">
        <v>16729</v>
      </c>
      <c r="C9825" s="7" t="s">
        <v>16730</v>
      </c>
      <c r="I9825" s="64"/>
      <c r="J9825" s="65"/>
      <c r="K9825" s="10"/>
      <c r="L9825" s="21">
        <v>5615.1695402298856</v>
      </c>
      <c r="M9825" s="68"/>
      <c r="N9825" s="4"/>
    </row>
    <row r="9826" spans="2:14">
      <c r="B9826" s="59" t="s">
        <v>16731</v>
      </c>
      <c r="C9826" s="7" t="s">
        <v>16732</v>
      </c>
      <c r="I9826" s="64"/>
      <c r="J9826" s="65"/>
      <c r="K9826" s="10"/>
      <c r="L9826" s="21">
        <v>6587.4844827586203</v>
      </c>
      <c r="M9826" s="68"/>
      <c r="N9826" s="4"/>
    </row>
    <row r="9827" spans="2:14">
      <c r="B9827" s="59" t="s">
        <v>16733</v>
      </c>
      <c r="C9827" s="7" t="s">
        <v>16734</v>
      </c>
      <c r="I9827" s="64"/>
      <c r="J9827" s="65"/>
      <c r="K9827" s="10"/>
      <c r="L9827" s="21">
        <v>6868.6235632183916</v>
      </c>
      <c r="M9827" s="68"/>
      <c r="N9827" s="4"/>
    </row>
    <row r="9828" spans="2:14">
      <c r="B9828" s="59" t="s">
        <v>16735</v>
      </c>
      <c r="C9828" s="7" t="s">
        <v>16736</v>
      </c>
      <c r="I9828" s="64"/>
      <c r="J9828" s="65"/>
      <c r="K9828" s="10"/>
      <c r="L9828" s="21">
        <v>6868.6235632183916</v>
      </c>
      <c r="M9828" s="68"/>
      <c r="N9828" s="4"/>
    </row>
    <row r="9829" spans="2:14">
      <c r="B9829" s="59" t="s">
        <v>16737</v>
      </c>
      <c r="C9829" s="7" t="s">
        <v>16738</v>
      </c>
      <c r="I9829" s="64"/>
      <c r="J9829" s="65"/>
      <c r="K9829" s="10"/>
      <c r="L9829" s="21">
        <v>6868.6235632183916</v>
      </c>
      <c r="M9829" s="68"/>
      <c r="N9829" s="4"/>
    </row>
    <row r="9830" spans="2:14">
      <c r="B9830" s="59" t="s">
        <v>16739</v>
      </c>
      <c r="C9830" s="7" t="s">
        <v>16740</v>
      </c>
      <c r="I9830" s="64"/>
      <c r="J9830" s="65"/>
      <c r="K9830" s="10"/>
      <c r="L9830" s="21">
        <v>7979.4781609195397</v>
      </c>
      <c r="M9830" s="68"/>
      <c r="N9830" s="4"/>
    </row>
    <row r="9831" spans="2:14">
      <c r="B9831" s="59" t="s">
        <v>16741</v>
      </c>
      <c r="C9831" s="7" t="s">
        <v>16742</v>
      </c>
      <c r="I9831" s="64"/>
      <c r="J9831" s="65"/>
      <c r="K9831" s="10"/>
      <c r="L9831" s="21">
        <v>7979.4781609195397</v>
      </c>
      <c r="M9831" s="68"/>
      <c r="N9831" s="4"/>
    </row>
    <row r="9832" spans="2:14">
      <c r="B9832" s="59" t="s">
        <v>16743</v>
      </c>
      <c r="C9832" s="7" t="s">
        <v>16744</v>
      </c>
      <c r="I9832" s="64"/>
      <c r="J9832" s="65"/>
      <c r="K9832" s="10"/>
      <c r="L9832" s="21">
        <v>7979.4781609195397</v>
      </c>
      <c r="M9832" s="68"/>
      <c r="N9832" s="4"/>
    </row>
    <row r="9833" spans="2:14">
      <c r="B9833" s="59" t="s">
        <v>16745</v>
      </c>
      <c r="C9833" s="7" t="s">
        <v>16746</v>
      </c>
      <c r="I9833" s="64"/>
      <c r="J9833" s="65"/>
      <c r="K9833" s="10"/>
      <c r="L9833" s="21">
        <v>7979.4781609195397</v>
      </c>
      <c r="M9833" s="68"/>
      <c r="N9833" s="4"/>
    </row>
    <row r="9834" spans="2:14">
      <c r="B9834" s="59" t="s">
        <v>16747</v>
      </c>
      <c r="C9834" s="7" t="s">
        <v>16748</v>
      </c>
      <c r="I9834" s="64"/>
      <c r="J9834" s="65"/>
      <c r="K9834" s="10"/>
      <c r="L9834" s="21">
        <v>7979.4781609195397</v>
      </c>
      <c r="M9834" s="68"/>
      <c r="N9834" s="4"/>
    </row>
    <row r="9835" spans="2:14">
      <c r="B9835" s="59" t="s">
        <v>16749</v>
      </c>
      <c r="C9835" s="7" t="s">
        <v>16750</v>
      </c>
      <c r="I9835" s="64"/>
      <c r="J9835" s="65"/>
      <c r="K9835" s="10"/>
      <c r="L9835" s="21">
        <v>7979.4781609195397</v>
      </c>
      <c r="M9835" s="68"/>
      <c r="N9835" s="4"/>
    </row>
    <row r="9836" spans="2:14">
      <c r="B9836" s="59" t="s">
        <v>16751</v>
      </c>
      <c r="C9836" s="7" t="s">
        <v>16752</v>
      </c>
      <c r="I9836" s="64"/>
      <c r="J9836" s="65"/>
      <c r="K9836" s="10"/>
      <c r="L9836" s="21">
        <v>8422.5005747126434</v>
      </c>
      <c r="M9836" s="68"/>
      <c r="N9836" s="4"/>
    </row>
    <row r="9837" spans="2:14">
      <c r="B9837" s="59" t="s">
        <v>16753</v>
      </c>
      <c r="C9837" s="7" t="s">
        <v>16754</v>
      </c>
      <c r="I9837" s="64"/>
      <c r="J9837" s="65"/>
      <c r="K9837" s="10"/>
      <c r="L9837" s="21">
        <v>8422.5005747126434</v>
      </c>
      <c r="M9837" s="68"/>
      <c r="N9837" s="4"/>
    </row>
    <row r="9838" spans="2:14">
      <c r="B9838" s="59" t="s">
        <v>16755</v>
      </c>
      <c r="C9838" s="7" t="s">
        <v>16756</v>
      </c>
      <c r="I9838" s="64"/>
      <c r="J9838" s="65"/>
      <c r="K9838" s="10"/>
      <c r="L9838" s="21">
        <v>8422.5005747126434</v>
      </c>
      <c r="M9838" s="68"/>
      <c r="N9838" s="4"/>
    </row>
    <row r="9839" spans="2:14">
      <c r="B9839" s="59" t="s">
        <v>16757</v>
      </c>
      <c r="C9839" s="7" t="s">
        <v>16758</v>
      </c>
      <c r="I9839" s="64"/>
      <c r="J9839" s="65"/>
      <c r="K9839" s="10"/>
      <c r="L9839" s="21">
        <v>8422.5005747126434</v>
      </c>
      <c r="M9839" s="68"/>
      <c r="N9839" s="4"/>
    </row>
    <row r="9840" spans="2:14">
      <c r="B9840" s="59" t="s">
        <v>16759</v>
      </c>
      <c r="C9840" s="7" t="s">
        <v>16760</v>
      </c>
      <c r="I9840" s="64"/>
      <c r="J9840" s="65"/>
      <c r="K9840" s="10"/>
      <c r="L9840" s="21">
        <v>9880.9729885057477</v>
      </c>
      <c r="M9840" s="68"/>
      <c r="N9840" s="4"/>
    </row>
    <row r="9841" spans="2:14">
      <c r="B9841" s="59" t="s">
        <v>16761</v>
      </c>
      <c r="C9841" s="7" t="s">
        <v>16762</v>
      </c>
      <c r="I9841" s="64"/>
      <c r="J9841" s="65"/>
      <c r="K9841" s="10"/>
      <c r="L9841" s="21">
        <v>10302.681609195402</v>
      </c>
      <c r="M9841" s="68"/>
      <c r="N9841" s="4"/>
    </row>
    <row r="9842" spans="2:14">
      <c r="B9842" s="59" t="s">
        <v>16763</v>
      </c>
      <c r="C9842" s="7" t="s">
        <v>16764</v>
      </c>
      <c r="I9842" s="64"/>
      <c r="J9842" s="65"/>
      <c r="K9842" s="10"/>
      <c r="L9842" s="21">
        <v>10302.681609195402</v>
      </c>
      <c r="M9842" s="68"/>
      <c r="N9842" s="4"/>
    </row>
    <row r="9843" spans="2:14">
      <c r="B9843" s="59" t="s">
        <v>16765</v>
      </c>
      <c r="C9843" s="7" t="s">
        <v>16766</v>
      </c>
      <c r="I9843" s="64"/>
      <c r="J9843" s="65"/>
      <c r="K9843" s="10"/>
      <c r="L9843" s="21">
        <v>10302.681609195402</v>
      </c>
      <c r="M9843" s="68"/>
      <c r="N9843" s="4"/>
    </row>
    <row r="9844" spans="2:14">
      <c r="B9844" s="59" t="s">
        <v>16767</v>
      </c>
      <c r="C9844" s="7" t="s">
        <v>16768</v>
      </c>
      <c r="I9844" s="64"/>
      <c r="J9844" s="65"/>
      <c r="K9844" s="10"/>
      <c r="L9844" s="21">
        <v>8422.5005747126434</v>
      </c>
      <c r="M9844" s="68"/>
      <c r="N9844" s="4"/>
    </row>
    <row r="9845" spans="2:14">
      <c r="B9845" s="59" t="s">
        <v>16769</v>
      </c>
      <c r="C9845" s="7" t="s">
        <v>16770</v>
      </c>
      <c r="I9845" s="64"/>
      <c r="J9845" s="65"/>
      <c r="K9845" s="10"/>
      <c r="L9845" s="21">
        <v>9880.9729885057477</v>
      </c>
      <c r="M9845" s="68"/>
      <c r="N9845" s="4"/>
    </row>
    <row r="9846" spans="2:14">
      <c r="B9846" s="59" t="s">
        <v>16771</v>
      </c>
      <c r="C9846" s="7" t="s">
        <v>16772</v>
      </c>
      <c r="I9846" s="64"/>
      <c r="J9846" s="65"/>
      <c r="K9846" s="10"/>
      <c r="L9846" s="21">
        <v>10302.681609195402</v>
      </c>
      <c r="M9846" s="68"/>
      <c r="N9846" s="4"/>
    </row>
    <row r="9847" spans="2:14">
      <c r="B9847" s="59" t="s">
        <v>16773</v>
      </c>
      <c r="C9847" s="7" t="s">
        <v>16774</v>
      </c>
      <c r="I9847" s="64"/>
      <c r="J9847" s="65"/>
      <c r="K9847" s="10"/>
      <c r="L9847" s="21">
        <v>10302.681609195402</v>
      </c>
      <c r="M9847" s="68"/>
      <c r="N9847" s="4"/>
    </row>
    <row r="9848" spans="2:14">
      <c r="B9848" s="59" t="s">
        <v>16775</v>
      </c>
      <c r="C9848" s="7" t="s">
        <v>16776</v>
      </c>
      <c r="I9848" s="64"/>
      <c r="J9848" s="65"/>
      <c r="K9848" s="10"/>
      <c r="L9848" s="21">
        <v>10302.681609195402</v>
      </c>
      <c r="M9848" s="68"/>
      <c r="N9848" s="4"/>
    </row>
    <row r="9849" spans="2:14">
      <c r="B9849" s="59" t="s">
        <v>16777</v>
      </c>
      <c r="C9849" s="7" t="s">
        <v>16778</v>
      </c>
      <c r="I9849" s="64"/>
      <c r="J9849" s="65"/>
      <c r="K9849" s="10"/>
      <c r="L9849" s="21">
        <v>3953.201149425287</v>
      </c>
      <c r="M9849" s="68"/>
      <c r="N9849" s="4"/>
    </row>
    <row r="9850" spans="2:14">
      <c r="B9850" s="59" t="s">
        <v>16779</v>
      </c>
      <c r="C9850" s="7" t="s">
        <v>16780</v>
      </c>
      <c r="I9850" s="64"/>
      <c r="J9850" s="65"/>
      <c r="K9850" s="10"/>
      <c r="L9850" s="21">
        <v>3953.201149425287</v>
      </c>
      <c r="M9850" s="68"/>
      <c r="N9850" s="4"/>
    </row>
    <row r="9851" spans="2:14">
      <c r="B9851" s="59" t="s">
        <v>16781</v>
      </c>
      <c r="C9851" s="7" t="s">
        <v>16782</v>
      </c>
      <c r="I9851" s="64"/>
      <c r="J9851" s="65"/>
      <c r="K9851" s="10"/>
      <c r="L9851" s="21">
        <v>3953.201149425287</v>
      </c>
      <c r="M9851" s="68"/>
      <c r="N9851" s="4"/>
    </row>
    <row r="9852" spans="2:14">
      <c r="B9852" s="59" t="s">
        <v>16783</v>
      </c>
      <c r="C9852" s="7" t="s">
        <v>16784</v>
      </c>
      <c r="I9852" s="64"/>
      <c r="J9852" s="65"/>
      <c r="K9852" s="10"/>
      <c r="L9852" s="21">
        <v>3953.201149425287</v>
      </c>
      <c r="M9852" s="68"/>
      <c r="N9852" s="4"/>
    </row>
    <row r="9853" spans="2:14">
      <c r="B9853" s="59" t="s">
        <v>16785</v>
      </c>
      <c r="C9853" s="7" t="s">
        <v>16786</v>
      </c>
      <c r="I9853" s="64"/>
      <c r="J9853" s="65"/>
      <c r="K9853" s="10"/>
      <c r="L9853" s="21">
        <v>3953.201149425287</v>
      </c>
      <c r="M9853" s="68"/>
      <c r="N9853" s="4"/>
    </row>
    <row r="9854" spans="2:14">
      <c r="B9854" s="59" t="s">
        <v>16787</v>
      </c>
      <c r="C9854" s="7" t="s">
        <v>16788</v>
      </c>
      <c r="I9854" s="64"/>
      <c r="J9854" s="65"/>
      <c r="K9854" s="10"/>
      <c r="L9854" s="21">
        <v>4280.5201149425293</v>
      </c>
      <c r="M9854" s="68"/>
      <c r="N9854" s="4"/>
    </row>
    <row r="9855" spans="2:14">
      <c r="B9855" s="59" t="s">
        <v>16789</v>
      </c>
      <c r="C9855" s="7" t="s">
        <v>16790</v>
      </c>
      <c r="I9855" s="64"/>
      <c r="J9855" s="65"/>
      <c r="K9855" s="10"/>
      <c r="L9855" s="21">
        <v>4280.5201149425293</v>
      </c>
      <c r="M9855" s="68"/>
      <c r="N9855" s="4"/>
    </row>
    <row r="9856" spans="2:14">
      <c r="B9856" s="59" t="s">
        <v>16791</v>
      </c>
      <c r="C9856" s="7" t="s">
        <v>16792</v>
      </c>
      <c r="I9856" s="64"/>
      <c r="J9856" s="65"/>
      <c r="K9856" s="10"/>
      <c r="L9856" s="21">
        <v>4280.5201149425293</v>
      </c>
      <c r="M9856" s="68"/>
      <c r="N9856" s="4"/>
    </row>
    <row r="9857" spans="2:14">
      <c r="B9857" s="59" t="s">
        <v>16793</v>
      </c>
      <c r="C9857" s="7" t="s">
        <v>16794</v>
      </c>
      <c r="I9857" s="64"/>
      <c r="J9857" s="65"/>
      <c r="K9857" s="10"/>
      <c r="L9857" s="21">
        <v>5315.2540229885053</v>
      </c>
      <c r="M9857" s="68"/>
      <c r="N9857" s="4"/>
    </row>
    <row r="9858" spans="2:14">
      <c r="B9858" s="59" t="s">
        <v>16795</v>
      </c>
      <c r="C9858" s="7" t="s">
        <v>16796</v>
      </c>
      <c r="I9858" s="64"/>
      <c r="J9858" s="65"/>
      <c r="K9858" s="10"/>
      <c r="L9858" s="21">
        <v>6043.475287356322</v>
      </c>
      <c r="M9858" s="68"/>
      <c r="N9858" s="4"/>
    </row>
    <row r="9859" spans="2:14">
      <c r="B9859" s="59" t="s">
        <v>16797</v>
      </c>
      <c r="C9859" s="7" t="s">
        <v>16798</v>
      </c>
      <c r="I9859" s="64"/>
      <c r="J9859" s="65"/>
      <c r="K9859" s="10"/>
      <c r="L9859" s="21">
        <v>4325.6850574712644</v>
      </c>
      <c r="M9859" s="68"/>
      <c r="N9859" s="4"/>
    </row>
    <row r="9860" spans="2:14">
      <c r="B9860" s="59" t="s">
        <v>16799</v>
      </c>
      <c r="C9860" s="7" t="s">
        <v>16800</v>
      </c>
      <c r="I9860" s="64"/>
      <c r="J9860" s="65"/>
      <c r="K9860" s="10"/>
      <c r="L9860" s="21">
        <v>4325.6850574712644</v>
      </c>
      <c r="M9860" s="68"/>
      <c r="N9860" s="4"/>
    </row>
    <row r="9861" spans="2:14">
      <c r="B9861" s="59" t="s">
        <v>16801</v>
      </c>
      <c r="C9861" s="7" t="s">
        <v>16802</v>
      </c>
      <c r="I9861" s="64"/>
      <c r="J9861" s="65"/>
      <c r="K9861" s="10"/>
      <c r="L9861" s="21">
        <v>4325.6850574712644</v>
      </c>
      <c r="M9861" s="68"/>
      <c r="N9861" s="4"/>
    </row>
    <row r="9862" spans="2:14">
      <c r="B9862" s="59" t="s">
        <v>16803</v>
      </c>
      <c r="C9862" s="7" t="s">
        <v>16804</v>
      </c>
      <c r="I9862" s="64"/>
      <c r="J9862" s="65"/>
      <c r="K9862" s="10"/>
      <c r="L9862" s="21">
        <v>4325.6850574712644</v>
      </c>
      <c r="M9862" s="68"/>
      <c r="N9862" s="4"/>
    </row>
    <row r="9863" spans="2:14">
      <c r="B9863" s="59" t="s">
        <v>16805</v>
      </c>
      <c r="C9863" s="7" t="s">
        <v>16806</v>
      </c>
      <c r="I9863" s="64"/>
      <c r="J9863" s="65"/>
      <c r="K9863" s="10"/>
      <c r="L9863" s="21">
        <v>4325.6850574712644</v>
      </c>
      <c r="M9863" s="68"/>
      <c r="N9863" s="4"/>
    </row>
    <row r="9864" spans="2:14">
      <c r="B9864" s="59" t="s">
        <v>16807</v>
      </c>
      <c r="C9864" s="7" t="s">
        <v>16808</v>
      </c>
      <c r="I9864" s="64"/>
      <c r="J9864" s="65"/>
      <c r="K9864" s="10"/>
      <c r="L9864" s="21">
        <v>4595.1522988505749</v>
      </c>
      <c r="M9864" s="68"/>
      <c r="N9864" s="4"/>
    </row>
    <row r="9865" spans="2:14">
      <c r="B9865" s="59" t="s">
        <v>16809</v>
      </c>
      <c r="C9865" s="7" t="s">
        <v>16810</v>
      </c>
      <c r="I9865" s="64"/>
      <c r="J9865" s="65"/>
      <c r="K9865" s="10"/>
      <c r="L9865" s="21">
        <v>4595.1522988505749</v>
      </c>
      <c r="M9865" s="68"/>
      <c r="N9865" s="4"/>
    </row>
    <row r="9866" spans="2:14">
      <c r="B9866" s="59" t="s">
        <v>16811</v>
      </c>
      <c r="C9866" s="7" t="s">
        <v>16812</v>
      </c>
      <c r="I9866" s="64"/>
      <c r="J9866" s="65"/>
      <c r="K9866" s="10"/>
      <c r="L9866" s="21">
        <v>4595.1522988505749</v>
      </c>
      <c r="M9866" s="68"/>
      <c r="N9866" s="4"/>
    </row>
    <row r="9867" spans="2:14">
      <c r="B9867" s="59" t="s">
        <v>16813</v>
      </c>
      <c r="C9867" s="7" t="s">
        <v>16814</v>
      </c>
      <c r="I9867" s="64"/>
      <c r="J9867" s="65"/>
      <c r="K9867" s="10"/>
      <c r="L9867" s="21">
        <v>5712.6040229885057</v>
      </c>
      <c r="M9867" s="68"/>
      <c r="N9867" s="4"/>
    </row>
    <row r="9868" spans="2:14">
      <c r="B9868" s="59" t="s">
        <v>16815</v>
      </c>
      <c r="C9868" s="7" t="s">
        <v>16816</v>
      </c>
      <c r="I9868" s="64"/>
      <c r="J9868" s="65"/>
      <c r="K9868" s="10"/>
      <c r="L9868" s="21">
        <v>6036.8781609195403</v>
      </c>
      <c r="M9868" s="68"/>
      <c r="N9868" s="4"/>
    </row>
    <row r="9869" spans="2:14">
      <c r="B9869" s="59" t="s">
        <v>16817</v>
      </c>
      <c r="C9869" s="7" t="s">
        <v>16818</v>
      </c>
      <c r="I9869" s="64"/>
      <c r="J9869" s="65"/>
      <c r="K9869" s="10"/>
      <c r="L9869" s="21">
        <v>4945.3074712643684</v>
      </c>
      <c r="M9869" s="68"/>
      <c r="N9869" s="4"/>
    </row>
    <row r="9870" spans="2:14">
      <c r="B9870" s="59" t="s">
        <v>16819</v>
      </c>
      <c r="C9870" s="7" t="s">
        <v>16820</v>
      </c>
      <c r="I9870" s="64"/>
      <c r="J9870" s="65"/>
      <c r="K9870" s="10"/>
      <c r="L9870" s="21">
        <v>4945.3074712643684</v>
      </c>
      <c r="M9870" s="68"/>
      <c r="N9870" s="4"/>
    </row>
    <row r="9871" spans="2:14">
      <c r="B9871" s="59" t="s">
        <v>16821</v>
      </c>
      <c r="C9871" s="7" t="s">
        <v>16822</v>
      </c>
      <c r="I9871" s="64"/>
      <c r="J9871" s="65"/>
      <c r="K9871" s="10"/>
      <c r="L9871" s="21">
        <v>4945.3074712643684</v>
      </c>
      <c r="M9871" s="68"/>
      <c r="N9871" s="4"/>
    </row>
    <row r="9872" spans="2:14">
      <c r="B9872" s="59" t="s">
        <v>16823</v>
      </c>
      <c r="C9872" s="7" t="s">
        <v>16824</v>
      </c>
      <c r="I9872" s="64"/>
      <c r="J9872" s="65"/>
      <c r="K9872" s="10"/>
      <c r="L9872" s="21">
        <v>4945.3074712643684</v>
      </c>
      <c r="M9872" s="68"/>
      <c r="N9872" s="4"/>
    </row>
    <row r="9873" spans="2:14">
      <c r="B9873" s="59" t="s">
        <v>16825</v>
      </c>
      <c r="C9873" s="7" t="s">
        <v>16826</v>
      </c>
      <c r="I9873" s="64"/>
      <c r="J9873" s="65"/>
      <c r="K9873" s="10"/>
      <c r="L9873" s="21">
        <v>4945.3074712643684</v>
      </c>
      <c r="M9873" s="68"/>
      <c r="N9873" s="4"/>
    </row>
    <row r="9874" spans="2:14">
      <c r="B9874" s="59" t="s">
        <v>16827</v>
      </c>
      <c r="C9874" s="7" t="s">
        <v>16828</v>
      </c>
      <c r="I9874" s="64"/>
      <c r="J9874" s="65"/>
      <c r="K9874" s="10"/>
      <c r="L9874" s="21">
        <v>5213.2522988505743</v>
      </c>
      <c r="M9874" s="68"/>
      <c r="N9874" s="4"/>
    </row>
    <row r="9875" spans="2:14">
      <c r="B9875" s="59" t="s">
        <v>16829</v>
      </c>
      <c r="C9875" s="7" t="s">
        <v>16830</v>
      </c>
      <c r="I9875" s="64"/>
      <c r="J9875" s="65"/>
      <c r="K9875" s="10"/>
      <c r="L9875" s="21">
        <v>5213.2522988505743</v>
      </c>
      <c r="M9875" s="68"/>
      <c r="N9875" s="4"/>
    </row>
    <row r="9876" spans="2:14">
      <c r="B9876" s="59" t="s">
        <v>16831</v>
      </c>
      <c r="C9876" s="7" t="s">
        <v>16832</v>
      </c>
      <c r="I9876" s="64"/>
      <c r="J9876" s="65"/>
      <c r="K9876" s="10"/>
      <c r="L9876" s="21">
        <v>5213.2522988505743</v>
      </c>
      <c r="M9876" s="68"/>
      <c r="N9876" s="4"/>
    </row>
    <row r="9877" spans="2:14">
      <c r="B9877" s="59" t="s">
        <v>16833</v>
      </c>
      <c r="C9877" s="7" t="s">
        <v>16834</v>
      </c>
      <c r="I9877" s="64"/>
      <c r="J9877" s="65"/>
      <c r="K9877" s="10"/>
      <c r="L9877" s="21">
        <v>6091.6850574712644</v>
      </c>
      <c r="M9877" s="68"/>
      <c r="N9877" s="4"/>
    </row>
    <row r="9878" spans="2:14">
      <c r="B9878" s="59" t="s">
        <v>16835</v>
      </c>
      <c r="C9878" s="7" t="s">
        <v>16836</v>
      </c>
      <c r="I9878" s="64"/>
      <c r="J9878" s="65"/>
      <c r="K9878" s="10"/>
      <c r="L9878" s="21">
        <v>6549.9316091954024</v>
      </c>
      <c r="M9878" s="68"/>
      <c r="N9878" s="4"/>
    </row>
    <row r="9879" spans="2:14">
      <c r="B9879" s="59" t="s">
        <v>16837</v>
      </c>
      <c r="C9879" s="7" t="s">
        <v>16838</v>
      </c>
      <c r="I9879" s="64"/>
      <c r="J9879" s="65"/>
      <c r="K9879" s="10"/>
      <c r="L9879" s="21">
        <v>5194.4758620689663</v>
      </c>
      <c r="M9879" s="68"/>
      <c r="N9879" s="4"/>
    </row>
    <row r="9880" spans="2:14">
      <c r="B9880" s="59" t="s">
        <v>16839</v>
      </c>
      <c r="C9880" s="7" t="s">
        <v>16840</v>
      </c>
      <c r="I9880" s="64"/>
      <c r="J9880" s="65"/>
      <c r="K9880" s="10"/>
      <c r="L9880" s="21">
        <v>5194.4758620689663</v>
      </c>
      <c r="M9880" s="68"/>
      <c r="N9880" s="4"/>
    </row>
    <row r="9881" spans="2:14">
      <c r="B9881" s="59" t="s">
        <v>16841</v>
      </c>
      <c r="C9881" s="7" t="s">
        <v>16842</v>
      </c>
      <c r="I9881" s="64"/>
      <c r="J9881" s="65"/>
      <c r="K9881" s="10"/>
      <c r="L9881" s="21">
        <v>5429.4350574712644</v>
      </c>
      <c r="M9881" s="68"/>
      <c r="N9881" s="4"/>
    </row>
    <row r="9882" spans="2:14">
      <c r="B9882" s="59" t="s">
        <v>16843</v>
      </c>
      <c r="C9882" s="7" t="s">
        <v>16844</v>
      </c>
      <c r="I9882" s="64"/>
      <c r="J9882" s="65"/>
      <c r="K9882" s="10"/>
      <c r="L9882" s="21">
        <v>5832.3672413793101</v>
      </c>
      <c r="M9882" s="68"/>
      <c r="N9882" s="4"/>
    </row>
    <row r="9883" spans="2:14">
      <c r="B9883" s="59" t="s">
        <v>16845</v>
      </c>
      <c r="C9883" s="7" t="s">
        <v>16846</v>
      </c>
      <c r="I9883" s="64"/>
      <c r="J9883" s="65"/>
      <c r="K9883" s="10"/>
      <c r="L9883" s="21">
        <v>6355.5701149425295</v>
      </c>
      <c r="M9883" s="68"/>
      <c r="N9883" s="4"/>
    </row>
    <row r="9884" spans="2:14">
      <c r="B9884" s="59" t="s">
        <v>16847</v>
      </c>
      <c r="C9884" s="7" t="s">
        <v>16848</v>
      </c>
      <c r="I9884" s="64"/>
      <c r="J9884" s="65"/>
      <c r="K9884" s="10"/>
      <c r="L9884" s="21">
        <v>5194.4758620689663</v>
      </c>
      <c r="M9884" s="68"/>
      <c r="N9884" s="4"/>
    </row>
    <row r="9885" spans="2:14">
      <c r="B9885" s="59" t="s">
        <v>16849</v>
      </c>
      <c r="C9885" s="7" t="s">
        <v>16850</v>
      </c>
      <c r="I9885" s="64"/>
      <c r="J9885" s="65"/>
      <c r="K9885" s="10"/>
      <c r="L9885" s="21">
        <v>5194.4758620689663</v>
      </c>
      <c r="M9885" s="68"/>
      <c r="N9885" s="4"/>
    </row>
    <row r="9886" spans="2:14">
      <c r="B9886" s="59" t="s">
        <v>16851</v>
      </c>
      <c r="C9886" s="7" t="s">
        <v>16852</v>
      </c>
      <c r="I9886" s="64"/>
      <c r="J9886" s="65"/>
      <c r="K9886" s="10"/>
      <c r="L9886" s="21">
        <v>5429.4350574712644</v>
      </c>
      <c r="M9886" s="68"/>
      <c r="N9886" s="4"/>
    </row>
    <row r="9887" spans="2:14">
      <c r="B9887" s="59" t="s">
        <v>16853</v>
      </c>
      <c r="C9887" s="7" t="s">
        <v>16854</v>
      </c>
      <c r="I9887" s="64"/>
      <c r="J9887" s="65"/>
      <c r="K9887" s="10"/>
      <c r="L9887" s="21">
        <v>5832.3672413793101</v>
      </c>
      <c r="M9887" s="68"/>
      <c r="N9887" s="4"/>
    </row>
    <row r="9888" spans="2:14">
      <c r="B9888" s="59" t="s">
        <v>16855</v>
      </c>
      <c r="C9888" s="7" t="s">
        <v>16856</v>
      </c>
      <c r="I9888" s="64"/>
      <c r="J9888" s="65"/>
      <c r="K9888" s="10"/>
      <c r="L9888" s="21">
        <v>6355.5701149425295</v>
      </c>
      <c r="M9888" s="68"/>
      <c r="N9888" s="4"/>
    </row>
    <row r="9889" spans="2:14">
      <c r="B9889" s="59" t="s">
        <v>16857</v>
      </c>
      <c r="C9889" s="7" t="s">
        <v>16858</v>
      </c>
      <c r="I9889" s="64"/>
      <c r="J9889" s="65"/>
      <c r="K9889" s="10"/>
      <c r="L9889" s="21">
        <v>7116.269540229885</v>
      </c>
      <c r="M9889" s="68"/>
      <c r="N9889" s="4"/>
    </row>
    <row r="9890" spans="2:14">
      <c r="B9890" s="59" t="s">
        <v>16859</v>
      </c>
      <c r="C9890" s="7" t="s">
        <v>16860</v>
      </c>
      <c r="I9890" s="64"/>
      <c r="J9890" s="65"/>
      <c r="K9890" s="10"/>
      <c r="L9890" s="21">
        <v>7116.269540229885</v>
      </c>
      <c r="M9890" s="68"/>
      <c r="N9890" s="4"/>
    </row>
    <row r="9891" spans="2:14">
      <c r="B9891" s="59" t="s">
        <v>16861</v>
      </c>
      <c r="C9891" s="7" t="s">
        <v>16862</v>
      </c>
      <c r="I9891" s="64"/>
      <c r="J9891" s="65"/>
      <c r="K9891" s="10"/>
      <c r="L9891" s="21">
        <v>7441.0511494252878</v>
      </c>
      <c r="M9891" s="68"/>
      <c r="N9891" s="4"/>
    </row>
    <row r="9892" spans="2:14">
      <c r="B9892" s="59" t="s">
        <v>16863</v>
      </c>
      <c r="C9892" s="7" t="s">
        <v>16864</v>
      </c>
      <c r="I9892" s="64"/>
      <c r="J9892" s="65"/>
      <c r="K9892" s="10"/>
      <c r="L9892" s="21">
        <v>7841.9534482758618</v>
      </c>
      <c r="M9892" s="68"/>
      <c r="N9892" s="4"/>
    </row>
    <row r="9893" spans="2:14">
      <c r="B9893" s="59" t="s">
        <v>16865</v>
      </c>
      <c r="C9893" s="7" t="s">
        <v>16866</v>
      </c>
      <c r="I9893" s="64"/>
      <c r="J9893" s="65"/>
      <c r="K9893" s="10"/>
      <c r="L9893" s="21">
        <v>8365.6637931034493</v>
      </c>
      <c r="M9893" s="68"/>
      <c r="N9893" s="4"/>
    </row>
    <row r="9894" spans="2:14">
      <c r="B9894" s="59" t="s">
        <v>16867</v>
      </c>
      <c r="C9894" s="7" t="s">
        <v>16868</v>
      </c>
      <c r="I9894" s="64"/>
      <c r="J9894" s="65"/>
      <c r="K9894" s="10"/>
      <c r="L9894" s="21">
        <v>8271.2741379310337</v>
      </c>
      <c r="M9894" s="68"/>
      <c r="N9894" s="4"/>
    </row>
    <row r="9895" spans="2:14">
      <c r="B9895" s="59" t="s">
        <v>16869</v>
      </c>
      <c r="C9895" s="7" t="s">
        <v>16870</v>
      </c>
      <c r="I9895" s="64"/>
      <c r="J9895" s="65"/>
      <c r="K9895" s="10"/>
      <c r="L9895" s="21">
        <v>8271.2741379310337</v>
      </c>
      <c r="M9895" s="68"/>
      <c r="N9895" s="4"/>
    </row>
    <row r="9896" spans="2:14">
      <c r="B9896" s="59" t="s">
        <v>16871</v>
      </c>
      <c r="C9896" s="7" t="s">
        <v>16872</v>
      </c>
      <c r="I9896" s="64"/>
      <c r="J9896" s="65"/>
      <c r="K9896" s="10"/>
      <c r="L9896" s="21">
        <v>8646.8028735632179</v>
      </c>
      <c r="M9896" s="68"/>
      <c r="N9896" s="4"/>
    </row>
    <row r="9897" spans="2:14">
      <c r="B9897" s="59" t="s">
        <v>16873</v>
      </c>
      <c r="C9897" s="7" t="s">
        <v>16874</v>
      </c>
      <c r="I9897" s="64"/>
      <c r="J9897" s="65"/>
      <c r="K9897" s="10"/>
      <c r="L9897" s="21">
        <v>9048.7201149425291</v>
      </c>
      <c r="M9897" s="68"/>
      <c r="N9897" s="4"/>
    </row>
    <row r="9898" spans="2:14">
      <c r="B9898" s="59" t="s">
        <v>16875</v>
      </c>
      <c r="C9898" s="7" t="s">
        <v>16876</v>
      </c>
      <c r="I9898" s="64"/>
      <c r="J9898" s="65"/>
      <c r="K9898" s="10"/>
      <c r="L9898" s="21">
        <v>9571.9229885057484</v>
      </c>
      <c r="M9898" s="68"/>
      <c r="N9898" s="4"/>
    </row>
    <row r="9899" spans="2:14">
      <c r="B9899" s="59" t="s">
        <v>16877</v>
      </c>
      <c r="C9899" s="7" t="s">
        <v>16878</v>
      </c>
      <c r="I9899" s="64"/>
      <c r="J9899" s="65"/>
      <c r="K9899" s="10"/>
      <c r="L9899" s="21">
        <v>7789.1764367816086</v>
      </c>
      <c r="M9899" s="68"/>
      <c r="N9899" s="4"/>
    </row>
    <row r="9900" spans="2:14">
      <c r="B9900" s="59" t="s">
        <v>16879</v>
      </c>
      <c r="C9900" s="7" t="s">
        <v>16880</v>
      </c>
      <c r="I9900" s="64"/>
      <c r="J9900" s="65"/>
      <c r="K9900" s="10"/>
      <c r="L9900" s="21">
        <v>7789.1764367816086</v>
      </c>
      <c r="M9900" s="68"/>
      <c r="N9900" s="4"/>
    </row>
    <row r="9901" spans="2:14">
      <c r="B9901" s="59" t="s">
        <v>16881</v>
      </c>
      <c r="C9901" s="7" t="s">
        <v>16882</v>
      </c>
      <c r="I9901" s="64"/>
      <c r="J9901" s="65"/>
      <c r="K9901" s="10"/>
      <c r="L9901" s="21">
        <v>8143.8988505747129</v>
      </c>
      <c r="M9901" s="68"/>
      <c r="N9901" s="4"/>
    </row>
    <row r="9902" spans="2:14">
      <c r="B9902" s="59" t="s">
        <v>16883</v>
      </c>
      <c r="C9902" s="7" t="s">
        <v>16884</v>
      </c>
      <c r="I9902" s="64"/>
      <c r="J9902" s="65"/>
      <c r="K9902" s="10"/>
      <c r="L9902" s="21">
        <v>8747.2821839080461</v>
      </c>
      <c r="M9902" s="68"/>
      <c r="N9902" s="4"/>
    </row>
    <row r="9903" spans="2:14">
      <c r="B9903" s="59" t="s">
        <v>16885</v>
      </c>
      <c r="C9903" s="7" t="s">
        <v>16886</v>
      </c>
      <c r="I9903" s="64"/>
      <c r="J9903" s="65"/>
      <c r="K9903" s="10"/>
      <c r="L9903" s="21">
        <v>9063.9442528735635</v>
      </c>
      <c r="M9903" s="68"/>
      <c r="N9903" s="4"/>
    </row>
    <row r="9904" spans="2:14">
      <c r="B9904" s="59" t="s">
        <v>16887</v>
      </c>
      <c r="C9904" s="7" t="s">
        <v>16888</v>
      </c>
      <c r="I9904" s="64"/>
      <c r="J9904" s="65"/>
      <c r="K9904" s="10"/>
      <c r="L9904" s="21">
        <v>7789.1764367816086</v>
      </c>
      <c r="M9904" s="68"/>
      <c r="N9904" s="4"/>
    </row>
    <row r="9905" spans="2:14">
      <c r="B9905" s="59" t="s">
        <v>16889</v>
      </c>
      <c r="C9905" s="7" t="s">
        <v>16890</v>
      </c>
      <c r="I9905" s="64"/>
      <c r="J9905" s="65"/>
      <c r="K9905" s="10"/>
      <c r="L9905" s="21">
        <v>7789.1764367816086</v>
      </c>
      <c r="M9905" s="68"/>
      <c r="N9905" s="4"/>
    </row>
    <row r="9906" spans="2:14">
      <c r="B9906" s="59" t="s">
        <v>16891</v>
      </c>
      <c r="C9906" s="7" t="s">
        <v>16892</v>
      </c>
      <c r="I9906" s="64"/>
      <c r="J9906" s="65"/>
      <c r="K9906" s="10"/>
      <c r="L9906" s="21">
        <v>8143.8988505747129</v>
      </c>
      <c r="M9906" s="68"/>
      <c r="N9906" s="4"/>
    </row>
    <row r="9907" spans="2:14">
      <c r="B9907" s="59" t="s">
        <v>16893</v>
      </c>
      <c r="C9907" s="7" t="s">
        <v>16894</v>
      </c>
      <c r="I9907" s="64"/>
      <c r="J9907" s="65"/>
      <c r="K9907" s="10"/>
      <c r="L9907" s="21">
        <v>8747.2821839080461</v>
      </c>
      <c r="M9907" s="68"/>
      <c r="N9907" s="4"/>
    </row>
    <row r="9908" spans="2:14">
      <c r="B9908" s="59" t="s">
        <v>16895</v>
      </c>
      <c r="C9908" s="7" t="s">
        <v>16896</v>
      </c>
      <c r="I9908" s="64"/>
      <c r="J9908" s="65"/>
      <c r="K9908" s="10"/>
      <c r="L9908" s="21">
        <v>9531.3252873563233</v>
      </c>
      <c r="M9908" s="68"/>
      <c r="N9908" s="4"/>
    </row>
    <row r="9909" spans="2:14">
      <c r="B9909" s="59" t="s">
        <v>16897</v>
      </c>
      <c r="C9909" s="7" t="s">
        <v>16898</v>
      </c>
      <c r="I9909" s="64"/>
      <c r="J9909" s="65"/>
      <c r="K9909" s="10"/>
      <c r="L9909" s="21">
        <v>10674.150574712645</v>
      </c>
      <c r="M9909" s="68"/>
      <c r="N9909" s="4"/>
    </row>
    <row r="9910" spans="2:14">
      <c r="B9910" s="59" t="s">
        <v>16899</v>
      </c>
      <c r="C9910" s="7" t="s">
        <v>16900</v>
      </c>
      <c r="I9910" s="64"/>
      <c r="J9910" s="65"/>
      <c r="K9910" s="10"/>
      <c r="L9910" s="21">
        <v>10674.150574712645</v>
      </c>
      <c r="M9910" s="68"/>
      <c r="N9910" s="4"/>
    </row>
    <row r="9911" spans="2:14">
      <c r="B9911" s="59" t="s">
        <v>16901</v>
      </c>
      <c r="C9911" s="7" t="s">
        <v>16902</v>
      </c>
      <c r="I9911" s="64"/>
      <c r="J9911" s="65"/>
      <c r="K9911" s="10"/>
      <c r="L9911" s="21">
        <v>11159.293103448277</v>
      </c>
      <c r="M9911" s="68"/>
      <c r="N9911" s="4"/>
    </row>
    <row r="9912" spans="2:14">
      <c r="B9912" s="59" t="s">
        <v>16903</v>
      </c>
      <c r="C9912" s="7" t="s">
        <v>16904</v>
      </c>
      <c r="I9912" s="64"/>
      <c r="J9912" s="65"/>
      <c r="K9912" s="10"/>
      <c r="L9912" s="21">
        <v>11764.198850574714</v>
      </c>
      <c r="M9912" s="68"/>
      <c r="N9912" s="4"/>
    </row>
    <row r="9913" spans="2:14">
      <c r="B9913" s="59" t="s">
        <v>16905</v>
      </c>
      <c r="C9913" s="7" t="s">
        <v>16906</v>
      </c>
      <c r="I9913" s="64"/>
      <c r="J9913" s="65"/>
      <c r="K9913" s="10"/>
      <c r="L9913" s="21">
        <v>12546.719540229886</v>
      </c>
      <c r="M9913" s="68"/>
      <c r="N9913" s="4"/>
    </row>
    <row r="9914" spans="2:14">
      <c r="B9914" s="59" t="s">
        <v>16907</v>
      </c>
      <c r="C9914" s="7" t="s">
        <v>16908</v>
      </c>
      <c r="I9914" s="64"/>
      <c r="J9914" s="65"/>
      <c r="K9914" s="10"/>
      <c r="L9914" s="21">
        <v>12405.642528735632</v>
      </c>
      <c r="M9914" s="68"/>
      <c r="N9914" s="4"/>
    </row>
    <row r="9915" spans="2:14">
      <c r="B9915" s="59" t="s">
        <v>16909</v>
      </c>
      <c r="C9915" s="7" t="s">
        <v>16910</v>
      </c>
      <c r="I9915" s="64"/>
      <c r="J9915" s="65"/>
      <c r="K9915" s="10"/>
      <c r="L9915" s="21">
        <v>12405.642528735632</v>
      </c>
      <c r="M9915" s="68"/>
      <c r="N9915" s="4"/>
    </row>
    <row r="9916" spans="2:14">
      <c r="B9916" s="59" t="s">
        <v>16911</v>
      </c>
      <c r="C9916" s="7" t="s">
        <v>16912</v>
      </c>
      <c r="I9916" s="64"/>
      <c r="J9916" s="65"/>
      <c r="K9916" s="10"/>
      <c r="L9916" s="21">
        <v>12968.428160919539</v>
      </c>
      <c r="M9916" s="68"/>
      <c r="N9916" s="4"/>
    </row>
    <row r="9917" spans="2:14">
      <c r="B9917" s="59" t="s">
        <v>16913</v>
      </c>
      <c r="C9917" s="7" t="s">
        <v>16914</v>
      </c>
      <c r="I9917" s="64"/>
      <c r="J9917" s="65"/>
      <c r="K9917" s="10"/>
      <c r="L9917" s="21">
        <v>13572.318965517241</v>
      </c>
      <c r="M9917" s="68"/>
      <c r="N9917" s="4"/>
    </row>
    <row r="9918" spans="2:14">
      <c r="B9918" s="59" t="s">
        <v>16915</v>
      </c>
      <c r="C9918" s="7" t="s">
        <v>16916</v>
      </c>
      <c r="I9918" s="64"/>
      <c r="J9918" s="65"/>
      <c r="K9918" s="10"/>
      <c r="L9918" s="21">
        <v>14355.854597701151</v>
      </c>
      <c r="M9918" s="68"/>
      <c r="N9918" s="4"/>
    </row>
    <row r="9919" spans="2:14">
      <c r="B9919" s="59" t="s">
        <v>16917</v>
      </c>
      <c r="C9919" s="7" t="s">
        <v>16918</v>
      </c>
      <c r="I9919" s="64"/>
      <c r="J9919" s="65"/>
      <c r="K9919" s="10"/>
      <c r="L9919" s="21">
        <v>5289.8804597701146</v>
      </c>
      <c r="M9919" s="68"/>
      <c r="N9919" s="4"/>
    </row>
    <row r="9920" spans="2:14">
      <c r="B9920" s="59" t="s">
        <v>16919</v>
      </c>
      <c r="C9920" s="7" t="s">
        <v>16920</v>
      </c>
      <c r="I9920" s="64"/>
      <c r="J9920" s="65"/>
      <c r="K9920" s="10"/>
      <c r="L9920" s="21">
        <v>5289.8804597701146</v>
      </c>
      <c r="M9920" s="68"/>
      <c r="N9920" s="4"/>
    </row>
    <row r="9921" spans="2:14">
      <c r="B9921" s="59" t="s">
        <v>16921</v>
      </c>
      <c r="C9921" s="7" t="s">
        <v>16922</v>
      </c>
      <c r="I9921" s="64"/>
      <c r="J9921" s="65"/>
      <c r="K9921" s="10"/>
      <c r="L9921" s="21">
        <v>5530.9293103448281</v>
      </c>
      <c r="M9921" s="68"/>
      <c r="N9921" s="4"/>
    </row>
    <row r="9922" spans="2:14">
      <c r="B9922" s="59" t="s">
        <v>16923</v>
      </c>
      <c r="C9922" s="7" t="s">
        <v>16924</v>
      </c>
      <c r="I9922" s="64"/>
      <c r="J9922" s="65"/>
      <c r="K9922" s="10"/>
      <c r="L9922" s="21">
        <v>5932.3390804597702</v>
      </c>
      <c r="M9922" s="68"/>
      <c r="N9922" s="4"/>
    </row>
    <row r="9923" spans="2:14">
      <c r="B9923" s="59" t="s">
        <v>16925</v>
      </c>
      <c r="C9923" s="7" t="s">
        <v>16926</v>
      </c>
      <c r="I9923" s="64"/>
      <c r="J9923" s="65"/>
      <c r="K9923" s="10"/>
      <c r="L9923" s="21">
        <v>6455.5419540229886</v>
      </c>
      <c r="M9923" s="68"/>
      <c r="N9923" s="4"/>
    </row>
    <row r="9924" spans="2:14">
      <c r="B9924" s="59" t="s">
        <v>16927</v>
      </c>
      <c r="C9924" s="7" t="s">
        <v>16928</v>
      </c>
      <c r="I9924" s="64"/>
      <c r="J9924" s="65"/>
      <c r="K9924" s="10"/>
      <c r="L9924" s="21">
        <v>5289.8804597701146</v>
      </c>
      <c r="M9924" s="68"/>
      <c r="N9924" s="4"/>
    </row>
    <row r="9925" spans="2:14">
      <c r="B9925" s="59" t="s">
        <v>16929</v>
      </c>
      <c r="C9925" s="7" t="s">
        <v>16930</v>
      </c>
      <c r="I9925" s="64"/>
      <c r="J9925" s="65"/>
      <c r="K9925" s="10"/>
      <c r="L9925" s="21">
        <v>5289.8804597701146</v>
      </c>
      <c r="M9925" s="68"/>
      <c r="N9925" s="4"/>
    </row>
    <row r="9926" spans="2:14">
      <c r="B9926" s="59" t="s">
        <v>16931</v>
      </c>
      <c r="C9926" s="7" t="s">
        <v>16932</v>
      </c>
      <c r="I9926" s="64"/>
      <c r="J9926" s="65"/>
      <c r="K9926" s="10"/>
      <c r="L9926" s="21">
        <v>5530.9293103448281</v>
      </c>
      <c r="M9926" s="68"/>
      <c r="N9926" s="4"/>
    </row>
    <row r="9927" spans="2:14">
      <c r="B9927" s="59" t="s">
        <v>16933</v>
      </c>
      <c r="C9927" s="7" t="s">
        <v>16934</v>
      </c>
      <c r="I9927" s="64"/>
      <c r="J9927" s="65"/>
      <c r="K9927" s="10"/>
      <c r="L9927" s="21">
        <v>5932.3390804597702</v>
      </c>
      <c r="M9927" s="68"/>
      <c r="N9927" s="4"/>
    </row>
    <row r="9928" spans="2:14">
      <c r="B9928" s="59" t="s">
        <v>16935</v>
      </c>
      <c r="C9928" s="7" t="s">
        <v>16936</v>
      </c>
      <c r="I9928" s="64"/>
      <c r="J9928" s="65"/>
      <c r="K9928" s="10"/>
      <c r="L9928" s="21">
        <v>6455.5419540229886</v>
      </c>
      <c r="M9928" s="68"/>
      <c r="N9928" s="4"/>
    </row>
    <row r="9929" spans="2:14">
      <c r="B9929" s="59" t="s">
        <v>16937</v>
      </c>
      <c r="C9929" s="7" t="s">
        <v>16938</v>
      </c>
      <c r="I9929" s="64"/>
      <c r="J9929" s="65"/>
      <c r="K9929" s="10"/>
      <c r="L9929" s="21">
        <v>7213.1965517241379</v>
      </c>
      <c r="M9929" s="68"/>
      <c r="N9929" s="4"/>
    </row>
    <row r="9930" spans="2:14">
      <c r="B9930" s="59" t="s">
        <v>16939</v>
      </c>
      <c r="C9930" s="7" t="s">
        <v>16940</v>
      </c>
      <c r="I9930" s="64"/>
      <c r="J9930" s="65"/>
      <c r="K9930" s="10"/>
      <c r="L9930" s="21">
        <v>7213.1965517241379</v>
      </c>
      <c r="M9930" s="68"/>
      <c r="N9930" s="4"/>
    </row>
    <row r="9931" spans="2:14">
      <c r="B9931" s="59" t="s">
        <v>16941</v>
      </c>
      <c r="C9931" s="7" t="s">
        <v>16942</v>
      </c>
      <c r="I9931" s="64"/>
      <c r="J9931" s="65"/>
      <c r="K9931" s="10"/>
      <c r="L9931" s="21">
        <v>7541.022988505747</v>
      </c>
      <c r="M9931" s="68"/>
      <c r="N9931" s="4"/>
    </row>
    <row r="9932" spans="2:14">
      <c r="B9932" s="59" t="s">
        <v>16943</v>
      </c>
      <c r="C9932" s="7" t="s">
        <v>16944</v>
      </c>
      <c r="I9932" s="64"/>
      <c r="J9932" s="65"/>
      <c r="K9932" s="10"/>
      <c r="L9932" s="21">
        <v>7943.4477011494255</v>
      </c>
      <c r="M9932" s="68"/>
      <c r="N9932" s="4"/>
    </row>
    <row r="9933" spans="2:14">
      <c r="B9933" s="59" t="s">
        <v>16945</v>
      </c>
      <c r="C9933" s="7" t="s">
        <v>16946</v>
      </c>
      <c r="I9933" s="64"/>
      <c r="J9933" s="65"/>
      <c r="K9933" s="10"/>
      <c r="L9933" s="21">
        <v>8466.650574712643</v>
      </c>
      <c r="M9933" s="68"/>
      <c r="N9933" s="4"/>
    </row>
    <row r="9934" spans="2:14">
      <c r="B9934" s="59" t="s">
        <v>16947</v>
      </c>
      <c r="C9934" s="7" t="s">
        <v>16948</v>
      </c>
      <c r="I9934" s="64"/>
      <c r="J9934" s="65"/>
      <c r="K9934" s="10"/>
      <c r="L9934" s="21">
        <v>8366.6787356321838</v>
      </c>
      <c r="M9934" s="68"/>
      <c r="N9934" s="4"/>
    </row>
    <row r="9935" spans="2:14">
      <c r="B9935" s="59" t="s">
        <v>16949</v>
      </c>
      <c r="C9935" s="7" t="s">
        <v>16950</v>
      </c>
      <c r="I9935" s="64"/>
      <c r="J9935" s="65"/>
      <c r="K9935" s="10"/>
      <c r="L9935" s="21">
        <v>8366.6787356321838</v>
      </c>
      <c r="M9935" s="68"/>
      <c r="N9935" s="4"/>
    </row>
    <row r="9936" spans="2:14">
      <c r="B9936" s="59" t="s">
        <v>16951</v>
      </c>
      <c r="C9936" s="7" t="s">
        <v>16952</v>
      </c>
      <c r="I9936" s="64"/>
      <c r="J9936" s="65"/>
      <c r="K9936" s="10"/>
      <c r="L9936" s="21">
        <v>8747.2821839080461</v>
      </c>
      <c r="M9936" s="68"/>
      <c r="N9936" s="4"/>
    </row>
    <row r="9937" spans="2:14">
      <c r="B9937" s="59" t="s">
        <v>16953</v>
      </c>
      <c r="C9937" s="7" t="s">
        <v>16954</v>
      </c>
      <c r="I9937" s="64"/>
      <c r="J9937" s="65"/>
      <c r="K9937" s="10"/>
      <c r="L9937" s="21">
        <v>9148.6919540229883</v>
      </c>
      <c r="M9937" s="68"/>
      <c r="N9937" s="4"/>
    </row>
    <row r="9938" spans="2:14">
      <c r="B9938" s="59" t="s">
        <v>16955</v>
      </c>
      <c r="C9938" s="7" t="s">
        <v>16956</v>
      </c>
      <c r="I9938" s="64"/>
      <c r="J9938" s="65"/>
      <c r="K9938" s="10"/>
      <c r="L9938" s="21">
        <v>9672.4022988505749</v>
      </c>
      <c r="M9938" s="68"/>
      <c r="N9938" s="4"/>
    </row>
    <row r="9939" spans="2:14">
      <c r="B9939" s="59" t="s">
        <v>16957</v>
      </c>
      <c r="C9939" s="7" t="s">
        <v>16958</v>
      </c>
      <c r="I9939" s="64"/>
      <c r="J9939" s="65"/>
      <c r="K9939" s="10"/>
      <c r="L9939" s="21">
        <v>7933.8057471264365</v>
      </c>
      <c r="M9939" s="68"/>
      <c r="N9939" s="4"/>
    </row>
    <row r="9940" spans="2:14">
      <c r="B9940" s="59" t="s">
        <v>16959</v>
      </c>
      <c r="C9940" s="7" t="s">
        <v>16960</v>
      </c>
      <c r="I9940" s="64"/>
      <c r="J9940" s="65"/>
      <c r="K9940" s="10"/>
      <c r="L9940" s="21">
        <v>7933.8057471264365</v>
      </c>
      <c r="M9940" s="68"/>
      <c r="N9940" s="4"/>
    </row>
    <row r="9941" spans="2:14">
      <c r="B9941" s="59" t="s">
        <v>16961</v>
      </c>
      <c r="C9941" s="7" t="s">
        <v>16962</v>
      </c>
      <c r="I9941" s="64"/>
      <c r="J9941" s="65"/>
      <c r="K9941" s="10"/>
      <c r="L9941" s="21">
        <v>8294.6178160919535</v>
      </c>
      <c r="M9941" s="68"/>
      <c r="N9941" s="4"/>
    </row>
    <row r="9942" spans="2:14">
      <c r="B9942" s="59" t="s">
        <v>16963</v>
      </c>
      <c r="C9942" s="7" t="s">
        <v>16964</v>
      </c>
      <c r="I9942" s="64"/>
      <c r="J9942" s="65"/>
      <c r="K9942" s="10"/>
      <c r="L9942" s="21">
        <v>8898.0011494252885</v>
      </c>
      <c r="M9942" s="68"/>
      <c r="N9942" s="4"/>
    </row>
    <row r="9943" spans="2:14">
      <c r="B9943" s="59" t="s">
        <v>16965</v>
      </c>
      <c r="C9943" s="7" t="s">
        <v>16966</v>
      </c>
      <c r="I9943" s="64"/>
      <c r="J9943" s="65"/>
      <c r="K9943" s="10"/>
      <c r="L9943" s="21">
        <v>9682.0442528735639</v>
      </c>
      <c r="M9943" s="68"/>
      <c r="N9943" s="4"/>
    </row>
    <row r="9944" spans="2:14">
      <c r="B9944" s="59" t="s">
        <v>16967</v>
      </c>
      <c r="C9944" s="7" t="s">
        <v>16968</v>
      </c>
      <c r="I9944" s="64"/>
      <c r="J9944" s="65"/>
      <c r="K9944" s="10"/>
      <c r="L9944" s="21">
        <v>7933.8057471264365</v>
      </c>
      <c r="M9944" s="68"/>
      <c r="N9944" s="4"/>
    </row>
    <row r="9945" spans="2:14">
      <c r="B9945" s="59" t="s">
        <v>16969</v>
      </c>
      <c r="C9945" s="7" t="s">
        <v>16970</v>
      </c>
      <c r="I9945" s="64"/>
      <c r="J9945" s="65"/>
      <c r="K9945" s="10"/>
      <c r="L9945" s="21">
        <v>7933.8057471264365</v>
      </c>
      <c r="M9945" s="68"/>
      <c r="N9945" s="4"/>
    </row>
    <row r="9946" spans="2:14">
      <c r="B9946" s="59" t="s">
        <v>16971</v>
      </c>
      <c r="C9946" s="7" t="s">
        <v>16972</v>
      </c>
      <c r="I9946" s="64"/>
      <c r="J9946" s="65"/>
      <c r="K9946" s="10"/>
      <c r="L9946" s="21">
        <v>8294.6178160919535</v>
      </c>
      <c r="M9946" s="68"/>
      <c r="N9946" s="4"/>
    </row>
    <row r="9947" spans="2:14">
      <c r="B9947" s="59" t="s">
        <v>16973</v>
      </c>
      <c r="C9947" s="7" t="s">
        <v>16974</v>
      </c>
      <c r="I9947" s="64"/>
      <c r="J9947" s="65"/>
      <c r="K9947" s="10"/>
      <c r="L9947" s="21">
        <v>8898.0011494252885</v>
      </c>
      <c r="M9947" s="68"/>
      <c r="N9947" s="4"/>
    </row>
    <row r="9948" spans="2:14">
      <c r="B9948" s="59" t="s">
        <v>16975</v>
      </c>
      <c r="C9948" s="7" t="s">
        <v>16976</v>
      </c>
      <c r="I9948" s="64"/>
      <c r="J9948" s="65"/>
      <c r="K9948" s="10"/>
      <c r="L9948" s="21">
        <v>9682.0442528735639</v>
      </c>
      <c r="M9948" s="68"/>
      <c r="N9948" s="4"/>
    </row>
    <row r="9949" spans="2:14">
      <c r="B9949" s="59" t="s">
        <v>16977</v>
      </c>
      <c r="C9949" s="7" t="s">
        <v>16978</v>
      </c>
      <c r="I9949" s="64"/>
      <c r="J9949" s="65"/>
      <c r="K9949" s="10"/>
      <c r="L9949" s="21">
        <v>10818.779885057471</v>
      </c>
      <c r="M9949" s="68"/>
      <c r="N9949" s="4"/>
    </row>
    <row r="9950" spans="2:14">
      <c r="B9950" s="59" t="s">
        <v>16979</v>
      </c>
      <c r="C9950" s="7" t="s">
        <v>16980</v>
      </c>
      <c r="I9950" s="64"/>
      <c r="J9950" s="65"/>
      <c r="K9950" s="10"/>
      <c r="L9950" s="21">
        <v>10818.779885057471</v>
      </c>
      <c r="M9950" s="68"/>
      <c r="N9950" s="4"/>
    </row>
    <row r="9951" spans="2:14">
      <c r="B9951" s="59" t="s">
        <v>16981</v>
      </c>
      <c r="C9951" s="7" t="s">
        <v>16982</v>
      </c>
      <c r="I9951" s="64"/>
      <c r="J9951" s="65"/>
      <c r="K9951" s="10"/>
      <c r="L9951" s="21">
        <v>13119.65459770115</v>
      </c>
      <c r="M9951" s="68"/>
      <c r="N9951" s="4"/>
    </row>
    <row r="9952" spans="2:14">
      <c r="B9952" s="59" t="s">
        <v>16983</v>
      </c>
      <c r="C9952" s="7" t="s">
        <v>16984</v>
      </c>
      <c r="I9952" s="64"/>
      <c r="J9952" s="65"/>
      <c r="K9952" s="10"/>
      <c r="L9952" s="21">
        <v>13722.530459770116</v>
      </c>
      <c r="M9952" s="68"/>
      <c r="N9952" s="4"/>
    </row>
    <row r="9953" spans="2:14">
      <c r="B9953" s="59" t="s">
        <v>16985</v>
      </c>
      <c r="C9953" s="7" t="s">
        <v>16986</v>
      </c>
      <c r="I9953" s="64"/>
      <c r="J9953" s="65"/>
      <c r="K9953" s="10"/>
      <c r="L9953" s="21">
        <v>12697.438505747128</v>
      </c>
      <c r="M9953" s="68"/>
      <c r="N9953" s="4"/>
    </row>
    <row r="9954" spans="2:14">
      <c r="B9954" s="59" t="s">
        <v>16987</v>
      </c>
      <c r="C9954" s="7" t="s">
        <v>16988</v>
      </c>
      <c r="I9954" s="64"/>
      <c r="J9954" s="65"/>
      <c r="K9954" s="10"/>
      <c r="L9954" s="21">
        <v>12548.241954022988</v>
      </c>
      <c r="M9954" s="68"/>
      <c r="N9954" s="4"/>
    </row>
    <row r="9955" spans="2:14">
      <c r="B9955" s="59" t="s">
        <v>16989</v>
      </c>
      <c r="C9955" s="7" t="s">
        <v>16990</v>
      </c>
      <c r="I9955" s="64"/>
      <c r="J9955" s="65"/>
      <c r="K9955" s="10"/>
      <c r="L9955" s="21">
        <v>12548.241954022988</v>
      </c>
      <c r="M9955" s="68"/>
      <c r="N9955" s="4"/>
    </row>
    <row r="9956" spans="2:14">
      <c r="B9956" s="59" t="s">
        <v>16991</v>
      </c>
      <c r="C9956" s="7" t="s">
        <v>16992</v>
      </c>
      <c r="I9956" s="64"/>
      <c r="J9956" s="65"/>
      <c r="K9956" s="10"/>
      <c r="L9956" s="21">
        <v>13119.65459770115</v>
      </c>
      <c r="M9956" s="68"/>
      <c r="N9956" s="4"/>
    </row>
    <row r="9957" spans="2:14">
      <c r="B9957" s="59" t="s">
        <v>16993</v>
      </c>
      <c r="C9957" s="7" t="s">
        <v>16994</v>
      </c>
      <c r="I9957" s="64"/>
      <c r="J9957" s="65"/>
      <c r="K9957" s="10"/>
      <c r="L9957" s="21">
        <v>13722.530459770116</v>
      </c>
      <c r="M9957" s="68"/>
      <c r="N9957" s="4"/>
    </row>
    <row r="9958" spans="2:14">
      <c r="B9958" s="59" t="s">
        <v>16995</v>
      </c>
      <c r="C9958" s="7" t="s">
        <v>16996</v>
      </c>
      <c r="I9958" s="64"/>
      <c r="J9958" s="65"/>
      <c r="K9958" s="10"/>
      <c r="L9958" s="21">
        <v>14507.081034482759</v>
      </c>
      <c r="M9958" s="68"/>
      <c r="N9958" s="4"/>
    </row>
    <row r="9959" spans="2:14">
      <c r="B9959" s="59" t="s">
        <v>16997</v>
      </c>
      <c r="C9959" s="7" t="s">
        <v>16998</v>
      </c>
      <c r="I9959" s="64"/>
      <c r="J9959" s="65"/>
      <c r="K9959" s="10"/>
      <c r="L9959" s="21">
        <v>5679.1109195402305</v>
      </c>
      <c r="M9959" s="68"/>
      <c r="N9959" s="4"/>
    </row>
    <row r="9960" spans="2:14">
      <c r="B9960" s="59" t="s">
        <v>16999</v>
      </c>
      <c r="C9960" s="7" t="s">
        <v>17000</v>
      </c>
      <c r="I9960" s="64"/>
      <c r="J9960" s="65"/>
      <c r="K9960" s="10"/>
      <c r="L9960" s="21">
        <v>5679.1109195402305</v>
      </c>
      <c r="M9960" s="68"/>
      <c r="N9960" s="4"/>
    </row>
    <row r="9961" spans="2:14">
      <c r="B9961" s="59" t="s">
        <v>17001</v>
      </c>
      <c r="C9961" s="7" t="s">
        <v>17002</v>
      </c>
      <c r="I9961" s="64"/>
      <c r="J9961" s="65"/>
      <c r="K9961" s="10"/>
      <c r="L9961" s="21">
        <v>5936.9063218390811</v>
      </c>
      <c r="M9961" s="68"/>
      <c r="N9961" s="4"/>
    </row>
    <row r="9962" spans="2:14">
      <c r="B9962" s="59" t="s">
        <v>17003</v>
      </c>
      <c r="C9962" s="7" t="s">
        <v>17004</v>
      </c>
      <c r="I9962" s="64"/>
      <c r="J9962" s="65"/>
      <c r="K9962" s="10"/>
      <c r="L9962" s="21">
        <v>6338.8235632183905</v>
      </c>
      <c r="M9962" s="68"/>
      <c r="N9962" s="4"/>
    </row>
    <row r="9963" spans="2:14">
      <c r="B9963" s="59" t="s">
        <v>17005</v>
      </c>
      <c r="C9963" s="7" t="s">
        <v>17006</v>
      </c>
      <c r="I9963" s="64"/>
      <c r="J9963" s="65"/>
      <c r="K9963" s="10"/>
      <c r="L9963" s="21">
        <v>6862.0264367816089</v>
      </c>
      <c r="M9963" s="68"/>
      <c r="N9963" s="4"/>
    </row>
    <row r="9964" spans="2:14">
      <c r="B9964" s="59" t="s">
        <v>17007</v>
      </c>
      <c r="C9964" s="7" t="s">
        <v>17008</v>
      </c>
      <c r="I9964" s="64"/>
      <c r="J9964" s="65"/>
      <c r="K9964" s="10"/>
      <c r="L9964" s="21">
        <v>5679.1109195402305</v>
      </c>
      <c r="M9964" s="68"/>
      <c r="N9964" s="4"/>
    </row>
    <row r="9965" spans="2:14">
      <c r="B9965" s="59" t="s">
        <v>17009</v>
      </c>
      <c r="C9965" s="7" t="s">
        <v>17010</v>
      </c>
      <c r="I9965" s="64"/>
      <c r="J9965" s="65"/>
      <c r="K9965" s="10"/>
      <c r="L9965" s="21">
        <v>5679.1109195402305</v>
      </c>
      <c r="M9965" s="68"/>
      <c r="N9965" s="4"/>
    </row>
    <row r="9966" spans="2:14">
      <c r="B9966" s="59" t="s">
        <v>17011</v>
      </c>
      <c r="C9966" s="7" t="s">
        <v>17012</v>
      </c>
      <c r="I9966" s="64"/>
      <c r="J9966" s="65"/>
      <c r="K9966" s="10"/>
      <c r="L9966" s="21">
        <v>5936.9063218390811</v>
      </c>
      <c r="M9966" s="68"/>
      <c r="N9966" s="4"/>
    </row>
    <row r="9967" spans="2:14">
      <c r="B9967" s="59" t="s">
        <v>17013</v>
      </c>
      <c r="C9967" s="7" t="s">
        <v>17014</v>
      </c>
      <c r="I9967" s="64"/>
      <c r="J9967" s="65"/>
      <c r="K9967" s="10"/>
      <c r="L9967" s="21">
        <v>6338.8235632183905</v>
      </c>
      <c r="M9967" s="68"/>
      <c r="N9967" s="4"/>
    </row>
    <row r="9968" spans="2:14">
      <c r="B9968" s="59" t="s">
        <v>17015</v>
      </c>
      <c r="C9968" s="7" t="s">
        <v>17016</v>
      </c>
      <c r="I9968" s="64"/>
      <c r="J9968" s="65"/>
      <c r="K9968" s="10"/>
      <c r="L9968" s="21">
        <v>6862.0264367816089</v>
      </c>
      <c r="M9968" s="68"/>
      <c r="N9968" s="4"/>
    </row>
    <row r="9969" spans="2:14">
      <c r="B9969" s="59" t="s">
        <v>17017</v>
      </c>
      <c r="C9969" s="7" t="s">
        <v>17018</v>
      </c>
      <c r="I9969" s="64"/>
      <c r="J9969" s="65"/>
      <c r="K9969" s="10"/>
      <c r="L9969" s="21">
        <v>7601.4120689655174</v>
      </c>
      <c r="M9969" s="68"/>
      <c r="N9969" s="4"/>
    </row>
    <row r="9970" spans="2:14">
      <c r="B9970" s="59" t="s">
        <v>17019</v>
      </c>
      <c r="C9970" s="7" t="s">
        <v>17020</v>
      </c>
      <c r="I9970" s="64"/>
      <c r="J9970" s="65"/>
      <c r="K9970" s="10"/>
      <c r="L9970" s="21">
        <v>7601.4120689655174</v>
      </c>
      <c r="M9970" s="68"/>
      <c r="N9970" s="4"/>
    </row>
    <row r="9971" spans="2:14">
      <c r="B9971" s="59" t="s">
        <v>17021</v>
      </c>
      <c r="C9971" s="7" t="s">
        <v>17022</v>
      </c>
      <c r="I9971" s="64"/>
      <c r="J9971" s="65"/>
      <c r="K9971" s="10"/>
      <c r="L9971" s="21">
        <v>7947</v>
      </c>
      <c r="M9971" s="68"/>
      <c r="N9971" s="4"/>
    </row>
    <row r="9972" spans="2:14">
      <c r="B9972" s="59" t="s">
        <v>17023</v>
      </c>
      <c r="C9972" s="7" t="s">
        <v>17024</v>
      </c>
      <c r="I9972" s="64"/>
      <c r="J9972" s="65"/>
      <c r="K9972" s="10"/>
      <c r="L9972" s="21">
        <v>8349.4247126436785</v>
      </c>
      <c r="M9972" s="68"/>
      <c r="N9972" s="4"/>
    </row>
    <row r="9973" spans="2:14">
      <c r="B9973" s="59" t="s">
        <v>17025</v>
      </c>
      <c r="C9973" s="7" t="s">
        <v>17026</v>
      </c>
      <c r="I9973" s="64"/>
      <c r="J9973" s="65"/>
      <c r="K9973" s="10"/>
      <c r="L9973" s="21">
        <v>8872.1201149425287</v>
      </c>
      <c r="M9973" s="68"/>
      <c r="N9973" s="4"/>
    </row>
    <row r="9974" spans="2:14">
      <c r="B9974" s="59" t="s">
        <v>17027</v>
      </c>
      <c r="C9974" s="7" t="s">
        <v>17028</v>
      </c>
      <c r="I9974" s="64"/>
      <c r="J9974" s="65"/>
      <c r="K9974" s="10"/>
      <c r="L9974" s="21">
        <v>8755.4017241379315</v>
      </c>
      <c r="M9974" s="68"/>
      <c r="N9974" s="4"/>
    </row>
    <row r="9975" spans="2:14">
      <c r="B9975" s="59" t="s">
        <v>17029</v>
      </c>
      <c r="C9975" s="7" t="s">
        <v>17030</v>
      </c>
      <c r="I9975" s="64"/>
      <c r="J9975" s="65"/>
      <c r="K9975" s="10"/>
      <c r="L9975" s="21">
        <v>8755.4017241379315</v>
      </c>
      <c r="M9975" s="68"/>
      <c r="N9975" s="4"/>
    </row>
    <row r="9976" spans="2:14">
      <c r="B9976" s="59" t="s">
        <v>17031</v>
      </c>
      <c r="C9976" s="7" t="s">
        <v>17032</v>
      </c>
      <c r="I9976" s="64"/>
      <c r="J9976" s="65"/>
      <c r="K9976" s="10"/>
      <c r="L9976" s="21">
        <v>9153.7666666666664</v>
      </c>
      <c r="M9976" s="68"/>
      <c r="N9976" s="4"/>
    </row>
    <row r="9977" spans="2:14">
      <c r="B9977" s="59" t="s">
        <v>17033</v>
      </c>
      <c r="C9977" s="7" t="s">
        <v>17034</v>
      </c>
      <c r="I9977" s="64"/>
      <c r="J9977" s="65"/>
      <c r="K9977" s="10"/>
      <c r="L9977" s="21">
        <v>9555.1764367816104</v>
      </c>
      <c r="M9977" s="68"/>
      <c r="N9977" s="4"/>
    </row>
    <row r="9978" spans="2:14">
      <c r="B9978" s="59" t="s">
        <v>17035</v>
      </c>
      <c r="C9978" s="7" t="s">
        <v>17036</v>
      </c>
      <c r="I9978" s="64"/>
      <c r="J9978" s="65"/>
      <c r="K9978" s="10"/>
      <c r="L9978" s="21">
        <v>10078.379310344828</v>
      </c>
      <c r="M9978" s="68"/>
      <c r="N9978" s="4"/>
    </row>
    <row r="9979" spans="2:14">
      <c r="B9979" s="59" t="s">
        <v>17037</v>
      </c>
      <c r="C9979" s="7" t="s">
        <v>17038</v>
      </c>
      <c r="I9979" s="64"/>
      <c r="J9979" s="65"/>
      <c r="K9979" s="10"/>
      <c r="L9979" s="21">
        <v>8515.8752873563208</v>
      </c>
      <c r="M9979" s="68"/>
      <c r="N9979" s="4"/>
    </row>
    <row r="9980" spans="2:14">
      <c r="B9980" s="59" t="s">
        <v>17039</v>
      </c>
      <c r="C9980" s="7" t="s">
        <v>17040</v>
      </c>
      <c r="I9980" s="64"/>
      <c r="J9980" s="65"/>
      <c r="K9980" s="10"/>
      <c r="L9980" s="21">
        <v>8515.8752873563208</v>
      </c>
      <c r="M9980" s="68"/>
      <c r="N9980" s="4"/>
    </row>
    <row r="9981" spans="2:14">
      <c r="B9981" s="59" t="s">
        <v>17041</v>
      </c>
      <c r="C9981" s="7" t="s">
        <v>17042</v>
      </c>
      <c r="I9981" s="64"/>
      <c r="J9981" s="65"/>
      <c r="K9981" s="10"/>
      <c r="L9981" s="21">
        <v>8904.0908045977012</v>
      </c>
      <c r="M9981" s="68"/>
      <c r="N9981" s="4"/>
    </row>
    <row r="9982" spans="2:14">
      <c r="B9982" s="59" t="s">
        <v>17043</v>
      </c>
      <c r="C9982" s="7" t="s">
        <v>17044</v>
      </c>
      <c r="I9982" s="64"/>
      <c r="J9982" s="65"/>
      <c r="K9982" s="10"/>
      <c r="L9982" s="21">
        <v>9507.4741379310344</v>
      </c>
      <c r="M9982" s="68"/>
      <c r="N9982" s="4"/>
    </row>
    <row r="9983" spans="2:14">
      <c r="B9983" s="59" t="s">
        <v>17045</v>
      </c>
      <c r="C9983" s="7" t="s">
        <v>17046</v>
      </c>
      <c r="I9983" s="64"/>
      <c r="J9983" s="65"/>
      <c r="K9983" s="10"/>
      <c r="L9983" s="21">
        <v>10291.517241379312</v>
      </c>
      <c r="M9983" s="68"/>
      <c r="N9983" s="4"/>
    </row>
    <row r="9984" spans="2:14">
      <c r="B9984" s="59" t="s">
        <v>17047</v>
      </c>
      <c r="C9984" s="7" t="s">
        <v>17048</v>
      </c>
      <c r="I9984" s="64"/>
      <c r="J9984" s="65"/>
      <c r="K9984" s="10"/>
      <c r="L9984" s="21">
        <v>8515.8752873563208</v>
      </c>
      <c r="M9984" s="68"/>
      <c r="N9984" s="4"/>
    </row>
    <row r="9985" spans="2:14">
      <c r="B9985" s="59" t="s">
        <v>17049</v>
      </c>
      <c r="C9985" s="7" t="s">
        <v>17050</v>
      </c>
      <c r="I9985" s="64"/>
      <c r="J9985" s="65"/>
      <c r="K9985" s="10"/>
      <c r="L9985" s="21">
        <v>8515.8752873563208</v>
      </c>
      <c r="M9985" s="68"/>
      <c r="N9985" s="4"/>
    </row>
    <row r="9986" spans="2:14">
      <c r="B9986" s="59" t="s">
        <v>17051</v>
      </c>
      <c r="C9986" s="7" t="s">
        <v>17052</v>
      </c>
      <c r="I9986" s="64"/>
      <c r="J9986" s="65"/>
      <c r="K9986" s="10"/>
      <c r="L9986" s="21">
        <v>8904.0908045977012</v>
      </c>
      <c r="M9986" s="68"/>
      <c r="N9986" s="4"/>
    </row>
    <row r="9987" spans="2:14">
      <c r="B9987" s="59" t="s">
        <v>17053</v>
      </c>
      <c r="C9987" s="7" t="s">
        <v>17054</v>
      </c>
      <c r="I9987" s="64"/>
      <c r="J9987" s="65"/>
      <c r="K9987" s="10"/>
      <c r="L9987" s="21">
        <v>9507.4741379310344</v>
      </c>
      <c r="M9987" s="68"/>
      <c r="N9987" s="4"/>
    </row>
    <row r="9988" spans="2:14">
      <c r="B9988" s="59" t="s">
        <v>17055</v>
      </c>
      <c r="C9988" s="7" t="s">
        <v>17056</v>
      </c>
      <c r="I9988" s="64"/>
      <c r="J9988" s="65"/>
      <c r="K9988" s="10"/>
      <c r="L9988" s="21">
        <v>10291.517241379312</v>
      </c>
      <c r="M9988" s="68"/>
      <c r="N9988" s="4"/>
    </row>
    <row r="9989" spans="2:14">
      <c r="B9989" s="59" t="s">
        <v>17057</v>
      </c>
      <c r="C9989" s="7" t="s">
        <v>17058</v>
      </c>
      <c r="I9989" s="64"/>
      <c r="J9989" s="65"/>
      <c r="K9989" s="10"/>
      <c r="L9989" s="21">
        <v>11400.849425287355</v>
      </c>
      <c r="M9989" s="68"/>
      <c r="N9989" s="4"/>
    </row>
    <row r="9990" spans="2:14">
      <c r="B9990" s="59" t="s">
        <v>17059</v>
      </c>
      <c r="C9990" s="7" t="s">
        <v>17060</v>
      </c>
      <c r="I9990" s="64"/>
      <c r="J9990" s="65"/>
      <c r="K9990" s="10"/>
      <c r="L9990" s="21">
        <v>11400.849425287355</v>
      </c>
      <c r="M9990" s="68"/>
      <c r="N9990" s="4"/>
    </row>
    <row r="9991" spans="2:14">
      <c r="B9991" s="59" t="s">
        <v>17061</v>
      </c>
      <c r="C9991" s="7" t="s">
        <v>17062</v>
      </c>
      <c r="I9991" s="64"/>
      <c r="J9991" s="65"/>
      <c r="K9991" s="10"/>
      <c r="L9991" s="21">
        <v>11919.992528735633</v>
      </c>
      <c r="M9991" s="68"/>
      <c r="N9991" s="4"/>
    </row>
    <row r="9992" spans="2:14">
      <c r="B9992" s="59" t="s">
        <v>17063</v>
      </c>
      <c r="C9992" s="7" t="s">
        <v>17064</v>
      </c>
      <c r="I9992" s="64"/>
      <c r="J9992" s="65"/>
      <c r="K9992" s="10"/>
      <c r="L9992" s="21">
        <v>12522.868390804599</v>
      </c>
      <c r="M9992" s="68"/>
      <c r="N9992" s="4"/>
    </row>
    <row r="9993" spans="2:14">
      <c r="B9993" s="59" t="s">
        <v>17065</v>
      </c>
      <c r="C9993" s="7" t="s">
        <v>17066</v>
      </c>
      <c r="I9993" s="64"/>
      <c r="J9993" s="65"/>
      <c r="K9993" s="10"/>
      <c r="L9993" s="21">
        <v>13307.418965517241</v>
      </c>
      <c r="M9993" s="68"/>
      <c r="N9993" s="4"/>
    </row>
    <row r="9994" spans="2:14">
      <c r="B9994" s="59" t="s">
        <v>17067</v>
      </c>
      <c r="C9994" s="7" t="s">
        <v>17068</v>
      </c>
      <c r="I9994" s="64"/>
      <c r="J9994" s="65"/>
      <c r="K9994" s="10"/>
      <c r="L9994" s="21">
        <v>13131.833908045977</v>
      </c>
      <c r="M9994" s="68"/>
      <c r="N9994" s="4"/>
    </row>
    <row r="9995" spans="2:14">
      <c r="B9995" s="59" t="s">
        <v>17069</v>
      </c>
      <c r="C9995" s="7" t="s">
        <v>17070</v>
      </c>
      <c r="I9995" s="64"/>
      <c r="J9995" s="65"/>
      <c r="K9995" s="10"/>
      <c r="L9995" s="21">
        <v>13131.833908045977</v>
      </c>
      <c r="M9995" s="68"/>
      <c r="N9995" s="4"/>
    </row>
    <row r="9996" spans="2:14">
      <c r="B9996" s="59" t="s">
        <v>17071</v>
      </c>
      <c r="C9996" s="7" t="s">
        <v>17072</v>
      </c>
      <c r="I9996" s="64"/>
      <c r="J9996" s="65"/>
      <c r="K9996" s="10"/>
      <c r="L9996" s="21">
        <v>13729.635057471263</v>
      </c>
      <c r="M9996" s="68"/>
      <c r="N9996" s="4"/>
    </row>
    <row r="9997" spans="2:14">
      <c r="B9997" s="59" t="s">
        <v>17073</v>
      </c>
      <c r="C9997" s="7" t="s">
        <v>17074</v>
      </c>
      <c r="I9997" s="64"/>
      <c r="J9997" s="65"/>
      <c r="K9997" s="10"/>
      <c r="L9997" s="21">
        <v>14332.510919540229</v>
      </c>
      <c r="M9997" s="68"/>
      <c r="N9997" s="4"/>
    </row>
    <row r="9998" spans="2:14">
      <c r="B9998" s="59" t="s">
        <v>17075</v>
      </c>
      <c r="C9998" s="7" t="s">
        <v>17076</v>
      </c>
      <c r="I9998" s="64"/>
      <c r="J9998" s="65"/>
      <c r="K9998" s="10"/>
      <c r="L9998" s="21">
        <v>15116.046551724137</v>
      </c>
      <c r="M9998" s="68"/>
      <c r="N9998" s="4"/>
    </row>
    <row r="9999" spans="2:14">
      <c r="B9999" s="59" t="s">
        <v>17077</v>
      </c>
      <c r="C9999" s="7" t="s">
        <v>17078</v>
      </c>
      <c r="I9999" s="64"/>
      <c r="J9999" s="65"/>
      <c r="K9999" s="10"/>
      <c r="L9999" s="21">
        <v>239.01896551724138</v>
      </c>
      <c r="M9999" s="68"/>
      <c r="N9999" s="4"/>
    </row>
    <row r="10000" spans="2:14">
      <c r="B10000" s="59" t="s">
        <v>17079</v>
      </c>
      <c r="C10000" s="7" t="s">
        <v>17080</v>
      </c>
      <c r="I10000" s="64"/>
      <c r="J10000" s="65"/>
      <c r="K10000" s="10"/>
      <c r="L10000" s="21">
        <v>239.01896551724138</v>
      </c>
      <c r="M10000" s="68"/>
      <c r="N10000" s="4"/>
    </row>
    <row r="10001" spans="2:14">
      <c r="B10001" s="59" t="s">
        <v>17081</v>
      </c>
      <c r="C10001" s="7" t="s">
        <v>17082</v>
      </c>
      <c r="I10001" s="64"/>
      <c r="J10001" s="65"/>
      <c r="K10001" s="10"/>
      <c r="L10001" s="21">
        <v>239.01896551724138</v>
      </c>
      <c r="M10001" s="68"/>
      <c r="N10001" s="4"/>
    </row>
    <row r="10002" spans="2:14">
      <c r="B10002" s="59" t="s">
        <v>17083</v>
      </c>
      <c r="C10002" s="7" t="s">
        <v>17084</v>
      </c>
      <c r="I10002" s="64"/>
      <c r="J10002" s="65"/>
      <c r="K10002" s="10"/>
      <c r="L10002" s="21">
        <v>239.01896551724138</v>
      </c>
      <c r="M10002" s="68"/>
      <c r="N10002" s="4"/>
    </row>
    <row r="10003" spans="2:14">
      <c r="B10003" s="59" t="s">
        <v>17085</v>
      </c>
      <c r="C10003" s="7" t="s">
        <v>17086</v>
      </c>
      <c r="I10003" s="64"/>
      <c r="J10003" s="65"/>
      <c r="K10003" s="10"/>
      <c r="L10003" s="21">
        <v>239.01896551724138</v>
      </c>
      <c r="M10003" s="68"/>
      <c r="N10003" s="4"/>
    </row>
    <row r="10004" spans="2:14">
      <c r="B10004" s="59" t="s">
        <v>17087</v>
      </c>
      <c r="C10004" s="7" t="s">
        <v>17088</v>
      </c>
      <c r="I10004" s="64"/>
      <c r="J10004" s="65"/>
      <c r="K10004" s="10"/>
      <c r="L10004" s="21">
        <v>239.01896551724138</v>
      </c>
      <c r="M10004" s="68"/>
      <c r="N10004" s="4"/>
    </row>
    <row r="10005" spans="2:14">
      <c r="B10005" s="59" t="s">
        <v>17089</v>
      </c>
      <c r="C10005" s="7" t="s">
        <v>17090</v>
      </c>
      <c r="I10005" s="64"/>
      <c r="J10005" s="65"/>
      <c r="K10005" s="10"/>
      <c r="L10005" s="21">
        <v>239.01896551724138</v>
      </c>
      <c r="M10005" s="68"/>
      <c r="N10005" s="4"/>
    </row>
    <row r="10006" spans="2:14">
      <c r="B10006" s="59" t="s">
        <v>17091</v>
      </c>
      <c r="C10006" s="7" t="s">
        <v>17092</v>
      </c>
      <c r="I10006" s="64"/>
      <c r="J10006" s="65"/>
      <c r="K10006" s="10"/>
      <c r="L10006" s="21">
        <v>239.01896551724138</v>
      </c>
      <c r="M10006" s="68"/>
      <c r="N10006" s="4"/>
    </row>
    <row r="10007" spans="2:14">
      <c r="B10007" s="59" t="s">
        <v>17093</v>
      </c>
      <c r="C10007" s="7" t="s">
        <v>17094</v>
      </c>
      <c r="I10007" s="64"/>
      <c r="J10007" s="65"/>
      <c r="K10007" s="10"/>
      <c r="L10007" s="21">
        <v>262.87011494252874</v>
      </c>
      <c r="M10007" s="68"/>
      <c r="N10007" s="4"/>
    </row>
    <row r="10008" spans="2:14">
      <c r="B10008" s="59" t="s">
        <v>17095</v>
      </c>
      <c r="C10008" s="7" t="s">
        <v>17096</v>
      </c>
      <c r="I10008" s="64"/>
      <c r="J10008" s="65"/>
      <c r="K10008" s="10"/>
      <c r="L10008" s="21">
        <v>262.87011494252874</v>
      </c>
      <c r="M10008" s="68"/>
      <c r="N10008" s="4"/>
    </row>
    <row r="10009" spans="2:14">
      <c r="B10009" s="59" t="s">
        <v>17097</v>
      </c>
      <c r="C10009" s="7" t="s">
        <v>17098</v>
      </c>
      <c r="I10009" s="64"/>
      <c r="J10009" s="65"/>
      <c r="K10009" s="10"/>
      <c r="L10009" s="21">
        <v>262.87011494252874</v>
      </c>
      <c r="M10009" s="68"/>
      <c r="N10009" s="4"/>
    </row>
    <row r="10010" spans="2:14">
      <c r="B10010" s="59" t="s">
        <v>17099</v>
      </c>
      <c r="C10010" s="7" t="s">
        <v>17100</v>
      </c>
      <c r="I10010" s="64"/>
      <c r="J10010" s="65"/>
      <c r="K10010" s="10"/>
      <c r="L10010" s="21">
        <v>262.87011494252874</v>
      </c>
      <c r="M10010" s="68"/>
      <c r="N10010" s="4"/>
    </row>
    <row r="10011" spans="2:14">
      <c r="B10011" s="59" t="s">
        <v>17101</v>
      </c>
      <c r="C10011" s="7" t="s">
        <v>17102</v>
      </c>
      <c r="I10011" s="64"/>
      <c r="J10011" s="65"/>
      <c r="K10011" s="10"/>
      <c r="L10011" s="21">
        <v>262.87011494252874</v>
      </c>
      <c r="M10011" s="68"/>
      <c r="N10011" s="4"/>
    </row>
    <row r="10012" spans="2:14">
      <c r="B10012" s="59" t="s">
        <v>17103</v>
      </c>
      <c r="C10012" s="7" t="s">
        <v>17104</v>
      </c>
      <c r="I10012" s="64"/>
      <c r="J10012" s="65"/>
      <c r="K10012" s="10"/>
      <c r="L10012" s="21">
        <v>381.11091954022993</v>
      </c>
      <c r="M10012" s="68"/>
      <c r="N10012" s="4"/>
    </row>
    <row r="10013" spans="2:14">
      <c r="B10013" s="59" t="s">
        <v>17105</v>
      </c>
      <c r="C10013" s="7" t="s">
        <v>17106</v>
      </c>
      <c r="I10013" s="64"/>
      <c r="J10013" s="65"/>
      <c r="K10013" s="10"/>
      <c r="L10013" s="21">
        <v>381.11091954022993</v>
      </c>
      <c r="M10013" s="68"/>
      <c r="N10013" s="4"/>
    </row>
    <row r="10014" spans="2:14">
      <c r="B10014" s="59" t="s">
        <v>17107</v>
      </c>
      <c r="C10014" s="7" t="s">
        <v>17108</v>
      </c>
      <c r="I10014" s="64"/>
      <c r="J10014" s="65"/>
      <c r="K10014" s="10"/>
      <c r="L10014" s="21">
        <v>381.11091954022993</v>
      </c>
      <c r="M10014" s="68"/>
      <c r="N10014" s="4"/>
    </row>
    <row r="10015" spans="2:14">
      <c r="B10015" s="59" t="s">
        <v>17109</v>
      </c>
      <c r="C10015" s="7" t="s">
        <v>17110</v>
      </c>
      <c r="I10015" s="64"/>
      <c r="J10015" s="65"/>
      <c r="K10015" s="10"/>
      <c r="L10015" s="21">
        <v>381.11091954022993</v>
      </c>
      <c r="M10015" s="68"/>
      <c r="N10015" s="4"/>
    </row>
    <row r="10016" spans="2:14">
      <c r="B10016" s="59" t="s">
        <v>17111</v>
      </c>
      <c r="C10016" s="7" t="s">
        <v>17112</v>
      </c>
      <c r="I10016" s="64"/>
      <c r="J10016" s="65"/>
      <c r="K10016" s="10"/>
      <c r="L10016" s="21">
        <v>239.01896551724138</v>
      </c>
      <c r="M10016" s="68"/>
      <c r="N10016" s="4"/>
    </row>
    <row r="10017" spans="2:14">
      <c r="B10017" s="59" t="s">
        <v>17113</v>
      </c>
      <c r="C10017" s="7" t="s">
        <v>17114</v>
      </c>
      <c r="I10017" s="64"/>
      <c r="J10017" s="65"/>
      <c r="K10017" s="10"/>
      <c r="L10017" s="21">
        <v>1803.5528735632186</v>
      </c>
      <c r="M10017" s="68"/>
      <c r="N10017" s="4"/>
    </row>
    <row r="10018" spans="2:14">
      <c r="B10018" s="59" t="s">
        <v>17115</v>
      </c>
      <c r="C10018" s="7" t="s">
        <v>17116</v>
      </c>
      <c r="I10018" s="64"/>
      <c r="J10018" s="65"/>
      <c r="K10018" s="10"/>
      <c r="L10018" s="21">
        <v>1149.4224137931035</v>
      </c>
      <c r="M10018" s="68"/>
      <c r="N10018" s="4"/>
    </row>
    <row r="10019" spans="2:14">
      <c r="B10019" s="59" t="s">
        <v>17117</v>
      </c>
      <c r="C10019" s="7" t="s">
        <v>17118</v>
      </c>
      <c r="I10019" s="64"/>
      <c r="J10019" s="65"/>
      <c r="K10019" s="10"/>
      <c r="L10019" s="21">
        <v>3604.5683908045976</v>
      </c>
      <c r="M10019" s="68"/>
      <c r="N10019" s="4"/>
    </row>
    <row r="10020" spans="2:14">
      <c r="B10020" s="59" t="s">
        <v>17119</v>
      </c>
      <c r="C10020" s="7" t="s">
        <v>17120</v>
      </c>
      <c r="I10020" s="64"/>
      <c r="J10020" s="65"/>
      <c r="K10020" s="10"/>
      <c r="L10020" s="21">
        <v>4056.2178160919543</v>
      </c>
      <c r="M10020" s="68"/>
      <c r="N10020" s="4"/>
    </row>
    <row r="10021" spans="2:14">
      <c r="B10021" s="59" t="s">
        <v>17121</v>
      </c>
      <c r="C10021" s="7" t="s">
        <v>17122</v>
      </c>
      <c r="I10021" s="64"/>
      <c r="J10021" s="65"/>
      <c r="K10021" s="10"/>
      <c r="L10021" s="21">
        <v>106.06149425287356</v>
      </c>
      <c r="M10021" s="68"/>
      <c r="N10021" s="4"/>
    </row>
    <row r="10022" spans="2:14">
      <c r="B10022" s="59" t="s">
        <v>17123</v>
      </c>
      <c r="C10022" s="7" t="s">
        <v>17124</v>
      </c>
      <c r="I10022" s="64"/>
      <c r="J10022" s="65"/>
      <c r="K10022" s="10"/>
      <c r="L10022" s="21">
        <v>136.0022988505747</v>
      </c>
      <c r="M10022" s="68"/>
      <c r="N10022" s="4"/>
    </row>
    <row r="10023" spans="2:14">
      <c r="B10023" s="59" t="s">
        <v>17125</v>
      </c>
      <c r="C10023" s="7" t="s">
        <v>17126</v>
      </c>
      <c r="I10023" s="64"/>
      <c r="J10023" s="65"/>
      <c r="K10023" s="10"/>
      <c r="L10023" s="21">
        <v>1217.4235632183909</v>
      </c>
      <c r="M10023" s="68"/>
      <c r="N10023" s="4"/>
    </row>
    <row r="10024" spans="2:14">
      <c r="B10024" s="59" t="s">
        <v>17127</v>
      </c>
      <c r="C10024" s="7" t="s">
        <v>17128</v>
      </c>
      <c r="I10024" s="64"/>
      <c r="J10024" s="65"/>
      <c r="K10024" s="10"/>
      <c r="L10024" s="21">
        <v>511.02356321839085</v>
      </c>
      <c r="M10024" s="68"/>
      <c r="N10024" s="4"/>
    </row>
    <row r="10025" spans="2:14">
      <c r="B10025" s="59" t="s">
        <v>17129</v>
      </c>
      <c r="C10025" s="7" t="s">
        <v>17130</v>
      </c>
      <c r="I10025" s="64"/>
      <c r="J10025" s="65"/>
      <c r="K10025" s="10"/>
      <c r="L10025" s="21">
        <v>813.98390804597705</v>
      </c>
      <c r="M10025" s="68"/>
      <c r="N10025" s="4"/>
    </row>
    <row r="10026" spans="2:14">
      <c r="B10026" s="59" t="s">
        <v>37156</v>
      </c>
      <c r="C10026" s="7" t="s">
        <v>39327</v>
      </c>
      <c r="I10026" s="64"/>
      <c r="J10026" s="65"/>
      <c r="K10026" s="10"/>
      <c r="L10026" s="21">
        <v>939.3293103448276</v>
      </c>
      <c r="M10026" s="68"/>
      <c r="N10026" s="4"/>
    </row>
    <row r="10027" spans="2:14">
      <c r="B10027" s="59" t="s">
        <v>17131</v>
      </c>
      <c r="C10027" s="7" t="s">
        <v>17132</v>
      </c>
      <c r="I10027" s="64"/>
      <c r="J10027" s="65"/>
      <c r="K10027" s="10"/>
      <c r="L10027" s="21">
        <v>1517.3390804597702</v>
      </c>
      <c r="M10027" s="68"/>
      <c r="N10027" s="4"/>
    </row>
    <row r="10028" spans="2:14">
      <c r="B10028" s="59" t="s">
        <v>17133</v>
      </c>
      <c r="C10028" s="7" t="s">
        <v>17134</v>
      </c>
      <c r="I10028" s="64"/>
      <c r="J10028" s="65"/>
      <c r="K10028" s="10"/>
      <c r="L10028" s="21">
        <v>514.0683908045977</v>
      </c>
      <c r="M10028" s="68"/>
      <c r="N10028" s="4"/>
    </row>
    <row r="10029" spans="2:14">
      <c r="B10029" s="59" t="s">
        <v>17135</v>
      </c>
      <c r="C10029" s="7" t="s">
        <v>17136</v>
      </c>
      <c r="I10029" s="64"/>
      <c r="J10029" s="65"/>
      <c r="K10029" s="10"/>
      <c r="L10029" s="21">
        <v>514.0683908045977</v>
      </c>
      <c r="M10029" s="68"/>
      <c r="N10029" s="4"/>
    </row>
    <row r="10030" spans="2:14">
      <c r="B10030" s="59" t="s">
        <v>17137</v>
      </c>
      <c r="C10030" s="7" t="s">
        <v>17138</v>
      </c>
      <c r="I10030" s="64"/>
      <c r="J10030" s="65"/>
      <c r="K10030" s="10"/>
      <c r="L10030" s="21">
        <v>677.98160919540237</v>
      </c>
      <c r="M10030" s="68"/>
      <c r="N10030" s="4"/>
    </row>
    <row r="10031" spans="2:14">
      <c r="B10031" s="59" t="s">
        <v>17139</v>
      </c>
      <c r="C10031" s="7" t="s">
        <v>17140</v>
      </c>
      <c r="I10031" s="64"/>
      <c r="J10031" s="65"/>
      <c r="K10031" s="10"/>
      <c r="L10031" s="21">
        <v>813.98390804597705</v>
      </c>
      <c r="M10031" s="68"/>
      <c r="N10031" s="4"/>
    </row>
    <row r="10032" spans="2:14">
      <c r="B10032" s="59" t="s">
        <v>17141</v>
      </c>
      <c r="C10032" s="7" t="s">
        <v>17142</v>
      </c>
      <c r="I10032" s="64"/>
      <c r="J10032" s="65"/>
      <c r="K10032" s="10"/>
      <c r="L10032" s="21">
        <v>813.98390804597705</v>
      </c>
      <c r="M10032" s="68"/>
      <c r="N10032" s="4"/>
    </row>
    <row r="10033" spans="2:14">
      <c r="B10033" s="59" t="s">
        <v>17143</v>
      </c>
      <c r="C10033" s="7" t="s">
        <v>17144</v>
      </c>
      <c r="I10033" s="64"/>
      <c r="J10033" s="65"/>
      <c r="K10033" s="10"/>
      <c r="L10033" s="21">
        <v>887.5672413793103</v>
      </c>
      <c r="M10033" s="68"/>
      <c r="N10033" s="4"/>
    </row>
    <row r="10034" spans="2:14">
      <c r="B10034" s="59" t="s">
        <v>17145</v>
      </c>
      <c r="C10034" s="7" t="s">
        <v>17146</v>
      </c>
      <c r="I10034" s="64"/>
      <c r="J10034" s="65"/>
      <c r="K10034" s="10"/>
      <c r="L10034" s="21">
        <v>1009.3603448275862</v>
      </c>
      <c r="M10034" s="68"/>
      <c r="N10034" s="4"/>
    </row>
    <row r="10035" spans="2:14">
      <c r="B10035" s="59" t="s">
        <v>17147</v>
      </c>
      <c r="C10035" s="7" t="s">
        <v>17148</v>
      </c>
      <c r="I10035" s="64"/>
      <c r="J10035" s="65"/>
      <c r="K10035" s="10"/>
      <c r="L10035" s="21">
        <v>1517.3390804597702</v>
      </c>
      <c r="M10035" s="68"/>
      <c r="N10035" s="4"/>
    </row>
    <row r="10036" spans="2:14">
      <c r="B10036" s="59" t="s">
        <v>17149</v>
      </c>
      <c r="C10036" s="7" t="s">
        <v>17150</v>
      </c>
      <c r="I10036" s="64"/>
      <c r="J10036" s="65"/>
      <c r="K10036" s="10"/>
      <c r="L10036" s="21">
        <v>1517.3390804597702</v>
      </c>
      <c r="M10036" s="68"/>
      <c r="N10036" s="4"/>
    </row>
    <row r="10037" spans="2:14">
      <c r="B10037" s="59" t="s">
        <v>17151</v>
      </c>
      <c r="C10037" s="7" t="s">
        <v>17152</v>
      </c>
      <c r="I10037" s="64"/>
      <c r="J10037" s="65"/>
      <c r="K10037" s="10"/>
      <c r="L10037" s="21">
        <v>1550.3247126436781</v>
      </c>
      <c r="M10037" s="68"/>
      <c r="N10037" s="4"/>
    </row>
    <row r="10038" spans="2:14">
      <c r="B10038" s="59" t="s">
        <v>17153</v>
      </c>
      <c r="C10038" s="7" t="s">
        <v>17154</v>
      </c>
      <c r="I10038" s="64"/>
      <c r="J10038" s="65"/>
      <c r="K10038" s="10"/>
      <c r="L10038" s="21">
        <v>3015.9017241379311</v>
      </c>
      <c r="M10038" s="68"/>
      <c r="N10038" s="4"/>
    </row>
    <row r="10039" spans="2:14">
      <c r="B10039" s="59" t="s">
        <v>17155</v>
      </c>
      <c r="C10039" s="7" t="s">
        <v>17156</v>
      </c>
      <c r="I10039" s="64"/>
      <c r="J10039" s="65"/>
      <c r="K10039" s="10"/>
      <c r="L10039" s="21">
        <v>514.0683908045977</v>
      </c>
      <c r="M10039" s="68"/>
      <c r="N10039" s="4"/>
    </row>
    <row r="10040" spans="2:14">
      <c r="B10040" s="59" t="s">
        <v>17157</v>
      </c>
      <c r="C10040" s="7" t="s">
        <v>17158</v>
      </c>
      <c r="I10040" s="64"/>
      <c r="J10040" s="65"/>
      <c r="K10040" s="10"/>
      <c r="L10040" s="21">
        <v>514.0683908045977</v>
      </c>
      <c r="M10040" s="68"/>
      <c r="N10040" s="4"/>
    </row>
    <row r="10041" spans="2:14">
      <c r="B10041" s="59" t="s">
        <v>17159</v>
      </c>
      <c r="C10041" s="7" t="s">
        <v>17160</v>
      </c>
      <c r="I10041" s="64"/>
      <c r="J10041" s="65"/>
      <c r="K10041" s="10"/>
      <c r="L10041" s="21">
        <v>677.98160919540237</v>
      </c>
      <c r="M10041" s="68"/>
      <c r="N10041" s="4"/>
    </row>
    <row r="10042" spans="2:14">
      <c r="B10042" s="59" t="s">
        <v>17161</v>
      </c>
      <c r="C10042" s="7" t="s">
        <v>17162</v>
      </c>
      <c r="I10042" s="64"/>
      <c r="J10042" s="65"/>
      <c r="K10042" s="10"/>
      <c r="L10042" s="21">
        <v>813.98390804597705</v>
      </c>
      <c r="M10042" s="68"/>
      <c r="N10042" s="4"/>
    </row>
    <row r="10043" spans="2:14">
      <c r="B10043" s="59" t="s">
        <v>17163</v>
      </c>
      <c r="C10043" s="7" t="s">
        <v>17164</v>
      </c>
      <c r="I10043" s="64"/>
      <c r="J10043" s="65"/>
      <c r="K10043" s="10"/>
      <c r="L10043" s="21">
        <v>813.98390804597705</v>
      </c>
      <c r="M10043" s="68"/>
      <c r="N10043" s="4"/>
    </row>
    <row r="10044" spans="2:14">
      <c r="B10044" s="59" t="s">
        <v>17165</v>
      </c>
      <c r="C10044" s="7" t="s">
        <v>17166</v>
      </c>
      <c r="I10044" s="64"/>
      <c r="J10044" s="65"/>
      <c r="K10044" s="10"/>
      <c r="L10044" s="21">
        <v>887.5672413793103</v>
      </c>
      <c r="M10044" s="68"/>
      <c r="N10044" s="4"/>
    </row>
    <row r="10045" spans="2:14">
      <c r="B10045" s="59" t="s">
        <v>17167</v>
      </c>
      <c r="C10045" s="7" t="s">
        <v>17168</v>
      </c>
      <c r="I10045" s="64"/>
      <c r="J10045" s="65"/>
      <c r="K10045" s="10"/>
      <c r="L10045" s="21">
        <v>1009.3603448275862</v>
      </c>
      <c r="M10045" s="68"/>
      <c r="N10045" s="4"/>
    </row>
    <row r="10046" spans="2:14">
      <c r="B10046" s="59" t="s">
        <v>17169</v>
      </c>
      <c r="C10046" s="7" t="s">
        <v>17170</v>
      </c>
      <c r="I10046" s="64"/>
      <c r="J10046" s="65"/>
      <c r="K10046" s="10"/>
      <c r="L10046" s="21">
        <v>1517.3390804597702</v>
      </c>
      <c r="M10046" s="68"/>
      <c r="N10046" s="4"/>
    </row>
    <row r="10047" spans="2:14">
      <c r="B10047" s="59" t="s">
        <v>17171</v>
      </c>
      <c r="C10047" s="7" t="s">
        <v>17172</v>
      </c>
      <c r="I10047" s="64"/>
      <c r="J10047" s="65"/>
      <c r="K10047" s="10"/>
      <c r="L10047" s="21">
        <v>1517.3390804597702</v>
      </c>
      <c r="M10047" s="68"/>
      <c r="N10047" s="4"/>
    </row>
    <row r="10048" spans="2:14">
      <c r="B10048" s="59" t="s">
        <v>17173</v>
      </c>
      <c r="C10048" s="7" t="s">
        <v>17174</v>
      </c>
      <c r="I10048" s="64"/>
      <c r="J10048" s="65"/>
      <c r="K10048" s="10"/>
      <c r="L10048" s="21">
        <v>1550.3247126436781</v>
      </c>
      <c r="M10048" s="68"/>
      <c r="N10048" s="4"/>
    </row>
    <row r="10049" spans="2:14">
      <c r="B10049" s="59" t="s">
        <v>17175</v>
      </c>
      <c r="C10049" s="7" t="s">
        <v>17176</v>
      </c>
      <c r="I10049" s="64"/>
      <c r="J10049" s="65"/>
      <c r="K10049" s="10"/>
      <c r="L10049" s="21">
        <v>3015.9017241379311</v>
      </c>
      <c r="M10049" s="68"/>
      <c r="N10049" s="4"/>
    </row>
    <row r="10050" spans="2:14">
      <c r="B10050" s="59" t="s">
        <v>17177</v>
      </c>
      <c r="C10050" s="7" t="s">
        <v>17178</v>
      </c>
      <c r="I10050" s="64"/>
      <c r="J10050" s="65"/>
      <c r="K10050" s="10"/>
      <c r="L10050" s="21">
        <v>1495.0103448275863</v>
      </c>
      <c r="M10050" s="68"/>
      <c r="N10050" s="4"/>
    </row>
    <row r="10051" spans="2:14">
      <c r="B10051" s="59" t="s">
        <v>17179</v>
      </c>
      <c r="C10051" s="7" t="s">
        <v>17180</v>
      </c>
      <c r="I10051" s="64"/>
      <c r="J10051" s="65"/>
      <c r="K10051" s="10"/>
      <c r="L10051" s="21">
        <v>1704.0885057471264</v>
      </c>
      <c r="M10051" s="68"/>
      <c r="N10051" s="4"/>
    </row>
    <row r="10052" spans="2:14">
      <c r="B10052" s="59" t="s">
        <v>17181</v>
      </c>
      <c r="C10052" s="7" t="s">
        <v>17182</v>
      </c>
      <c r="I10052" s="64"/>
      <c r="J10052" s="65"/>
      <c r="K10052" s="10"/>
      <c r="L10052" s="21">
        <v>1704.0885057471264</v>
      </c>
      <c r="M10052" s="68"/>
      <c r="N10052" s="4"/>
    </row>
    <row r="10053" spans="2:14">
      <c r="B10053" s="59" t="s">
        <v>17183</v>
      </c>
      <c r="C10053" s="7" t="s">
        <v>17184</v>
      </c>
      <c r="I10053" s="64"/>
      <c r="J10053" s="65"/>
      <c r="K10053" s="10"/>
      <c r="L10053" s="21">
        <v>3213.3080459770113</v>
      </c>
      <c r="M10053" s="68"/>
      <c r="N10053" s="4"/>
    </row>
    <row r="10054" spans="2:14">
      <c r="B10054" s="59" t="s">
        <v>17185</v>
      </c>
      <c r="C10054" s="7" t="s">
        <v>17186</v>
      </c>
      <c r="I10054" s="64"/>
      <c r="J10054" s="65"/>
      <c r="K10054" s="10"/>
      <c r="L10054" s="21">
        <v>5776.5454022988506</v>
      </c>
      <c r="M10054" s="68"/>
      <c r="N10054" s="4"/>
    </row>
    <row r="10055" spans="2:14">
      <c r="B10055" s="59" t="s">
        <v>17187</v>
      </c>
      <c r="C10055" s="7" t="s">
        <v>17188</v>
      </c>
      <c r="I10055" s="64"/>
      <c r="J10055" s="65"/>
      <c r="K10055" s="10"/>
      <c r="L10055" s="21">
        <v>5776.5454022988506</v>
      </c>
      <c r="M10055" s="68"/>
      <c r="N10055" s="4"/>
    </row>
    <row r="10056" spans="2:14">
      <c r="B10056" s="59" t="s">
        <v>17189</v>
      </c>
      <c r="C10056" s="7" t="s">
        <v>17190</v>
      </c>
      <c r="I10056" s="64"/>
      <c r="J10056" s="65"/>
      <c r="K10056" s="10"/>
      <c r="L10056" s="21">
        <v>8295.6327586206899</v>
      </c>
      <c r="M10056" s="68"/>
      <c r="N10056" s="4"/>
    </row>
    <row r="10057" spans="2:14">
      <c r="B10057" s="59" t="s">
        <v>17191</v>
      </c>
      <c r="C10057" s="7" t="s">
        <v>17192</v>
      </c>
      <c r="I10057" s="64"/>
      <c r="J10057" s="65"/>
      <c r="K10057" s="10"/>
      <c r="L10057" s="21">
        <v>677.98160919540237</v>
      </c>
      <c r="M10057" s="68"/>
      <c r="N10057" s="4"/>
    </row>
    <row r="10058" spans="2:14">
      <c r="B10058" s="59" t="s">
        <v>17193</v>
      </c>
      <c r="C10058" s="7" t="s">
        <v>17194</v>
      </c>
      <c r="I10058" s="64"/>
      <c r="J10058" s="65"/>
      <c r="K10058" s="10"/>
      <c r="L10058" s="21">
        <v>767.80402298850572</v>
      </c>
      <c r="M10058" s="68"/>
      <c r="N10058" s="4"/>
    </row>
    <row r="10059" spans="2:14">
      <c r="B10059" s="59" t="s">
        <v>37157</v>
      </c>
      <c r="C10059" s="7" t="s">
        <v>39328</v>
      </c>
      <c r="I10059" s="64"/>
      <c r="J10059" s="65"/>
      <c r="K10059" s="10"/>
      <c r="L10059" s="21">
        <v>461.29137931034484</v>
      </c>
      <c r="M10059" s="68"/>
      <c r="N10059" s="4"/>
    </row>
    <row r="10060" spans="2:14">
      <c r="B10060" s="59" t="s">
        <v>37158</v>
      </c>
      <c r="C10060" s="7" t="s">
        <v>39329</v>
      </c>
      <c r="I10060" s="64"/>
      <c r="J10060" s="65"/>
      <c r="K10060" s="10"/>
      <c r="L10060" s="21">
        <v>1373.7247126436782</v>
      </c>
      <c r="M10060" s="68"/>
      <c r="N10060" s="4"/>
    </row>
    <row r="10061" spans="2:14">
      <c r="B10061" s="59" t="s">
        <v>37159</v>
      </c>
      <c r="C10061" s="7" t="s">
        <v>39330</v>
      </c>
      <c r="I10061" s="64"/>
      <c r="J10061" s="65"/>
      <c r="K10061" s="10"/>
      <c r="L10061" s="21">
        <v>2751.0017241379314</v>
      </c>
      <c r="M10061" s="68"/>
      <c r="N10061" s="4"/>
    </row>
    <row r="10062" spans="2:14">
      <c r="B10062" s="59" t="s">
        <v>37160</v>
      </c>
      <c r="C10062" s="7" t="s">
        <v>39331</v>
      </c>
      <c r="I10062" s="64"/>
      <c r="J10062" s="65"/>
      <c r="K10062" s="10"/>
      <c r="L10062" s="21">
        <v>3165.6057471264371</v>
      </c>
      <c r="M10062" s="68"/>
      <c r="N10062" s="4"/>
    </row>
    <row r="10063" spans="2:14">
      <c r="B10063" s="59" t="s">
        <v>37161</v>
      </c>
      <c r="C10063" s="7" t="s">
        <v>39332</v>
      </c>
      <c r="I10063" s="64"/>
      <c r="J10063" s="65"/>
      <c r="K10063" s="10"/>
      <c r="L10063" s="21">
        <v>5283.2833333333338</v>
      </c>
      <c r="M10063" s="68"/>
      <c r="N10063" s="4"/>
    </row>
    <row r="10064" spans="2:14">
      <c r="B10064" s="59" t="s">
        <v>37162</v>
      </c>
      <c r="C10064" s="7" t="s">
        <v>39333</v>
      </c>
      <c r="I10064" s="64"/>
      <c r="J10064" s="65"/>
      <c r="K10064" s="10"/>
      <c r="L10064" s="21">
        <v>5391.8821839080456</v>
      </c>
      <c r="M10064" s="68"/>
      <c r="N10064" s="4"/>
    </row>
    <row r="10065" spans="2:14">
      <c r="B10065" s="59" t="s">
        <v>37163</v>
      </c>
      <c r="C10065" s="7" t="s">
        <v>39334</v>
      </c>
      <c r="I10065" s="64"/>
      <c r="J10065" s="65"/>
      <c r="K10065" s="10"/>
      <c r="L10065" s="21">
        <v>997.18103448275861</v>
      </c>
      <c r="M10065" s="68"/>
      <c r="N10065" s="4"/>
    </row>
    <row r="10066" spans="2:14">
      <c r="B10066" s="59" t="s">
        <v>37164</v>
      </c>
      <c r="C10066" s="7" t="s">
        <v>39335</v>
      </c>
      <c r="I10066" s="64"/>
      <c r="J10066" s="65"/>
      <c r="K10066" s="10"/>
      <c r="L10066" s="21">
        <v>1131.6609195402298</v>
      </c>
      <c r="M10066" s="68"/>
      <c r="N10066" s="4"/>
    </row>
    <row r="10067" spans="2:14">
      <c r="B10067" s="59" t="s">
        <v>17195</v>
      </c>
      <c r="C10067" s="7" t="s">
        <v>17196</v>
      </c>
      <c r="I10067" s="64"/>
      <c r="J10067" s="65"/>
      <c r="K10067" s="10"/>
      <c r="L10067" s="21">
        <v>8536.1741379310333</v>
      </c>
      <c r="M10067" s="68"/>
      <c r="N10067" s="4"/>
    </row>
    <row r="10068" spans="2:14">
      <c r="B10068" s="59" t="s">
        <v>17197</v>
      </c>
      <c r="C10068" s="7" t="s">
        <v>17198</v>
      </c>
      <c r="I10068" s="64"/>
      <c r="J10068" s="65"/>
      <c r="K10068" s="10"/>
      <c r="L10068" s="21">
        <v>9604.4011494252863</v>
      </c>
      <c r="M10068" s="68"/>
      <c r="N10068" s="4"/>
    </row>
    <row r="10069" spans="2:14">
      <c r="B10069" s="59" t="s">
        <v>17199</v>
      </c>
      <c r="C10069" s="7" t="s">
        <v>17200</v>
      </c>
      <c r="I10069" s="64"/>
      <c r="J10069" s="65"/>
      <c r="K10069" s="10"/>
      <c r="L10069" s="21">
        <v>11737.810344827587</v>
      </c>
      <c r="M10069" s="68"/>
      <c r="N10069" s="4"/>
    </row>
    <row r="10070" spans="2:14">
      <c r="B10070" s="59" t="s">
        <v>17201</v>
      </c>
      <c r="C10070" s="7" t="s">
        <v>17202</v>
      </c>
      <c r="I10070" s="64"/>
      <c r="J10070" s="65"/>
      <c r="K10070" s="10"/>
      <c r="L10070" s="21">
        <v>5554.7804597701142</v>
      </c>
      <c r="M10070" s="68"/>
      <c r="N10070" s="4"/>
    </row>
    <row r="10071" spans="2:14">
      <c r="B10071" s="59" t="s">
        <v>17203</v>
      </c>
      <c r="C10071" s="7" t="s">
        <v>17204</v>
      </c>
      <c r="I10071" s="64"/>
      <c r="J10071" s="65"/>
      <c r="K10071" s="10"/>
      <c r="L10071" s="21">
        <v>3473.6408045977014</v>
      </c>
      <c r="M10071" s="68"/>
      <c r="N10071" s="4"/>
    </row>
    <row r="10072" spans="2:14">
      <c r="B10072" s="59" t="s">
        <v>17205</v>
      </c>
      <c r="C10072" s="7" t="s">
        <v>17206</v>
      </c>
      <c r="I10072" s="64"/>
      <c r="J10072" s="65"/>
      <c r="K10072" s="10"/>
      <c r="L10072" s="21">
        <v>6942.2068965517246</v>
      </c>
      <c r="M10072" s="68"/>
      <c r="N10072" s="4"/>
    </row>
    <row r="10073" spans="2:14">
      <c r="B10073" s="59" t="s">
        <v>17207</v>
      </c>
      <c r="C10073" s="7" t="s">
        <v>17208</v>
      </c>
      <c r="I10073" s="64"/>
      <c r="J10073" s="65"/>
      <c r="K10073" s="10"/>
      <c r="L10073" s="21">
        <v>6808.7419540229885</v>
      </c>
      <c r="M10073" s="68"/>
      <c r="N10073" s="4"/>
    </row>
    <row r="10074" spans="2:14">
      <c r="B10074" s="59" t="s">
        <v>17209</v>
      </c>
      <c r="C10074" s="7" t="s">
        <v>17210</v>
      </c>
      <c r="I10074" s="64"/>
      <c r="J10074" s="65"/>
      <c r="K10074" s="10"/>
      <c r="L10074" s="21">
        <v>3407.1620689655174</v>
      </c>
      <c r="M10074" s="68"/>
      <c r="N10074" s="4"/>
    </row>
    <row r="10075" spans="2:14">
      <c r="B10075" s="59" t="s">
        <v>17211</v>
      </c>
      <c r="C10075" s="7" t="s">
        <v>17212</v>
      </c>
      <c r="I10075" s="64"/>
      <c r="J10075" s="65"/>
      <c r="K10075" s="10"/>
      <c r="L10075" s="21">
        <v>6808.7419540229885</v>
      </c>
      <c r="M10075" s="68"/>
      <c r="N10075" s="4"/>
    </row>
    <row r="10076" spans="2:14">
      <c r="B10076" s="59" t="s">
        <v>17213</v>
      </c>
      <c r="C10076" s="7" t="s">
        <v>17214</v>
      </c>
      <c r="I10076" s="64"/>
      <c r="J10076" s="65"/>
      <c r="K10076" s="10"/>
      <c r="L10076" s="21">
        <v>13615.961494252875</v>
      </c>
      <c r="M10076" s="68"/>
      <c r="N10076" s="4"/>
    </row>
    <row r="10077" spans="2:14">
      <c r="B10077" s="59" t="s">
        <v>37165</v>
      </c>
      <c r="C10077" s="7" t="s">
        <v>39336</v>
      </c>
      <c r="I10077" s="64"/>
      <c r="J10077" s="65"/>
      <c r="K10077" s="10"/>
      <c r="L10077" s="21">
        <v>967.74770114942532</v>
      </c>
      <c r="M10077" s="68"/>
      <c r="N10077" s="4"/>
    </row>
    <row r="10078" spans="2:14">
      <c r="B10078" s="59" t="s">
        <v>37166</v>
      </c>
      <c r="C10078" s="7" t="s">
        <v>39337</v>
      </c>
      <c r="I10078" s="64"/>
      <c r="J10078" s="65"/>
      <c r="K10078" s="10"/>
      <c r="L10078" s="21">
        <v>950.49367816091956</v>
      </c>
      <c r="M10078" s="68"/>
      <c r="N10078" s="4"/>
    </row>
    <row r="10079" spans="2:14">
      <c r="B10079" s="59" t="s">
        <v>37167</v>
      </c>
      <c r="C10079" s="7" t="s">
        <v>39338</v>
      </c>
      <c r="I10079" s="64"/>
      <c r="J10079" s="65"/>
      <c r="K10079" s="10"/>
      <c r="L10079" s="21">
        <v>1481.3086206896551</v>
      </c>
      <c r="M10079" s="68"/>
      <c r="N10079" s="4"/>
    </row>
    <row r="10080" spans="2:14">
      <c r="B10080" s="59" t="s">
        <v>17215</v>
      </c>
      <c r="C10080" s="7" t="s">
        <v>17216</v>
      </c>
      <c r="I10080" s="64"/>
      <c r="J10080" s="65"/>
      <c r="K10080" s="10"/>
      <c r="L10080" s="21">
        <v>96.419540229885058</v>
      </c>
      <c r="M10080" s="68"/>
      <c r="N10080" s="4"/>
    </row>
    <row r="10081" spans="2:14">
      <c r="B10081" s="59" t="s">
        <v>17217</v>
      </c>
      <c r="C10081" s="7" t="s">
        <v>17218</v>
      </c>
      <c r="I10081" s="64"/>
      <c r="J10081" s="65"/>
      <c r="K10081" s="10"/>
      <c r="L10081" s="21">
        <v>143.61436781609197</v>
      </c>
      <c r="M10081" s="68"/>
      <c r="N10081" s="4"/>
    </row>
    <row r="10082" spans="2:14">
      <c r="B10082" s="59" t="s">
        <v>37168</v>
      </c>
      <c r="C10082" s="7" t="s">
        <v>39339</v>
      </c>
      <c r="I10082" s="64"/>
      <c r="J10082" s="65"/>
      <c r="K10082" s="10"/>
      <c r="L10082" s="21">
        <v>8284.4683908045972</v>
      </c>
      <c r="M10082" s="68"/>
      <c r="N10082" s="4"/>
    </row>
    <row r="10083" spans="2:14">
      <c r="B10083" s="59" t="s">
        <v>37169</v>
      </c>
      <c r="C10083" s="7" t="s">
        <v>39340</v>
      </c>
      <c r="I10083" s="64"/>
      <c r="J10083" s="65"/>
      <c r="K10083" s="10"/>
      <c r="L10083" s="21">
        <v>8480.3522988505756</v>
      </c>
      <c r="M10083" s="68"/>
      <c r="N10083" s="4"/>
    </row>
    <row r="10084" spans="2:14">
      <c r="B10084" s="59" t="s">
        <v>37170</v>
      </c>
      <c r="C10084" s="7" t="s">
        <v>39341</v>
      </c>
      <c r="I10084" s="64"/>
      <c r="J10084" s="65"/>
      <c r="K10084" s="10"/>
      <c r="L10084" s="21">
        <v>750.04252873563223</v>
      </c>
      <c r="M10084" s="68"/>
      <c r="N10084" s="4"/>
    </row>
    <row r="10085" spans="2:14">
      <c r="B10085" s="59" t="s">
        <v>17219</v>
      </c>
      <c r="C10085" s="7" t="s">
        <v>17220</v>
      </c>
      <c r="I10085" s="64"/>
      <c r="J10085" s="65"/>
      <c r="K10085" s="10"/>
      <c r="L10085" s="21">
        <v>841.89482758620682</v>
      </c>
      <c r="M10085" s="68"/>
      <c r="N10085" s="4"/>
    </row>
    <row r="10086" spans="2:14">
      <c r="B10086" s="59" t="s">
        <v>17221</v>
      </c>
      <c r="C10086" s="7" t="s">
        <v>17222</v>
      </c>
      <c r="I10086" s="64"/>
      <c r="J10086" s="65"/>
      <c r="K10086" s="10"/>
      <c r="L10086" s="21">
        <v>847.98448275862063</v>
      </c>
      <c r="M10086" s="68"/>
      <c r="N10086" s="4"/>
    </row>
    <row r="10087" spans="2:14">
      <c r="B10087" s="59" t="s">
        <v>17223</v>
      </c>
      <c r="C10087" s="7" t="s">
        <v>17224</v>
      </c>
      <c r="I10087" s="64"/>
      <c r="J10087" s="65"/>
      <c r="K10087" s="10"/>
      <c r="L10087" s="21">
        <v>1053.5103448275861</v>
      </c>
      <c r="M10087" s="68"/>
      <c r="N10087" s="4"/>
    </row>
    <row r="10088" spans="2:14">
      <c r="B10088" s="59" t="s">
        <v>17225</v>
      </c>
      <c r="C10088" s="7" t="s">
        <v>17226</v>
      </c>
      <c r="I10088" s="64"/>
      <c r="J10088" s="65"/>
      <c r="K10088" s="10"/>
      <c r="L10088" s="21">
        <v>975.35977011494253</v>
      </c>
      <c r="M10088" s="68"/>
      <c r="N10088" s="4"/>
    </row>
    <row r="10089" spans="2:14">
      <c r="B10089" s="59" t="s">
        <v>17227</v>
      </c>
      <c r="C10089" s="7" t="s">
        <v>17228</v>
      </c>
      <c r="I10089" s="64"/>
      <c r="J10089" s="65"/>
      <c r="K10089" s="10"/>
      <c r="L10089" s="21">
        <v>319.19942528735635</v>
      </c>
      <c r="M10089" s="68"/>
      <c r="N10089" s="4"/>
    </row>
    <row r="10090" spans="2:14">
      <c r="B10090" s="59" t="s">
        <v>17229</v>
      </c>
      <c r="C10090" s="7" t="s">
        <v>17230</v>
      </c>
      <c r="I10090" s="64"/>
      <c r="J10090" s="65"/>
      <c r="K10090" s="10"/>
      <c r="L10090" s="21">
        <v>1053.9670689655172</v>
      </c>
      <c r="M10090" s="68"/>
      <c r="N10090" s="4"/>
    </row>
    <row r="10091" spans="2:14">
      <c r="B10091" s="59" t="s">
        <v>17231</v>
      </c>
      <c r="C10091" s="7" t="s">
        <v>17232</v>
      </c>
      <c r="I10091" s="64"/>
      <c r="J10091" s="65"/>
      <c r="K10091" s="10"/>
      <c r="L10091" s="21">
        <v>772.87873563218386</v>
      </c>
      <c r="M10091" s="68"/>
      <c r="N10091" s="4"/>
    </row>
    <row r="10092" spans="2:14">
      <c r="B10092" s="59" t="s">
        <v>17233</v>
      </c>
      <c r="C10092" s="7" t="s">
        <v>17234</v>
      </c>
      <c r="I10092" s="64"/>
      <c r="J10092" s="65"/>
      <c r="K10092" s="10"/>
      <c r="L10092" s="21">
        <v>772.37126436781602</v>
      </c>
      <c r="M10092" s="68"/>
      <c r="N10092" s="4"/>
    </row>
    <row r="10093" spans="2:14">
      <c r="B10093" s="59" t="s">
        <v>17235</v>
      </c>
      <c r="C10093" s="7" t="s">
        <v>17236</v>
      </c>
      <c r="I10093" s="64"/>
      <c r="J10093" s="65"/>
      <c r="K10093" s="10"/>
      <c r="L10093" s="21">
        <v>772.37126436781602</v>
      </c>
      <c r="M10093" s="68"/>
      <c r="N10093" s="4"/>
    </row>
    <row r="10094" spans="2:14">
      <c r="B10094" s="59" t="s">
        <v>17237</v>
      </c>
      <c r="C10094" s="7" t="s">
        <v>17238</v>
      </c>
      <c r="I10094" s="64"/>
      <c r="J10094" s="65"/>
      <c r="K10094" s="10"/>
      <c r="L10094" s="21">
        <v>141.58448275862068</v>
      </c>
      <c r="M10094" s="68"/>
      <c r="N10094" s="4"/>
    </row>
    <row r="10095" spans="2:14">
      <c r="B10095" s="59" t="s">
        <v>17239</v>
      </c>
      <c r="C10095" s="7" t="s">
        <v>17240</v>
      </c>
      <c r="I10095" s="64"/>
      <c r="J10095" s="65"/>
      <c r="K10095" s="10"/>
      <c r="L10095" s="21">
        <v>143.61436781609197</v>
      </c>
      <c r="M10095" s="68"/>
      <c r="N10095" s="4"/>
    </row>
    <row r="10096" spans="2:14">
      <c r="B10096" s="59" t="s">
        <v>17241</v>
      </c>
      <c r="C10096" s="7" t="s">
        <v>17242</v>
      </c>
      <c r="I10096" s="64"/>
      <c r="J10096" s="65"/>
      <c r="K10096" s="10"/>
      <c r="L10096" s="21">
        <v>1220.9758620689656</v>
      </c>
      <c r="M10096" s="68"/>
      <c r="N10096" s="4"/>
    </row>
    <row r="10097" spans="2:14">
      <c r="B10097" s="59" t="s">
        <v>17243</v>
      </c>
      <c r="C10097" s="7" t="s">
        <v>17244</v>
      </c>
      <c r="I10097" s="64"/>
      <c r="J10097" s="65"/>
      <c r="K10097" s="10"/>
      <c r="L10097" s="21">
        <v>1194.0798850574713</v>
      </c>
      <c r="M10097" s="68"/>
      <c r="N10097" s="4"/>
    </row>
    <row r="10098" spans="2:14">
      <c r="B10098" s="59" t="s">
        <v>17245</v>
      </c>
      <c r="C10098" s="7" t="s">
        <v>17246</v>
      </c>
      <c r="I10098" s="64"/>
      <c r="J10098" s="65"/>
      <c r="K10098" s="10"/>
      <c r="L10098" s="21">
        <v>1237.2149425287355</v>
      </c>
      <c r="M10098" s="68"/>
      <c r="N10098" s="4"/>
    </row>
    <row r="10099" spans="2:14">
      <c r="B10099" s="59" t="s">
        <v>37171</v>
      </c>
      <c r="C10099" s="7" t="s">
        <v>39342</v>
      </c>
      <c r="I10099" s="64"/>
      <c r="J10099" s="65"/>
      <c r="K10099" s="10"/>
      <c r="L10099" s="21">
        <v>74632.276436781613</v>
      </c>
      <c r="M10099" s="68"/>
      <c r="N10099" s="4"/>
    </row>
    <row r="10100" spans="2:14">
      <c r="B10100" s="59" t="s">
        <v>17247</v>
      </c>
      <c r="C10100" s="7" t="s">
        <v>17248</v>
      </c>
      <c r="I10100" s="64"/>
      <c r="J10100" s="65"/>
      <c r="K10100" s="10"/>
      <c r="L10100" s="21">
        <v>1010.3752873563219</v>
      </c>
      <c r="M10100" s="68"/>
      <c r="N10100" s="4"/>
    </row>
    <row r="10101" spans="2:14">
      <c r="B10101" s="59" t="s">
        <v>17249</v>
      </c>
      <c r="C10101" s="7" t="s">
        <v>17250</v>
      </c>
      <c r="I10101" s="64"/>
      <c r="J10101" s="65"/>
      <c r="K10101" s="10"/>
      <c r="L10101" s="21">
        <v>1010.3752873563219</v>
      </c>
      <c r="M10101" s="68"/>
      <c r="N10101" s="4"/>
    </row>
    <row r="10102" spans="2:14">
      <c r="B10102" s="59" t="s">
        <v>17251</v>
      </c>
      <c r="C10102" s="7" t="s">
        <v>17252</v>
      </c>
      <c r="I10102" s="64"/>
      <c r="J10102" s="65"/>
      <c r="K10102" s="10"/>
      <c r="L10102" s="21">
        <v>1051.480459770115</v>
      </c>
      <c r="M10102" s="68"/>
      <c r="N10102" s="4"/>
    </row>
    <row r="10103" spans="2:14">
      <c r="B10103" s="59" t="s">
        <v>17253</v>
      </c>
      <c r="C10103" s="7" t="s">
        <v>17254</v>
      </c>
      <c r="I10103" s="64"/>
      <c r="J10103" s="65"/>
      <c r="K10103" s="10"/>
      <c r="L10103" s="21">
        <v>231.40689655172415</v>
      </c>
      <c r="M10103" s="68"/>
      <c r="N10103" s="4"/>
    </row>
    <row r="10104" spans="2:14">
      <c r="B10104" s="59" t="s">
        <v>17255</v>
      </c>
      <c r="C10104" s="7" t="s">
        <v>17256</v>
      </c>
      <c r="I10104" s="64"/>
      <c r="J10104" s="65"/>
      <c r="K10104" s="10"/>
      <c r="L10104" s="21">
        <v>517.62068965517244</v>
      </c>
      <c r="M10104" s="68"/>
      <c r="N10104" s="4"/>
    </row>
    <row r="10105" spans="2:14">
      <c r="B10105" s="59" t="s">
        <v>17257</v>
      </c>
      <c r="C10105" s="7" t="s">
        <v>17258</v>
      </c>
      <c r="I10105" s="64"/>
      <c r="J10105" s="65"/>
      <c r="K10105" s="10"/>
      <c r="L10105" s="21">
        <v>662.25</v>
      </c>
      <c r="M10105" s="68"/>
      <c r="N10105" s="4"/>
    </row>
    <row r="10106" spans="2:14">
      <c r="B10106" s="59" t="s">
        <v>37172</v>
      </c>
      <c r="C10106" s="7" t="s">
        <v>39343</v>
      </c>
      <c r="I10106" s="64"/>
      <c r="J10106" s="65"/>
      <c r="K10106" s="10"/>
      <c r="L10106" s="21">
        <v>705.38505747126442</v>
      </c>
      <c r="M10106" s="68"/>
      <c r="N10106" s="4"/>
    </row>
    <row r="10107" spans="2:14">
      <c r="B10107" s="59" t="s">
        <v>37173</v>
      </c>
      <c r="C10107" s="7" t="s">
        <v>39344</v>
      </c>
      <c r="I10107" s="64"/>
      <c r="J10107" s="65"/>
      <c r="K10107" s="10"/>
      <c r="L10107" s="21">
        <v>1883.2258620689656</v>
      </c>
      <c r="M10107" s="68"/>
      <c r="N10107" s="4"/>
    </row>
    <row r="10108" spans="2:14">
      <c r="B10108" s="59" t="s">
        <v>17259</v>
      </c>
      <c r="C10108" s="7" t="s">
        <v>17260</v>
      </c>
      <c r="I10108" s="64"/>
      <c r="J10108" s="65"/>
      <c r="K10108" s="10"/>
      <c r="L10108" s="21">
        <v>3677.6442528735629</v>
      </c>
      <c r="M10108" s="68"/>
      <c r="N10108" s="4"/>
    </row>
    <row r="10109" spans="2:14">
      <c r="B10109" s="59" t="s">
        <v>17261</v>
      </c>
      <c r="C10109" s="7" t="s">
        <v>17262</v>
      </c>
      <c r="I10109" s="64"/>
      <c r="J10109" s="65"/>
      <c r="K10109" s="10"/>
      <c r="L10109" s="21">
        <v>820.07356321839086</v>
      </c>
      <c r="M10109" s="68"/>
      <c r="N10109" s="4"/>
    </row>
    <row r="10110" spans="2:14">
      <c r="B10110" s="59" t="s">
        <v>37174</v>
      </c>
      <c r="C10110" s="7" t="s">
        <v>39345</v>
      </c>
      <c r="I10110" s="64"/>
      <c r="J10110" s="65"/>
      <c r="K10110" s="10"/>
      <c r="L10110" s="21">
        <v>1764.4775862068964</v>
      </c>
      <c r="M10110" s="68"/>
      <c r="N10110" s="4"/>
    </row>
    <row r="10111" spans="2:14">
      <c r="B10111" s="59" t="s">
        <v>17263</v>
      </c>
      <c r="C10111" s="7" t="s">
        <v>17264</v>
      </c>
      <c r="I10111" s="64"/>
      <c r="J10111" s="65"/>
      <c r="K10111" s="10"/>
      <c r="L10111" s="21">
        <v>6213.9856321839088</v>
      </c>
      <c r="M10111" s="68"/>
      <c r="N10111" s="4"/>
    </row>
    <row r="10112" spans="2:14">
      <c r="B10112" s="59" t="s">
        <v>37175</v>
      </c>
      <c r="C10112" s="7" t="s">
        <v>39346</v>
      </c>
      <c r="I10112" s="64"/>
      <c r="J10112" s="65"/>
      <c r="K10112" s="10"/>
      <c r="L10112" s="21">
        <v>2674.8810344827584</v>
      </c>
      <c r="M10112" s="68"/>
      <c r="N10112" s="4"/>
    </row>
    <row r="10113" spans="2:14">
      <c r="B10113" s="59" t="s">
        <v>17265</v>
      </c>
      <c r="C10113" s="7" t="s">
        <v>17266</v>
      </c>
      <c r="I10113" s="64"/>
      <c r="J10113" s="65"/>
      <c r="K10113" s="10"/>
      <c r="L10113" s="21">
        <v>6145.4770114942521</v>
      </c>
      <c r="M10113" s="68"/>
      <c r="N10113" s="4"/>
    </row>
    <row r="10114" spans="2:14">
      <c r="B10114" s="59" t="s">
        <v>17267</v>
      </c>
      <c r="C10114" s="7" t="s">
        <v>17268</v>
      </c>
      <c r="I10114" s="64"/>
      <c r="J10114" s="65"/>
      <c r="K10114" s="10"/>
      <c r="L10114" s="21">
        <v>918.52298850574709</v>
      </c>
      <c r="M10114" s="68"/>
      <c r="N10114" s="4"/>
    </row>
    <row r="10115" spans="2:14">
      <c r="B10115" s="59" t="s">
        <v>37176</v>
      </c>
      <c r="C10115" s="7" t="s">
        <v>39347</v>
      </c>
      <c r="I10115" s="64"/>
      <c r="J10115" s="65"/>
      <c r="K10115" s="10"/>
      <c r="L10115" s="21">
        <v>22197.808045977014</v>
      </c>
      <c r="M10115" s="68"/>
      <c r="N10115" s="4"/>
    </row>
    <row r="10116" spans="2:14">
      <c r="B10116" s="59" t="s">
        <v>37177</v>
      </c>
      <c r="C10116" s="7" t="s">
        <v>39348</v>
      </c>
      <c r="I10116" s="64"/>
      <c r="J10116" s="65"/>
      <c r="K10116" s="10"/>
      <c r="L10116" s="21">
        <v>22964.59712643678</v>
      </c>
      <c r="M10116" s="68"/>
      <c r="N10116" s="4"/>
    </row>
    <row r="10117" spans="2:14">
      <c r="B10117" s="59" t="s">
        <v>37178</v>
      </c>
      <c r="C10117" s="7" t="s">
        <v>39349</v>
      </c>
      <c r="I10117" s="64"/>
      <c r="J10117" s="65"/>
      <c r="K10117" s="10"/>
      <c r="L10117" s="21">
        <v>26811.736781609194</v>
      </c>
      <c r="M10117" s="68"/>
      <c r="N10117" s="4"/>
    </row>
    <row r="10118" spans="2:14">
      <c r="B10118" s="59" t="s">
        <v>37179</v>
      </c>
      <c r="C10118" s="7" t="s">
        <v>39350</v>
      </c>
      <c r="I10118" s="64"/>
      <c r="J10118" s="65"/>
      <c r="K10118" s="10"/>
      <c r="L10118" s="21">
        <v>29072.013793103451</v>
      </c>
      <c r="M10118" s="68"/>
      <c r="N10118" s="4"/>
    </row>
    <row r="10119" spans="2:14">
      <c r="B10119" s="59" t="s">
        <v>37180</v>
      </c>
      <c r="C10119" s="7" t="s">
        <v>39351</v>
      </c>
      <c r="I10119" s="64"/>
      <c r="J10119" s="65"/>
      <c r="K10119" s="10"/>
      <c r="L10119" s="21">
        <v>44909.177011494248</v>
      </c>
      <c r="M10119" s="68"/>
      <c r="N10119" s="4"/>
    </row>
    <row r="10120" spans="2:14">
      <c r="B10120" s="59" t="s">
        <v>17269</v>
      </c>
      <c r="C10120" s="7" t="s">
        <v>17270</v>
      </c>
      <c r="I10120" s="64"/>
      <c r="J10120" s="65"/>
      <c r="K10120" s="10"/>
      <c r="L10120" s="21">
        <v>4635.2425287356318</v>
      </c>
      <c r="M10120" s="68"/>
      <c r="N10120" s="4"/>
    </row>
    <row r="10121" spans="2:14">
      <c r="B10121" s="59" t="s">
        <v>17271</v>
      </c>
      <c r="C10121" s="7" t="s">
        <v>17272</v>
      </c>
      <c r="I10121" s="64"/>
      <c r="J10121" s="65"/>
      <c r="K10121" s="10"/>
      <c r="L10121" s="21">
        <v>4635.2425287356318</v>
      </c>
      <c r="M10121" s="68"/>
      <c r="N10121" s="4"/>
    </row>
    <row r="10122" spans="2:14">
      <c r="B10122" s="59" t="s">
        <v>17273</v>
      </c>
      <c r="C10122" s="7" t="s">
        <v>17274</v>
      </c>
      <c r="I10122" s="64"/>
      <c r="J10122" s="65"/>
      <c r="K10122" s="10"/>
      <c r="L10122" s="21">
        <v>5178.7442528735628</v>
      </c>
      <c r="M10122" s="68"/>
      <c r="N10122" s="4"/>
    </row>
    <row r="10123" spans="2:14">
      <c r="B10123" s="59" t="s">
        <v>17275</v>
      </c>
      <c r="C10123" s="7" t="s">
        <v>17276</v>
      </c>
      <c r="I10123" s="64"/>
      <c r="J10123" s="65"/>
      <c r="K10123" s="10"/>
      <c r="L10123" s="21">
        <v>5178.7442528735628</v>
      </c>
      <c r="M10123" s="68"/>
      <c r="N10123" s="4"/>
    </row>
    <row r="10124" spans="2:14">
      <c r="B10124" s="59" t="s">
        <v>17277</v>
      </c>
      <c r="C10124" s="7" t="s">
        <v>17278</v>
      </c>
      <c r="I10124" s="64"/>
      <c r="J10124" s="65"/>
      <c r="K10124" s="10"/>
      <c r="L10124" s="21">
        <v>5178.7442528735628</v>
      </c>
      <c r="M10124" s="68"/>
      <c r="N10124" s="4"/>
    </row>
    <row r="10125" spans="2:14">
      <c r="B10125" s="59" t="s">
        <v>17279</v>
      </c>
      <c r="C10125" s="7" t="s">
        <v>17280</v>
      </c>
      <c r="I10125" s="64"/>
      <c r="J10125" s="65"/>
      <c r="K10125" s="10"/>
      <c r="L10125" s="21">
        <v>5588.2735632183903</v>
      </c>
      <c r="M10125" s="68"/>
      <c r="N10125" s="4"/>
    </row>
    <row r="10126" spans="2:14">
      <c r="B10126" s="59" t="s">
        <v>17281</v>
      </c>
      <c r="C10126" s="7" t="s">
        <v>17282</v>
      </c>
      <c r="I10126" s="64"/>
      <c r="J10126" s="65"/>
      <c r="K10126" s="10"/>
      <c r="L10126" s="21">
        <v>5588.2735632183903</v>
      </c>
      <c r="M10126" s="68"/>
      <c r="N10126" s="4"/>
    </row>
    <row r="10127" spans="2:14">
      <c r="B10127" s="59" t="s">
        <v>17283</v>
      </c>
      <c r="C10127" s="7" t="s">
        <v>17284</v>
      </c>
      <c r="I10127" s="64"/>
      <c r="J10127" s="65"/>
      <c r="K10127" s="10"/>
      <c r="L10127" s="21">
        <v>6241.8965517241377</v>
      </c>
      <c r="M10127" s="68"/>
      <c r="N10127" s="4"/>
    </row>
    <row r="10128" spans="2:14">
      <c r="B10128" s="59" t="s">
        <v>17285</v>
      </c>
      <c r="C10128" s="7" t="s">
        <v>17286</v>
      </c>
      <c r="I10128" s="64"/>
      <c r="J10128" s="65"/>
      <c r="K10128" s="10"/>
      <c r="L10128" s="21">
        <v>6241.8965517241377</v>
      </c>
      <c r="M10128" s="68"/>
      <c r="N10128" s="4"/>
    </row>
    <row r="10129" spans="2:14">
      <c r="B10129" s="59" t="s">
        <v>17287</v>
      </c>
      <c r="C10129" s="7" t="s">
        <v>17288</v>
      </c>
      <c r="I10129" s="64"/>
      <c r="J10129" s="65"/>
      <c r="K10129" s="10"/>
      <c r="L10129" s="21">
        <v>6241.8965517241377</v>
      </c>
      <c r="M10129" s="68"/>
      <c r="N10129" s="4"/>
    </row>
    <row r="10130" spans="2:14">
      <c r="B10130" s="59" t="s">
        <v>17289</v>
      </c>
      <c r="C10130" s="7" t="s">
        <v>17290</v>
      </c>
      <c r="I10130" s="64"/>
      <c r="J10130" s="65"/>
      <c r="K10130" s="10"/>
      <c r="L10130" s="21">
        <v>7928.2235632183911</v>
      </c>
      <c r="M10130" s="68"/>
      <c r="N10130" s="4"/>
    </row>
    <row r="10131" spans="2:14">
      <c r="B10131" s="59" t="s">
        <v>17291</v>
      </c>
      <c r="C10131" s="7" t="s">
        <v>17292</v>
      </c>
      <c r="I10131" s="64"/>
      <c r="J10131" s="65"/>
      <c r="K10131" s="10"/>
      <c r="L10131" s="21">
        <v>7928.2235632183911</v>
      </c>
      <c r="M10131" s="68"/>
      <c r="N10131" s="4"/>
    </row>
    <row r="10132" spans="2:14">
      <c r="B10132" s="59" t="s">
        <v>17293</v>
      </c>
      <c r="C10132" s="7" t="s">
        <v>17294</v>
      </c>
      <c r="I10132" s="64"/>
      <c r="J10132" s="65"/>
      <c r="K10132" s="10"/>
      <c r="L10132" s="21">
        <v>8263.6620689655174</v>
      </c>
      <c r="M10132" s="68"/>
      <c r="N10132" s="4"/>
    </row>
    <row r="10133" spans="2:14">
      <c r="B10133" s="59" t="s">
        <v>17295</v>
      </c>
      <c r="C10133" s="7" t="s">
        <v>17296</v>
      </c>
      <c r="I10133" s="64"/>
      <c r="J10133" s="65"/>
      <c r="K10133" s="10"/>
      <c r="L10133" s="21">
        <v>8665.5793103448286</v>
      </c>
      <c r="M10133" s="68"/>
      <c r="N10133" s="4"/>
    </row>
    <row r="10134" spans="2:14">
      <c r="B10134" s="59" t="s">
        <v>17297</v>
      </c>
      <c r="C10134" s="7" t="s">
        <v>17298</v>
      </c>
      <c r="I10134" s="64"/>
      <c r="J10134" s="65"/>
      <c r="K10134" s="10"/>
      <c r="L10134" s="21">
        <v>9188.2747126436789</v>
      </c>
      <c r="M10134" s="68"/>
      <c r="N10134" s="4"/>
    </row>
    <row r="10135" spans="2:14">
      <c r="B10135" s="59" t="s">
        <v>17299</v>
      </c>
      <c r="C10135" s="7" t="s">
        <v>17300</v>
      </c>
      <c r="I10135" s="64"/>
      <c r="J10135" s="65"/>
      <c r="K10135" s="10"/>
      <c r="L10135" s="21">
        <v>11891.066666666668</v>
      </c>
      <c r="M10135" s="68"/>
      <c r="N10135" s="4"/>
    </row>
    <row r="10136" spans="2:14">
      <c r="B10136" s="59" t="s">
        <v>17301</v>
      </c>
      <c r="C10136" s="7" t="s">
        <v>17302</v>
      </c>
      <c r="I10136" s="64"/>
      <c r="J10136" s="65"/>
      <c r="K10136" s="10"/>
      <c r="L10136" s="21">
        <v>11891.066666666668</v>
      </c>
      <c r="M10136" s="68"/>
      <c r="N10136" s="4"/>
    </row>
    <row r="10137" spans="2:14">
      <c r="B10137" s="59" t="s">
        <v>17303</v>
      </c>
      <c r="C10137" s="7" t="s">
        <v>17304</v>
      </c>
      <c r="I10137" s="64"/>
      <c r="J10137" s="65"/>
      <c r="K10137" s="10"/>
      <c r="L10137" s="21">
        <v>12393.970689655174</v>
      </c>
      <c r="M10137" s="68"/>
      <c r="N10137" s="4"/>
    </row>
    <row r="10138" spans="2:14">
      <c r="B10138" s="59" t="s">
        <v>17305</v>
      </c>
      <c r="C10138" s="7" t="s">
        <v>17306</v>
      </c>
      <c r="I10138" s="64"/>
      <c r="J10138" s="65"/>
      <c r="K10138" s="10"/>
      <c r="L10138" s="21">
        <v>12997.861494252873</v>
      </c>
      <c r="M10138" s="68"/>
      <c r="N10138" s="4"/>
    </row>
    <row r="10139" spans="2:14">
      <c r="B10139" s="59" t="s">
        <v>17307</v>
      </c>
      <c r="C10139" s="7" t="s">
        <v>17308</v>
      </c>
      <c r="I10139" s="64"/>
      <c r="J10139" s="65"/>
      <c r="K10139" s="10"/>
      <c r="L10139" s="21">
        <v>13781.397126436783</v>
      </c>
      <c r="M10139" s="68"/>
      <c r="N10139" s="4"/>
    </row>
    <row r="10140" spans="2:14">
      <c r="B10140" s="59" t="s">
        <v>17309</v>
      </c>
      <c r="C10140" s="7" t="s">
        <v>17310</v>
      </c>
      <c r="I10140" s="64"/>
      <c r="J10140" s="65"/>
      <c r="K10140" s="10"/>
      <c r="L10140" s="21">
        <v>8814.2683908045965</v>
      </c>
      <c r="M10140" s="68"/>
      <c r="N10140" s="4"/>
    </row>
    <row r="10141" spans="2:14">
      <c r="B10141" s="59" t="s">
        <v>17311</v>
      </c>
      <c r="C10141" s="7" t="s">
        <v>17312</v>
      </c>
      <c r="I10141" s="64"/>
      <c r="J10141" s="65"/>
      <c r="K10141" s="10"/>
      <c r="L10141" s="21">
        <v>8814.2683908045965</v>
      </c>
      <c r="M10141" s="68"/>
      <c r="N10141" s="4"/>
    </row>
    <row r="10142" spans="2:14">
      <c r="B10142" s="59" t="s">
        <v>17313</v>
      </c>
      <c r="C10142" s="7" t="s">
        <v>17314</v>
      </c>
      <c r="I10142" s="64"/>
      <c r="J10142" s="65"/>
      <c r="K10142" s="10"/>
      <c r="L10142" s="21">
        <v>9192.3344827586207</v>
      </c>
      <c r="M10142" s="68"/>
      <c r="N10142" s="4"/>
    </row>
    <row r="10143" spans="2:14">
      <c r="B10143" s="59" t="s">
        <v>17315</v>
      </c>
      <c r="C10143" s="7" t="s">
        <v>17316</v>
      </c>
      <c r="I10143" s="64"/>
      <c r="J10143" s="65"/>
      <c r="K10143" s="10"/>
      <c r="L10143" s="21">
        <v>9594.2517241379301</v>
      </c>
      <c r="M10143" s="68"/>
      <c r="N10143" s="4"/>
    </row>
    <row r="10144" spans="2:14">
      <c r="B10144" s="59" t="s">
        <v>17317</v>
      </c>
      <c r="C10144" s="7" t="s">
        <v>17318</v>
      </c>
      <c r="I10144" s="64"/>
      <c r="J10144" s="65"/>
      <c r="K10144" s="10"/>
      <c r="L10144" s="21">
        <v>10116.439655172413</v>
      </c>
      <c r="M10144" s="68"/>
      <c r="N10144" s="4"/>
    </row>
    <row r="10145" spans="2:14">
      <c r="B10145" s="59" t="s">
        <v>17319</v>
      </c>
      <c r="C10145" s="7" t="s">
        <v>17320</v>
      </c>
      <c r="I10145" s="64"/>
      <c r="J10145" s="65"/>
      <c r="K10145" s="10"/>
      <c r="L10145" s="21">
        <v>13222.671264367817</v>
      </c>
      <c r="M10145" s="68"/>
      <c r="N10145" s="4"/>
    </row>
    <row r="10146" spans="2:14">
      <c r="B10146" s="59" t="s">
        <v>17321</v>
      </c>
      <c r="C10146" s="7" t="s">
        <v>17322</v>
      </c>
      <c r="I10146" s="64"/>
      <c r="J10146" s="65"/>
      <c r="K10146" s="10"/>
      <c r="L10146" s="21">
        <v>13222.671264367817</v>
      </c>
      <c r="M10146" s="68"/>
      <c r="N10146" s="4"/>
    </row>
    <row r="10147" spans="2:14">
      <c r="B10147" s="59" t="s">
        <v>17323</v>
      </c>
      <c r="C10147" s="7" t="s">
        <v>17324</v>
      </c>
      <c r="I10147" s="64"/>
      <c r="J10147" s="65"/>
      <c r="K10147" s="10"/>
      <c r="L10147" s="21">
        <v>13786.979310344828</v>
      </c>
      <c r="M10147" s="68"/>
      <c r="N10147" s="4"/>
    </row>
    <row r="10148" spans="2:14">
      <c r="B10148" s="59" t="s">
        <v>17325</v>
      </c>
      <c r="C10148" s="7" t="s">
        <v>17326</v>
      </c>
      <c r="I10148" s="64"/>
      <c r="J10148" s="65"/>
      <c r="K10148" s="10"/>
      <c r="L10148" s="21">
        <v>14389.347701149425</v>
      </c>
      <c r="M10148" s="68"/>
      <c r="N10148" s="4"/>
    </row>
    <row r="10149" spans="2:14">
      <c r="B10149" s="59" t="s">
        <v>17327</v>
      </c>
      <c r="C10149" s="7" t="s">
        <v>17328</v>
      </c>
      <c r="I10149" s="64"/>
      <c r="J10149" s="65"/>
      <c r="K10149" s="10"/>
      <c r="L10149" s="21">
        <v>15173.390804597702</v>
      </c>
      <c r="M10149" s="68"/>
      <c r="N10149" s="4"/>
    </row>
    <row r="10150" spans="2:14">
      <c r="B10150" s="59" t="s">
        <v>17329</v>
      </c>
      <c r="C10150" s="7" t="s">
        <v>17330</v>
      </c>
      <c r="I10150" s="64"/>
      <c r="J10150" s="65"/>
      <c r="K10150" s="10"/>
      <c r="L10150" s="21">
        <v>8912.2103448275866</v>
      </c>
      <c r="M10150" s="68"/>
      <c r="N10150" s="4"/>
    </row>
    <row r="10151" spans="2:14">
      <c r="B10151" s="59" t="s">
        <v>17331</v>
      </c>
      <c r="C10151" s="7" t="s">
        <v>17332</v>
      </c>
      <c r="I10151" s="64"/>
      <c r="J10151" s="65"/>
      <c r="K10151" s="10"/>
      <c r="L10151" s="21">
        <v>8912.2103448275866</v>
      </c>
      <c r="M10151" s="68"/>
      <c r="N10151" s="4"/>
    </row>
    <row r="10152" spans="2:14">
      <c r="B10152" s="59" t="s">
        <v>17333</v>
      </c>
      <c r="C10152" s="7" t="s">
        <v>17334</v>
      </c>
      <c r="I10152" s="64"/>
      <c r="J10152" s="65"/>
      <c r="K10152" s="10"/>
      <c r="L10152" s="21">
        <v>9291.7988505747126</v>
      </c>
      <c r="M10152" s="68"/>
      <c r="N10152" s="4"/>
    </row>
    <row r="10153" spans="2:14">
      <c r="B10153" s="59" t="s">
        <v>17335</v>
      </c>
      <c r="C10153" s="7" t="s">
        <v>17336</v>
      </c>
      <c r="I10153" s="64"/>
      <c r="J10153" s="65"/>
      <c r="K10153" s="10"/>
      <c r="L10153" s="21">
        <v>9694.2235632183911</v>
      </c>
      <c r="M10153" s="68"/>
      <c r="N10153" s="4"/>
    </row>
    <row r="10154" spans="2:14">
      <c r="B10154" s="59" t="s">
        <v>17337</v>
      </c>
      <c r="C10154" s="7" t="s">
        <v>17338</v>
      </c>
      <c r="I10154" s="64"/>
      <c r="J10154" s="65"/>
      <c r="K10154" s="10"/>
      <c r="L10154" s="21">
        <v>10217.426436781609</v>
      </c>
      <c r="M10154" s="68"/>
      <c r="N10154" s="4"/>
    </row>
    <row r="10155" spans="2:14">
      <c r="B10155" s="59" t="s">
        <v>17339</v>
      </c>
      <c r="C10155" s="7" t="s">
        <v>17340</v>
      </c>
      <c r="I10155" s="64"/>
      <c r="J10155" s="65"/>
      <c r="K10155" s="10"/>
      <c r="L10155" s="21">
        <v>13365.778160919541</v>
      </c>
      <c r="M10155" s="68"/>
      <c r="N10155" s="4"/>
    </row>
    <row r="10156" spans="2:14">
      <c r="B10156" s="59" t="s">
        <v>17341</v>
      </c>
      <c r="C10156" s="7" t="s">
        <v>17342</v>
      </c>
      <c r="I10156" s="64"/>
      <c r="J10156" s="65"/>
      <c r="K10156" s="10"/>
      <c r="L10156" s="21">
        <v>13365.778160919541</v>
      </c>
      <c r="M10156" s="68"/>
      <c r="N10156" s="4"/>
    </row>
    <row r="10157" spans="2:14">
      <c r="B10157" s="59" t="s">
        <v>17343</v>
      </c>
      <c r="C10157" s="7" t="s">
        <v>17344</v>
      </c>
      <c r="I10157" s="64"/>
      <c r="J10157" s="65"/>
      <c r="K10157" s="10"/>
      <c r="L10157" s="21">
        <v>13937.190804597702</v>
      </c>
      <c r="M10157" s="68"/>
      <c r="N10157" s="4"/>
    </row>
    <row r="10158" spans="2:14">
      <c r="B10158" s="59" t="s">
        <v>17345</v>
      </c>
      <c r="C10158" s="7" t="s">
        <v>17346</v>
      </c>
      <c r="I10158" s="64"/>
      <c r="J10158" s="65"/>
      <c r="K10158" s="10"/>
      <c r="L10158" s="21">
        <v>14540.574137931037</v>
      </c>
      <c r="M10158" s="68"/>
      <c r="N10158" s="4"/>
    </row>
    <row r="10159" spans="2:14">
      <c r="B10159" s="59" t="s">
        <v>17347</v>
      </c>
      <c r="C10159" s="7" t="s">
        <v>17348</v>
      </c>
      <c r="I10159" s="64"/>
      <c r="J10159" s="65"/>
      <c r="K10159" s="10"/>
      <c r="L10159" s="21">
        <v>15173.390804597702</v>
      </c>
      <c r="M10159" s="68"/>
      <c r="N10159" s="4"/>
    </row>
    <row r="10160" spans="2:14">
      <c r="B10160" s="59" t="s">
        <v>17349</v>
      </c>
      <c r="C10160" s="7" t="s">
        <v>17350</v>
      </c>
      <c r="I10160" s="64"/>
      <c r="J10160" s="65"/>
      <c r="K10160" s="10"/>
      <c r="L10160" s="21">
        <v>9299.9183908045979</v>
      </c>
      <c r="M10160" s="68"/>
      <c r="N10160" s="4"/>
    </row>
    <row r="10161" spans="2:14">
      <c r="B10161" s="59" t="s">
        <v>17351</v>
      </c>
      <c r="C10161" s="7" t="s">
        <v>17352</v>
      </c>
      <c r="I10161" s="64"/>
      <c r="J10161" s="65"/>
      <c r="K10161" s="10"/>
      <c r="L10161" s="21">
        <v>9299.9183908045979</v>
      </c>
      <c r="M10161" s="68"/>
      <c r="N10161" s="4"/>
    </row>
    <row r="10162" spans="2:14">
      <c r="B10162" s="59" t="s">
        <v>17353</v>
      </c>
      <c r="C10162" s="7" t="s">
        <v>17354</v>
      </c>
      <c r="I10162" s="64"/>
      <c r="J10162" s="65"/>
      <c r="K10162" s="10"/>
      <c r="L10162" s="21">
        <v>9698.2833333333328</v>
      </c>
      <c r="M10162" s="68"/>
      <c r="N10162" s="4"/>
    </row>
    <row r="10163" spans="2:14">
      <c r="B10163" s="59" t="s">
        <v>17355</v>
      </c>
      <c r="C10163" s="7" t="s">
        <v>17356</v>
      </c>
      <c r="I10163" s="64"/>
      <c r="J10163" s="65"/>
      <c r="K10163" s="10"/>
      <c r="L10163" s="21">
        <v>10100.200574712642</v>
      </c>
      <c r="M10163" s="68"/>
      <c r="N10163" s="4"/>
    </row>
    <row r="10164" spans="2:14">
      <c r="B10164" s="59" t="s">
        <v>17357</v>
      </c>
      <c r="C10164" s="7" t="s">
        <v>17358</v>
      </c>
      <c r="I10164" s="64"/>
      <c r="J10164" s="65"/>
      <c r="K10164" s="10"/>
      <c r="L10164" s="21">
        <v>10623.403448275863</v>
      </c>
      <c r="M10164" s="68"/>
      <c r="N10164" s="4"/>
    </row>
    <row r="10165" spans="2:14">
      <c r="B10165" s="59" t="s">
        <v>17359</v>
      </c>
      <c r="C10165" s="7" t="s">
        <v>17360</v>
      </c>
      <c r="I10165" s="64"/>
      <c r="J10165" s="65"/>
      <c r="K10165" s="10"/>
      <c r="L10165" s="21">
        <v>13949.370114942529</v>
      </c>
      <c r="M10165" s="68"/>
      <c r="N10165" s="4"/>
    </row>
    <row r="10166" spans="2:14">
      <c r="B10166" s="59" t="s">
        <v>17361</v>
      </c>
      <c r="C10166" s="7" t="s">
        <v>17362</v>
      </c>
      <c r="I10166" s="64"/>
      <c r="J10166" s="65"/>
      <c r="K10166" s="10"/>
      <c r="L10166" s="21">
        <v>13949.370114942529</v>
      </c>
      <c r="M10166" s="68"/>
      <c r="N10166" s="4"/>
    </row>
    <row r="10167" spans="2:14">
      <c r="B10167" s="59" t="s">
        <v>17363</v>
      </c>
      <c r="C10167" s="7" t="s">
        <v>17364</v>
      </c>
      <c r="I10167" s="64"/>
      <c r="J10167" s="65"/>
      <c r="K10167" s="10"/>
      <c r="L10167" s="21">
        <v>14546.156321839082</v>
      </c>
      <c r="M10167" s="68"/>
      <c r="N10167" s="4"/>
    </row>
    <row r="10168" spans="2:14">
      <c r="B10168" s="59" t="s">
        <v>17365</v>
      </c>
      <c r="C10168" s="7" t="s">
        <v>17366</v>
      </c>
      <c r="I10168" s="64"/>
      <c r="J10168" s="65"/>
      <c r="K10168" s="10"/>
      <c r="L10168" s="21">
        <v>15150.047126436781</v>
      </c>
      <c r="M10168" s="68"/>
      <c r="N10168" s="4"/>
    </row>
    <row r="10169" spans="2:14">
      <c r="B10169" s="59" t="s">
        <v>17367</v>
      </c>
      <c r="C10169" s="7" t="s">
        <v>17368</v>
      </c>
      <c r="I10169" s="64"/>
      <c r="J10169" s="65"/>
      <c r="K10169" s="10"/>
      <c r="L10169" s="21">
        <v>15173.390804597702</v>
      </c>
      <c r="M10169" s="68"/>
      <c r="N10169" s="4"/>
    </row>
    <row r="10170" spans="2:14">
      <c r="B10170" s="59" t="s">
        <v>17369</v>
      </c>
      <c r="C10170" s="7" t="s">
        <v>17370</v>
      </c>
      <c r="I10170" s="64"/>
      <c r="J10170" s="65"/>
      <c r="K10170" s="10"/>
      <c r="L10170" s="21">
        <v>174.57011494252873</v>
      </c>
      <c r="M10170" s="68"/>
      <c r="N10170" s="4"/>
    </row>
    <row r="10171" spans="2:14">
      <c r="B10171" s="59" t="s">
        <v>17371</v>
      </c>
      <c r="C10171" s="7" t="s">
        <v>17372</v>
      </c>
      <c r="I10171" s="64"/>
      <c r="J10171" s="65"/>
      <c r="K10171" s="10"/>
      <c r="L10171" s="21">
        <v>217.19770114942528</v>
      </c>
      <c r="M10171" s="68"/>
      <c r="N10171" s="4"/>
    </row>
    <row r="10172" spans="2:14">
      <c r="B10172" s="59" t="s">
        <v>17373</v>
      </c>
      <c r="C10172" s="7" t="s">
        <v>17374</v>
      </c>
      <c r="I10172" s="64"/>
      <c r="J10172" s="65"/>
      <c r="K10172" s="10"/>
      <c r="L10172" s="21">
        <v>8085.0321839080461</v>
      </c>
      <c r="M10172" s="68"/>
      <c r="N10172" s="4"/>
    </row>
    <row r="10173" spans="2:14">
      <c r="B10173" s="59" t="s">
        <v>17375</v>
      </c>
      <c r="C10173" s="7" t="s">
        <v>17376</v>
      </c>
      <c r="I10173" s="64"/>
      <c r="J10173" s="65"/>
      <c r="K10173" s="10"/>
      <c r="L10173" s="21">
        <v>10778.689655172415</v>
      </c>
      <c r="M10173" s="68"/>
      <c r="N10173" s="4"/>
    </row>
    <row r="10174" spans="2:14">
      <c r="B10174" s="59" t="s">
        <v>17377</v>
      </c>
      <c r="C10174" s="7" t="s">
        <v>17378</v>
      </c>
      <c r="I10174" s="64"/>
      <c r="J10174" s="65"/>
      <c r="K10174" s="10"/>
      <c r="L10174" s="21">
        <v>9431.8609195402314</v>
      </c>
      <c r="M10174" s="68"/>
      <c r="N10174" s="4"/>
    </row>
    <row r="10175" spans="2:14">
      <c r="B10175" s="59" t="s">
        <v>17379</v>
      </c>
      <c r="C10175" s="7" t="s">
        <v>17380</v>
      </c>
      <c r="I10175" s="64"/>
      <c r="J10175" s="65"/>
      <c r="K10175" s="10"/>
      <c r="L10175" s="21">
        <v>12573.61551724138</v>
      </c>
      <c r="M10175" s="68"/>
      <c r="N10175" s="4"/>
    </row>
    <row r="10176" spans="2:14">
      <c r="B10176" s="59" t="s">
        <v>17381</v>
      </c>
      <c r="C10176" s="7" t="s">
        <v>17382</v>
      </c>
      <c r="I10176" s="64"/>
      <c r="J10176" s="65"/>
      <c r="K10176" s="10"/>
      <c r="L10176" s="21">
        <v>10778.689655172415</v>
      </c>
      <c r="M10176" s="68"/>
      <c r="N10176" s="4"/>
    </row>
    <row r="10177" spans="2:14">
      <c r="B10177" s="59" t="s">
        <v>17383</v>
      </c>
      <c r="C10177" s="7" t="s">
        <v>17384</v>
      </c>
      <c r="I10177" s="64"/>
      <c r="J10177" s="65"/>
      <c r="K10177" s="10"/>
      <c r="L10177" s="21">
        <v>14371.078735632183</v>
      </c>
      <c r="M10177" s="68"/>
      <c r="N10177" s="4"/>
    </row>
    <row r="10178" spans="2:14">
      <c r="B10178" s="59" t="s">
        <v>17385</v>
      </c>
      <c r="C10178" s="7" t="s">
        <v>17386</v>
      </c>
      <c r="I10178" s="64"/>
      <c r="J10178" s="65"/>
      <c r="K10178" s="10"/>
      <c r="L10178" s="21">
        <v>18859.662068965517</v>
      </c>
      <c r="M10178" s="68"/>
      <c r="N10178" s="4"/>
    </row>
    <row r="10179" spans="2:14">
      <c r="B10179" s="59" t="s">
        <v>17387</v>
      </c>
      <c r="C10179" s="7" t="s">
        <v>17388</v>
      </c>
      <c r="I10179" s="64"/>
      <c r="J10179" s="65"/>
      <c r="K10179" s="10"/>
      <c r="L10179" s="21">
        <v>22002.431609195402</v>
      </c>
      <c r="M10179" s="68"/>
      <c r="N10179" s="4"/>
    </row>
    <row r="10180" spans="2:14">
      <c r="B10180" s="59" t="s">
        <v>17389</v>
      </c>
      <c r="C10180" s="7" t="s">
        <v>17390</v>
      </c>
      <c r="I10180" s="64"/>
      <c r="J10180" s="65"/>
      <c r="K10180" s="10"/>
      <c r="L10180" s="21">
        <v>25146.216091954022</v>
      </c>
      <c r="M10180" s="68"/>
      <c r="N10180" s="4"/>
    </row>
    <row r="10181" spans="2:14">
      <c r="B10181" s="59" t="s">
        <v>17391</v>
      </c>
      <c r="C10181" s="7" t="s">
        <v>17392</v>
      </c>
      <c r="I10181" s="64"/>
      <c r="J10181" s="65"/>
      <c r="K10181" s="10"/>
      <c r="L10181" s="21">
        <v>21553.319540229884</v>
      </c>
      <c r="M10181" s="68"/>
      <c r="N10181" s="4"/>
    </row>
    <row r="10182" spans="2:14">
      <c r="B10182" s="59" t="s">
        <v>17393</v>
      </c>
      <c r="C10182" s="7" t="s">
        <v>17394</v>
      </c>
      <c r="I10182" s="64"/>
      <c r="J10182" s="65"/>
      <c r="K10182" s="10"/>
      <c r="L10182" s="21">
        <v>25146.216091954022</v>
      </c>
      <c r="M10182" s="68"/>
      <c r="N10182" s="4"/>
    </row>
    <row r="10183" spans="2:14">
      <c r="B10183" s="59" t="s">
        <v>17395</v>
      </c>
      <c r="C10183" s="7" t="s">
        <v>17396</v>
      </c>
      <c r="I10183" s="64"/>
      <c r="J10183" s="65"/>
      <c r="K10183" s="10"/>
      <c r="L10183" s="21">
        <v>28737.590229885056</v>
      </c>
      <c r="M10183" s="68"/>
      <c r="N10183" s="4"/>
    </row>
    <row r="10184" spans="2:14">
      <c r="B10184" s="59" t="s">
        <v>17397</v>
      </c>
      <c r="C10184" s="7" t="s">
        <v>17398</v>
      </c>
      <c r="I10184" s="64"/>
      <c r="J10184" s="65"/>
      <c r="K10184" s="10"/>
      <c r="L10184" s="21">
        <v>3526.4178160919537</v>
      </c>
      <c r="M10184" s="68"/>
      <c r="N10184" s="4"/>
    </row>
    <row r="10185" spans="2:14">
      <c r="B10185" s="59" t="s">
        <v>17399</v>
      </c>
      <c r="C10185" s="7" t="s">
        <v>17400</v>
      </c>
      <c r="I10185" s="64"/>
      <c r="J10185" s="65"/>
      <c r="K10185" s="10"/>
      <c r="L10185" s="21">
        <v>4804.7379310344832</v>
      </c>
      <c r="M10185" s="68"/>
      <c r="N10185" s="4"/>
    </row>
    <row r="10186" spans="2:14">
      <c r="B10186" s="59" t="s">
        <v>17401</v>
      </c>
      <c r="C10186" s="7" t="s">
        <v>17402</v>
      </c>
      <c r="I10186" s="64"/>
      <c r="J10186" s="65"/>
      <c r="K10186" s="10"/>
      <c r="L10186" s="21">
        <v>8259.0948275862065</v>
      </c>
      <c r="M10186" s="68"/>
      <c r="N10186" s="4"/>
    </row>
    <row r="10187" spans="2:14">
      <c r="B10187" s="59" t="s">
        <v>17403</v>
      </c>
      <c r="C10187" s="7" t="s">
        <v>17404</v>
      </c>
      <c r="I10187" s="64"/>
      <c r="J10187" s="65"/>
      <c r="K10187" s="10"/>
      <c r="L10187" s="21">
        <v>4407.3879310344828</v>
      </c>
      <c r="M10187" s="68"/>
      <c r="N10187" s="4"/>
    </row>
    <row r="10188" spans="2:14">
      <c r="B10188" s="59" t="s">
        <v>17405</v>
      </c>
      <c r="C10188" s="7" t="s">
        <v>17406</v>
      </c>
      <c r="I10188" s="64"/>
      <c r="J10188" s="65"/>
      <c r="K10188" s="10"/>
      <c r="L10188" s="21">
        <v>5672.5137931034487</v>
      </c>
      <c r="M10188" s="68"/>
      <c r="N10188" s="4"/>
    </row>
    <row r="10189" spans="2:14">
      <c r="B10189" s="59" t="s">
        <v>17407</v>
      </c>
      <c r="C10189" s="7" t="s">
        <v>17408</v>
      </c>
      <c r="I10189" s="64"/>
      <c r="J10189" s="65"/>
      <c r="K10189" s="10"/>
      <c r="L10189" s="21">
        <v>10322.472988505746</v>
      </c>
      <c r="M10189" s="68"/>
      <c r="N10189" s="4"/>
    </row>
    <row r="10190" spans="2:14">
      <c r="B10190" s="59" t="s">
        <v>17409</v>
      </c>
      <c r="C10190" s="7" t="s">
        <v>17410</v>
      </c>
      <c r="I10190" s="64"/>
      <c r="J10190" s="65"/>
      <c r="K10190" s="10"/>
      <c r="L10190" s="21">
        <v>20644.438505747126</v>
      </c>
      <c r="M10190" s="68"/>
      <c r="N10190" s="4"/>
    </row>
    <row r="10191" spans="2:14">
      <c r="B10191" s="59" t="s">
        <v>17411</v>
      </c>
      <c r="C10191" s="7" t="s">
        <v>17412</v>
      </c>
      <c r="I10191" s="64"/>
      <c r="J10191" s="65"/>
      <c r="K10191" s="10"/>
      <c r="L10191" s="21">
        <v>21207.731609195402</v>
      </c>
      <c r="M10191" s="68"/>
      <c r="N10191" s="4"/>
    </row>
    <row r="10192" spans="2:14">
      <c r="B10192" s="59" t="s">
        <v>17413</v>
      </c>
      <c r="C10192" s="7" t="s">
        <v>17414</v>
      </c>
      <c r="I10192" s="64"/>
      <c r="J10192" s="65"/>
      <c r="K10192" s="10"/>
      <c r="L10192" s="21">
        <v>525.74022988505749</v>
      </c>
      <c r="M10192" s="68"/>
      <c r="N10192" s="4"/>
    </row>
    <row r="10193" spans="2:14">
      <c r="B10193" s="59" t="s">
        <v>17415</v>
      </c>
      <c r="C10193" s="7" t="s">
        <v>17416</v>
      </c>
      <c r="I10193" s="64"/>
      <c r="J10193" s="65"/>
      <c r="K10193" s="10"/>
      <c r="L10193" s="21">
        <v>525.74022988505749</v>
      </c>
      <c r="M10193" s="68"/>
      <c r="N10193" s="4"/>
    </row>
    <row r="10194" spans="2:14">
      <c r="B10194" s="59" t="s">
        <v>37181</v>
      </c>
      <c r="C10194" s="7" t="s">
        <v>39352</v>
      </c>
      <c r="I10194" s="64"/>
      <c r="J10194" s="65"/>
      <c r="K10194" s="10"/>
      <c r="L10194" s="21">
        <v>550.09885057471263</v>
      </c>
      <c r="M10194" s="68"/>
      <c r="N10194" s="4"/>
    </row>
    <row r="10195" spans="2:14">
      <c r="B10195" s="59" t="s">
        <v>17417</v>
      </c>
      <c r="C10195" s="7" t="s">
        <v>17418</v>
      </c>
      <c r="I10195" s="64"/>
      <c r="J10195" s="65"/>
      <c r="K10195" s="10"/>
      <c r="L10195" s="21">
        <v>525.74022988505749</v>
      </c>
      <c r="M10195" s="68"/>
      <c r="N10195" s="4"/>
    </row>
    <row r="10196" spans="2:14">
      <c r="B10196" s="59" t="s">
        <v>37182</v>
      </c>
      <c r="C10196" s="7" t="s">
        <v>39353</v>
      </c>
      <c r="I10196" s="64"/>
      <c r="J10196" s="65"/>
      <c r="K10196" s="10"/>
      <c r="L10196" s="21">
        <v>526.24770114942532</v>
      </c>
      <c r="M10196" s="68"/>
      <c r="N10196" s="4"/>
    </row>
    <row r="10197" spans="2:14">
      <c r="B10197" s="59" t="s">
        <v>37183</v>
      </c>
      <c r="C10197" s="7" t="s">
        <v>39354</v>
      </c>
      <c r="I10197" s="64"/>
      <c r="J10197" s="65"/>
      <c r="K10197" s="10"/>
      <c r="L10197" s="21">
        <v>526.24770114942532</v>
      </c>
      <c r="M10197" s="68"/>
      <c r="N10197" s="4"/>
    </row>
    <row r="10198" spans="2:14">
      <c r="B10198" s="59" t="s">
        <v>37184</v>
      </c>
      <c r="C10198" s="7" t="s">
        <v>39355</v>
      </c>
      <c r="I10198" s="64"/>
      <c r="J10198" s="65"/>
      <c r="K10198" s="10"/>
      <c r="L10198" s="21">
        <v>526.24770114942532</v>
      </c>
      <c r="M10198" s="68"/>
      <c r="N10198" s="4"/>
    </row>
    <row r="10199" spans="2:14">
      <c r="B10199" s="59" t="s">
        <v>37185</v>
      </c>
      <c r="C10199" s="7" t="s">
        <v>39356</v>
      </c>
      <c r="I10199" s="64"/>
      <c r="J10199" s="65"/>
      <c r="K10199" s="10"/>
      <c r="L10199" s="21">
        <v>601.35344827586209</v>
      </c>
      <c r="M10199" s="68"/>
      <c r="N10199" s="4"/>
    </row>
    <row r="10200" spans="2:14">
      <c r="B10200" s="59" t="s">
        <v>37186</v>
      </c>
      <c r="C10200" s="7" t="s">
        <v>39357</v>
      </c>
      <c r="I10200" s="64"/>
      <c r="J10200" s="65"/>
      <c r="K10200" s="10"/>
      <c r="L10200" s="21">
        <v>627.23448275862063</v>
      </c>
      <c r="M10200" s="68"/>
      <c r="N10200" s="4"/>
    </row>
    <row r="10201" spans="2:14">
      <c r="B10201" s="59" t="s">
        <v>37187</v>
      </c>
      <c r="C10201" s="7" t="s">
        <v>39358</v>
      </c>
      <c r="I10201" s="64"/>
      <c r="J10201" s="65"/>
      <c r="K10201" s="10"/>
      <c r="L10201" s="21">
        <v>627.23448275862063</v>
      </c>
      <c r="M10201" s="68"/>
      <c r="N10201" s="4"/>
    </row>
    <row r="10202" spans="2:14">
      <c r="B10202" s="59" t="s">
        <v>17419</v>
      </c>
      <c r="C10202" s="7" t="s">
        <v>17420</v>
      </c>
      <c r="I10202" s="64"/>
      <c r="J10202" s="65"/>
      <c r="K10202" s="10"/>
      <c r="L10202" s="21">
        <v>599.32356321839086</v>
      </c>
      <c r="M10202" s="68"/>
      <c r="N10202" s="4"/>
    </row>
    <row r="10203" spans="2:14">
      <c r="B10203" s="59" t="s">
        <v>37188</v>
      </c>
      <c r="C10203" s="7" t="s">
        <v>39359</v>
      </c>
      <c r="I10203" s="64"/>
      <c r="J10203" s="65"/>
      <c r="K10203" s="10"/>
      <c r="L10203" s="21">
        <v>567.86034482758623</v>
      </c>
      <c r="M10203" s="68"/>
      <c r="N10203" s="4"/>
    </row>
    <row r="10204" spans="2:14">
      <c r="B10204" s="59" t="s">
        <v>37189</v>
      </c>
      <c r="C10204" s="7" t="s">
        <v>39360</v>
      </c>
      <c r="I10204" s="64"/>
      <c r="J10204" s="65"/>
      <c r="K10204" s="10"/>
      <c r="L10204" s="21">
        <v>567.86034482758623</v>
      </c>
      <c r="M10204" s="68"/>
      <c r="N10204" s="4"/>
    </row>
    <row r="10205" spans="2:14">
      <c r="B10205" s="59" t="s">
        <v>17421</v>
      </c>
      <c r="C10205" s="7" t="s">
        <v>17422</v>
      </c>
      <c r="I10205" s="64"/>
      <c r="J10205" s="65"/>
      <c r="K10205" s="10"/>
      <c r="L10205" s="21">
        <v>506.45632183908049</v>
      </c>
      <c r="M10205" s="68"/>
      <c r="N10205" s="4"/>
    </row>
    <row r="10206" spans="2:14">
      <c r="B10206" s="59" t="s">
        <v>37190</v>
      </c>
      <c r="C10206" s="7" t="s">
        <v>39361</v>
      </c>
      <c r="I10206" s="64"/>
      <c r="J10206" s="65"/>
      <c r="K10206" s="10"/>
      <c r="L10206" s="21">
        <v>567.86034482758623</v>
      </c>
      <c r="M10206" s="68"/>
      <c r="N10206" s="4"/>
    </row>
    <row r="10207" spans="2:14">
      <c r="B10207" s="59" t="s">
        <v>37191</v>
      </c>
      <c r="C10207" s="7" t="s">
        <v>39362</v>
      </c>
      <c r="I10207" s="64"/>
      <c r="J10207" s="65"/>
      <c r="K10207" s="10"/>
      <c r="L10207" s="21">
        <v>567.86034482758623</v>
      </c>
      <c r="M10207" s="68"/>
      <c r="N10207" s="4"/>
    </row>
    <row r="10208" spans="2:14">
      <c r="B10208" s="59" t="s">
        <v>37192</v>
      </c>
      <c r="C10208" s="7" t="s">
        <v>39363</v>
      </c>
      <c r="I10208" s="64"/>
      <c r="J10208" s="65"/>
      <c r="K10208" s="10"/>
      <c r="L10208" s="21">
        <v>664.78735632183907</v>
      </c>
      <c r="M10208" s="68"/>
      <c r="N10208" s="4"/>
    </row>
    <row r="10209" spans="2:14">
      <c r="B10209" s="59" t="s">
        <v>37193</v>
      </c>
      <c r="C10209" s="7" t="s">
        <v>39364</v>
      </c>
      <c r="I10209" s="64"/>
      <c r="J10209" s="65"/>
      <c r="K10209" s="10"/>
      <c r="L10209" s="21">
        <v>664.78735632183907</v>
      </c>
      <c r="M10209" s="68"/>
      <c r="N10209" s="4"/>
    </row>
    <row r="10210" spans="2:14">
      <c r="B10210" s="59" t="s">
        <v>37194</v>
      </c>
      <c r="C10210" s="7" t="s">
        <v>39365</v>
      </c>
      <c r="I10210" s="64"/>
      <c r="J10210" s="65"/>
      <c r="K10210" s="10"/>
      <c r="L10210" s="21">
        <v>700.31034482758616</v>
      </c>
      <c r="M10210" s="68"/>
      <c r="N10210" s="4"/>
    </row>
    <row r="10211" spans="2:14">
      <c r="B10211" s="59" t="s">
        <v>37195</v>
      </c>
      <c r="C10211" s="7" t="s">
        <v>39366</v>
      </c>
      <c r="I10211" s="64"/>
      <c r="J10211" s="65"/>
      <c r="K10211" s="10"/>
      <c r="L10211" s="21">
        <v>700.31034482758616</v>
      </c>
      <c r="M10211" s="68"/>
      <c r="N10211" s="4"/>
    </row>
    <row r="10212" spans="2:14">
      <c r="B10212" s="59" t="s">
        <v>37196</v>
      </c>
      <c r="C10212" s="7" t="s">
        <v>39367</v>
      </c>
      <c r="I10212" s="64"/>
      <c r="J10212" s="65"/>
      <c r="K10212" s="10"/>
      <c r="L10212" s="21">
        <v>700.31034482758616</v>
      </c>
      <c r="M10212" s="68"/>
      <c r="N10212" s="4"/>
    </row>
    <row r="10213" spans="2:14">
      <c r="B10213" s="59" t="s">
        <v>37197</v>
      </c>
      <c r="C10213" s="7" t="s">
        <v>39368</v>
      </c>
      <c r="I10213" s="64"/>
      <c r="J10213" s="65"/>
      <c r="K10213" s="10"/>
      <c r="L10213" s="21">
        <v>700.31034482758616</v>
      </c>
      <c r="M10213" s="68"/>
      <c r="N10213" s="4"/>
    </row>
    <row r="10214" spans="2:14">
      <c r="B10214" s="59" t="s">
        <v>17423</v>
      </c>
      <c r="C10214" s="7" t="s">
        <v>17424</v>
      </c>
      <c r="I10214" s="64"/>
      <c r="J10214" s="65"/>
      <c r="K10214" s="10"/>
      <c r="L10214" s="21">
        <v>594.24885057471261</v>
      </c>
      <c r="M10214" s="68"/>
      <c r="N10214" s="4"/>
    </row>
    <row r="10215" spans="2:14">
      <c r="B10215" s="59" t="s">
        <v>17425</v>
      </c>
      <c r="C10215" s="7" t="s">
        <v>17426</v>
      </c>
      <c r="I10215" s="64"/>
      <c r="J10215" s="65"/>
      <c r="K10215" s="10"/>
      <c r="L10215" s="21">
        <v>594.24885057471261</v>
      </c>
      <c r="M10215" s="68"/>
      <c r="N10215" s="4"/>
    </row>
    <row r="10216" spans="2:14">
      <c r="B10216" s="59" t="s">
        <v>17427</v>
      </c>
      <c r="C10216" s="7" t="s">
        <v>17428</v>
      </c>
      <c r="I10216" s="64"/>
      <c r="J10216" s="65"/>
      <c r="K10216" s="10"/>
      <c r="L10216" s="21">
        <v>594.24885057471261</v>
      </c>
      <c r="M10216" s="68"/>
      <c r="N10216" s="4"/>
    </row>
    <row r="10217" spans="2:14">
      <c r="B10217" s="59" t="s">
        <v>17429</v>
      </c>
      <c r="C10217" s="7" t="s">
        <v>17430</v>
      </c>
      <c r="I10217" s="64"/>
      <c r="J10217" s="65"/>
      <c r="K10217" s="10"/>
      <c r="L10217" s="21">
        <v>594.24885057471261</v>
      </c>
      <c r="M10217" s="68"/>
      <c r="N10217" s="4"/>
    </row>
    <row r="10218" spans="2:14">
      <c r="B10218" s="59" t="s">
        <v>17431</v>
      </c>
      <c r="C10218" s="7" t="s">
        <v>17432</v>
      </c>
      <c r="I10218" s="64"/>
      <c r="J10218" s="65"/>
      <c r="K10218" s="10"/>
      <c r="L10218" s="21">
        <v>594.24885057471261</v>
      </c>
      <c r="M10218" s="68"/>
      <c r="N10218" s="4"/>
    </row>
    <row r="10219" spans="2:14">
      <c r="B10219" s="59" t="s">
        <v>17433</v>
      </c>
      <c r="C10219" s="7" t="s">
        <v>17434</v>
      </c>
      <c r="I10219" s="64"/>
      <c r="J10219" s="65"/>
      <c r="K10219" s="10"/>
      <c r="L10219" s="21">
        <v>594.24885057471261</v>
      </c>
      <c r="M10219" s="68"/>
      <c r="N10219" s="4"/>
    </row>
    <row r="10220" spans="2:14">
      <c r="B10220" s="59" t="s">
        <v>37198</v>
      </c>
      <c r="C10220" s="7" t="s">
        <v>39369</v>
      </c>
      <c r="I10220" s="64"/>
      <c r="J10220" s="65"/>
      <c r="K10220" s="10"/>
      <c r="L10220" s="21">
        <v>680.0114942528736</v>
      </c>
      <c r="M10220" s="68"/>
      <c r="N10220" s="4"/>
    </row>
    <row r="10221" spans="2:14">
      <c r="B10221" s="59" t="s">
        <v>17435</v>
      </c>
      <c r="C10221" s="7" t="s">
        <v>17436</v>
      </c>
      <c r="I10221" s="64"/>
      <c r="J10221" s="65"/>
      <c r="K10221" s="10"/>
      <c r="L10221" s="21">
        <v>816.01379310344828</v>
      </c>
      <c r="M10221" s="68"/>
      <c r="N10221" s="4"/>
    </row>
    <row r="10222" spans="2:14">
      <c r="B10222" s="59" t="s">
        <v>37199</v>
      </c>
      <c r="C10222" s="7" t="s">
        <v>39370</v>
      </c>
      <c r="I10222" s="64"/>
      <c r="J10222" s="65"/>
      <c r="K10222" s="10"/>
      <c r="L10222" s="21">
        <v>816.01379310344828</v>
      </c>
      <c r="M10222" s="68"/>
      <c r="N10222" s="4"/>
    </row>
    <row r="10223" spans="2:14">
      <c r="B10223" s="59" t="s">
        <v>37200</v>
      </c>
      <c r="C10223" s="7" t="s">
        <v>39371</v>
      </c>
      <c r="I10223" s="64"/>
      <c r="J10223" s="65"/>
      <c r="K10223" s="10"/>
      <c r="L10223" s="21">
        <v>816.01379310344828</v>
      </c>
      <c r="M10223" s="68"/>
      <c r="N10223" s="4"/>
    </row>
    <row r="10224" spans="2:14">
      <c r="B10224" s="59" t="s">
        <v>17437</v>
      </c>
      <c r="C10224" s="7" t="s">
        <v>17438</v>
      </c>
      <c r="I10224" s="64"/>
      <c r="J10224" s="65"/>
      <c r="K10224" s="10"/>
      <c r="L10224" s="21">
        <v>816.01379310344828</v>
      </c>
      <c r="M10224" s="68"/>
      <c r="N10224" s="4"/>
    </row>
    <row r="10225" spans="2:14">
      <c r="B10225" s="59" t="s">
        <v>37201</v>
      </c>
      <c r="C10225" s="7" t="s">
        <v>39372</v>
      </c>
      <c r="I10225" s="64"/>
      <c r="J10225" s="65"/>
      <c r="K10225" s="10"/>
      <c r="L10225" s="21">
        <v>789.11781609195407</v>
      </c>
      <c r="M10225" s="68"/>
      <c r="N10225" s="4"/>
    </row>
    <row r="10226" spans="2:14">
      <c r="B10226" s="59" t="s">
        <v>17439</v>
      </c>
      <c r="C10226" s="7" t="s">
        <v>17440</v>
      </c>
      <c r="I10226" s="64"/>
      <c r="J10226" s="65"/>
      <c r="K10226" s="10"/>
      <c r="L10226" s="21">
        <v>782.01321839080458</v>
      </c>
      <c r="M10226" s="68"/>
      <c r="N10226" s="4"/>
    </row>
    <row r="10227" spans="2:14">
      <c r="B10227" s="59" t="s">
        <v>37202</v>
      </c>
      <c r="C10227" s="7" t="s">
        <v>39373</v>
      </c>
      <c r="I10227" s="64"/>
      <c r="J10227" s="65"/>
      <c r="K10227" s="10"/>
      <c r="L10227" s="21">
        <v>789.11781609195407</v>
      </c>
      <c r="M10227" s="68"/>
      <c r="N10227" s="4"/>
    </row>
    <row r="10228" spans="2:14">
      <c r="B10228" s="59" t="s">
        <v>37203</v>
      </c>
      <c r="C10228" s="7" t="s">
        <v>39374</v>
      </c>
      <c r="I10228" s="64"/>
      <c r="J10228" s="65"/>
      <c r="K10228" s="10"/>
      <c r="L10228" s="21">
        <v>789.11781609195407</v>
      </c>
      <c r="M10228" s="68"/>
      <c r="N10228" s="4"/>
    </row>
    <row r="10229" spans="2:14">
      <c r="B10229" s="59" t="s">
        <v>37204</v>
      </c>
      <c r="C10229" s="7" t="s">
        <v>39375</v>
      </c>
      <c r="I10229" s="64"/>
      <c r="J10229" s="65"/>
      <c r="K10229" s="10"/>
      <c r="L10229" s="21">
        <v>789.11781609195407</v>
      </c>
      <c r="M10229" s="68"/>
      <c r="N10229" s="4"/>
    </row>
    <row r="10230" spans="2:14">
      <c r="B10230" s="59" t="s">
        <v>37205</v>
      </c>
      <c r="C10230" s="7" t="s">
        <v>39376</v>
      </c>
      <c r="I10230" s="64"/>
      <c r="J10230" s="65"/>
      <c r="K10230" s="10"/>
      <c r="L10230" s="21">
        <v>854.07413793103444</v>
      </c>
      <c r="M10230" s="68"/>
      <c r="N10230" s="4"/>
    </row>
    <row r="10231" spans="2:14">
      <c r="B10231" s="59" t="s">
        <v>37206</v>
      </c>
      <c r="C10231" s="7" t="s">
        <v>39377</v>
      </c>
      <c r="I10231" s="64"/>
      <c r="J10231" s="65"/>
      <c r="K10231" s="10"/>
      <c r="L10231" s="21">
        <v>854.07413793103444</v>
      </c>
      <c r="M10231" s="68"/>
      <c r="N10231" s="4"/>
    </row>
    <row r="10232" spans="2:14">
      <c r="B10232" s="59" t="s">
        <v>17441</v>
      </c>
      <c r="C10232" s="7" t="s">
        <v>17442</v>
      </c>
      <c r="I10232" s="64"/>
      <c r="J10232" s="65"/>
      <c r="K10232" s="10"/>
      <c r="L10232" s="21">
        <v>899.23908045977009</v>
      </c>
      <c r="M10232" s="68"/>
      <c r="N10232" s="4"/>
    </row>
    <row r="10233" spans="2:14">
      <c r="B10233" s="59" t="s">
        <v>17443</v>
      </c>
      <c r="C10233" s="7" t="s">
        <v>17444</v>
      </c>
      <c r="I10233" s="64"/>
      <c r="J10233" s="65"/>
      <c r="K10233" s="10"/>
      <c r="L10233" s="21">
        <v>899.23908045977009</v>
      </c>
      <c r="M10233" s="68"/>
      <c r="N10233" s="4"/>
    </row>
    <row r="10234" spans="2:14">
      <c r="B10234" s="59" t="s">
        <v>37207</v>
      </c>
      <c r="C10234" s="7" t="s">
        <v>39378</v>
      </c>
      <c r="I10234" s="64"/>
      <c r="J10234" s="65"/>
      <c r="K10234" s="10"/>
      <c r="L10234" s="21">
        <v>899.23908045977009</v>
      </c>
      <c r="M10234" s="68"/>
      <c r="N10234" s="4"/>
    </row>
    <row r="10235" spans="2:14">
      <c r="B10235" s="59" t="s">
        <v>37208</v>
      </c>
      <c r="C10235" s="7" t="s">
        <v>39379</v>
      </c>
      <c r="I10235" s="64"/>
      <c r="J10235" s="65"/>
      <c r="K10235" s="10"/>
      <c r="L10235" s="21">
        <v>899.23908045977009</v>
      </c>
      <c r="M10235" s="68"/>
      <c r="N10235" s="4"/>
    </row>
    <row r="10236" spans="2:14">
      <c r="B10236" s="59" t="s">
        <v>17445</v>
      </c>
      <c r="C10236" s="7" t="s">
        <v>17446</v>
      </c>
      <c r="I10236" s="64"/>
      <c r="J10236" s="65"/>
      <c r="K10236" s="10"/>
      <c r="L10236" s="21">
        <v>856.10402298850579</v>
      </c>
      <c r="M10236" s="68"/>
      <c r="N10236" s="4"/>
    </row>
    <row r="10237" spans="2:14">
      <c r="B10237" s="59" t="s">
        <v>17447</v>
      </c>
      <c r="C10237" s="7" t="s">
        <v>17448</v>
      </c>
      <c r="I10237" s="64"/>
      <c r="J10237" s="65"/>
      <c r="K10237" s="10"/>
      <c r="L10237" s="21">
        <v>856.10402298850579</v>
      </c>
      <c r="M10237" s="68"/>
      <c r="N10237" s="4"/>
    </row>
    <row r="10238" spans="2:14">
      <c r="B10238" s="59" t="s">
        <v>17449</v>
      </c>
      <c r="C10238" s="7" t="s">
        <v>17450</v>
      </c>
      <c r="I10238" s="64"/>
      <c r="J10238" s="65"/>
      <c r="K10238" s="10"/>
      <c r="L10238" s="21">
        <v>856.10402298850579</v>
      </c>
      <c r="M10238" s="68"/>
      <c r="N10238" s="4"/>
    </row>
    <row r="10239" spans="2:14">
      <c r="B10239" s="59" t="s">
        <v>17451</v>
      </c>
      <c r="C10239" s="7" t="s">
        <v>17452</v>
      </c>
      <c r="I10239" s="64"/>
      <c r="J10239" s="65"/>
      <c r="K10239" s="10"/>
      <c r="L10239" s="21">
        <v>767.29655172413788</v>
      </c>
      <c r="M10239" s="68"/>
      <c r="N10239" s="4"/>
    </row>
    <row r="10240" spans="2:14">
      <c r="B10240" s="59" t="s">
        <v>17453</v>
      </c>
      <c r="C10240" s="7" t="s">
        <v>17454</v>
      </c>
      <c r="I10240" s="64"/>
      <c r="J10240" s="65"/>
      <c r="K10240" s="10"/>
      <c r="L10240" s="21">
        <v>856.10402298850579</v>
      </c>
      <c r="M10240" s="68"/>
      <c r="N10240" s="4"/>
    </row>
    <row r="10241" spans="2:14">
      <c r="B10241" s="59" t="s">
        <v>17455</v>
      </c>
      <c r="C10241" s="7" t="s">
        <v>17456</v>
      </c>
      <c r="I10241" s="64"/>
      <c r="J10241" s="65"/>
      <c r="K10241" s="10"/>
      <c r="L10241" s="21">
        <v>856.10402298850579</v>
      </c>
      <c r="M10241" s="68"/>
      <c r="N10241" s="4"/>
    </row>
    <row r="10242" spans="2:14">
      <c r="B10242" s="59" t="s">
        <v>17457</v>
      </c>
      <c r="C10242" s="7" t="s">
        <v>17458</v>
      </c>
      <c r="I10242" s="64"/>
      <c r="J10242" s="65"/>
      <c r="K10242" s="10"/>
      <c r="L10242" s="21">
        <v>767.29655172413788</v>
      </c>
      <c r="M10242" s="68"/>
      <c r="N10242" s="4"/>
    </row>
    <row r="10243" spans="2:14">
      <c r="B10243" s="59" t="s">
        <v>37209</v>
      </c>
      <c r="C10243" s="7" t="s">
        <v>39380</v>
      </c>
      <c r="I10243" s="64"/>
      <c r="J10243" s="65"/>
      <c r="K10243" s="10"/>
      <c r="L10243" s="21">
        <v>767.29655172413788</v>
      </c>
      <c r="M10243" s="68"/>
      <c r="N10243" s="4"/>
    </row>
    <row r="10244" spans="2:14">
      <c r="B10244" s="59" t="s">
        <v>17459</v>
      </c>
      <c r="C10244" s="7" t="s">
        <v>17460</v>
      </c>
      <c r="I10244" s="64"/>
      <c r="J10244" s="65"/>
      <c r="K10244" s="10"/>
      <c r="L10244" s="21">
        <v>1009.8678160919541</v>
      </c>
      <c r="M10244" s="68"/>
      <c r="N10244" s="4"/>
    </row>
    <row r="10245" spans="2:14">
      <c r="B10245" s="59" t="s">
        <v>17461</v>
      </c>
      <c r="C10245" s="7" t="s">
        <v>17462</v>
      </c>
      <c r="I10245" s="64"/>
      <c r="J10245" s="65"/>
      <c r="K10245" s="10"/>
      <c r="L10245" s="21">
        <v>1009.8678160919541</v>
      </c>
      <c r="M10245" s="68"/>
      <c r="N10245" s="4"/>
    </row>
    <row r="10246" spans="2:14">
      <c r="B10246" s="59" t="s">
        <v>37210</v>
      </c>
      <c r="C10246" s="7" t="s">
        <v>39381</v>
      </c>
      <c r="I10246" s="64"/>
      <c r="J10246" s="65"/>
      <c r="K10246" s="10"/>
      <c r="L10246" s="21">
        <v>767.29655172413788</v>
      </c>
      <c r="M10246" s="68"/>
      <c r="N10246" s="4"/>
    </row>
    <row r="10247" spans="2:14">
      <c r="B10247" s="59" t="s">
        <v>37211</v>
      </c>
      <c r="C10247" s="7" t="s">
        <v>39382</v>
      </c>
      <c r="I10247" s="64"/>
      <c r="J10247" s="65"/>
      <c r="K10247" s="10"/>
      <c r="L10247" s="21">
        <v>939.3293103448276</v>
      </c>
      <c r="M10247" s="68"/>
      <c r="N10247" s="4"/>
    </row>
    <row r="10248" spans="2:14">
      <c r="B10248" s="59" t="s">
        <v>37212</v>
      </c>
      <c r="C10248" s="7" t="s">
        <v>39383</v>
      </c>
      <c r="I10248" s="64"/>
      <c r="J10248" s="65"/>
      <c r="K10248" s="10"/>
      <c r="L10248" s="21">
        <v>939.3293103448276</v>
      </c>
      <c r="M10248" s="68"/>
      <c r="N10248" s="4"/>
    </row>
    <row r="10249" spans="2:14">
      <c r="B10249" s="59" t="s">
        <v>37213</v>
      </c>
      <c r="C10249" s="7" t="s">
        <v>39384</v>
      </c>
      <c r="I10249" s="64"/>
      <c r="J10249" s="65"/>
      <c r="K10249" s="10"/>
      <c r="L10249" s="21">
        <v>939.3293103448276</v>
      </c>
      <c r="M10249" s="68"/>
      <c r="N10249" s="4"/>
    </row>
    <row r="10250" spans="2:14">
      <c r="B10250" s="59" t="s">
        <v>37214</v>
      </c>
      <c r="C10250" s="7" t="s">
        <v>39385</v>
      </c>
      <c r="I10250" s="64"/>
      <c r="J10250" s="65"/>
      <c r="K10250" s="10"/>
      <c r="L10250" s="21">
        <v>939.3293103448276</v>
      </c>
      <c r="M10250" s="68"/>
      <c r="N10250" s="4"/>
    </row>
    <row r="10251" spans="2:14">
      <c r="B10251" s="59" t="s">
        <v>37215</v>
      </c>
      <c r="C10251" s="7" t="s">
        <v>39386</v>
      </c>
      <c r="I10251" s="64"/>
      <c r="J10251" s="65"/>
      <c r="K10251" s="10"/>
      <c r="L10251" s="21">
        <v>939.3293103448276</v>
      </c>
      <c r="M10251" s="68"/>
      <c r="N10251" s="4"/>
    </row>
    <row r="10252" spans="2:14">
      <c r="B10252" s="59" t="s">
        <v>37216</v>
      </c>
      <c r="C10252" s="7" t="s">
        <v>39387</v>
      </c>
      <c r="I10252" s="64"/>
      <c r="J10252" s="65"/>
      <c r="K10252" s="10"/>
      <c r="L10252" s="21">
        <v>939.3293103448276</v>
      </c>
      <c r="M10252" s="68"/>
      <c r="N10252" s="4"/>
    </row>
    <row r="10253" spans="2:14">
      <c r="B10253" s="59" t="s">
        <v>37217</v>
      </c>
      <c r="C10253" s="7" t="s">
        <v>39388</v>
      </c>
      <c r="I10253" s="64"/>
      <c r="J10253" s="65"/>
      <c r="K10253" s="10"/>
      <c r="L10253" s="21">
        <v>939.3293103448276</v>
      </c>
      <c r="M10253" s="68"/>
      <c r="N10253" s="4"/>
    </row>
    <row r="10254" spans="2:14">
      <c r="B10254" s="59" t="s">
        <v>37218</v>
      </c>
      <c r="C10254" s="7" t="s">
        <v>39389</v>
      </c>
      <c r="I10254" s="64"/>
      <c r="J10254" s="65"/>
      <c r="K10254" s="10"/>
      <c r="L10254" s="21">
        <v>1197.1247126436781</v>
      </c>
      <c r="M10254" s="68"/>
      <c r="N10254" s="4"/>
    </row>
    <row r="10255" spans="2:14">
      <c r="B10255" s="59" t="s">
        <v>37219</v>
      </c>
      <c r="C10255" s="7" t="s">
        <v>39390</v>
      </c>
      <c r="I10255" s="64"/>
      <c r="J10255" s="65"/>
      <c r="K10255" s="10"/>
      <c r="L10255" s="21">
        <v>1197.1247126436781</v>
      </c>
      <c r="M10255" s="68"/>
      <c r="N10255" s="4"/>
    </row>
    <row r="10256" spans="2:14">
      <c r="B10256" s="59" t="s">
        <v>37220</v>
      </c>
      <c r="C10256" s="7" t="s">
        <v>39391</v>
      </c>
      <c r="I10256" s="64"/>
      <c r="J10256" s="65"/>
      <c r="K10256" s="10"/>
      <c r="L10256" s="21">
        <v>1197.1247126436781</v>
      </c>
      <c r="M10256" s="68"/>
      <c r="N10256" s="4"/>
    </row>
    <row r="10257" spans="2:14">
      <c r="B10257" s="59" t="s">
        <v>37221</v>
      </c>
      <c r="C10257" s="7" t="s">
        <v>39392</v>
      </c>
      <c r="I10257" s="64"/>
      <c r="J10257" s="65"/>
      <c r="K10257" s="10"/>
      <c r="L10257" s="21">
        <v>1197.1247126436781</v>
      </c>
      <c r="M10257" s="68"/>
      <c r="N10257" s="4"/>
    </row>
    <row r="10258" spans="2:14">
      <c r="B10258" s="59" t="s">
        <v>37222</v>
      </c>
      <c r="C10258" s="7" t="s">
        <v>39393</v>
      </c>
      <c r="I10258" s="64"/>
      <c r="J10258" s="65"/>
      <c r="K10258" s="10"/>
      <c r="L10258" s="21">
        <v>1433.0988505747127</v>
      </c>
      <c r="M10258" s="68"/>
      <c r="N10258" s="4"/>
    </row>
    <row r="10259" spans="2:14">
      <c r="B10259" s="59" t="s">
        <v>37223</v>
      </c>
      <c r="C10259" s="7" t="s">
        <v>39394</v>
      </c>
      <c r="I10259" s="64"/>
      <c r="J10259" s="65"/>
      <c r="K10259" s="10"/>
      <c r="L10259" s="21">
        <v>1433.0988505747127</v>
      </c>
      <c r="M10259" s="68"/>
      <c r="N10259" s="4"/>
    </row>
    <row r="10260" spans="2:14">
      <c r="B10260" s="59" t="s">
        <v>37224</v>
      </c>
      <c r="C10260" s="7" t="s">
        <v>39395</v>
      </c>
      <c r="I10260" s="64"/>
      <c r="J10260" s="65"/>
      <c r="K10260" s="10"/>
      <c r="L10260" s="21">
        <v>1433.0988505747127</v>
      </c>
      <c r="M10260" s="68"/>
      <c r="N10260" s="4"/>
    </row>
    <row r="10261" spans="2:14">
      <c r="B10261" s="59" t="s">
        <v>37225</v>
      </c>
      <c r="C10261" s="7" t="s">
        <v>39396</v>
      </c>
      <c r="I10261" s="64"/>
      <c r="J10261" s="65"/>
      <c r="K10261" s="10"/>
      <c r="L10261" s="21">
        <v>1556.9218390804597</v>
      </c>
      <c r="M10261" s="68"/>
      <c r="N10261" s="4"/>
    </row>
    <row r="10262" spans="2:14">
      <c r="B10262" s="59" t="s">
        <v>37226</v>
      </c>
      <c r="C10262" s="7" t="s">
        <v>39397</v>
      </c>
      <c r="I10262" s="64"/>
      <c r="J10262" s="65"/>
      <c r="K10262" s="10"/>
      <c r="L10262" s="21">
        <v>1556.9218390804597</v>
      </c>
      <c r="M10262" s="68"/>
      <c r="N10262" s="4"/>
    </row>
    <row r="10263" spans="2:14">
      <c r="B10263" s="59" t="s">
        <v>37227</v>
      </c>
      <c r="C10263" s="7" t="s">
        <v>39398</v>
      </c>
      <c r="I10263" s="64"/>
      <c r="J10263" s="65"/>
      <c r="K10263" s="10"/>
      <c r="L10263" s="21">
        <v>1556.9218390804597</v>
      </c>
      <c r="M10263" s="68"/>
      <c r="N10263" s="4"/>
    </row>
    <row r="10264" spans="2:14">
      <c r="B10264" s="59" t="s">
        <v>17463</v>
      </c>
      <c r="C10264" s="7" t="s">
        <v>17464</v>
      </c>
      <c r="I10264" s="64"/>
      <c r="J10264" s="65"/>
      <c r="K10264" s="10"/>
      <c r="L10264" s="21">
        <v>1557.9367816091954</v>
      </c>
      <c r="M10264" s="68"/>
      <c r="N10264" s="4"/>
    </row>
    <row r="10265" spans="2:14">
      <c r="B10265" s="59" t="s">
        <v>37228</v>
      </c>
      <c r="C10265" s="7" t="s">
        <v>39399</v>
      </c>
      <c r="I10265" s="64"/>
      <c r="J10265" s="65"/>
      <c r="K10265" s="10"/>
      <c r="L10265" s="21">
        <v>1557.9367816091954</v>
      </c>
      <c r="M10265" s="68"/>
      <c r="N10265" s="4"/>
    </row>
    <row r="10266" spans="2:14">
      <c r="B10266" s="59" t="s">
        <v>37229</v>
      </c>
      <c r="C10266" s="7" t="s">
        <v>39400</v>
      </c>
      <c r="I10266" s="64"/>
      <c r="J10266" s="65"/>
      <c r="K10266" s="10"/>
      <c r="L10266" s="21">
        <v>1557.9367816091954</v>
      </c>
      <c r="M10266" s="68"/>
      <c r="N10266" s="4"/>
    </row>
    <row r="10267" spans="2:14">
      <c r="B10267" s="59" t="s">
        <v>37230</v>
      </c>
      <c r="C10267" s="7" t="s">
        <v>39401</v>
      </c>
      <c r="I10267" s="64"/>
      <c r="J10267" s="65"/>
      <c r="K10267" s="10"/>
      <c r="L10267" s="21">
        <v>1713.730459770115</v>
      </c>
      <c r="M10267" s="68"/>
      <c r="N10267" s="4"/>
    </row>
    <row r="10268" spans="2:14">
      <c r="B10268" s="59" t="s">
        <v>37231</v>
      </c>
      <c r="C10268" s="7" t="s">
        <v>39402</v>
      </c>
      <c r="I10268" s="64"/>
      <c r="J10268" s="65"/>
      <c r="K10268" s="10"/>
      <c r="L10268" s="21">
        <v>1713.730459770115</v>
      </c>
      <c r="M10268" s="68"/>
      <c r="N10268" s="4"/>
    </row>
    <row r="10269" spans="2:14">
      <c r="B10269" s="59" t="s">
        <v>37232</v>
      </c>
      <c r="C10269" s="7" t="s">
        <v>39403</v>
      </c>
      <c r="I10269" s="64"/>
      <c r="J10269" s="65"/>
      <c r="K10269" s="10"/>
      <c r="L10269" s="21">
        <v>1713.730459770115</v>
      </c>
      <c r="M10269" s="68"/>
      <c r="N10269" s="4"/>
    </row>
    <row r="10270" spans="2:14">
      <c r="B10270" s="59" t="s">
        <v>37233</v>
      </c>
      <c r="C10270" s="7" t="s">
        <v>39404</v>
      </c>
      <c r="I10270" s="64"/>
      <c r="J10270" s="65"/>
      <c r="K10270" s="10"/>
      <c r="L10270" s="21">
        <v>2381.5626436781608</v>
      </c>
      <c r="M10270" s="68"/>
      <c r="N10270" s="4"/>
    </row>
    <row r="10271" spans="2:14">
      <c r="B10271" s="59" t="s">
        <v>37234</v>
      </c>
      <c r="C10271" s="7" t="s">
        <v>39405</v>
      </c>
      <c r="I10271" s="64"/>
      <c r="J10271" s="65"/>
      <c r="K10271" s="10"/>
      <c r="L10271" s="21">
        <v>2381.5626436781608</v>
      </c>
      <c r="M10271" s="68"/>
      <c r="N10271" s="4"/>
    </row>
    <row r="10272" spans="2:14">
      <c r="B10272" s="59" t="s">
        <v>37235</v>
      </c>
      <c r="C10272" s="7" t="s">
        <v>39406</v>
      </c>
      <c r="I10272" s="64"/>
      <c r="J10272" s="65"/>
      <c r="K10272" s="10"/>
      <c r="L10272" s="21">
        <v>2381.5626436781608</v>
      </c>
      <c r="M10272" s="68"/>
      <c r="N10272" s="4"/>
    </row>
    <row r="10273" spans="2:14">
      <c r="B10273" s="59" t="s">
        <v>37236</v>
      </c>
      <c r="C10273" s="7" t="s">
        <v>39407</v>
      </c>
      <c r="I10273" s="64"/>
      <c r="J10273" s="65"/>
      <c r="K10273" s="10"/>
      <c r="L10273" s="21">
        <v>2571.864367816092</v>
      </c>
      <c r="M10273" s="68"/>
      <c r="N10273" s="4"/>
    </row>
    <row r="10274" spans="2:14">
      <c r="B10274" s="59" t="s">
        <v>37237</v>
      </c>
      <c r="C10274" s="7" t="s">
        <v>39408</v>
      </c>
      <c r="I10274" s="64"/>
      <c r="J10274" s="65"/>
      <c r="K10274" s="10"/>
      <c r="L10274" s="21">
        <v>2571.864367816092</v>
      </c>
      <c r="M10274" s="68"/>
      <c r="N10274" s="4"/>
    </row>
    <row r="10275" spans="2:14">
      <c r="B10275" s="59" t="s">
        <v>37238</v>
      </c>
      <c r="C10275" s="7" t="s">
        <v>39409</v>
      </c>
      <c r="I10275" s="64"/>
      <c r="J10275" s="65"/>
      <c r="K10275" s="10"/>
      <c r="L10275" s="21">
        <v>2571.864367816092</v>
      </c>
      <c r="M10275" s="68"/>
      <c r="N10275" s="4"/>
    </row>
    <row r="10276" spans="2:14">
      <c r="B10276" s="59" t="s">
        <v>37239</v>
      </c>
      <c r="C10276" s="7" t="s">
        <v>39410</v>
      </c>
      <c r="I10276" s="64"/>
      <c r="J10276" s="65"/>
      <c r="K10276" s="10"/>
      <c r="L10276" s="21">
        <v>2710.9114942528736</v>
      </c>
      <c r="M10276" s="68"/>
      <c r="N10276" s="4"/>
    </row>
    <row r="10277" spans="2:14">
      <c r="B10277" s="59" t="s">
        <v>37240</v>
      </c>
      <c r="C10277" s="7" t="s">
        <v>39411</v>
      </c>
      <c r="I10277" s="64"/>
      <c r="J10277" s="65"/>
      <c r="K10277" s="10"/>
      <c r="L10277" s="21">
        <v>2710.9114942528736</v>
      </c>
      <c r="M10277" s="68"/>
      <c r="N10277" s="4"/>
    </row>
    <row r="10278" spans="2:14">
      <c r="B10278" s="59" t="s">
        <v>37241</v>
      </c>
      <c r="C10278" s="7" t="s">
        <v>39412</v>
      </c>
      <c r="I10278" s="64"/>
      <c r="J10278" s="65"/>
      <c r="K10278" s="10"/>
      <c r="L10278" s="21">
        <v>2710.9114942528736</v>
      </c>
      <c r="M10278" s="68"/>
      <c r="N10278" s="4"/>
    </row>
    <row r="10279" spans="2:14">
      <c r="B10279" s="59" t="s">
        <v>37242</v>
      </c>
      <c r="C10279" s="7" t="s">
        <v>39413</v>
      </c>
      <c r="I10279" s="64"/>
      <c r="J10279" s="65"/>
      <c r="K10279" s="10"/>
      <c r="L10279" s="21">
        <v>2873.302298850575</v>
      </c>
      <c r="M10279" s="68"/>
      <c r="N10279" s="4"/>
    </row>
    <row r="10280" spans="2:14">
      <c r="B10280" s="59" t="s">
        <v>37243</v>
      </c>
      <c r="C10280" s="7" t="s">
        <v>39414</v>
      </c>
      <c r="I10280" s="64"/>
      <c r="J10280" s="65"/>
      <c r="K10280" s="10"/>
      <c r="L10280" s="21">
        <v>2873.302298850575</v>
      </c>
      <c r="M10280" s="68"/>
      <c r="N10280" s="4"/>
    </row>
    <row r="10281" spans="2:14">
      <c r="B10281" s="59" t="s">
        <v>37244</v>
      </c>
      <c r="C10281" s="7" t="s">
        <v>39415</v>
      </c>
      <c r="I10281" s="64"/>
      <c r="J10281" s="65"/>
      <c r="K10281" s="10"/>
      <c r="L10281" s="21">
        <v>2873.302298850575</v>
      </c>
      <c r="M10281" s="68"/>
      <c r="N10281" s="4"/>
    </row>
    <row r="10282" spans="2:14">
      <c r="B10282" s="59" t="s">
        <v>17465</v>
      </c>
      <c r="C10282" s="7" t="s">
        <v>17466</v>
      </c>
      <c r="I10282" s="64"/>
      <c r="J10282" s="65"/>
      <c r="K10282" s="10"/>
      <c r="L10282" s="21">
        <v>1932.4505747126436</v>
      </c>
      <c r="M10282" s="68"/>
      <c r="N10282" s="4"/>
    </row>
    <row r="10283" spans="2:14">
      <c r="B10283" s="59" t="s">
        <v>37245</v>
      </c>
      <c r="C10283" s="7" t="s">
        <v>39416</v>
      </c>
      <c r="I10283" s="64"/>
      <c r="J10283" s="65"/>
      <c r="K10283" s="10"/>
      <c r="L10283" s="21">
        <v>4290.6695402298856</v>
      </c>
      <c r="M10283" s="68"/>
      <c r="N10283" s="4"/>
    </row>
    <row r="10284" spans="2:14">
      <c r="B10284" s="59" t="s">
        <v>37246</v>
      </c>
      <c r="C10284" s="7" t="s">
        <v>39417</v>
      </c>
      <c r="I10284" s="64"/>
      <c r="J10284" s="65"/>
      <c r="K10284" s="10"/>
      <c r="L10284" s="21">
        <v>7151.7925287356329</v>
      </c>
      <c r="M10284" s="68"/>
      <c r="N10284" s="4"/>
    </row>
    <row r="10285" spans="2:14">
      <c r="B10285" s="59" t="s">
        <v>37247</v>
      </c>
      <c r="C10285" s="7" t="s">
        <v>39418</v>
      </c>
      <c r="I10285" s="64"/>
      <c r="J10285" s="65"/>
      <c r="K10285" s="10"/>
      <c r="L10285" s="21">
        <v>10195.097701149425</v>
      </c>
      <c r="M10285" s="68"/>
      <c r="N10285" s="4"/>
    </row>
    <row r="10286" spans="2:14">
      <c r="B10286" s="59" t="s">
        <v>37248</v>
      </c>
      <c r="C10286" s="7" t="s">
        <v>39419</v>
      </c>
      <c r="I10286" s="64"/>
      <c r="J10286" s="65"/>
      <c r="K10286" s="10"/>
      <c r="L10286" s="21">
        <v>12953.204022988506</v>
      </c>
      <c r="M10286" s="68"/>
      <c r="N10286" s="4"/>
    </row>
    <row r="10287" spans="2:14">
      <c r="B10287" s="59" t="s">
        <v>17467</v>
      </c>
      <c r="C10287" s="7" t="s">
        <v>17468</v>
      </c>
      <c r="I10287" s="64"/>
      <c r="J10287" s="65"/>
      <c r="K10287" s="10"/>
      <c r="L10287" s="21">
        <v>19481.821839080461</v>
      </c>
      <c r="M10287" s="68"/>
      <c r="N10287" s="4"/>
    </row>
    <row r="10288" spans="2:14">
      <c r="B10288" s="59" t="s">
        <v>17469</v>
      </c>
      <c r="C10288" s="7" t="s">
        <v>17470</v>
      </c>
      <c r="I10288" s="64"/>
      <c r="J10288" s="65"/>
      <c r="K10288" s="10"/>
      <c r="L10288" s="21">
        <v>22404.348850574715</v>
      </c>
      <c r="M10288" s="68"/>
      <c r="N10288" s="4"/>
    </row>
    <row r="10289" spans="2:14">
      <c r="B10289" s="59" t="s">
        <v>17471</v>
      </c>
      <c r="C10289" s="7" t="s">
        <v>17472</v>
      </c>
      <c r="I10289" s="64"/>
      <c r="J10289" s="65"/>
      <c r="K10289" s="10"/>
      <c r="L10289" s="21">
        <v>21430.004022988505</v>
      </c>
      <c r="M10289" s="68"/>
      <c r="N10289" s="4"/>
    </row>
    <row r="10290" spans="2:14">
      <c r="B10290" s="59" t="s">
        <v>17473</v>
      </c>
      <c r="C10290" s="7" t="s">
        <v>17474</v>
      </c>
      <c r="I10290" s="64"/>
      <c r="J10290" s="65"/>
      <c r="K10290" s="10"/>
      <c r="L10290" s="21">
        <v>24644.327011494253</v>
      </c>
      <c r="M10290" s="68"/>
      <c r="N10290" s="4"/>
    </row>
    <row r="10291" spans="2:14">
      <c r="B10291" s="59" t="s">
        <v>17475</v>
      </c>
      <c r="C10291" s="7" t="s">
        <v>17476</v>
      </c>
      <c r="I10291" s="64"/>
      <c r="J10291" s="65"/>
      <c r="K10291" s="10"/>
      <c r="L10291" s="21">
        <v>452.66436781609195</v>
      </c>
      <c r="M10291" s="68"/>
      <c r="N10291" s="4"/>
    </row>
    <row r="10292" spans="2:14">
      <c r="B10292" s="59" t="s">
        <v>17477</v>
      </c>
      <c r="C10292" s="7" t="s">
        <v>17478</v>
      </c>
      <c r="I10292" s="64"/>
      <c r="J10292" s="65"/>
      <c r="K10292" s="10"/>
      <c r="L10292" s="21">
        <v>710.45977011494256</v>
      </c>
      <c r="M10292" s="68"/>
      <c r="N10292" s="4"/>
    </row>
    <row r="10293" spans="2:14">
      <c r="B10293" s="59" t="s">
        <v>37249</v>
      </c>
      <c r="C10293" s="7" t="s">
        <v>39420</v>
      </c>
      <c r="I10293" s="64"/>
      <c r="J10293" s="65"/>
      <c r="K10293" s="10"/>
      <c r="L10293" s="21">
        <v>839.35747126436786</v>
      </c>
      <c r="M10293" s="68"/>
      <c r="N10293" s="4"/>
    </row>
    <row r="10294" spans="2:14">
      <c r="B10294" s="59" t="s">
        <v>17479</v>
      </c>
      <c r="C10294" s="7" t="s">
        <v>17480</v>
      </c>
      <c r="I10294" s="64"/>
      <c r="J10294" s="65"/>
      <c r="K10294" s="10"/>
      <c r="L10294" s="21">
        <v>71722.943678160926</v>
      </c>
      <c r="M10294" s="68"/>
      <c r="N10294" s="4"/>
    </row>
    <row r="10295" spans="2:14">
      <c r="B10295" s="59" t="s">
        <v>17481</v>
      </c>
      <c r="C10295" s="7" t="s">
        <v>17482</v>
      </c>
      <c r="I10295" s="64"/>
      <c r="J10295" s="65"/>
      <c r="K10295" s="10"/>
      <c r="L10295" s="21">
        <v>1150.9448275862069</v>
      </c>
      <c r="M10295" s="68"/>
      <c r="N10295" s="4"/>
    </row>
    <row r="10296" spans="2:14">
      <c r="B10296" s="59" t="s">
        <v>37250</v>
      </c>
      <c r="C10296" s="7" t="s">
        <v>39421</v>
      </c>
      <c r="I10296" s="64"/>
      <c r="J10296" s="65"/>
      <c r="K10296" s="10"/>
      <c r="L10296" s="21">
        <v>410.54425287356321</v>
      </c>
      <c r="M10296" s="68"/>
      <c r="N10296" s="4"/>
    </row>
    <row r="10297" spans="2:14">
      <c r="B10297" s="59" t="s">
        <v>37251</v>
      </c>
      <c r="C10297" s="7" t="s">
        <v>39422</v>
      </c>
      <c r="I10297" s="64"/>
      <c r="J10297" s="65"/>
      <c r="K10297" s="10"/>
      <c r="L10297" s="21">
        <v>615.56264367816084</v>
      </c>
      <c r="M10297" s="68"/>
      <c r="N10297" s="4"/>
    </row>
    <row r="10298" spans="2:14">
      <c r="B10298" s="59" t="s">
        <v>37252</v>
      </c>
      <c r="C10298" s="7" t="s">
        <v>39423</v>
      </c>
      <c r="I10298" s="64"/>
      <c r="J10298" s="65"/>
      <c r="K10298" s="10"/>
      <c r="L10298" s="21">
        <v>410.54425287356321</v>
      </c>
      <c r="M10298" s="68"/>
      <c r="N10298" s="4"/>
    </row>
    <row r="10299" spans="2:14">
      <c r="B10299" s="59" t="s">
        <v>37253</v>
      </c>
      <c r="C10299" s="7" t="s">
        <v>39424</v>
      </c>
      <c r="I10299" s="64"/>
      <c r="J10299" s="65"/>
      <c r="K10299" s="10"/>
      <c r="L10299" s="21">
        <v>615.56264367816084</v>
      </c>
      <c r="M10299" s="68"/>
      <c r="N10299" s="4"/>
    </row>
    <row r="10300" spans="2:14">
      <c r="B10300" s="59" t="s">
        <v>37254</v>
      </c>
      <c r="C10300" s="7" t="s">
        <v>39425</v>
      </c>
      <c r="I10300" s="64"/>
      <c r="J10300" s="65"/>
      <c r="K10300" s="10"/>
      <c r="L10300" s="21">
        <v>50.747126436781606</v>
      </c>
      <c r="M10300" s="68"/>
      <c r="N10300" s="4"/>
    </row>
    <row r="10301" spans="2:14">
      <c r="B10301" s="59" t="s">
        <v>37255</v>
      </c>
      <c r="C10301" s="7" t="s">
        <v>39426</v>
      </c>
      <c r="I10301" s="64"/>
      <c r="J10301" s="65"/>
      <c r="K10301" s="10"/>
      <c r="L10301" s="21">
        <v>76.628160919540235</v>
      </c>
      <c r="M10301" s="68"/>
      <c r="N10301" s="4"/>
    </row>
    <row r="10302" spans="2:14">
      <c r="B10302" s="59" t="s">
        <v>37256</v>
      </c>
      <c r="C10302" s="7" t="s">
        <v>39427</v>
      </c>
      <c r="I10302" s="64"/>
      <c r="J10302" s="65"/>
      <c r="K10302" s="10"/>
      <c r="L10302" s="21">
        <v>114.68850574712643</v>
      </c>
      <c r="M10302" s="68"/>
      <c r="N10302" s="4"/>
    </row>
    <row r="10303" spans="2:14">
      <c r="B10303" s="59" t="s">
        <v>17483</v>
      </c>
      <c r="C10303" s="7" t="s">
        <v>17484</v>
      </c>
      <c r="I10303" s="64"/>
      <c r="J10303" s="65"/>
      <c r="K10303" s="10"/>
      <c r="L10303" s="21">
        <v>152.74885057471266</v>
      </c>
      <c r="M10303" s="68"/>
      <c r="N10303" s="4"/>
    </row>
    <row r="10304" spans="2:14">
      <c r="B10304" s="59" t="s">
        <v>37257</v>
      </c>
      <c r="C10304" s="7" t="s">
        <v>39428</v>
      </c>
      <c r="I10304" s="64"/>
      <c r="J10304" s="65"/>
      <c r="K10304" s="10"/>
      <c r="L10304" s="21">
        <v>228.86954022988508</v>
      </c>
      <c r="M10304" s="68"/>
      <c r="N10304" s="4"/>
    </row>
    <row r="10305" spans="2:14">
      <c r="B10305" s="59" t="s">
        <v>37258</v>
      </c>
      <c r="C10305" s="7" t="s">
        <v>39429</v>
      </c>
      <c r="I10305" s="64"/>
      <c r="J10305" s="65"/>
      <c r="K10305" s="10"/>
      <c r="L10305" s="21">
        <v>61.404022988505751</v>
      </c>
      <c r="M10305" s="68"/>
      <c r="N10305" s="4"/>
    </row>
    <row r="10306" spans="2:14">
      <c r="B10306" s="59" t="s">
        <v>37259</v>
      </c>
      <c r="C10306" s="7" t="s">
        <v>39430</v>
      </c>
      <c r="I10306" s="64"/>
      <c r="J10306" s="65"/>
      <c r="K10306" s="10"/>
      <c r="L10306" s="21">
        <v>92.359770114942521</v>
      </c>
      <c r="M10306" s="68"/>
      <c r="N10306" s="4"/>
    </row>
    <row r="10307" spans="2:14">
      <c r="B10307" s="59" t="s">
        <v>37260</v>
      </c>
      <c r="C10307" s="7" t="s">
        <v>39431</v>
      </c>
      <c r="I10307" s="64"/>
      <c r="J10307" s="65"/>
      <c r="K10307" s="10"/>
      <c r="L10307" s="21">
        <v>138.03218390804597</v>
      </c>
      <c r="M10307" s="68"/>
      <c r="N10307" s="4"/>
    </row>
    <row r="10308" spans="2:14">
      <c r="B10308" s="59" t="s">
        <v>37261</v>
      </c>
      <c r="C10308" s="7" t="s">
        <v>39432</v>
      </c>
      <c r="I10308" s="64"/>
      <c r="J10308" s="65"/>
      <c r="K10308" s="10"/>
      <c r="L10308" s="21">
        <v>167.4655172413793</v>
      </c>
      <c r="M10308" s="68"/>
      <c r="N10308" s="4"/>
    </row>
    <row r="10309" spans="2:14">
      <c r="B10309" s="59" t="s">
        <v>37262</v>
      </c>
      <c r="C10309" s="7" t="s">
        <v>39433</v>
      </c>
      <c r="I10309" s="64"/>
      <c r="J10309" s="65"/>
      <c r="K10309" s="10"/>
      <c r="L10309" s="21">
        <v>229.88448275862069</v>
      </c>
      <c r="M10309" s="68"/>
      <c r="N10309" s="4"/>
    </row>
    <row r="10310" spans="2:14">
      <c r="B10310" s="59" t="s">
        <v>37263</v>
      </c>
      <c r="C10310" s="7" t="s">
        <v>39434</v>
      </c>
      <c r="I10310" s="64"/>
      <c r="J10310" s="65"/>
      <c r="K10310" s="10"/>
      <c r="L10310" s="21">
        <v>90.837356321839067</v>
      </c>
      <c r="M10310" s="68"/>
      <c r="N10310" s="4"/>
    </row>
    <row r="10311" spans="2:14">
      <c r="B10311" s="59" t="s">
        <v>37264</v>
      </c>
      <c r="C10311" s="7" t="s">
        <v>39435</v>
      </c>
      <c r="I10311" s="64"/>
      <c r="J10311" s="65"/>
      <c r="K10311" s="10"/>
      <c r="L10311" s="21">
        <v>136.0022988505747</v>
      </c>
      <c r="M10311" s="68"/>
      <c r="N10311" s="4"/>
    </row>
    <row r="10312" spans="2:14">
      <c r="B10312" s="59" t="s">
        <v>37265</v>
      </c>
      <c r="C10312" s="7" t="s">
        <v>39436</v>
      </c>
      <c r="I10312" s="64"/>
      <c r="J10312" s="65"/>
      <c r="K10312" s="10"/>
      <c r="L10312" s="21">
        <v>204.00344827586207</v>
      </c>
      <c r="M10312" s="68"/>
      <c r="N10312" s="4"/>
    </row>
    <row r="10313" spans="2:14">
      <c r="B10313" s="59" t="s">
        <v>37266</v>
      </c>
      <c r="C10313" s="7" t="s">
        <v>39437</v>
      </c>
      <c r="I10313" s="64"/>
      <c r="J10313" s="65"/>
      <c r="K10313" s="10"/>
      <c r="L10313" s="21">
        <v>272.00459770114941</v>
      </c>
      <c r="M10313" s="68"/>
      <c r="N10313" s="4"/>
    </row>
    <row r="10314" spans="2:14">
      <c r="B10314" s="59" t="s">
        <v>37267</v>
      </c>
      <c r="C10314" s="7" t="s">
        <v>39438</v>
      </c>
      <c r="I10314" s="64"/>
      <c r="J10314" s="65"/>
      <c r="K10314" s="10"/>
      <c r="L10314" s="21">
        <v>408.00689655172414</v>
      </c>
      <c r="M10314" s="68"/>
      <c r="N10314" s="4"/>
    </row>
    <row r="10315" spans="2:14">
      <c r="B10315" s="59" t="s">
        <v>37268</v>
      </c>
      <c r="C10315" s="7" t="s">
        <v>39439</v>
      </c>
      <c r="I10315" s="64"/>
      <c r="J10315" s="65"/>
      <c r="K10315" s="10"/>
      <c r="L10315" s="21">
        <v>118.24080459770116</v>
      </c>
      <c r="M10315" s="68"/>
      <c r="N10315" s="4"/>
    </row>
    <row r="10316" spans="2:14">
      <c r="B10316" s="59" t="s">
        <v>37269</v>
      </c>
      <c r="C10316" s="7" t="s">
        <v>39440</v>
      </c>
      <c r="I10316" s="64"/>
      <c r="J10316" s="65"/>
      <c r="K10316" s="10"/>
      <c r="L10316" s="21">
        <v>177.10747126436783</v>
      </c>
      <c r="M10316" s="68"/>
      <c r="N10316" s="4"/>
    </row>
    <row r="10317" spans="2:14">
      <c r="B10317" s="59" t="s">
        <v>37270</v>
      </c>
      <c r="C10317" s="7" t="s">
        <v>39441</v>
      </c>
      <c r="I10317" s="64"/>
      <c r="J10317" s="65"/>
      <c r="K10317" s="10"/>
      <c r="L10317" s="21">
        <v>265.40747126436781</v>
      </c>
      <c r="M10317" s="68"/>
      <c r="N10317" s="4"/>
    </row>
    <row r="10318" spans="2:14">
      <c r="B10318" s="59" t="s">
        <v>37271</v>
      </c>
      <c r="C10318" s="7" t="s">
        <v>39442</v>
      </c>
      <c r="I10318" s="64"/>
      <c r="J10318" s="65"/>
      <c r="K10318" s="10"/>
      <c r="L10318" s="21">
        <v>354.21494252873566</v>
      </c>
      <c r="M10318" s="68"/>
      <c r="N10318" s="4"/>
    </row>
    <row r="10319" spans="2:14">
      <c r="B10319" s="59" t="s">
        <v>37272</v>
      </c>
      <c r="C10319" s="7" t="s">
        <v>39443</v>
      </c>
      <c r="I10319" s="64"/>
      <c r="J10319" s="65"/>
      <c r="K10319" s="10"/>
      <c r="L10319" s="21">
        <v>530.81494252873563</v>
      </c>
      <c r="M10319" s="68"/>
      <c r="N10319" s="4"/>
    </row>
    <row r="10320" spans="2:14">
      <c r="B10320" s="59" t="s">
        <v>37273</v>
      </c>
      <c r="C10320" s="7" t="s">
        <v>39444</v>
      </c>
      <c r="I10320" s="64"/>
      <c r="J10320" s="65"/>
      <c r="K10320" s="10"/>
      <c r="L10320" s="21">
        <v>2125.2896551724139</v>
      </c>
      <c r="M10320" s="68"/>
      <c r="N10320" s="4"/>
    </row>
    <row r="10321" spans="2:14">
      <c r="B10321" s="59" t="s">
        <v>37274</v>
      </c>
      <c r="C10321" s="7" t="s">
        <v>39445</v>
      </c>
      <c r="I10321" s="64"/>
      <c r="J10321" s="65"/>
      <c r="K10321" s="10"/>
      <c r="L10321" s="21">
        <v>70073.662068965525</v>
      </c>
      <c r="M10321" s="68"/>
      <c r="N10321" s="4"/>
    </row>
    <row r="10322" spans="2:14">
      <c r="B10322" s="59" t="s">
        <v>37275</v>
      </c>
      <c r="C10322" s="7" t="s">
        <v>39446</v>
      </c>
      <c r="I10322" s="64"/>
      <c r="J10322" s="65"/>
      <c r="K10322" s="10"/>
      <c r="L10322" s="21">
        <v>71474.790229885053</v>
      </c>
      <c r="M10322" s="68"/>
      <c r="N10322" s="4"/>
    </row>
    <row r="10323" spans="2:14">
      <c r="B10323" s="59" t="s">
        <v>37276</v>
      </c>
      <c r="C10323" s="7" t="s">
        <v>39447</v>
      </c>
      <c r="I10323" s="64"/>
      <c r="J10323" s="65"/>
      <c r="K10323" s="10"/>
      <c r="L10323" s="21">
        <v>78874.228735632176</v>
      </c>
      <c r="M10323" s="68"/>
      <c r="N10323" s="4"/>
    </row>
    <row r="10324" spans="2:14">
      <c r="B10324" s="59" t="s">
        <v>17485</v>
      </c>
      <c r="C10324" s="7" t="s">
        <v>17486</v>
      </c>
      <c r="I10324" s="64"/>
      <c r="J10324" s="65"/>
      <c r="K10324" s="10"/>
      <c r="L10324" s="21">
        <v>114522.56264367816</v>
      </c>
      <c r="M10324" s="68"/>
      <c r="N10324" s="4"/>
    </row>
    <row r="10325" spans="2:14">
      <c r="B10325" s="59" t="s">
        <v>37277</v>
      </c>
      <c r="C10325" s="7" t="s">
        <v>39448</v>
      </c>
      <c r="I10325" s="64"/>
      <c r="J10325" s="65"/>
      <c r="K10325" s="10"/>
      <c r="L10325" s="21">
        <v>120192.03160919542</v>
      </c>
      <c r="M10325" s="68"/>
      <c r="N10325" s="4"/>
    </row>
    <row r="10326" spans="2:14">
      <c r="B10326" s="59" t="s">
        <v>37278</v>
      </c>
      <c r="C10326" s="7" t="s">
        <v>39449</v>
      </c>
      <c r="I10326" s="64"/>
      <c r="J10326" s="65"/>
      <c r="K10326" s="10"/>
      <c r="L10326" s="21">
        <v>167192.49770114943</v>
      </c>
      <c r="M10326" s="68"/>
      <c r="N10326" s="4"/>
    </row>
    <row r="10327" spans="2:14">
      <c r="B10327" s="59" t="s">
        <v>37279</v>
      </c>
      <c r="C10327" s="7" t="s">
        <v>39450</v>
      </c>
      <c r="I10327" s="64"/>
      <c r="J10327" s="65"/>
      <c r="K10327" s="10"/>
      <c r="L10327" s="21">
        <v>190301.72413793104</v>
      </c>
      <c r="M10327" s="68"/>
      <c r="N10327" s="4"/>
    </row>
    <row r="10328" spans="2:14">
      <c r="B10328" s="59" t="s">
        <v>17487</v>
      </c>
      <c r="C10328" s="7" t="s">
        <v>17488</v>
      </c>
      <c r="I10328" s="64"/>
      <c r="J10328" s="65"/>
      <c r="K10328" s="10"/>
      <c r="L10328" s="21">
        <v>993.62873563218386</v>
      </c>
      <c r="M10328" s="68"/>
      <c r="N10328" s="4"/>
    </row>
    <row r="10329" spans="2:14">
      <c r="B10329" s="59" t="s">
        <v>37280</v>
      </c>
      <c r="C10329" s="7" t="s">
        <v>39451</v>
      </c>
      <c r="I10329" s="64"/>
      <c r="J10329" s="65"/>
      <c r="K10329" s="10"/>
      <c r="L10329" s="21">
        <v>341.02068965517242</v>
      </c>
      <c r="M10329" s="68"/>
      <c r="N10329" s="4"/>
    </row>
    <row r="10330" spans="2:14">
      <c r="B10330" s="59" t="s">
        <v>37281</v>
      </c>
      <c r="C10330" s="7" t="s">
        <v>39452</v>
      </c>
      <c r="I10330" s="64"/>
      <c r="J10330" s="65"/>
      <c r="K10330" s="10"/>
      <c r="L10330" s="21">
        <v>438.45517241379315</v>
      </c>
      <c r="M10330" s="68"/>
      <c r="N10330" s="4"/>
    </row>
    <row r="10331" spans="2:14">
      <c r="B10331" s="59" t="s">
        <v>17489</v>
      </c>
      <c r="C10331" s="7" t="s">
        <v>17490</v>
      </c>
      <c r="I10331" s="64"/>
      <c r="J10331" s="65"/>
      <c r="K10331" s="10"/>
      <c r="L10331" s="21">
        <v>7168.0316091954028</v>
      </c>
      <c r="M10331" s="68"/>
      <c r="N10331" s="4"/>
    </row>
    <row r="10332" spans="2:14">
      <c r="B10332" s="59" t="s">
        <v>17491</v>
      </c>
      <c r="C10332" s="7" t="s">
        <v>17492</v>
      </c>
      <c r="I10332" s="64"/>
      <c r="J10332" s="65"/>
      <c r="K10332" s="10"/>
      <c r="L10332" s="21">
        <v>10277.815517241381</v>
      </c>
      <c r="M10332" s="68"/>
      <c r="N10332" s="4"/>
    </row>
    <row r="10333" spans="2:14">
      <c r="B10333" s="59" t="s">
        <v>17493</v>
      </c>
      <c r="C10333" s="7" t="s">
        <v>17494</v>
      </c>
      <c r="I10333" s="64"/>
      <c r="J10333" s="65"/>
      <c r="K10333" s="10"/>
      <c r="L10333" s="21">
        <v>8028.1954022988502</v>
      </c>
      <c r="M10333" s="68"/>
      <c r="N10333" s="4"/>
    </row>
    <row r="10334" spans="2:14">
      <c r="B10334" s="59" t="s">
        <v>17495</v>
      </c>
      <c r="C10334" s="7" t="s">
        <v>17496</v>
      </c>
      <c r="I10334" s="64"/>
      <c r="J10334" s="65"/>
      <c r="K10334" s="10"/>
      <c r="L10334" s="21">
        <v>11922.529885057473</v>
      </c>
      <c r="M10334" s="68"/>
      <c r="N10334" s="4"/>
    </row>
    <row r="10335" spans="2:14">
      <c r="B10335" s="59" t="s">
        <v>37282</v>
      </c>
      <c r="C10335" s="7" t="s">
        <v>39453</v>
      </c>
      <c r="I10335" s="64"/>
      <c r="J10335" s="65"/>
      <c r="K10335" s="10"/>
      <c r="L10335" s="21">
        <v>28341.255172413792</v>
      </c>
      <c r="M10335" s="68"/>
      <c r="N10335" s="4"/>
    </row>
    <row r="10336" spans="2:14">
      <c r="B10336" s="59" t="s">
        <v>17497</v>
      </c>
      <c r="C10336" s="7" t="s">
        <v>17498</v>
      </c>
      <c r="I10336" s="64"/>
      <c r="J10336" s="65"/>
      <c r="K10336" s="10"/>
      <c r="L10336" s="21">
        <v>76408.933333333334</v>
      </c>
      <c r="M10336" s="68"/>
      <c r="N10336" s="4"/>
    </row>
    <row r="10337" spans="2:14">
      <c r="B10337" s="59" t="s">
        <v>17499</v>
      </c>
      <c r="C10337" s="7" t="s">
        <v>17500</v>
      </c>
      <c r="I10337" s="64"/>
      <c r="J10337" s="65"/>
      <c r="K10337" s="10"/>
      <c r="L10337" s="21">
        <v>2429.7724137931036</v>
      </c>
      <c r="M10337" s="68"/>
      <c r="N10337" s="4"/>
    </row>
    <row r="10338" spans="2:14">
      <c r="B10338" s="59" t="s">
        <v>17501</v>
      </c>
      <c r="C10338" s="7" t="s">
        <v>17502</v>
      </c>
      <c r="I10338" s="64"/>
      <c r="J10338" s="65"/>
      <c r="K10338" s="10"/>
      <c r="L10338" s="21">
        <v>3329.0114942528739</v>
      </c>
      <c r="M10338" s="68"/>
      <c r="N10338" s="4"/>
    </row>
    <row r="10339" spans="2:14">
      <c r="B10339" s="59" t="s">
        <v>17503</v>
      </c>
      <c r="C10339" s="7" t="s">
        <v>17504</v>
      </c>
      <c r="I10339" s="64"/>
      <c r="J10339" s="65"/>
      <c r="K10339" s="10"/>
      <c r="L10339" s="21">
        <v>2905.7804597701152</v>
      </c>
      <c r="M10339" s="68"/>
      <c r="N10339" s="4"/>
    </row>
    <row r="10340" spans="2:14">
      <c r="B10340" s="59" t="s">
        <v>17505</v>
      </c>
      <c r="C10340" s="7" t="s">
        <v>17506</v>
      </c>
      <c r="I10340" s="64"/>
      <c r="J10340" s="65"/>
      <c r="K10340" s="10"/>
      <c r="L10340" s="21">
        <v>3715.7045977011494</v>
      </c>
      <c r="M10340" s="68"/>
      <c r="N10340" s="4"/>
    </row>
    <row r="10341" spans="2:14">
      <c r="B10341" s="59" t="s">
        <v>37283</v>
      </c>
      <c r="C10341" s="7" t="s">
        <v>39454</v>
      </c>
      <c r="I10341" s="64"/>
      <c r="J10341" s="65"/>
      <c r="K10341" s="10"/>
      <c r="L10341" s="21">
        <v>6018.1017241379304</v>
      </c>
      <c r="M10341" s="68"/>
      <c r="N10341" s="4"/>
    </row>
    <row r="10342" spans="2:14">
      <c r="B10342" s="59" t="s">
        <v>37284</v>
      </c>
      <c r="C10342" s="7" t="s">
        <v>39455</v>
      </c>
      <c r="I10342" s="64"/>
      <c r="J10342" s="65"/>
      <c r="K10342" s="10"/>
      <c r="L10342" s="21">
        <v>6920.8931034482757</v>
      </c>
      <c r="M10342" s="68"/>
      <c r="N10342" s="4"/>
    </row>
    <row r="10343" spans="2:14">
      <c r="B10343" s="59" t="s">
        <v>37285</v>
      </c>
      <c r="C10343" s="7" t="s">
        <v>39456</v>
      </c>
      <c r="I10343" s="64"/>
      <c r="J10343" s="65"/>
      <c r="K10343" s="10"/>
      <c r="L10343" s="21">
        <v>1839.5833333333333</v>
      </c>
      <c r="M10343" s="68"/>
      <c r="N10343" s="4"/>
    </row>
    <row r="10344" spans="2:14">
      <c r="B10344" s="59" t="s">
        <v>37286</v>
      </c>
      <c r="C10344" s="7" t="s">
        <v>39457</v>
      </c>
      <c r="I10344" s="64"/>
      <c r="J10344" s="65"/>
      <c r="K10344" s="10"/>
      <c r="L10344" s="21">
        <v>1839.5833333333333</v>
      </c>
      <c r="M10344" s="68"/>
      <c r="N10344" s="4"/>
    </row>
    <row r="10345" spans="2:14">
      <c r="B10345" s="59" t="s">
        <v>17507</v>
      </c>
      <c r="C10345" s="7" t="s">
        <v>17508</v>
      </c>
      <c r="I10345" s="64"/>
      <c r="J10345" s="65"/>
      <c r="K10345" s="10"/>
      <c r="L10345" s="21">
        <v>5261.4620689655167</v>
      </c>
      <c r="M10345" s="68"/>
      <c r="N10345" s="4"/>
    </row>
    <row r="10346" spans="2:14">
      <c r="B10346" s="59" t="s">
        <v>17509</v>
      </c>
      <c r="C10346" s="7" t="s">
        <v>17510</v>
      </c>
      <c r="I10346" s="64"/>
      <c r="J10346" s="65"/>
      <c r="K10346" s="10"/>
      <c r="L10346" s="21">
        <v>7349.7063218390804</v>
      </c>
      <c r="M10346" s="68"/>
      <c r="N10346" s="4"/>
    </row>
    <row r="10347" spans="2:14">
      <c r="B10347" s="59" t="s">
        <v>37287</v>
      </c>
      <c r="C10347" s="7" t="s">
        <v>39458</v>
      </c>
      <c r="I10347" s="64"/>
      <c r="J10347" s="65"/>
      <c r="K10347" s="10"/>
      <c r="L10347" s="21">
        <v>17101.274137931036</v>
      </c>
      <c r="M10347" s="68"/>
      <c r="N10347" s="4"/>
    </row>
    <row r="10348" spans="2:14">
      <c r="B10348" s="59" t="s">
        <v>37288</v>
      </c>
      <c r="C10348" s="7" t="s">
        <v>39459</v>
      </c>
      <c r="I10348" s="64"/>
      <c r="J10348" s="65"/>
      <c r="K10348" s="10"/>
      <c r="L10348" s="21">
        <v>5893.2637931034487</v>
      </c>
      <c r="M10348" s="68"/>
      <c r="N10348" s="4"/>
    </row>
    <row r="10349" spans="2:14">
      <c r="B10349" s="59" t="s">
        <v>37289</v>
      </c>
      <c r="C10349" s="7" t="s">
        <v>39460</v>
      </c>
      <c r="I10349" s="64"/>
      <c r="J10349" s="65"/>
      <c r="K10349" s="10"/>
      <c r="L10349" s="21">
        <v>30824.819540229884</v>
      </c>
      <c r="M10349" s="68"/>
      <c r="N10349" s="4"/>
    </row>
    <row r="10350" spans="2:14">
      <c r="B10350" s="59" t="s">
        <v>17511</v>
      </c>
      <c r="C10350" s="7" t="s">
        <v>17512</v>
      </c>
      <c r="I10350" s="64"/>
      <c r="J10350" s="65"/>
      <c r="K10350" s="10"/>
      <c r="L10350" s="21">
        <v>32397.47298850575</v>
      </c>
      <c r="M10350" s="68"/>
      <c r="N10350" s="4"/>
    </row>
    <row r="10351" spans="2:14">
      <c r="B10351" s="59" t="s">
        <v>17513</v>
      </c>
      <c r="C10351" s="7" t="s">
        <v>17514</v>
      </c>
      <c r="I10351" s="64"/>
      <c r="J10351" s="65"/>
      <c r="K10351" s="10"/>
      <c r="L10351" s="21">
        <v>35020.591954022988</v>
      </c>
      <c r="M10351" s="68"/>
      <c r="N10351" s="4"/>
    </row>
    <row r="10352" spans="2:14">
      <c r="B10352" s="59" t="s">
        <v>17515</v>
      </c>
      <c r="C10352" s="7" t="s">
        <v>17516</v>
      </c>
      <c r="I10352" s="64"/>
      <c r="J10352" s="65"/>
      <c r="K10352" s="10"/>
      <c r="L10352" s="21">
        <v>39248.842528735637</v>
      </c>
      <c r="M10352" s="68"/>
      <c r="N10352" s="4"/>
    </row>
    <row r="10353" spans="2:14">
      <c r="B10353" s="59" t="s">
        <v>17517</v>
      </c>
      <c r="C10353" s="7" t="s">
        <v>17518</v>
      </c>
      <c r="I10353" s="64"/>
      <c r="J10353" s="65"/>
      <c r="K10353" s="10"/>
      <c r="L10353" s="21">
        <v>33671.73333333333</v>
      </c>
      <c r="M10353" s="68"/>
      <c r="N10353" s="4"/>
    </row>
    <row r="10354" spans="2:14">
      <c r="B10354" s="59" t="s">
        <v>17519</v>
      </c>
      <c r="C10354" s="7" t="s">
        <v>17520</v>
      </c>
      <c r="I10354" s="64"/>
      <c r="J10354" s="65"/>
      <c r="K10354" s="10"/>
      <c r="L10354" s="21">
        <v>36952.027586206896</v>
      </c>
      <c r="M10354" s="68"/>
      <c r="N10354" s="4"/>
    </row>
    <row r="10355" spans="2:14">
      <c r="B10355" s="59" t="s">
        <v>17521</v>
      </c>
      <c r="C10355" s="7" t="s">
        <v>17522</v>
      </c>
      <c r="I10355" s="64"/>
      <c r="J10355" s="65"/>
      <c r="K10355" s="10"/>
      <c r="L10355" s="21">
        <v>42237.848275862067</v>
      </c>
      <c r="M10355" s="68"/>
      <c r="N10355" s="4"/>
    </row>
    <row r="10356" spans="2:14">
      <c r="B10356" s="59" t="s">
        <v>17523</v>
      </c>
      <c r="C10356" s="7" t="s">
        <v>17524</v>
      </c>
      <c r="I10356" s="64"/>
      <c r="J10356" s="65"/>
      <c r="K10356" s="10"/>
      <c r="L10356" s="21">
        <v>60240.391379310349</v>
      </c>
      <c r="M10356" s="68"/>
      <c r="N10356" s="4"/>
    </row>
    <row r="10357" spans="2:14">
      <c r="B10357" s="59" t="s">
        <v>17525</v>
      </c>
      <c r="C10357" s="7" t="s">
        <v>17526</v>
      </c>
      <c r="I10357" s="64"/>
      <c r="J10357" s="65"/>
      <c r="K10357" s="10"/>
      <c r="L10357" s="21">
        <v>57181.862068965522</v>
      </c>
      <c r="M10357" s="68"/>
      <c r="N10357" s="4"/>
    </row>
    <row r="10358" spans="2:14">
      <c r="B10358" s="59" t="s">
        <v>17527</v>
      </c>
      <c r="C10358" s="7" t="s">
        <v>17528</v>
      </c>
      <c r="I10358" s="64"/>
      <c r="J10358" s="65"/>
      <c r="K10358" s="10"/>
      <c r="L10358" s="21">
        <v>61410.112643678163</v>
      </c>
      <c r="M10358" s="68"/>
      <c r="N10358" s="4"/>
    </row>
    <row r="10359" spans="2:14">
      <c r="B10359" s="59" t="s">
        <v>17529</v>
      </c>
      <c r="C10359" s="7" t="s">
        <v>17530</v>
      </c>
      <c r="I10359" s="64"/>
      <c r="J10359" s="65"/>
      <c r="K10359" s="10"/>
      <c r="L10359" s="21">
        <v>65357.731609195398</v>
      </c>
      <c r="M10359" s="68"/>
      <c r="N10359" s="4"/>
    </row>
    <row r="10360" spans="2:14">
      <c r="B10360" s="59" t="s">
        <v>17531</v>
      </c>
      <c r="C10360" s="7" t="s">
        <v>17532</v>
      </c>
      <c r="I10360" s="64"/>
      <c r="J10360" s="65"/>
      <c r="K10360" s="10"/>
      <c r="L10360" s="21">
        <v>29278.047126436784</v>
      </c>
      <c r="M10360" s="68"/>
      <c r="N10360" s="4"/>
    </row>
    <row r="10361" spans="2:14">
      <c r="B10361" s="59" t="s">
        <v>17533</v>
      </c>
      <c r="C10361" s="7" t="s">
        <v>17534</v>
      </c>
      <c r="I10361" s="64"/>
      <c r="J10361" s="65"/>
      <c r="K10361" s="10"/>
      <c r="L10361" s="21">
        <v>31427.695402298854</v>
      </c>
      <c r="M10361" s="68"/>
      <c r="N10361" s="4"/>
    </row>
    <row r="10362" spans="2:14">
      <c r="B10362" s="59" t="s">
        <v>17535</v>
      </c>
      <c r="C10362" s="7" t="s">
        <v>17536</v>
      </c>
      <c r="I10362" s="64"/>
      <c r="J10362" s="65"/>
      <c r="K10362" s="10"/>
      <c r="L10362" s="21">
        <v>37240.778735632186</v>
      </c>
      <c r="M10362" s="68"/>
      <c r="N10362" s="4"/>
    </row>
    <row r="10363" spans="2:14">
      <c r="B10363" s="59" t="s">
        <v>17537</v>
      </c>
      <c r="C10363" s="7" t="s">
        <v>17538</v>
      </c>
      <c r="I10363" s="64"/>
      <c r="J10363" s="65"/>
      <c r="K10363" s="10"/>
      <c r="L10363" s="21">
        <v>30759.863218390808</v>
      </c>
      <c r="M10363" s="68"/>
      <c r="N10363" s="4"/>
    </row>
    <row r="10364" spans="2:14">
      <c r="B10364" s="59" t="s">
        <v>17539</v>
      </c>
      <c r="C10364" s="7" t="s">
        <v>17540</v>
      </c>
      <c r="I10364" s="64"/>
      <c r="J10364" s="65"/>
      <c r="K10364" s="10"/>
      <c r="L10364" s="21">
        <v>32887.690229885055</v>
      </c>
      <c r="M10364" s="68"/>
      <c r="N10364" s="4"/>
    </row>
    <row r="10365" spans="2:14">
      <c r="B10365" s="59" t="s">
        <v>17541</v>
      </c>
      <c r="C10365" s="7" t="s">
        <v>17542</v>
      </c>
      <c r="I10365" s="64"/>
      <c r="J10365" s="65"/>
      <c r="K10365" s="10"/>
      <c r="L10365" s="21">
        <v>40712.389655172417</v>
      </c>
      <c r="M10365" s="68"/>
      <c r="N10365" s="4"/>
    </row>
    <row r="10366" spans="2:14">
      <c r="B10366" s="59" t="s">
        <v>17543</v>
      </c>
      <c r="C10366" s="7" t="s">
        <v>17544</v>
      </c>
      <c r="I10366" s="64"/>
      <c r="J10366" s="65"/>
      <c r="K10366" s="10"/>
      <c r="L10366" s="21">
        <v>54402.441954022986</v>
      </c>
      <c r="M10366" s="68"/>
      <c r="N10366" s="4"/>
    </row>
    <row r="10367" spans="2:14">
      <c r="B10367" s="59" t="s">
        <v>17545</v>
      </c>
      <c r="C10367" s="7" t="s">
        <v>17546</v>
      </c>
      <c r="I10367" s="64"/>
      <c r="J10367" s="65"/>
      <c r="K10367" s="10"/>
      <c r="L10367" s="21">
        <v>58083.131034482758</v>
      </c>
      <c r="M10367" s="68"/>
      <c r="N10367" s="4"/>
    </row>
    <row r="10368" spans="2:14">
      <c r="B10368" s="59" t="s">
        <v>17547</v>
      </c>
      <c r="C10368" s="7" t="s">
        <v>17548</v>
      </c>
      <c r="I10368" s="64"/>
      <c r="J10368" s="65"/>
      <c r="K10368" s="10"/>
      <c r="L10368" s="21">
        <v>56806.333333333336</v>
      </c>
      <c r="M10368" s="68"/>
      <c r="N10368" s="4"/>
    </row>
    <row r="10369" spans="2:14">
      <c r="B10369" s="59" t="s">
        <v>17549</v>
      </c>
      <c r="C10369" s="7" t="s">
        <v>17550</v>
      </c>
      <c r="I10369" s="64"/>
      <c r="J10369" s="65"/>
      <c r="K10369" s="10"/>
      <c r="L10369" s="21">
        <v>59519.274712643681</v>
      </c>
      <c r="M10369" s="68"/>
      <c r="N10369" s="4"/>
    </row>
    <row r="10370" spans="2:14">
      <c r="B10370" s="59" t="s">
        <v>17551</v>
      </c>
      <c r="C10370" s="7" t="s">
        <v>17552</v>
      </c>
      <c r="I10370" s="64"/>
      <c r="J10370" s="65"/>
      <c r="K10370" s="10"/>
      <c r="L10370" s="21">
        <v>29861.639080459772</v>
      </c>
      <c r="M10370" s="68"/>
      <c r="N10370" s="4"/>
    </row>
    <row r="10371" spans="2:14">
      <c r="B10371" s="59" t="s">
        <v>17553</v>
      </c>
      <c r="C10371" s="7" t="s">
        <v>17554</v>
      </c>
      <c r="I10371" s="64"/>
      <c r="J10371" s="65"/>
      <c r="K10371" s="10"/>
      <c r="L10371" s="21">
        <v>32013.82471264368</v>
      </c>
      <c r="M10371" s="68"/>
      <c r="N10371" s="4"/>
    </row>
    <row r="10372" spans="2:14">
      <c r="B10372" s="59" t="s">
        <v>17555</v>
      </c>
      <c r="C10372" s="7" t="s">
        <v>17556</v>
      </c>
      <c r="I10372" s="64"/>
      <c r="J10372" s="65"/>
      <c r="K10372" s="10"/>
      <c r="L10372" s="21">
        <v>37824.878160919543</v>
      </c>
      <c r="M10372" s="68"/>
      <c r="N10372" s="4"/>
    </row>
    <row r="10373" spans="2:14">
      <c r="B10373" s="59" t="s">
        <v>17557</v>
      </c>
      <c r="C10373" s="7" t="s">
        <v>17558</v>
      </c>
      <c r="I10373" s="64"/>
      <c r="J10373" s="65"/>
      <c r="K10373" s="10"/>
      <c r="L10373" s="21">
        <v>31344.470114942527</v>
      </c>
      <c r="M10373" s="68"/>
      <c r="N10373" s="4"/>
    </row>
    <row r="10374" spans="2:14">
      <c r="B10374" s="59" t="s">
        <v>17559</v>
      </c>
      <c r="C10374" s="7" t="s">
        <v>17560</v>
      </c>
      <c r="I10374" s="64"/>
      <c r="J10374" s="65"/>
      <c r="K10374" s="10"/>
      <c r="L10374" s="21">
        <v>33472.297126436781</v>
      </c>
      <c r="M10374" s="68"/>
      <c r="N10374" s="4"/>
    </row>
    <row r="10375" spans="2:14">
      <c r="B10375" s="59" t="s">
        <v>17561</v>
      </c>
      <c r="C10375" s="7" t="s">
        <v>17562</v>
      </c>
      <c r="I10375" s="64"/>
      <c r="J10375" s="65"/>
      <c r="K10375" s="10"/>
      <c r="L10375" s="21">
        <v>41299.533908045974</v>
      </c>
      <c r="M10375" s="68"/>
      <c r="N10375" s="4"/>
    </row>
    <row r="10376" spans="2:14">
      <c r="B10376" s="59" t="s">
        <v>17563</v>
      </c>
      <c r="C10376" s="7" t="s">
        <v>17564</v>
      </c>
      <c r="I10376" s="64"/>
      <c r="J10376" s="65"/>
      <c r="K10376" s="10"/>
      <c r="L10376" s="21">
        <v>54956.600574712647</v>
      </c>
      <c r="M10376" s="68"/>
      <c r="N10376" s="4"/>
    </row>
    <row r="10377" spans="2:14">
      <c r="B10377" s="59" t="s">
        <v>17565</v>
      </c>
      <c r="C10377" s="7" t="s">
        <v>17566</v>
      </c>
      <c r="I10377" s="64"/>
      <c r="J10377" s="65"/>
      <c r="K10377" s="10"/>
      <c r="L10377" s="21">
        <v>58667.737931034484</v>
      </c>
      <c r="M10377" s="68"/>
      <c r="N10377" s="4"/>
    </row>
    <row r="10378" spans="2:14">
      <c r="B10378" s="59" t="s">
        <v>17567</v>
      </c>
      <c r="C10378" s="7" t="s">
        <v>17568</v>
      </c>
      <c r="I10378" s="64"/>
      <c r="J10378" s="65"/>
      <c r="K10378" s="10"/>
      <c r="L10378" s="21">
        <v>59617.216666666667</v>
      </c>
      <c r="M10378" s="68"/>
      <c r="N10378" s="4"/>
    </row>
    <row r="10379" spans="2:14">
      <c r="B10379" s="59" t="s">
        <v>17569</v>
      </c>
      <c r="C10379" s="7" t="s">
        <v>17570</v>
      </c>
      <c r="I10379" s="64"/>
      <c r="J10379" s="65"/>
      <c r="K10379" s="10"/>
      <c r="L10379" s="21">
        <v>60072.925862068965</v>
      </c>
      <c r="M10379" s="68"/>
      <c r="N10379" s="4"/>
    </row>
    <row r="10380" spans="2:14">
      <c r="B10380" s="59" t="s">
        <v>17571</v>
      </c>
      <c r="C10380" s="7" t="s">
        <v>17572</v>
      </c>
      <c r="I10380" s="64"/>
      <c r="J10380" s="65"/>
      <c r="K10380" s="10"/>
      <c r="L10380" s="21">
        <v>32397.47298850575</v>
      </c>
      <c r="M10380" s="68"/>
      <c r="N10380" s="4"/>
    </row>
    <row r="10381" spans="2:14">
      <c r="B10381" s="59" t="s">
        <v>17573</v>
      </c>
      <c r="C10381" s="7" t="s">
        <v>17574</v>
      </c>
      <c r="I10381" s="64"/>
      <c r="J10381" s="65"/>
      <c r="K10381" s="10"/>
      <c r="L10381" s="21">
        <v>35020.591954022988</v>
      </c>
      <c r="M10381" s="68"/>
      <c r="N10381" s="4"/>
    </row>
    <row r="10382" spans="2:14">
      <c r="B10382" s="59" t="s">
        <v>17575</v>
      </c>
      <c r="C10382" s="7" t="s">
        <v>17576</v>
      </c>
      <c r="I10382" s="64"/>
      <c r="J10382" s="65"/>
      <c r="K10382" s="10"/>
      <c r="L10382" s="21">
        <v>39248.842528735637</v>
      </c>
      <c r="M10382" s="68"/>
      <c r="N10382" s="4"/>
    </row>
    <row r="10383" spans="2:14">
      <c r="B10383" s="59" t="s">
        <v>17577</v>
      </c>
      <c r="C10383" s="7" t="s">
        <v>17578</v>
      </c>
      <c r="I10383" s="64"/>
      <c r="J10383" s="65"/>
      <c r="K10383" s="10"/>
      <c r="L10383" s="21">
        <v>33671.73333333333</v>
      </c>
      <c r="M10383" s="68"/>
      <c r="N10383" s="4"/>
    </row>
    <row r="10384" spans="2:14">
      <c r="B10384" s="59" t="s">
        <v>17579</v>
      </c>
      <c r="C10384" s="7" t="s">
        <v>17580</v>
      </c>
      <c r="I10384" s="64"/>
      <c r="J10384" s="65"/>
      <c r="K10384" s="10"/>
      <c r="L10384" s="21">
        <v>36952.027586206896</v>
      </c>
      <c r="M10384" s="68"/>
      <c r="N10384" s="4"/>
    </row>
    <row r="10385" spans="2:14">
      <c r="B10385" s="59" t="s">
        <v>17581</v>
      </c>
      <c r="C10385" s="7" t="s">
        <v>17582</v>
      </c>
      <c r="I10385" s="64"/>
      <c r="J10385" s="65"/>
      <c r="K10385" s="10"/>
      <c r="L10385" s="21">
        <v>42237.848275862067</v>
      </c>
      <c r="M10385" s="68"/>
      <c r="N10385" s="4"/>
    </row>
    <row r="10386" spans="2:14">
      <c r="B10386" s="59" t="s">
        <v>17583</v>
      </c>
      <c r="C10386" s="7" t="s">
        <v>17584</v>
      </c>
      <c r="I10386" s="64"/>
      <c r="J10386" s="65"/>
      <c r="K10386" s="10"/>
      <c r="L10386" s="21">
        <v>60240.391379310349</v>
      </c>
      <c r="M10386" s="68"/>
      <c r="N10386" s="4"/>
    </row>
    <row r="10387" spans="2:14">
      <c r="B10387" s="59" t="s">
        <v>17585</v>
      </c>
      <c r="C10387" s="7" t="s">
        <v>17586</v>
      </c>
      <c r="I10387" s="64"/>
      <c r="J10387" s="65"/>
      <c r="K10387" s="10"/>
      <c r="L10387" s="21">
        <v>57181.862068965522</v>
      </c>
      <c r="M10387" s="68"/>
      <c r="N10387" s="4"/>
    </row>
    <row r="10388" spans="2:14">
      <c r="B10388" s="59" t="s">
        <v>17587</v>
      </c>
      <c r="C10388" s="7" t="s">
        <v>17588</v>
      </c>
      <c r="I10388" s="64"/>
      <c r="J10388" s="65"/>
      <c r="K10388" s="10"/>
      <c r="L10388" s="21">
        <v>61410.112643678163</v>
      </c>
      <c r="M10388" s="68"/>
      <c r="N10388" s="4"/>
    </row>
    <row r="10389" spans="2:14">
      <c r="B10389" s="59" t="s">
        <v>17589</v>
      </c>
      <c r="C10389" s="7" t="s">
        <v>17590</v>
      </c>
      <c r="I10389" s="64"/>
      <c r="J10389" s="65"/>
      <c r="K10389" s="10"/>
      <c r="L10389" s="21">
        <v>65357.731609195398</v>
      </c>
      <c r="M10389" s="68"/>
      <c r="N10389" s="4"/>
    </row>
    <row r="10390" spans="2:14">
      <c r="B10390" s="59" t="s">
        <v>17591</v>
      </c>
      <c r="C10390" s="7" t="s">
        <v>17592</v>
      </c>
      <c r="I10390" s="64"/>
      <c r="J10390" s="65"/>
      <c r="K10390" s="10"/>
      <c r="L10390" s="21">
        <v>30210.271839080458</v>
      </c>
      <c r="M10390" s="68"/>
      <c r="N10390" s="4"/>
    </row>
    <row r="10391" spans="2:14">
      <c r="B10391" s="59" t="s">
        <v>17593</v>
      </c>
      <c r="C10391" s="7" t="s">
        <v>17594</v>
      </c>
      <c r="I10391" s="64"/>
      <c r="J10391" s="65"/>
      <c r="K10391" s="10"/>
      <c r="L10391" s="21">
        <v>32026.511494252871</v>
      </c>
      <c r="M10391" s="68"/>
      <c r="N10391" s="4"/>
    </row>
    <row r="10392" spans="2:14">
      <c r="B10392" s="59" t="s">
        <v>17595</v>
      </c>
      <c r="C10392" s="7" t="s">
        <v>17596</v>
      </c>
      <c r="I10392" s="64"/>
      <c r="J10392" s="65"/>
      <c r="K10392" s="10"/>
      <c r="L10392" s="21">
        <v>38265.870689655174</v>
      </c>
      <c r="M10392" s="68"/>
      <c r="N10392" s="4"/>
    </row>
    <row r="10393" spans="2:14">
      <c r="B10393" s="59" t="s">
        <v>17597</v>
      </c>
      <c r="C10393" s="7" t="s">
        <v>17598</v>
      </c>
      <c r="I10393" s="64"/>
      <c r="J10393" s="65"/>
      <c r="K10393" s="10"/>
      <c r="L10393" s="21">
        <v>31356.649425287356</v>
      </c>
      <c r="M10393" s="68"/>
      <c r="N10393" s="4"/>
    </row>
    <row r="10394" spans="2:14">
      <c r="B10394" s="59" t="s">
        <v>17599</v>
      </c>
      <c r="C10394" s="7" t="s">
        <v>17600</v>
      </c>
      <c r="I10394" s="64"/>
      <c r="J10394" s="65"/>
      <c r="K10394" s="10"/>
      <c r="L10394" s="21">
        <v>33484.983908045979</v>
      </c>
      <c r="M10394" s="68"/>
      <c r="N10394" s="4"/>
    </row>
    <row r="10395" spans="2:14">
      <c r="B10395" s="59" t="s">
        <v>17601</v>
      </c>
      <c r="C10395" s="7" t="s">
        <v>17602</v>
      </c>
      <c r="I10395" s="64"/>
      <c r="J10395" s="65"/>
      <c r="K10395" s="10"/>
      <c r="L10395" s="21">
        <v>41310.190804597703</v>
      </c>
      <c r="M10395" s="68"/>
      <c r="N10395" s="4"/>
    </row>
    <row r="10396" spans="2:14">
      <c r="B10396" s="59" t="s">
        <v>17603</v>
      </c>
      <c r="C10396" s="7" t="s">
        <v>17604</v>
      </c>
      <c r="I10396" s="64"/>
      <c r="J10396" s="65"/>
      <c r="K10396" s="10"/>
      <c r="L10396" s="21">
        <v>54966.75</v>
      </c>
      <c r="M10396" s="68"/>
      <c r="N10396" s="4"/>
    </row>
    <row r="10397" spans="2:14">
      <c r="B10397" s="59" t="s">
        <v>17605</v>
      </c>
      <c r="C10397" s="7" t="s">
        <v>17606</v>
      </c>
      <c r="I10397" s="64"/>
      <c r="J10397" s="65"/>
      <c r="K10397" s="10"/>
      <c r="L10397" s="21">
        <v>58680.424712643675</v>
      </c>
      <c r="M10397" s="68"/>
      <c r="N10397" s="4"/>
    </row>
    <row r="10398" spans="2:14">
      <c r="B10398" s="59" t="s">
        <v>17607</v>
      </c>
      <c r="C10398" s="7" t="s">
        <v>17608</v>
      </c>
      <c r="I10398" s="64"/>
      <c r="J10398" s="65"/>
      <c r="K10398" s="10"/>
      <c r="L10398" s="21">
        <v>59628.381034482758</v>
      </c>
      <c r="M10398" s="68"/>
      <c r="N10398" s="4"/>
    </row>
    <row r="10399" spans="2:14">
      <c r="B10399" s="59" t="s">
        <v>17609</v>
      </c>
      <c r="C10399" s="7" t="s">
        <v>17610</v>
      </c>
      <c r="I10399" s="64"/>
      <c r="J10399" s="65"/>
      <c r="K10399" s="10"/>
      <c r="L10399" s="21">
        <v>60085.105172413794</v>
      </c>
      <c r="M10399" s="68"/>
      <c r="N10399" s="4"/>
    </row>
    <row r="10400" spans="2:14">
      <c r="B10400" s="59" t="s">
        <v>17611</v>
      </c>
      <c r="C10400" s="7" t="s">
        <v>17612</v>
      </c>
      <c r="I10400" s="64"/>
      <c r="J10400" s="65"/>
      <c r="K10400" s="10"/>
      <c r="L10400" s="21">
        <v>30813.147701149424</v>
      </c>
      <c r="M10400" s="68"/>
      <c r="N10400" s="4"/>
    </row>
    <row r="10401" spans="2:14">
      <c r="B10401" s="59" t="s">
        <v>17613</v>
      </c>
      <c r="C10401" s="7" t="s">
        <v>17614</v>
      </c>
      <c r="I10401" s="64"/>
      <c r="J10401" s="65"/>
      <c r="K10401" s="10"/>
      <c r="L10401" s="21">
        <v>32622.790229885057</v>
      </c>
      <c r="M10401" s="68"/>
      <c r="N10401" s="4"/>
    </row>
    <row r="10402" spans="2:14">
      <c r="B10402" s="59" t="s">
        <v>17615</v>
      </c>
      <c r="C10402" s="7" t="s">
        <v>17616</v>
      </c>
      <c r="I10402" s="64"/>
      <c r="J10402" s="65"/>
      <c r="K10402" s="10"/>
      <c r="L10402" s="21">
        <v>38870.776436781605</v>
      </c>
      <c r="M10402" s="68"/>
      <c r="N10402" s="4"/>
    </row>
    <row r="10403" spans="2:14">
      <c r="B10403" s="59" t="s">
        <v>17617</v>
      </c>
      <c r="C10403" s="7" t="s">
        <v>17618</v>
      </c>
      <c r="I10403" s="64"/>
      <c r="J10403" s="65"/>
      <c r="K10403" s="10"/>
      <c r="L10403" s="21">
        <v>31952.420689655173</v>
      </c>
      <c r="M10403" s="68"/>
      <c r="N10403" s="4"/>
    </row>
    <row r="10404" spans="2:14">
      <c r="B10404" s="59" t="s">
        <v>17619</v>
      </c>
      <c r="C10404" s="7" t="s">
        <v>17620</v>
      </c>
      <c r="I10404" s="64"/>
      <c r="J10404" s="65"/>
      <c r="K10404" s="10"/>
      <c r="L10404" s="21">
        <v>34081.770114942527</v>
      </c>
      <c r="M10404" s="68"/>
      <c r="N10404" s="4"/>
    </row>
    <row r="10405" spans="2:14">
      <c r="B10405" s="59" t="s">
        <v>17621</v>
      </c>
      <c r="C10405" s="7" t="s">
        <v>17622</v>
      </c>
      <c r="I10405" s="64"/>
      <c r="J10405" s="65"/>
      <c r="K10405" s="10"/>
      <c r="L10405" s="21">
        <v>41909.514367816097</v>
      </c>
      <c r="M10405" s="68"/>
      <c r="N10405" s="4"/>
    </row>
    <row r="10406" spans="2:14">
      <c r="B10406" s="59" t="s">
        <v>17623</v>
      </c>
      <c r="C10406" s="7" t="s">
        <v>17624</v>
      </c>
      <c r="I10406" s="64"/>
      <c r="J10406" s="65"/>
      <c r="K10406" s="10"/>
      <c r="L10406" s="21">
        <v>55532.580459770114</v>
      </c>
      <c r="M10406" s="68"/>
      <c r="N10406" s="4"/>
    </row>
    <row r="10407" spans="2:14">
      <c r="B10407" s="59" t="s">
        <v>17625</v>
      </c>
      <c r="C10407" s="7" t="s">
        <v>17626</v>
      </c>
      <c r="I10407" s="64"/>
      <c r="J10407" s="65"/>
      <c r="K10407" s="10"/>
      <c r="L10407" s="21">
        <v>59278.73333333333</v>
      </c>
      <c r="M10407" s="68"/>
      <c r="N10407" s="4"/>
    </row>
    <row r="10408" spans="2:14">
      <c r="B10408" s="59" t="s">
        <v>17627</v>
      </c>
      <c r="C10408" s="7" t="s">
        <v>17628</v>
      </c>
      <c r="I10408" s="64"/>
      <c r="J10408" s="65"/>
      <c r="K10408" s="10"/>
      <c r="L10408" s="21">
        <v>60227.704597701151</v>
      </c>
      <c r="M10408" s="68"/>
      <c r="N10408" s="4"/>
    </row>
    <row r="10409" spans="2:14">
      <c r="B10409" s="59" t="s">
        <v>17629</v>
      </c>
      <c r="C10409" s="7" t="s">
        <v>17630</v>
      </c>
      <c r="I10409" s="64"/>
      <c r="J10409" s="65"/>
      <c r="K10409" s="10"/>
      <c r="L10409" s="21">
        <v>60650.428160919539</v>
      </c>
      <c r="M10409" s="68"/>
      <c r="N10409" s="4"/>
    </row>
    <row r="10410" spans="2:14">
      <c r="B10410" s="59" t="s">
        <v>17631</v>
      </c>
      <c r="C10410" s="7" t="s">
        <v>17632</v>
      </c>
      <c r="I10410" s="64"/>
      <c r="J10410" s="65"/>
      <c r="K10410" s="10"/>
      <c r="L10410" s="21">
        <v>32646.133908045977</v>
      </c>
      <c r="M10410" s="68"/>
      <c r="N10410" s="4"/>
    </row>
    <row r="10411" spans="2:14">
      <c r="B10411" s="59" t="s">
        <v>17633</v>
      </c>
      <c r="C10411" s="7" t="s">
        <v>17634</v>
      </c>
      <c r="I10411" s="64"/>
      <c r="J10411" s="65"/>
      <c r="K10411" s="10"/>
      <c r="L10411" s="21">
        <v>36251.717241379309</v>
      </c>
      <c r="M10411" s="68"/>
      <c r="N10411" s="4"/>
    </row>
    <row r="10412" spans="2:14">
      <c r="B10412" s="59" t="s">
        <v>17635</v>
      </c>
      <c r="C10412" s="7" t="s">
        <v>17636</v>
      </c>
      <c r="I10412" s="64"/>
      <c r="J10412" s="65"/>
      <c r="K10412" s="10"/>
      <c r="L10412" s="21">
        <v>40391.160344827593</v>
      </c>
      <c r="M10412" s="68"/>
      <c r="N10412" s="4"/>
    </row>
    <row r="10413" spans="2:14">
      <c r="B10413" s="59" t="s">
        <v>17637</v>
      </c>
      <c r="C10413" s="7" t="s">
        <v>17638</v>
      </c>
      <c r="I10413" s="64"/>
      <c r="J10413" s="65"/>
      <c r="K10413" s="10"/>
      <c r="L10413" s="21">
        <v>35395.613218390805</v>
      </c>
      <c r="M10413" s="68"/>
      <c r="N10413" s="4"/>
    </row>
    <row r="10414" spans="2:14">
      <c r="B10414" s="59" t="s">
        <v>17639</v>
      </c>
      <c r="C10414" s="7" t="s">
        <v>17640</v>
      </c>
      <c r="I10414" s="64"/>
      <c r="J10414" s="65"/>
      <c r="K10414" s="10"/>
      <c r="L10414" s="21">
        <v>39246.81264367816</v>
      </c>
      <c r="M10414" s="68"/>
      <c r="N10414" s="4"/>
    </row>
    <row r="10415" spans="2:14">
      <c r="B10415" s="59" t="s">
        <v>17641</v>
      </c>
      <c r="C10415" s="7" t="s">
        <v>17642</v>
      </c>
      <c r="I10415" s="64"/>
      <c r="J10415" s="65"/>
      <c r="K10415" s="10"/>
      <c r="L10415" s="21">
        <v>45447.604022988511</v>
      </c>
      <c r="M10415" s="68"/>
      <c r="N10415" s="4"/>
    </row>
    <row r="10416" spans="2:14">
      <c r="B10416" s="59" t="s">
        <v>17643</v>
      </c>
      <c r="C10416" s="7" t="s">
        <v>17644</v>
      </c>
      <c r="I10416" s="64"/>
      <c r="J10416" s="65"/>
      <c r="K10416" s="10"/>
      <c r="L10416" s="21">
        <v>61061.479885057473</v>
      </c>
      <c r="M10416" s="68"/>
      <c r="N10416" s="4"/>
    </row>
    <row r="10417" spans="2:14">
      <c r="B10417" s="59" t="s">
        <v>17645</v>
      </c>
      <c r="C10417" s="7" t="s">
        <v>17646</v>
      </c>
      <c r="I10417" s="64"/>
      <c r="J10417" s="65"/>
      <c r="K10417" s="10"/>
      <c r="L10417" s="21">
        <v>62988.855747126436</v>
      </c>
      <c r="M10417" s="68"/>
      <c r="N10417" s="4"/>
    </row>
    <row r="10418" spans="2:14">
      <c r="B10418" s="59" t="s">
        <v>17647</v>
      </c>
      <c r="C10418" s="7" t="s">
        <v>17648</v>
      </c>
      <c r="I10418" s="64"/>
      <c r="J10418" s="65"/>
      <c r="K10418" s="10"/>
      <c r="L10418" s="21">
        <v>65444.001724137932</v>
      </c>
      <c r="M10418" s="68"/>
      <c r="N10418" s="4"/>
    </row>
    <row r="10419" spans="2:14">
      <c r="B10419" s="59" t="s">
        <v>17649</v>
      </c>
      <c r="C10419" s="7" t="s">
        <v>17650</v>
      </c>
      <c r="I10419" s="64"/>
      <c r="J10419" s="65"/>
      <c r="K10419" s="10"/>
      <c r="L10419" s="21">
        <v>66178.820114942529</v>
      </c>
      <c r="M10419" s="68"/>
      <c r="N10419" s="4"/>
    </row>
    <row r="10420" spans="2:14">
      <c r="B10420" s="59" t="s">
        <v>17651</v>
      </c>
      <c r="C10420" s="7" t="s">
        <v>17652</v>
      </c>
      <c r="I10420" s="64"/>
      <c r="J10420" s="65"/>
      <c r="K10420" s="10"/>
      <c r="L10420" s="21">
        <v>33924.45402298851</v>
      </c>
      <c r="M10420" s="68"/>
      <c r="N10420" s="4"/>
    </row>
    <row r="10421" spans="2:14">
      <c r="B10421" s="59" t="s">
        <v>17653</v>
      </c>
      <c r="C10421" s="7" t="s">
        <v>17654</v>
      </c>
      <c r="I10421" s="64"/>
      <c r="J10421" s="65"/>
      <c r="K10421" s="10"/>
      <c r="L10421" s="21">
        <v>35697.051149425286</v>
      </c>
      <c r="M10421" s="68"/>
      <c r="N10421" s="4"/>
    </row>
    <row r="10422" spans="2:14">
      <c r="B10422" s="59" t="s">
        <v>17655</v>
      </c>
      <c r="C10422" s="7" t="s">
        <v>17656</v>
      </c>
      <c r="I10422" s="64"/>
      <c r="J10422" s="65"/>
      <c r="K10422" s="10"/>
      <c r="L10422" s="21">
        <v>41979.545402298849</v>
      </c>
      <c r="M10422" s="68"/>
      <c r="N10422" s="4"/>
    </row>
    <row r="10423" spans="2:14">
      <c r="B10423" s="59" t="s">
        <v>17657</v>
      </c>
      <c r="C10423" s="7" t="s">
        <v>17658</v>
      </c>
      <c r="I10423" s="64"/>
      <c r="J10423" s="65"/>
      <c r="K10423" s="10"/>
      <c r="L10423" s="21">
        <v>35027.189080459772</v>
      </c>
      <c r="M10423" s="68"/>
      <c r="N10423" s="4"/>
    </row>
    <row r="10424" spans="2:14">
      <c r="B10424" s="59" t="s">
        <v>17659</v>
      </c>
      <c r="C10424" s="7" t="s">
        <v>17660</v>
      </c>
      <c r="I10424" s="64"/>
      <c r="J10424" s="65"/>
      <c r="K10424" s="10"/>
      <c r="L10424" s="21">
        <v>37157.553448275867</v>
      </c>
      <c r="M10424" s="68"/>
      <c r="N10424" s="4"/>
    </row>
    <row r="10425" spans="2:14">
      <c r="B10425" s="59" t="s">
        <v>17661</v>
      </c>
      <c r="C10425" s="7" t="s">
        <v>17662</v>
      </c>
      <c r="I10425" s="64"/>
      <c r="J10425" s="65"/>
      <c r="K10425" s="10"/>
      <c r="L10425" s="21">
        <v>44983.775287356322</v>
      </c>
      <c r="M10425" s="68"/>
      <c r="N10425" s="4"/>
    </row>
    <row r="10426" spans="2:14">
      <c r="B10426" s="59" t="s">
        <v>17663</v>
      </c>
      <c r="C10426" s="7" t="s">
        <v>17664</v>
      </c>
      <c r="I10426" s="64"/>
      <c r="J10426" s="65"/>
      <c r="K10426" s="10"/>
      <c r="L10426" s="21">
        <v>58441.405747126439</v>
      </c>
      <c r="M10426" s="68"/>
      <c r="N10426" s="4"/>
    </row>
    <row r="10427" spans="2:14">
      <c r="B10427" s="59" t="s">
        <v>17665</v>
      </c>
      <c r="C10427" s="7" t="s">
        <v>17666</v>
      </c>
      <c r="I10427" s="64"/>
      <c r="J10427" s="65"/>
      <c r="K10427" s="10"/>
      <c r="L10427" s="21">
        <v>62353.501724137939</v>
      </c>
      <c r="M10427" s="68"/>
      <c r="N10427" s="4"/>
    </row>
    <row r="10428" spans="2:14">
      <c r="B10428" s="59" t="s">
        <v>17667</v>
      </c>
      <c r="C10428" s="7" t="s">
        <v>17668</v>
      </c>
      <c r="I10428" s="64"/>
      <c r="J10428" s="65"/>
      <c r="K10428" s="10"/>
      <c r="L10428" s="21">
        <v>63301.458045977008</v>
      </c>
      <c r="M10428" s="68"/>
      <c r="N10428" s="4"/>
    </row>
    <row r="10429" spans="2:14">
      <c r="B10429" s="59" t="s">
        <v>17669</v>
      </c>
      <c r="C10429" s="7" t="s">
        <v>17670</v>
      </c>
      <c r="I10429" s="64"/>
      <c r="J10429" s="65"/>
      <c r="K10429" s="10"/>
      <c r="L10429" s="21">
        <v>63559.253448275856</v>
      </c>
      <c r="M10429" s="68"/>
      <c r="N10429" s="4"/>
    </row>
    <row r="10430" spans="2:14">
      <c r="B10430" s="59" t="s">
        <v>17671</v>
      </c>
      <c r="C10430" s="7" t="s">
        <v>17672</v>
      </c>
      <c r="I10430" s="64"/>
      <c r="J10430" s="65"/>
      <c r="K10430" s="10"/>
      <c r="L10430" s="21">
        <v>34604.465517241384</v>
      </c>
      <c r="M10430" s="68"/>
      <c r="N10430" s="4"/>
    </row>
    <row r="10431" spans="2:14">
      <c r="B10431" s="59" t="s">
        <v>17673</v>
      </c>
      <c r="C10431" s="7" t="s">
        <v>17674</v>
      </c>
      <c r="I10431" s="64"/>
      <c r="J10431" s="65"/>
      <c r="K10431" s="10"/>
      <c r="L10431" s="21">
        <v>36367.928160919539</v>
      </c>
      <c r="M10431" s="68"/>
      <c r="N10431" s="4"/>
    </row>
    <row r="10432" spans="2:14">
      <c r="B10432" s="59" t="s">
        <v>17675</v>
      </c>
      <c r="C10432" s="7" t="s">
        <v>17676</v>
      </c>
      <c r="I10432" s="64"/>
      <c r="J10432" s="65"/>
      <c r="K10432" s="10"/>
      <c r="L10432" s="21">
        <v>42659.556896551723</v>
      </c>
      <c r="M10432" s="68"/>
      <c r="N10432" s="4"/>
    </row>
    <row r="10433" spans="2:14">
      <c r="B10433" s="59" t="s">
        <v>17677</v>
      </c>
      <c r="C10433" s="7" t="s">
        <v>17678</v>
      </c>
      <c r="I10433" s="64"/>
      <c r="J10433" s="65"/>
      <c r="K10433" s="10"/>
      <c r="L10433" s="21">
        <v>35698.573563218393</v>
      </c>
      <c r="M10433" s="68"/>
      <c r="N10433" s="4"/>
    </row>
    <row r="10434" spans="2:14">
      <c r="B10434" s="59" t="s">
        <v>17679</v>
      </c>
      <c r="C10434" s="7" t="s">
        <v>17680</v>
      </c>
      <c r="I10434" s="64"/>
      <c r="J10434" s="65"/>
      <c r="K10434" s="10"/>
      <c r="L10434" s="21">
        <v>37827.922988505743</v>
      </c>
      <c r="M10434" s="68"/>
      <c r="N10434" s="4"/>
    </row>
    <row r="10435" spans="2:14">
      <c r="B10435" s="59" t="s">
        <v>17681</v>
      </c>
      <c r="C10435" s="7" t="s">
        <v>17682</v>
      </c>
      <c r="I10435" s="64"/>
      <c r="J10435" s="65"/>
      <c r="K10435" s="10"/>
      <c r="L10435" s="21">
        <v>45654.144827586206</v>
      </c>
      <c r="M10435" s="68"/>
      <c r="N10435" s="4"/>
    </row>
    <row r="10436" spans="2:14">
      <c r="B10436" s="59" t="s">
        <v>17683</v>
      </c>
      <c r="C10436" s="7" t="s">
        <v>17684</v>
      </c>
      <c r="I10436" s="64"/>
      <c r="J10436" s="65"/>
      <c r="K10436" s="10"/>
      <c r="L10436" s="21">
        <v>59076.759770114943</v>
      </c>
      <c r="M10436" s="68"/>
      <c r="N10436" s="4"/>
    </row>
    <row r="10437" spans="2:14">
      <c r="B10437" s="59" t="s">
        <v>17685</v>
      </c>
      <c r="C10437" s="7" t="s">
        <v>17686</v>
      </c>
      <c r="I10437" s="64"/>
      <c r="J10437" s="65"/>
      <c r="K10437" s="10"/>
      <c r="L10437" s="21">
        <v>63022.856321839085</v>
      </c>
      <c r="M10437" s="68"/>
      <c r="N10437" s="4"/>
    </row>
    <row r="10438" spans="2:14">
      <c r="B10438" s="59" t="s">
        <v>17687</v>
      </c>
      <c r="C10438" s="7" t="s">
        <v>17688</v>
      </c>
      <c r="I10438" s="64"/>
      <c r="J10438" s="65"/>
      <c r="K10438" s="10"/>
      <c r="L10438" s="21">
        <v>63973.35</v>
      </c>
      <c r="M10438" s="68"/>
      <c r="N10438" s="4"/>
    </row>
    <row r="10439" spans="2:14">
      <c r="B10439" s="59" t="s">
        <v>17689</v>
      </c>
      <c r="C10439" s="7" t="s">
        <v>17690</v>
      </c>
      <c r="I10439" s="64"/>
      <c r="J10439" s="65"/>
      <c r="K10439" s="10"/>
      <c r="L10439" s="21">
        <v>64194.1</v>
      </c>
      <c r="M10439" s="68"/>
      <c r="N10439" s="4"/>
    </row>
    <row r="10440" spans="2:14">
      <c r="B10440" s="59" t="s">
        <v>17691</v>
      </c>
      <c r="C10440" s="7" t="s">
        <v>17692</v>
      </c>
      <c r="I10440" s="64"/>
      <c r="J10440" s="65"/>
      <c r="K10440" s="10"/>
      <c r="L10440" s="21">
        <v>36395.331609195404</v>
      </c>
      <c r="M10440" s="68"/>
      <c r="N10440" s="4"/>
    </row>
    <row r="10441" spans="2:14">
      <c r="B10441" s="59" t="s">
        <v>17693</v>
      </c>
      <c r="C10441" s="7" t="s">
        <v>17694</v>
      </c>
      <c r="I10441" s="64"/>
      <c r="J10441" s="65"/>
      <c r="K10441" s="10"/>
      <c r="L10441" s="21">
        <v>39473.144827586206</v>
      </c>
      <c r="M10441" s="68"/>
      <c r="N10441" s="4"/>
    </row>
    <row r="10442" spans="2:14">
      <c r="B10442" s="59" t="s">
        <v>17695</v>
      </c>
      <c r="C10442" s="7" t="s">
        <v>17696</v>
      </c>
      <c r="I10442" s="64"/>
      <c r="J10442" s="65"/>
      <c r="K10442" s="10"/>
      <c r="L10442" s="21">
        <v>44430.6316091954</v>
      </c>
      <c r="M10442" s="68"/>
      <c r="N10442" s="4"/>
    </row>
    <row r="10443" spans="2:14">
      <c r="B10443" s="59" t="s">
        <v>17697</v>
      </c>
      <c r="C10443" s="7" t="s">
        <v>17698</v>
      </c>
      <c r="I10443" s="64"/>
      <c r="J10443" s="65"/>
      <c r="K10443" s="10"/>
      <c r="L10443" s="21">
        <v>37890.84942528735</v>
      </c>
      <c r="M10443" s="68"/>
      <c r="N10443" s="4"/>
    </row>
    <row r="10444" spans="2:14">
      <c r="B10444" s="59" t="s">
        <v>17699</v>
      </c>
      <c r="C10444" s="7" t="s">
        <v>17700</v>
      </c>
      <c r="I10444" s="64"/>
      <c r="J10444" s="65"/>
      <c r="K10444" s="10"/>
      <c r="L10444" s="21">
        <v>41737.989080459767</v>
      </c>
      <c r="M10444" s="68"/>
      <c r="N10444" s="4"/>
    </row>
    <row r="10445" spans="2:14">
      <c r="B10445" s="59" t="s">
        <v>17701</v>
      </c>
      <c r="C10445" s="7" t="s">
        <v>17702</v>
      </c>
      <c r="I10445" s="64"/>
      <c r="J10445" s="65"/>
      <c r="K10445" s="10"/>
      <c r="L10445" s="21">
        <v>47933.705747126434</v>
      </c>
      <c r="M10445" s="68"/>
      <c r="N10445" s="4"/>
    </row>
    <row r="10446" spans="2:14">
      <c r="B10446" s="59" t="s">
        <v>17703</v>
      </c>
      <c r="C10446" s="7" t="s">
        <v>17704</v>
      </c>
      <c r="I10446" s="64"/>
      <c r="J10446" s="65"/>
      <c r="K10446" s="10"/>
      <c r="L10446" s="21">
        <v>61883.583333333336</v>
      </c>
      <c r="M10446" s="68"/>
      <c r="N10446" s="4"/>
    </row>
    <row r="10447" spans="2:14">
      <c r="B10447" s="59" t="s">
        <v>17705</v>
      </c>
      <c r="C10447" s="7" t="s">
        <v>17706</v>
      </c>
      <c r="I10447" s="64"/>
      <c r="J10447" s="65"/>
      <c r="K10447" s="10"/>
      <c r="L10447" s="21">
        <v>65461.763218390806</v>
      </c>
      <c r="M10447" s="68"/>
      <c r="N10447" s="4"/>
    </row>
    <row r="10448" spans="2:14">
      <c r="B10448" s="59" t="s">
        <v>17707</v>
      </c>
      <c r="C10448" s="7" t="s">
        <v>17708</v>
      </c>
      <c r="I10448" s="64"/>
      <c r="J10448" s="65"/>
      <c r="K10448" s="10"/>
      <c r="L10448" s="21">
        <v>70420.264942528738</v>
      </c>
      <c r="M10448" s="68"/>
      <c r="N10448" s="4"/>
    </row>
    <row r="10449" spans="2:14">
      <c r="B10449" s="59" t="s">
        <v>17709</v>
      </c>
      <c r="C10449" s="7" t="s">
        <v>17710</v>
      </c>
      <c r="I10449" s="64"/>
      <c r="J10449" s="65"/>
      <c r="K10449" s="10"/>
      <c r="L10449" s="21">
        <v>66999.908620689661</v>
      </c>
      <c r="M10449" s="68"/>
      <c r="N10449" s="4"/>
    </row>
    <row r="10450" spans="2:14">
      <c r="B10450" s="59" t="s">
        <v>17711</v>
      </c>
      <c r="C10450" s="7" t="s">
        <v>17712</v>
      </c>
      <c r="I10450" s="64"/>
      <c r="J10450" s="65"/>
      <c r="K10450" s="10"/>
      <c r="L10450" s="21">
        <v>36044.161494252876</v>
      </c>
      <c r="M10450" s="68"/>
      <c r="N10450" s="4"/>
    </row>
    <row r="10451" spans="2:14">
      <c r="B10451" s="59" t="s">
        <v>17713</v>
      </c>
      <c r="C10451" s="7" t="s">
        <v>17714</v>
      </c>
      <c r="I10451" s="64"/>
      <c r="J10451" s="65"/>
      <c r="K10451" s="10"/>
      <c r="L10451" s="21">
        <v>37791.385057471263</v>
      </c>
      <c r="M10451" s="68"/>
      <c r="N10451" s="4"/>
    </row>
    <row r="10452" spans="2:14">
      <c r="B10452" s="59" t="s">
        <v>17715</v>
      </c>
      <c r="C10452" s="7" t="s">
        <v>17716</v>
      </c>
      <c r="I10452" s="64"/>
      <c r="J10452" s="65"/>
      <c r="K10452" s="10"/>
      <c r="L10452" s="21">
        <v>44098.237931034477</v>
      </c>
      <c r="M10452" s="68"/>
      <c r="N10452" s="4"/>
    </row>
    <row r="10453" spans="2:14">
      <c r="B10453" s="59" t="s">
        <v>17717</v>
      </c>
      <c r="C10453" s="7" t="s">
        <v>17718</v>
      </c>
      <c r="I10453" s="64"/>
      <c r="J10453" s="65"/>
      <c r="K10453" s="10"/>
      <c r="L10453" s="21">
        <v>37122.53793103448</v>
      </c>
      <c r="M10453" s="68"/>
      <c r="N10453" s="4"/>
    </row>
    <row r="10454" spans="2:14">
      <c r="B10454" s="59" t="s">
        <v>17719</v>
      </c>
      <c r="C10454" s="7" t="s">
        <v>17720</v>
      </c>
      <c r="I10454" s="64"/>
      <c r="J10454" s="65"/>
      <c r="K10454" s="10"/>
      <c r="L10454" s="21">
        <v>39250.872413793099</v>
      </c>
      <c r="M10454" s="68"/>
      <c r="N10454" s="4"/>
    </row>
    <row r="10455" spans="2:14">
      <c r="B10455" s="59" t="s">
        <v>17721</v>
      </c>
      <c r="C10455" s="7" t="s">
        <v>17722</v>
      </c>
      <c r="I10455" s="64"/>
      <c r="J10455" s="65"/>
      <c r="K10455" s="10"/>
      <c r="L10455" s="21">
        <v>47077.60172413793</v>
      </c>
      <c r="M10455" s="68"/>
      <c r="N10455" s="4"/>
    </row>
    <row r="10456" spans="2:14">
      <c r="B10456" s="59" t="s">
        <v>17723</v>
      </c>
      <c r="C10456" s="7" t="s">
        <v>17724</v>
      </c>
      <c r="I10456" s="64"/>
      <c r="J10456" s="65"/>
      <c r="K10456" s="10"/>
      <c r="L10456" s="21">
        <v>60423.081034482762</v>
      </c>
      <c r="M10456" s="68"/>
      <c r="N10456" s="4"/>
    </row>
    <row r="10457" spans="2:14">
      <c r="B10457" s="59" t="s">
        <v>17725</v>
      </c>
      <c r="C10457" s="7" t="s">
        <v>17726</v>
      </c>
      <c r="I10457" s="64"/>
      <c r="J10457" s="65"/>
      <c r="K10457" s="10"/>
      <c r="L10457" s="21">
        <v>64446.820689655178</v>
      </c>
      <c r="M10457" s="68"/>
      <c r="N10457" s="4"/>
    </row>
    <row r="10458" spans="2:14">
      <c r="B10458" s="59" t="s">
        <v>17727</v>
      </c>
      <c r="C10458" s="7" t="s">
        <v>17728</v>
      </c>
      <c r="I10458" s="64"/>
      <c r="J10458" s="65"/>
      <c r="K10458" s="10"/>
      <c r="L10458" s="21">
        <v>65396.806896551723</v>
      </c>
      <c r="M10458" s="68"/>
      <c r="N10458" s="4"/>
    </row>
    <row r="10459" spans="2:14">
      <c r="B10459" s="59" t="s">
        <v>17729</v>
      </c>
      <c r="C10459" s="7" t="s">
        <v>17730</v>
      </c>
      <c r="I10459" s="64"/>
      <c r="J10459" s="65"/>
      <c r="K10459" s="10"/>
      <c r="L10459" s="21">
        <v>65540.928735632187</v>
      </c>
      <c r="M10459" s="68"/>
      <c r="N10459" s="4"/>
    </row>
    <row r="10460" spans="2:14">
      <c r="B10460" s="59" t="s">
        <v>17731</v>
      </c>
      <c r="C10460" s="7" t="s">
        <v>17732</v>
      </c>
      <c r="I10460" s="64"/>
      <c r="J10460" s="65"/>
      <c r="K10460" s="10"/>
      <c r="L10460" s="21">
        <v>36764.770689655175</v>
      </c>
      <c r="M10460" s="68"/>
      <c r="N10460" s="4"/>
    </row>
    <row r="10461" spans="2:14">
      <c r="B10461" s="59" t="s">
        <v>17733</v>
      </c>
      <c r="C10461" s="7" t="s">
        <v>17734</v>
      </c>
      <c r="I10461" s="64"/>
      <c r="J10461" s="65"/>
      <c r="K10461" s="10"/>
      <c r="L10461" s="21">
        <v>38502.859770114941</v>
      </c>
      <c r="M10461" s="68"/>
      <c r="N10461" s="4"/>
    </row>
    <row r="10462" spans="2:14">
      <c r="B10462" s="59" t="s">
        <v>17735</v>
      </c>
      <c r="C10462" s="7" t="s">
        <v>17736</v>
      </c>
      <c r="I10462" s="64"/>
      <c r="J10462" s="65"/>
      <c r="K10462" s="10"/>
      <c r="L10462" s="21">
        <v>44818.847126436776</v>
      </c>
      <c r="M10462" s="68"/>
      <c r="N10462" s="4"/>
    </row>
    <row r="10463" spans="2:14">
      <c r="B10463" s="59" t="s">
        <v>17737</v>
      </c>
      <c r="C10463" s="7" t="s">
        <v>17738</v>
      </c>
      <c r="I10463" s="64"/>
      <c r="J10463" s="65"/>
      <c r="K10463" s="10"/>
      <c r="L10463" s="21">
        <v>37836.042528735634</v>
      </c>
      <c r="M10463" s="68"/>
      <c r="N10463" s="4"/>
    </row>
    <row r="10464" spans="2:14">
      <c r="B10464" s="59" t="s">
        <v>17739</v>
      </c>
      <c r="C10464" s="7" t="s">
        <v>17740</v>
      </c>
      <c r="I10464" s="64"/>
      <c r="J10464" s="65"/>
      <c r="K10464" s="10"/>
      <c r="L10464" s="21">
        <v>39964.884482758622</v>
      </c>
      <c r="M10464" s="68"/>
      <c r="N10464" s="4"/>
    </row>
    <row r="10465" spans="2:14">
      <c r="B10465" s="59" t="s">
        <v>17741</v>
      </c>
      <c r="C10465" s="7" t="s">
        <v>17742</v>
      </c>
      <c r="I10465" s="64"/>
      <c r="J10465" s="65"/>
      <c r="K10465" s="10"/>
      <c r="L10465" s="21">
        <v>47789.583908045977</v>
      </c>
      <c r="M10465" s="68"/>
      <c r="N10465" s="4"/>
    </row>
    <row r="10466" spans="2:14">
      <c r="B10466" s="59" t="s">
        <v>17743</v>
      </c>
      <c r="C10466" s="7" t="s">
        <v>17744</v>
      </c>
      <c r="I10466" s="64"/>
      <c r="J10466" s="65"/>
      <c r="K10466" s="10"/>
      <c r="L10466" s="21">
        <v>61097.510344827591</v>
      </c>
      <c r="M10466" s="68"/>
      <c r="N10466" s="4"/>
    </row>
    <row r="10467" spans="2:14">
      <c r="B10467" s="59" t="s">
        <v>17745</v>
      </c>
      <c r="C10467" s="7" t="s">
        <v>17746</v>
      </c>
      <c r="I10467" s="64"/>
      <c r="J10467" s="65"/>
      <c r="K10467" s="10"/>
      <c r="L10467" s="21">
        <v>65158.802873563218</v>
      </c>
      <c r="M10467" s="68"/>
      <c r="N10467" s="4"/>
    </row>
    <row r="10468" spans="2:14">
      <c r="B10468" s="59" t="s">
        <v>17747</v>
      </c>
      <c r="C10468" s="7" t="s">
        <v>17748</v>
      </c>
      <c r="I10468" s="64"/>
      <c r="J10468" s="65"/>
      <c r="K10468" s="10"/>
      <c r="L10468" s="21">
        <v>66106.759195402294</v>
      </c>
      <c r="M10468" s="68"/>
      <c r="N10468" s="4"/>
    </row>
    <row r="10469" spans="2:14">
      <c r="B10469" s="59" t="s">
        <v>17749</v>
      </c>
      <c r="C10469" s="7" t="s">
        <v>17750</v>
      </c>
      <c r="I10469" s="64"/>
      <c r="J10469" s="65"/>
      <c r="K10469" s="10"/>
      <c r="L10469" s="21">
        <v>66214.850574712647</v>
      </c>
      <c r="M10469" s="68"/>
      <c r="N10469" s="4"/>
    </row>
    <row r="10470" spans="2:14">
      <c r="B10470" s="59" t="s">
        <v>17751</v>
      </c>
      <c r="C10470" s="7" t="s">
        <v>17752</v>
      </c>
      <c r="I10470" s="64"/>
      <c r="J10470" s="65"/>
      <c r="K10470" s="10"/>
      <c r="L10470" s="21">
        <v>38515.546551724139</v>
      </c>
      <c r="M10470" s="68"/>
      <c r="N10470" s="4"/>
    </row>
    <row r="10471" spans="2:14">
      <c r="B10471" s="59" t="s">
        <v>17753</v>
      </c>
      <c r="C10471" s="7" t="s">
        <v>17754</v>
      </c>
      <c r="I10471" s="64"/>
      <c r="J10471" s="65"/>
      <c r="K10471" s="10"/>
      <c r="L10471" s="21">
        <v>43072.638505747127</v>
      </c>
      <c r="M10471" s="68"/>
      <c r="N10471" s="4"/>
    </row>
    <row r="10472" spans="2:14">
      <c r="B10472" s="59" t="s">
        <v>17755</v>
      </c>
      <c r="C10472" s="7" t="s">
        <v>17756</v>
      </c>
      <c r="I10472" s="64"/>
      <c r="J10472" s="65"/>
      <c r="K10472" s="10"/>
      <c r="L10472" s="21">
        <v>46261.587931034483</v>
      </c>
      <c r="M10472" s="68"/>
      <c r="N10472" s="4"/>
    </row>
    <row r="10473" spans="2:14">
      <c r="B10473" s="59" t="s">
        <v>17757</v>
      </c>
      <c r="C10473" s="7" t="s">
        <v>17758</v>
      </c>
      <c r="I10473" s="64"/>
      <c r="J10473" s="65"/>
      <c r="K10473" s="10"/>
      <c r="L10473" s="21">
        <v>41489.835632183909</v>
      </c>
      <c r="M10473" s="68"/>
      <c r="N10473" s="4"/>
    </row>
    <row r="10474" spans="2:14">
      <c r="B10474" s="59" t="s">
        <v>17759</v>
      </c>
      <c r="C10474" s="7" t="s">
        <v>17760</v>
      </c>
      <c r="I10474" s="64"/>
      <c r="J10474" s="65"/>
      <c r="K10474" s="10"/>
      <c r="L10474" s="21">
        <v>45340.020114942527</v>
      </c>
      <c r="M10474" s="68"/>
      <c r="N10474" s="4"/>
    </row>
    <row r="10475" spans="2:14">
      <c r="B10475" s="59" t="s">
        <v>17761</v>
      </c>
      <c r="C10475" s="7" t="s">
        <v>17762</v>
      </c>
      <c r="I10475" s="64"/>
      <c r="J10475" s="65"/>
      <c r="K10475" s="10"/>
      <c r="L10475" s="21">
        <v>51542.333908045985</v>
      </c>
      <c r="M10475" s="68"/>
      <c r="N10475" s="4"/>
    </row>
    <row r="10476" spans="2:14">
      <c r="B10476" s="59" t="s">
        <v>17763</v>
      </c>
      <c r="C10476" s="7" t="s">
        <v>17764</v>
      </c>
      <c r="I10476" s="64"/>
      <c r="J10476" s="65"/>
      <c r="K10476" s="10"/>
      <c r="L10476" s="21">
        <v>63436.952873563219</v>
      </c>
      <c r="M10476" s="68"/>
      <c r="N10476" s="4"/>
    </row>
    <row r="10477" spans="2:14">
      <c r="B10477" s="59" t="s">
        <v>17765</v>
      </c>
      <c r="C10477" s="7" t="s">
        <v>17766</v>
      </c>
      <c r="I10477" s="64"/>
      <c r="J10477" s="65"/>
      <c r="K10477" s="10"/>
      <c r="L10477" s="21">
        <v>69083.07816091954</v>
      </c>
      <c r="M10477" s="68"/>
      <c r="N10477" s="4"/>
    </row>
    <row r="10478" spans="2:14">
      <c r="B10478" s="59" t="s">
        <v>17767</v>
      </c>
      <c r="C10478" s="7" t="s">
        <v>17768</v>
      </c>
      <c r="I10478" s="64"/>
      <c r="J10478" s="65"/>
      <c r="K10478" s="10"/>
      <c r="L10478" s="21">
        <v>71312.399425287353</v>
      </c>
      <c r="M10478" s="68"/>
      <c r="N10478" s="4"/>
    </row>
    <row r="10479" spans="2:14">
      <c r="B10479" s="59" t="s">
        <v>17769</v>
      </c>
      <c r="C10479" s="7" t="s">
        <v>17770</v>
      </c>
      <c r="I10479" s="64"/>
      <c r="J10479" s="65"/>
      <c r="K10479" s="10"/>
      <c r="L10479" s="21">
        <v>68553.278160919537</v>
      </c>
      <c r="M10479" s="68"/>
      <c r="N10479" s="4"/>
    </row>
    <row r="10480" spans="2:14">
      <c r="B10480" s="59" t="s">
        <v>17771</v>
      </c>
      <c r="C10480" s="7" t="s">
        <v>17772</v>
      </c>
      <c r="I10480" s="64"/>
      <c r="J10480" s="65"/>
      <c r="K10480" s="10"/>
      <c r="L10480" s="21">
        <v>39196.572988505744</v>
      </c>
      <c r="M10480" s="68"/>
      <c r="N10480" s="4"/>
    </row>
    <row r="10481" spans="2:14">
      <c r="B10481" s="59" t="s">
        <v>17773</v>
      </c>
      <c r="C10481" s="7" t="s">
        <v>17774</v>
      </c>
      <c r="I10481" s="64"/>
      <c r="J10481" s="65"/>
      <c r="K10481" s="10"/>
      <c r="L10481" s="21">
        <v>40907.766091954029</v>
      </c>
      <c r="M10481" s="68"/>
      <c r="N10481" s="4"/>
    </row>
    <row r="10482" spans="2:14">
      <c r="B10482" s="59" t="s">
        <v>17775</v>
      </c>
      <c r="C10482" s="7" t="s">
        <v>17776</v>
      </c>
      <c r="I10482" s="64"/>
      <c r="J10482" s="65"/>
      <c r="K10482" s="10"/>
      <c r="L10482" s="21">
        <v>47251.664367816098</v>
      </c>
      <c r="M10482" s="68"/>
      <c r="N10482" s="4"/>
    </row>
    <row r="10483" spans="2:14">
      <c r="B10483" s="59" t="s">
        <v>17777</v>
      </c>
      <c r="C10483" s="7" t="s">
        <v>17778</v>
      </c>
      <c r="I10483" s="64"/>
      <c r="J10483" s="65"/>
      <c r="K10483" s="10"/>
      <c r="L10483" s="21">
        <v>40239.933908045976</v>
      </c>
      <c r="M10483" s="68"/>
      <c r="N10483" s="4"/>
    </row>
    <row r="10484" spans="2:14">
      <c r="B10484" s="59" t="s">
        <v>17779</v>
      </c>
      <c r="C10484" s="7" t="s">
        <v>17780</v>
      </c>
      <c r="I10484" s="64"/>
      <c r="J10484" s="65"/>
      <c r="K10484" s="10"/>
      <c r="L10484" s="21">
        <v>42368.268390804595</v>
      </c>
      <c r="M10484" s="68"/>
      <c r="N10484" s="4"/>
    </row>
    <row r="10485" spans="2:14">
      <c r="B10485" s="59" t="s">
        <v>17781</v>
      </c>
      <c r="C10485" s="7" t="s">
        <v>17782</v>
      </c>
      <c r="I10485" s="64"/>
      <c r="J10485" s="65"/>
      <c r="K10485" s="10"/>
      <c r="L10485" s="21">
        <v>50195.505172413796</v>
      </c>
      <c r="M10485" s="68"/>
      <c r="N10485" s="4"/>
    </row>
    <row r="10486" spans="2:14">
      <c r="B10486" s="59" t="s">
        <v>17783</v>
      </c>
      <c r="C10486" s="7" t="s">
        <v>17784</v>
      </c>
      <c r="I10486" s="64"/>
      <c r="J10486" s="65"/>
      <c r="K10486" s="10"/>
      <c r="L10486" s="21">
        <v>63373.011494252882</v>
      </c>
      <c r="M10486" s="68"/>
      <c r="N10486" s="4"/>
    </row>
    <row r="10487" spans="2:14">
      <c r="B10487" s="59" t="s">
        <v>17785</v>
      </c>
      <c r="C10487" s="7" t="s">
        <v>17786</v>
      </c>
      <c r="I10487" s="64"/>
      <c r="J10487" s="65"/>
      <c r="K10487" s="10"/>
      <c r="L10487" s="21">
        <v>67563.709195402305</v>
      </c>
      <c r="M10487" s="68"/>
      <c r="N10487" s="4"/>
    </row>
    <row r="10488" spans="2:14">
      <c r="B10488" s="59" t="s">
        <v>17787</v>
      </c>
      <c r="C10488" s="7" t="s">
        <v>17788</v>
      </c>
      <c r="I10488" s="64"/>
      <c r="J10488" s="65"/>
      <c r="K10488" s="10"/>
      <c r="L10488" s="21">
        <v>68513.69540229885</v>
      </c>
      <c r="M10488" s="68"/>
      <c r="N10488" s="4"/>
    </row>
    <row r="10489" spans="2:14">
      <c r="B10489" s="59" t="s">
        <v>17789</v>
      </c>
      <c r="C10489" s="7" t="s">
        <v>17790</v>
      </c>
      <c r="I10489" s="64"/>
      <c r="J10489" s="65"/>
      <c r="K10489" s="10"/>
      <c r="L10489" s="21">
        <v>68491.366666666669</v>
      </c>
      <c r="M10489" s="68"/>
      <c r="N10489" s="4"/>
    </row>
    <row r="10490" spans="2:14">
      <c r="B10490" s="59" t="s">
        <v>17791</v>
      </c>
      <c r="C10490" s="7" t="s">
        <v>17792</v>
      </c>
      <c r="I10490" s="64"/>
      <c r="J10490" s="65"/>
      <c r="K10490" s="10"/>
      <c r="L10490" s="21">
        <v>39980.108620689651</v>
      </c>
      <c r="M10490" s="68"/>
      <c r="N10490" s="4"/>
    </row>
    <row r="10491" spans="2:14">
      <c r="B10491" s="59" t="s">
        <v>17793</v>
      </c>
      <c r="C10491" s="7" t="s">
        <v>17794</v>
      </c>
      <c r="I10491" s="64"/>
      <c r="J10491" s="65"/>
      <c r="K10491" s="10"/>
      <c r="L10491" s="21">
        <v>41683.689655172413</v>
      </c>
      <c r="M10491" s="68"/>
      <c r="N10491" s="4"/>
    </row>
    <row r="10492" spans="2:14">
      <c r="B10492" s="59" t="s">
        <v>17795</v>
      </c>
      <c r="C10492" s="7" t="s">
        <v>17796</v>
      </c>
      <c r="I10492" s="64"/>
      <c r="J10492" s="65"/>
      <c r="K10492" s="10"/>
      <c r="L10492" s="21">
        <v>48035.200000000004</v>
      </c>
      <c r="M10492" s="68"/>
      <c r="N10492" s="4"/>
    </row>
    <row r="10493" spans="2:14">
      <c r="B10493" s="59" t="s">
        <v>17797</v>
      </c>
      <c r="C10493" s="7" t="s">
        <v>17798</v>
      </c>
      <c r="I10493" s="64"/>
      <c r="J10493" s="65"/>
      <c r="K10493" s="10"/>
      <c r="L10493" s="21">
        <v>41015.857471264368</v>
      </c>
      <c r="M10493" s="68"/>
      <c r="N10493" s="4"/>
    </row>
    <row r="10494" spans="2:14">
      <c r="B10494" s="59" t="s">
        <v>17799</v>
      </c>
      <c r="C10494" s="7" t="s">
        <v>17800</v>
      </c>
      <c r="I10494" s="64"/>
      <c r="J10494" s="65"/>
      <c r="K10494" s="10"/>
      <c r="L10494" s="21">
        <v>43145.714367816094</v>
      </c>
      <c r="M10494" s="68"/>
      <c r="N10494" s="4"/>
    </row>
    <row r="10495" spans="2:14">
      <c r="B10495" s="59" t="s">
        <v>17801</v>
      </c>
      <c r="C10495" s="7" t="s">
        <v>17802</v>
      </c>
      <c r="I10495" s="64"/>
      <c r="J10495" s="65"/>
      <c r="K10495" s="10"/>
      <c r="L10495" s="21">
        <v>50970.413793103449</v>
      </c>
      <c r="M10495" s="68"/>
      <c r="N10495" s="4"/>
    </row>
    <row r="10496" spans="2:14">
      <c r="B10496" s="59" t="s">
        <v>17803</v>
      </c>
      <c r="C10496" s="7" t="s">
        <v>17804</v>
      </c>
      <c r="I10496" s="64"/>
      <c r="J10496" s="65"/>
      <c r="K10496" s="10"/>
      <c r="L10496" s="21">
        <v>64106.307471264372</v>
      </c>
      <c r="M10496" s="68"/>
      <c r="N10496" s="4"/>
    </row>
    <row r="10497" spans="2:14">
      <c r="B10497" s="59" t="s">
        <v>17805</v>
      </c>
      <c r="C10497" s="7" t="s">
        <v>17806</v>
      </c>
      <c r="I10497" s="64"/>
      <c r="J10497" s="65"/>
      <c r="K10497" s="10"/>
      <c r="L10497" s="21">
        <v>68338.617816091952</v>
      </c>
      <c r="M10497" s="68"/>
      <c r="N10497" s="4"/>
    </row>
    <row r="10498" spans="2:14">
      <c r="B10498" s="59" t="s">
        <v>17807</v>
      </c>
      <c r="C10498" s="7" t="s">
        <v>17808</v>
      </c>
      <c r="I10498" s="64"/>
      <c r="J10498" s="65"/>
      <c r="K10498" s="10"/>
      <c r="L10498" s="21">
        <v>69287.589080459773</v>
      </c>
      <c r="M10498" s="68"/>
      <c r="N10498" s="4"/>
    </row>
    <row r="10499" spans="2:14">
      <c r="B10499" s="59" t="s">
        <v>17809</v>
      </c>
      <c r="C10499" s="7" t="s">
        <v>17810</v>
      </c>
      <c r="I10499" s="64"/>
      <c r="J10499" s="65"/>
      <c r="K10499" s="10"/>
      <c r="L10499" s="21">
        <v>69223.647701149428</v>
      </c>
      <c r="M10499" s="68"/>
      <c r="N10499" s="4"/>
    </row>
    <row r="10500" spans="2:14">
      <c r="B10500" s="59" t="s">
        <v>17811</v>
      </c>
      <c r="C10500" s="7" t="s">
        <v>17812</v>
      </c>
      <c r="I10500" s="64"/>
      <c r="J10500" s="65"/>
      <c r="K10500" s="10"/>
      <c r="L10500" s="21">
        <v>41779.60172413793</v>
      </c>
      <c r="M10500" s="68"/>
      <c r="N10500" s="4"/>
    </row>
    <row r="10501" spans="2:14">
      <c r="B10501" s="59" t="s">
        <v>17813</v>
      </c>
      <c r="C10501" s="7" t="s">
        <v>17814</v>
      </c>
      <c r="I10501" s="64"/>
      <c r="J10501" s="65"/>
      <c r="K10501" s="10"/>
      <c r="L10501" s="21">
        <v>46569.622988505747</v>
      </c>
      <c r="M10501" s="68"/>
      <c r="N10501" s="4"/>
    </row>
    <row r="10502" spans="2:14">
      <c r="B10502" s="59" t="s">
        <v>17815</v>
      </c>
      <c r="C10502" s="7" t="s">
        <v>17816</v>
      </c>
      <c r="I10502" s="64"/>
      <c r="J10502" s="65"/>
      <c r="K10502" s="10"/>
      <c r="L10502" s="21">
        <v>49630.182183908051</v>
      </c>
      <c r="M10502" s="68"/>
      <c r="N10502" s="4"/>
    </row>
    <row r="10503" spans="2:14">
      <c r="B10503" s="59" t="s">
        <v>17817</v>
      </c>
      <c r="C10503" s="7" t="s">
        <v>17818</v>
      </c>
      <c r="I10503" s="64"/>
      <c r="J10503" s="65"/>
      <c r="K10503" s="10"/>
      <c r="L10503" s="21">
        <v>44986.31264367816</v>
      </c>
      <c r="M10503" s="68"/>
      <c r="N10503" s="4"/>
    </row>
    <row r="10504" spans="2:14">
      <c r="B10504" s="59" t="s">
        <v>17819</v>
      </c>
      <c r="C10504" s="7" t="s">
        <v>17820</v>
      </c>
      <c r="I10504" s="64"/>
      <c r="J10504" s="65"/>
      <c r="K10504" s="10"/>
      <c r="L10504" s="21">
        <v>48838.527011494254</v>
      </c>
      <c r="M10504" s="68"/>
      <c r="N10504" s="4"/>
    </row>
    <row r="10505" spans="2:14">
      <c r="B10505" s="59" t="s">
        <v>17821</v>
      </c>
      <c r="C10505" s="7" t="s">
        <v>17822</v>
      </c>
      <c r="I10505" s="64"/>
      <c r="J10505" s="65"/>
      <c r="K10505" s="10"/>
      <c r="L10505" s="21">
        <v>55042.363218390805</v>
      </c>
      <c r="M10505" s="68"/>
      <c r="N10505" s="4"/>
    </row>
    <row r="10506" spans="2:14">
      <c r="B10506" s="59" t="s">
        <v>17823</v>
      </c>
      <c r="C10506" s="7" t="s">
        <v>17824</v>
      </c>
      <c r="I10506" s="64"/>
      <c r="J10506" s="65"/>
      <c r="K10506" s="10"/>
      <c r="L10506" s="21">
        <v>66573.63275862069</v>
      </c>
      <c r="M10506" s="68"/>
      <c r="N10506" s="4"/>
    </row>
    <row r="10507" spans="2:14">
      <c r="B10507" s="59" t="s">
        <v>17825</v>
      </c>
      <c r="C10507" s="7" t="s">
        <v>17826</v>
      </c>
      <c r="I10507" s="64"/>
      <c r="J10507" s="65"/>
      <c r="K10507" s="10"/>
      <c r="L10507" s="21">
        <v>72582.600000000006</v>
      </c>
      <c r="M10507" s="68"/>
      <c r="N10507" s="4"/>
    </row>
    <row r="10508" spans="2:14">
      <c r="B10508" s="59" t="s">
        <v>17827</v>
      </c>
      <c r="C10508" s="7" t="s">
        <v>17828</v>
      </c>
      <c r="I10508" s="64"/>
      <c r="J10508" s="65"/>
      <c r="K10508" s="10"/>
      <c r="L10508" s="21">
        <v>74682.516091954021</v>
      </c>
      <c r="M10508" s="68"/>
      <c r="N10508" s="4"/>
    </row>
    <row r="10509" spans="2:14">
      <c r="B10509" s="59" t="s">
        <v>17829</v>
      </c>
      <c r="C10509" s="7" t="s">
        <v>17830</v>
      </c>
      <c r="I10509" s="64"/>
      <c r="J10509" s="65"/>
      <c r="K10509" s="10"/>
      <c r="L10509" s="21">
        <v>71691.480459770115</v>
      </c>
      <c r="M10509" s="68"/>
      <c r="N10509" s="4"/>
    </row>
    <row r="10510" spans="2:14">
      <c r="B10510" s="59" t="s">
        <v>17831</v>
      </c>
      <c r="C10510" s="7" t="s">
        <v>17832</v>
      </c>
      <c r="I10510" s="64"/>
      <c r="J10510" s="65"/>
      <c r="K10510" s="10"/>
      <c r="L10510" s="21">
        <v>35276.864942528737</v>
      </c>
      <c r="M10510" s="68"/>
      <c r="N10510" s="4"/>
    </row>
    <row r="10511" spans="2:14">
      <c r="B10511" s="59" t="s">
        <v>17833</v>
      </c>
      <c r="C10511" s="7" t="s">
        <v>17834</v>
      </c>
      <c r="I10511" s="64"/>
      <c r="J10511" s="65"/>
      <c r="K10511" s="10"/>
      <c r="L10511" s="21">
        <v>38133.420689655177</v>
      </c>
      <c r="M10511" s="68"/>
      <c r="N10511" s="4"/>
    </row>
    <row r="10512" spans="2:14">
      <c r="B10512" s="59" t="s">
        <v>17835</v>
      </c>
      <c r="C10512" s="7" t="s">
        <v>17836</v>
      </c>
      <c r="I10512" s="64"/>
      <c r="J10512" s="65"/>
      <c r="K10512" s="10"/>
      <c r="L10512" s="21">
        <v>42737.200000000004</v>
      </c>
      <c r="M10512" s="68"/>
      <c r="N10512" s="4"/>
    </row>
    <row r="10513" spans="2:14">
      <c r="B10513" s="59" t="s">
        <v>17837</v>
      </c>
      <c r="C10513" s="7" t="s">
        <v>17838</v>
      </c>
      <c r="I10513" s="64"/>
      <c r="J10513" s="65"/>
      <c r="K10513" s="10"/>
      <c r="L10513" s="21">
        <v>36665.813793103451</v>
      </c>
      <c r="M10513" s="68"/>
      <c r="N10513" s="4"/>
    </row>
    <row r="10514" spans="2:14">
      <c r="B10514" s="59" t="s">
        <v>17839</v>
      </c>
      <c r="C10514" s="7" t="s">
        <v>17840</v>
      </c>
      <c r="I10514" s="64"/>
      <c r="J10514" s="65"/>
      <c r="K10514" s="10"/>
      <c r="L10514" s="21">
        <v>40237.396551724145</v>
      </c>
      <c r="M10514" s="68"/>
      <c r="N10514" s="4"/>
    </row>
    <row r="10515" spans="2:14">
      <c r="B10515" s="59" t="s">
        <v>17841</v>
      </c>
      <c r="C10515" s="7" t="s">
        <v>17842</v>
      </c>
      <c r="I10515" s="64"/>
      <c r="J10515" s="65"/>
      <c r="K10515" s="10"/>
      <c r="L10515" s="21">
        <v>45992.120689655167</v>
      </c>
      <c r="M10515" s="68"/>
      <c r="N10515" s="4"/>
    </row>
    <row r="10516" spans="2:14">
      <c r="B10516" s="59" t="s">
        <v>17843</v>
      </c>
      <c r="C10516" s="7" t="s">
        <v>17844</v>
      </c>
      <c r="I10516" s="64"/>
      <c r="J10516" s="65"/>
      <c r="K10516" s="10"/>
      <c r="L10516" s="21">
        <v>63525.252873563222</v>
      </c>
      <c r="M10516" s="68"/>
      <c r="N10516" s="4"/>
    </row>
    <row r="10517" spans="2:14">
      <c r="B10517" s="59" t="s">
        <v>17845</v>
      </c>
      <c r="C10517" s="7" t="s">
        <v>17846</v>
      </c>
      <c r="I10517" s="64"/>
      <c r="J10517" s="65"/>
      <c r="K10517" s="10"/>
      <c r="L10517" s="21">
        <v>62264.186781609191</v>
      </c>
      <c r="M10517" s="68"/>
      <c r="N10517" s="4"/>
    </row>
    <row r="10518" spans="2:14">
      <c r="B10518" s="59" t="s">
        <v>17847</v>
      </c>
      <c r="C10518" s="7" t="s">
        <v>17848</v>
      </c>
      <c r="I10518" s="64"/>
      <c r="J10518" s="65"/>
      <c r="K10518" s="10"/>
      <c r="L10518" s="21">
        <v>66868.473563218387</v>
      </c>
      <c r="M10518" s="68"/>
      <c r="N10518" s="4"/>
    </row>
    <row r="10519" spans="2:14">
      <c r="B10519" s="59" t="s">
        <v>17849</v>
      </c>
      <c r="C10519" s="7" t="s">
        <v>17850</v>
      </c>
      <c r="I10519" s="64"/>
      <c r="J10519" s="65"/>
      <c r="K10519" s="10"/>
      <c r="L10519" s="21">
        <v>68642.085632183909</v>
      </c>
      <c r="M10519" s="68"/>
      <c r="N10519" s="4"/>
    </row>
    <row r="10520" spans="2:14">
      <c r="B10520" s="59" t="s">
        <v>17851</v>
      </c>
      <c r="C10520" s="7" t="s">
        <v>17852</v>
      </c>
      <c r="I10520" s="64"/>
      <c r="J10520" s="65"/>
      <c r="K10520" s="10"/>
      <c r="L10520" s="21">
        <v>34200.518390804602</v>
      </c>
      <c r="M10520" s="68"/>
      <c r="N10520" s="4"/>
    </row>
    <row r="10521" spans="2:14">
      <c r="B10521" s="59" t="s">
        <v>17853</v>
      </c>
      <c r="C10521" s="7" t="s">
        <v>17854</v>
      </c>
      <c r="I10521" s="64"/>
      <c r="J10521" s="65"/>
      <c r="K10521" s="10"/>
      <c r="L10521" s="21">
        <v>37215.912643678159</v>
      </c>
      <c r="M10521" s="68"/>
      <c r="N10521" s="4"/>
    </row>
    <row r="10522" spans="2:14">
      <c r="B10522" s="59" t="s">
        <v>17855</v>
      </c>
      <c r="C10522" s="7" t="s">
        <v>17856</v>
      </c>
      <c r="I10522" s="64"/>
      <c r="J10522" s="65"/>
      <c r="K10522" s="10"/>
      <c r="L10522" s="21">
        <v>42077.487356321835</v>
      </c>
      <c r="M10522" s="68"/>
      <c r="N10522" s="4"/>
    </row>
    <row r="10523" spans="2:14">
      <c r="B10523" s="59" t="s">
        <v>17857</v>
      </c>
      <c r="C10523" s="7" t="s">
        <v>17858</v>
      </c>
      <c r="I10523" s="64"/>
      <c r="J10523" s="65"/>
      <c r="K10523" s="10"/>
      <c r="L10523" s="21">
        <v>35665.080459770114</v>
      </c>
      <c r="M10523" s="68"/>
      <c r="N10523" s="4"/>
    </row>
    <row r="10524" spans="2:14">
      <c r="B10524" s="59" t="s">
        <v>17859</v>
      </c>
      <c r="C10524" s="7" t="s">
        <v>17860</v>
      </c>
      <c r="I10524" s="64"/>
      <c r="J10524" s="65"/>
      <c r="K10524" s="10"/>
      <c r="L10524" s="21">
        <v>39437.621839080457</v>
      </c>
      <c r="M10524" s="68"/>
      <c r="N10524" s="4"/>
    </row>
    <row r="10525" spans="2:14">
      <c r="B10525" s="59" t="s">
        <v>17861</v>
      </c>
      <c r="C10525" s="7" t="s">
        <v>17862</v>
      </c>
      <c r="I10525" s="64"/>
      <c r="J10525" s="65"/>
      <c r="K10525" s="10"/>
      <c r="L10525" s="21">
        <v>45513.575287356325</v>
      </c>
      <c r="M10525" s="68"/>
      <c r="N10525" s="4"/>
    </row>
    <row r="10526" spans="2:14">
      <c r="B10526" s="59" t="s">
        <v>17863</v>
      </c>
      <c r="C10526" s="7" t="s">
        <v>17864</v>
      </c>
      <c r="I10526" s="64"/>
      <c r="J10526" s="65"/>
      <c r="K10526" s="10"/>
      <c r="L10526" s="21">
        <v>64826.916666666672</v>
      </c>
      <c r="M10526" s="68"/>
      <c r="N10526" s="4"/>
    </row>
    <row r="10527" spans="2:14">
      <c r="B10527" s="59" t="s">
        <v>17865</v>
      </c>
      <c r="C10527" s="7" t="s">
        <v>17866</v>
      </c>
      <c r="I10527" s="64"/>
      <c r="J10527" s="65"/>
      <c r="K10527" s="10"/>
      <c r="L10527" s="21">
        <v>63950.006321839079</v>
      </c>
      <c r="M10527" s="68"/>
      <c r="N10527" s="4"/>
    </row>
    <row r="10528" spans="2:14">
      <c r="B10528" s="59" t="s">
        <v>17867</v>
      </c>
      <c r="C10528" s="7" t="s">
        <v>17868</v>
      </c>
      <c r="I10528" s="64"/>
      <c r="J10528" s="65"/>
      <c r="K10528" s="10"/>
      <c r="L10528" s="21">
        <v>68908.000574712642</v>
      </c>
      <c r="M10528" s="68"/>
      <c r="N10528" s="4"/>
    </row>
    <row r="10529" spans="2:14">
      <c r="B10529" s="59" t="s">
        <v>17869</v>
      </c>
      <c r="C10529" s="7" t="s">
        <v>17870</v>
      </c>
      <c r="I10529" s="64"/>
      <c r="J10529" s="65"/>
      <c r="K10529" s="10"/>
      <c r="L10529" s="21">
        <v>69945.271839080466</v>
      </c>
      <c r="M10529" s="68"/>
      <c r="N10529" s="4"/>
    </row>
    <row r="10530" spans="2:14">
      <c r="B10530" s="59" t="s">
        <v>17871</v>
      </c>
      <c r="C10530" s="7" t="s">
        <v>17872</v>
      </c>
      <c r="I10530" s="64"/>
      <c r="J10530" s="65"/>
      <c r="K10530" s="10"/>
      <c r="L10530" s="21">
        <v>39710.641379310349</v>
      </c>
      <c r="M10530" s="68"/>
      <c r="N10530" s="4"/>
    </row>
    <row r="10531" spans="2:14">
      <c r="B10531" s="59" t="s">
        <v>17873</v>
      </c>
      <c r="C10531" s="7" t="s">
        <v>17874</v>
      </c>
      <c r="I10531" s="64"/>
      <c r="J10531" s="65"/>
      <c r="K10531" s="10"/>
      <c r="L10531" s="21">
        <v>42729.58793103449</v>
      </c>
      <c r="M10531" s="68"/>
      <c r="N10531" s="4"/>
    </row>
    <row r="10532" spans="2:14">
      <c r="B10532" s="59" t="s">
        <v>17875</v>
      </c>
      <c r="C10532" s="7" t="s">
        <v>17876</v>
      </c>
      <c r="I10532" s="64"/>
      <c r="J10532" s="65"/>
      <c r="K10532" s="10"/>
      <c r="L10532" s="21">
        <v>47589.13275862069</v>
      </c>
      <c r="M10532" s="68"/>
      <c r="N10532" s="4"/>
    </row>
    <row r="10533" spans="2:14">
      <c r="B10533" s="59" t="s">
        <v>17877</v>
      </c>
      <c r="C10533" s="7" t="s">
        <v>17878</v>
      </c>
      <c r="I10533" s="64"/>
      <c r="J10533" s="65"/>
      <c r="K10533" s="10"/>
      <c r="L10533" s="21">
        <v>41178.755747126437</v>
      </c>
      <c r="M10533" s="68"/>
      <c r="N10533" s="4"/>
    </row>
    <row r="10534" spans="2:14">
      <c r="B10534" s="59" t="s">
        <v>17879</v>
      </c>
      <c r="C10534" s="7" t="s">
        <v>17880</v>
      </c>
      <c r="I10534" s="64"/>
      <c r="J10534" s="65"/>
      <c r="K10534" s="10"/>
      <c r="L10534" s="21">
        <v>44949.774712643681</v>
      </c>
      <c r="M10534" s="68"/>
      <c r="N10534" s="4"/>
    </row>
    <row r="10535" spans="2:14">
      <c r="B10535" s="59" t="s">
        <v>17881</v>
      </c>
      <c r="C10535" s="7" t="s">
        <v>17882</v>
      </c>
      <c r="I10535" s="64"/>
      <c r="J10535" s="65"/>
      <c r="K10535" s="10"/>
      <c r="L10535" s="21">
        <v>51026.235632183903</v>
      </c>
      <c r="M10535" s="68"/>
      <c r="N10535" s="4"/>
    </row>
    <row r="10536" spans="2:14">
      <c r="B10536" s="59" t="s">
        <v>17883</v>
      </c>
      <c r="C10536" s="7" t="s">
        <v>17884</v>
      </c>
      <c r="I10536" s="64"/>
      <c r="J10536" s="65"/>
      <c r="K10536" s="10"/>
      <c r="L10536" s="21">
        <v>66725.366666666669</v>
      </c>
      <c r="M10536" s="68"/>
      <c r="N10536" s="4"/>
    </row>
    <row r="10537" spans="2:14">
      <c r="B10537" s="59" t="s">
        <v>17885</v>
      </c>
      <c r="C10537" s="7" t="s">
        <v>17886</v>
      </c>
      <c r="I10537" s="64"/>
      <c r="J10537" s="65"/>
      <c r="K10537" s="10"/>
      <c r="L10537" s="21">
        <v>68209.720114942524</v>
      </c>
      <c r="M10537" s="68"/>
      <c r="N10537" s="4"/>
    </row>
    <row r="10538" spans="2:14">
      <c r="B10538" s="59" t="s">
        <v>17887</v>
      </c>
      <c r="C10538" s="7" t="s">
        <v>17888</v>
      </c>
      <c r="I10538" s="64"/>
      <c r="J10538" s="65"/>
      <c r="K10538" s="10"/>
      <c r="L10538" s="21">
        <v>73069.772413793107</v>
      </c>
      <c r="M10538" s="68"/>
      <c r="N10538" s="4"/>
    </row>
    <row r="10539" spans="2:14">
      <c r="B10539" s="59" t="s">
        <v>17889</v>
      </c>
      <c r="C10539" s="7" t="s">
        <v>17890</v>
      </c>
      <c r="I10539" s="64"/>
      <c r="J10539" s="65"/>
      <c r="K10539" s="10"/>
      <c r="L10539" s="21">
        <v>71843.214367816094</v>
      </c>
      <c r="M10539" s="68"/>
      <c r="N10539" s="4"/>
    </row>
    <row r="10540" spans="2:14">
      <c r="B10540" s="59" t="s">
        <v>17891</v>
      </c>
      <c r="C10540" s="7" t="s">
        <v>17892</v>
      </c>
      <c r="I10540" s="64"/>
      <c r="J10540" s="65"/>
      <c r="K10540" s="10"/>
      <c r="L10540" s="21">
        <v>37250.420689655177</v>
      </c>
      <c r="M10540" s="68"/>
      <c r="N10540" s="4"/>
    </row>
    <row r="10541" spans="2:14">
      <c r="B10541" s="59" t="s">
        <v>17893</v>
      </c>
      <c r="C10541" s="7" t="s">
        <v>17894</v>
      </c>
      <c r="I10541" s="64"/>
      <c r="J10541" s="65"/>
      <c r="K10541" s="10"/>
      <c r="L10541" s="21">
        <v>40267.337356321841</v>
      </c>
      <c r="M10541" s="68"/>
      <c r="N10541" s="4"/>
    </row>
    <row r="10542" spans="2:14">
      <c r="B10542" s="59" t="s">
        <v>17895</v>
      </c>
      <c r="C10542" s="7" t="s">
        <v>17896</v>
      </c>
      <c r="I10542" s="64"/>
      <c r="J10542" s="65"/>
      <c r="K10542" s="10"/>
      <c r="L10542" s="21">
        <v>45126.882183908041</v>
      </c>
      <c r="M10542" s="68"/>
      <c r="N10542" s="4"/>
    </row>
    <row r="10543" spans="2:14">
      <c r="B10543" s="59" t="s">
        <v>17897</v>
      </c>
      <c r="C10543" s="7" t="s">
        <v>17898</v>
      </c>
      <c r="I10543" s="64"/>
      <c r="J10543" s="65"/>
      <c r="K10543" s="10"/>
      <c r="L10543" s="21">
        <v>38717.012643678157</v>
      </c>
      <c r="M10543" s="68"/>
      <c r="N10543" s="4"/>
    </row>
    <row r="10544" spans="2:14">
      <c r="B10544" s="59" t="s">
        <v>17899</v>
      </c>
      <c r="C10544" s="7" t="s">
        <v>17900</v>
      </c>
      <c r="I10544" s="64"/>
      <c r="J10544" s="65"/>
      <c r="K10544" s="10"/>
      <c r="L10544" s="21">
        <v>42487.524137931032</v>
      </c>
      <c r="M10544" s="68"/>
      <c r="N10544" s="4"/>
    </row>
    <row r="10545" spans="2:14">
      <c r="B10545" s="59" t="s">
        <v>17901</v>
      </c>
      <c r="C10545" s="7" t="s">
        <v>17902</v>
      </c>
      <c r="I10545" s="64"/>
      <c r="J10545" s="65"/>
      <c r="K10545" s="10"/>
      <c r="L10545" s="21">
        <v>48563.985057471269</v>
      </c>
      <c r="M10545" s="68"/>
      <c r="N10545" s="4"/>
    </row>
    <row r="10546" spans="2:14">
      <c r="B10546" s="59" t="s">
        <v>17903</v>
      </c>
      <c r="C10546" s="7" t="s">
        <v>17904</v>
      </c>
      <c r="I10546" s="64"/>
      <c r="J10546" s="65"/>
      <c r="K10546" s="10"/>
      <c r="L10546" s="21">
        <v>64346.848850574715</v>
      </c>
      <c r="M10546" s="68"/>
      <c r="N10546" s="4"/>
    </row>
    <row r="10547" spans="2:14">
      <c r="B10547" s="59" t="s">
        <v>17905</v>
      </c>
      <c r="C10547" s="7" t="s">
        <v>17906</v>
      </c>
      <c r="I10547" s="64"/>
      <c r="J10547" s="65"/>
      <c r="K10547" s="10"/>
      <c r="L10547" s="21">
        <v>65746.962068965528</v>
      </c>
      <c r="M10547" s="68"/>
      <c r="N10547" s="4"/>
    </row>
    <row r="10548" spans="2:14">
      <c r="B10548" s="59" t="s">
        <v>17907</v>
      </c>
      <c r="C10548" s="7" t="s">
        <v>17908</v>
      </c>
      <c r="I10548" s="64"/>
      <c r="J10548" s="65"/>
      <c r="K10548" s="10"/>
      <c r="L10548" s="21">
        <v>70607.014367816097</v>
      </c>
      <c r="M10548" s="68"/>
      <c r="N10548" s="4"/>
    </row>
    <row r="10549" spans="2:14">
      <c r="B10549" s="59" t="s">
        <v>17909</v>
      </c>
      <c r="C10549" s="7" t="s">
        <v>17910</v>
      </c>
      <c r="I10549" s="64"/>
      <c r="J10549" s="65"/>
      <c r="K10549" s="10"/>
      <c r="L10549" s="21">
        <v>69463.681609195395</v>
      </c>
      <c r="M10549" s="68"/>
      <c r="N10549" s="4"/>
    </row>
    <row r="10550" spans="2:14">
      <c r="B10550" s="59" t="s">
        <v>17911</v>
      </c>
      <c r="C10550" s="7" t="s">
        <v>17912</v>
      </c>
      <c r="I10550" s="64"/>
      <c r="J10550" s="65"/>
      <c r="K10550" s="10"/>
      <c r="L10550" s="21">
        <v>38369.394827586206</v>
      </c>
      <c r="M10550" s="68"/>
      <c r="N10550" s="4"/>
    </row>
    <row r="10551" spans="2:14">
      <c r="B10551" s="59" t="s">
        <v>17913</v>
      </c>
      <c r="C10551" s="7" t="s">
        <v>17914</v>
      </c>
      <c r="I10551" s="64"/>
      <c r="J10551" s="65"/>
      <c r="K10551" s="10"/>
      <c r="L10551" s="21">
        <v>41384.281609195401</v>
      </c>
      <c r="M10551" s="68"/>
      <c r="N10551" s="4"/>
    </row>
    <row r="10552" spans="2:14">
      <c r="B10552" s="59" t="s">
        <v>17915</v>
      </c>
      <c r="C10552" s="7" t="s">
        <v>17916</v>
      </c>
      <c r="I10552" s="64"/>
      <c r="J10552" s="65"/>
      <c r="K10552" s="10"/>
      <c r="L10552" s="21">
        <v>46244.333908045977</v>
      </c>
      <c r="M10552" s="68"/>
      <c r="N10552" s="4"/>
    </row>
    <row r="10553" spans="2:14">
      <c r="B10553" s="59" t="s">
        <v>17917</v>
      </c>
      <c r="C10553" s="7" t="s">
        <v>17918</v>
      </c>
      <c r="I10553" s="64"/>
      <c r="J10553" s="65"/>
      <c r="K10553" s="10"/>
      <c r="L10553" s="21">
        <v>39834.971839080456</v>
      </c>
      <c r="M10553" s="68"/>
      <c r="N10553" s="4"/>
    </row>
    <row r="10554" spans="2:14">
      <c r="B10554" s="59" t="s">
        <v>17919</v>
      </c>
      <c r="C10554" s="7" t="s">
        <v>17920</v>
      </c>
      <c r="I10554" s="64"/>
      <c r="J10554" s="65"/>
      <c r="K10554" s="10"/>
      <c r="L10554" s="21">
        <v>43605.48333333333</v>
      </c>
      <c r="M10554" s="68"/>
      <c r="N10554" s="4"/>
    </row>
    <row r="10555" spans="2:14">
      <c r="B10555" s="59" t="s">
        <v>17921</v>
      </c>
      <c r="C10555" s="7" t="s">
        <v>17922</v>
      </c>
      <c r="I10555" s="64"/>
      <c r="J10555" s="65"/>
      <c r="K10555" s="10"/>
      <c r="L10555" s="21">
        <v>49681.94425287356</v>
      </c>
      <c r="M10555" s="68"/>
      <c r="N10555" s="4"/>
    </row>
    <row r="10556" spans="2:14">
      <c r="B10556" s="59" t="s">
        <v>17923</v>
      </c>
      <c r="C10556" s="7" t="s">
        <v>17924</v>
      </c>
      <c r="I10556" s="64"/>
      <c r="J10556" s="65"/>
      <c r="K10556" s="10"/>
      <c r="L10556" s="21">
        <v>65426.240229885057</v>
      </c>
      <c r="M10556" s="68"/>
      <c r="N10556" s="4"/>
    </row>
    <row r="10557" spans="2:14">
      <c r="B10557" s="59" t="s">
        <v>17925</v>
      </c>
      <c r="C10557" s="7" t="s">
        <v>17926</v>
      </c>
      <c r="I10557" s="64"/>
      <c r="J10557" s="65"/>
      <c r="K10557" s="10"/>
      <c r="L10557" s="21">
        <v>66864.413793103449</v>
      </c>
      <c r="M10557" s="68"/>
      <c r="N10557" s="4"/>
    </row>
    <row r="10558" spans="2:14">
      <c r="B10558" s="59" t="s">
        <v>17927</v>
      </c>
      <c r="C10558" s="7" t="s">
        <v>17928</v>
      </c>
      <c r="I10558" s="64"/>
      <c r="J10558" s="65"/>
      <c r="K10558" s="10"/>
      <c r="L10558" s="21">
        <v>71725.481034482757</v>
      </c>
      <c r="M10558" s="68"/>
      <c r="N10558" s="4"/>
    </row>
    <row r="10559" spans="2:14">
      <c r="B10559" s="59" t="s">
        <v>17929</v>
      </c>
      <c r="C10559" s="7" t="s">
        <v>17930</v>
      </c>
      <c r="I10559" s="64"/>
      <c r="J10559" s="65"/>
      <c r="K10559" s="10"/>
      <c r="L10559" s="21">
        <v>70543.072988505752</v>
      </c>
      <c r="M10559" s="68"/>
      <c r="N10559" s="4"/>
    </row>
    <row r="10560" spans="2:14">
      <c r="B10560" s="59" t="s">
        <v>17931</v>
      </c>
      <c r="C10560" s="7" t="s">
        <v>17932</v>
      </c>
      <c r="I10560" s="64"/>
      <c r="J10560" s="65"/>
      <c r="K10560" s="10"/>
      <c r="L10560" s="21">
        <v>42567.704597701151</v>
      </c>
      <c r="M10560" s="68"/>
      <c r="N10560" s="4"/>
    </row>
    <row r="10561" spans="2:14">
      <c r="B10561" s="59" t="s">
        <v>17933</v>
      </c>
      <c r="C10561" s="7" t="s">
        <v>17934</v>
      </c>
      <c r="I10561" s="64"/>
      <c r="J10561" s="65"/>
      <c r="K10561" s="10"/>
      <c r="L10561" s="21">
        <v>45583.098850574715</v>
      </c>
      <c r="M10561" s="68"/>
      <c r="N10561" s="4"/>
    </row>
    <row r="10562" spans="2:14">
      <c r="B10562" s="59" t="s">
        <v>17935</v>
      </c>
      <c r="C10562" s="7" t="s">
        <v>17936</v>
      </c>
      <c r="I10562" s="64"/>
      <c r="J10562" s="65"/>
      <c r="K10562" s="10"/>
      <c r="L10562" s="21">
        <v>50443.658620689654</v>
      </c>
      <c r="M10562" s="68"/>
      <c r="N10562" s="4"/>
    </row>
    <row r="10563" spans="2:14">
      <c r="B10563" s="59" t="s">
        <v>17937</v>
      </c>
      <c r="C10563" s="7" t="s">
        <v>17938</v>
      </c>
      <c r="I10563" s="64"/>
      <c r="J10563" s="65"/>
      <c r="K10563" s="10"/>
      <c r="L10563" s="21">
        <v>44032.774137931039</v>
      </c>
      <c r="M10563" s="68"/>
      <c r="N10563" s="4"/>
    </row>
    <row r="10564" spans="2:14">
      <c r="B10564" s="59" t="s">
        <v>17939</v>
      </c>
      <c r="C10564" s="7" t="s">
        <v>17940</v>
      </c>
      <c r="I10564" s="64"/>
      <c r="J10564" s="65"/>
      <c r="K10564" s="10"/>
      <c r="L10564" s="21">
        <v>47805.822988505744</v>
      </c>
      <c r="M10564" s="68"/>
      <c r="N10564" s="4"/>
    </row>
    <row r="10565" spans="2:14">
      <c r="B10565" s="59" t="s">
        <v>17941</v>
      </c>
      <c r="C10565" s="7" t="s">
        <v>17942</v>
      </c>
      <c r="I10565" s="64"/>
      <c r="J10565" s="65"/>
      <c r="K10565" s="10"/>
      <c r="L10565" s="21">
        <v>53881.268965517236</v>
      </c>
      <c r="M10565" s="68"/>
      <c r="N10565" s="4"/>
    </row>
    <row r="10566" spans="2:14">
      <c r="B10566" s="59" t="s">
        <v>17943</v>
      </c>
      <c r="C10566" s="7" t="s">
        <v>17944</v>
      </c>
      <c r="I10566" s="64"/>
      <c r="J10566" s="65"/>
      <c r="K10566" s="10"/>
      <c r="L10566" s="21">
        <v>69483.472988505746</v>
      </c>
      <c r="M10566" s="68"/>
      <c r="N10566" s="4"/>
    </row>
    <row r="10567" spans="2:14">
      <c r="B10567" s="59" t="s">
        <v>17945</v>
      </c>
      <c r="C10567" s="7" t="s">
        <v>17946</v>
      </c>
      <c r="I10567" s="64"/>
      <c r="J10567" s="65"/>
      <c r="K10567" s="10"/>
      <c r="L10567" s="21">
        <v>71063.231034482757</v>
      </c>
      <c r="M10567" s="68"/>
      <c r="N10567" s="4"/>
    </row>
    <row r="10568" spans="2:14">
      <c r="B10568" s="59" t="s">
        <v>17947</v>
      </c>
      <c r="C10568" s="7" t="s">
        <v>17948</v>
      </c>
      <c r="I10568" s="64"/>
      <c r="J10568" s="65"/>
      <c r="K10568" s="10"/>
      <c r="L10568" s="21">
        <v>75923.28333333334</v>
      </c>
      <c r="M10568" s="68"/>
      <c r="N10568" s="4"/>
    </row>
    <row r="10569" spans="2:14">
      <c r="B10569" s="59" t="s">
        <v>17949</v>
      </c>
      <c r="C10569" s="7" t="s">
        <v>17950</v>
      </c>
      <c r="I10569" s="64"/>
      <c r="J10569" s="65"/>
      <c r="K10569" s="10"/>
      <c r="L10569" s="21">
        <v>74601.320689655171</v>
      </c>
      <c r="M10569" s="68"/>
      <c r="N10569" s="4"/>
    </row>
    <row r="10570" spans="2:14">
      <c r="B10570" s="59" t="s">
        <v>17951</v>
      </c>
      <c r="C10570" s="7" t="s">
        <v>17952</v>
      </c>
      <c r="I10570" s="64"/>
      <c r="J10570" s="65"/>
      <c r="K10570" s="10"/>
      <c r="L10570" s="21">
        <v>40238.411494252869</v>
      </c>
      <c r="M10570" s="68"/>
      <c r="N10570" s="4"/>
    </row>
    <row r="10571" spans="2:14">
      <c r="B10571" s="59" t="s">
        <v>17953</v>
      </c>
      <c r="C10571" s="7" t="s">
        <v>17954</v>
      </c>
      <c r="I10571" s="64"/>
      <c r="J10571" s="65"/>
      <c r="K10571" s="10"/>
      <c r="L10571" s="21">
        <v>43981.519540229885</v>
      </c>
      <c r="M10571" s="68"/>
      <c r="N10571" s="4"/>
    </row>
    <row r="10572" spans="2:14">
      <c r="B10572" s="59" t="s">
        <v>17955</v>
      </c>
      <c r="C10572" s="7" t="s">
        <v>17956</v>
      </c>
      <c r="I10572" s="64"/>
      <c r="J10572" s="65"/>
      <c r="K10572" s="10"/>
      <c r="L10572" s="21">
        <v>47984.452873563219</v>
      </c>
      <c r="M10572" s="68"/>
      <c r="N10572" s="4"/>
    </row>
    <row r="10573" spans="2:14">
      <c r="B10573" s="59" t="s">
        <v>17957</v>
      </c>
      <c r="C10573" s="7" t="s">
        <v>17958</v>
      </c>
      <c r="I10573" s="64"/>
      <c r="J10573" s="65"/>
      <c r="K10573" s="10"/>
      <c r="L10573" s="21">
        <v>42430.179885057478</v>
      </c>
      <c r="M10573" s="68"/>
      <c r="N10573" s="4"/>
    </row>
    <row r="10574" spans="2:14">
      <c r="B10574" s="59" t="s">
        <v>17959</v>
      </c>
      <c r="C10574" s="7" t="s">
        <v>17960</v>
      </c>
      <c r="I10574" s="64"/>
      <c r="J10574" s="65"/>
      <c r="K10574" s="10"/>
      <c r="L10574" s="21">
        <v>46205.258620689652</v>
      </c>
      <c r="M10574" s="68"/>
      <c r="N10574" s="4"/>
    </row>
    <row r="10575" spans="2:14">
      <c r="B10575" s="59" t="s">
        <v>17961</v>
      </c>
      <c r="C10575" s="7" t="s">
        <v>17962</v>
      </c>
      <c r="I10575" s="64"/>
      <c r="J10575" s="65"/>
      <c r="K10575" s="10"/>
      <c r="L10575" s="21">
        <v>52286.794252873558</v>
      </c>
      <c r="M10575" s="68"/>
      <c r="N10575" s="4"/>
    </row>
    <row r="10576" spans="2:14">
      <c r="B10576" s="59" t="s">
        <v>17963</v>
      </c>
      <c r="C10576" s="7" t="s">
        <v>17964</v>
      </c>
      <c r="I10576" s="64"/>
      <c r="J10576" s="65"/>
      <c r="K10576" s="10"/>
      <c r="L10576" s="21">
        <v>67897.625287356321</v>
      </c>
      <c r="M10576" s="68"/>
      <c r="N10576" s="4"/>
    </row>
    <row r="10577" spans="2:14">
      <c r="B10577" s="59" t="s">
        <v>17965</v>
      </c>
      <c r="C10577" s="7" t="s">
        <v>17966</v>
      </c>
      <c r="I10577" s="64"/>
      <c r="J10577" s="65"/>
      <c r="K10577" s="10"/>
      <c r="L10577" s="21">
        <v>69483.980459770115</v>
      </c>
      <c r="M10577" s="68"/>
      <c r="N10577" s="4"/>
    </row>
    <row r="10578" spans="2:14">
      <c r="B10578" s="59" t="s">
        <v>17967</v>
      </c>
      <c r="C10578" s="7" t="s">
        <v>17968</v>
      </c>
      <c r="I10578" s="64"/>
      <c r="J10578" s="65"/>
      <c r="K10578" s="10"/>
      <c r="L10578" s="21">
        <v>73494.018390804602</v>
      </c>
      <c r="M10578" s="68"/>
      <c r="N10578" s="4"/>
    </row>
    <row r="10579" spans="2:14">
      <c r="B10579" s="59" t="s">
        <v>17969</v>
      </c>
      <c r="C10579" s="7" t="s">
        <v>17970</v>
      </c>
      <c r="I10579" s="64"/>
      <c r="J10579" s="65"/>
      <c r="K10579" s="10"/>
      <c r="L10579" s="21">
        <v>73014.458045977022</v>
      </c>
      <c r="M10579" s="68"/>
      <c r="N10579" s="4"/>
    </row>
    <row r="10580" spans="2:14">
      <c r="B10580" s="59" t="s">
        <v>17971</v>
      </c>
      <c r="C10580" s="7" t="s">
        <v>17972</v>
      </c>
      <c r="I10580" s="64"/>
      <c r="J10580" s="65"/>
      <c r="K10580" s="10"/>
      <c r="L10580" s="21">
        <v>42152.593103448278</v>
      </c>
      <c r="M10580" s="68"/>
      <c r="N10580" s="4"/>
    </row>
    <row r="10581" spans="2:14">
      <c r="B10581" s="59" t="s">
        <v>17973</v>
      </c>
      <c r="C10581" s="7" t="s">
        <v>17974</v>
      </c>
      <c r="I10581" s="64"/>
      <c r="J10581" s="65"/>
      <c r="K10581" s="10"/>
      <c r="L10581" s="21">
        <v>45168.494827586204</v>
      </c>
      <c r="M10581" s="68"/>
      <c r="N10581" s="4"/>
    </row>
    <row r="10582" spans="2:14">
      <c r="B10582" s="59" t="s">
        <v>17975</v>
      </c>
      <c r="C10582" s="7" t="s">
        <v>17976</v>
      </c>
      <c r="I10582" s="64"/>
      <c r="J10582" s="65"/>
      <c r="K10582" s="10"/>
      <c r="L10582" s="21">
        <v>50030.069540229881</v>
      </c>
      <c r="M10582" s="68"/>
      <c r="N10582" s="4"/>
    </row>
    <row r="10583" spans="2:14">
      <c r="B10583" s="59" t="s">
        <v>17977</v>
      </c>
      <c r="C10583" s="7" t="s">
        <v>17978</v>
      </c>
      <c r="I10583" s="64"/>
      <c r="J10583" s="65"/>
      <c r="K10583" s="10"/>
      <c r="L10583" s="21">
        <v>43618.677586206897</v>
      </c>
      <c r="M10583" s="68"/>
      <c r="N10583" s="4"/>
    </row>
    <row r="10584" spans="2:14">
      <c r="B10584" s="59" t="s">
        <v>17979</v>
      </c>
      <c r="C10584" s="7" t="s">
        <v>17980</v>
      </c>
      <c r="I10584" s="64"/>
      <c r="J10584" s="65"/>
      <c r="K10584" s="10"/>
      <c r="L10584" s="21">
        <v>47391.218965517248</v>
      </c>
      <c r="M10584" s="68"/>
      <c r="N10584" s="4"/>
    </row>
    <row r="10585" spans="2:14">
      <c r="B10585" s="59" t="s">
        <v>17981</v>
      </c>
      <c r="C10585" s="7" t="s">
        <v>17982</v>
      </c>
      <c r="I10585" s="64"/>
      <c r="J10585" s="65"/>
      <c r="K10585" s="10"/>
      <c r="L10585" s="21">
        <v>53466.66494252874</v>
      </c>
      <c r="M10585" s="68"/>
      <c r="N10585" s="4"/>
    </row>
    <row r="10586" spans="2:14">
      <c r="B10586" s="59" t="s">
        <v>17983</v>
      </c>
      <c r="C10586" s="7" t="s">
        <v>17984</v>
      </c>
      <c r="I10586" s="64"/>
      <c r="J10586" s="65"/>
      <c r="K10586" s="10"/>
      <c r="L10586" s="21">
        <v>69083.585632183909</v>
      </c>
      <c r="M10586" s="68"/>
      <c r="N10586" s="4"/>
    </row>
    <row r="10587" spans="2:14">
      <c r="B10587" s="59" t="s">
        <v>17985</v>
      </c>
      <c r="C10587" s="7" t="s">
        <v>17986</v>
      </c>
      <c r="I10587" s="64"/>
      <c r="J10587" s="65"/>
      <c r="K10587" s="10"/>
      <c r="L10587" s="21">
        <v>70649.641954022998</v>
      </c>
      <c r="M10587" s="68"/>
      <c r="N10587" s="4"/>
    </row>
    <row r="10588" spans="2:14">
      <c r="B10588" s="59" t="s">
        <v>17987</v>
      </c>
      <c r="C10588" s="7" t="s">
        <v>17988</v>
      </c>
      <c r="I10588" s="64"/>
      <c r="J10588" s="65"/>
      <c r="K10588" s="10"/>
      <c r="L10588" s="21">
        <v>75509.186781609198</v>
      </c>
      <c r="M10588" s="68"/>
      <c r="N10588" s="4"/>
    </row>
    <row r="10589" spans="2:14">
      <c r="B10589" s="59" t="s">
        <v>17989</v>
      </c>
      <c r="C10589" s="7" t="s">
        <v>17990</v>
      </c>
      <c r="I10589" s="64"/>
      <c r="J10589" s="65"/>
      <c r="K10589" s="10"/>
      <c r="L10589" s="21">
        <v>74201.433333333334</v>
      </c>
      <c r="M10589" s="68"/>
      <c r="N10589" s="4"/>
    </row>
    <row r="10590" spans="2:14">
      <c r="B10590" s="59" t="s">
        <v>17991</v>
      </c>
      <c r="C10590" s="7" t="s">
        <v>17992</v>
      </c>
      <c r="I10590" s="64"/>
      <c r="J10590" s="65"/>
      <c r="K10590" s="10"/>
      <c r="L10590" s="21">
        <v>45775.937931034481</v>
      </c>
      <c r="M10590" s="68"/>
      <c r="N10590" s="4"/>
    </row>
    <row r="10591" spans="2:14">
      <c r="B10591" s="59" t="s">
        <v>17993</v>
      </c>
      <c r="C10591" s="7" t="s">
        <v>17994</v>
      </c>
      <c r="I10591" s="64"/>
      <c r="J10591" s="65"/>
      <c r="K10591" s="10"/>
      <c r="L10591" s="21">
        <v>48729.928160919539</v>
      </c>
      <c r="M10591" s="68"/>
      <c r="N10591" s="4"/>
    </row>
    <row r="10592" spans="2:14">
      <c r="B10592" s="59" t="s">
        <v>17995</v>
      </c>
      <c r="C10592" s="7" t="s">
        <v>17996</v>
      </c>
      <c r="I10592" s="64"/>
      <c r="J10592" s="65"/>
      <c r="K10592" s="10"/>
      <c r="L10592" s="21">
        <v>53494.575862068967</v>
      </c>
      <c r="M10592" s="68"/>
      <c r="N10592" s="4"/>
    </row>
    <row r="10593" spans="2:14">
      <c r="B10593" s="59" t="s">
        <v>17997</v>
      </c>
      <c r="C10593" s="7" t="s">
        <v>17998</v>
      </c>
      <c r="I10593" s="64"/>
      <c r="J10593" s="65"/>
      <c r="K10593" s="10"/>
      <c r="L10593" s="21">
        <v>47212.589080459773</v>
      </c>
      <c r="M10593" s="68"/>
      <c r="N10593" s="4"/>
    </row>
    <row r="10594" spans="2:14">
      <c r="B10594" s="59" t="s">
        <v>17999</v>
      </c>
      <c r="C10594" s="7" t="s">
        <v>18000</v>
      </c>
      <c r="I10594" s="64"/>
      <c r="J10594" s="65"/>
      <c r="K10594" s="10"/>
      <c r="L10594" s="21">
        <v>50907.487356321843</v>
      </c>
      <c r="M10594" s="68"/>
      <c r="N10594" s="4"/>
    </row>
    <row r="10595" spans="2:14">
      <c r="B10595" s="59" t="s">
        <v>18001</v>
      </c>
      <c r="C10595" s="7" t="s">
        <v>18002</v>
      </c>
      <c r="I10595" s="64"/>
      <c r="J10595" s="65"/>
      <c r="K10595" s="10"/>
      <c r="L10595" s="21">
        <v>56863.170114942528</v>
      </c>
      <c r="M10595" s="68"/>
      <c r="N10595" s="4"/>
    </row>
    <row r="10596" spans="2:14">
      <c r="B10596" s="59" t="s">
        <v>18003</v>
      </c>
      <c r="C10596" s="7" t="s">
        <v>18004</v>
      </c>
      <c r="I10596" s="64"/>
      <c r="J10596" s="65"/>
      <c r="K10596" s="10"/>
      <c r="L10596" s="21">
        <v>72483.135632183912</v>
      </c>
      <c r="M10596" s="68"/>
      <c r="N10596" s="4"/>
    </row>
    <row r="10597" spans="2:14">
      <c r="B10597" s="59" t="s">
        <v>18005</v>
      </c>
      <c r="C10597" s="7" t="s">
        <v>18006</v>
      </c>
      <c r="I10597" s="64"/>
      <c r="J10597" s="65"/>
      <c r="K10597" s="10"/>
      <c r="L10597" s="21">
        <v>73701.574137931035</v>
      </c>
      <c r="M10597" s="68"/>
      <c r="N10597" s="4"/>
    </row>
    <row r="10598" spans="2:14">
      <c r="B10598" s="59" t="s">
        <v>18007</v>
      </c>
      <c r="C10598" s="7" t="s">
        <v>18008</v>
      </c>
      <c r="I10598" s="64"/>
      <c r="J10598" s="65"/>
      <c r="K10598" s="10"/>
      <c r="L10598" s="21">
        <v>78465.206896551725</v>
      </c>
      <c r="M10598" s="68"/>
      <c r="N10598" s="4"/>
    </row>
    <row r="10599" spans="2:14">
      <c r="B10599" s="59" t="s">
        <v>18009</v>
      </c>
      <c r="C10599" s="7" t="s">
        <v>18010</v>
      </c>
      <c r="I10599" s="64"/>
      <c r="J10599" s="65"/>
      <c r="K10599" s="10"/>
      <c r="L10599" s="21">
        <v>77600.475862068968</v>
      </c>
      <c r="M10599" s="68"/>
      <c r="N10599" s="4"/>
    </row>
    <row r="10600" spans="2:14">
      <c r="B10600" s="59" t="s">
        <v>18011</v>
      </c>
      <c r="C10600" s="7" t="s">
        <v>18012</v>
      </c>
      <c r="I10600" s="64"/>
      <c r="J10600" s="65"/>
      <c r="K10600" s="10"/>
      <c r="L10600" s="21">
        <v>44128.686206896557</v>
      </c>
      <c r="M10600" s="68"/>
      <c r="N10600" s="4"/>
    </row>
    <row r="10601" spans="2:14">
      <c r="B10601" s="59" t="s">
        <v>18013</v>
      </c>
      <c r="C10601" s="7" t="s">
        <v>18014</v>
      </c>
      <c r="I10601" s="64"/>
      <c r="J10601" s="65"/>
      <c r="K10601" s="10"/>
      <c r="L10601" s="21">
        <v>47254.709195402298</v>
      </c>
      <c r="M10601" s="68"/>
      <c r="N10601" s="4"/>
    </row>
    <row r="10602" spans="2:14">
      <c r="B10602" s="59" t="s">
        <v>18015</v>
      </c>
      <c r="C10602" s="7" t="s">
        <v>18016</v>
      </c>
      <c r="I10602" s="64"/>
      <c r="J10602" s="65"/>
      <c r="K10602" s="10"/>
      <c r="L10602" s="21">
        <v>52290.346551724135</v>
      </c>
      <c r="M10602" s="68"/>
      <c r="N10602" s="4"/>
    </row>
    <row r="10603" spans="2:14">
      <c r="B10603" s="59" t="s">
        <v>18017</v>
      </c>
      <c r="C10603" s="7" t="s">
        <v>18018</v>
      </c>
      <c r="I10603" s="64"/>
      <c r="J10603" s="65"/>
      <c r="K10603" s="10"/>
      <c r="L10603" s="21">
        <v>45649.070114942529</v>
      </c>
      <c r="M10603" s="68"/>
      <c r="N10603" s="4"/>
    </row>
    <row r="10604" spans="2:14">
      <c r="B10604" s="59" t="s">
        <v>18019</v>
      </c>
      <c r="C10604" s="7" t="s">
        <v>18020</v>
      </c>
      <c r="I10604" s="64"/>
      <c r="J10604" s="65"/>
      <c r="K10604" s="10"/>
      <c r="L10604" s="21">
        <v>49556.598850574715</v>
      </c>
      <c r="M10604" s="68"/>
      <c r="N10604" s="4"/>
    </row>
    <row r="10605" spans="2:14">
      <c r="B10605" s="59" t="s">
        <v>18021</v>
      </c>
      <c r="C10605" s="7" t="s">
        <v>18022</v>
      </c>
      <c r="I10605" s="64"/>
      <c r="J10605" s="65"/>
      <c r="K10605" s="10"/>
      <c r="L10605" s="21">
        <v>55849.242528735631</v>
      </c>
      <c r="M10605" s="68"/>
      <c r="N10605" s="4"/>
    </row>
    <row r="10606" spans="2:14">
      <c r="B10606" s="59" t="s">
        <v>18023</v>
      </c>
      <c r="C10606" s="7" t="s">
        <v>18024</v>
      </c>
      <c r="I10606" s="64"/>
      <c r="J10606" s="65"/>
      <c r="K10606" s="10"/>
      <c r="L10606" s="21">
        <v>71133.769540229885</v>
      </c>
      <c r="M10606" s="68"/>
      <c r="N10606" s="4"/>
    </row>
    <row r="10607" spans="2:14">
      <c r="B10607" s="59" t="s">
        <v>18025</v>
      </c>
      <c r="C10607" s="7" t="s">
        <v>18026</v>
      </c>
      <c r="I10607" s="64"/>
      <c r="J10607" s="65"/>
      <c r="K10607" s="10"/>
      <c r="L10607" s="21">
        <v>73649.812068965519</v>
      </c>
      <c r="M10607" s="68"/>
      <c r="N10607" s="4"/>
    </row>
    <row r="10608" spans="2:14">
      <c r="B10608" s="59" t="s">
        <v>18027</v>
      </c>
      <c r="C10608" s="7" t="s">
        <v>18028</v>
      </c>
      <c r="I10608" s="64"/>
      <c r="J10608" s="65"/>
      <c r="K10608" s="10"/>
      <c r="L10608" s="21">
        <v>78685.956896551725</v>
      </c>
      <c r="M10608" s="68"/>
      <c r="N10608" s="4"/>
    </row>
    <row r="10609" spans="2:14">
      <c r="B10609" s="59" t="s">
        <v>18029</v>
      </c>
      <c r="C10609" s="7" t="s">
        <v>18030</v>
      </c>
      <c r="I10609" s="64"/>
      <c r="J10609" s="65"/>
      <c r="K10609" s="10"/>
      <c r="L10609" s="21">
        <v>76251.109770114956</v>
      </c>
      <c r="M10609" s="68"/>
      <c r="N10609" s="4"/>
    </row>
    <row r="10610" spans="2:14">
      <c r="B10610" s="59" t="s">
        <v>18031</v>
      </c>
      <c r="C10610" s="7" t="s">
        <v>18032</v>
      </c>
      <c r="I10610" s="64"/>
      <c r="J10610" s="65"/>
      <c r="K10610" s="10"/>
      <c r="L10610" s="21">
        <v>43784.113218390805</v>
      </c>
      <c r="M10610" s="68"/>
      <c r="N10610" s="4"/>
    </row>
    <row r="10611" spans="2:14">
      <c r="B10611" s="59" t="s">
        <v>18033</v>
      </c>
      <c r="C10611" s="7" t="s">
        <v>18034</v>
      </c>
      <c r="I10611" s="64"/>
      <c r="J10611" s="65"/>
      <c r="K10611" s="10"/>
      <c r="L10611" s="21">
        <v>47592.177586206897</v>
      </c>
      <c r="M10611" s="68"/>
      <c r="N10611" s="4"/>
    </row>
    <row r="10612" spans="2:14">
      <c r="B10612" s="59" t="s">
        <v>18035</v>
      </c>
      <c r="C10612" s="7" t="s">
        <v>18036</v>
      </c>
      <c r="I10612" s="64"/>
      <c r="J10612" s="65"/>
      <c r="K10612" s="10"/>
      <c r="L10612" s="21">
        <v>51531.677011494256</v>
      </c>
      <c r="M10612" s="68"/>
      <c r="N10612" s="4"/>
    </row>
    <row r="10613" spans="2:14">
      <c r="B10613" s="59" t="s">
        <v>18037</v>
      </c>
      <c r="C10613" s="7" t="s">
        <v>18038</v>
      </c>
      <c r="I10613" s="64"/>
      <c r="J10613" s="65"/>
      <c r="K10613" s="10"/>
      <c r="L10613" s="21">
        <v>46041.852873563221</v>
      </c>
      <c r="M10613" s="68"/>
      <c r="N10613" s="4"/>
    </row>
    <row r="10614" spans="2:14">
      <c r="B10614" s="59" t="s">
        <v>18039</v>
      </c>
      <c r="C10614" s="7" t="s">
        <v>18040</v>
      </c>
      <c r="I10614" s="64"/>
      <c r="J10614" s="65"/>
      <c r="K10614" s="10"/>
      <c r="L10614" s="21">
        <v>49814.394252873564</v>
      </c>
      <c r="M10614" s="68"/>
      <c r="N10614" s="4"/>
    </row>
    <row r="10615" spans="2:14">
      <c r="B10615" s="59" t="s">
        <v>18041</v>
      </c>
      <c r="C10615" s="7" t="s">
        <v>18042</v>
      </c>
      <c r="I10615" s="64"/>
      <c r="J10615" s="65"/>
      <c r="K10615" s="10"/>
      <c r="L10615" s="21">
        <v>55896.944827586201</v>
      </c>
      <c r="M10615" s="68"/>
      <c r="N10615" s="4"/>
    </row>
    <row r="10616" spans="2:14">
      <c r="B10616" s="59" t="s">
        <v>18043</v>
      </c>
      <c r="C10616" s="7" t="s">
        <v>18044</v>
      </c>
      <c r="I10616" s="64"/>
      <c r="J10616" s="65"/>
      <c r="K10616" s="10"/>
      <c r="L10616" s="21">
        <v>71384.460344827588</v>
      </c>
      <c r="M10616" s="68"/>
      <c r="N10616" s="4"/>
    </row>
    <row r="10617" spans="2:14">
      <c r="B10617" s="59" t="s">
        <v>18045</v>
      </c>
      <c r="C10617" s="7" t="s">
        <v>18046</v>
      </c>
      <c r="I10617" s="64"/>
      <c r="J10617" s="65"/>
      <c r="K10617" s="10"/>
      <c r="L10617" s="21">
        <v>74556.155747126439</v>
      </c>
      <c r="M10617" s="68"/>
      <c r="N10617" s="4"/>
    </row>
    <row r="10618" spans="2:14">
      <c r="B10618" s="59" t="s">
        <v>18047</v>
      </c>
      <c r="C10618" s="7" t="s">
        <v>18048</v>
      </c>
      <c r="I10618" s="64"/>
      <c r="J10618" s="65"/>
      <c r="K10618" s="10"/>
      <c r="L10618" s="21">
        <v>78113.52931034482</v>
      </c>
      <c r="M10618" s="68"/>
      <c r="N10618" s="4"/>
    </row>
    <row r="10619" spans="2:14">
      <c r="B10619" s="59" t="s">
        <v>18049</v>
      </c>
      <c r="C10619" s="7" t="s">
        <v>18050</v>
      </c>
      <c r="I10619" s="64"/>
      <c r="J10619" s="65"/>
      <c r="K10619" s="10"/>
      <c r="L10619" s="21">
        <v>76500.278160919537</v>
      </c>
      <c r="M10619" s="68"/>
      <c r="N10619" s="4"/>
    </row>
    <row r="10620" spans="2:14">
      <c r="B10620" s="59" t="s">
        <v>18051</v>
      </c>
      <c r="C10620" s="7" t="s">
        <v>18052</v>
      </c>
      <c r="I10620" s="64"/>
      <c r="J10620" s="65"/>
      <c r="K10620" s="10"/>
      <c r="L10620" s="21">
        <v>45868.297701149429</v>
      </c>
      <c r="M10620" s="68"/>
      <c r="N10620" s="4"/>
    </row>
    <row r="10621" spans="2:14">
      <c r="B10621" s="59" t="s">
        <v>18053</v>
      </c>
      <c r="C10621" s="7" t="s">
        <v>18054</v>
      </c>
      <c r="I10621" s="64"/>
      <c r="J10621" s="65"/>
      <c r="K10621" s="10"/>
      <c r="L10621" s="21">
        <v>48884.706896551725</v>
      </c>
      <c r="M10621" s="68"/>
      <c r="N10621" s="4"/>
    </row>
    <row r="10622" spans="2:14">
      <c r="B10622" s="59" t="s">
        <v>18055</v>
      </c>
      <c r="C10622" s="7" t="s">
        <v>18056</v>
      </c>
      <c r="I10622" s="64"/>
      <c r="J10622" s="65"/>
      <c r="K10622" s="10"/>
      <c r="L10622" s="21">
        <v>53745.266666666663</v>
      </c>
      <c r="M10622" s="68"/>
      <c r="N10622" s="4"/>
    </row>
    <row r="10623" spans="2:14">
      <c r="B10623" s="59" t="s">
        <v>18057</v>
      </c>
      <c r="C10623" s="7" t="s">
        <v>18058</v>
      </c>
      <c r="I10623" s="64"/>
      <c r="J10623" s="65"/>
      <c r="K10623" s="10"/>
      <c r="L10623" s="21">
        <v>47334.88965517241</v>
      </c>
      <c r="M10623" s="68"/>
      <c r="N10623" s="4"/>
    </row>
    <row r="10624" spans="2:14">
      <c r="B10624" s="59" t="s">
        <v>18059</v>
      </c>
      <c r="C10624" s="7" t="s">
        <v>18060</v>
      </c>
      <c r="I10624" s="64"/>
      <c r="J10624" s="65"/>
      <c r="K10624" s="10"/>
      <c r="L10624" s="21">
        <v>51105.401149425292</v>
      </c>
      <c r="M10624" s="68"/>
      <c r="N10624" s="4"/>
    </row>
    <row r="10625" spans="2:14">
      <c r="B10625" s="59" t="s">
        <v>18061</v>
      </c>
      <c r="C10625" s="7" t="s">
        <v>18062</v>
      </c>
      <c r="I10625" s="64"/>
      <c r="J10625" s="65"/>
      <c r="K10625" s="10"/>
      <c r="L10625" s="21">
        <v>57182.87701149426</v>
      </c>
      <c r="M10625" s="68"/>
      <c r="N10625" s="4"/>
    </row>
    <row r="10626" spans="2:14">
      <c r="B10626" s="59" t="s">
        <v>18063</v>
      </c>
      <c r="C10626" s="7" t="s">
        <v>18064</v>
      </c>
      <c r="I10626" s="64"/>
      <c r="J10626" s="65"/>
      <c r="K10626" s="10"/>
      <c r="L10626" s="21">
        <v>72673.944827586209</v>
      </c>
      <c r="M10626" s="68"/>
      <c r="N10626" s="4"/>
    </row>
    <row r="10627" spans="2:14">
      <c r="B10627" s="59" t="s">
        <v>18065</v>
      </c>
      <c r="C10627" s="7" t="s">
        <v>18066</v>
      </c>
      <c r="I10627" s="64"/>
      <c r="J10627" s="65"/>
      <c r="K10627" s="10"/>
      <c r="L10627" s="21">
        <v>75852.744827586212</v>
      </c>
      <c r="M10627" s="68"/>
      <c r="N10627" s="4"/>
    </row>
    <row r="10628" spans="2:14">
      <c r="B10628" s="59" t="s">
        <v>18067</v>
      </c>
      <c r="C10628" s="7" t="s">
        <v>18068</v>
      </c>
      <c r="I10628" s="64"/>
      <c r="J10628" s="65"/>
      <c r="K10628" s="10"/>
      <c r="L10628" s="21">
        <v>80809.216666666674</v>
      </c>
      <c r="M10628" s="68"/>
      <c r="N10628" s="4"/>
    </row>
    <row r="10629" spans="2:14">
      <c r="B10629" s="59" t="s">
        <v>18069</v>
      </c>
      <c r="C10629" s="7" t="s">
        <v>18070</v>
      </c>
      <c r="I10629" s="64"/>
      <c r="J10629" s="65"/>
      <c r="K10629" s="10"/>
      <c r="L10629" s="21">
        <v>77791.792528735634</v>
      </c>
      <c r="M10629" s="68"/>
      <c r="N10629" s="4"/>
    </row>
    <row r="10630" spans="2:14">
      <c r="B10630" s="59" t="s">
        <v>18071</v>
      </c>
      <c r="C10630" s="7" t="s">
        <v>18072</v>
      </c>
      <c r="I10630" s="64"/>
      <c r="J10630" s="65"/>
      <c r="K10630" s="10"/>
      <c r="L10630" s="21">
        <v>49298.295977011498</v>
      </c>
      <c r="M10630" s="68"/>
      <c r="N10630" s="4"/>
    </row>
    <row r="10631" spans="2:14">
      <c r="B10631" s="59" t="s">
        <v>18073</v>
      </c>
      <c r="C10631" s="7" t="s">
        <v>18074</v>
      </c>
      <c r="I10631" s="64"/>
      <c r="J10631" s="65"/>
      <c r="K10631" s="10"/>
      <c r="L10631" s="21">
        <v>52254.823563218386</v>
      </c>
      <c r="M10631" s="68"/>
      <c r="N10631" s="4"/>
    </row>
    <row r="10632" spans="2:14">
      <c r="B10632" s="59" t="s">
        <v>18075</v>
      </c>
      <c r="C10632" s="7" t="s">
        <v>18076</v>
      </c>
      <c r="I10632" s="64"/>
      <c r="J10632" s="65"/>
      <c r="K10632" s="10"/>
      <c r="L10632" s="21">
        <v>57020.486206896559</v>
      </c>
      <c r="M10632" s="68"/>
      <c r="N10632" s="4"/>
    </row>
    <row r="10633" spans="2:14">
      <c r="B10633" s="59" t="s">
        <v>18077</v>
      </c>
      <c r="C10633" s="7" t="s">
        <v>18078</v>
      </c>
      <c r="I10633" s="64"/>
      <c r="J10633" s="65"/>
      <c r="K10633" s="10"/>
      <c r="L10633" s="21">
        <v>50739.006896551728</v>
      </c>
      <c r="M10633" s="68"/>
      <c r="N10633" s="4"/>
    </row>
    <row r="10634" spans="2:14">
      <c r="B10634" s="59" t="s">
        <v>18079</v>
      </c>
      <c r="C10634" s="7" t="s">
        <v>18080</v>
      </c>
      <c r="I10634" s="64"/>
      <c r="J10634" s="65"/>
      <c r="K10634" s="10"/>
      <c r="L10634" s="21">
        <v>54433.397701149421</v>
      </c>
      <c r="M10634" s="68"/>
      <c r="N10634" s="4"/>
    </row>
    <row r="10635" spans="2:14">
      <c r="B10635" s="59" t="s">
        <v>18081</v>
      </c>
      <c r="C10635" s="7" t="s">
        <v>18082</v>
      </c>
      <c r="I10635" s="64"/>
      <c r="J10635" s="65"/>
      <c r="K10635" s="10"/>
      <c r="L10635" s="21">
        <v>60388.572988505744</v>
      </c>
      <c r="M10635" s="68"/>
      <c r="N10635" s="4"/>
    </row>
    <row r="10636" spans="2:14">
      <c r="B10636" s="59" t="s">
        <v>18083</v>
      </c>
      <c r="C10636" s="7" t="s">
        <v>18084</v>
      </c>
      <c r="I10636" s="64"/>
      <c r="J10636" s="65"/>
      <c r="K10636" s="10"/>
      <c r="L10636" s="21">
        <v>75890.297701149422</v>
      </c>
      <c r="M10636" s="68"/>
      <c r="N10636" s="4"/>
    </row>
    <row r="10637" spans="2:14">
      <c r="B10637" s="59" t="s">
        <v>18085</v>
      </c>
      <c r="C10637" s="7" t="s">
        <v>18086</v>
      </c>
      <c r="I10637" s="64"/>
      <c r="J10637" s="65"/>
      <c r="K10637" s="10"/>
      <c r="L10637" s="21">
        <v>77225.962068965513</v>
      </c>
      <c r="M10637" s="68"/>
      <c r="N10637" s="4"/>
    </row>
    <row r="10638" spans="2:14">
      <c r="B10638" s="59" t="s">
        <v>18087</v>
      </c>
      <c r="C10638" s="7" t="s">
        <v>18088</v>
      </c>
      <c r="I10638" s="64"/>
      <c r="J10638" s="65"/>
      <c r="K10638" s="10"/>
      <c r="L10638" s="21">
        <v>81990.102298850572</v>
      </c>
      <c r="M10638" s="68"/>
      <c r="N10638" s="4"/>
    </row>
    <row r="10639" spans="2:14">
      <c r="B10639" s="59" t="s">
        <v>18089</v>
      </c>
      <c r="C10639" s="7" t="s">
        <v>18090</v>
      </c>
      <c r="I10639" s="64"/>
      <c r="J10639" s="65"/>
      <c r="K10639" s="10"/>
      <c r="L10639" s="21">
        <v>81007.637931034493</v>
      </c>
      <c r="M10639" s="68"/>
      <c r="N10639" s="4"/>
    </row>
    <row r="10640" spans="2:14">
      <c r="B10640" s="59" t="s">
        <v>18091</v>
      </c>
      <c r="C10640" s="7" t="s">
        <v>18092</v>
      </c>
      <c r="I10640" s="64"/>
      <c r="J10640" s="65"/>
      <c r="K10640" s="10"/>
      <c r="L10640" s="21">
        <v>49186.144827586213</v>
      </c>
      <c r="M10640" s="68"/>
      <c r="N10640" s="4"/>
    </row>
    <row r="10641" spans="2:14">
      <c r="B10641" s="59" t="s">
        <v>18093</v>
      </c>
      <c r="C10641" s="7" t="s">
        <v>18094</v>
      </c>
      <c r="I10641" s="64"/>
      <c r="J10641" s="65"/>
      <c r="K10641" s="10"/>
      <c r="L10641" s="21">
        <v>52206.106321839077</v>
      </c>
      <c r="M10641" s="68"/>
      <c r="N10641" s="4"/>
    </row>
    <row r="10642" spans="2:14">
      <c r="B10642" s="59" t="s">
        <v>18095</v>
      </c>
      <c r="C10642" s="7" t="s">
        <v>18096</v>
      </c>
      <c r="I10642" s="64"/>
      <c r="J10642" s="65"/>
      <c r="K10642" s="10"/>
      <c r="L10642" s="21">
        <v>57071.23333333333</v>
      </c>
      <c r="M10642" s="68"/>
      <c r="N10642" s="4"/>
    </row>
    <row r="10643" spans="2:14">
      <c r="B10643" s="59" t="s">
        <v>18097</v>
      </c>
      <c r="C10643" s="7" t="s">
        <v>18098</v>
      </c>
      <c r="I10643" s="64"/>
      <c r="J10643" s="65"/>
      <c r="K10643" s="10"/>
      <c r="L10643" s="21">
        <v>50654.766666666663</v>
      </c>
      <c r="M10643" s="68"/>
      <c r="N10643" s="4"/>
    </row>
    <row r="10644" spans="2:14">
      <c r="B10644" s="59" t="s">
        <v>18099</v>
      </c>
      <c r="C10644" s="7" t="s">
        <v>18100</v>
      </c>
      <c r="I10644" s="64"/>
      <c r="J10644" s="65"/>
      <c r="K10644" s="10"/>
      <c r="L10644" s="21">
        <v>54428.830459770114</v>
      </c>
      <c r="M10644" s="68"/>
      <c r="N10644" s="4"/>
    </row>
    <row r="10645" spans="2:14">
      <c r="B10645" s="59" t="s">
        <v>18101</v>
      </c>
      <c r="C10645" s="7" t="s">
        <v>18102</v>
      </c>
      <c r="I10645" s="64"/>
      <c r="J10645" s="65"/>
      <c r="K10645" s="10"/>
      <c r="L10645" s="21">
        <v>60510.873563218389</v>
      </c>
      <c r="M10645" s="68"/>
      <c r="N10645" s="4"/>
    </row>
    <row r="10646" spans="2:14">
      <c r="B10646" s="59" t="s">
        <v>18103</v>
      </c>
      <c r="C10646" s="7" t="s">
        <v>18104</v>
      </c>
      <c r="I10646" s="64"/>
      <c r="J10646" s="65"/>
      <c r="K10646" s="10"/>
      <c r="L10646" s="21">
        <v>75838.028160919537</v>
      </c>
      <c r="M10646" s="68"/>
      <c r="N10646" s="4"/>
    </row>
    <row r="10647" spans="2:14">
      <c r="B10647" s="59" t="s">
        <v>18105</v>
      </c>
      <c r="C10647" s="7" t="s">
        <v>18106</v>
      </c>
      <c r="I10647" s="64"/>
      <c r="J10647" s="65"/>
      <c r="K10647" s="10"/>
      <c r="L10647" s="21">
        <v>77708.059770114953</v>
      </c>
      <c r="M10647" s="68"/>
      <c r="N10647" s="4"/>
    </row>
    <row r="10648" spans="2:14">
      <c r="B10648" s="59" t="s">
        <v>18107</v>
      </c>
      <c r="C10648" s="7" t="s">
        <v>18108</v>
      </c>
      <c r="I10648" s="64"/>
      <c r="J10648" s="65"/>
      <c r="K10648" s="10"/>
      <c r="L10648" s="21">
        <v>82572.679310344829</v>
      </c>
      <c r="M10648" s="68"/>
      <c r="N10648" s="4"/>
    </row>
    <row r="10649" spans="2:14">
      <c r="B10649" s="59" t="s">
        <v>18109</v>
      </c>
      <c r="C10649" s="7" t="s">
        <v>18110</v>
      </c>
      <c r="I10649" s="64"/>
      <c r="J10649" s="65"/>
      <c r="K10649" s="10"/>
      <c r="L10649" s="21">
        <v>80955.875862068962</v>
      </c>
      <c r="M10649" s="68"/>
      <c r="N10649" s="4"/>
    </row>
    <row r="10650" spans="2:14">
      <c r="B10650" s="59" t="s">
        <v>18111</v>
      </c>
      <c r="C10650" s="7" t="s">
        <v>18112</v>
      </c>
      <c r="I10650" s="64"/>
      <c r="J10650" s="65"/>
      <c r="K10650" s="10"/>
      <c r="L10650" s="21">
        <v>52951.074137931035</v>
      </c>
      <c r="M10650" s="68"/>
      <c r="N10650" s="4"/>
    </row>
    <row r="10651" spans="2:14">
      <c r="B10651" s="59" t="s">
        <v>18113</v>
      </c>
      <c r="C10651" s="7" t="s">
        <v>18114</v>
      </c>
      <c r="I10651" s="64"/>
      <c r="J10651" s="65"/>
      <c r="K10651" s="10"/>
      <c r="L10651" s="21">
        <v>57057.024137931032</v>
      </c>
      <c r="M10651" s="68"/>
      <c r="N10651" s="4"/>
    </row>
    <row r="10652" spans="2:14">
      <c r="B10652" s="59" t="s">
        <v>18115</v>
      </c>
      <c r="C10652" s="7" t="s">
        <v>18116</v>
      </c>
      <c r="I10652" s="64"/>
      <c r="J10652" s="65"/>
      <c r="K10652" s="10"/>
      <c r="L10652" s="21">
        <v>60830.580459770121</v>
      </c>
      <c r="M10652" s="68"/>
      <c r="N10652" s="4"/>
    </row>
    <row r="10653" spans="2:14">
      <c r="B10653" s="59" t="s">
        <v>18117</v>
      </c>
      <c r="C10653" s="7" t="s">
        <v>18118</v>
      </c>
      <c r="I10653" s="64"/>
      <c r="J10653" s="65"/>
      <c r="K10653" s="10"/>
      <c r="L10653" s="21">
        <v>55505.177011494256</v>
      </c>
      <c r="M10653" s="68"/>
      <c r="N10653" s="4"/>
    </row>
    <row r="10654" spans="2:14">
      <c r="B10654" s="59" t="s">
        <v>18119</v>
      </c>
      <c r="C10654" s="7" t="s">
        <v>18120</v>
      </c>
      <c r="I10654" s="64"/>
      <c r="J10654" s="65"/>
      <c r="K10654" s="10"/>
      <c r="L10654" s="21">
        <v>59281.778160919537</v>
      </c>
      <c r="M10654" s="68"/>
      <c r="N10654" s="4"/>
    </row>
    <row r="10655" spans="2:14">
      <c r="B10655" s="59" t="s">
        <v>18121</v>
      </c>
      <c r="C10655" s="7" t="s">
        <v>18122</v>
      </c>
      <c r="I10655" s="64"/>
      <c r="J10655" s="65"/>
      <c r="K10655" s="10"/>
      <c r="L10655" s="21">
        <v>65362.298850574713</v>
      </c>
      <c r="M10655" s="68"/>
      <c r="N10655" s="4"/>
    </row>
    <row r="10656" spans="2:14">
      <c r="B10656" s="59" t="s">
        <v>18123</v>
      </c>
      <c r="C10656" s="7" t="s">
        <v>18124</v>
      </c>
      <c r="I10656" s="64"/>
      <c r="J10656" s="65"/>
      <c r="K10656" s="10"/>
      <c r="L10656" s="21">
        <v>80524.525287356315</v>
      </c>
      <c r="M10656" s="68"/>
      <c r="N10656" s="4"/>
    </row>
    <row r="10657" spans="2:14">
      <c r="B10657" s="59" t="s">
        <v>18125</v>
      </c>
      <c r="C10657" s="7" t="s">
        <v>18126</v>
      </c>
      <c r="I10657" s="64"/>
      <c r="J10657" s="65"/>
      <c r="K10657" s="10"/>
      <c r="L10657" s="21">
        <v>82561.007471264369</v>
      </c>
      <c r="M10657" s="68"/>
      <c r="N10657" s="4"/>
    </row>
    <row r="10658" spans="2:14">
      <c r="B10658" s="59" t="s">
        <v>18127</v>
      </c>
      <c r="C10658" s="7" t="s">
        <v>18128</v>
      </c>
      <c r="I10658" s="64"/>
      <c r="J10658" s="65"/>
      <c r="K10658" s="10"/>
      <c r="L10658" s="21">
        <v>85882.914367816091</v>
      </c>
      <c r="M10658" s="68"/>
      <c r="N10658" s="4"/>
    </row>
    <row r="10659" spans="2:14">
      <c r="B10659" s="59" t="s">
        <v>18129</v>
      </c>
      <c r="C10659" s="7" t="s">
        <v>18130</v>
      </c>
      <c r="I10659" s="64"/>
      <c r="J10659" s="65"/>
      <c r="K10659" s="10"/>
      <c r="L10659" s="21">
        <v>85640.850574712633</v>
      </c>
      <c r="M10659" s="68"/>
      <c r="N10659" s="4"/>
    </row>
    <row r="10660" spans="2:14">
      <c r="B10660" s="59" t="s">
        <v>18131</v>
      </c>
      <c r="C10660" s="7" t="s">
        <v>18132</v>
      </c>
      <c r="I10660" s="64"/>
      <c r="J10660" s="65"/>
      <c r="K10660" s="10"/>
      <c r="L10660" s="21">
        <v>52961.223563218387</v>
      </c>
      <c r="M10660" s="68"/>
      <c r="N10660" s="4"/>
    </row>
    <row r="10661" spans="2:14">
      <c r="B10661" s="59" t="s">
        <v>18133</v>
      </c>
      <c r="C10661" s="7" t="s">
        <v>18134</v>
      </c>
      <c r="I10661" s="64"/>
      <c r="J10661" s="65"/>
      <c r="K10661" s="10"/>
      <c r="L10661" s="21">
        <v>55978.647701149421</v>
      </c>
      <c r="M10661" s="68"/>
      <c r="N10661" s="4"/>
    </row>
    <row r="10662" spans="2:14">
      <c r="B10662" s="59" t="s">
        <v>18135</v>
      </c>
      <c r="C10662" s="7" t="s">
        <v>18136</v>
      </c>
      <c r="I10662" s="64"/>
      <c r="J10662" s="65"/>
      <c r="K10662" s="10"/>
      <c r="L10662" s="21">
        <v>60840.222413793097</v>
      </c>
      <c r="M10662" s="68"/>
      <c r="N10662" s="4"/>
    </row>
    <row r="10663" spans="2:14">
      <c r="B10663" s="59" t="s">
        <v>18137</v>
      </c>
      <c r="C10663" s="7" t="s">
        <v>18138</v>
      </c>
      <c r="I10663" s="64"/>
      <c r="J10663" s="65"/>
      <c r="K10663" s="10"/>
      <c r="L10663" s="21">
        <v>54427.815517241383</v>
      </c>
      <c r="M10663" s="68"/>
      <c r="N10663" s="4"/>
    </row>
    <row r="10664" spans="2:14">
      <c r="B10664" s="59" t="s">
        <v>18139</v>
      </c>
      <c r="C10664" s="7" t="s">
        <v>18140</v>
      </c>
      <c r="I10664" s="64"/>
      <c r="J10664" s="65"/>
      <c r="K10664" s="10"/>
      <c r="L10664" s="21">
        <v>58200.864367816095</v>
      </c>
      <c r="M10664" s="68"/>
      <c r="N10664" s="4"/>
    </row>
    <row r="10665" spans="2:14">
      <c r="B10665" s="59" t="s">
        <v>18141</v>
      </c>
      <c r="C10665" s="7" t="s">
        <v>18142</v>
      </c>
      <c r="I10665" s="64"/>
      <c r="J10665" s="65"/>
      <c r="K10665" s="10"/>
      <c r="L10665" s="21">
        <v>64276.817816091956</v>
      </c>
      <c r="M10665" s="68"/>
      <c r="N10665" s="4"/>
    </row>
    <row r="10666" spans="2:14">
      <c r="B10666" s="59" t="s">
        <v>18143</v>
      </c>
      <c r="C10666" s="7" t="s">
        <v>18144</v>
      </c>
      <c r="I10666" s="64"/>
      <c r="J10666" s="65"/>
      <c r="K10666" s="10"/>
      <c r="L10666" s="21">
        <v>81216.716091954033</v>
      </c>
      <c r="M10666" s="68"/>
      <c r="N10666" s="4"/>
    </row>
    <row r="10667" spans="2:14">
      <c r="B10667" s="59" t="s">
        <v>18145</v>
      </c>
      <c r="C10667" s="7" t="s">
        <v>18146</v>
      </c>
      <c r="I10667" s="64"/>
      <c r="J10667" s="65"/>
      <c r="K10667" s="10"/>
      <c r="L10667" s="21">
        <v>81456.75</v>
      </c>
      <c r="M10667" s="68"/>
      <c r="N10667" s="4"/>
    </row>
    <row r="10668" spans="2:14">
      <c r="B10668" s="59" t="s">
        <v>18147</v>
      </c>
      <c r="C10668" s="7" t="s">
        <v>18148</v>
      </c>
      <c r="I10668" s="64"/>
      <c r="J10668" s="65"/>
      <c r="K10668" s="10"/>
      <c r="L10668" s="21">
        <v>86318.83218390806</v>
      </c>
      <c r="M10668" s="68"/>
      <c r="N10668" s="4"/>
    </row>
    <row r="10669" spans="2:14">
      <c r="B10669" s="59" t="s">
        <v>18149</v>
      </c>
      <c r="C10669" s="7" t="s">
        <v>18150</v>
      </c>
      <c r="I10669" s="64"/>
      <c r="J10669" s="65"/>
      <c r="K10669" s="10"/>
      <c r="L10669" s="21">
        <v>86334.563793103443</v>
      </c>
      <c r="M10669" s="68"/>
      <c r="N10669" s="4"/>
    </row>
    <row r="10670" spans="2:14">
      <c r="B10670" s="59" t="s">
        <v>18151</v>
      </c>
      <c r="C10670" s="7" t="s">
        <v>18152</v>
      </c>
      <c r="I10670" s="64"/>
      <c r="J10670" s="65"/>
      <c r="K10670" s="10"/>
      <c r="L10670" s="21">
        <v>60753.444827586209</v>
      </c>
      <c r="M10670" s="68"/>
      <c r="N10670" s="4"/>
    </row>
    <row r="10671" spans="2:14">
      <c r="B10671" s="59" t="s">
        <v>18153</v>
      </c>
      <c r="C10671" s="7" t="s">
        <v>18154</v>
      </c>
      <c r="I10671" s="64"/>
      <c r="J10671" s="65"/>
      <c r="K10671" s="10"/>
      <c r="L10671" s="21">
        <v>63771.883908045973</v>
      </c>
      <c r="M10671" s="68"/>
      <c r="N10671" s="4"/>
    </row>
    <row r="10672" spans="2:14">
      <c r="B10672" s="59" t="s">
        <v>18155</v>
      </c>
      <c r="C10672" s="7" t="s">
        <v>18156</v>
      </c>
      <c r="I10672" s="64"/>
      <c r="J10672" s="65"/>
      <c r="K10672" s="10"/>
      <c r="L10672" s="21">
        <v>68633.966091954018</v>
      </c>
      <c r="M10672" s="68"/>
      <c r="N10672" s="4"/>
    </row>
    <row r="10673" spans="2:14">
      <c r="B10673" s="59" t="s">
        <v>18157</v>
      </c>
      <c r="C10673" s="7" t="s">
        <v>18158</v>
      </c>
      <c r="I10673" s="64"/>
      <c r="J10673" s="65"/>
      <c r="K10673" s="10"/>
      <c r="L10673" s="21">
        <v>62222.574137931035</v>
      </c>
      <c r="M10673" s="68"/>
      <c r="N10673" s="4"/>
    </row>
    <row r="10674" spans="2:14">
      <c r="B10674" s="59" t="s">
        <v>18159</v>
      </c>
      <c r="C10674" s="7" t="s">
        <v>18160</v>
      </c>
      <c r="I10674" s="64"/>
      <c r="J10674" s="65"/>
      <c r="K10674" s="10"/>
      <c r="L10674" s="21">
        <v>65993.593103448278</v>
      </c>
      <c r="M10674" s="68"/>
      <c r="N10674" s="4"/>
    </row>
    <row r="10675" spans="2:14">
      <c r="B10675" s="59" t="s">
        <v>18161</v>
      </c>
      <c r="C10675" s="7" t="s">
        <v>18162</v>
      </c>
      <c r="I10675" s="64"/>
      <c r="J10675" s="65"/>
      <c r="K10675" s="10"/>
      <c r="L10675" s="21">
        <v>72070.054022988508</v>
      </c>
      <c r="M10675" s="68"/>
      <c r="N10675" s="4"/>
    </row>
    <row r="10676" spans="2:14">
      <c r="B10676" s="59" t="s">
        <v>18163</v>
      </c>
      <c r="C10676" s="7" t="s">
        <v>18164</v>
      </c>
      <c r="I10676" s="64"/>
      <c r="J10676" s="65"/>
      <c r="K10676" s="10"/>
      <c r="L10676" s="21">
        <v>87061.770114942541</v>
      </c>
      <c r="M10676" s="68"/>
      <c r="N10676" s="4"/>
    </row>
    <row r="10677" spans="2:14">
      <c r="B10677" s="59" t="s">
        <v>18165</v>
      </c>
      <c r="C10677" s="7" t="s">
        <v>18166</v>
      </c>
      <c r="I10677" s="64"/>
      <c r="J10677" s="65"/>
      <c r="K10677" s="10"/>
      <c r="L10677" s="21">
        <v>89251.508620689652</v>
      </c>
      <c r="M10677" s="68"/>
      <c r="N10677" s="4"/>
    </row>
    <row r="10678" spans="2:14">
      <c r="B10678" s="59" t="s">
        <v>18167</v>
      </c>
      <c r="C10678" s="7" t="s">
        <v>18168</v>
      </c>
      <c r="I10678" s="64"/>
      <c r="J10678" s="65"/>
      <c r="K10678" s="10"/>
      <c r="L10678" s="21">
        <v>94112.068390804605</v>
      </c>
      <c r="M10678" s="68"/>
      <c r="N10678" s="4"/>
    </row>
    <row r="10679" spans="2:14">
      <c r="B10679" s="59" t="s">
        <v>18169</v>
      </c>
      <c r="C10679" s="7" t="s">
        <v>18170</v>
      </c>
      <c r="I10679" s="64"/>
      <c r="J10679" s="65"/>
      <c r="K10679" s="10"/>
      <c r="L10679" s="21">
        <v>92180.125287356321</v>
      </c>
      <c r="M10679" s="68"/>
      <c r="N10679" s="4"/>
    </row>
    <row r="10680" spans="2:14">
      <c r="B10680" s="59" t="s">
        <v>18171</v>
      </c>
      <c r="C10680" s="7" t="s">
        <v>18172</v>
      </c>
      <c r="I10680" s="64"/>
      <c r="J10680" s="65"/>
      <c r="K10680" s="10"/>
      <c r="L10680" s="21">
        <v>65391.732183908047</v>
      </c>
      <c r="M10680" s="68"/>
      <c r="N10680" s="4"/>
    </row>
    <row r="10681" spans="2:14">
      <c r="B10681" s="59" t="s">
        <v>18173</v>
      </c>
      <c r="C10681" s="7" t="s">
        <v>18174</v>
      </c>
      <c r="I10681" s="64"/>
      <c r="J10681" s="65"/>
      <c r="K10681" s="10"/>
      <c r="L10681" s="21">
        <v>69585.98218390804</v>
      </c>
      <c r="M10681" s="68"/>
      <c r="N10681" s="4"/>
    </row>
    <row r="10682" spans="2:14">
      <c r="B10682" s="59" t="s">
        <v>18175</v>
      </c>
      <c r="C10682" s="7" t="s">
        <v>18176</v>
      </c>
      <c r="I10682" s="64"/>
      <c r="J10682" s="65"/>
      <c r="K10682" s="10"/>
      <c r="L10682" s="21">
        <v>73137.266091954021</v>
      </c>
      <c r="M10682" s="68"/>
      <c r="N10682" s="4"/>
    </row>
    <row r="10683" spans="2:14">
      <c r="B10683" s="59" t="s">
        <v>18177</v>
      </c>
      <c r="C10683" s="7" t="s">
        <v>18178</v>
      </c>
      <c r="I10683" s="64"/>
      <c r="J10683" s="65"/>
      <c r="K10683" s="10"/>
      <c r="L10683" s="21">
        <v>68033.627586206901</v>
      </c>
      <c r="M10683" s="68"/>
      <c r="N10683" s="4"/>
    </row>
    <row r="10684" spans="2:14">
      <c r="B10684" s="59" t="s">
        <v>18179</v>
      </c>
      <c r="C10684" s="7" t="s">
        <v>18180</v>
      </c>
      <c r="I10684" s="64"/>
      <c r="J10684" s="65"/>
      <c r="K10684" s="10"/>
      <c r="L10684" s="21">
        <v>71808.198850574714</v>
      </c>
      <c r="M10684" s="68"/>
      <c r="N10684" s="4"/>
    </row>
    <row r="10685" spans="2:14">
      <c r="B10685" s="59" t="s">
        <v>18181</v>
      </c>
      <c r="C10685" s="7" t="s">
        <v>18182</v>
      </c>
      <c r="I10685" s="64"/>
      <c r="J10685" s="65"/>
      <c r="K10685" s="10"/>
      <c r="L10685" s="21">
        <v>77892.271839080466</v>
      </c>
      <c r="M10685" s="68"/>
      <c r="N10685" s="4"/>
    </row>
    <row r="10686" spans="2:14">
      <c r="B10686" s="59" t="s">
        <v>18183</v>
      </c>
      <c r="C10686" s="7" t="s">
        <v>18184</v>
      </c>
      <c r="I10686" s="64"/>
      <c r="J10686" s="65"/>
      <c r="K10686" s="10"/>
      <c r="L10686" s="21">
        <v>92619.087931034475</v>
      </c>
      <c r="M10686" s="68"/>
      <c r="N10686" s="4"/>
    </row>
    <row r="10687" spans="2:14">
      <c r="B10687" s="59" t="s">
        <v>18185</v>
      </c>
      <c r="C10687" s="7" t="s">
        <v>18186</v>
      </c>
      <c r="I10687" s="64"/>
      <c r="J10687" s="65"/>
      <c r="K10687" s="10"/>
      <c r="L10687" s="21">
        <v>95088.443103448284</v>
      </c>
      <c r="M10687" s="68"/>
      <c r="N10687" s="4"/>
    </row>
    <row r="10688" spans="2:14">
      <c r="B10688" s="59" t="s">
        <v>18187</v>
      </c>
      <c r="C10688" s="7" t="s">
        <v>18188</v>
      </c>
      <c r="I10688" s="64"/>
      <c r="J10688" s="65"/>
      <c r="K10688" s="10"/>
      <c r="L10688" s="21">
        <v>98189.092528735637</v>
      </c>
      <c r="M10688" s="68"/>
      <c r="N10688" s="4"/>
    </row>
    <row r="10689" spans="2:14">
      <c r="B10689" s="59" t="s">
        <v>18189</v>
      </c>
      <c r="C10689" s="7" t="s">
        <v>18190</v>
      </c>
      <c r="I10689" s="64"/>
      <c r="J10689" s="65"/>
      <c r="K10689" s="10"/>
      <c r="L10689" s="21">
        <v>97737.443103448284</v>
      </c>
      <c r="M10689" s="68"/>
      <c r="N10689" s="4"/>
    </row>
    <row r="10690" spans="2:14">
      <c r="B10690" s="59" t="s">
        <v>18191</v>
      </c>
      <c r="C10690" s="7" t="s">
        <v>18192</v>
      </c>
      <c r="I10690" s="64"/>
      <c r="J10690" s="65"/>
      <c r="K10690" s="10"/>
      <c r="L10690" s="21">
        <v>68501.516091954021</v>
      </c>
      <c r="M10690" s="68"/>
      <c r="N10690" s="4"/>
    </row>
    <row r="10691" spans="2:14">
      <c r="B10691" s="59" t="s">
        <v>18193</v>
      </c>
      <c r="C10691" s="7" t="s">
        <v>18194</v>
      </c>
      <c r="I10691" s="64"/>
      <c r="J10691" s="65"/>
      <c r="K10691" s="10"/>
      <c r="L10691" s="21">
        <v>71518.432758620693</v>
      </c>
      <c r="M10691" s="68"/>
      <c r="N10691" s="4"/>
    </row>
    <row r="10692" spans="2:14">
      <c r="B10692" s="59" t="s">
        <v>18195</v>
      </c>
      <c r="C10692" s="7" t="s">
        <v>18196</v>
      </c>
      <c r="I10692" s="64"/>
      <c r="J10692" s="65"/>
      <c r="K10692" s="10"/>
      <c r="L10692" s="21">
        <v>76378.992528735645</v>
      </c>
      <c r="M10692" s="68"/>
      <c r="N10692" s="4"/>
    </row>
    <row r="10693" spans="2:14">
      <c r="B10693" s="59" t="s">
        <v>18197</v>
      </c>
      <c r="C10693" s="7" t="s">
        <v>18198</v>
      </c>
      <c r="I10693" s="64"/>
      <c r="J10693" s="65"/>
      <c r="K10693" s="10"/>
      <c r="L10693" s="21">
        <v>69967.600574712647</v>
      </c>
      <c r="M10693" s="68"/>
      <c r="N10693" s="4"/>
    </row>
    <row r="10694" spans="2:14">
      <c r="B10694" s="59" t="s">
        <v>18199</v>
      </c>
      <c r="C10694" s="7" t="s">
        <v>18200</v>
      </c>
      <c r="I10694" s="64"/>
      <c r="J10694" s="65"/>
      <c r="K10694" s="10"/>
      <c r="L10694" s="21">
        <v>73740.141954022984</v>
      </c>
      <c r="M10694" s="68"/>
      <c r="N10694" s="4"/>
    </row>
    <row r="10695" spans="2:14">
      <c r="B10695" s="59" t="s">
        <v>18201</v>
      </c>
      <c r="C10695" s="7" t="s">
        <v>18202</v>
      </c>
      <c r="I10695" s="64"/>
      <c r="J10695" s="65"/>
      <c r="K10695" s="10"/>
      <c r="L10695" s="21">
        <v>79814.572988505737</v>
      </c>
      <c r="M10695" s="68"/>
      <c r="N10695" s="4"/>
    </row>
    <row r="10696" spans="2:14">
      <c r="B10696" s="59" t="s">
        <v>18203</v>
      </c>
      <c r="C10696" s="7" t="s">
        <v>18204</v>
      </c>
      <c r="I10696" s="64"/>
      <c r="J10696" s="65"/>
      <c r="K10696" s="10"/>
      <c r="L10696" s="21">
        <v>94547.47873563219</v>
      </c>
      <c r="M10696" s="68"/>
      <c r="N10696" s="4"/>
    </row>
    <row r="10697" spans="2:14">
      <c r="B10697" s="59" t="s">
        <v>18205</v>
      </c>
      <c r="C10697" s="7" t="s">
        <v>18206</v>
      </c>
      <c r="I10697" s="64"/>
      <c r="J10697" s="65"/>
      <c r="K10697" s="10"/>
      <c r="L10697" s="21">
        <v>96998.564942528741</v>
      </c>
      <c r="M10697" s="68"/>
      <c r="N10697" s="4"/>
    </row>
    <row r="10698" spans="2:14">
      <c r="B10698" s="59" t="s">
        <v>18207</v>
      </c>
      <c r="C10698" s="7" t="s">
        <v>18208</v>
      </c>
      <c r="I10698" s="64"/>
      <c r="J10698" s="65"/>
      <c r="K10698" s="10"/>
      <c r="L10698" s="21">
        <v>101858.10977011494</v>
      </c>
      <c r="M10698" s="68"/>
      <c r="N10698" s="4"/>
    </row>
    <row r="10699" spans="2:14">
      <c r="B10699" s="59" t="s">
        <v>18209</v>
      </c>
      <c r="C10699" s="7" t="s">
        <v>18210</v>
      </c>
      <c r="I10699" s="64"/>
      <c r="J10699" s="65"/>
      <c r="K10699" s="10"/>
      <c r="L10699" s="21">
        <v>99665.833908045985</v>
      </c>
      <c r="M10699" s="68"/>
      <c r="N10699" s="4"/>
    </row>
    <row r="10700" spans="2:14">
      <c r="B10700" s="59" t="s">
        <v>18211</v>
      </c>
      <c r="C10700" s="7" t="s">
        <v>18212</v>
      </c>
      <c r="I10700" s="64"/>
      <c r="J10700" s="65"/>
      <c r="K10700" s="10"/>
      <c r="L10700" s="21">
        <v>74810.90632183908</v>
      </c>
      <c r="M10700" s="68"/>
      <c r="N10700" s="4"/>
    </row>
    <row r="10701" spans="2:14">
      <c r="B10701" s="59" t="s">
        <v>18213</v>
      </c>
      <c r="C10701" s="7" t="s">
        <v>18214</v>
      </c>
      <c r="I10701" s="64"/>
      <c r="J10701" s="65"/>
      <c r="K10701" s="10"/>
      <c r="L10701" s="21">
        <v>77766.926436781607</v>
      </c>
      <c r="M10701" s="68"/>
      <c r="N10701" s="4"/>
    </row>
    <row r="10702" spans="2:14">
      <c r="B10702" s="59" t="s">
        <v>18215</v>
      </c>
      <c r="C10702" s="7" t="s">
        <v>18216</v>
      </c>
      <c r="I10702" s="64"/>
      <c r="J10702" s="65"/>
      <c r="K10702" s="10"/>
      <c r="L10702" s="21">
        <v>82531.06666666668</v>
      </c>
      <c r="M10702" s="68"/>
      <c r="N10702" s="4"/>
    </row>
    <row r="10703" spans="2:14">
      <c r="B10703" s="59" t="s">
        <v>18217</v>
      </c>
      <c r="C10703" s="7" t="s">
        <v>18218</v>
      </c>
      <c r="I10703" s="64"/>
      <c r="J10703" s="65"/>
      <c r="K10703" s="10"/>
      <c r="L10703" s="21">
        <v>76248.57241379311</v>
      </c>
      <c r="M10703" s="68"/>
      <c r="N10703" s="4"/>
    </row>
    <row r="10704" spans="2:14">
      <c r="B10704" s="59" t="s">
        <v>18219</v>
      </c>
      <c r="C10704" s="7" t="s">
        <v>18220</v>
      </c>
      <c r="I10704" s="64"/>
      <c r="J10704" s="65"/>
      <c r="K10704" s="10"/>
      <c r="L10704" s="21">
        <v>79945.500574712642</v>
      </c>
      <c r="M10704" s="68"/>
      <c r="N10704" s="4"/>
    </row>
    <row r="10705" spans="2:14">
      <c r="B10705" s="59" t="s">
        <v>18221</v>
      </c>
      <c r="C10705" s="7" t="s">
        <v>18222</v>
      </c>
      <c r="I10705" s="64"/>
      <c r="J10705" s="65"/>
      <c r="K10705" s="10"/>
      <c r="L10705" s="21">
        <v>85899.660919540227</v>
      </c>
      <c r="M10705" s="68"/>
      <c r="N10705" s="4"/>
    </row>
    <row r="10706" spans="2:14">
      <c r="B10706" s="59" t="s">
        <v>18223</v>
      </c>
      <c r="C10706" s="7" t="s">
        <v>18224</v>
      </c>
      <c r="I10706" s="64"/>
      <c r="J10706" s="65"/>
      <c r="K10706" s="10"/>
      <c r="L10706" s="21">
        <v>100544.77413793103</v>
      </c>
      <c r="M10706" s="68"/>
      <c r="N10706" s="4"/>
    </row>
    <row r="10707" spans="2:14">
      <c r="B10707" s="59" t="s">
        <v>18225</v>
      </c>
      <c r="C10707" s="7" t="s">
        <v>18226</v>
      </c>
      <c r="I10707" s="64"/>
      <c r="J10707" s="65"/>
      <c r="K10707" s="10"/>
      <c r="L10707" s="21">
        <v>102736.54252873563</v>
      </c>
      <c r="M10707" s="68"/>
      <c r="N10707" s="4"/>
    </row>
    <row r="10708" spans="2:14">
      <c r="B10708" s="59" t="s">
        <v>18227</v>
      </c>
      <c r="C10708" s="7" t="s">
        <v>18228</v>
      </c>
      <c r="I10708" s="64"/>
      <c r="J10708" s="65"/>
      <c r="K10708" s="10"/>
      <c r="L10708" s="21">
        <v>107500.68275862069</v>
      </c>
      <c r="M10708" s="68"/>
      <c r="N10708" s="4"/>
    </row>
    <row r="10709" spans="2:14">
      <c r="B10709" s="59" t="s">
        <v>18229</v>
      </c>
      <c r="C10709" s="7" t="s">
        <v>18230</v>
      </c>
      <c r="I10709" s="64"/>
      <c r="J10709" s="65"/>
      <c r="K10709" s="10"/>
      <c r="L10709" s="21">
        <v>105661.60689655172</v>
      </c>
      <c r="M10709" s="68"/>
      <c r="N10709" s="4"/>
    </row>
    <row r="10710" spans="2:14">
      <c r="B10710" s="59" t="s">
        <v>18231</v>
      </c>
      <c r="C10710" s="7" t="s">
        <v>18232</v>
      </c>
      <c r="I10710" s="64"/>
      <c r="J10710" s="65"/>
      <c r="K10710" s="10"/>
      <c r="L10710" s="21">
        <v>62577.804022988508</v>
      </c>
      <c r="M10710" s="68"/>
      <c r="N10710" s="4"/>
    </row>
    <row r="10711" spans="2:14">
      <c r="B10711" s="59" t="s">
        <v>18233</v>
      </c>
      <c r="C10711" s="7" t="s">
        <v>18234</v>
      </c>
      <c r="I10711" s="64"/>
      <c r="J10711" s="65"/>
      <c r="K10711" s="10"/>
      <c r="L10711" s="21">
        <v>65596.243103448272</v>
      </c>
      <c r="M10711" s="68"/>
      <c r="N10711" s="4"/>
    </row>
    <row r="10712" spans="2:14">
      <c r="B10712" s="59" t="s">
        <v>18235</v>
      </c>
      <c r="C10712" s="7" t="s">
        <v>18236</v>
      </c>
      <c r="I10712" s="64"/>
      <c r="J10712" s="65"/>
      <c r="K10712" s="10"/>
      <c r="L10712" s="21">
        <v>70456.295402298856</v>
      </c>
      <c r="M10712" s="68"/>
      <c r="N10712" s="4"/>
    </row>
    <row r="10713" spans="2:14">
      <c r="B10713" s="59" t="s">
        <v>18237</v>
      </c>
      <c r="C10713" s="7" t="s">
        <v>18238</v>
      </c>
      <c r="I10713" s="64"/>
      <c r="J10713" s="65"/>
      <c r="K10713" s="10"/>
      <c r="L10713" s="21">
        <v>64045.410919540227</v>
      </c>
      <c r="M10713" s="68"/>
      <c r="N10713" s="4"/>
    </row>
    <row r="10714" spans="2:14">
      <c r="B10714" s="59" t="s">
        <v>18239</v>
      </c>
      <c r="C10714" s="7" t="s">
        <v>18240</v>
      </c>
      <c r="I10714" s="64"/>
      <c r="J10714" s="65"/>
      <c r="K10714" s="10"/>
      <c r="L10714" s="21">
        <v>67816.93735632184</v>
      </c>
      <c r="M10714" s="68"/>
      <c r="N10714" s="4"/>
    </row>
    <row r="10715" spans="2:14">
      <c r="B10715" s="59" t="s">
        <v>18241</v>
      </c>
      <c r="C10715" s="7" t="s">
        <v>18242</v>
      </c>
      <c r="I10715" s="64"/>
      <c r="J10715" s="65"/>
      <c r="K10715" s="10"/>
      <c r="L10715" s="21">
        <v>73894.413218390808</v>
      </c>
      <c r="M10715" s="68"/>
      <c r="N10715" s="4"/>
    </row>
    <row r="10716" spans="2:14">
      <c r="B10716" s="59" t="s">
        <v>18243</v>
      </c>
      <c r="C10716" s="7" t="s">
        <v>18244</v>
      </c>
      <c r="I10716" s="64"/>
      <c r="J10716" s="65"/>
      <c r="K10716" s="10"/>
      <c r="L10716" s="21">
        <v>95376.686781609198</v>
      </c>
      <c r="M10716" s="68"/>
      <c r="N10716" s="4"/>
    </row>
    <row r="10717" spans="2:14">
      <c r="B10717" s="59" t="s">
        <v>18245</v>
      </c>
      <c r="C10717" s="7" t="s">
        <v>18246</v>
      </c>
      <c r="I10717" s="64"/>
      <c r="J10717" s="65"/>
      <c r="K10717" s="10"/>
      <c r="L10717" s="21">
        <v>91073.330459770121</v>
      </c>
      <c r="M10717" s="68"/>
      <c r="N10717" s="4"/>
    </row>
    <row r="10718" spans="2:14">
      <c r="B10718" s="59" t="s">
        <v>18247</v>
      </c>
      <c r="C10718" s="7" t="s">
        <v>18248</v>
      </c>
      <c r="I10718" s="64"/>
      <c r="J10718" s="65"/>
      <c r="K10718" s="10"/>
      <c r="L10718" s="21">
        <v>95935.412643678152</v>
      </c>
      <c r="M10718" s="68"/>
      <c r="N10718" s="4"/>
    </row>
    <row r="10719" spans="2:14">
      <c r="B10719" s="59" t="s">
        <v>18249</v>
      </c>
      <c r="C10719" s="7" t="s">
        <v>18250</v>
      </c>
      <c r="I10719" s="64"/>
      <c r="J10719" s="65"/>
      <c r="K10719" s="10"/>
      <c r="L10719" s="21">
        <v>100494.53448275861</v>
      </c>
      <c r="M10719" s="68"/>
      <c r="N10719" s="4"/>
    </row>
    <row r="10720" spans="2:14">
      <c r="B10720" s="59" t="s">
        <v>18251</v>
      </c>
      <c r="C10720" s="7" t="s">
        <v>18252</v>
      </c>
      <c r="I10720" s="64"/>
      <c r="J10720" s="65"/>
      <c r="K10720" s="10"/>
      <c r="L10720" s="21">
        <v>78628.105172413794</v>
      </c>
      <c r="M10720" s="68"/>
      <c r="N10720" s="4"/>
    </row>
    <row r="10721" spans="2:14">
      <c r="B10721" s="59" t="s">
        <v>18253</v>
      </c>
      <c r="C10721" s="7" t="s">
        <v>18254</v>
      </c>
      <c r="I10721" s="64"/>
      <c r="J10721" s="65"/>
      <c r="K10721" s="10"/>
      <c r="L10721" s="21">
        <v>81644.006896551728</v>
      </c>
      <c r="M10721" s="68"/>
      <c r="N10721" s="4"/>
    </row>
    <row r="10722" spans="2:14">
      <c r="B10722" s="59" t="s">
        <v>18255</v>
      </c>
      <c r="C10722" s="7" t="s">
        <v>18256</v>
      </c>
      <c r="I10722" s="64"/>
      <c r="J10722" s="65"/>
      <c r="K10722" s="10"/>
      <c r="L10722" s="21">
        <v>86506.596551724142</v>
      </c>
      <c r="M10722" s="68"/>
      <c r="N10722" s="4"/>
    </row>
    <row r="10723" spans="2:14">
      <c r="B10723" s="59" t="s">
        <v>18257</v>
      </c>
      <c r="C10723" s="7" t="s">
        <v>18258</v>
      </c>
      <c r="I10723" s="64"/>
      <c r="J10723" s="65"/>
      <c r="K10723" s="10"/>
      <c r="L10723" s="21">
        <v>80095.204597701144</v>
      </c>
      <c r="M10723" s="68"/>
      <c r="N10723" s="4"/>
    </row>
    <row r="10724" spans="2:14">
      <c r="B10724" s="59" t="s">
        <v>18259</v>
      </c>
      <c r="C10724" s="7" t="s">
        <v>18260</v>
      </c>
      <c r="I10724" s="64"/>
      <c r="J10724" s="65"/>
      <c r="K10724" s="10"/>
      <c r="L10724" s="21">
        <v>83865.716091954018</v>
      </c>
      <c r="M10724" s="68"/>
      <c r="N10724" s="4"/>
    </row>
    <row r="10725" spans="2:14">
      <c r="B10725" s="59" t="s">
        <v>18261</v>
      </c>
      <c r="C10725" s="7" t="s">
        <v>18262</v>
      </c>
      <c r="I10725" s="64"/>
      <c r="J10725" s="65"/>
      <c r="K10725" s="10"/>
      <c r="L10725" s="21">
        <v>89942.684482758632</v>
      </c>
      <c r="M10725" s="68"/>
      <c r="N10725" s="4"/>
    </row>
    <row r="10726" spans="2:14">
      <c r="B10726" s="59" t="s">
        <v>18263</v>
      </c>
      <c r="C10726" s="7" t="s">
        <v>18264</v>
      </c>
      <c r="I10726" s="64"/>
      <c r="J10726" s="65"/>
      <c r="K10726" s="10"/>
      <c r="L10726" s="21">
        <v>112439.39310344827</v>
      </c>
      <c r="M10726" s="68"/>
      <c r="N10726" s="4"/>
    </row>
    <row r="10727" spans="2:14">
      <c r="B10727" s="59" t="s">
        <v>18265</v>
      </c>
      <c r="C10727" s="7" t="s">
        <v>18266</v>
      </c>
      <c r="I10727" s="64"/>
      <c r="J10727" s="65"/>
      <c r="K10727" s="10"/>
      <c r="L10727" s="21">
        <v>107124.64655172414</v>
      </c>
      <c r="M10727" s="68"/>
      <c r="N10727" s="4"/>
    </row>
    <row r="10728" spans="2:14">
      <c r="B10728" s="59" t="s">
        <v>18267</v>
      </c>
      <c r="C10728" s="7" t="s">
        <v>18268</v>
      </c>
      <c r="I10728" s="64"/>
      <c r="J10728" s="65"/>
      <c r="K10728" s="10"/>
      <c r="L10728" s="21">
        <v>111985.71379310344</v>
      </c>
      <c r="M10728" s="68"/>
      <c r="N10728" s="4"/>
    </row>
    <row r="10729" spans="2:14">
      <c r="B10729" s="59" t="s">
        <v>18269</v>
      </c>
      <c r="C10729" s="7" t="s">
        <v>18270</v>
      </c>
      <c r="I10729" s="64"/>
      <c r="J10729" s="65"/>
      <c r="K10729" s="10"/>
      <c r="L10729" s="21">
        <v>117556.22586206897</v>
      </c>
      <c r="M10729" s="68"/>
      <c r="N10729" s="4"/>
    </row>
    <row r="10730" spans="2:14">
      <c r="B10730" s="59" t="s">
        <v>18271</v>
      </c>
      <c r="C10730" s="7" t="s">
        <v>18272</v>
      </c>
      <c r="I10730" s="64"/>
      <c r="J10730" s="65"/>
      <c r="K10730" s="10"/>
      <c r="L10730" s="21">
        <v>83211.585632183924</v>
      </c>
      <c r="M10730" s="68"/>
      <c r="N10730" s="4"/>
    </row>
    <row r="10731" spans="2:14">
      <c r="B10731" s="59" t="s">
        <v>18273</v>
      </c>
      <c r="C10731" s="7" t="s">
        <v>18274</v>
      </c>
      <c r="I10731" s="64"/>
      <c r="J10731" s="65"/>
      <c r="K10731" s="10"/>
      <c r="L10731" s="21">
        <v>87938.680459770112</v>
      </c>
      <c r="M10731" s="68"/>
      <c r="N10731" s="4"/>
    </row>
    <row r="10732" spans="2:14">
      <c r="B10732" s="59" t="s">
        <v>18275</v>
      </c>
      <c r="C10732" s="7" t="s">
        <v>18276</v>
      </c>
      <c r="I10732" s="64"/>
      <c r="J10732" s="65"/>
      <c r="K10732" s="10"/>
      <c r="L10732" s="21">
        <v>91165.690229885062</v>
      </c>
      <c r="M10732" s="68"/>
      <c r="N10732" s="4"/>
    </row>
    <row r="10733" spans="2:14">
      <c r="B10733" s="59" t="s">
        <v>18277</v>
      </c>
      <c r="C10733" s="7" t="s">
        <v>18278</v>
      </c>
      <c r="I10733" s="64"/>
      <c r="J10733" s="65"/>
      <c r="K10733" s="10"/>
      <c r="L10733" s="21">
        <v>86386.833333333328</v>
      </c>
      <c r="M10733" s="68"/>
      <c r="N10733" s="4"/>
    </row>
    <row r="10734" spans="2:14">
      <c r="B10734" s="59" t="s">
        <v>18279</v>
      </c>
      <c r="C10734" s="7" t="s">
        <v>18280</v>
      </c>
      <c r="I10734" s="64"/>
      <c r="J10734" s="65"/>
      <c r="K10734" s="10"/>
      <c r="L10734" s="21">
        <v>90160.897126436786</v>
      </c>
      <c r="M10734" s="68"/>
      <c r="N10734" s="4"/>
    </row>
    <row r="10735" spans="2:14">
      <c r="B10735" s="59" t="s">
        <v>18281</v>
      </c>
      <c r="C10735" s="7" t="s">
        <v>18282</v>
      </c>
      <c r="I10735" s="64"/>
      <c r="J10735" s="65"/>
      <c r="K10735" s="10"/>
      <c r="L10735" s="21">
        <v>96244.462643678155</v>
      </c>
      <c r="M10735" s="68"/>
      <c r="N10735" s="4"/>
    </row>
    <row r="10736" spans="2:14">
      <c r="B10736" s="59" t="s">
        <v>18283</v>
      </c>
      <c r="C10736" s="7" t="s">
        <v>18284</v>
      </c>
      <c r="I10736" s="64"/>
      <c r="J10736" s="65"/>
      <c r="K10736" s="10"/>
      <c r="L10736" s="21">
        <v>110339.98448275862</v>
      </c>
      <c r="M10736" s="68"/>
      <c r="N10736" s="4"/>
    </row>
    <row r="10737" spans="2:14">
      <c r="B10737" s="59" t="s">
        <v>18285</v>
      </c>
      <c r="C10737" s="7" t="s">
        <v>18286</v>
      </c>
      <c r="I10737" s="64"/>
      <c r="J10737" s="65"/>
      <c r="K10737" s="10"/>
      <c r="L10737" s="21">
        <v>113440.12643678162</v>
      </c>
      <c r="M10737" s="68"/>
      <c r="N10737" s="4"/>
    </row>
    <row r="10738" spans="2:14">
      <c r="B10738" s="59" t="s">
        <v>18287</v>
      </c>
      <c r="C10738" s="7" t="s">
        <v>18288</v>
      </c>
      <c r="I10738" s="64"/>
      <c r="J10738" s="65"/>
      <c r="K10738" s="10"/>
      <c r="L10738" s="21">
        <v>116217.00919540229</v>
      </c>
      <c r="M10738" s="68"/>
      <c r="N10738" s="4"/>
    </row>
    <row r="10739" spans="2:14">
      <c r="B10739" s="59" t="s">
        <v>18289</v>
      </c>
      <c r="C10739" s="7" t="s">
        <v>18290</v>
      </c>
      <c r="I10739" s="64"/>
      <c r="J10739" s="65"/>
      <c r="K10739" s="10"/>
      <c r="L10739" s="21">
        <v>115457.32471264368</v>
      </c>
      <c r="M10739" s="68"/>
      <c r="N10739" s="4"/>
    </row>
    <row r="10740" spans="2:14">
      <c r="B10740" s="59" t="s">
        <v>18291</v>
      </c>
      <c r="C10740" s="7" t="s">
        <v>18292</v>
      </c>
      <c r="I10740" s="64"/>
      <c r="J10740" s="65"/>
      <c r="K10740" s="10"/>
      <c r="L10740" s="21">
        <v>87388.074137931035</v>
      </c>
      <c r="M10740" s="68"/>
      <c r="N10740" s="4"/>
    </row>
    <row r="10741" spans="2:14">
      <c r="B10741" s="59" t="s">
        <v>18293</v>
      </c>
      <c r="C10741" s="7" t="s">
        <v>18294</v>
      </c>
      <c r="I10741" s="64"/>
      <c r="J10741" s="65"/>
      <c r="K10741" s="10"/>
      <c r="L10741" s="21">
        <v>90404.990804597706</v>
      </c>
      <c r="M10741" s="68"/>
      <c r="N10741" s="4"/>
    </row>
    <row r="10742" spans="2:14">
      <c r="B10742" s="59" t="s">
        <v>18295</v>
      </c>
      <c r="C10742" s="7" t="s">
        <v>18296</v>
      </c>
      <c r="I10742" s="64"/>
      <c r="J10742" s="65"/>
      <c r="K10742" s="10"/>
      <c r="L10742" s="21">
        <v>95264.535632183921</v>
      </c>
      <c r="M10742" s="68"/>
      <c r="N10742" s="4"/>
    </row>
    <row r="10743" spans="2:14">
      <c r="B10743" s="59" t="s">
        <v>18297</v>
      </c>
      <c r="C10743" s="7" t="s">
        <v>18298</v>
      </c>
      <c r="I10743" s="64"/>
      <c r="J10743" s="65"/>
      <c r="K10743" s="10"/>
      <c r="L10743" s="21">
        <v>88853.651149425292</v>
      </c>
      <c r="M10743" s="68"/>
      <c r="N10743" s="4"/>
    </row>
    <row r="10744" spans="2:14">
      <c r="B10744" s="59" t="s">
        <v>18299</v>
      </c>
      <c r="C10744" s="7" t="s">
        <v>18300</v>
      </c>
      <c r="I10744" s="64"/>
      <c r="J10744" s="65"/>
      <c r="K10744" s="10"/>
      <c r="L10744" s="21">
        <v>92626.700000000012</v>
      </c>
      <c r="M10744" s="68"/>
      <c r="N10744" s="4"/>
    </row>
    <row r="10745" spans="2:14">
      <c r="B10745" s="59" t="s">
        <v>18301</v>
      </c>
      <c r="C10745" s="7" t="s">
        <v>18302</v>
      </c>
      <c r="I10745" s="64"/>
      <c r="J10745" s="65"/>
      <c r="K10745" s="10"/>
      <c r="L10745" s="21">
        <v>98702.145977011489</v>
      </c>
      <c r="M10745" s="68"/>
      <c r="N10745" s="4"/>
    </row>
    <row r="10746" spans="2:14">
      <c r="B10746" s="59" t="s">
        <v>18303</v>
      </c>
      <c r="C10746" s="7" t="s">
        <v>18304</v>
      </c>
      <c r="I10746" s="64"/>
      <c r="J10746" s="65"/>
      <c r="K10746" s="10"/>
      <c r="L10746" s="21">
        <v>112800.20517241379</v>
      </c>
      <c r="M10746" s="68"/>
      <c r="N10746" s="4"/>
    </row>
    <row r="10747" spans="2:14">
      <c r="B10747" s="59" t="s">
        <v>18305</v>
      </c>
      <c r="C10747" s="7" t="s">
        <v>18306</v>
      </c>
      <c r="I10747" s="64"/>
      <c r="J10747" s="65"/>
      <c r="K10747" s="10"/>
      <c r="L10747" s="21">
        <v>115884.10804597702</v>
      </c>
      <c r="M10747" s="68"/>
      <c r="N10747" s="4"/>
    </row>
    <row r="10748" spans="2:14">
      <c r="B10748" s="59" t="s">
        <v>18307</v>
      </c>
      <c r="C10748" s="7" t="s">
        <v>18308</v>
      </c>
      <c r="I10748" s="64"/>
      <c r="J10748" s="65"/>
      <c r="K10748" s="10"/>
      <c r="L10748" s="21">
        <v>120746.19022988506</v>
      </c>
      <c r="M10748" s="68"/>
      <c r="N10748" s="4"/>
    </row>
    <row r="10749" spans="2:14">
      <c r="B10749" s="59" t="s">
        <v>18309</v>
      </c>
      <c r="C10749" s="7" t="s">
        <v>18310</v>
      </c>
      <c r="I10749" s="64"/>
      <c r="J10749" s="65"/>
      <c r="K10749" s="10"/>
      <c r="L10749" s="21">
        <v>117916.53045977012</v>
      </c>
      <c r="M10749" s="68"/>
      <c r="N10749" s="4"/>
    </row>
    <row r="10750" spans="2:14">
      <c r="B10750" s="59" t="s">
        <v>18311</v>
      </c>
      <c r="C10750" s="7" t="s">
        <v>18312</v>
      </c>
      <c r="I10750" s="64"/>
      <c r="J10750" s="65"/>
      <c r="K10750" s="10"/>
      <c r="L10750" s="21">
        <v>97462.393678160923</v>
      </c>
      <c r="M10750" s="68"/>
      <c r="N10750" s="4"/>
    </row>
    <row r="10751" spans="2:14">
      <c r="B10751" s="59" t="s">
        <v>18313</v>
      </c>
      <c r="C10751" s="7" t="s">
        <v>18314</v>
      </c>
      <c r="I10751" s="64"/>
      <c r="J10751" s="65"/>
      <c r="K10751" s="10"/>
      <c r="L10751" s="21">
        <v>100478.29540229886</v>
      </c>
      <c r="M10751" s="68"/>
      <c r="N10751" s="4"/>
    </row>
    <row r="10752" spans="2:14">
      <c r="B10752" s="59" t="s">
        <v>18315</v>
      </c>
      <c r="C10752" s="7" t="s">
        <v>18316</v>
      </c>
      <c r="I10752" s="64"/>
      <c r="J10752" s="65"/>
      <c r="K10752" s="10"/>
      <c r="L10752" s="21">
        <v>105339.36264367816</v>
      </c>
      <c r="M10752" s="68"/>
      <c r="N10752" s="4"/>
    </row>
    <row r="10753" spans="2:14">
      <c r="B10753" s="59" t="s">
        <v>18317</v>
      </c>
      <c r="C10753" s="7" t="s">
        <v>18318</v>
      </c>
      <c r="I10753" s="64"/>
      <c r="J10753" s="65"/>
      <c r="K10753" s="10"/>
      <c r="L10753" s="21">
        <v>98927.970689655165</v>
      </c>
      <c r="M10753" s="68"/>
      <c r="N10753" s="4"/>
    </row>
    <row r="10754" spans="2:14">
      <c r="B10754" s="59" t="s">
        <v>18319</v>
      </c>
      <c r="C10754" s="7" t="s">
        <v>18320</v>
      </c>
      <c r="I10754" s="64"/>
      <c r="J10754" s="65"/>
      <c r="K10754" s="10"/>
      <c r="L10754" s="21">
        <v>102698.98965517241</v>
      </c>
      <c r="M10754" s="68"/>
      <c r="N10754" s="4"/>
    </row>
    <row r="10755" spans="2:14">
      <c r="B10755" s="59" t="s">
        <v>18321</v>
      </c>
      <c r="C10755" s="7" t="s">
        <v>18322</v>
      </c>
      <c r="I10755" s="64"/>
      <c r="J10755" s="65"/>
      <c r="K10755" s="10"/>
      <c r="L10755" s="21">
        <v>108775.45057471265</v>
      </c>
      <c r="M10755" s="68"/>
      <c r="N10755" s="4"/>
    </row>
    <row r="10756" spans="2:14">
      <c r="B10756" s="59" t="s">
        <v>18323</v>
      </c>
      <c r="C10756" s="7" t="s">
        <v>18324</v>
      </c>
      <c r="I10756" s="64"/>
      <c r="J10756" s="65"/>
      <c r="K10756" s="10"/>
      <c r="L10756" s="21">
        <v>122534.51896551724</v>
      </c>
      <c r="M10756" s="68"/>
      <c r="N10756" s="4"/>
    </row>
    <row r="10757" spans="2:14">
      <c r="B10757" s="59" t="s">
        <v>18325</v>
      </c>
      <c r="C10757" s="7" t="s">
        <v>18326</v>
      </c>
      <c r="I10757" s="64"/>
      <c r="J10757" s="65"/>
      <c r="K10757" s="10"/>
      <c r="L10757" s="21">
        <v>125955.89022988506</v>
      </c>
      <c r="M10757" s="68"/>
      <c r="N10757" s="4"/>
    </row>
    <row r="10758" spans="2:14">
      <c r="B10758" s="59" t="s">
        <v>18327</v>
      </c>
      <c r="C10758" s="7" t="s">
        <v>18328</v>
      </c>
      <c r="I10758" s="64"/>
      <c r="J10758" s="65"/>
      <c r="K10758" s="10"/>
      <c r="L10758" s="21">
        <v>130817.9724137931</v>
      </c>
      <c r="M10758" s="68"/>
      <c r="N10758" s="4"/>
    </row>
    <row r="10759" spans="2:14">
      <c r="B10759" s="59" t="s">
        <v>18329</v>
      </c>
      <c r="C10759" s="7" t="s">
        <v>18330</v>
      </c>
      <c r="I10759" s="64"/>
      <c r="J10759" s="65"/>
      <c r="K10759" s="10"/>
      <c r="L10759" s="21">
        <v>127652.36666666665</v>
      </c>
      <c r="M10759" s="68"/>
      <c r="N10759" s="4"/>
    </row>
    <row r="10760" spans="2:14">
      <c r="B10760" s="59" t="s">
        <v>18331</v>
      </c>
      <c r="C10760" s="7" t="s">
        <v>18332</v>
      </c>
      <c r="I10760" s="64"/>
      <c r="J10760" s="65"/>
      <c r="K10760" s="10"/>
      <c r="L10760" s="21">
        <v>98435.723563218402</v>
      </c>
      <c r="M10760" s="68"/>
      <c r="N10760" s="4"/>
    </row>
    <row r="10761" spans="2:14">
      <c r="B10761" s="59" t="s">
        <v>18333</v>
      </c>
      <c r="C10761" s="7" t="s">
        <v>18334</v>
      </c>
      <c r="I10761" s="64"/>
      <c r="J10761" s="65"/>
      <c r="K10761" s="10"/>
      <c r="L10761" s="21">
        <v>101453.14770114943</v>
      </c>
      <c r="M10761" s="68"/>
      <c r="N10761" s="4"/>
    </row>
    <row r="10762" spans="2:14">
      <c r="B10762" s="59" t="s">
        <v>18335</v>
      </c>
      <c r="C10762" s="7" t="s">
        <v>18336</v>
      </c>
      <c r="I10762" s="64"/>
      <c r="J10762" s="65"/>
      <c r="K10762" s="10"/>
      <c r="L10762" s="21">
        <v>106313.70747126437</v>
      </c>
      <c r="M10762" s="68"/>
      <c r="N10762" s="4"/>
    </row>
    <row r="10763" spans="2:14">
      <c r="B10763" s="59" t="s">
        <v>18337</v>
      </c>
      <c r="C10763" s="7" t="s">
        <v>18338</v>
      </c>
      <c r="I10763" s="64"/>
      <c r="J10763" s="65"/>
      <c r="K10763" s="10"/>
      <c r="L10763" s="21">
        <v>99902.315517241383</v>
      </c>
      <c r="M10763" s="68"/>
      <c r="N10763" s="4"/>
    </row>
    <row r="10764" spans="2:14">
      <c r="B10764" s="59" t="s">
        <v>18339</v>
      </c>
      <c r="C10764" s="7" t="s">
        <v>18340</v>
      </c>
      <c r="I10764" s="64"/>
      <c r="J10764" s="65"/>
      <c r="K10764" s="10"/>
      <c r="L10764" s="21">
        <v>103673.841954023</v>
      </c>
      <c r="M10764" s="68"/>
      <c r="N10764" s="4"/>
    </row>
    <row r="10765" spans="2:14">
      <c r="B10765" s="59" t="s">
        <v>18341</v>
      </c>
      <c r="C10765" s="7" t="s">
        <v>18342</v>
      </c>
      <c r="I10765" s="64"/>
      <c r="J10765" s="65"/>
      <c r="K10765" s="10"/>
      <c r="L10765" s="21">
        <v>109750.81034482759</v>
      </c>
      <c r="M10765" s="68"/>
      <c r="N10765" s="4"/>
    </row>
    <row r="10766" spans="2:14">
      <c r="B10766" s="59" t="s">
        <v>18343</v>
      </c>
      <c r="C10766" s="7" t="s">
        <v>18344</v>
      </c>
      <c r="I10766" s="64"/>
      <c r="J10766" s="65"/>
      <c r="K10766" s="10"/>
      <c r="L10766" s="21">
        <v>130211.03678160919</v>
      </c>
      <c r="M10766" s="68"/>
      <c r="N10766" s="4"/>
    </row>
    <row r="10767" spans="2:14">
      <c r="B10767" s="59" t="s">
        <v>18345</v>
      </c>
      <c r="C10767" s="7" t="s">
        <v>18346</v>
      </c>
      <c r="I10767" s="64"/>
      <c r="J10767" s="65"/>
      <c r="K10767" s="10"/>
      <c r="L10767" s="21">
        <v>126931.25</v>
      </c>
      <c r="M10767" s="68"/>
      <c r="N10767" s="4"/>
    </row>
    <row r="10768" spans="2:14">
      <c r="B10768" s="59" t="s">
        <v>18347</v>
      </c>
      <c r="C10768" s="7" t="s">
        <v>18348</v>
      </c>
      <c r="I10768" s="64"/>
      <c r="J10768" s="65"/>
      <c r="K10768" s="10"/>
      <c r="L10768" s="21">
        <v>131791.80977011495</v>
      </c>
      <c r="M10768" s="68"/>
      <c r="N10768" s="4"/>
    </row>
    <row r="10769" spans="2:14">
      <c r="B10769" s="59" t="s">
        <v>18349</v>
      </c>
      <c r="C10769" s="7" t="s">
        <v>18350</v>
      </c>
      <c r="I10769" s="64"/>
      <c r="J10769" s="65"/>
      <c r="K10769" s="10"/>
      <c r="L10769" s="21">
        <v>135327.36206896554</v>
      </c>
      <c r="M10769" s="68"/>
      <c r="N10769" s="4"/>
    </row>
    <row r="10770" spans="2:14">
      <c r="B10770" s="59" t="s">
        <v>18351</v>
      </c>
      <c r="C10770" s="7" t="s">
        <v>18352</v>
      </c>
      <c r="I10770" s="64"/>
      <c r="J10770" s="65"/>
      <c r="K10770" s="10"/>
      <c r="L10770" s="21">
        <v>104638.5448275862</v>
      </c>
      <c r="M10770" s="68"/>
      <c r="N10770" s="4"/>
    </row>
    <row r="10771" spans="2:14">
      <c r="B10771" s="59" t="s">
        <v>18353</v>
      </c>
      <c r="C10771" s="7" t="s">
        <v>18354</v>
      </c>
      <c r="I10771" s="64"/>
      <c r="J10771" s="65"/>
      <c r="K10771" s="10"/>
      <c r="L10771" s="21">
        <v>107554.47471264367</v>
      </c>
      <c r="M10771" s="68"/>
      <c r="N10771" s="4"/>
    </row>
    <row r="10772" spans="2:14">
      <c r="B10772" s="59" t="s">
        <v>18355</v>
      </c>
      <c r="C10772" s="7" t="s">
        <v>18356</v>
      </c>
      <c r="I10772" s="64"/>
      <c r="J10772" s="65"/>
      <c r="K10772" s="10"/>
      <c r="L10772" s="21">
        <v>112251.12126436782</v>
      </c>
      <c r="M10772" s="68"/>
      <c r="N10772" s="4"/>
    </row>
    <row r="10773" spans="2:14">
      <c r="B10773" s="59" t="s">
        <v>18357</v>
      </c>
      <c r="C10773" s="7" t="s">
        <v>18358</v>
      </c>
      <c r="I10773" s="64"/>
      <c r="J10773" s="65"/>
      <c r="K10773" s="10"/>
      <c r="L10773" s="21">
        <v>106055.91206896552</v>
      </c>
      <c r="M10773" s="68"/>
      <c r="N10773" s="4"/>
    </row>
    <row r="10774" spans="2:14">
      <c r="B10774" s="59" t="s">
        <v>18359</v>
      </c>
      <c r="C10774" s="7" t="s">
        <v>18360</v>
      </c>
      <c r="I10774" s="64"/>
      <c r="J10774" s="65"/>
      <c r="K10774" s="10"/>
      <c r="L10774" s="21">
        <v>109700.06321839082</v>
      </c>
      <c r="M10774" s="68"/>
      <c r="N10774" s="4"/>
    </row>
    <row r="10775" spans="2:14">
      <c r="B10775" s="59" t="s">
        <v>18361</v>
      </c>
      <c r="C10775" s="7" t="s">
        <v>18362</v>
      </c>
      <c r="I10775" s="64"/>
      <c r="J10775" s="65"/>
      <c r="K10775" s="10"/>
      <c r="L10775" s="21">
        <v>115573.53563218391</v>
      </c>
      <c r="M10775" s="68"/>
      <c r="N10775" s="4"/>
    </row>
    <row r="10776" spans="2:14">
      <c r="B10776" s="59" t="s">
        <v>18363</v>
      </c>
      <c r="C10776" s="7" t="s">
        <v>18364</v>
      </c>
      <c r="I10776" s="64"/>
      <c r="J10776" s="65"/>
      <c r="K10776" s="10"/>
      <c r="L10776" s="21">
        <v>132988.93448275863</v>
      </c>
      <c r="M10776" s="68"/>
      <c r="N10776" s="4"/>
    </row>
    <row r="10777" spans="2:14">
      <c r="B10777" s="59" t="s">
        <v>18365</v>
      </c>
      <c r="C10777" s="7" t="s">
        <v>18366</v>
      </c>
      <c r="I10777" s="64"/>
      <c r="J10777" s="65"/>
      <c r="K10777" s="10"/>
      <c r="L10777" s="21">
        <v>132176.9804597701</v>
      </c>
      <c r="M10777" s="68"/>
      <c r="N10777" s="4"/>
    </row>
    <row r="10778" spans="2:14">
      <c r="B10778" s="59" t="s">
        <v>18367</v>
      </c>
      <c r="C10778" s="7" t="s">
        <v>18368</v>
      </c>
      <c r="I10778" s="64"/>
      <c r="J10778" s="65"/>
      <c r="K10778" s="10"/>
      <c r="L10778" s="21">
        <v>136875.65689655172</v>
      </c>
      <c r="M10778" s="68"/>
      <c r="N10778" s="4"/>
    </row>
    <row r="10779" spans="2:14">
      <c r="B10779" s="59" t="s">
        <v>18369</v>
      </c>
      <c r="C10779" s="7" t="s">
        <v>18370</v>
      </c>
      <c r="I10779" s="64"/>
      <c r="J10779" s="65"/>
      <c r="K10779" s="10"/>
      <c r="L10779" s="21">
        <v>138106.78218390804</v>
      </c>
      <c r="M10779" s="68"/>
      <c r="N10779" s="4"/>
    </row>
    <row r="10780" spans="2:14">
      <c r="B10780" s="59" t="s">
        <v>18371</v>
      </c>
      <c r="C10780" s="7" t="s">
        <v>18372</v>
      </c>
      <c r="I10780" s="64"/>
      <c r="J10780" s="65"/>
      <c r="K10780" s="10"/>
      <c r="L10780" s="21">
        <v>106462.90402298851</v>
      </c>
      <c r="M10780" s="68"/>
      <c r="N10780" s="4"/>
    </row>
    <row r="10781" spans="2:14">
      <c r="B10781" s="59" t="s">
        <v>18373</v>
      </c>
      <c r="C10781" s="7" t="s">
        <v>18374</v>
      </c>
      <c r="I10781" s="64"/>
      <c r="J10781" s="65"/>
      <c r="K10781" s="10"/>
      <c r="L10781" s="21">
        <v>111395.52471264367</v>
      </c>
      <c r="M10781" s="68"/>
      <c r="N10781" s="4"/>
    </row>
    <row r="10782" spans="2:14">
      <c r="B10782" s="59" t="s">
        <v>18375</v>
      </c>
      <c r="C10782" s="7" t="s">
        <v>18376</v>
      </c>
      <c r="I10782" s="64"/>
      <c r="J10782" s="65"/>
      <c r="K10782" s="10"/>
      <c r="L10782" s="21">
        <v>114207.93045977011</v>
      </c>
      <c r="M10782" s="68"/>
      <c r="N10782" s="4"/>
    </row>
    <row r="10783" spans="2:14">
      <c r="B10783" s="59" t="s">
        <v>18377</v>
      </c>
      <c r="C10783" s="7" t="s">
        <v>18378</v>
      </c>
      <c r="I10783" s="64"/>
      <c r="J10783" s="65"/>
      <c r="K10783" s="10"/>
      <c r="L10783" s="21">
        <v>109843.6775862069</v>
      </c>
      <c r="M10783" s="68"/>
      <c r="N10783" s="4"/>
    </row>
    <row r="10784" spans="2:14">
      <c r="B10784" s="59" t="s">
        <v>18379</v>
      </c>
      <c r="C10784" s="7" t="s">
        <v>18380</v>
      </c>
      <c r="I10784" s="64"/>
      <c r="J10784" s="65"/>
      <c r="K10784" s="10"/>
      <c r="L10784" s="21">
        <v>113620.27873563219</v>
      </c>
      <c r="M10784" s="68"/>
      <c r="N10784" s="4"/>
    </row>
    <row r="10785" spans="2:14">
      <c r="B10785" s="59" t="s">
        <v>18381</v>
      </c>
      <c r="C10785" s="7" t="s">
        <v>18382</v>
      </c>
      <c r="I10785" s="64"/>
      <c r="J10785" s="65"/>
      <c r="K10785" s="10"/>
      <c r="L10785" s="21">
        <v>119700.29195402299</v>
      </c>
      <c r="M10785" s="68"/>
      <c r="N10785" s="4"/>
    </row>
    <row r="10786" spans="2:14">
      <c r="B10786" s="59" t="s">
        <v>18383</v>
      </c>
      <c r="C10786" s="7" t="s">
        <v>18384</v>
      </c>
      <c r="I10786" s="64"/>
      <c r="J10786" s="65"/>
      <c r="K10786" s="10"/>
      <c r="L10786" s="21">
        <v>143958.94080459769</v>
      </c>
      <c r="M10786" s="68"/>
      <c r="N10786" s="4"/>
    </row>
    <row r="10787" spans="2:14">
      <c r="B10787" s="59" t="s">
        <v>18385</v>
      </c>
      <c r="C10787" s="7" t="s">
        <v>18386</v>
      </c>
      <c r="I10787" s="64"/>
      <c r="J10787" s="65"/>
      <c r="K10787" s="10"/>
      <c r="L10787" s="21">
        <v>136896.4632183908</v>
      </c>
      <c r="M10787" s="68"/>
      <c r="N10787" s="4"/>
    </row>
    <row r="10788" spans="2:14">
      <c r="B10788" s="59" t="s">
        <v>18387</v>
      </c>
      <c r="C10788" s="7" t="s">
        <v>18388</v>
      </c>
      <c r="I10788" s="64"/>
      <c r="J10788" s="65"/>
      <c r="K10788" s="10"/>
      <c r="L10788" s="21">
        <v>139259.75689655173</v>
      </c>
      <c r="M10788" s="68"/>
      <c r="N10788" s="4"/>
    </row>
    <row r="10789" spans="2:14">
      <c r="B10789" s="59" t="s">
        <v>18389</v>
      </c>
      <c r="C10789" s="7" t="s">
        <v>18390</v>
      </c>
      <c r="I10789" s="64"/>
      <c r="J10789" s="65"/>
      <c r="K10789" s="10"/>
      <c r="L10789" s="21">
        <v>149075.26609195402</v>
      </c>
      <c r="M10789" s="68"/>
      <c r="N10789" s="4"/>
    </row>
    <row r="10790" spans="2:14">
      <c r="B10790" s="59" t="s">
        <v>18391</v>
      </c>
      <c r="C10790" s="7" t="s">
        <v>18392</v>
      </c>
      <c r="I10790" s="64"/>
      <c r="J10790" s="65"/>
      <c r="K10790" s="10"/>
      <c r="L10790" s="21">
        <v>153415.66781609194</v>
      </c>
      <c r="M10790" s="68"/>
      <c r="N10790" s="4"/>
    </row>
    <row r="10791" spans="2:14">
      <c r="B10791" s="59" t="s">
        <v>18393</v>
      </c>
      <c r="C10791" s="7" t="s">
        <v>18394</v>
      </c>
      <c r="I10791" s="64"/>
      <c r="J10791" s="65"/>
      <c r="K10791" s="10"/>
      <c r="L10791" s="21">
        <v>156130.13160919541</v>
      </c>
      <c r="M10791" s="68"/>
      <c r="N10791" s="4"/>
    </row>
    <row r="10792" spans="2:14">
      <c r="B10792" s="59" t="s">
        <v>18395</v>
      </c>
      <c r="C10792" s="7" t="s">
        <v>18396</v>
      </c>
      <c r="I10792" s="64"/>
      <c r="J10792" s="65"/>
      <c r="K10792" s="10"/>
      <c r="L10792" s="21">
        <v>160507.07126436781</v>
      </c>
      <c r="M10792" s="68"/>
      <c r="N10792" s="4"/>
    </row>
    <row r="10793" spans="2:14">
      <c r="B10793" s="59" t="s">
        <v>18397</v>
      </c>
      <c r="C10793" s="7" t="s">
        <v>18398</v>
      </c>
      <c r="I10793" s="64"/>
      <c r="J10793" s="65"/>
      <c r="K10793" s="10"/>
      <c r="L10793" s="21">
        <v>154734.58563218391</v>
      </c>
      <c r="M10793" s="68"/>
      <c r="N10793" s="4"/>
    </row>
    <row r="10794" spans="2:14">
      <c r="B10794" s="59" t="s">
        <v>18399</v>
      </c>
      <c r="C10794" s="7" t="s">
        <v>18400</v>
      </c>
      <c r="I10794" s="64"/>
      <c r="J10794" s="65"/>
      <c r="K10794" s="10"/>
      <c r="L10794" s="21">
        <v>158129.5683908046</v>
      </c>
      <c r="M10794" s="68"/>
      <c r="N10794" s="4"/>
    </row>
    <row r="10795" spans="2:14">
      <c r="B10795" s="59" t="s">
        <v>18401</v>
      </c>
      <c r="C10795" s="7" t="s">
        <v>18402</v>
      </c>
      <c r="I10795" s="64"/>
      <c r="J10795" s="65"/>
      <c r="K10795" s="10"/>
      <c r="L10795" s="21">
        <v>163600.10862068966</v>
      </c>
      <c r="M10795" s="68"/>
      <c r="N10795" s="4"/>
    </row>
    <row r="10796" spans="2:14">
      <c r="B10796" s="59" t="s">
        <v>18403</v>
      </c>
      <c r="C10796" s="7" t="s">
        <v>18404</v>
      </c>
      <c r="I10796" s="64"/>
      <c r="J10796" s="65"/>
      <c r="K10796" s="10"/>
      <c r="L10796" s="21">
        <v>176104.70804597699</v>
      </c>
      <c r="M10796" s="68"/>
      <c r="N10796" s="4"/>
    </row>
    <row r="10797" spans="2:14">
      <c r="B10797" s="59" t="s">
        <v>18405</v>
      </c>
      <c r="C10797" s="7" t="s">
        <v>18406</v>
      </c>
      <c r="I10797" s="64"/>
      <c r="J10797" s="65"/>
      <c r="K10797" s="10"/>
      <c r="L10797" s="21">
        <v>179063.26551724138</v>
      </c>
      <c r="M10797" s="68"/>
      <c r="N10797" s="4"/>
    </row>
    <row r="10798" spans="2:14">
      <c r="B10798" s="59" t="s">
        <v>18407</v>
      </c>
      <c r="C10798" s="7" t="s">
        <v>18408</v>
      </c>
      <c r="I10798" s="64"/>
      <c r="J10798" s="65"/>
      <c r="K10798" s="10"/>
      <c r="L10798" s="21">
        <v>183437.16034482757</v>
      </c>
      <c r="M10798" s="68"/>
      <c r="N10798" s="4"/>
    </row>
    <row r="10799" spans="2:14">
      <c r="B10799" s="59" t="s">
        <v>18409</v>
      </c>
      <c r="C10799" s="7" t="s">
        <v>18410</v>
      </c>
      <c r="I10799" s="64"/>
      <c r="J10799" s="65"/>
      <c r="K10799" s="10"/>
      <c r="L10799" s="21">
        <v>181220.52586206899</v>
      </c>
      <c r="M10799" s="68"/>
      <c r="N10799" s="4"/>
    </row>
    <row r="10800" spans="2:14">
      <c r="B10800" s="59" t="s">
        <v>18411</v>
      </c>
      <c r="C10800" s="7" t="s">
        <v>18412</v>
      </c>
      <c r="I10800" s="64"/>
      <c r="J10800" s="65"/>
      <c r="K10800" s="10"/>
      <c r="L10800" s="21">
        <v>182458.24827586208</v>
      </c>
      <c r="M10800" s="68"/>
      <c r="N10800" s="4"/>
    </row>
    <row r="10801" spans="2:14">
      <c r="B10801" s="59" t="s">
        <v>18413</v>
      </c>
      <c r="C10801" s="7" t="s">
        <v>18414</v>
      </c>
      <c r="I10801" s="64"/>
      <c r="J10801" s="65"/>
      <c r="K10801" s="10"/>
      <c r="L10801" s="21">
        <v>185323.43103448278</v>
      </c>
      <c r="M10801" s="68"/>
      <c r="N10801" s="4"/>
    </row>
    <row r="10802" spans="2:14">
      <c r="B10802" s="59" t="s">
        <v>18415</v>
      </c>
      <c r="C10802" s="7" t="s">
        <v>18416</v>
      </c>
      <c r="I10802" s="64"/>
      <c r="J10802" s="65"/>
      <c r="K10802" s="10"/>
      <c r="L10802" s="21">
        <v>189943.44942528737</v>
      </c>
      <c r="M10802" s="68"/>
      <c r="N10802" s="4"/>
    </row>
    <row r="10803" spans="2:14">
      <c r="B10803" s="59" t="s">
        <v>18417</v>
      </c>
      <c r="C10803" s="7" t="s">
        <v>18418</v>
      </c>
      <c r="I10803" s="64"/>
      <c r="J10803" s="65"/>
      <c r="K10803" s="10"/>
      <c r="L10803" s="21">
        <v>183850.24195402302</v>
      </c>
      <c r="M10803" s="68"/>
      <c r="N10803" s="4"/>
    </row>
    <row r="10804" spans="2:14">
      <c r="B10804" s="59" t="s">
        <v>18419</v>
      </c>
      <c r="C10804" s="7" t="s">
        <v>18420</v>
      </c>
      <c r="I10804" s="64"/>
      <c r="J10804" s="65"/>
      <c r="K10804" s="10"/>
      <c r="L10804" s="21">
        <v>187435.01896551726</v>
      </c>
      <c r="M10804" s="68"/>
      <c r="N10804" s="4"/>
    </row>
    <row r="10805" spans="2:14">
      <c r="B10805" s="59" t="s">
        <v>18421</v>
      </c>
      <c r="C10805" s="7" t="s">
        <v>18422</v>
      </c>
      <c r="I10805" s="64"/>
      <c r="J10805" s="65"/>
      <c r="K10805" s="10"/>
      <c r="L10805" s="21">
        <v>193206.99712643676</v>
      </c>
      <c r="M10805" s="68"/>
      <c r="N10805" s="4"/>
    </row>
    <row r="10806" spans="2:14">
      <c r="B10806" s="59" t="s">
        <v>18423</v>
      </c>
      <c r="C10806" s="7" t="s">
        <v>18424</v>
      </c>
      <c r="I10806" s="64"/>
      <c r="J10806" s="65"/>
      <c r="K10806" s="10"/>
      <c r="L10806" s="21">
        <v>204423.63448275861</v>
      </c>
      <c r="M10806" s="68"/>
      <c r="N10806" s="4"/>
    </row>
    <row r="10807" spans="2:14">
      <c r="B10807" s="59" t="s">
        <v>18425</v>
      </c>
      <c r="C10807" s="7" t="s">
        <v>18426</v>
      </c>
      <c r="I10807" s="64"/>
      <c r="J10807" s="65"/>
      <c r="K10807" s="10"/>
      <c r="L10807" s="21">
        <v>209528.79540229886</v>
      </c>
      <c r="M10807" s="68"/>
      <c r="N10807" s="4"/>
    </row>
    <row r="10808" spans="2:14">
      <c r="B10808" s="59" t="s">
        <v>18427</v>
      </c>
      <c r="C10808" s="7" t="s">
        <v>18428</v>
      </c>
      <c r="I10808" s="64"/>
      <c r="J10808" s="65"/>
      <c r="K10808" s="10"/>
      <c r="L10808" s="21">
        <v>214147.79885057471</v>
      </c>
      <c r="M10808" s="68"/>
      <c r="N10808" s="4"/>
    </row>
    <row r="10809" spans="2:14">
      <c r="B10809" s="59" t="s">
        <v>18429</v>
      </c>
      <c r="C10809" s="7" t="s">
        <v>18430</v>
      </c>
      <c r="I10809" s="64"/>
      <c r="J10809" s="65"/>
      <c r="K10809" s="10"/>
      <c r="L10809" s="21">
        <v>209540.97471264369</v>
      </c>
      <c r="M10809" s="68"/>
      <c r="N10809" s="4"/>
    </row>
    <row r="10810" spans="2:14">
      <c r="B10810" s="59" t="s">
        <v>18431</v>
      </c>
      <c r="C10810" s="7" t="s">
        <v>18432</v>
      </c>
      <c r="I10810" s="64"/>
      <c r="J10810" s="65"/>
      <c r="K10810" s="10"/>
      <c r="L10810" s="21">
        <v>195715.42758620688</v>
      </c>
      <c r="M10810" s="68"/>
      <c r="N10810" s="4"/>
    </row>
    <row r="10811" spans="2:14">
      <c r="B10811" s="59" t="s">
        <v>18433</v>
      </c>
      <c r="C10811" s="7" t="s">
        <v>18434</v>
      </c>
      <c r="I10811" s="64"/>
      <c r="J10811" s="65"/>
      <c r="K10811" s="10"/>
      <c r="L10811" s="21">
        <v>199015.51321839081</v>
      </c>
      <c r="M10811" s="68"/>
      <c r="N10811" s="4"/>
    </row>
    <row r="10812" spans="2:14">
      <c r="B10812" s="59" t="s">
        <v>18435</v>
      </c>
      <c r="C10812" s="7" t="s">
        <v>18436</v>
      </c>
      <c r="I10812" s="64"/>
      <c r="J10812" s="65"/>
      <c r="K10812" s="10"/>
      <c r="L10812" s="21">
        <v>204329.7522988506</v>
      </c>
      <c r="M10812" s="68"/>
      <c r="N10812" s="4"/>
    </row>
    <row r="10813" spans="2:14">
      <c r="B10813" s="59" t="s">
        <v>18437</v>
      </c>
      <c r="C10813" s="7" t="s">
        <v>18438</v>
      </c>
      <c r="I10813" s="64"/>
      <c r="J10813" s="65"/>
      <c r="K10813" s="10"/>
      <c r="L10813" s="21">
        <v>197319.54425287354</v>
      </c>
      <c r="M10813" s="68"/>
      <c r="N10813" s="4"/>
    </row>
    <row r="10814" spans="2:14">
      <c r="B10814" s="59" t="s">
        <v>18439</v>
      </c>
      <c r="C10814" s="7" t="s">
        <v>18440</v>
      </c>
      <c r="I10814" s="64"/>
      <c r="J10814" s="65"/>
      <c r="K10814" s="10"/>
      <c r="L10814" s="21">
        <v>201444.27068965518</v>
      </c>
      <c r="M10814" s="68"/>
      <c r="N10814" s="4"/>
    </row>
    <row r="10815" spans="2:14">
      <c r="B10815" s="59" t="s">
        <v>18441</v>
      </c>
      <c r="C10815" s="7" t="s">
        <v>18442</v>
      </c>
      <c r="I10815" s="64"/>
      <c r="J10815" s="65"/>
      <c r="K10815" s="10"/>
      <c r="L10815" s="21">
        <v>208087.06954022989</v>
      </c>
      <c r="M10815" s="68"/>
      <c r="N10815" s="4"/>
    </row>
    <row r="10816" spans="2:14">
      <c r="B10816" s="59" t="s">
        <v>18443</v>
      </c>
      <c r="C10816" s="7" t="s">
        <v>18444</v>
      </c>
      <c r="I10816" s="64"/>
      <c r="J10816" s="65"/>
      <c r="K10816" s="10"/>
      <c r="L10816" s="21">
        <v>217786.87528735632</v>
      </c>
      <c r="M10816" s="68"/>
      <c r="N10816" s="4"/>
    </row>
    <row r="10817" spans="2:14">
      <c r="B10817" s="59" t="s">
        <v>18445</v>
      </c>
      <c r="C10817" s="7" t="s">
        <v>18446</v>
      </c>
      <c r="I10817" s="64"/>
      <c r="J10817" s="65"/>
      <c r="K10817" s="10"/>
      <c r="L10817" s="21">
        <v>226876.70057471265</v>
      </c>
      <c r="M10817" s="68"/>
      <c r="N10817" s="4"/>
    </row>
    <row r="10818" spans="2:14">
      <c r="B10818" s="59" t="s">
        <v>18447</v>
      </c>
      <c r="C10818" s="7" t="s">
        <v>18448</v>
      </c>
      <c r="I10818" s="64"/>
      <c r="J10818" s="65"/>
      <c r="K10818" s="10"/>
      <c r="L10818" s="21">
        <v>232190.43218390807</v>
      </c>
      <c r="M10818" s="68"/>
      <c r="N10818" s="4"/>
    </row>
    <row r="10819" spans="2:14">
      <c r="B10819" s="59" t="s">
        <v>18449</v>
      </c>
      <c r="C10819" s="7" t="s">
        <v>18450</v>
      </c>
      <c r="I10819" s="64"/>
      <c r="J10819" s="65"/>
      <c r="K10819" s="10"/>
      <c r="L10819" s="21">
        <v>222904.72298850573</v>
      </c>
      <c r="M10819" s="68"/>
      <c r="N10819" s="4"/>
    </row>
    <row r="10820" spans="2:14">
      <c r="B10820" s="59" t="s">
        <v>18451</v>
      </c>
      <c r="C10820" s="7" t="s">
        <v>18452</v>
      </c>
      <c r="I10820" s="64"/>
      <c r="J10820" s="65"/>
      <c r="K10820" s="10"/>
      <c r="L10820" s="21">
        <v>209826.68103448275</v>
      </c>
      <c r="M10820" s="68"/>
      <c r="N10820" s="4"/>
    </row>
    <row r="10821" spans="2:14">
      <c r="B10821" s="59" t="s">
        <v>18453</v>
      </c>
      <c r="C10821" s="7" t="s">
        <v>18454</v>
      </c>
      <c r="I10821" s="64"/>
      <c r="J10821" s="65"/>
      <c r="K10821" s="10"/>
      <c r="L10821" s="21">
        <v>213122.70689655174</v>
      </c>
      <c r="M10821" s="68"/>
      <c r="N10821" s="4"/>
    </row>
    <row r="10822" spans="2:14">
      <c r="B10822" s="59" t="s">
        <v>18455</v>
      </c>
      <c r="C10822" s="7" t="s">
        <v>18456</v>
      </c>
      <c r="I10822" s="64"/>
      <c r="J10822" s="65"/>
      <c r="K10822" s="10"/>
      <c r="L10822" s="21">
        <v>218432.88620689657</v>
      </c>
      <c r="M10822" s="68"/>
      <c r="N10822" s="4"/>
    </row>
    <row r="10823" spans="2:14">
      <c r="B10823" s="59" t="s">
        <v>18457</v>
      </c>
      <c r="C10823" s="7" t="s">
        <v>18458</v>
      </c>
      <c r="I10823" s="64"/>
      <c r="J10823" s="65"/>
      <c r="K10823" s="10"/>
      <c r="L10823" s="21">
        <v>211428.76781609195</v>
      </c>
      <c r="M10823" s="68"/>
      <c r="N10823" s="4"/>
    </row>
    <row r="10824" spans="2:14">
      <c r="B10824" s="59" t="s">
        <v>18459</v>
      </c>
      <c r="C10824" s="7" t="s">
        <v>18460</v>
      </c>
      <c r="I10824" s="64"/>
      <c r="J10824" s="65"/>
      <c r="K10824" s="10"/>
      <c r="L10824" s="21">
        <v>215548.41954022989</v>
      </c>
      <c r="M10824" s="68"/>
      <c r="N10824" s="4"/>
    </row>
    <row r="10825" spans="2:14">
      <c r="B10825" s="59" t="s">
        <v>18461</v>
      </c>
      <c r="C10825" s="7" t="s">
        <v>18462</v>
      </c>
      <c r="I10825" s="64"/>
      <c r="J10825" s="65"/>
      <c r="K10825" s="10"/>
      <c r="L10825" s="21">
        <v>222187.15862068968</v>
      </c>
      <c r="M10825" s="68"/>
      <c r="N10825" s="4"/>
    </row>
    <row r="10826" spans="2:14">
      <c r="B10826" s="59" t="s">
        <v>18463</v>
      </c>
      <c r="C10826" s="7" t="s">
        <v>18464</v>
      </c>
      <c r="I10826" s="64"/>
      <c r="J10826" s="65"/>
      <c r="K10826" s="10"/>
      <c r="L10826" s="21">
        <v>231593.6459770115</v>
      </c>
      <c r="M10826" s="68"/>
      <c r="N10826" s="4"/>
    </row>
    <row r="10827" spans="2:14">
      <c r="B10827" s="59" t="s">
        <v>18465</v>
      </c>
      <c r="C10827" s="7" t="s">
        <v>18466</v>
      </c>
      <c r="I10827" s="64"/>
      <c r="J10827" s="65"/>
      <c r="K10827" s="10"/>
      <c r="L10827" s="21">
        <v>240957.50574712644</v>
      </c>
      <c r="M10827" s="68"/>
      <c r="N10827" s="4"/>
    </row>
    <row r="10828" spans="2:14">
      <c r="B10828" s="59" t="s">
        <v>18467</v>
      </c>
      <c r="C10828" s="7" t="s">
        <v>18468</v>
      </c>
      <c r="I10828" s="64"/>
      <c r="J10828" s="65"/>
      <c r="K10828" s="10"/>
      <c r="L10828" s="21">
        <v>246269.20747126438</v>
      </c>
      <c r="M10828" s="68"/>
      <c r="N10828" s="4"/>
    </row>
    <row r="10829" spans="2:14">
      <c r="B10829" s="59" t="s">
        <v>18469</v>
      </c>
      <c r="C10829" s="7" t="s">
        <v>18470</v>
      </c>
      <c r="I10829" s="64"/>
      <c r="J10829" s="65"/>
      <c r="K10829" s="10"/>
      <c r="L10829" s="21">
        <v>236710.98620689654</v>
      </c>
      <c r="M10829" s="68"/>
      <c r="N10829" s="4"/>
    </row>
    <row r="10830" spans="2:14">
      <c r="B10830" s="59" t="s">
        <v>18471</v>
      </c>
      <c r="C10830" s="7" t="s">
        <v>18472</v>
      </c>
      <c r="I10830" s="64"/>
      <c r="J10830" s="65"/>
      <c r="K10830" s="10"/>
      <c r="L10830" s="21">
        <v>215950.33678160919</v>
      </c>
      <c r="M10830" s="68"/>
      <c r="N10830" s="4"/>
    </row>
    <row r="10831" spans="2:14">
      <c r="B10831" s="59" t="s">
        <v>18473</v>
      </c>
      <c r="C10831" s="7" t="s">
        <v>18474</v>
      </c>
      <c r="I10831" s="64"/>
      <c r="J10831" s="65"/>
      <c r="K10831" s="10"/>
      <c r="L10831" s="21">
        <v>222966.12701149425</v>
      </c>
      <c r="M10831" s="68"/>
      <c r="N10831" s="4"/>
    </row>
    <row r="10832" spans="2:14">
      <c r="B10832" s="59" t="s">
        <v>18475</v>
      </c>
      <c r="C10832" s="7" t="s">
        <v>18476</v>
      </c>
      <c r="I10832" s="64"/>
      <c r="J10832" s="65"/>
      <c r="K10832" s="10"/>
      <c r="L10832" s="21">
        <v>223989.69655172413</v>
      </c>
      <c r="M10832" s="68"/>
      <c r="N10832" s="4"/>
    </row>
    <row r="10833" spans="2:14">
      <c r="B10833" s="59" t="s">
        <v>18477</v>
      </c>
      <c r="C10833" s="7" t="s">
        <v>18478</v>
      </c>
      <c r="I10833" s="64"/>
      <c r="J10833" s="65"/>
      <c r="K10833" s="10"/>
      <c r="L10833" s="21">
        <v>221354.90574712644</v>
      </c>
      <c r="M10833" s="68"/>
      <c r="N10833" s="4"/>
    </row>
    <row r="10834" spans="2:14">
      <c r="B10834" s="59" t="s">
        <v>18479</v>
      </c>
      <c r="C10834" s="7" t="s">
        <v>18480</v>
      </c>
      <c r="I10834" s="64"/>
      <c r="J10834" s="65"/>
      <c r="K10834" s="10"/>
      <c r="L10834" s="21">
        <v>225273.09137931035</v>
      </c>
      <c r="M10834" s="68"/>
      <c r="N10834" s="4"/>
    </row>
    <row r="10835" spans="2:14">
      <c r="B10835" s="59" t="s">
        <v>18481</v>
      </c>
      <c r="C10835" s="7" t="s">
        <v>18482</v>
      </c>
      <c r="I10835" s="64"/>
      <c r="J10835" s="65"/>
      <c r="K10835" s="10"/>
      <c r="L10835" s="21">
        <v>231584.00402298852</v>
      </c>
      <c r="M10835" s="68"/>
      <c r="N10835" s="4"/>
    </row>
    <row r="10836" spans="2:14">
      <c r="B10836" s="59" t="s">
        <v>18483</v>
      </c>
      <c r="C10836" s="7" t="s">
        <v>18484</v>
      </c>
      <c r="I10836" s="64"/>
      <c r="J10836" s="65"/>
      <c r="K10836" s="10"/>
      <c r="L10836" s="21">
        <v>240794.60747126437</v>
      </c>
      <c r="M10836" s="68"/>
      <c r="N10836" s="4"/>
    </row>
    <row r="10837" spans="2:14">
      <c r="B10837" s="59" t="s">
        <v>18485</v>
      </c>
      <c r="C10837" s="7" t="s">
        <v>18486</v>
      </c>
      <c r="I10837" s="64"/>
      <c r="J10837" s="65"/>
      <c r="K10837" s="10"/>
      <c r="L10837" s="21">
        <v>249433.79827586206</v>
      </c>
      <c r="M10837" s="68"/>
      <c r="N10837" s="4"/>
    </row>
    <row r="10838" spans="2:14">
      <c r="B10838" s="59" t="s">
        <v>18487</v>
      </c>
      <c r="C10838" s="7" t="s">
        <v>18488</v>
      </c>
      <c r="I10838" s="64"/>
      <c r="J10838" s="65"/>
      <c r="K10838" s="10"/>
      <c r="L10838" s="21">
        <v>249990.49425287358</v>
      </c>
      <c r="M10838" s="68"/>
      <c r="N10838" s="4"/>
    </row>
    <row r="10839" spans="2:14">
      <c r="B10839" s="59" t="s">
        <v>18489</v>
      </c>
      <c r="C10839" s="7" t="s">
        <v>18490</v>
      </c>
      <c r="I10839" s="64"/>
      <c r="J10839" s="65"/>
      <c r="K10839" s="10"/>
      <c r="L10839" s="21">
        <v>245912.96264367815</v>
      </c>
      <c r="M10839" s="68"/>
      <c r="N10839" s="4"/>
    </row>
    <row r="10840" spans="2:14">
      <c r="B10840" s="59" t="s">
        <v>18491</v>
      </c>
      <c r="C10840" s="7" t="s">
        <v>18492</v>
      </c>
      <c r="I10840" s="64"/>
      <c r="J10840" s="65"/>
      <c r="K10840" s="10"/>
      <c r="L10840" s="21">
        <v>259019.42298850577</v>
      </c>
      <c r="M10840" s="68"/>
      <c r="N10840" s="4"/>
    </row>
    <row r="10841" spans="2:14">
      <c r="B10841" s="59" t="s">
        <v>18493</v>
      </c>
      <c r="C10841" s="7" t="s">
        <v>18494</v>
      </c>
      <c r="I10841" s="64"/>
      <c r="J10841" s="65"/>
      <c r="K10841" s="10"/>
      <c r="L10841" s="21">
        <v>262315.95632183907</v>
      </c>
      <c r="M10841" s="68"/>
      <c r="N10841" s="4"/>
    </row>
    <row r="10842" spans="2:14">
      <c r="B10842" s="59" t="s">
        <v>18495</v>
      </c>
      <c r="C10842" s="7" t="s">
        <v>18496</v>
      </c>
      <c r="I10842" s="64"/>
      <c r="J10842" s="65"/>
      <c r="K10842" s="10"/>
      <c r="L10842" s="21">
        <v>267627.658045977</v>
      </c>
      <c r="M10842" s="68"/>
      <c r="N10842" s="4"/>
    </row>
    <row r="10843" spans="2:14">
      <c r="B10843" s="59" t="s">
        <v>18497</v>
      </c>
      <c r="C10843" s="7" t="s">
        <v>18498</v>
      </c>
      <c r="I10843" s="64"/>
      <c r="J10843" s="65"/>
      <c r="K10843" s="10"/>
      <c r="L10843" s="21">
        <v>260621.00229885057</v>
      </c>
      <c r="M10843" s="68"/>
      <c r="N10843" s="4"/>
    </row>
    <row r="10844" spans="2:14">
      <c r="B10844" s="59" t="s">
        <v>18499</v>
      </c>
      <c r="C10844" s="7" t="s">
        <v>18500</v>
      </c>
      <c r="I10844" s="64"/>
      <c r="J10844" s="65"/>
      <c r="K10844" s="10"/>
      <c r="L10844" s="21">
        <v>264744.20632183907</v>
      </c>
      <c r="M10844" s="68"/>
      <c r="N10844" s="4"/>
    </row>
    <row r="10845" spans="2:14">
      <c r="B10845" s="59" t="s">
        <v>18501</v>
      </c>
      <c r="C10845" s="7" t="s">
        <v>18502</v>
      </c>
      <c r="I10845" s="64"/>
      <c r="J10845" s="65"/>
      <c r="K10845" s="10"/>
      <c r="L10845" s="21">
        <v>271380.9155172414</v>
      </c>
      <c r="M10845" s="68"/>
      <c r="N10845" s="4"/>
    </row>
    <row r="10846" spans="2:14">
      <c r="B10846" s="59" t="s">
        <v>18503</v>
      </c>
      <c r="C10846" s="7" t="s">
        <v>18504</v>
      </c>
      <c r="I10846" s="64"/>
      <c r="J10846" s="65"/>
      <c r="K10846" s="10"/>
      <c r="L10846" s="21">
        <v>279135.58390804601</v>
      </c>
      <c r="M10846" s="68"/>
      <c r="N10846" s="4"/>
    </row>
    <row r="10847" spans="2:14">
      <c r="B10847" s="59" t="s">
        <v>18505</v>
      </c>
      <c r="C10847" s="7" t="s">
        <v>18506</v>
      </c>
      <c r="I10847" s="64"/>
      <c r="J10847" s="65"/>
      <c r="K10847" s="10"/>
      <c r="L10847" s="21">
        <v>290152.27758620691</v>
      </c>
      <c r="M10847" s="68"/>
      <c r="N10847" s="4"/>
    </row>
    <row r="10848" spans="2:14">
      <c r="B10848" s="59" t="s">
        <v>18507</v>
      </c>
      <c r="C10848" s="7" t="s">
        <v>18508</v>
      </c>
      <c r="I10848" s="64"/>
      <c r="J10848" s="65"/>
      <c r="K10848" s="10"/>
      <c r="L10848" s="21">
        <v>295463.97931034485</v>
      </c>
      <c r="M10848" s="68"/>
      <c r="N10848" s="4"/>
    </row>
    <row r="10849" spans="2:14">
      <c r="B10849" s="59" t="s">
        <v>18509</v>
      </c>
      <c r="C10849" s="7" t="s">
        <v>18510</v>
      </c>
      <c r="I10849" s="64"/>
      <c r="J10849" s="65"/>
      <c r="K10849" s="10"/>
      <c r="L10849" s="21">
        <v>284251.90919540229</v>
      </c>
      <c r="M10849" s="68"/>
      <c r="N10849" s="4"/>
    </row>
    <row r="10850" spans="2:14">
      <c r="B10850" s="59" t="s">
        <v>18511</v>
      </c>
      <c r="C10850" s="7" t="s">
        <v>18512</v>
      </c>
      <c r="I10850" s="64"/>
      <c r="J10850" s="65"/>
      <c r="K10850" s="10"/>
      <c r="L10850" s="21">
        <v>254676.48390804598</v>
      </c>
      <c r="M10850" s="68"/>
      <c r="N10850" s="4"/>
    </row>
    <row r="10851" spans="2:14">
      <c r="B10851" s="59" t="s">
        <v>18513</v>
      </c>
      <c r="C10851" s="7" t="s">
        <v>18514</v>
      </c>
      <c r="I10851" s="64"/>
      <c r="J10851" s="65"/>
      <c r="K10851" s="10"/>
      <c r="L10851" s="21">
        <v>262552.94540229888</v>
      </c>
      <c r="M10851" s="68"/>
      <c r="N10851" s="4"/>
    </row>
    <row r="10852" spans="2:14">
      <c r="B10852" s="59" t="s">
        <v>18515</v>
      </c>
      <c r="C10852" s="7" t="s">
        <v>18516</v>
      </c>
      <c r="I10852" s="64"/>
      <c r="J10852" s="65"/>
      <c r="K10852" s="10"/>
      <c r="L10852" s="21">
        <v>263138.56724137935</v>
      </c>
      <c r="M10852" s="68"/>
      <c r="N10852" s="4"/>
    </row>
    <row r="10853" spans="2:14">
      <c r="B10853" s="59" t="s">
        <v>18517</v>
      </c>
      <c r="C10853" s="7" t="s">
        <v>18518</v>
      </c>
      <c r="I10853" s="64"/>
      <c r="J10853" s="65"/>
      <c r="K10853" s="10"/>
      <c r="L10853" s="21">
        <v>260856.46896551724</v>
      </c>
      <c r="M10853" s="68"/>
      <c r="N10853" s="4"/>
    </row>
    <row r="10854" spans="2:14">
      <c r="B10854" s="59" t="s">
        <v>18519</v>
      </c>
      <c r="C10854" s="7" t="s">
        <v>18520</v>
      </c>
      <c r="I10854" s="64"/>
      <c r="J10854" s="65"/>
      <c r="K10854" s="10"/>
      <c r="L10854" s="21">
        <v>264982.21034482762</v>
      </c>
      <c r="M10854" s="68"/>
      <c r="N10854" s="4"/>
    </row>
    <row r="10855" spans="2:14">
      <c r="B10855" s="59" t="s">
        <v>18521</v>
      </c>
      <c r="C10855" s="7" t="s">
        <v>18522</v>
      </c>
      <c r="I10855" s="64"/>
      <c r="J10855" s="65"/>
      <c r="K10855" s="10"/>
      <c r="L10855" s="21">
        <v>271625.00919540232</v>
      </c>
      <c r="M10855" s="68"/>
      <c r="N10855" s="4"/>
    </row>
    <row r="10856" spans="2:14">
      <c r="B10856" s="59" t="s">
        <v>18523</v>
      </c>
      <c r="C10856" s="7" t="s">
        <v>18524</v>
      </c>
      <c r="I10856" s="64"/>
      <c r="J10856" s="65"/>
      <c r="K10856" s="10"/>
      <c r="L10856" s="21">
        <v>262982.26609195402</v>
      </c>
      <c r="M10856" s="68"/>
      <c r="N10856" s="4"/>
    </row>
    <row r="10857" spans="2:14">
      <c r="B10857" s="59" t="s">
        <v>18525</v>
      </c>
      <c r="C10857" s="7" t="s">
        <v>18526</v>
      </c>
      <c r="I10857" s="64"/>
      <c r="J10857" s="65"/>
      <c r="K10857" s="10"/>
      <c r="L10857" s="21">
        <v>290414.64022988506</v>
      </c>
      <c r="M10857" s="68"/>
      <c r="N10857" s="4"/>
    </row>
    <row r="10858" spans="2:14">
      <c r="B10858" s="59" t="s">
        <v>18527</v>
      </c>
      <c r="C10858" s="7" t="s">
        <v>18528</v>
      </c>
      <c r="I10858" s="64"/>
      <c r="J10858" s="65"/>
      <c r="K10858" s="10"/>
      <c r="L10858" s="21">
        <v>290508.52241379314</v>
      </c>
      <c r="M10858" s="68"/>
      <c r="N10858" s="4"/>
    </row>
    <row r="10859" spans="2:14">
      <c r="B10859" s="59" t="s">
        <v>18529</v>
      </c>
      <c r="C10859" s="7" t="s">
        <v>18530</v>
      </c>
      <c r="I10859" s="64"/>
      <c r="J10859" s="65"/>
      <c r="K10859" s="10"/>
      <c r="L10859" s="21">
        <v>268100.62126436783</v>
      </c>
      <c r="M10859" s="68"/>
      <c r="N10859" s="4"/>
    </row>
    <row r="10860" spans="2:14">
      <c r="B10860" s="59" t="s">
        <v>18531</v>
      </c>
      <c r="C10860" s="7" t="s">
        <v>18532</v>
      </c>
      <c r="I10860" s="64"/>
      <c r="J10860" s="65"/>
      <c r="K10860" s="10"/>
      <c r="L10860" s="21">
        <v>270114.77471264364</v>
      </c>
      <c r="M10860" s="68"/>
      <c r="N10860" s="4"/>
    </row>
    <row r="10861" spans="2:14">
      <c r="B10861" s="59" t="s">
        <v>18533</v>
      </c>
      <c r="C10861" s="7" t="s">
        <v>18534</v>
      </c>
      <c r="I10861" s="64"/>
      <c r="J10861" s="65"/>
      <c r="K10861" s="10"/>
      <c r="L10861" s="21">
        <v>272829.23850574711</v>
      </c>
      <c r="M10861" s="68"/>
      <c r="N10861" s="4"/>
    </row>
    <row r="10862" spans="2:14">
      <c r="B10862" s="59" t="s">
        <v>18535</v>
      </c>
      <c r="C10862" s="7" t="s">
        <v>18536</v>
      </c>
      <c r="I10862" s="64"/>
      <c r="J10862" s="65"/>
      <c r="K10862" s="10"/>
      <c r="L10862" s="21">
        <v>277205.67068965518</v>
      </c>
      <c r="M10862" s="68"/>
      <c r="N10862" s="4"/>
    </row>
    <row r="10863" spans="2:14">
      <c r="B10863" s="59" t="s">
        <v>18537</v>
      </c>
      <c r="C10863" s="7" t="s">
        <v>18538</v>
      </c>
      <c r="I10863" s="64"/>
      <c r="J10863" s="65"/>
      <c r="K10863" s="10"/>
      <c r="L10863" s="21">
        <v>271435.21494252875</v>
      </c>
      <c r="M10863" s="68"/>
      <c r="N10863" s="4"/>
    </row>
    <row r="10864" spans="2:14">
      <c r="B10864" s="59" t="s">
        <v>18539</v>
      </c>
      <c r="C10864" s="7" t="s">
        <v>18540</v>
      </c>
      <c r="I10864" s="64"/>
      <c r="J10864" s="65"/>
      <c r="K10864" s="10"/>
      <c r="L10864" s="21">
        <v>274829.69022988505</v>
      </c>
      <c r="M10864" s="68"/>
      <c r="N10864" s="4"/>
    </row>
    <row r="10865" spans="2:14">
      <c r="B10865" s="59" t="s">
        <v>18541</v>
      </c>
      <c r="C10865" s="7" t="s">
        <v>18542</v>
      </c>
      <c r="I10865" s="64"/>
      <c r="J10865" s="65"/>
      <c r="K10865" s="10"/>
      <c r="L10865" s="21">
        <v>280298.20057471265</v>
      </c>
      <c r="M10865" s="68"/>
      <c r="N10865" s="4"/>
    </row>
    <row r="10866" spans="2:14">
      <c r="B10866" s="59" t="s">
        <v>18543</v>
      </c>
      <c r="C10866" s="7" t="s">
        <v>18544</v>
      </c>
      <c r="I10866" s="64"/>
      <c r="J10866" s="65"/>
      <c r="K10866" s="10"/>
      <c r="L10866" s="21">
        <v>289619.94022988505</v>
      </c>
      <c r="M10866" s="68"/>
      <c r="N10866" s="4"/>
    </row>
    <row r="10867" spans="2:14">
      <c r="B10867" s="59" t="s">
        <v>18545</v>
      </c>
      <c r="C10867" s="7" t="s">
        <v>18546</v>
      </c>
      <c r="I10867" s="64"/>
      <c r="J10867" s="65"/>
      <c r="K10867" s="10"/>
      <c r="L10867" s="21">
        <v>295762.37241379311</v>
      </c>
      <c r="M10867" s="68"/>
      <c r="N10867" s="4"/>
    </row>
    <row r="10868" spans="2:14">
      <c r="B10868" s="59" t="s">
        <v>18547</v>
      </c>
      <c r="C10868" s="7" t="s">
        <v>18548</v>
      </c>
      <c r="I10868" s="64"/>
      <c r="J10868" s="65"/>
      <c r="K10868" s="10"/>
      <c r="L10868" s="21">
        <v>300135.75977011496</v>
      </c>
      <c r="M10868" s="68"/>
      <c r="N10868" s="4"/>
    </row>
    <row r="10869" spans="2:14">
      <c r="B10869" s="59" t="s">
        <v>18549</v>
      </c>
      <c r="C10869" s="7" t="s">
        <v>18550</v>
      </c>
      <c r="I10869" s="64"/>
      <c r="J10869" s="65"/>
      <c r="K10869" s="10"/>
      <c r="L10869" s="21">
        <v>294737.78793103446</v>
      </c>
      <c r="M10869" s="68"/>
      <c r="N10869" s="4"/>
    </row>
    <row r="10870" spans="2:14">
      <c r="B10870" s="59" t="s">
        <v>18551</v>
      </c>
      <c r="C10870" s="7" t="s">
        <v>18552</v>
      </c>
      <c r="I10870" s="64"/>
      <c r="J10870" s="65"/>
      <c r="K10870" s="10"/>
      <c r="L10870" s="21">
        <v>42115.040229885053</v>
      </c>
      <c r="M10870" s="68"/>
      <c r="N10870" s="4"/>
    </row>
    <row r="10871" spans="2:14">
      <c r="B10871" s="59" t="s">
        <v>18553</v>
      </c>
      <c r="C10871" s="7" t="s">
        <v>18554</v>
      </c>
      <c r="I10871" s="64"/>
      <c r="J10871" s="65"/>
      <c r="K10871" s="10"/>
      <c r="L10871" s="21">
        <v>44739.174137931033</v>
      </c>
      <c r="M10871" s="68"/>
      <c r="N10871" s="4"/>
    </row>
    <row r="10872" spans="2:14">
      <c r="B10872" s="59" t="s">
        <v>18555</v>
      </c>
      <c r="C10872" s="7" t="s">
        <v>18556</v>
      </c>
      <c r="I10872" s="64"/>
      <c r="J10872" s="65"/>
      <c r="K10872" s="10"/>
      <c r="L10872" s="21">
        <v>48966.917241379313</v>
      </c>
      <c r="M10872" s="68"/>
      <c r="N10872" s="4"/>
    </row>
    <row r="10873" spans="2:14">
      <c r="B10873" s="59" t="s">
        <v>18557</v>
      </c>
      <c r="C10873" s="7" t="s">
        <v>18558</v>
      </c>
      <c r="I10873" s="64"/>
      <c r="J10873" s="65"/>
      <c r="K10873" s="10"/>
      <c r="L10873" s="21">
        <v>43391.330459770114</v>
      </c>
      <c r="M10873" s="68"/>
      <c r="N10873" s="4"/>
    </row>
    <row r="10874" spans="2:14">
      <c r="B10874" s="59" t="s">
        <v>18559</v>
      </c>
      <c r="C10874" s="7" t="s">
        <v>18560</v>
      </c>
      <c r="I10874" s="64"/>
      <c r="J10874" s="65"/>
      <c r="K10874" s="10"/>
      <c r="L10874" s="21">
        <v>46671.117241379317</v>
      </c>
      <c r="M10874" s="68"/>
      <c r="N10874" s="4"/>
    </row>
    <row r="10875" spans="2:14">
      <c r="B10875" s="59" t="s">
        <v>18561</v>
      </c>
      <c r="C10875" s="7" t="s">
        <v>18562</v>
      </c>
      <c r="I10875" s="64"/>
      <c r="J10875" s="65"/>
      <c r="K10875" s="10"/>
      <c r="L10875" s="21">
        <v>51955.922988505743</v>
      </c>
      <c r="M10875" s="68"/>
      <c r="N10875" s="4"/>
    </row>
    <row r="10876" spans="2:14">
      <c r="B10876" s="59" t="s">
        <v>18563</v>
      </c>
      <c r="C10876" s="7" t="s">
        <v>18564</v>
      </c>
      <c r="I10876" s="64"/>
      <c r="J10876" s="65"/>
      <c r="K10876" s="10"/>
      <c r="L10876" s="21">
        <v>68588.801149425286</v>
      </c>
      <c r="M10876" s="68"/>
      <c r="N10876" s="4"/>
    </row>
    <row r="10877" spans="2:14">
      <c r="B10877" s="59" t="s">
        <v>18565</v>
      </c>
      <c r="C10877" s="7" t="s">
        <v>18566</v>
      </c>
      <c r="I10877" s="64"/>
      <c r="J10877" s="65"/>
      <c r="K10877" s="10"/>
      <c r="L10877" s="21">
        <v>66900.444252873567</v>
      </c>
      <c r="M10877" s="68"/>
      <c r="N10877" s="4"/>
    </row>
    <row r="10878" spans="2:14">
      <c r="B10878" s="59" t="s">
        <v>18567</v>
      </c>
      <c r="C10878" s="7" t="s">
        <v>18568</v>
      </c>
      <c r="I10878" s="64"/>
      <c r="J10878" s="65"/>
      <c r="K10878" s="10"/>
      <c r="L10878" s="21">
        <v>71128.18735632184</v>
      </c>
      <c r="M10878" s="68"/>
      <c r="N10878" s="4"/>
    </row>
    <row r="10879" spans="2:14">
      <c r="B10879" s="59" t="s">
        <v>18569</v>
      </c>
      <c r="C10879" s="7" t="s">
        <v>18570</v>
      </c>
      <c r="I10879" s="64"/>
      <c r="J10879" s="65"/>
      <c r="K10879" s="10"/>
      <c r="L10879" s="21">
        <v>73706.141379310342</v>
      </c>
      <c r="M10879" s="68"/>
      <c r="N10879" s="4"/>
    </row>
    <row r="10880" spans="2:14">
      <c r="B10880" s="59" t="s">
        <v>18571</v>
      </c>
      <c r="C10880" s="7" t="s">
        <v>18572</v>
      </c>
      <c r="I10880" s="64"/>
      <c r="J10880" s="65"/>
      <c r="K10880" s="10"/>
      <c r="L10880" s="21">
        <v>34258.877586206894</v>
      </c>
      <c r="M10880" s="68"/>
      <c r="N10880" s="4"/>
    </row>
    <row r="10881" spans="2:14">
      <c r="B10881" s="59" t="s">
        <v>18573</v>
      </c>
      <c r="C10881" s="7" t="s">
        <v>18574</v>
      </c>
      <c r="I10881" s="64"/>
      <c r="J10881" s="65"/>
      <c r="K10881" s="10"/>
      <c r="L10881" s="21">
        <v>36315.658620689654</v>
      </c>
      <c r="M10881" s="68"/>
      <c r="N10881" s="4"/>
    </row>
    <row r="10882" spans="2:14">
      <c r="B10882" s="59" t="s">
        <v>18575</v>
      </c>
      <c r="C10882" s="7" t="s">
        <v>18576</v>
      </c>
      <c r="I10882" s="64"/>
      <c r="J10882" s="65"/>
      <c r="K10882" s="10"/>
      <c r="L10882" s="21">
        <v>41871.961494252879</v>
      </c>
      <c r="M10882" s="68"/>
      <c r="N10882" s="4"/>
    </row>
    <row r="10883" spans="2:14">
      <c r="B10883" s="59" t="s">
        <v>18577</v>
      </c>
      <c r="C10883" s="7" t="s">
        <v>18578</v>
      </c>
      <c r="I10883" s="64"/>
      <c r="J10883" s="65"/>
      <c r="K10883" s="10"/>
      <c r="L10883" s="21">
        <v>35675.737356321843</v>
      </c>
      <c r="M10883" s="68"/>
      <c r="N10883" s="4"/>
    </row>
    <row r="10884" spans="2:14">
      <c r="B10884" s="59" t="s">
        <v>18579</v>
      </c>
      <c r="C10884" s="7" t="s">
        <v>18580</v>
      </c>
      <c r="I10884" s="64"/>
      <c r="J10884" s="65"/>
      <c r="K10884" s="10"/>
      <c r="L10884" s="21">
        <v>37711.71206896552</v>
      </c>
      <c r="M10884" s="68"/>
      <c r="N10884" s="4"/>
    </row>
    <row r="10885" spans="2:14">
      <c r="B10885" s="59" t="s">
        <v>18581</v>
      </c>
      <c r="C10885" s="7" t="s">
        <v>18582</v>
      </c>
      <c r="I10885" s="64"/>
      <c r="J10885" s="65"/>
      <c r="K10885" s="10"/>
      <c r="L10885" s="21">
        <v>47716.000574712642</v>
      </c>
      <c r="M10885" s="68"/>
      <c r="N10885" s="4"/>
    </row>
    <row r="10886" spans="2:14">
      <c r="B10886" s="59" t="s">
        <v>18583</v>
      </c>
      <c r="C10886" s="7" t="s">
        <v>18584</v>
      </c>
      <c r="I10886" s="64"/>
      <c r="J10886" s="65"/>
      <c r="K10886" s="10"/>
      <c r="L10886" s="21">
        <v>60999.060919540228</v>
      </c>
      <c r="M10886" s="68"/>
      <c r="N10886" s="4"/>
    </row>
    <row r="10887" spans="2:14">
      <c r="B10887" s="59" t="s">
        <v>18585</v>
      </c>
      <c r="C10887" s="7" t="s">
        <v>18586</v>
      </c>
      <c r="I10887" s="64"/>
      <c r="J10887" s="65"/>
      <c r="K10887" s="10"/>
      <c r="L10887" s="21">
        <v>65086.23448275862</v>
      </c>
      <c r="M10887" s="68"/>
      <c r="N10887" s="4"/>
    </row>
    <row r="10888" spans="2:14">
      <c r="B10888" s="59" t="s">
        <v>18587</v>
      </c>
      <c r="C10888" s="7" t="s">
        <v>18588</v>
      </c>
      <c r="I10888" s="64"/>
      <c r="J10888" s="65"/>
      <c r="K10888" s="10"/>
      <c r="L10888" s="21">
        <v>66033.683333333334</v>
      </c>
      <c r="M10888" s="68"/>
      <c r="N10888" s="4"/>
    </row>
    <row r="10889" spans="2:14">
      <c r="B10889" s="59" t="s">
        <v>18589</v>
      </c>
      <c r="C10889" s="7" t="s">
        <v>18590</v>
      </c>
      <c r="I10889" s="64"/>
      <c r="J10889" s="65"/>
      <c r="K10889" s="10"/>
      <c r="L10889" s="21">
        <v>66116.401149425292</v>
      </c>
      <c r="M10889" s="68"/>
      <c r="N10889" s="4"/>
    </row>
    <row r="10890" spans="2:14">
      <c r="B10890" s="59" t="s">
        <v>18591</v>
      </c>
      <c r="C10890" s="7" t="s">
        <v>18592</v>
      </c>
      <c r="I10890" s="64"/>
      <c r="J10890" s="65"/>
      <c r="K10890" s="10"/>
      <c r="L10890" s="21">
        <v>37039.31264367816</v>
      </c>
      <c r="M10890" s="68"/>
      <c r="N10890" s="4"/>
    </row>
    <row r="10891" spans="2:14">
      <c r="B10891" s="59" t="s">
        <v>18593</v>
      </c>
      <c r="C10891" s="7" t="s">
        <v>18594</v>
      </c>
      <c r="I10891" s="64"/>
      <c r="J10891" s="65"/>
      <c r="K10891" s="10"/>
      <c r="L10891" s="21">
        <v>39189.468390804599</v>
      </c>
      <c r="M10891" s="68"/>
      <c r="N10891" s="4"/>
    </row>
    <row r="10892" spans="2:14">
      <c r="B10892" s="59" t="s">
        <v>18595</v>
      </c>
      <c r="C10892" s="7" t="s">
        <v>18596</v>
      </c>
      <c r="I10892" s="64"/>
      <c r="J10892" s="65"/>
      <c r="K10892" s="10"/>
      <c r="L10892" s="21">
        <v>45005.089080459766</v>
      </c>
      <c r="M10892" s="68"/>
      <c r="N10892" s="4"/>
    </row>
    <row r="10893" spans="2:14">
      <c r="B10893" s="59" t="s">
        <v>18597</v>
      </c>
      <c r="C10893" s="7" t="s">
        <v>18598</v>
      </c>
      <c r="I10893" s="64"/>
      <c r="J10893" s="65"/>
      <c r="K10893" s="10"/>
      <c r="L10893" s="21">
        <v>38521.128735632185</v>
      </c>
      <c r="M10893" s="68"/>
      <c r="N10893" s="4"/>
    </row>
    <row r="10894" spans="2:14">
      <c r="B10894" s="59" t="s">
        <v>18599</v>
      </c>
      <c r="C10894" s="7" t="s">
        <v>18600</v>
      </c>
      <c r="I10894" s="64"/>
      <c r="J10894" s="65"/>
      <c r="K10894" s="10"/>
      <c r="L10894" s="21">
        <v>40648.955747126442</v>
      </c>
      <c r="M10894" s="68"/>
      <c r="N10894" s="4"/>
    </row>
    <row r="10895" spans="2:14">
      <c r="B10895" s="59" t="s">
        <v>18601</v>
      </c>
      <c r="C10895" s="7" t="s">
        <v>18602</v>
      </c>
      <c r="I10895" s="64"/>
      <c r="J10895" s="65"/>
      <c r="K10895" s="10"/>
      <c r="L10895" s="21">
        <v>48477.207471264366</v>
      </c>
      <c r="M10895" s="68"/>
      <c r="N10895" s="4"/>
    </row>
    <row r="10896" spans="2:14">
      <c r="B10896" s="59" t="s">
        <v>18603</v>
      </c>
      <c r="C10896" s="7" t="s">
        <v>18604</v>
      </c>
      <c r="I10896" s="64"/>
      <c r="J10896" s="65"/>
      <c r="K10896" s="10"/>
      <c r="L10896" s="21">
        <v>61718.655172413797</v>
      </c>
      <c r="M10896" s="68"/>
      <c r="N10896" s="4"/>
    </row>
    <row r="10897" spans="2:14">
      <c r="B10897" s="59" t="s">
        <v>18605</v>
      </c>
      <c r="C10897" s="7" t="s">
        <v>18606</v>
      </c>
      <c r="I10897" s="64"/>
      <c r="J10897" s="65"/>
      <c r="K10897" s="10"/>
      <c r="L10897" s="21">
        <v>65847.948850574714</v>
      </c>
      <c r="M10897" s="68"/>
      <c r="N10897" s="4"/>
    </row>
    <row r="10898" spans="2:14">
      <c r="B10898" s="59" t="s">
        <v>18607</v>
      </c>
      <c r="C10898" s="7" t="s">
        <v>18608</v>
      </c>
      <c r="I10898" s="64"/>
      <c r="J10898" s="65"/>
      <c r="K10898" s="10"/>
      <c r="L10898" s="21">
        <v>66793.875287356321</v>
      </c>
      <c r="M10898" s="68"/>
      <c r="N10898" s="4"/>
    </row>
    <row r="10899" spans="2:14">
      <c r="B10899" s="59" t="s">
        <v>18609</v>
      </c>
      <c r="C10899" s="7" t="s">
        <v>18610</v>
      </c>
      <c r="I10899" s="64"/>
      <c r="J10899" s="65"/>
      <c r="K10899" s="10"/>
      <c r="L10899" s="21">
        <v>66837.010344827591</v>
      </c>
      <c r="M10899" s="68"/>
      <c r="N10899" s="4"/>
    </row>
    <row r="10900" spans="2:14">
      <c r="B10900" s="59" t="s">
        <v>18611</v>
      </c>
      <c r="C10900" s="7" t="s">
        <v>18612</v>
      </c>
      <c r="I10900" s="64"/>
      <c r="J10900" s="65"/>
      <c r="K10900" s="10"/>
      <c r="L10900" s="21">
        <v>42115.040229885053</v>
      </c>
      <c r="M10900" s="68"/>
      <c r="N10900" s="4"/>
    </row>
    <row r="10901" spans="2:14">
      <c r="B10901" s="59" t="s">
        <v>18613</v>
      </c>
      <c r="C10901" s="7" t="s">
        <v>18614</v>
      </c>
      <c r="I10901" s="64"/>
      <c r="J10901" s="65"/>
      <c r="K10901" s="10"/>
      <c r="L10901" s="21">
        <v>44739.174137931033</v>
      </c>
      <c r="M10901" s="68"/>
      <c r="N10901" s="4"/>
    </row>
    <row r="10902" spans="2:14">
      <c r="B10902" s="59" t="s">
        <v>18615</v>
      </c>
      <c r="C10902" s="7" t="s">
        <v>18616</v>
      </c>
      <c r="I10902" s="64"/>
      <c r="J10902" s="65"/>
      <c r="K10902" s="10"/>
      <c r="L10902" s="21">
        <v>48966.917241379313</v>
      </c>
      <c r="M10902" s="68"/>
      <c r="N10902" s="4"/>
    </row>
    <row r="10903" spans="2:14">
      <c r="B10903" s="59" t="s">
        <v>18617</v>
      </c>
      <c r="C10903" s="7" t="s">
        <v>18618</v>
      </c>
      <c r="I10903" s="64"/>
      <c r="J10903" s="65"/>
      <c r="K10903" s="10"/>
      <c r="L10903" s="21">
        <v>43391.330459770114</v>
      </c>
      <c r="M10903" s="68"/>
      <c r="N10903" s="4"/>
    </row>
    <row r="10904" spans="2:14">
      <c r="B10904" s="59" t="s">
        <v>18619</v>
      </c>
      <c r="C10904" s="7" t="s">
        <v>18620</v>
      </c>
      <c r="I10904" s="64"/>
      <c r="J10904" s="65"/>
      <c r="K10904" s="10"/>
      <c r="L10904" s="21">
        <v>46671.117241379317</v>
      </c>
      <c r="M10904" s="68"/>
      <c r="N10904" s="4"/>
    </row>
    <row r="10905" spans="2:14">
      <c r="B10905" s="59" t="s">
        <v>18621</v>
      </c>
      <c r="C10905" s="7" t="s">
        <v>18622</v>
      </c>
      <c r="I10905" s="64"/>
      <c r="J10905" s="65"/>
      <c r="K10905" s="10"/>
      <c r="L10905" s="21">
        <v>51955.922988505743</v>
      </c>
      <c r="M10905" s="68"/>
      <c r="N10905" s="4"/>
    </row>
    <row r="10906" spans="2:14">
      <c r="B10906" s="59" t="s">
        <v>18623</v>
      </c>
      <c r="C10906" s="7" t="s">
        <v>18624</v>
      </c>
      <c r="I10906" s="64"/>
      <c r="J10906" s="65"/>
      <c r="K10906" s="10"/>
      <c r="L10906" s="21">
        <v>68588.801149425286</v>
      </c>
      <c r="M10906" s="68"/>
      <c r="N10906" s="4"/>
    </row>
    <row r="10907" spans="2:14">
      <c r="B10907" s="59" t="s">
        <v>18625</v>
      </c>
      <c r="C10907" s="7" t="s">
        <v>18626</v>
      </c>
      <c r="I10907" s="64"/>
      <c r="J10907" s="65"/>
      <c r="K10907" s="10"/>
      <c r="L10907" s="21">
        <v>66900.444252873567</v>
      </c>
      <c r="M10907" s="68"/>
      <c r="N10907" s="4"/>
    </row>
    <row r="10908" spans="2:14">
      <c r="B10908" s="59" t="s">
        <v>18627</v>
      </c>
      <c r="C10908" s="7" t="s">
        <v>18628</v>
      </c>
      <c r="I10908" s="64"/>
      <c r="J10908" s="65"/>
      <c r="K10908" s="10"/>
      <c r="L10908" s="21">
        <v>71128.18735632184</v>
      </c>
      <c r="M10908" s="68"/>
      <c r="N10908" s="4"/>
    </row>
    <row r="10909" spans="2:14">
      <c r="B10909" s="59" t="s">
        <v>18629</v>
      </c>
      <c r="C10909" s="7" t="s">
        <v>18630</v>
      </c>
      <c r="I10909" s="64"/>
      <c r="J10909" s="65"/>
      <c r="K10909" s="10"/>
      <c r="L10909" s="21">
        <v>73706.141379310342</v>
      </c>
      <c r="M10909" s="68"/>
      <c r="N10909" s="4"/>
    </row>
    <row r="10910" spans="2:14">
      <c r="B10910" s="59" t="s">
        <v>18631</v>
      </c>
      <c r="C10910" s="7" t="s">
        <v>18632</v>
      </c>
      <c r="I10910" s="64"/>
      <c r="J10910" s="65"/>
      <c r="K10910" s="10"/>
      <c r="L10910" s="21">
        <v>37055.551724137935</v>
      </c>
      <c r="M10910" s="68"/>
      <c r="N10910" s="4"/>
    </row>
    <row r="10911" spans="2:14">
      <c r="B10911" s="59" t="s">
        <v>18633</v>
      </c>
      <c r="C10911" s="7" t="s">
        <v>18634</v>
      </c>
      <c r="I10911" s="64"/>
      <c r="J10911" s="65"/>
      <c r="K10911" s="10"/>
      <c r="L10911" s="21">
        <v>39207.737356321843</v>
      </c>
      <c r="M10911" s="68"/>
      <c r="N10911" s="4"/>
    </row>
    <row r="10912" spans="2:14">
      <c r="B10912" s="59" t="s">
        <v>18635</v>
      </c>
      <c r="C10912" s="7" t="s">
        <v>18636</v>
      </c>
      <c r="I10912" s="64"/>
      <c r="J10912" s="65"/>
      <c r="K10912" s="10"/>
      <c r="L10912" s="21">
        <v>45019.298275862071</v>
      </c>
      <c r="M10912" s="68"/>
      <c r="N10912" s="4"/>
    </row>
    <row r="10913" spans="2:14">
      <c r="B10913" s="59" t="s">
        <v>18637</v>
      </c>
      <c r="C10913" s="7" t="s">
        <v>18638</v>
      </c>
      <c r="I10913" s="64"/>
      <c r="J10913" s="65"/>
      <c r="K10913" s="10"/>
      <c r="L10913" s="21">
        <v>38537.367816091959</v>
      </c>
      <c r="M10913" s="68"/>
      <c r="N10913" s="4"/>
    </row>
    <row r="10914" spans="2:14">
      <c r="B10914" s="59" t="s">
        <v>18639</v>
      </c>
      <c r="C10914" s="7" t="s">
        <v>18640</v>
      </c>
      <c r="I10914" s="64"/>
      <c r="J10914" s="65"/>
      <c r="K10914" s="10"/>
      <c r="L10914" s="21">
        <v>40664.68735632184</v>
      </c>
      <c r="M10914" s="68"/>
      <c r="N10914" s="4"/>
    </row>
    <row r="10915" spans="2:14">
      <c r="B10915" s="59" t="s">
        <v>18641</v>
      </c>
      <c r="C10915" s="7" t="s">
        <v>18642</v>
      </c>
      <c r="I10915" s="64"/>
      <c r="J10915" s="65"/>
      <c r="K10915" s="10"/>
      <c r="L10915" s="21">
        <v>48492.431609195402</v>
      </c>
      <c r="M10915" s="68"/>
      <c r="N10915" s="4"/>
    </row>
    <row r="10916" spans="2:14">
      <c r="B10916" s="59" t="s">
        <v>18643</v>
      </c>
      <c r="C10916" s="7" t="s">
        <v>18644</v>
      </c>
      <c r="I10916" s="64"/>
      <c r="J10916" s="65"/>
      <c r="K10916" s="10"/>
      <c r="L10916" s="21">
        <v>61733.879310344826</v>
      </c>
      <c r="M10916" s="68"/>
      <c r="N10916" s="4"/>
    </row>
    <row r="10917" spans="2:14">
      <c r="B10917" s="59" t="s">
        <v>18645</v>
      </c>
      <c r="C10917" s="7" t="s">
        <v>18646</v>
      </c>
      <c r="I10917" s="64"/>
      <c r="J10917" s="65"/>
      <c r="K10917" s="10"/>
      <c r="L10917" s="21">
        <v>65862.665517241374</v>
      </c>
      <c r="M10917" s="68"/>
      <c r="N10917" s="4"/>
    </row>
    <row r="10918" spans="2:14">
      <c r="B10918" s="59" t="s">
        <v>18647</v>
      </c>
      <c r="C10918" s="7" t="s">
        <v>18648</v>
      </c>
      <c r="I10918" s="64"/>
      <c r="J10918" s="65"/>
      <c r="K10918" s="10"/>
      <c r="L10918" s="21">
        <v>66811.636781609195</v>
      </c>
      <c r="M10918" s="68"/>
      <c r="N10918" s="4"/>
    </row>
    <row r="10919" spans="2:14">
      <c r="B10919" s="59" t="s">
        <v>18649</v>
      </c>
      <c r="C10919" s="7" t="s">
        <v>18650</v>
      </c>
      <c r="I10919" s="64"/>
      <c r="J10919" s="65"/>
      <c r="K10919" s="10"/>
      <c r="L10919" s="21">
        <v>66851.219540229882</v>
      </c>
      <c r="M10919" s="68"/>
      <c r="N10919" s="4"/>
    </row>
    <row r="10920" spans="2:14">
      <c r="B10920" s="59" t="s">
        <v>18651</v>
      </c>
      <c r="C10920" s="7" t="s">
        <v>18652</v>
      </c>
      <c r="I10920" s="64"/>
      <c r="J10920" s="65"/>
      <c r="K10920" s="10"/>
      <c r="L10920" s="21">
        <v>37832.490229885057</v>
      </c>
      <c r="M10920" s="68"/>
      <c r="N10920" s="4"/>
    </row>
    <row r="10921" spans="2:14">
      <c r="B10921" s="59" t="s">
        <v>18653</v>
      </c>
      <c r="C10921" s="7" t="s">
        <v>18654</v>
      </c>
      <c r="I10921" s="64"/>
      <c r="J10921" s="65"/>
      <c r="K10921" s="10"/>
      <c r="L10921" s="21">
        <v>39983.660919540234</v>
      </c>
      <c r="M10921" s="68"/>
      <c r="N10921" s="4"/>
    </row>
    <row r="10922" spans="2:14">
      <c r="B10922" s="59" t="s">
        <v>18655</v>
      </c>
      <c r="C10922" s="7" t="s">
        <v>18656</v>
      </c>
      <c r="I10922" s="64"/>
      <c r="J10922" s="65"/>
      <c r="K10922" s="10"/>
      <c r="L10922" s="21">
        <v>45795.729310344832</v>
      </c>
      <c r="M10922" s="68"/>
      <c r="N10922" s="4"/>
    </row>
    <row r="10923" spans="2:14">
      <c r="B10923" s="59" t="s">
        <v>18657</v>
      </c>
      <c r="C10923" s="7" t="s">
        <v>18658</v>
      </c>
      <c r="I10923" s="64"/>
      <c r="J10923" s="65"/>
      <c r="K10923" s="10"/>
      <c r="L10923" s="21">
        <v>39314.306321839082</v>
      </c>
      <c r="M10923" s="68"/>
      <c r="N10923" s="4"/>
    </row>
    <row r="10924" spans="2:14">
      <c r="B10924" s="59" t="s">
        <v>18659</v>
      </c>
      <c r="C10924" s="7" t="s">
        <v>18660</v>
      </c>
      <c r="I10924" s="64"/>
      <c r="J10924" s="65"/>
      <c r="K10924" s="10"/>
      <c r="L10924" s="21">
        <v>41444.1632183908</v>
      </c>
      <c r="M10924" s="68"/>
      <c r="N10924" s="4"/>
    </row>
    <row r="10925" spans="2:14">
      <c r="B10925" s="59" t="s">
        <v>18661</v>
      </c>
      <c r="C10925" s="7" t="s">
        <v>18662</v>
      </c>
      <c r="I10925" s="64"/>
      <c r="J10925" s="65"/>
      <c r="K10925" s="10"/>
      <c r="L10925" s="21">
        <v>49268.862643678156</v>
      </c>
      <c r="M10925" s="68"/>
      <c r="N10925" s="4"/>
    </row>
    <row r="10926" spans="2:14">
      <c r="B10926" s="59" t="s">
        <v>18663</v>
      </c>
      <c r="C10926" s="7" t="s">
        <v>18664</v>
      </c>
      <c r="I10926" s="64"/>
      <c r="J10926" s="65"/>
      <c r="K10926" s="10"/>
      <c r="L10926" s="21">
        <v>62469.205172413793</v>
      </c>
      <c r="M10926" s="68"/>
      <c r="N10926" s="4"/>
    </row>
    <row r="10927" spans="2:14">
      <c r="B10927" s="59" t="s">
        <v>18665</v>
      </c>
      <c r="C10927" s="7" t="s">
        <v>18666</v>
      </c>
      <c r="I10927" s="64"/>
      <c r="J10927" s="65"/>
      <c r="K10927" s="10"/>
      <c r="L10927" s="21">
        <v>66637.066666666666</v>
      </c>
      <c r="M10927" s="68"/>
      <c r="N10927" s="4"/>
    </row>
    <row r="10928" spans="2:14">
      <c r="B10928" s="59" t="s">
        <v>18667</v>
      </c>
      <c r="C10928" s="7" t="s">
        <v>18668</v>
      </c>
      <c r="I10928" s="64"/>
      <c r="J10928" s="65"/>
      <c r="K10928" s="10"/>
      <c r="L10928" s="21">
        <v>67585.530459770118</v>
      </c>
      <c r="M10928" s="68"/>
      <c r="N10928" s="4"/>
    </row>
    <row r="10929" spans="2:14">
      <c r="B10929" s="59" t="s">
        <v>18669</v>
      </c>
      <c r="C10929" s="7" t="s">
        <v>18670</v>
      </c>
      <c r="I10929" s="64"/>
      <c r="J10929" s="65"/>
      <c r="K10929" s="10"/>
      <c r="L10929" s="21">
        <v>67586.037931034487</v>
      </c>
      <c r="M10929" s="68"/>
      <c r="N10929" s="4"/>
    </row>
    <row r="10930" spans="2:14">
      <c r="B10930" s="59" t="s">
        <v>18671</v>
      </c>
      <c r="C10930" s="7" t="s">
        <v>18672</v>
      </c>
      <c r="I10930" s="64"/>
      <c r="J10930" s="65"/>
      <c r="K10930" s="10"/>
      <c r="L10930" s="21">
        <v>44026.684482758617</v>
      </c>
      <c r="M10930" s="68"/>
      <c r="N10930" s="4"/>
    </row>
    <row r="10931" spans="2:14">
      <c r="B10931" s="59" t="s">
        <v>18673</v>
      </c>
      <c r="C10931" s="7" t="s">
        <v>18674</v>
      </c>
      <c r="I10931" s="64"/>
      <c r="J10931" s="65"/>
      <c r="K10931" s="10"/>
      <c r="L10931" s="21">
        <v>47101.452873563219</v>
      </c>
      <c r="M10931" s="68"/>
      <c r="N10931" s="4"/>
    </row>
    <row r="10932" spans="2:14">
      <c r="B10932" s="59" t="s">
        <v>18675</v>
      </c>
      <c r="C10932" s="7" t="s">
        <v>18676</v>
      </c>
      <c r="I10932" s="64"/>
      <c r="J10932" s="65"/>
      <c r="K10932" s="10"/>
      <c r="L10932" s="21">
        <v>52061.98448275862</v>
      </c>
      <c r="M10932" s="68"/>
      <c r="N10932" s="4"/>
    </row>
    <row r="10933" spans="2:14">
      <c r="B10933" s="59" t="s">
        <v>18677</v>
      </c>
      <c r="C10933" s="7" t="s">
        <v>18678</v>
      </c>
      <c r="I10933" s="64"/>
      <c r="J10933" s="65"/>
      <c r="K10933" s="10"/>
      <c r="L10933" s="21">
        <v>45522.70977011494</v>
      </c>
      <c r="M10933" s="68"/>
      <c r="N10933" s="4"/>
    </row>
    <row r="10934" spans="2:14">
      <c r="B10934" s="59" t="s">
        <v>18679</v>
      </c>
      <c r="C10934" s="7" t="s">
        <v>18680</v>
      </c>
      <c r="I10934" s="64"/>
      <c r="J10934" s="65"/>
      <c r="K10934" s="10"/>
      <c r="L10934" s="21">
        <v>49368.32701149425</v>
      </c>
      <c r="M10934" s="68"/>
      <c r="N10934" s="4"/>
    </row>
    <row r="10935" spans="2:14">
      <c r="B10935" s="59" t="s">
        <v>18681</v>
      </c>
      <c r="C10935" s="7" t="s">
        <v>18682</v>
      </c>
      <c r="I10935" s="64"/>
      <c r="J10935" s="65"/>
      <c r="K10935" s="10"/>
      <c r="L10935" s="21">
        <v>55567.595977011493</v>
      </c>
      <c r="M10935" s="68"/>
      <c r="N10935" s="4"/>
    </row>
    <row r="10936" spans="2:14">
      <c r="B10936" s="59" t="s">
        <v>18683</v>
      </c>
      <c r="C10936" s="7" t="s">
        <v>18684</v>
      </c>
      <c r="I10936" s="64"/>
      <c r="J10936" s="65"/>
      <c r="K10936" s="10"/>
      <c r="L10936" s="21">
        <v>69656.520689655183</v>
      </c>
      <c r="M10936" s="68"/>
      <c r="N10936" s="4"/>
    </row>
    <row r="10937" spans="2:14">
      <c r="B10937" s="59" t="s">
        <v>18685</v>
      </c>
      <c r="C10937" s="7" t="s">
        <v>18686</v>
      </c>
      <c r="I10937" s="64"/>
      <c r="J10937" s="65"/>
      <c r="K10937" s="10"/>
      <c r="L10937" s="21">
        <v>73093.116091954027</v>
      </c>
      <c r="M10937" s="68"/>
      <c r="N10937" s="4"/>
    </row>
    <row r="10938" spans="2:14">
      <c r="B10938" s="59" t="s">
        <v>18687</v>
      </c>
      <c r="C10938" s="7" t="s">
        <v>18688</v>
      </c>
      <c r="I10938" s="64"/>
      <c r="J10938" s="65"/>
      <c r="K10938" s="10"/>
      <c r="L10938" s="21">
        <v>78051.110344827583</v>
      </c>
      <c r="M10938" s="68"/>
      <c r="N10938" s="4"/>
    </row>
    <row r="10939" spans="2:14">
      <c r="B10939" s="59" t="s">
        <v>18689</v>
      </c>
      <c r="C10939" s="7" t="s">
        <v>18690</v>
      </c>
      <c r="I10939" s="64"/>
      <c r="J10939" s="65"/>
      <c r="K10939" s="10"/>
      <c r="L10939" s="21">
        <v>74773.860919540224</v>
      </c>
      <c r="M10939" s="68"/>
      <c r="N10939" s="4"/>
    </row>
    <row r="10940" spans="2:14">
      <c r="B10940" s="59" t="s">
        <v>18691</v>
      </c>
      <c r="C10940" s="7" t="s">
        <v>18692</v>
      </c>
      <c r="I10940" s="64"/>
      <c r="J10940" s="65"/>
      <c r="K10940" s="10"/>
      <c r="L10940" s="21">
        <v>41827.811494252877</v>
      </c>
      <c r="M10940" s="68"/>
      <c r="N10940" s="4"/>
    </row>
    <row r="10941" spans="2:14">
      <c r="B10941" s="59" t="s">
        <v>18693</v>
      </c>
      <c r="C10941" s="7" t="s">
        <v>18694</v>
      </c>
      <c r="I10941" s="64"/>
      <c r="J10941" s="65"/>
      <c r="K10941" s="10"/>
      <c r="L10941" s="21">
        <v>43980.504597701147</v>
      </c>
      <c r="M10941" s="68"/>
      <c r="N10941" s="4"/>
    </row>
    <row r="10942" spans="2:14">
      <c r="B10942" s="59" t="s">
        <v>18695</v>
      </c>
      <c r="C10942" s="7" t="s">
        <v>18696</v>
      </c>
      <c r="I10942" s="64"/>
      <c r="J10942" s="65"/>
      <c r="K10942" s="10"/>
      <c r="L10942" s="21">
        <v>49792.572988505752</v>
      </c>
      <c r="M10942" s="68"/>
      <c r="N10942" s="4"/>
    </row>
    <row r="10943" spans="2:14">
      <c r="B10943" s="59" t="s">
        <v>18697</v>
      </c>
      <c r="C10943" s="7" t="s">
        <v>18698</v>
      </c>
      <c r="I10943" s="64"/>
      <c r="J10943" s="65"/>
      <c r="K10943" s="10"/>
      <c r="L10943" s="21">
        <v>43311.657471264371</v>
      </c>
      <c r="M10943" s="68"/>
      <c r="N10943" s="4"/>
    </row>
    <row r="10944" spans="2:14">
      <c r="B10944" s="59" t="s">
        <v>18699</v>
      </c>
      <c r="C10944" s="7" t="s">
        <v>18700</v>
      </c>
      <c r="I10944" s="64"/>
      <c r="J10944" s="65"/>
      <c r="K10944" s="10"/>
      <c r="L10944" s="21">
        <v>45439.48448275862</v>
      </c>
      <c r="M10944" s="68"/>
      <c r="N10944" s="4"/>
    </row>
    <row r="10945" spans="2:14">
      <c r="B10945" s="59" t="s">
        <v>18701</v>
      </c>
      <c r="C10945" s="7" t="s">
        <v>18702</v>
      </c>
      <c r="I10945" s="64"/>
      <c r="J10945" s="65"/>
      <c r="K10945" s="10"/>
      <c r="L10945" s="21">
        <v>53266.721264367814</v>
      </c>
      <c r="M10945" s="68"/>
      <c r="N10945" s="4"/>
    </row>
    <row r="10946" spans="2:14">
      <c r="B10946" s="59" t="s">
        <v>18703</v>
      </c>
      <c r="C10946" s="7" t="s">
        <v>18704</v>
      </c>
      <c r="I10946" s="64"/>
      <c r="J10946" s="65"/>
      <c r="K10946" s="10"/>
      <c r="L10946" s="21">
        <v>66250.373563218382</v>
      </c>
      <c r="M10946" s="68"/>
      <c r="N10946" s="4"/>
    </row>
    <row r="10947" spans="2:14">
      <c r="B10947" s="59" t="s">
        <v>18705</v>
      </c>
      <c r="C10947" s="7" t="s">
        <v>18706</v>
      </c>
      <c r="I10947" s="64"/>
      <c r="J10947" s="65"/>
      <c r="K10947" s="10"/>
      <c r="L10947" s="21">
        <v>70635.940229885062</v>
      </c>
      <c r="M10947" s="68"/>
      <c r="N10947" s="4"/>
    </row>
    <row r="10948" spans="2:14">
      <c r="B10948" s="59" t="s">
        <v>18707</v>
      </c>
      <c r="C10948" s="7" t="s">
        <v>18708</v>
      </c>
      <c r="I10948" s="64"/>
      <c r="J10948" s="65"/>
      <c r="K10948" s="10"/>
      <c r="L10948" s="21">
        <v>71583.89655172413</v>
      </c>
      <c r="M10948" s="68"/>
      <c r="N10948" s="4"/>
    </row>
    <row r="10949" spans="2:14">
      <c r="B10949" s="59" t="s">
        <v>18709</v>
      </c>
      <c r="C10949" s="7" t="s">
        <v>18710</v>
      </c>
      <c r="I10949" s="64"/>
      <c r="J10949" s="65"/>
      <c r="K10949" s="10"/>
      <c r="L10949" s="21">
        <v>71368.221264367821</v>
      </c>
      <c r="M10949" s="68"/>
      <c r="N10949" s="4"/>
    </row>
    <row r="10950" spans="2:14">
      <c r="B10950" s="59" t="s">
        <v>18711</v>
      </c>
      <c r="C10950" s="7" t="s">
        <v>18712</v>
      </c>
      <c r="I10950" s="64"/>
      <c r="J10950" s="65"/>
      <c r="K10950" s="10"/>
      <c r="L10950" s="21">
        <v>42701.169540229886</v>
      </c>
      <c r="M10950" s="68"/>
      <c r="N10950" s="4"/>
    </row>
    <row r="10951" spans="2:14">
      <c r="B10951" s="59" t="s">
        <v>18713</v>
      </c>
      <c r="C10951" s="7" t="s">
        <v>18714</v>
      </c>
      <c r="I10951" s="64"/>
      <c r="J10951" s="65"/>
      <c r="K10951" s="10"/>
      <c r="L10951" s="21">
        <v>44853.355172413794</v>
      </c>
      <c r="M10951" s="68"/>
      <c r="N10951" s="4"/>
    </row>
    <row r="10952" spans="2:14">
      <c r="B10952" s="59" t="s">
        <v>18715</v>
      </c>
      <c r="C10952" s="7" t="s">
        <v>18716</v>
      </c>
      <c r="I10952" s="64"/>
      <c r="J10952" s="65"/>
      <c r="K10952" s="10"/>
      <c r="L10952" s="21">
        <v>50665.931034482761</v>
      </c>
      <c r="M10952" s="68"/>
      <c r="N10952" s="4"/>
    </row>
    <row r="10953" spans="2:14">
      <c r="B10953" s="59" t="s">
        <v>18717</v>
      </c>
      <c r="C10953" s="7" t="s">
        <v>18718</v>
      </c>
      <c r="I10953" s="64"/>
      <c r="J10953" s="65"/>
      <c r="K10953" s="10"/>
      <c r="L10953" s="21">
        <v>44184.000574712649</v>
      </c>
      <c r="M10953" s="68"/>
      <c r="N10953" s="4"/>
    </row>
    <row r="10954" spans="2:14">
      <c r="B10954" s="59" t="s">
        <v>18719</v>
      </c>
      <c r="C10954" s="7" t="s">
        <v>18720</v>
      </c>
      <c r="I10954" s="64"/>
      <c r="J10954" s="65"/>
      <c r="K10954" s="10"/>
      <c r="L10954" s="21">
        <v>46311.827586206899</v>
      </c>
      <c r="M10954" s="68"/>
      <c r="N10954" s="4"/>
    </row>
    <row r="10955" spans="2:14">
      <c r="B10955" s="59" t="s">
        <v>18721</v>
      </c>
      <c r="C10955" s="7" t="s">
        <v>18722</v>
      </c>
      <c r="I10955" s="64"/>
      <c r="J10955" s="65"/>
      <c r="K10955" s="10"/>
      <c r="L10955" s="21">
        <v>54138.049425287361</v>
      </c>
      <c r="M10955" s="68"/>
      <c r="N10955" s="4"/>
    </row>
    <row r="10956" spans="2:14">
      <c r="B10956" s="59" t="s">
        <v>18723</v>
      </c>
      <c r="C10956" s="7" t="s">
        <v>18724</v>
      </c>
      <c r="I10956" s="64"/>
      <c r="J10956" s="65"/>
      <c r="K10956" s="10"/>
      <c r="L10956" s="21">
        <v>67077.044252873558</v>
      </c>
      <c r="M10956" s="68"/>
      <c r="N10956" s="4"/>
    </row>
    <row r="10957" spans="2:14">
      <c r="B10957" s="59" t="s">
        <v>18725</v>
      </c>
      <c r="C10957" s="7" t="s">
        <v>18726</v>
      </c>
      <c r="I10957" s="64"/>
      <c r="J10957" s="65"/>
      <c r="K10957" s="10"/>
      <c r="L10957" s="21">
        <v>71506.760919540233</v>
      </c>
      <c r="M10957" s="68"/>
      <c r="N10957" s="4"/>
    </row>
    <row r="10958" spans="2:14">
      <c r="B10958" s="59" t="s">
        <v>18727</v>
      </c>
      <c r="C10958" s="7" t="s">
        <v>18728</v>
      </c>
      <c r="I10958" s="64"/>
      <c r="J10958" s="65"/>
      <c r="K10958" s="10"/>
      <c r="L10958" s="21">
        <v>72457.254597701147</v>
      </c>
      <c r="M10958" s="68"/>
      <c r="N10958" s="4"/>
    </row>
    <row r="10959" spans="2:14">
      <c r="B10959" s="59" t="s">
        <v>18729</v>
      </c>
      <c r="C10959" s="7" t="s">
        <v>18730</v>
      </c>
      <c r="I10959" s="64"/>
      <c r="J10959" s="65"/>
      <c r="K10959" s="10"/>
      <c r="L10959" s="21">
        <v>72193.369540229891</v>
      </c>
      <c r="M10959" s="68"/>
      <c r="N10959" s="4"/>
    </row>
    <row r="10960" spans="2:14">
      <c r="B10960" s="59" t="s">
        <v>18731</v>
      </c>
      <c r="C10960" s="7" t="s">
        <v>18732</v>
      </c>
      <c r="I10960" s="64"/>
      <c r="J10960" s="65"/>
      <c r="K10960" s="10"/>
      <c r="L10960" s="21">
        <v>47311.038505747121</v>
      </c>
      <c r="M10960" s="68"/>
      <c r="N10960" s="4"/>
    </row>
    <row r="10961" spans="2:14">
      <c r="B10961" s="59" t="s">
        <v>18733</v>
      </c>
      <c r="C10961" s="7" t="s">
        <v>18734</v>
      </c>
      <c r="I10961" s="64"/>
      <c r="J10961" s="65"/>
      <c r="K10961" s="10"/>
      <c r="L10961" s="21">
        <v>50388.85172413793</v>
      </c>
      <c r="M10961" s="68"/>
      <c r="N10961" s="4"/>
    </row>
    <row r="10962" spans="2:14">
      <c r="B10962" s="59" t="s">
        <v>18735</v>
      </c>
      <c r="C10962" s="7" t="s">
        <v>18736</v>
      </c>
      <c r="I10962" s="64"/>
      <c r="J10962" s="65"/>
      <c r="K10962" s="10"/>
      <c r="L10962" s="21">
        <v>55345.831034482755</v>
      </c>
      <c r="M10962" s="68"/>
      <c r="N10962" s="4"/>
    </row>
    <row r="10963" spans="2:14">
      <c r="B10963" s="59" t="s">
        <v>18737</v>
      </c>
      <c r="C10963" s="7" t="s">
        <v>18738</v>
      </c>
      <c r="I10963" s="64"/>
      <c r="J10963" s="65"/>
      <c r="K10963" s="10"/>
      <c r="L10963" s="21">
        <v>48808.586206896551</v>
      </c>
      <c r="M10963" s="68"/>
      <c r="N10963" s="4"/>
    </row>
    <row r="10964" spans="2:14">
      <c r="B10964" s="59" t="s">
        <v>18739</v>
      </c>
      <c r="C10964" s="7" t="s">
        <v>18740</v>
      </c>
      <c r="I10964" s="64"/>
      <c r="J10964" s="65"/>
      <c r="K10964" s="10"/>
      <c r="L10964" s="21">
        <v>52652.681034482754</v>
      </c>
      <c r="M10964" s="68"/>
      <c r="N10964" s="4"/>
    </row>
    <row r="10965" spans="2:14">
      <c r="B10965" s="59" t="s">
        <v>18741</v>
      </c>
      <c r="C10965" s="7" t="s">
        <v>18742</v>
      </c>
      <c r="I10965" s="64"/>
      <c r="J10965" s="65"/>
      <c r="K10965" s="10"/>
      <c r="L10965" s="21">
        <v>58852.457471264366</v>
      </c>
      <c r="M10965" s="68"/>
      <c r="N10965" s="4"/>
    </row>
    <row r="10966" spans="2:14">
      <c r="B10966" s="59" t="s">
        <v>18743</v>
      </c>
      <c r="C10966" s="7" t="s">
        <v>18744</v>
      </c>
      <c r="I10966" s="64"/>
      <c r="J10966" s="65"/>
      <c r="K10966" s="10"/>
      <c r="L10966" s="21">
        <v>70723.732758620696</v>
      </c>
      <c r="M10966" s="68"/>
      <c r="N10966" s="4"/>
    </row>
    <row r="10967" spans="2:14">
      <c r="B10967" s="59" t="s">
        <v>18745</v>
      </c>
      <c r="C10967" s="7" t="s">
        <v>18746</v>
      </c>
      <c r="I10967" s="64"/>
      <c r="J10967" s="65"/>
      <c r="K10967" s="10"/>
      <c r="L10967" s="21">
        <v>76377.977586206907</v>
      </c>
      <c r="M10967" s="68"/>
      <c r="N10967" s="4"/>
    </row>
    <row r="10968" spans="2:14">
      <c r="B10968" s="59" t="s">
        <v>18747</v>
      </c>
      <c r="C10968" s="7" t="s">
        <v>18748</v>
      </c>
      <c r="I10968" s="64"/>
      <c r="J10968" s="65"/>
      <c r="K10968" s="10"/>
      <c r="L10968" s="21">
        <v>81335.971839080463</v>
      </c>
      <c r="M10968" s="68"/>
      <c r="N10968" s="4"/>
    </row>
    <row r="10969" spans="2:14">
      <c r="B10969" s="59" t="s">
        <v>18749</v>
      </c>
      <c r="C10969" s="7" t="s">
        <v>18750</v>
      </c>
      <c r="I10969" s="64"/>
      <c r="J10969" s="65"/>
      <c r="K10969" s="10"/>
      <c r="L10969" s="21">
        <v>75842.08793103449</v>
      </c>
      <c r="M10969" s="68"/>
      <c r="N10969" s="4"/>
    </row>
    <row r="10970" spans="2:14">
      <c r="B10970" s="59" t="s">
        <v>18751</v>
      </c>
      <c r="C10970" s="7" t="s">
        <v>18752</v>
      </c>
      <c r="I10970" s="64"/>
      <c r="J10970" s="65"/>
      <c r="K10970" s="10"/>
      <c r="L10970" s="21">
        <v>44550.394827586213</v>
      </c>
      <c r="M10970" s="68"/>
      <c r="N10970" s="4"/>
    </row>
    <row r="10971" spans="2:14">
      <c r="B10971" s="59" t="s">
        <v>18753</v>
      </c>
      <c r="C10971" s="7" t="s">
        <v>18754</v>
      </c>
      <c r="I10971" s="64"/>
      <c r="J10971" s="65"/>
      <c r="K10971" s="10"/>
      <c r="L10971" s="21">
        <v>46701.565517241383</v>
      </c>
      <c r="M10971" s="68"/>
      <c r="N10971" s="4"/>
    </row>
    <row r="10972" spans="2:14">
      <c r="B10972" s="59" t="s">
        <v>18755</v>
      </c>
      <c r="C10972" s="7" t="s">
        <v>18756</v>
      </c>
      <c r="I10972" s="64"/>
      <c r="J10972" s="65"/>
      <c r="K10972" s="10"/>
      <c r="L10972" s="21">
        <v>52515.663793103449</v>
      </c>
      <c r="M10972" s="68"/>
      <c r="N10972" s="4"/>
    </row>
    <row r="10973" spans="2:14">
      <c r="B10973" s="59" t="s">
        <v>18757</v>
      </c>
      <c r="C10973" s="7" t="s">
        <v>18758</v>
      </c>
      <c r="I10973" s="64"/>
      <c r="J10973" s="65"/>
      <c r="K10973" s="10"/>
      <c r="L10973" s="21">
        <v>46033.225862068961</v>
      </c>
      <c r="M10973" s="68"/>
      <c r="N10973" s="4"/>
    </row>
    <row r="10974" spans="2:14">
      <c r="B10974" s="59" t="s">
        <v>18759</v>
      </c>
      <c r="C10974" s="7" t="s">
        <v>18760</v>
      </c>
      <c r="I10974" s="64"/>
      <c r="J10974" s="65"/>
      <c r="K10974" s="10"/>
      <c r="L10974" s="21">
        <v>48162.575287356318</v>
      </c>
      <c r="M10974" s="68"/>
      <c r="N10974" s="4"/>
    </row>
    <row r="10975" spans="2:14">
      <c r="B10975" s="59" t="s">
        <v>18761</v>
      </c>
      <c r="C10975" s="7" t="s">
        <v>18762</v>
      </c>
      <c r="I10975" s="64"/>
      <c r="J10975" s="65"/>
      <c r="K10975" s="10"/>
      <c r="L10975" s="21">
        <v>55988.797126436781</v>
      </c>
      <c r="M10975" s="68"/>
      <c r="N10975" s="4"/>
    </row>
    <row r="10976" spans="2:14">
      <c r="B10976" s="59" t="s">
        <v>18763</v>
      </c>
      <c r="C10976" s="7" t="s">
        <v>18764</v>
      </c>
      <c r="I10976" s="64"/>
      <c r="J10976" s="65"/>
      <c r="K10976" s="10"/>
      <c r="L10976" s="21">
        <v>68826.805172413791</v>
      </c>
      <c r="M10976" s="68"/>
      <c r="N10976" s="4"/>
    </row>
    <row r="10977" spans="2:14">
      <c r="B10977" s="59" t="s">
        <v>18765</v>
      </c>
      <c r="C10977" s="7" t="s">
        <v>18766</v>
      </c>
      <c r="I10977" s="64"/>
      <c r="J10977" s="65"/>
      <c r="K10977" s="10"/>
      <c r="L10977" s="21">
        <v>73358.52356321839</v>
      </c>
      <c r="M10977" s="68"/>
      <c r="N10977" s="4"/>
    </row>
    <row r="10978" spans="2:14">
      <c r="B10978" s="59" t="s">
        <v>18767</v>
      </c>
      <c r="C10978" s="7" t="s">
        <v>18768</v>
      </c>
      <c r="I10978" s="64"/>
      <c r="J10978" s="65"/>
      <c r="K10978" s="10"/>
      <c r="L10978" s="21">
        <v>74306.987356321843</v>
      </c>
      <c r="M10978" s="68"/>
      <c r="N10978" s="4"/>
    </row>
    <row r="10979" spans="2:14">
      <c r="B10979" s="59" t="s">
        <v>18769</v>
      </c>
      <c r="C10979" s="7" t="s">
        <v>18770</v>
      </c>
      <c r="I10979" s="64"/>
      <c r="J10979" s="65"/>
      <c r="K10979" s="10"/>
      <c r="L10979" s="21">
        <v>73944.145402298847</v>
      </c>
      <c r="M10979" s="68"/>
      <c r="N10979" s="4"/>
    </row>
    <row r="10980" spans="2:14">
      <c r="B10980" s="59" t="s">
        <v>18771</v>
      </c>
      <c r="C10980" s="7" t="s">
        <v>18772</v>
      </c>
      <c r="I10980" s="64"/>
      <c r="J10980" s="65"/>
      <c r="K10980" s="10"/>
      <c r="L10980" s="21">
        <v>45477.544827586207</v>
      </c>
      <c r="M10980" s="68"/>
      <c r="N10980" s="4"/>
    </row>
    <row r="10981" spans="2:14">
      <c r="B10981" s="59" t="s">
        <v>18773</v>
      </c>
      <c r="C10981" s="7" t="s">
        <v>18774</v>
      </c>
      <c r="I10981" s="64"/>
      <c r="J10981" s="65"/>
      <c r="K10981" s="10"/>
      <c r="L10981" s="21">
        <v>47628.715517241377</v>
      </c>
      <c r="M10981" s="68"/>
      <c r="N10981" s="4"/>
    </row>
    <row r="10982" spans="2:14">
      <c r="B10982" s="59" t="s">
        <v>18775</v>
      </c>
      <c r="C10982" s="7" t="s">
        <v>18776</v>
      </c>
      <c r="I10982" s="64"/>
      <c r="J10982" s="65"/>
      <c r="K10982" s="10"/>
      <c r="L10982" s="21">
        <v>53442.306321839082</v>
      </c>
      <c r="M10982" s="68"/>
      <c r="N10982" s="4"/>
    </row>
    <row r="10983" spans="2:14">
      <c r="B10983" s="59" t="s">
        <v>18777</v>
      </c>
      <c r="C10983" s="7" t="s">
        <v>18778</v>
      </c>
      <c r="I10983" s="64"/>
      <c r="J10983" s="65"/>
      <c r="K10983" s="10"/>
      <c r="L10983" s="21">
        <v>46959.360919540231</v>
      </c>
      <c r="M10983" s="68"/>
      <c r="N10983" s="4"/>
    </row>
    <row r="10984" spans="2:14">
      <c r="B10984" s="59" t="s">
        <v>18779</v>
      </c>
      <c r="C10984" s="7" t="s">
        <v>18780</v>
      </c>
      <c r="I10984" s="64"/>
      <c r="J10984" s="65"/>
      <c r="K10984" s="10"/>
      <c r="L10984" s="21">
        <v>49089.217816091958</v>
      </c>
      <c r="M10984" s="68"/>
      <c r="N10984" s="4"/>
    </row>
    <row r="10985" spans="2:14">
      <c r="B10985" s="59" t="s">
        <v>18781</v>
      </c>
      <c r="C10985" s="7" t="s">
        <v>18782</v>
      </c>
      <c r="I10985" s="64"/>
      <c r="J10985" s="65"/>
      <c r="K10985" s="10"/>
      <c r="L10985" s="21">
        <v>56913.917241379313</v>
      </c>
      <c r="M10985" s="68"/>
      <c r="N10985" s="4"/>
    </row>
    <row r="10986" spans="2:14">
      <c r="B10986" s="59" t="s">
        <v>18783</v>
      </c>
      <c r="C10986" s="7" t="s">
        <v>18784</v>
      </c>
      <c r="I10986" s="64"/>
      <c r="J10986" s="65"/>
      <c r="K10986" s="10"/>
      <c r="L10986" s="21">
        <v>69703.715517241377</v>
      </c>
      <c r="M10986" s="68"/>
      <c r="N10986" s="4"/>
    </row>
    <row r="10987" spans="2:14">
      <c r="B10987" s="59" t="s">
        <v>18785</v>
      </c>
      <c r="C10987" s="7" t="s">
        <v>18786</v>
      </c>
      <c r="I10987" s="64"/>
      <c r="J10987" s="65"/>
      <c r="K10987" s="10"/>
      <c r="L10987" s="21">
        <v>74284.658620689661</v>
      </c>
      <c r="M10987" s="68"/>
      <c r="N10987" s="4"/>
    </row>
    <row r="10988" spans="2:14">
      <c r="B10988" s="59" t="s">
        <v>18787</v>
      </c>
      <c r="C10988" s="7" t="s">
        <v>18788</v>
      </c>
      <c r="I10988" s="64"/>
      <c r="J10988" s="65"/>
      <c r="K10988" s="10"/>
      <c r="L10988" s="21">
        <v>75232.614942528729</v>
      </c>
      <c r="M10988" s="68"/>
      <c r="N10988" s="4"/>
    </row>
    <row r="10989" spans="2:14">
      <c r="B10989" s="59" t="s">
        <v>18789</v>
      </c>
      <c r="C10989" s="7" t="s">
        <v>18790</v>
      </c>
      <c r="I10989" s="64"/>
      <c r="J10989" s="65"/>
      <c r="K10989" s="10"/>
      <c r="L10989" s="21">
        <v>74820.548275862064</v>
      </c>
      <c r="M10989" s="68"/>
      <c r="N10989" s="4"/>
    </row>
    <row r="10990" spans="2:14">
      <c r="B10990" s="59" t="s">
        <v>18791</v>
      </c>
      <c r="C10990" s="7" t="s">
        <v>18792</v>
      </c>
      <c r="I10990" s="64"/>
      <c r="J10990" s="65"/>
      <c r="K10990" s="10"/>
      <c r="L10990" s="21">
        <v>51941.206321839083</v>
      </c>
      <c r="M10990" s="68"/>
      <c r="N10990" s="4"/>
    </row>
    <row r="10991" spans="2:14">
      <c r="B10991" s="59" t="s">
        <v>18793</v>
      </c>
      <c r="C10991" s="7" t="s">
        <v>18794</v>
      </c>
      <c r="I10991" s="64"/>
      <c r="J10991" s="65"/>
      <c r="K10991" s="10"/>
      <c r="L10991" s="21">
        <v>55018.004597701147</v>
      </c>
      <c r="M10991" s="68"/>
      <c r="N10991" s="4"/>
    </row>
    <row r="10992" spans="2:14">
      <c r="B10992" s="59" t="s">
        <v>18795</v>
      </c>
      <c r="C10992" s="7" t="s">
        <v>18796</v>
      </c>
      <c r="I10992" s="64"/>
      <c r="J10992" s="65"/>
      <c r="K10992" s="10"/>
      <c r="L10992" s="21">
        <v>59977.521264367817</v>
      </c>
      <c r="M10992" s="68"/>
      <c r="N10992" s="4"/>
    </row>
    <row r="10993" spans="2:14">
      <c r="B10993" s="59" t="s">
        <v>18797</v>
      </c>
      <c r="C10993" s="7" t="s">
        <v>18798</v>
      </c>
      <c r="I10993" s="64"/>
      <c r="J10993" s="65"/>
      <c r="K10993" s="10"/>
      <c r="L10993" s="21">
        <v>53436.216666666674</v>
      </c>
      <c r="M10993" s="68"/>
      <c r="N10993" s="4"/>
    </row>
    <row r="10994" spans="2:14">
      <c r="B10994" s="59" t="s">
        <v>18799</v>
      </c>
      <c r="C10994" s="7" t="s">
        <v>18800</v>
      </c>
      <c r="I10994" s="64"/>
      <c r="J10994" s="65"/>
      <c r="K10994" s="10"/>
      <c r="L10994" s="21">
        <v>57283.356321839077</v>
      </c>
      <c r="M10994" s="68"/>
      <c r="N10994" s="4"/>
    </row>
    <row r="10995" spans="2:14">
      <c r="B10995" s="59" t="s">
        <v>18801</v>
      </c>
      <c r="C10995" s="7" t="s">
        <v>18802</v>
      </c>
      <c r="I10995" s="64"/>
      <c r="J10995" s="65"/>
      <c r="K10995" s="10"/>
      <c r="L10995" s="21">
        <v>63482.625287356321</v>
      </c>
      <c r="M10995" s="68"/>
      <c r="N10995" s="4"/>
    </row>
    <row r="10996" spans="2:14">
      <c r="B10996" s="59" t="s">
        <v>18803</v>
      </c>
      <c r="C10996" s="7" t="s">
        <v>18804</v>
      </c>
      <c r="I10996" s="64"/>
      <c r="J10996" s="65"/>
      <c r="K10996" s="10"/>
      <c r="L10996" s="21">
        <v>72744.483333333337</v>
      </c>
      <c r="M10996" s="68"/>
      <c r="N10996" s="4"/>
    </row>
    <row r="10997" spans="2:14">
      <c r="B10997" s="59" t="s">
        <v>18805</v>
      </c>
      <c r="C10997" s="7" t="s">
        <v>18806</v>
      </c>
      <c r="I10997" s="64"/>
      <c r="J10997" s="65"/>
      <c r="K10997" s="10"/>
      <c r="L10997" s="21">
        <v>81006.622988505755</v>
      </c>
      <c r="M10997" s="68"/>
      <c r="N10997" s="4"/>
    </row>
    <row r="10998" spans="2:14">
      <c r="B10998" s="59" t="s">
        <v>18807</v>
      </c>
      <c r="C10998" s="7" t="s">
        <v>18808</v>
      </c>
      <c r="I10998" s="64"/>
      <c r="J10998" s="65"/>
      <c r="K10998" s="10"/>
      <c r="L10998" s="21">
        <v>85965.124712643679</v>
      </c>
      <c r="M10998" s="68"/>
      <c r="N10998" s="4"/>
    </row>
    <row r="10999" spans="2:14">
      <c r="B10999" s="59" t="s">
        <v>18809</v>
      </c>
      <c r="C10999" s="7" t="s">
        <v>18810</v>
      </c>
      <c r="I10999" s="64"/>
      <c r="J10999" s="65"/>
      <c r="K10999" s="10"/>
      <c r="L10999" s="21">
        <v>77861.316091954024</v>
      </c>
      <c r="M10999" s="68"/>
      <c r="N10999" s="4"/>
    </row>
    <row r="11000" spans="2:14">
      <c r="B11000" s="59" t="s">
        <v>18811</v>
      </c>
      <c r="C11000" s="7" t="s">
        <v>18812</v>
      </c>
      <c r="I11000" s="64"/>
      <c r="J11000" s="65"/>
      <c r="K11000" s="10"/>
      <c r="L11000" s="21">
        <v>48604.582758620694</v>
      </c>
      <c r="M11000" s="68"/>
      <c r="N11000" s="4"/>
    </row>
    <row r="11001" spans="2:14">
      <c r="B11001" s="59" t="s">
        <v>18813</v>
      </c>
      <c r="C11001" s="7" t="s">
        <v>18814</v>
      </c>
      <c r="I11001" s="64"/>
      <c r="J11001" s="65"/>
      <c r="K11001" s="10"/>
      <c r="L11001" s="21">
        <v>50755.245977011495</v>
      </c>
      <c r="M11001" s="68"/>
      <c r="N11001" s="4"/>
    </row>
    <row r="11002" spans="2:14">
      <c r="B11002" s="59" t="s">
        <v>18815</v>
      </c>
      <c r="C11002" s="7" t="s">
        <v>18816</v>
      </c>
      <c r="I11002" s="64"/>
      <c r="J11002" s="65"/>
      <c r="K11002" s="10"/>
      <c r="L11002" s="21">
        <v>56567.821839080454</v>
      </c>
      <c r="M11002" s="68"/>
      <c r="N11002" s="4"/>
    </row>
    <row r="11003" spans="2:14">
      <c r="B11003" s="59" t="s">
        <v>18817</v>
      </c>
      <c r="C11003" s="7" t="s">
        <v>18818</v>
      </c>
      <c r="I11003" s="64"/>
      <c r="J11003" s="65"/>
      <c r="K11003" s="10"/>
      <c r="L11003" s="21">
        <v>50085.891379310342</v>
      </c>
      <c r="M11003" s="68"/>
      <c r="N11003" s="4"/>
    </row>
    <row r="11004" spans="2:14">
      <c r="B11004" s="59" t="s">
        <v>18819</v>
      </c>
      <c r="C11004" s="7" t="s">
        <v>18820</v>
      </c>
      <c r="I11004" s="64"/>
      <c r="J11004" s="65"/>
      <c r="K11004" s="10"/>
      <c r="L11004" s="21">
        <v>52213.718390804592</v>
      </c>
      <c r="M11004" s="68"/>
      <c r="N11004" s="4"/>
    </row>
    <row r="11005" spans="2:14">
      <c r="B11005" s="59" t="s">
        <v>18821</v>
      </c>
      <c r="C11005" s="7" t="s">
        <v>18822</v>
      </c>
      <c r="I11005" s="64"/>
      <c r="J11005" s="65"/>
      <c r="K11005" s="10"/>
      <c r="L11005" s="21">
        <v>60041.970114942531</v>
      </c>
      <c r="M11005" s="68"/>
      <c r="N11005" s="4"/>
    </row>
    <row r="11006" spans="2:14">
      <c r="B11006" s="59" t="s">
        <v>18823</v>
      </c>
      <c r="C11006" s="7" t="s">
        <v>18824</v>
      </c>
      <c r="I11006" s="64"/>
      <c r="J11006" s="65"/>
      <c r="K11006" s="10"/>
      <c r="L11006" s="21">
        <v>72660.750574712642</v>
      </c>
      <c r="M11006" s="68"/>
      <c r="N11006" s="4"/>
    </row>
    <row r="11007" spans="2:14">
      <c r="B11007" s="59" t="s">
        <v>18825</v>
      </c>
      <c r="C11007" s="7" t="s">
        <v>18826</v>
      </c>
      <c r="I11007" s="64"/>
      <c r="J11007" s="65"/>
      <c r="K11007" s="10"/>
      <c r="L11007" s="21">
        <v>77411.696551724148</v>
      </c>
      <c r="M11007" s="68"/>
      <c r="N11007" s="4"/>
    </row>
    <row r="11008" spans="2:14">
      <c r="B11008" s="59" t="s">
        <v>18827</v>
      </c>
      <c r="C11008" s="7" t="s">
        <v>18828</v>
      </c>
      <c r="I11008" s="64"/>
      <c r="J11008" s="65"/>
      <c r="K11008" s="10"/>
      <c r="L11008" s="21">
        <v>78359.145402298847</v>
      </c>
      <c r="M11008" s="68"/>
      <c r="N11008" s="4"/>
    </row>
    <row r="11009" spans="2:14">
      <c r="B11009" s="59" t="s">
        <v>18829</v>
      </c>
      <c r="C11009" s="7" t="s">
        <v>18830</v>
      </c>
      <c r="I11009" s="64"/>
      <c r="J11009" s="65"/>
      <c r="K11009" s="10"/>
      <c r="L11009" s="21">
        <v>77778.598275862067</v>
      </c>
      <c r="M11009" s="68"/>
      <c r="N11009" s="4"/>
    </row>
    <row r="11010" spans="2:14">
      <c r="B11010" s="59" t="s">
        <v>18831</v>
      </c>
      <c r="C11010" s="7" t="s">
        <v>18832</v>
      </c>
      <c r="I11010" s="64"/>
      <c r="J11010" s="65"/>
      <c r="K11010" s="10"/>
      <c r="L11010" s="21">
        <v>49611.913218390808</v>
      </c>
      <c r="M11010" s="68"/>
      <c r="N11010" s="4"/>
    </row>
    <row r="11011" spans="2:14">
      <c r="B11011" s="59" t="s">
        <v>18833</v>
      </c>
      <c r="C11011" s="7" t="s">
        <v>18834</v>
      </c>
      <c r="I11011" s="64"/>
      <c r="J11011" s="65"/>
      <c r="K11011" s="10"/>
      <c r="L11011" s="21">
        <v>51762.068965517239</v>
      </c>
      <c r="M11011" s="68"/>
      <c r="N11011" s="4"/>
    </row>
    <row r="11012" spans="2:14">
      <c r="B11012" s="59" t="s">
        <v>18835</v>
      </c>
      <c r="C11012" s="7" t="s">
        <v>18836</v>
      </c>
      <c r="I11012" s="64"/>
      <c r="J11012" s="65"/>
      <c r="K11012" s="10"/>
      <c r="L11012" s="21">
        <v>57575.659770114944</v>
      </c>
      <c r="M11012" s="68"/>
      <c r="N11012" s="4"/>
    </row>
    <row r="11013" spans="2:14">
      <c r="B11013" s="59" t="s">
        <v>18837</v>
      </c>
      <c r="C11013" s="7" t="s">
        <v>18838</v>
      </c>
      <c r="I11013" s="64"/>
      <c r="J11013" s="65"/>
      <c r="K11013" s="10"/>
      <c r="L11013" s="21">
        <v>51094.744252873563</v>
      </c>
      <c r="M11013" s="68"/>
      <c r="N11013" s="4"/>
    </row>
    <row r="11014" spans="2:14">
      <c r="B11014" s="59" t="s">
        <v>18839</v>
      </c>
      <c r="C11014" s="7" t="s">
        <v>18840</v>
      </c>
      <c r="I11014" s="64"/>
      <c r="J11014" s="65"/>
      <c r="K11014" s="10"/>
      <c r="L11014" s="21">
        <v>53222.063793103451</v>
      </c>
      <c r="M11014" s="68"/>
      <c r="N11014" s="4"/>
    </row>
    <row r="11015" spans="2:14">
      <c r="B11015" s="59" t="s">
        <v>18841</v>
      </c>
      <c r="C11015" s="7" t="s">
        <v>18842</v>
      </c>
      <c r="I11015" s="64"/>
      <c r="J11015" s="65"/>
      <c r="K11015" s="10"/>
      <c r="L11015" s="21">
        <v>61049.300574712644</v>
      </c>
      <c r="M11015" s="68"/>
      <c r="N11015" s="4"/>
    </row>
    <row r="11016" spans="2:14">
      <c r="B11016" s="59" t="s">
        <v>18843</v>
      </c>
      <c r="C11016" s="7" t="s">
        <v>18844</v>
      </c>
      <c r="I11016" s="64"/>
      <c r="J11016" s="65"/>
      <c r="K11016" s="10"/>
      <c r="L11016" s="21">
        <v>73614.28908045977</v>
      </c>
      <c r="M11016" s="68"/>
      <c r="N11016" s="4"/>
    </row>
    <row r="11017" spans="2:14">
      <c r="B11017" s="59" t="s">
        <v>18845</v>
      </c>
      <c r="C11017" s="7" t="s">
        <v>18846</v>
      </c>
      <c r="I11017" s="64"/>
      <c r="J11017" s="65"/>
      <c r="K11017" s="10"/>
      <c r="L11017" s="21">
        <v>78419.027011494254</v>
      </c>
      <c r="M11017" s="68"/>
      <c r="N11017" s="4"/>
    </row>
    <row r="11018" spans="2:14">
      <c r="B11018" s="59" t="s">
        <v>18847</v>
      </c>
      <c r="C11018" s="7" t="s">
        <v>18848</v>
      </c>
      <c r="I11018" s="64"/>
      <c r="J11018" s="65"/>
      <c r="K11018" s="10"/>
      <c r="L11018" s="21">
        <v>79367.490804597706</v>
      </c>
      <c r="M11018" s="68"/>
      <c r="N11018" s="4"/>
    </row>
    <row r="11019" spans="2:14">
      <c r="B11019" s="59" t="s">
        <v>18849</v>
      </c>
      <c r="C11019" s="7" t="s">
        <v>18850</v>
      </c>
      <c r="I11019" s="64"/>
      <c r="J11019" s="65"/>
      <c r="K11019" s="10"/>
      <c r="L11019" s="21">
        <v>78732.644252873564</v>
      </c>
      <c r="M11019" s="68"/>
      <c r="N11019" s="4"/>
    </row>
    <row r="11020" spans="2:14">
      <c r="B11020" s="59" t="s">
        <v>18851</v>
      </c>
      <c r="C11020" s="7" t="s">
        <v>18852</v>
      </c>
      <c r="I11020" s="64"/>
      <c r="J11020" s="65"/>
      <c r="K11020" s="10"/>
      <c r="L11020" s="21">
        <v>56483.581609195404</v>
      </c>
      <c r="M11020" s="68"/>
      <c r="N11020" s="4"/>
    </row>
    <row r="11021" spans="2:14">
      <c r="B11021" s="59" t="s">
        <v>18853</v>
      </c>
      <c r="C11021" s="7" t="s">
        <v>18854</v>
      </c>
      <c r="I11021" s="64"/>
      <c r="J11021" s="65"/>
      <c r="K11021" s="10"/>
      <c r="L11021" s="21">
        <v>59561.394827586213</v>
      </c>
      <c r="M11021" s="68"/>
      <c r="N11021" s="4"/>
    </row>
    <row r="11022" spans="2:14">
      <c r="B11022" s="59" t="s">
        <v>18855</v>
      </c>
      <c r="C11022" s="7" t="s">
        <v>18856</v>
      </c>
      <c r="I11022" s="64"/>
      <c r="J11022" s="65"/>
      <c r="K11022" s="10"/>
      <c r="L11022" s="21">
        <v>64520.404022988507</v>
      </c>
      <c r="M11022" s="68"/>
      <c r="N11022" s="4"/>
    </row>
    <row r="11023" spans="2:14">
      <c r="B11023" s="59" t="s">
        <v>18857</v>
      </c>
      <c r="C11023" s="7" t="s">
        <v>18858</v>
      </c>
      <c r="I11023" s="64"/>
      <c r="J11023" s="65"/>
      <c r="K11023" s="10"/>
      <c r="L11023" s="21">
        <v>57980.621839080464</v>
      </c>
      <c r="M11023" s="68"/>
      <c r="N11023" s="4"/>
    </row>
    <row r="11024" spans="2:14">
      <c r="B11024" s="59" t="s">
        <v>18859</v>
      </c>
      <c r="C11024" s="7" t="s">
        <v>18860</v>
      </c>
      <c r="I11024" s="64"/>
      <c r="J11024" s="65"/>
      <c r="K11024" s="10"/>
      <c r="L11024" s="21">
        <v>61827.254022988513</v>
      </c>
      <c r="M11024" s="68"/>
      <c r="N11024" s="4"/>
    </row>
    <row r="11025" spans="2:14">
      <c r="B11025" s="59" t="s">
        <v>18861</v>
      </c>
      <c r="C11025" s="7" t="s">
        <v>18862</v>
      </c>
      <c r="I11025" s="64"/>
      <c r="J11025" s="65"/>
      <c r="K11025" s="10"/>
      <c r="L11025" s="21">
        <v>68025.508045977011</v>
      </c>
      <c r="M11025" s="68"/>
      <c r="N11025" s="4"/>
    </row>
    <row r="11026" spans="2:14">
      <c r="B11026" s="59" t="s">
        <v>18863</v>
      </c>
      <c r="C11026" s="7" t="s">
        <v>18864</v>
      </c>
      <c r="I11026" s="64"/>
      <c r="J11026" s="65"/>
      <c r="K11026" s="10"/>
      <c r="L11026" s="21">
        <v>76822.522413793107</v>
      </c>
      <c r="M11026" s="68"/>
      <c r="N11026" s="4"/>
    </row>
    <row r="11027" spans="2:14">
      <c r="B11027" s="59" t="s">
        <v>18865</v>
      </c>
      <c r="C11027" s="7" t="s">
        <v>18866</v>
      </c>
      <c r="I11027" s="64"/>
      <c r="J11027" s="65"/>
      <c r="K11027" s="10"/>
      <c r="L11027" s="21">
        <v>85551.535632183906</v>
      </c>
      <c r="M11027" s="68"/>
      <c r="N11027" s="4"/>
    </row>
    <row r="11028" spans="2:14">
      <c r="B11028" s="59" t="s">
        <v>18867</v>
      </c>
      <c r="C11028" s="7" t="s">
        <v>18868</v>
      </c>
      <c r="I11028" s="64"/>
      <c r="J11028" s="65"/>
      <c r="K11028" s="10"/>
      <c r="L11028" s="21">
        <v>90509.022413793107</v>
      </c>
      <c r="M11028" s="68"/>
      <c r="N11028" s="4"/>
    </row>
    <row r="11029" spans="2:14">
      <c r="B11029" s="59" t="s">
        <v>18869</v>
      </c>
      <c r="C11029" s="7" t="s">
        <v>18870</v>
      </c>
      <c r="I11029" s="64"/>
      <c r="J11029" s="65"/>
      <c r="K11029" s="10"/>
      <c r="L11029" s="21">
        <v>81940.877586206901</v>
      </c>
      <c r="M11029" s="68"/>
      <c r="N11029" s="4"/>
    </row>
    <row r="11030" spans="2:14">
      <c r="B11030" s="59" t="s">
        <v>18871</v>
      </c>
      <c r="C11030" s="7" t="s">
        <v>18872</v>
      </c>
      <c r="I11030" s="64"/>
      <c r="J11030" s="65"/>
      <c r="K11030" s="10"/>
      <c r="L11030" s="21">
        <v>45858.14827586207</v>
      </c>
      <c r="M11030" s="68"/>
      <c r="N11030" s="4"/>
    </row>
    <row r="11031" spans="2:14">
      <c r="B11031" s="59" t="s">
        <v>18873</v>
      </c>
      <c r="C11031" s="7" t="s">
        <v>18874</v>
      </c>
      <c r="I11031" s="64"/>
      <c r="J11031" s="65"/>
      <c r="K11031" s="10"/>
      <c r="L11031" s="21">
        <v>48715.718965517241</v>
      </c>
      <c r="M11031" s="68"/>
      <c r="N11031" s="4"/>
    </row>
    <row r="11032" spans="2:14">
      <c r="B11032" s="59" t="s">
        <v>18875</v>
      </c>
      <c r="C11032" s="7" t="s">
        <v>18876</v>
      </c>
      <c r="I11032" s="64"/>
      <c r="J11032" s="65"/>
      <c r="K11032" s="10"/>
      <c r="L11032" s="21">
        <v>53319.498275862068</v>
      </c>
      <c r="M11032" s="68"/>
      <c r="N11032" s="4"/>
    </row>
    <row r="11033" spans="2:14">
      <c r="B11033" s="59" t="s">
        <v>18877</v>
      </c>
      <c r="C11033" s="7" t="s">
        <v>18878</v>
      </c>
      <c r="I11033" s="64"/>
      <c r="J11033" s="65"/>
      <c r="K11033" s="10"/>
      <c r="L11033" s="21">
        <v>47248.112068965514</v>
      </c>
      <c r="M11033" s="68"/>
      <c r="N11033" s="4"/>
    </row>
    <row r="11034" spans="2:14">
      <c r="B11034" s="59" t="s">
        <v>18879</v>
      </c>
      <c r="C11034" s="7" t="s">
        <v>18880</v>
      </c>
      <c r="I11034" s="64"/>
      <c r="J11034" s="65"/>
      <c r="K11034" s="10"/>
      <c r="L11034" s="21">
        <v>50819.18735632184</v>
      </c>
      <c r="M11034" s="68"/>
      <c r="N11034" s="4"/>
    </row>
    <row r="11035" spans="2:14">
      <c r="B11035" s="59" t="s">
        <v>18881</v>
      </c>
      <c r="C11035" s="7" t="s">
        <v>18882</v>
      </c>
      <c r="I11035" s="64"/>
      <c r="J11035" s="65"/>
      <c r="K11035" s="10"/>
      <c r="L11035" s="21">
        <v>56573.911494252876</v>
      </c>
      <c r="M11035" s="68"/>
      <c r="N11035" s="4"/>
    </row>
    <row r="11036" spans="2:14">
      <c r="B11036" s="59" t="s">
        <v>18883</v>
      </c>
      <c r="C11036" s="7" t="s">
        <v>18884</v>
      </c>
      <c r="I11036" s="64"/>
      <c r="J11036" s="65"/>
      <c r="K11036" s="10"/>
      <c r="L11036" s="21">
        <v>72859.17183908046</v>
      </c>
      <c r="M11036" s="68"/>
      <c r="N11036" s="4"/>
    </row>
    <row r="11037" spans="2:14">
      <c r="B11037" s="59" t="s">
        <v>18885</v>
      </c>
      <c r="C11037" s="7" t="s">
        <v>18886</v>
      </c>
      <c r="I11037" s="64"/>
      <c r="J11037" s="65"/>
      <c r="K11037" s="10"/>
      <c r="L11037" s="21">
        <v>72846.992528735631</v>
      </c>
      <c r="M11037" s="68"/>
      <c r="N11037" s="4"/>
    </row>
    <row r="11038" spans="2:14">
      <c r="B11038" s="59" t="s">
        <v>18887</v>
      </c>
      <c r="C11038" s="7" t="s">
        <v>18888</v>
      </c>
      <c r="I11038" s="64"/>
      <c r="J11038" s="65"/>
      <c r="K11038" s="10"/>
      <c r="L11038" s="21">
        <v>77450.264367816082</v>
      </c>
      <c r="M11038" s="68"/>
      <c r="N11038" s="4"/>
    </row>
    <row r="11039" spans="2:14">
      <c r="B11039" s="59" t="s">
        <v>18889</v>
      </c>
      <c r="C11039" s="7" t="s">
        <v>18890</v>
      </c>
      <c r="I11039" s="64"/>
      <c r="J11039" s="65"/>
      <c r="K11039" s="10"/>
      <c r="L11039" s="21">
        <v>77977.019540229885</v>
      </c>
      <c r="M11039" s="68"/>
      <c r="N11039" s="4"/>
    </row>
    <row r="11040" spans="2:14">
      <c r="B11040" s="59" t="s">
        <v>18891</v>
      </c>
      <c r="C11040" s="7" t="s">
        <v>18892</v>
      </c>
      <c r="I11040" s="64"/>
      <c r="J11040" s="65"/>
      <c r="K11040" s="10"/>
      <c r="L11040" s="21">
        <v>44456.512643678157</v>
      </c>
      <c r="M11040" s="68"/>
      <c r="N11040" s="4"/>
    </row>
    <row r="11041" spans="2:14">
      <c r="B11041" s="59" t="s">
        <v>18893</v>
      </c>
      <c r="C11041" s="7" t="s">
        <v>18894</v>
      </c>
      <c r="I11041" s="64"/>
      <c r="J11041" s="65"/>
      <c r="K11041" s="10"/>
      <c r="L11041" s="21">
        <v>47474.44425287356</v>
      </c>
      <c r="M11041" s="68"/>
      <c r="N11041" s="4"/>
    </row>
    <row r="11042" spans="2:14">
      <c r="B11042" s="59" t="s">
        <v>18895</v>
      </c>
      <c r="C11042" s="7" t="s">
        <v>18896</v>
      </c>
      <c r="I11042" s="64"/>
      <c r="J11042" s="65"/>
      <c r="K11042" s="10"/>
      <c r="L11042" s="21">
        <v>52336.018965517236</v>
      </c>
      <c r="M11042" s="68"/>
      <c r="N11042" s="4"/>
    </row>
    <row r="11043" spans="2:14">
      <c r="B11043" s="59" t="s">
        <v>18897</v>
      </c>
      <c r="C11043" s="7" t="s">
        <v>18898</v>
      </c>
      <c r="I11043" s="64"/>
      <c r="J11043" s="65"/>
      <c r="K11043" s="10"/>
      <c r="L11043" s="21">
        <v>45925.134482758622</v>
      </c>
      <c r="M11043" s="68"/>
      <c r="N11043" s="4"/>
    </row>
    <row r="11044" spans="2:14">
      <c r="B11044" s="59" t="s">
        <v>18899</v>
      </c>
      <c r="C11044" s="7" t="s">
        <v>18900</v>
      </c>
      <c r="I11044" s="64"/>
      <c r="J11044" s="65"/>
      <c r="K11044" s="10"/>
      <c r="L11044" s="21">
        <v>49695.138505747127</v>
      </c>
      <c r="M11044" s="68"/>
      <c r="N11044" s="4"/>
    </row>
    <row r="11045" spans="2:14">
      <c r="B11045" s="59" t="s">
        <v>18901</v>
      </c>
      <c r="C11045" s="7" t="s">
        <v>18902</v>
      </c>
      <c r="I11045" s="64"/>
      <c r="J11045" s="65"/>
      <c r="K11045" s="10"/>
      <c r="L11045" s="21">
        <v>55773.629310344833</v>
      </c>
      <c r="M11045" s="68"/>
      <c r="N11045" s="4"/>
    </row>
    <row r="11046" spans="2:14">
      <c r="B11046" s="59" t="s">
        <v>18903</v>
      </c>
      <c r="C11046" s="7" t="s">
        <v>18904</v>
      </c>
      <c r="I11046" s="64"/>
      <c r="J11046" s="65"/>
      <c r="K11046" s="10"/>
      <c r="L11046" s="21">
        <v>74552.603448275855</v>
      </c>
      <c r="M11046" s="68"/>
      <c r="N11046" s="4"/>
    </row>
    <row r="11047" spans="2:14">
      <c r="B11047" s="59" t="s">
        <v>18905</v>
      </c>
      <c r="C11047" s="7" t="s">
        <v>18906</v>
      </c>
      <c r="I11047" s="64"/>
      <c r="J11047" s="65"/>
      <c r="K11047" s="10"/>
      <c r="L11047" s="21">
        <v>74412.541379310351</v>
      </c>
      <c r="M11047" s="68"/>
      <c r="N11047" s="4"/>
    </row>
    <row r="11048" spans="2:14">
      <c r="B11048" s="59" t="s">
        <v>18907</v>
      </c>
      <c r="C11048" s="7" t="s">
        <v>18908</v>
      </c>
      <c r="I11048" s="64"/>
      <c r="J11048" s="65"/>
      <c r="K11048" s="10"/>
      <c r="L11048" s="21">
        <v>79370.535632183906</v>
      </c>
      <c r="M11048" s="68"/>
      <c r="N11048" s="4"/>
    </row>
    <row r="11049" spans="2:14">
      <c r="B11049" s="59" t="s">
        <v>18909</v>
      </c>
      <c r="C11049" s="7" t="s">
        <v>18910</v>
      </c>
      <c r="I11049" s="64"/>
      <c r="J11049" s="65"/>
      <c r="K11049" s="10"/>
      <c r="L11049" s="21">
        <v>79668.928735632173</v>
      </c>
      <c r="M11049" s="68"/>
      <c r="N11049" s="4"/>
    </row>
    <row r="11050" spans="2:14">
      <c r="B11050" s="59" t="s">
        <v>18911</v>
      </c>
      <c r="C11050" s="7" t="s">
        <v>18912</v>
      </c>
      <c r="I11050" s="64"/>
      <c r="J11050" s="65"/>
      <c r="K11050" s="10"/>
      <c r="L11050" s="21">
        <v>51624.036781609197</v>
      </c>
      <c r="M11050" s="68"/>
      <c r="N11050" s="4"/>
    </row>
    <row r="11051" spans="2:14">
      <c r="B11051" s="59" t="s">
        <v>18913</v>
      </c>
      <c r="C11051" s="7" t="s">
        <v>18914</v>
      </c>
      <c r="I11051" s="64"/>
      <c r="J11051" s="65"/>
      <c r="K11051" s="10"/>
      <c r="L11051" s="21">
        <v>54642.475862068961</v>
      </c>
      <c r="M11051" s="68"/>
      <c r="N11051" s="4"/>
    </row>
    <row r="11052" spans="2:14">
      <c r="B11052" s="59" t="s">
        <v>18915</v>
      </c>
      <c r="C11052" s="7" t="s">
        <v>18916</v>
      </c>
      <c r="I11052" s="64"/>
      <c r="J11052" s="65"/>
      <c r="K11052" s="10"/>
      <c r="L11052" s="21">
        <v>59501.513218390806</v>
      </c>
      <c r="M11052" s="68"/>
      <c r="N11052" s="4"/>
    </row>
    <row r="11053" spans="2:14">
      <c r="B11053" s="59" t="s">
        <v>18917</v>
      </c>
      <c r="C11053" s="7" t="s">
        <v>18918</v>
      </c>
      <c r="I11053" s="64"/>
      <c r="J11053" s="65"/>
      <c r="K11053" s="10"/>
      <c r="L11053" s="21">
        <v>53090.628735632185</v>
      </c>
      <c r="M11053" s="68"/>
      <c r="N11053" s="4"/>
    </row>
    <row r="11054" spans="2:14">
      <c r="B11054" s="59" t="s">
        <v>18919</v>
      </c>
      <c r="C11054" s="7" t="s">
        <v>18920</v>
      </c>
      <c r="I11054" s="64"/>
      <c r="J11054" s="65"/>
      <c r="K11054" s="10"/>
      <c r="L11054" s="21">
        <v>56863.170114942528</v>
      </c>
      <c r="M11054" s="68"/>
      <c r="N11054" s="4"/>
    </row>
    <row r="11055" spans="2:14">
      <c r="B11055" s="59" t="s">
        <v>18921</v>
      </c>
      <c r="C11055" s="7" t="s">
        <v>18922</v>
      </c>
      <c r="I11055" s="64"/>
      <c r="J11055" s="65"/>
      <c r="K11055" s="10"/>
      <c r="L11055" s="21">
        <v>62938.108620689651</v>
      </c>
      <c r="M11055" s="68"/>
      <c r="N11055" s="4"/>
    </row>
    <row r="11056" spans="2:14">
      <c r="B11056" s="59" t="s">
        <v>18923</v>
      </c>
      <c r="C11056" s="7" t="s">
        <v>18924</v>
      </c>
      <c r="I11056" s="64"/>
      <c r="J11056" s="65"/>
      <c r="K11056" s="10"/>
      <c r="L11056" s="21">
        <v>77019.928735632187</v>
      </c>
      <c r="M11056" s="68"/>
      <c r="N11056" s="4"/>
    </row>
    <row r="11057" spans="2:14">
      <c r="B11057" s="59" t="s">
        <v>18925</v>
      </c>
      <c r="C11057" s="7" t="s">
        <v>18926</v>
      </c>
      <c r="I11057" s="64"/>
      <c r="J11057" s="65"/>
      <c r="K11057" s="10"/>
      <c r="L11057" s="21">
        <v>80120.57816091954</v>
      </c>
      <c r="M11057" s="68"/>
      <c r="N11057" s="4"/>
    </row>
    <row r="11058" spans="2:14">
      <c r="B11058" s="59" t="s">
        <v>18927</v>
      </c>
      <c r="C11058" s="7" t="s">
        <v>18928</v>
      </c>
      <c r="I11058" s="64"/>
      <c r="J11058" s="65"/>
      <c r="K11058" s="10"/>
      <c r="L11058" s="21">
        <v>84981.645402298847</v>
      </c>
      <c r="M11058" s="68"/>
      <c r="N11058" s="4"/>
    </row>
    <row r="11059" spans="2:14">
      <c r="B11059" s="59" t="s">
        <v>18929</v>
      </c>
      <c r="C11059" s="7" t="s">
        <v>18930</v>
      </c>
      <c r="I11059" s="64"/>
      <c r="J11059" s="65"/>
      <c r="K11059" s="10"/>
      <c r="L11059" s="21">
        <v>82136.761494252874</v>
      </c>
      <c r="M11059" s="68"/>
      <c r="N11059" s="4"/>
    </row>
    <row r="11060" spans="2:14">
      <c r="B11060" s="59" t="s">
        <v>18931</v>
      </c>
      <c r="C11060" s="7" t="s">
        <v>18932</v>
      </c>
      <c r="I11060" s="64"/>
      <c r="J11060" s="65"/>
      <c r="K11060" s="10"/>
      <c r="L11060" s="21">
        <v>48423.415517241381</v>
      </c>
      <c r="M11060" s="68"/>
      <c r="N11060" s="4"/>
    </row>
    <row r="11061" spans="2:14">
      <c r="B11061" s="59" t="s">
        <v>18933</v>
      </c>
      <c r="C11061" s="7" t="s">
        <v>18934</v>
      </c>
      <c r="I11061" s="64"/>
      <c r="J11061" s="65"/>
      <c r="K11061" s="10"/>
      <c r="L11061" s="21">
        <v>51442.362068965522</v>
      </c>
      <c r="M11061" s="68"/>
      <c r="N11061" s="4"/>
    </row>
    <row r="11062" spans="2:14">
      <c r="B11062" s="59" t="s">
        <v>18935</v>
      </c>
      <c r="C11062" s="7" t="s">
        <v>18936</v>
      </c>
      <c r="I11062" s="64"/>
      <c r="J11062" s="65"/>
      <c r="K11062" s="10"/>
      <c r="L11062" s="21">
        <v>56301.906896551722</v>
      </c>
      <c r="M11062" s="68"/>
      <c r="N11062" s="4"/>
    </row>
    <row r="11063" spans="2:14">
      <c r="B11063" s="59" t="s">
        <v>18937</v>
      </c>
      <c r="C11063" s="7" t="s">
        <v>18938</v>
      </c>
      <c r="I11063" s="64"/>
      <c r="J11063" s="65"/>
      <c r="K11063" s="10"/>
      <c r="L11063" s="21">
        <v>49891.022413793107</v>
      </c>
      <c r="M11063" s="68"/>
      <c r="N11063" s="4"/>
    </row>
    <row r="11064" spans="2:14">
      <c r="B11064" s="59" t="s">
        <v>18939</v>
      </c>
      <c r="C11064" s="7" t="s">
        <v>18940</v>
      </c>
      <c r="I11064" s="64"/>
      <c r="J11064" s="65"/>
      <c r="K11064" s="10"/>
      <c r="L11064" s="21">
        <v>53662.54885057472</v>
      </c>
      <c r="M11064" s="68"/>
      <c r="N11064" s="4"/>
    </row>
    <row r="11065" spans="2:14">
      <c r="B11065" s="59" t="s">
        <v>18941</v>
      </c>
      <c r="C11065" s="7" t="s">
        <v>18942</v>
      </c>
      <c r="I11065" s="64"/>
      <c r="J11065" s="65"/>
      <c r="K11065" s="10"/>
      <c r="L11065" s="21">
        <v>59737.994827586212</v>
      </c>
      <c r="M11065" s="68"/>
      <c r="N11065" s="4"/>
    </row>
    <row r="11066" spans="2:14">
      <c r="B11066" s="59" t="s">
        <v>18943</v>
      </c>
      <c r="C11066" s="7" t="s">
        <v>18944</v>
      </c>
      <c r="I11066" s="64"/>
      <c r="J11066" s="65"/>
      <c r="K11066" s="10"/>
      <c r="L11066" s="21">
        <v>73926.383908045973</v>
      </c>
      <c r="M11066" s="68"/>
      <c r="N11066" s="4"/>
    </row>
    <row r="11067" spans="2:14">
      <c r="B11067" s="59" t="s">
        <v>18945</v>
      </c>
      <c r="C11067" s="7" t="s">
        <v>18946</v>
      </c>
      <c r="I11067" s="64"/>
      <c r="J11067" s="65"/>
      <c r="K11067" s="10"/>
      <c r="L11067" s="21">
        <v>76920.464367816094</v>
      </c>
      <c r="M11067" s="68"/>
      <c r="N11067" s="4"/>
    </row>
    <row r="11068" spans="2:14">
      <c r="B11068" s="59" t="s">
        <v>18947</v>
      </c>
      <c r="C11068" s="7" t="s">
        <v>18948</v>
      </c>
      <c r="I11068" s="64"/>
      <c r="J11068" s="65"/>
      <c r="K11068" s="10"/>
      <c r="L11068" s="21">
        <v>81781.024137931032</v>
      </c>
      <c r="M11068" s="68"/>
      <c r="N11068" s="4"/>
    </row>
    <row r="11069" spans="2:14">
      <c r="B11069" s="59" t="s">
        <v>18949</v>
      </c>
      <c r="C11069" s="7" t="s">
        <v>18950</v>
      </c>
      <c r="I11069" s="64"/>
      <c r="J11069" s="65"/>
      <c r="K11069" s="10"/>
      <c r="L11069" s="21">
        <v>79044.231609195398</v>
      </c>
      <c r="M11069" s="68"/>
      <c r="N11069" s="4"/>
    </row>
    <row r="11070" spans="2:14">
      <c r="B11070" s="59" t="s">
        <v>18951</v>
      </c>
      <c r="C11070" s="7" t="s">
        <v>18952</v>
      </c>
      <c r="I11070" s="64"/>
      <c r="J11070" s="65"/>
      <c r="K11070" s="10"/>
      <c r="L11070" s="21">
        <v>49876.305747126433</v>
      </c>
      <c r="M11070" s="68"/>
      <c r="N11070" s="4"/>
    </row>
    <row r="11071" spans="2:14">
      <c r="B11071" s="59" t="s">
        <v>18953</v>
      </c>
      <c r="C11071" s="7" t="s">
        <v>18954</v>
      </c>
      <c r="I11071" s="64"/>
      <c r="J11071" s="65"/>
      <c r="K11071" s="10"/>
      <c r="L11071" s="21">
        <v>52893.222413793104</v>
      </c>
      <c r="M11071" s="68"/>
      <c r="N11071" s="4"/>
    </row>
    <row r="11072" spans="2:14">
      <c r="B11072" s="59" t="s">
        <v>18955</v>
      </c>
      <c r="C11072" s="7" t="s">
        <v>18956</v>
      </c>
      <c r="I11072" s="64"/>
      <c r="J11072" s="65"/>
      <c r="K11072" s="10"/>
      <c r="L11072" s="21">
        <v>57754.289655172419</v>
      </c>
      <c r="M11072" s="68"/>
      <c r="N11072" s="4"/>
    </row>
    <row r="11073" spans="2:14">
      <c r="B11073" s="59" t="s">
        <v>18957</v>
      </c>
      <c r="C11073" s="7" t="s">
        <v>18958</v>
      </c>
      <c r="I11073" s="64"/>
      <c r="J11073" s="65"/>
      <c r="K11073" s="10"/>
      <c r="L11073" s="21">
        <v>51344.420114942528</v>
      </c>
      <c r="M11073" s="68"/>
      <c r="N11073" s="4"/>
    </row>
    <row r="11074" spans="2:14">
      <c r="B11074" s="59" t="s">
        <v>18959</v>
      </c>
      <c r="C11074" s="7" t="s">
        <v>18960</v>
      </c>
      <c r="I11074" s="64"/>
      <c r="J11074" s="65"/>
      <c r="K11074" s="10"/>
      <c r="L11074" s="21">
        <v>55114.424137931033</v>
      </c>
      <c r="M11074" s="68"/>
      <c r="N11074" s="4"/>
    </row>
    <row r="11075" spans="2:14">
      <c r="B11075" s="59" t="s">
        <v>18961</v>
      </c>
      <c r="C11075" s="7" t="s">
        <v>18962</v>
      </c>
      <c r="I11075" s="64"/>
      <c r="J11075" s="65"/>
      <c r="K11075" s="10"/>
      <c r="L11075" s="21">
        <v>61189.870114942525</v>
      </c>
      <c r="M11075" s="68"/>
      <c r="N11075" s="4"/>
    </row>
    <row r="11076" spans="2:14">
      <c r="B11076" s="59" t="s">
        <v>18963</v>
      </c>
      <c r="C11076" s="7" t="s">
        <v>18964</v>
      </c>
      <c r="I11076" s="64"/>
      <c r="J11076" s="65"/>
      <c r="K11076" s="10"/>
      <c r="L11076" s="21">
        <v>75330.049425287347</v>
      </c>
      <c r="M11076" s="68"/>
      <c r="N11076" s="4"/>
    </row>
    <row r="11077" spans="2:14">
      <c r="B11077" s="59" t="s">
        <v>18965</v>
      </c>
      <c r="C11077" s="7" t="s">
        <v>18966</v>
      </c>
      <c r="I11077" s="64"/>
      <c r="J11077" s="65"/>
      <c r="K11077" s="10"/>
      <c r="L11077" s="21">
        <v>78372.339655172429</v>
      </c>
      <c r="M11077" s="68"/>
      <c r="N11077" s="4"/>
    </row>
    <row r="11078" spans="2:14">
      <c r="B11078" s="59" t="s">
        <v>18967</v>
      </c>
      <c r="C11078" s="7" t="s">
        <v>18968</v>
      </c>
      <c r="I11078" s="64"/>
      <c r="J11078" s="65"/>
      <c r="K11078" s="10"/>
      <c r="L11078" s="21">
        <v>83232.391954022984</v>
      </c>
      <c r="M11078" s="68"/>
      <c r="N11078" s="4"/>
    </row>
    <row r="11079" spans="2:14">
      <c r="B11079" s="59" t="s">
        <v>18969</v>
      </c>
      <c r="C11079" s="7" t="s">
        <v>18970</v>
      </c>
      <c r="I11079" s="64"/>
      <c r="J11079" s="65"/>
      <c r="K11079" s="10"/>
      <c r="L11079" s="21">
        <v>80447.389655172417</v>
      </c>
      <c r="M11079" s="68"/>
      <c r="N11079" s="4"/>
    </row>
    <row r="11080" spans="2:14">
      <c r="B11080" s="59" t="s">
        <v>18971</v>
      </c>
      <c r="C11080" s="7" t="s">
        <v>18972</v>
      </c>
      <c r="I11080" s="64"/>
      <c r="J11080" s="65"/>
      <c r="K11080" s="10"/>
      <c r="L11080" s="21">
        <v>55335.681609195402</v>
      </c>
      <c r="M11080" s="68"/>
      <c r="N11080" s="4"/>
    </row>
    <row r="11081" spans="2:14">
      <c r="B11081" s="59" t="s">
        <v>18973</v>
      </c>
      <c r="C11081" s="7" t="s">
        <v>18974</v>
      </c>
      <c r="I11081" s="64"/>
      <c r="J11081" s="65"/>
      <c r="K11081" s="10"/>
      <c r="L11081" s="21">
        <v>58351.075862068967</v>
      </c>
      <c r="M11081" s="68"/>
      <c r="N11081" s="4"/>
    </row>
    <row r="11082" spans="2:14">
      <c r="B11082" s="59" t="s">
        <v>18975</v>
      </c>
      <c r="C11082" s="7" t="s">
        <v>18976</v>
      </c>
      <c r="I11082" s="64"/>
      <c r="J11082" s="65"/>
      <c r="K11082" s="10"/>
      <c r="L11082" s="21">
        <v>63213.158045977012</v>
      </c>
      <c r="M11082" s="68"/>
      <c r="N11082" s="4"/>
    </row>
    <row r="11083" spans="2:14">
      <c r="B11083" s="59" t="s">
        <v>18977</v>
      </c>
      <c r="C11083" s="7" t="s">
        <v>18978</v>
      </c>
      <c r="I11083" s="64"/>
      <c r="J11083" s="65"/>
      <c r="K11083" s="10"/>
      <c r="L11083" s="21">
        <v>56801.258620689659</v>
      </c>
      <c r="M11083" s="68"/>
      <c r="N11083" s="4"/>
    </row>
    <row r="11084" spans="2:14">
      <c r="B11084" s="59" t="s">
        <v>18979</v>
      </c>
      <c r="C11084" s="7" t="s">
        <v>18980</v>
      </c>
      <c r="I11084" s="64"/>
      <c r="J11084" s="65"/>
      <c r="K11084" s="10"/>
      <c r="L11084" s="21">
        <v>60573.799999999996</v>
      </c>
      <c r="M11084" s="68"/>
      <c r="N11084" s="4"/>
    </row>
    <row r="11085" spans="2:14">
      <c r="B11085" s="59" t="s">
        <v>18981</v>
      </c>
      <c r="C11085" s="7" t="s">
        <v>18982</v>
      </c>
      <c r="I11085" s="64"/>
      <c r="J11085" s="65"/>
      <c r="K11085" s="10"/>
      <c r="L11085" s="21">
        <v>66649.245977011495</v>
      </c>
      <c r="M11085" s="68"/>
      <c r="N11085" s="4"/>
    </row>
    <row r="11086" spans="2:14">
      <c r="B11086" s="59" t="s">
        <v>18983</v>
      </c>
      <c r="C11086" s="7" t="s">
        <v>18984</v>
      </c>
      <c r="I11086" s="64"/>
      <c r="J11086" s="65"/>
      <c r="K11086" s="10"/>
      <c r="L11086" s="21">
        <v>80605.213218390796</v>
      </c>
      <c r="M11086" s="68"/>
      <c r="N11086" s="4"/>
    </row>
    <row r="11087" spans="2:14">
      <c r="B11087" s="59" t="s">
        <v>18985</v>
      </c>
      <c r="C11087" s="7" t="s">
        <v>18986</v>
      </c>
      <c r="I11087" s="64"/>
      <c r="J11087" s="65"/>
      <c r="K11087" s="10"/>
      <c r="L11087" s="21">
        <v>83830.700574712639</v>
      </c>
      <c r="M11087" s="68"/>
      <c r="N11087" s="4"/>
    </row>
    <row r="11088" spans="2:14">
      <c r="B11088" s="59" t="s">
        <v>18987</v>
      </c>
      <c r="C11088" s="7" t="s">
        <v>18988</v>
      </c>
      <c r="I11088" s="64"/>
      <c r="J11088" s="65"/>
      <c r="K11088" s="10"/>
      <c r="L11088" s="21">
        <v>88692.275287356329</v>
      </c>
      <c r="M11088" s="68"/>
      <c r="N11088" s="4"/>
    </row>
    <row r="11089" spans="2:14">
      <c r="B11089" s="59" t="s">
        <v>18989</v>
      </c>
      <c r="C11089" s="7" t="s">
        <v>18990</v>
      </c>
      <c r="I11089" s="64"/>
      <c r="J11089" s="65"/>
      <c r="K11089" s="10"/>
      <c r="L11089" s="21">
        <v>85723.060919540221</v>
      </c>
      <c r="M11089" s="68"/>
      <c r="N11089" s="4"/>
    </row>
    <row r="11090" spans="2:14">
      <c r="B11090" s="59" t="s">
        <v>18991</v>
      </c>
      <c r="C11090" s="7" t="s">
        <v>18992</v>
      </c>
      <c r="I11090" s="64"/>
      <c r="J11090" s="65"/>
      <c r="K11090" s="10"/>
      <c r="L11090" s="21">
        <v>53201.257471264362</v>
      </c>
      <c r="M11090" s="68"/>
      <c r="N11090" s="4"/>
    </row>
    <row r="11091" spans="2:14">
      <c r="B11091" s="59" t="s">
        <v>18993</v>
      </c>
      <c r="C11091" s="7" t="s">
        <v>18994</v>
      </c>
      <c r="I11091" s="64"/>
      <c r="J11091" s="65"/>
      <c r="K11091" s="10"/>
      <c r="L11091" s="21">
        <v>56216.651724137933</v>
      </c>
      <c r="M11091" s="68"/>
      <c r="N11091" s="4"/>
    </row>
    <row r="11092" spans="2:14">
      <c r="B11092" s="59" t="s">
        <v>18995</v>
      </c>
      <c r="C11092" s="7" t="s">
        <v>18996</v>
      </c>
      <c r="I11092" s="64"/>
      <c r="J11092" s="65"/>
      <c r="K11092" s="10"/>
      <c r="L11092" s="21">
        <v>61078.733908045979</v>
      </c>
      <c r="M11092" s="68"/>
      <c r="N11092" s="4"/>
    </row>
    <row r="11093" spans="2:14">
      <c r="B11093" s="59" t="s">
        <v>18997</v>
      </c>
      <c r="C11093" s="7" t="s">
        <v>18998</v>
      </c>
      <c r="I11093" s="64"/>
      <c r="J11093" s="65"/>
      <c r="K11093" s="10"/>
      <c r="L11093" s="21">
        <v>54666.834482758619</v>
      </c>
      <c r="M11093" s="68"/>
      <c r="N11093" s="4"/>
    </row>
    <row r="11094" spans="2:14">
      <c r="B11094" s="59" t="s">
        <v>18999</v>
      </c>
      <c r="C11094" s="7" t="s">
        <v>19000</v>
      </c>
      <c r="I11094" s="64"/>
      <c r="J11094" s="65"/>
      <c r="K11094" s="10"/>
      <c r="L11094" s="21">
        <v>58438.868390804593</v>
      </c>
      <c r="M11094" s="68"/>
      <c r="N11094" s="4"/>
    </row>
    <row r="11095" spans="2:14">
      <c r="B11095" s="59" t="s">
        <v>19001</v>
      </c>
      <c r="C11095" s="7" t="s">
        <v>19002</v>
      </c>
      <c r="I11095" s="64"/>
      <c r="J11095" s="65"/>
      <c r="K11095" s="10"/>
      <c r="L11095" s="21">
        <v>64514.821839080461</v>
      </c>
      <c r="M11095" s="68"/>
      <c r="N11095" s="4"/>
    </row>
    <row r="11096" spans="2:14">
      <c r="B11096" s="59" t="s">
        <v>19003</v>
      </c>
      <c r="C11096" s="7" t="s">
        <v>19004</v>
      </c>
      <c r="I11096" s="64"/>
      <c r="J11096" s="65"/>
      <c r="K11096" s="10"/>
      <c r="L11096" s="21">
        <v>78542.850000000006</v>
      </c>
      <c r="M11096" s="68"/>
      <c r="N11096" s="4"/>
    </row>
    <row r="11097" spans="2:14">
      <c r="B11097" s="59" t="s">
        <v>19005</v>
      </c>
      <c r="C11097" s="7" t="s">
        <v>19006</v>
      </c>
      <c r="I11097" s="64"/>
      <c r="J11097" s="65"/>
      <c r="K11097" s="10"/>
      <c r="L11097" s="21">
        <v>81698.306321839089</v>
      </c>
      <c r="M11097" s="68"/>
      <c r="N11097" s="4"/>
    </row>
    <row r="11098" spans="2:14">
      <c r="B11098" s="59" t="s">
        <v>19007</v>
      </c>
      <c r="C11098" s="7" t="s">
        <v>19008</v>
      </c>
      <c r="I11098" s="64"/>
      <c r="J11098" s="65"/>
      <c r="K11098" s="10"/>
      <c r="L11098" s="21">
        <v>86558.866091954027</v>
      </c>
      <c r="M11098" s="68"/>
      <c r="N11098" s="4"/>
    </row>
    <row r="11099" spans="2:14">
      <c r="B11099" s="59" t="s">
        <v>19009</v>
      </c>
      <c r="C11099" s="7" t="s">
        <v>19010</v>
      </c>
      <c r="I11099" s="64"/>
      <c r="J11099" s="65"/>
      <c r="K11099" s="10"/>
      <c r="L11099" s="21">
        <v>83661.2051724138</v>
      </c>
      <c r="M11099" s="68"/>
      <c r="N11099" s="4"/>
    </row>
    <row r="11100" spans="2:14">
      <c r="B11100" s="59" t="s">
        <v>19011</v>
      </c>
      <c r="C11100" s="7" t="s">
        <v>19012</v>
      </c>
      <c r="I11100" s="64"/>
      <c r="J11100" s="65"/>
      <c r="K11100" s="10"/>
      <c r="L11100" s="21">
        <v>54796.747126436778</v>
      </c>
      <c r="M11100" s="68"/>
      <c r="N11100" s="4"/>
    </row>
    <row r="11101" spans="2:14">
      <c r="B11101" s="59" t="s">
        <v>19013</v>
      </c>
      <c r="C11101" s="7" t="s">
        <v>19014</v>
      </c>
      <c r="I11101" s="64"/>
      <c r="J11101" s="65"/>
      <c r="K11101" s="10"/>
      <c r="L11101" s="21">
        <v>57814.171264367811</v>
      </c>
      <c r="M11101" s="68"/>
      <c r="N11101" s="4"/>
    </row>
    <row r="11102" spans="2:14">
      <c r="B11102" s="59" t="s">
        <v>19015</v>
      </c>
      <c r="C11102" s="7" t="s">
        <v>19016</v>
      </c>
      <c r="I11102" s="64"/>
      <c r="J11102" s="65"/>
      <c r="K11102" s="10"/>
      <c r="L11102" s="21">
        <v>62675.238505747133</v>
      </c>
      <c r="M11102" s="68"/>
      <c r="N11102" s="4"/>
    </row>
    <row r="11103" spans="2:14">
      <c r="B11103" s="59" t="s">
        <v>19017</v>
      </c>
      <c r="C11103" s="7" t="s">
        <v>19018</v>
      </c>
      <c r="I11103" s="64"/>
      <c r="J11103" s="65"/>
      <c r="K11103" s="10"/>
      <c r="L11103" s="21">
        <v>56263.339080459773</v>
      </c>
      <c r="M11103" s="68"/>
      <c r="N11103" s="4"/>
    </row>
    <row r="11104" spans="2:14">
      <c r="B11104" s="59" t="s">
        <v>19019</v>
      </c>
      <c r="C11104" s="7" t="s">
        <v>19020</v>
      </c>
      <c r="I11104" s="64"/>
      <c r="J11104" s="65"/>
      <c r="K11104" s="10"/>
      <c r="L11104" s="21">
        <v>60034.865517241378</v>
      </c>
      <c r="M11104" s="68"/>
      <c r="N11104" s="4"/>
    </row>
    <row r="11105" spans="2:14">
      <c r="B11105" s="59" t="s">
        <v>19021</v>
      </c>
      <c r="C11105" s="7" t="s">
        <v>19022</v>
      </c>
      <c r="I11105" s="64"/>
      <c r="J11105" s="65"/>
      <c r="K11105" s="10"/>
      <c r="L11105" s="21">
        <v>66111.833908045985</v>
      </c>
      <c r="M11105" s="68"/>
      <c r="N11105" s="4"/>
    </row>
    <row r="11106" spans="2:14">
      <c r="B11106" s="59" t="s">
        <v>19023</v>
      </c>
      <c r="C11106" s="7" t="s">
        <v>19024</v>
      </c>
      <c r="I11106" s="64"/>
      <c r="J11106" s="65"/>
      <c r="K11106" s="10"/>
      <c r="L11106" s="21">
        <v>80085.562643678175</v>
      </c>
      <c r="M11106" s="68"/>
      <c r="N11106" s="4"/>
    </row>
    <row r="11107" spans="2:14">
      <c r="B11107" s="59" t="s">
        <v>19025</v>
      </c>
      <c r="C11107" s="7" t="s">
        <v>19026</v>
      </c>
      <c r="I11107" s="64"/>
      <c r="J11107" s="65"/>
      <c r="K11107" s="10"/>
      <c r="L11107" s="21">
        <v>83293.795977011483</v>
      </c>
      <c r="M11107" s="68"/>
      <c r="N11107" s="4"/>
    </row>
    <row r="11108" spans="2:14">
      <c r="B11108" s="59" t="s">
        <v>19027</v>
      </c>
      <c r="C11108" s="7" t="s">
        <v>19028</v>
      </c>
      <c r="I11108" s="64"/>
      <c r="J11108" s="65"/>
      <c r="K11108" s="10"/>
      <c r="L11108" s="21">
        <v>88154.355747126436</v>
      </c>
      <c r="M11108" s="68"/>
      <c r="N11108" s="4"/>
    </row>
    <row r="11109" spans="2:14">
      <c r="B11109" s="59" t="s">
        <v>19029</v>
      </c>
      <c r="C11109" s="7" t="s">
        <v>19030</v>
      </c>
      <c r="I11109" s="64"/>
      <c r="J11109" s="65"/>
      <c r="K11109" s="10"/>
      <c r="L11109" s="21">
        <v>85203.410344827586</v>
      </c>
      <c r="M11109" s="68"/>
      <c r="N11109" s="4"/>
    </row>
    <row r="11110" spans="2:14">
      <c r="B11110" s="59" t="s">
        <v>19031</v>
      </c>
      <c r="C11110" s="7" t="s">
        <v>19032</v>
      </c>
      <c r="I11110" s="64"/>
      <c r="J11110" s="65"/>
      <c r="K11110" s="10"/>
      <c r="L11110" s="21">
        <v>59506.080459770114</v>
      </c>
      <c r="M11110" s="68"/>
      <c r="N11110" s="4"/>
    </row>
    <row r="11111" spans="2:14">
      <c r="B11111" s="59" t="s">
        <v>19033</v>
      </c>
      <c r="C11111" s="7" t="s">
        <v>19034</v>
      </c>
      <c r="I11111" s="64"/>
      <c r="J11111" s="65"/>
      <c r="K11111" s="10"/>
      <c r="L11111" s="21">
        <v>62462.608045977009</v>
      </c>
      <c r="M11111" s="68"/>
      <c r="N11111" s="4"/>
    </row>
    <row r="11112" spans="2:14">
      <c r="B11112" s="59" t="s">
        <v>19035</v>
      </c>
      <c r="C11112" s="7" t="s">
        <v>19036</v>
      </c>
      <c r="I11112" s="64"/>
      <c r="J11112" s="65"/>
      <c r="K11112" s="10"/>
      <c r="L11112" s="21">
        <v>67225.733333333337</v>
      </c>
      <c r="M11112" s="68"/>
      <c r="N11112" s="4"/>
    </row>
    <row r="11113" spans="2:14">
      <c r="B11113" s="59" t="s">
        <v>19037</v>
      </c>
      <c r="C11113" s="7" t="s">
        <v>19038</v>
      </c>
      <c r="I11113" s="64"/>
      <c r="J11113" s="65"/>
      <c r="K11113" s="10"/>
      <c r="L11113" s="21">
        <v>60944.254022988513</v>
      </c>
      <c r="M11113" s="68"/>
      <c r="N11113" s="4"/>
    </row>
    <row r="11114" spans="2:14">
      <c r="B11114" s="59" t="s">
        <v>19039</v>
      </c>
      <c r="C11114" s="7" t="s">
        <v>19040</v>
      </c>
      <c r="I11114" s="64"/>
      <c r="J11114" s="65"/>
      <c r="K11114" s="10"/>
      <c r="L11114" s="21">
        <v>64640.167241379313</v>
      </c>
      <c r="M11114" s="68"/>
      <c r="N11114" s="4"/>
    </row>
    <row r="11115" spans="2:14">
      <c r="B11115" s="59" t="s">
        <v>19041</v>
      </c>
      <c r="C11115" s="7" t="s">
        <v>19042</v>
      </c>
      <c r="I11115" s="64"/>
      <c r="J11115" s="65"/>
      <c r="K11115" s="10"/>
      <c r="L11115" s="21">
        <v>70593.820114942529</v>
      </c>
      <c r="M11115" s="68"/>
      <c r="N11115" s="4"/>
    </row>
    <row r="11116" spans="2:14">
      <c r="B11116" s="59" t="s">
        <v>19043</v>
      </c>
      <c r="C11116" s="7" t="s">
        <v>19044</v>
      </c>
      <c r="I11116" s="64"/>
      <c r="J11116" s="65"/>
      <c r="K11116" s="10"/>
      <c r="L11116" s="21">
        <v>84504.622413793113</v>
      </c>
      <c r="M11116" s="68"/>
      <c r="N11116" s="4"/>
    </row>
    <row r="11117" spans="2:14">
      <c r="B11117" s="59" t="s">
        <v>19045</v>
      </c>
      <c r="C11117" s="7" t="s">
        <v>19046</v>
      </c>
      <c r="I11117" s="64"/>
      <c r="J11117" s="65"/>
      <c r="K11117" s="10"/>
      <c r="L11117" s="21">
        <v>87432.224137931044</v>
      </c>
      <c r="M11117" s="68"/>
      <c r="N11117" s="4"/>
    </row>
    <row r="11118" spans="2:14">
      <c r="B11118" s="59" t="s">
        <v>19047</v>
      </c>
      <c r="C11118" s="7" t="s">
        <v>19048</v>
      </c>
      <c r="I11118" s="64"/>
      <c r="J11118" s="65"/>
      <c r="K11118" s="10"/>
      <c r="L11118" s="21">
        <v>92195.856896551719</v>
      </c>
      <c r="M11118" s="68"/>
      <c r="N11118" s="4"/>
    </row>
    <row r="11119" spans="2:14">
      <c r="B11119" s="59" t="s">
        <v>19049</v>
      </c>
      <c r="C11119" s="7" t="s">
        <v>19050</v>
      </c>
      <c r="I11119" s="64"/>
      <c r="J11119" s="65"/>
      <c r="K11119" s="10"/>
      <c r="L11119" s="21">
        <v>89621.962643678155</v>
      </c>
      <c r="M11119" s="68"/>
      <c r="N11119" s="4"/>
    </row>
    <row r="11120" spans="2:14">
      <c r="B11120" s="59" t="s">
        <v>19051</v>
      </c>
      <c r="C11120" s="7" t="s">
        <v>19052</v>
      </c>
      <c r="I11120" s="64"/>
      <c r="J11120" s="65"/>
      <c r="K11120" s="10"/>
      <c r="L11120" s="21">
        <v>57314.312068965519</v>
      </c>
      <c r="M11120" s="68"/>
      <c r="N11120" s="4"/>
    </row>
    <row r="11121" spans="2:14">
      <c r="B11121" s="59" t="s">
        <v>19053</v>
      </c>
      <c r="C11121" s="7" t="s">
        <v>19054</v>
      </c>
      <c r="I11121" s="64"/>
      <c r="J11121" s="65"/>
      <c r="K11121" s="10"/>
      <c r="L11121" s="21">
        <v>60438.81264367816</v>
      </c>
      <c r="M11121" s="68"/>
      <c r="N11121" s="4"/>
    </row>
    <row r="11122" spans="2:14">
      <c r="B11122" s="59" t="s">
        <v>19055</v>
      </c>
      <c r="C11122" s="7" t="s">
        <v>19056</v>
      </c>
      <c r="I11122" s="64"/>
      <c r="J11122" s="65"/>
      <c r="K11122" s="10"/>
      <c r="L11122" s="21">
        <v>65470.897701149421</v>
      </c>
      <c r="M11122" s="68"/>
      <c r="N11122" s="4"/>
    </row>
    <row r="11123" spans="2:14">
      <c r="B11123" s="59" t="s">
        <v>19057</v>
      </c>
      <c r="C11123" s="7" t="s">
        <v>19058</v>
      </c>
      <c r="I11123" s="64"/>
      <c r="J11123" s="65"/>
      <c r="K11123" s="10"/>
      <c r="L11123" s="21">
        <v>58832.158620689661</v>
      </c>
      <c r="M11123" s="68"/>
      <c r="N11123" s="4"/>
    </row>
    <row r="11124" spans="2:14">
      <c r="B11124" s="59" t="s">
        <v>19059</v>
      </c>
      <c r="C11124" s="7" t="s">
        <v>19060</v>
      </c>
      <c r="I11124" s="64"/>
      <c r="J11124" s="65"/>
      <c r="K11124" s="10"/>
      <c r="L11124" s="21">
        <v>62735.627586206894</v>
      </c>
      <c r="M11124" s="68"/>
      <c r="N11124" s="4"/>
    </row>
    <row r="11125" spans="2:14">
      <c r="B11125" s="59" t="s">
        <v>19061</v>
      </c>
      <c r="C11125" s="7" t="s">
        <v>19062</v>
      </c>
      <c r="I11125" s="64"/>
      <c r="J11125" s="65"/>
      <c r="K11125" s="10"/>
      <c r="L11125" s="21">
        <v>69024.718965517241</v>
      </c>
      <c r="M11125" s="68"/>
      <c r="N11125" s="4"/>
    </row>
    <row r="11126" spans="2:14">
      <c r="B11126" s="59" t="s">
        <v>19063</v>
      </c>
      <c r="C11126" s="7" t="s">
        <v>19064</v>
      </c>
      <c r="I11126" s="64"/>
      <c r="J11126" s="65"/>
      <c r="K11126" s="10"/>
      <c r="L11126" s="21">
        <v>82749.786781609204</v>
      </c>
      <c r="M11126" s="68"/>
      <c r="N11126" s="4"/>
    </row>
    <row r="11127" spans="2:14">
      <c r="B11127" s="59" t="s">
        <v>19065</v>
      </c>
      <c r="C11127" s="7" t="s">
        <v>19066</v>
      </c>
      <c r="I11127" s="64"/>
      <c r="J11127" s="65"/>
      <c r="K11127" s="10"/>
      <c r="L11127" s="21">
        <v>86810.064367816085</v>
      </c>
      <c r="M11127" s="68"/>
      <c r="N11127" s="4"/>
    </row>
    <row r="11128" spans="2:14">
      <c r="B11128" s="59" t="s">
        <v>19067</v>
      </c>
      <c r="C11128" s="7" t="s">
        <v>19068</v>
      </c>
      <c r="I11128" s="64"/>
      <c r="J11128" s="65"/>
      <c r="K11128" s="10"/>
      <c r="L11128" s="21">
        <v>91838.597126436784</v>
      </c>
      <c r="M11128" s="68"/>
      <c r="N11128" s="4"/>
    </row>
    <row r="11129" spans="2:14">
      <c r="B11129" s="59" t="s">
        <v>19069</v>
      </c>
      <c r="C11129" s="7" t="s">
        <v>19070</v>
      </c>
      <c r="I11129" s="64"/>
      <c r="J11129" s="65"/>
      <c r="K11129" s="10"/>
      <c r="L11129" s="21">
        <v>87867.12701149426</v>
      </c>
      <c r="M11129" s="68"/>
      <c r="N11129" s="4"/>
    </row>
    <row r="11130" spans="2:14">
      <c r="B11130" s="59" t="s">
        <v>19071</v>
      </c>
      <c r="C11130" s="7" t="s">
        <v>19072</v>
      </c>
      <c r="I11130" s="64"/>
      <c r="J11130" s="65"/>
      <c r="K11130" s="10"/>
      <c r="L11130" s="21">
        <v>57890.799425287354</v>
      </c>
      <c r="M11130" s="68"/>
      <c r="N11130" s="4"/>
    </row>
    <row r="11131" spans="2:14">
      <c r="B11131" s="59" t="s">
        <v>19073</v>
      </c>
      <c r="C11131" s="7" t="s">
        <v>19074</v>
      </c>
      <c r="I11131" s="64"/>
      <c r="J11131" s="65"/>
      <c r="K11131" s="10"/>
      <c r="L11131" s="21">
        <v>60906.193678160918</v>
      </c>
      <c r="M11131" s="68"/>
      <c r="N11131" s="4"/>
    </row>
    <row r="11132" spans="2:14">
      <c r="B11132" s="59" t="s">
        <v>19075</v>
      </c>
      <c r="C11132" s="7" t="s">
        <v>19076</v>
      </c>
      <c r="I11132" s="64"/>
      <c r="J11132" s="65"/>
      <c r="K11132" s="10"/>
      <c r="L11132" s="21">
        <v>65768.275862068971</v>
      </c>
      <c r="M11132" s="68"/>
      <c r="N11132" s="4"/>
    </row>
    <row r="11133" spans="2:14">
      <c r="B11133" s="59" t="s">
        <v>19077</v>
      </c>
      <c r="C11133" s="7" t="s">
        <v>19078</v>
      </c>
      <c r="I11133" s="64"/>
      <c r="J11133" s="65"/>
      <c r="K11133" s="10"/>
      <c r="L11133" s="21">
        <v>59355.361494252873</v>
      </c>
      <c r="M11133" s="68"/>
      <c r="N11133" s="4"/>
    </row>
    <row r="11134" spans="2:14">
      <c r="B11134" s="59" t="s">
        <v>19079</v>
      </c>
      <c r="C11134" s="7" t="s">
        <v>19080</v>
      </c>
      <c r="I11134" s="64"/>
      <c r="J11134" s="65"/>
      <c r="K11134" s="10"/>
      <c r="L11134" s="21">
        <v>63128.410344827586</v>
      </c>
      <c r="M11134" s="68"/>
      <c r="N11134" s="4"/>
    </row>
    <row r="11135" spans="2:14">
      <c r="B11135" s="59" t="s">
        <v>19081</v>
      </c>
      <c r="C11135" s="7" t="s">
        <v>19082</v>
      </c>
      <c r="I11135" s="64"/>
      <c r="J11135" s="65"/>
      <c r="K11135" s="10"/>
      <c r="L11135" s="21">
        <v>69204.363793103446</v>
      </c>
      <c r="M11135" s="68"/>
      <c r="N11135" s="4"/>
    </row>
    <row r="11136" spans="2:14">
      <c r="B11136" s="59" t="s">
        <v>19083</v>
      </c>
      <c r="C11136" s="7" t="s">
        <v>19084</v>
      </c>
      <c r="I11136" s="64"/>
      <c r="J11136" s="65"/>
      <c r="K11136" s="10"/>
      <c r="L11136" s="21">
        <v>83074.568390804605</v>
      </c>
      <c r="M11136" s="68"/>
      <c r="N11136" s="4"/>
    </row>
    <row r="11137" spans="2:14">
      <c r="B11137" s="59" t="s">
        <v>19085</v>
      </c>
      <c r="C11137" s="7" t="s">
        <v>19086</v>
      </c>
      <c r="I11137" s="64"/>
      <c r="J11137" s="65"/>
      <c r="K11137" s="10"/>
      <c r="L11137" s="21">
        <v>88114.772988505734</v>
      </c>
      <c r="M11137" s="68"/>
      <c r="N11137" s="4"/>
    </row>
    <row r="11138" spans="2:14">
      <c r="B11138" s="59" t="s">
        <v>19087</v>
      </c>
      <c r="C11138" s="7" t="s">
        <v>19088</v>
      </c>
      <c r="I11138" s="64"/>
      <c r="J11138" s="65"/>
      <c r="K11138" s="10"/>
      <c r="L11138" s="21">
        <v>93073.782183908042</v>
      </c>
      <c r="M11138" s="68"/>
      <c r="N11138" s="4"/>
    </row>
    <row r="11139" spans="2:14">
      <c r="B11139" s="59" t="s">
        <v>19089</v>
      </c>
      <c r="C11139" s="7" t="s">
        <v>19090</v>
      </c>
      <c r="I11139" s="64"/>
      <c r="J11139" s="65"/>
      <c r="K11139" s="10"/>
      <c r="L11139" s="21">
        <v>88192.923563218399</v>
      </c>
      <c r="M11139" s="68"/>
      <c r="N11139" s="4"/>
    </row>
    <row r="11140" spans="2:14">
      <c r="B11140" s="59" t="s">
        <v>19091</v>
      </c>
      <c r="C11140" s="7" t="s">
        <v>19092</v>
      </c>
      <c r="I11140" s="64"/>
      <c r="J11140" s="65"/>
      <c r="K11140" s="10"/>
      <c r="L11140" s="21">
        <v>59626.858620689651</v>
      </c>
      <c r="M11140" s="68"/>
      <c r="N11140" s="4"/>
    </row>
    <row r="11141" spans="2:14">
      <c r="B11141" s="59" t="s">
        <v>19093</v>
      </c>
      <c r="C11141" s="7" t="s">
        <v>19094</v>
      </c>
      <c r="I11141" s="64"/>
      <c r="J11141" s="65"/>
      <c r="K11141" s="10"/>
      <c r="L11141" s="21">
        <v>62644.282758620691</v>
      </c>
      <c r="M11141" s="68"/>
      <c r="N11141" s="4"/>
    </row>
    <row r="11142" spans="2:14">
      <c r="B11142" s="59" t="s">
        <v>19095</v>
      </c>
      <c r="C11142" s="7" t="s">
        <v>19096</v>
      </c>
      <c r="I11142" s="64"/>
      <c r="J11142" s="65"/>
      <c r="K11142" s="10"/>
      <c r="L11142" s="21">
        <v>67504.335057471268</v>
      </c>
      <c r="M11142" s="68"/>
      <c r="N11142" s="4"/>
    </row>
    <row r="11143" spans="2:14">
      <c r="B11143" s="59" t="s">
        <v>19097</v>
      </c>
      <c r="C11143" s="7" t="s">
        <v>19098</v>
      </c>
      <c r="I11143" s="64"/>
      <c r="J11143" s="65"/>
      <c r="K11143" s="10"/>
      <c r="L11143" s="21">
        <v>61093.958045977008</v>
      </c>
      <c r="M11143" s="68"/>
      <c r="N11143" s="4"/>
    </row>
    <row r="11144" spans="2:14">
      <c r="B11144" s="59" t="s">
        <v>19099</v>
      </c>
      <c r="C11144" s="7" t="s">
        <v>19100</v>
      </c>
      <c r="I11144" s="64"/>
      <c r="J11144" s="65"/>
      <c r="K11144" s="10"/>
      <c r="L11144" s="21">
        <v>64865.48448275862</v>
      </c>
      <c r="M11144" s="68"/>
      <c r="N11144" s="4"/>
    </row>
    <row r="11145" spans="2:14">
      <c r="B11145" s="59" t="s">
        <v>19101</v>
      </c>
      <c r="C11145" s="7" t="s">
        <v>19102</v>
      </c>
      <c r="I11145" s="64"/>
      <c r="J11145" s="65"/>
      <c r="K11145" s="10"/>
      <c r="L11145" s="21">
        <v>70940.422988505743</v>
      </c>
      <c r="M11145" s="68"/>
      <c r="N11145" s="4"/>
    </row>
    <row r="11146" spans="2:14">
      <c r="B11146" s="59" t="s">
        <v>19103</v>
      </c>
      <c r="C11146" s="7" t="s">
        <v>19104</v>
      </c>
      <c r="I11146" s="64"/>
      <c r="J11146" s="65"/>
      <c r="K11146" s="10"/>
      <c r="L11146" s="21">
        <v>84753.283333333326</v>
      </c>
      <c r="M11146" s="68"/>
      <c r="N11146" s="4"/>
    </row>
    <row r="11147" spans="2:14">
      <c r="B11147" s="59" t="s">
        <v>19105</v>
      </c>
      <c r="C11147" s="7" t="s">
        <v>19106</v>
      </c>
      <c r="I11147" s="64"/>
      <c r="J11147" s="65"/>
      <c r="K11147" s="10"/>
      <c r="L11147" s="21">
        <v>89885.340229885056</v>
      </c>
      <c r="M11147" s="68"/>
      <c r="N11147" s="4"/>
    </row>
    <row r="11148" spans="2:14">
      <c r="B11148" s="59" t="s">
        <v>19107</v>
      </c>
      <c r="C11148" s="7" t="s">
        <v>19108</v>
      </c>
      <c r="I11148" s="64"/>
      <c r="J11148" s="65"/>
      <c r="K11148" s="10"/>
      <c r="L11148" s="21">
        <v>94843.841954022995</v>
      </c>
      <c r="M11148" s="68"/>
      <c r="N11148" s="4"/>
    </row>
    <row r="11149" spans="2:14">
      <c r="B11149" s="59" t="s">
        <v>19109</v>
      </c>
      <c r="C11149" s="7" t="s">
        <v>19110</v>
      </c>
      <c r="I11149" s="64"/>
      <c r="J11149" s="65"/>
      <c r="K11149" s="10"/>
      <c r="L11149" s="21">
        <v>89870.623563218396</v>
      </c>
      <c r="M11149" s="68"/>
      <c r="N11149" s="4"/>
    </row>
    <row r="11150" spans="2:14">
      <c r="B11150" s="59" t="s">
        <v>19111</v>
      </c>
      <c r="C11150" s="7" t="s">
        <v>19112</v>
      </c>
      <c r="I11150" s="64"/>
      <c r="J11150" s="65"/>
      <c r="K11150" s="10"/>
      <c r="L11150" s="21">
        <v>64088.545977011498</v>
      </c>
      <c r="M11150" s="68"/>
      <c r="N11150" s="4"/>
    </row>
    <row r="11151" spans="2:14">
      <c r="B11151" s="59" t="s">
        <v>19113</v>
      </c>
      <c r="C11151" s="7" t="s">
        <v>19114</v>
      </c>
      <c r="I11151" s="64"/>
      <c r="J11151" s="65"/>
      <c r="K11151" s="10"/>
      <c r="L11151" s="21">
        <v>67045.073563218393</v>
      </c>
      <c r="M11151" s="68"/>
      <c r="N11151" s="4"/>
    </row>
    <row r="11152" spans="2:14">
      <c r="B11152" s="59" t="s">
        <v>19115</v>
      </c>
      <c r="C11152" s="7" t="s">
        <v>19116</v>
      </c>
      <c r="I11152" s="64"/>
      <c r="J11152" s="65"/>
      <c r="K11152" s="10"/>
      <c r="L11152" s="21">
        <v>71810.736206896545</v>
      </c>
      <c r="M11152" s="68"/>
      <c r="N11152" s="4"/>
    </row>
    <row r="11153" spans="2:14">
      <c r="B11153" s="59" t="s">
        <v>19117</v>
      </c>
      <c r="C11153" s="7" t="s">
        <v>19118</v>
      </c>
      <c r="I11153" s="64"/>
      <c r="J11153" s="65"/>
      <c r="K11153" s="10"/>
      <c r="L11153" s="21">
        <v>65525.704597701144</v>
      </c>
      <c r="M11153" s="68"/>
      <c r="N11153" s="4"/>
    </row>
    <row r="11154" spans="2:14">
      <c r="B11154" s="59" t="s">
        <v>19119</v>
      </c>
      <c r="C11154" s="7" t="s">
        <v>19120</v>
      </c>
      <c r="I11154" s="64"/>
      <c r="J11154" s="65"/>
      <c r="K11154" s="10"/>
      <c r="L11154" s="21">
        <v>69222.125287356321</v>
      </c>
      <c r="M11154" s="68"/>
      <c r="N11154" s="4"/>
    </row>
    <row r="11155" spans="2:14">
      <c r="B11155" s="59" t="s">
        <v>19121</v>
      </c>
      <c r="C11155" s="7" t="s">
        <v>19122</v>
      </c>
      <c r="I11155" s="64"/>
      <c r="J11155" s="65"/>
      <c r="K11155" s="10"/>
      <c r="L11155" s="21">
        <v>75176.793103448275</v>
      </c>
      <c r="M11155" s="68"/>
      <c r="N11155" s="4"/>
    </row>
    <row r="11156" spans="2:14">
      <c r="B11156" s="59" t="s">
        <v>19123</v>
      </c>
      <c r="C11156" s="7" t="s">
        <v>19124</v>
      </c>
      <c r="I11156" s="64"/>
      <c r="J11156" s="65"/>
      <c r="K11156" s="10"/>
      <c r="L11156" s="21">
        <v>88934.339080459773</v>
      </c>
      <c r="M11156" s="68"/>
      <c r="N11156" s="4"/>
    </row>
    <row r="11157" spans="2:14">
      <c r="B11157" s="59" t="s">
        <v>19125</v>
      </c>
      <c r="C11157" s="7" t="s">
        <v>19126</v>
      </c>
      <c r="I11157" s="64"/>
      <c r="J11157" s="65"/>
      <c r="K11157" s="10"/>
      <c r="L11157" s="21">
        <v>92014.182183908051</v>
      </c>
      <c r="M11157" s="68"/>
      <c r="N11157" s="4"/>
    </row>
    <row r="11158" spans="2:14">
      <c r="B11158" s="59" t="s">
        <v>19127</v>
      </c>
      <c r="C11158" s="7" t="s">
        <v>19128</v>
      </c>
      <c r="I11158" s="64"/>
      <c r="J11158" s="65"/>
      <c r="K11158" s="10"/>
      <c r="L11158" s="21">
        <v>96778.829885057465</v>
      </c>
      <c r="M11158" s="68"/>
      <c r="N11158" s="4"/>
    </row>
    <row r="11159" spans="2:14">
      <c r="B11159" s="59" t="s">
        <v>19129</v>
      </c>
      <c r="C11159" s="7" t="s">
        <v>19130</v>
      </c>
      <c r="I11159" s="64"/>
      <c r="J11159" s="65"/>
      <c r="K11159" s="10"/>
      <c r="L11159" s="21">
        <v>94050.664367816091</v>
      </c>
      <c r="M11159" s="68"/>
      <c r="N11159" s="4"/>
    </row>
    <row r="11160" spans="2:14">
      <c r="B11160" s="59" t="s">
        <v>19131</v>
      </c>
      <c r="C11160" s="7" t="s">
        <v>19132</v>
      </c>
      <c r="I11160" s="64"/>
      <c r="J11160" s="65"/>
      <c r="K11160" s="10"/>
      <c r="L11160" s="21">
        <v>63882.512643678165</v>
      </c>
      <c r="M11160" s="68"/>
      <c r="N11160" s="4"/>
    </row>
    <row r="11161" spans="2:14">
      <c r="B11161" s="59" t="s">
        <v>19133</v>
      </c>
      <c r="C11161" s="7" t="s">
        <v>19134</v>
      </c>
      <c r="I11161" s="64"/>
      <c r="J11161" s="65"/>
      <c r="K11161" s="10"/>
      <c r="L11161" s="21">
        <v>66901.459195402305</v>
      </c>
      <c r="M11161" s="68"/>
      <c r="N11161" s="4"/>
    </row>
    <row r="11162" spans="2:14">
      <c r="B11162" s="59" t="s">
        <v>19135</v>
      </c>
      <c r="C11162" s="7" t="s">
        <v>19136</v>
      </c>
      <c r="I11162" s="64"/>
      <c r="J11162" s="65"/>
      <c r="K11162" s="10"/>
      <c r="L11162" s="21">
        <v>71758.974137931044</v>
      </c>
      <c r="M11162" s="68"/>
      <c r="N11162" s="4"/>
    </row>
    <row r="11163" spans="2:14">
      <c r="B11163" s="59" t="s">
        <v>19137</v>
      </c>
      <c r="C11163" s="7" t="s">
        <v>19138</v>
      </c>
      <c r="I11163" s="64"/>
      <c r="J11163" s="65"/>
      <c r="K11163" s="10"/>
      <c r="L11163" s="21">
        <v>65348.597126436776</v>
      </c>
      <c r="M11163" s="68"/>
      <c r="N11163" s="4"/>
    </row>
    <row r="11164" spans="2:14">
      <c r="B11164" s="59" t="s">
        <v>19139</v>
      </c>
      <c r="C11164" s="7" t="s">
        <v>19140</v>
      </c>
      <c r="I11164" s="64"/>
      <c r="J11164" s="65"/>
      <c r="K11164" s="10"/>
      <c r="L11164" s="21">
        <v>69121.138505747134</v>
      </c>
      <c r="M11164" s="68"/>
      <c r="N11164" s="4"/>
    </row>
    <row r="11165" spans="2:14">
      <c r="B11165" s="59" t="s">
        <v>19141</v>
      </c>
      <c r="C11165" s="7" t="s">
        <v>19142</v>
      </c>
      <c r="I11165" s="64"/>
      <c r="J11165" s="65"/>
      <c r="K11165" s="10"/>
      <c r="L11165" s="21">
        <v>75197.091954022995</v>
      </c>
      <c r="M11165" s="68"/>
      <c r="N11165" s="4"/>
    </row>
    <row r="11166" spans="2:14">
      <c r="B11166" s="59" t="s">
        <v>19143</v>
      </c>
      <c r="C11166" s="7" t="s">
        <v>19144</v>
      </c>
      <c r="I11166" s="64"/>
      <c r="J11166" s="65"/>
      <c r="K11166" s="10"/>
      <c r="L11166" s="21">
        <v>88866.33793103449</v>
      </c>
      <c r="M11166" s="68"/>
      <c r="N11166" s="4"/>
    </row>
    <row r="11167" spans="2:14">
      <c r="B11167" s="59" t="s">
        <v>19145</v>
      </c>
      <c r="C11167" s="7" t="s">
        <v>19146</v>
      </c>
      <c r="I11167" s="64"/>
      <c r="J11167" s="65"/>
      <c r="K11167" s="10"/>
      <c r="L11167" s="21">
        <v>92378.546551724139</v>
      </c>
      <c r="M11167" s="68"/>
      <c r="N11167" s="4"/>
    </row>
    <row r="11168" spans="2:14">
      <c r="B11168" s="59" t="s">
        <v>19147</v>
      </c>
      <c r="C11168" s="7" t="s">
        <v>19148</v>
      </c>
      <c r="I11168" s="64"/>
      <c r="J11168" s="65"/>
      <c r="K11168" s="10"/>
      <c r="L11168" s="21">
        <v>97239.613793103461</v>
      </c>
      <c r="M11168" s="68"/>
      <c r="N11168" s="4"/>
    </row>
    <row r="11169" spans="2:14">
      <c r="B11169" s="59" t="s">
        <v>19149</v>
      </c>
      <c r="C11169" s="7" t="s">
        <v>19150</v>
      </c>
      <c r="I11169" s="64"/>
      <c r="J11169" s="65"/>
      <c r="K11169" s="10"/>
      <c r="L11169" s="21">
        <v>93983.678160919546</v>
      </c>
      <c r="M11169" s="68"/>
      <c r="N11169" s="4"/>
    </row>
    <row r="11170" spans="2:14">
      <c r="B11170" s="59" t="s">
        <v>19151</v>
      </c>
      <c r="C11170" s="7" t="s">
        <v>19152</v>
      </c>
      <c r="I11170" s="64"/>
      <c r="J11170" s="65"/>
      <c r="K11170" s="10"/>
      <c r="L11170" s="21">
        <v>71856.408620689661</v>
      </c>
      <c r="M11170" s="68"/>
      <c r="N11170" s="4"/>
    </row>
    <row r="11171" spans="2:14">
      <c r="B11171" s="59" t="s">
        <v>19153</v>
      </c>
      <c r="C11171" s="7" t="s">
        <v>19154</v>
      </c>
      <c r="I11171" s="64"/>
      <c r="J11171" s="65"/>
      <c r="K11171" s="10"/>
      <c r="L11171" s="21">
        <v>74874.340229885056</v>
      </c>
      <c r="M11171" s="68"/>
      <c r="N11171" s="4"/>
    </row>
    <row r="11172" spans="2:14">
      <c r="B11172" s="59" t="s">
        <v>19155</v>
      </c>
      <c r="C11172" s="7" t="s">
        <v>19156</v>
      </c>
      <c r="I11172" s="64"/>
      <c r="J11172" s="65"/>
      <c r="K11172" s="10"/>
      <c r="L11172" s="21">
        <v>79733.885057471256</v>
      </c>
      <c r="M11172" s="68"/>
      <c r="N11172" s="4"/>
    </row>
    <row r="11173" spans="2:14">
      <c r="B11173" s="59" t="s">
        <v>19157</v>
      </c>
      <c r="C11173" s="7" t="s">
        <v>19158</v>
      </c>
      <c r="I11173" s="64"/>
      <c r="J11173" s="65"/>
      <c r="K11173" s="10"/>
      <c r="L11173" s="21">
        <v>73323.000574712642</v>
      </c>
      <c r="M11173" s="68"/>
      <c r="N11173" s="4"/>
    </row>
    <row r="11174" spans="2:14">
      <c r="B11174" s="59" t="s">
        <v>19159</v>
      </c>
      <c r="C11174" s="7" t="s">
        <v>19160</v>
      </c>
      <c r="I11174" s="64"/>
      <c r="J11174" s="65"/>
      <c r="K11174" s="10"/>
      <c r="L11174" s="21">
        <v>77094.527011494254</v>
      </c>
      <c r="M11174" s="68"/>
      <c r="N11174" s="4"/>
    </row>
    <row r="11175" spans="2:14">
      <c r="B11175" s="59" t="s">
        <v>19161</v>
      </c>
      <c r="C11175" s="7" t="s">
        <v>19162</v>
      </c>
      <c r="I11175" s="64"/>
      <c r="J11175" s="65"/>
      <c r="K11175" s="10"/>
      <c r="L11175" s="21">
        <v>83170.480459770115</v>
      </c>
      <c r="M11175" s="68"/>
      <c r="N11175" s="4"/>
    </row>
    <row r="11176" spans="2:14">
      <c r="B11176" s="59" t="s">
        <v>19163</v>
      </c>
      <c r="C11176" s="7" t="s">
        <v>19164</v>
      </c>
      <c r="I11176" s="64"/>
      <c r="J11176" s="65"/>
      <c r="K11176" s="10"/>
      <c r="L11176" s="21">
        <v>94957.51551724138</v>
      </c>
      <c r="M11176" s="68"/>
      <c r="N11176" s="4"/>
    </row>
    <row r="11177" spans="2:14">
      <c r="B11177" s="59" t="s">
        <v>19165</v>
      </c>
      <c r="C11177" s="7" t="s">
        <v>19166</v>
      </c>
      <c r="I11177" s="64"/>
      <c r="J11177" s="65"/>
      <c r="K11177" s="10"/>
      <c r="L11177" s="21">
        <v>100353.45747126437</v>
      </c>
      <c r="M11177" s="68"/>
      <c r="N11177" s="4"/>
    </row>
    <row r="11178" spans="2:14">
      <c r="B11178" s="59" t="s">
        <v>19167</v>
      </c>
      <c r="C11178" s="7" t="s">
        <v>19168</v>
      </c>
      <c r="I11178" s="64"/>
      <c r="J11178" s="65"/>
      <c r="K11178" s="10"/>
      <c r="L11178" s="21">
        <v>105214.01724137932</v>
      </c>
      <c r="M11178" s="68"/>
      <c r="N11178" s="4"/>
    </row>
    <row r="11179" spans="2:14">
      <c r="B11179" s="59" t="s">
        <v>19169</v>
      </c>
      <c r="C11179" s="7" t="s">
        <v>19170</v>
      </c>
      <c r="I11179" s="64"/>
      <c r="J11179" s="65"/>
      <c r="K11179" s="10"/>
      <c r="L11179" s="21">
        <v>100075.36321839082</v>
      </c>
      <c r="M11179" s="68"/>
      <c r="N11179" s="4"/>
    </row>
    <row r="11180" spans="2:14">
      <c r="B11180" s="59" t="s">
        <v>19171</v>
      </c>
      <c r="C11180" s="7" t="s">
        <v>19172</v>
      </c>
      <c r="I11180" s="64"/>
      <c r="J11180" s="65"/>
      <c r="K11180" s="10"/>
      <c r="L11180" s="21">
        <v>68847.611494252866</v>
      </c>
      <c r="M11180" s="68"/>
      <c r="N11180" s="4"/>
    </row>
    <row r="11181" spans="2:14">
      <c r="B11181" s="59" t="s">
        <v>19173</v>
      </c>
      <c r="C11181" s="7" t="s">
        <v>19174</v>
      </c>
      <c r="I11181" s="64"/>
      <c r="J11181" s="65"/>
      <c r="K11181" s="10"/>
      <c r="L11181" s="21">
        <v>71865.035632183906</v>
      </c>
      <c r="M11181" s="68"/>
      <c r="N11181" s="4"/>
    </row>
    <row r="11182" spans="2:14">
      <c r="B11182" s="59" t="s">
        <v>19175</v>
      </c>
      <c r="C11182" s="7" t="s">
        <v>19176</v>
      </c>
      <c r="I11182" s="64"/>
      <c r="J11182" s="65"/>
      <c r="K11182" s="10"/>
      <c r="L11182" s="21">
        <v>76726.102873563214</v>
      </c>
      <c r="M11182" s="68"/>
      <c r="N11182" s="4"/>
    </row>
    <row r="11183" spans="2:14">
      <c r="B11183" s="59" t="s">
        <v>19177</v>
      </c>
      <c r="C11183" s="7" t="s">
        <v>19178</v>
      </c>
      <c r="I11183" s="64"/>
      <c r="J11183" s="65"/>
      <c r="K11183" s="10"/>
      <c r="L11183" s="21">
        <v>70316.233333333337</v>
      </c>
      <c r="M11183" s="68"/>
      <c r="N11183" s="4"/>
    </row>
    <row r="11184" spans="2:14">
      <c r="B11184" s="59" t="s">
        <v>19179</v>
      </c>
      <c r="C11184" s="7" t="s">
        <v>19180</v>
      </c>
      <c r="I11184" s="64"/>
      <c r="J11184" s="65"/>
      <c r="K11184" s="10"/>
      <c r="L11184" s="21">
        <v>74086.237356321843</v>
      </c>
      <c r="M11184" s="68"/>
      <c r="N11184" s="4"/>
    </row>
    <row r="11185" spans="2:14">
      <c r="B11185" s="59" t="s">
        <v>19181</v>
      </c>
      <c r="C11185" s="7" t="s">
        <v>19182</v>
      </c>
      <c r="I11185" s="64"/>
      <c r="J11185" s="65"/>
      <c r="K11185" s="10"/>
      <c r="L11185" s="21">
        <v>80163.205747126442</v>
      </c>
      <c r="M11185" s="68"/>
      <c r="N11185" s="4"/>
    </row>
    <row r="11186" spans="2:14">
      <c r="B11186" s="59" t="s">
        <v>19183</v>
      </c>
      <c r="C11186" s="7" t="s">
        <v>19184</v>
      </c>
      <c r="I11186" s="64"/>
      <c r="J11186" s="65"/>
      <c r="K11186" s="10"/>
      <c r="L11186" s="21">
        <v>95858.784482758623</v>
      </c>
      <c r="M11186" s="68"/>
      <c r="N11186" s="4"/>
    </row>
    <row r="11187" spans="2:14">
      <c r="B11187" s="59" t="s">
        <v>19185</v>
      </c>
      <c r="C11187" s="7" t="s">
        <v>19186</v>
      </c>
      <c r="I11187" s="64"/>
      <c r="J11187" s="65"/>
      <c r="K11187" s="10"/>
      <c r="L11187" s="21">
        <v>97344.660344827586</v>
      </c>
      <c r="M11187" s="68"/>
      <c r="N11187" s="4"/>
    </row>
    <row r="11188" spans="2:14">
      <c r="B11188" s="59" t="s">
        <v>19187</v>
      </c>
      <c r="C11188" s="7" t="s">
        <v>19188</v>
      </c>
      <c r="I11188" s="64"/>
      <c r="J11188" s="65"/>
      <c r="K11188" s="10"/>
      <c r="L11188" s="21">
        <v>102206.23505747126</v>
      </c>
      <c r="M11188" s="68"/>
      <c r="N11188" s="4"/>
    </row>
    <row r="11189" spans="2:14">
      <c r="B11189" s="59" t="s">
        <v>19189</v>
      </c>
      <c r="C11189" s="7" t="s">
        <v>19190</v>
      </c>
      <c r="I11189" s="64"/>
      <c r="J11189" s="65"/>
      <c r="K11189" s="10"/>
      <c r="L11189" s="21">
        <v>100975.61724137931</v>
      </c>
      <c r="M11189" s="68"/>
      <c r="N11189" s="4"/>
    </row>
    <row r="11190" spans="2:14">
      <c r="B11190" s="59" t="s">
        <v>19191</v>
      </c>
      <c r="C11190" s="7" t="s">
        <v>19192</v>
      </c>
      <c r="I11190" s="64"/>
      <c r="J11190" s="65"/>
      <c r="K11190" s="10"/>
      <c r="L11190" s="21">
        <v>78981.81264367816</v>
      </c>
      <c r="M11190" s="68"/>
      <c r="N11190" s="4"/>
    </row>
    <row r="11191" spans="2:14">
      <c r="B11191" s="59" t="s">
        <v>19193</v>
      </c>
      <c r="C11191" s="7" t="s">
        <v>19194</v>
      </c>
      <c r="I11191" s="64"/>
      <c r="J11191" s="65"/>
      <c r="K11191" s="10"/>
      <c r="L11191" s="21">
        <v>81996.69942528737</v>
      </c>
      <c r="M11191" s="68"/>
      <c r="N11191" s="4"/>
    </row>
    <row r="11192" spans="2:14">
      <c r="B11192" s="59" t="s">
        <v>19195</v>
      </c>
      <c r="C11192" s="7" t="s">
        <v>19196</v>
      </c>
      <c r="I11192" s="64"/>
      <c r="J11192" s="65"/>
      <c r="K11192" s="10"/>
      <c r="L11192" s="21">
        <v>86857.259195402294</v>
      </c>
      <c r="M11192" s="68"/>
      <c r="N11192" s="4"/>
    </row>
    <row r="11193" spans="2:14">
      <c r="B11193" s="59" t="s">
        <v>19197</v>
      </c>
      <c r="C11193" s="7" t="s">
        <v>19198</v>
      </c>
      <c r="I11193" s="64"/>
      <c r="J11193" s="65"/>
      <c r="K11193" s="10"/>
      <c r="L11193" s="21">
        <v>80448.91206896551</v>
      </c>
      <c r="M11193" s="68"/>
      <c r="N11193" s="4"/>
    </row>
    <row r="11194" spans="2:14">
      <c r="B11194" s="59" t="s">
        <v>19199</v>
      </c>
      <c r="C11194" s="7" t="s">
        <v>19200</v>
      </c>
      <c r="I11194" s="64"/>
      <c r="J11194" s="65"/>
      <c r="K11194" s="10"/>
      <c r="L11194" s="21">
        <v>84219.423563218385</v>
      </c>
      <c r="M11194" s="68"/>
      <c r="N11194" s="4"/>
    </row>
    <row r="11195" spans="2:14">
      <c r="B11195" s="59" t="s">
        <v>19201</v>
      </c>
      <c r="C11195" s="7" t="s">
        <v>19202</v>
      </c>
      <c r="I11195" s="64"/>
      <c r="J11195" s="65"/>
      <c r="K11195" s="10"/>
      <c r="L11195" s="21">
        <v>90295.37701149426</v>
      </c>
      <c r="M11195" s="68"/>
      <c r="N11195" s="4"/>
    </row>
    <row r="11196" spans="2:14">
      <c r="B11196" s="59" t="s">
        <v>19203</v>
      </c>
      <c r="C11196" s="7" t="s">
        <v>19204</v>
      </c>
      <c r="I11196" s="64"/>
      <c r="J11196" s="65"/>
      <c r="K11196" s="10"/>
      <c r="L11196" s="21">
        <v>103457.15172413792</v>
      </c>
      <c r="M11196" s="68"/>
      <c r="N11196" s="4"/>
    </row>
    <row r="11197" spans="2:14">
      <c r="B11197" s="59" t="s">
        <v>19205</v>
      </c>
      <c r="C11197" s="7" t="s">
        <v>19206</v>
      </c>
      <c r="I11197" s="64"/>
      <c r="J11197" s="65"/>
      <c r="K11197" s="10"/>
      <c r="L11197" s="21">
        <v>107477.84655172414</v>
      </c>
      <c r="M11197" s="68"/>
      <c r="N11197" s="4"/>
    </row>
    <row r="11198" spans="2:14">
      <c r="B11198" s="59" t="s">
        <v>19207</v>
      </c>
      <c r="C11198" s="7" t="s">
        <v>19208</v>
      </c>
      <c r="I11198" s="64"/>
      <c r="J11198" s="65"/>
      <c r="K11198" s="10"/>
      <c r="L11198" s="21">
        <v>112337.89885057471</v>
      </c>
      <c r="M11198" s="68"/>
      <c r="N11198" s="4"/>
    </row>
    <row r="11199" spans="2:14">
      <c r="B11199" s="59" t="s">
        <v>19209</v>
      </c>
      <c r="C11199" s="7" t="s">
        <v>19210</v>
      </c>
      <c r="I11199" s="64"/>
      <c r="J11199" s="65"/>
      <c r="K11199" s="10"/>
      <c r="L11199" s="21">
        <v>108574.99942528736</v>
      </c>
      <c r="M11199" s="68"/>
      <c r="N11199" s="4"/>
    </row>
    <row r="11200" spans="2:14">
      <c r="B11200" s="59" t="s">
        <v>19211</v>
      </c>
      <c r="C11200" s="7" t="s">
        <v>19212</v>
      </c>
      <c r="I11200" s="64"/>
      <c r="J11200" s="65"/>
      <c r="K11200" s="10"/>
      <c r="L11200" s="21">
        <v>86456.356896551719</v>
      </c>
      <c r="M11200" s="68"/>
      <c r="N11200" s="4"/>
    </row>
    <row r="11201" spans="2:14">
      <c r="B11201" s="59" t="s">
        <v>19213</v>
      </c>
      <c r="C11201" s="7" t="s">
        <v>19214</v>
      </c>
      <c r="I11201" s="64"/>
      <c r="J11201" s="65"/>
      <c r="K11201" s="10"/>
      <c r="L11201" s="21">
        <v>89475.303448275852</v>
      </c>
      <c r="M11201" s="68"/>
      <c r="N11201" s="4"/>
    </row>
    <row r="11202" spans="2:14">
      <c r="B11202" s="59" t="s">
        <v>19215</v>
      </c>
      <c r="C11202" s="7" t="s">
        <v>19216</v>
      </c>
      <c r="I11202" s="64"/>
      <c r="J11202" s="65"/>
      <c r="K11202" s="10"/>
      <c r="L11202" s="21">
        <v>94334.848275862067</v>
      </c>
      <c r="M11202" s="68"/>
      <c r="N11202" s="4"/>
    </row>
    <row r="11203" spans="2:14">
      <c r="B11203" s="59" t="s">
        <v>19217</v>
      </c>
      <c r="C11203" s="7" t="s">
        <v>19218</v>
      </c>
      <c r="I11203" s="64"/>
      <c r="J11203" s="65"/>
      <c r="K11203" s="10"/>
      <c r="L11203" s="21">
        <v>87924.471264367807</v>
      </c>
      <c r="M11203" s="68"/>
      <c r="N11203" s="4"/>
    </row>
    <row r="11204" spans="2:14">
      <c r="B11204" s="59" t="s">
        <v>19219</v>
      </c>
      <c r="C11204" s="7" t="s">
        <v>19220</v>
      </c>
      <c r="I11204" s="64"/>
      <c r="J11204" s="65"/>
      <c r="K11204" s="10"/>
      <c r="L11204" s="21">
        <v>91694.475287356312</v>
      </c>
      <c r="M11204" s="68"/>
      <c r="N11204" s="4"/>
    </row>
    <row r="11205" spans="2:14">
      <c r="B11205" s="59" t="s">
        <v>19221</v>
      </c>
      <c r="C11205" s="7" t="s">
        <v>19222</v>
      </c>
      <c r="I11205" s="64"/>
      <c r="J11205" s="65"/>
      <c r="K11205" s="10"/>
      <c r="L11205" s="21">
        <v>97769.921264367818</v>
      </c>
      <c r="M11205" s="68"/>
      <c r="N11205" s="4"/>
    </row>
    <row r="11206" spans="2:14">
      <c r="B11206" s="59" t="s">
        <v>19223</v>
      </c>
      <c r="C11206" s="7" t="s">
        <v>19224</v>
      </c>
      <c r="I11206" s="64"/>
      <c r="J11206" s="65"/>
      <c r="K11206" s="10"/>
      <c r="L11206" s="21">
        <v>110681.51264367816</v>
      </c>
      <c r="M11206" s="68"/>
      <c r="N11206" s="4"/>
    </row>
    <row r="11207" spans="2:14">
      <c r="B11207" s="59" t="s">
        <v>19225</v>
      </c>
      <c r="C11207" s="7" t="s">
        <v>19226</v>
      </c>
      <c r="I11207" s="64"/>
      <c r="J11207" s="65"/>
      <c r="K11207" s="10"/>
      <c r="L11207" s="21">
        <v>114952.3908045977</v>
      </c>
      <c r="M11207" s="68"/>
      <c r="N11207" s="4"/>
    </row>
    <row r="11208" spans="2:14">
      <c r="B11208" s="59" t="s">
        <v>19227</v>
      </c>
      <c r="C11208" s="7" t="s">
        <v>19228</v>
      </c>
      <c r="I11208" s="64"/>
      <c r="J11208" s="65"/>
      <c r="K11208" s="10"/>
      <c r="L11208" s="21">
        <v>119814.47298850575</v>
      </c>
      <c r="M11208" s="68"/>
      <c r="N11208" s="4"/>
    </row>
    <row r="11209" spans="2:14">
      <c r="B11209" s="59" t="s">
        <v>19229</v>
      </c>
      <c r="C11209" s="7" t="s">
        <v>19230</v>
      </c>
      <c r="I11209" s="64"/>
      <c r="J11209" s="65"/>
      <c r="K11209" s="10"/>
      <c r="L11209" s="21">
        <v>115799.86781609195</v>
      </c>
      <c r="M11209" s="68"/>
      <c r="N11209" s="4"/>
    </row>
    <row r="11210" spans="2:14">
      <c r="B11210" s="59" t="s">
        <v>19231</v>
      </c>
      <c r="C11210" s="7" t="s">
        <v>19232</v>
      </c>
      <c r="I11210" s="64"/>
      <c r="J11210" s="65"/>
      <c r="K11210" s="10"/>
      <c r="L11210" s="21">
        <v>89049.535057471265</v>
      </c>
      <c r="M11210" s="68"/>
      <c r="N11210" s="4"/>
    </row>
    <row r="11211" spans="2:14">
      <c r="B11211" s="59" t="s">
        <v>19233</v>
      </c>
      <c r="C11211" s="7" t="s">
        <v>19234</v>
      </c>
      <c r="I11211" s="64"/>
      <c r="J11211" s="65"/>
      <c r="K11211" s="10"/>
      <c r="L11211" s="21">
        <v>92068.989080459767</v>
      </c>
      <c r="M11211" s="68"/>
      <c r="N11211" s="4"/>
    </row>
    <row r="11212" spans="2:14">
      <c r="B11212" s="59" t="s">
        <v>19235</v>
      </c>
      <c r="C11212" s="7" t="s">
        <v>19236</v>
      </c>
      <c r="I11212" s="64"/>
      <c r="J11212" s="65"/>
      <c r="K11212" s="10"/>
      <c r="L11212" s="21">
        <v>96928.533908045982</v>
      </c>
      <c r="M11212" s="68"/>
      <c r="N11212" s="4"/>
    </row>
    <row r="11213" spans="2:14">
      <c r="B11213" s="59" t="s">
        <v>19237</v>
      </c>
      <c r="C11213" s="7" t="s">
        <v>19238</v>
      </c>
      <c r="I11213" s="64"/>
      <c r="J11213" s="65"/>
      <c r="K11213" s="10"/>
      <c r="L11213" s="21">
        <v>90517.141954022984</v>
      </c>
      <c r="M11213" s="68"/>
      <c r="N11213" s="4"/>
    </row>
    <row r="11214" spans="2:14">
      <c r="B11214" s="59" t="s">
        <v>19239</v>
      </c>
      <c r="C11214" s="7" t="s">
        <v>19240</v>
      </c>
      <c r="I11214" s="64"/>
      <c r="J11214" s="65"/>
      <c r="K11214" s="10"/>
      <c r="L11214" s="21">
        <v>94288.160919540227</v>
      </c>
      <c r="M11214" s="68"/>
      <c r="N11214" s="4"/>
    </row>
    <row r="11215" spans="2:14">
      <c r="B11215" s="59" t="s">
        <v>19241</v>
      </c>
      <c r="C11215" s="7" t="s">
        <v>19242</v>
      </c>
      <c r="I11215" s="64"/>
      <c r="J11215" s="65"/>
      <c r="K11215" s="10"/>
      <c r="L11215" s="21">
        <v>100365.63678160921</v>
      </c>
      <c r="M11215" s="68"/>
      <c r="N11215" s="4"/>
    </row>
    <row r="11216" spans="2:14">
      <c r="B11216" s="59" t="s">
        <v>19243</v>
      </c>
      <c r="C11216" s="7" t="s">
        <v>19244</v>
      </c>
      <c r="I11216" s="64"/>
      <c r="J11216" s="65"/>
      <c r="K11216" s="10"/>
      <c r="L11216" s="21">
        <v>113188.42068965518</v>
      </c>
      <c r="M11216" s="68"/>
      <c r="N11216" s="4"/>
    </row>
    <row r="11217" spans="2:14">
      <c r="B11217" s="59" t="s">
        <v>19245</v>
      </c>
      <c r="C11217" s="7" t="s">
        <v>19246</v>
      </c>
      <c r="I11217" s="64"/>
      <c r="J11217" s="65"/>
      <c r="K11217" s="10"/>
      <c r="L11217" s="21">
        <v>117547.59885057472</v>
      </c>
      <c r="M11217" s="68"/>
      <c r="N11217" s="4"/>
    </row>
    <row r="11218" spans="2:14">
      <c r="B11218" s="59" t="s">
        <v>19247</v>
      </c>
      <c r="C11218" s="7" t="s">
        <v>19248</v>
      </c>
      <c r="I11218" s="64"/>
      <c r="J11218" s="65"/>
      <c r="K11218" s="10"/>
      <c r="L11218" s="21">
        <v>122408.15862068966</v>
      </c>
      <c r="M11218" s="68"/>
      <c r="N11218" s="4"/>
    </row>
    <row r="11219" spans="2:14">
      <c r="B11219" s="59" t="s">
        <v>19249</v>
      </c>
      <c r="C11219" s="7" t="s">
        <v>19250</v>
      </c>
      <c r="I11219" s="64"/>
      <c r="J11219" s="65"/>
      <c r="K11219" s="10"/>
      <c r="L11219" s="21">
        <v>118306.2683908046</v>
      </c>
      <c r="M11219" s="68"/>
      <c r="N11219" s="4"/>
    </row>
    <row r="11220" spans="2:14">
      <c r="B11220" s="59" t="s">
        <v>19251</v>
      </c>
      <c r="C11220" s="7" t="s">
        <v>19252</v>
      </c>
      <c r="I11220" s="64"/>
      <c r="J11220" s="65"/>
      <c r="K11220" s="10"/>
      <c r="L11220" s="21">
        <v>97253.315517241383</v>
      </c>
      <c r="M11220" s="68"/>
      <c r="N11220" s="4"/>
    </row>
    <row r="11221" spans="2:14">
      <c r="B11221" s="59" t="s">
        <v>19253</v>
      </c>
      <c r="C11221" s="7" t="s">
        <v>19254</v>
      </c>
      <c r="I11221" s="64"/>
      <c r="J11221" s="65"/>
      <c r="K11221" s="10"/>
      <c r="L11221" s="21">
        <v>100211.36551724139</v>
      </c>
      <c r="M11221" s="68"/>
      <c r="N11221" s="4"/>
    </row>
    <row r="11222" spans="2:14">
      <c r="B11222" s="59" t="s">
        <v>19255</v>
      </c>
      <c r="C11222" s="7" t="s">
        <v>19256</v>
      </c>
      <c r="I11222" s="64"/>
      <c r="J11222" s="65"/>
      <c r="K11222" s="10"/>
      <c r="L11222" s="21">
        <v>104973.47586206897</v>
      </c>
      <c r="M11222" s="68"/>
      <c r="N11222" s="4"/>
    </row>
    <row r="11223" spans="2:14">
      <c r="B11223" s="59" t="s">
        <v>19257</v>
      </c>
      <c r="C11223" s="7" t="s">
        <v>19258</v>
      </c>
      <c r="I11223" s="64"/>
      <c r="J11223" s="65"/>
      <c r="K11223" s="10"/>
      <c r="L11223" s="21">
        <v>98691.489080459767</v>
      </c>
      <c r="M11223" s="68"/>
      <c r="N11223" s="4"/>
    </row>
    <row r="11224" spans="2:14">
      <c r="B11224" s="59" t="s">
        <v>19259</v>
      </c>
      <c r="C11224" s="7" t="s">
        <v>19260</v>
      </c>
      <c r="I11224" s="64"/>
      <c r="J11224" s="65"/>
      <c r="K11224" s="10"/>
      <c r="L11224" s="21">
        <v>102386.38735632185</v>
      </c>
      <c r="M11224" s="68"/>
      <c r="N11224" s="4"/>
    </row>
    <row r="11225" spans="2:14">
      <c r="B11225" s="59" t="s">
        <v>19261</v>
      </c>
      <c r="C11225" s="7" t="s">
        <v>19262</v>
      </c>
      <c r="I11225" s="64"/>
      <c r="J11225" s="65"/>
      <c r="K11225" s="10"/>
      <c r="L11225" s="21">
        <v>108342.5775862069</v>
      </c>
      <c r="M11225" s="68"/>
      <c r="N11225" s="4"/>
    </row>
    <row r="11226" spans="2:14">
      <c r="B11226" s="59" t="s">
        <v>19263</v>
      </c>
      <c r="C11226" s="7" t="s">
        <v>19264</v>
      </c>
      <c r="I11226" s="64"/>
      <c r="J11226" s="65"/>
      <c r="K11226" s="10"/>
      <c r="L11226" s="21">
        <v>120984.19425287355</v>
      </c>
      <c r="M11226" s="68"/>
      <c r="N11226" s="4"/>
    </row>
    <row r="11227" spans="2:14">
      <c r="B11227" s="59" t="s">
        <v>19265</v>
      </c>
      <c r="C11227" s="7" t="s">
        <v>19266</v>
      </c>
      <c r="I11227" s="64"/>
      <c r="J11227" s="65"/>
      <c r="K11227" s="10"/>
      <c r="L11227" s="21">
        <v>125180.9816091954</v>
      </c>
      <c r="M11227" s="68"/>
      <c r="N11227" s="4"/>
    </row>
    <row r="11228" spans="2:14">
      <c r="B11228" s="59" t="s">
        <v>19267</v>
      </c>
      <c r="C11228" s="7" t="s">
        <v>19268</v>
      </c>
      <c r="I11228" s="64"/>
      <c r="J11228" s="65"/>
      <c r="K11228" s="10"/>
      <c r="L11228" s="21">
        <v>129943.091954023</v>
      </c>
      <c r="M11228" s="68"/>
      <c r="N11228" s="4"/>
    </row>
    <row r="11229" spans="2:14">
      <c r="B11229" s="59" t="s">
        <v>19269</v>
      </c>
      <c r="C11229" s="7" t="s">
        <v>19270</v>
      </c>
      <c r="I11229" s="64"/>
      <c r="J11229" s="65"/>
      <c r="K11229" s="10"/>
      <c r="L11229" s="21">
        <v>126101.02701149425</v>
      </c>
      <c r="M11229" s="68"/>
      <c r="N11229" s="4"/>
    </row>
    <row r="11230" spans="2:14">
      <c r="B11230" s="59" t="s">
        <v>19271</v>
      </c>
      <c r="C11230" s="7" t="s">
        <v>19272</v>
      </c>
      <c r="I11230" s="64"/>
      <c r="J11230" s="65"/>
      <c r="K11230" s="10"/>
      <c r="L11230" s="21">
        <v>81350.688505747123</v>
      </c>
      <c r="M11230" s="68"/>
      <c r="N11230" s="4"/>
    </row>
    <row r="11231" spans="2:14">
      <c r="B11231" s="59" t="s">
        <v>19273</v>
      </c>
      <c r="C11231" s="7" t="s">
        <v>19274</v>
      </c>
      <c r="I11231" s="64"/>
      <c r="J11231" s="65"/>
      <c r="K11231" s="10"/>
      <c r="L11231" s="21">
        <v>84367.097701149425</v>
      </c>
      <c r="M11231" s="68"/>
      <c r="N11231" s="4"/>
    </row>
    <row r="11232" spans="2:14">
      <c r="B11232" s="59" t="s">
        <v>19275</v>
      </c>
      <c r="C11232" s="7" t="s">
        <v>19276</v>
      </c>
      <c r="I11232" s="64"/>
      <c r="J11232" s="65"/>
      <c r="K11232" s="10"/>
      <c r="L11232" s="21">
        <v>89228.672413793116</v>
      </c>
      <c r="M11232" s="68"/>
      <c r="N11232" s="4"/>
    </row>
    <row r="11233" spans="2:14">
      <c r="B11233" s="59" t="s">
        <v>19277</v>
      </c>
      <c r="C11233" s="7" t="s">
        <v>19278</v>
      </c>
      <c r="I11233" s="64"/>
      <c r="J11233" s="65"/>
      <c r="K11233" s="10"/>
      <c r="L11233" s="21">
        <v>82816.26551724138</v>
      </c>
      <c r="M11233" s="68"/>
      <c r="N11233" s="4"/>
    </row>
    <row r="11234" spans="2:14">
      <c r="B11234" s="59" t="s">
        <v>19279</v>
      </c>
      <c r="C11234" s="7" t="s">
        <v>19280</v>
      </c>
      <c r="I11234" s="64"/>
      <c r="J11234" s="65"/>
      <c r="K11234" s="10"/>
      <c r="L11234" s="21">
        <v>86587.791954022992</v>
      </c>
      <c r="M11234" s="68"/>
      <c r="N11234" s="4"/>
    </row>
    <row r="11235" spans="2:14">
      <c r="B11235" s="59" t="s">
        <v>19281</v>
      </c>
      <c r="C11235" s="7" t="s">
        <v>19282</v>
      </c>
      <c r="I11235" s="64"/>
      <c r="J11235" s="65"/>
      <c r="K11235" s="10"/>
      <c r="L11235" s="21">
        <v>92664.252873563208</v>
      </c>
      <c r="M11235" s="68"/>
      <c r="N11235" s="4"/>
    </row>
    <row r="11236" spans="2:14">
      <c r="B11236" s="59" t="s">
        <v>19283</v>
      </c>
      <c r="C11236" s="7" t="s">
        <v>19284</v>
      </c>
      <c r="I11236" s="64"/>
      <c r="J11236" s="65"/>
      <c r="K11236" s="10"/>
      <c r="L11236" s="21">
        <v>114266.28965517243</v>
      </c>
      <c r="M11236" s="68"/>
      <c r="N11236" s="4"/>
    </row>
    <row r="11237" spans="2:14">
      <c r="B11237" s="59" t="s">
        <v>19285</v>
      </c>
      <c r="C11237" s="7" t="s">
        <v>19286</v>
      </c>
      <c r="I11237" s="64"/>
      <c r="J11237" s="65"/>
      <c r="K11237" s="10"/>
      <c r="L11237" s="21">
        <v>109846.7224137931</v>
      </c>
      <c r="M11237" s="68"/>
      <c r="N11237" s="4"/>
    </row>
    <row r="11238" spans="2:14">
      <c r="B11238" s="59" t="s">
        <v>19287</v>
      </c>
      <c r="C11238" s="7" t="s">
        <v>19288</v>
      </c>
      <c r="I11238" s="64"/>
      <c r="J11238" s="65"/>
      <c r="K11238" s="10"/>
      <c r="L11238" s="21">
        <v>114707.28218390804</v>
      </c>
      <c r="M11238" s="68"/>
      <c r="N11238" s="4"/>
    </row>
    <row r="11239" spans="2:14">
      <c r="B11239" s="59" t="s">
        <v>19289</v>
      </c>
      <c r="C11239" s="7" t="s">
        <v>19290</v>
      </c>
      <c r="I11239" s="64"/>
      <c r="J11239" s="65"/>
      <c r="K11239" s="10"/>
      <c r="L11239" s="21">
        <v>119384.13735632184</v>
      </c>
      <c r="M11239" s="68"/>
      <c r="N11239" s="4"/>
    </row>
    <row r="11240" spans="2:14">
      <c r="B11240" s="59" t="s">
        <v>19291</v>
      </c>
      <c r="C11240" s="7" t="s">
        <v>19292</v>
      </c>
      <c r="I11240" s="64"/>
      <c r="J11240" s="65"/>
      <c r="K11240" s="10"/>
      <c r="L11240" s="21">
        <v>102213.84712643678</v>
      </c>
      <c r="M11240" s="68"/>
      <c r="N11240" s="4"/>
    </row>
    <row r="11241" spans="2:14">
      <c r="B11241" s="59" t="s">
        <v>19293</v>
      </c>
      <c r="C11241" s="7" t="s">
        <v>19294</v>
      </c>
      <c r="I11241" s="64"/>
      <c r="J11241" s="65"/>
      <c r="K11241" s="10"/>
      <c r="L11241" s="21">
        <v>105231.27126436782</v>
      </c>
      <c r="M11241" s="68"/>
      <c r="N11241" s="4"/>
    </row>
    <row r="11242" spans="2:14">
      <c r="B11242" s="59" t="s">
        <v>19295</v>
      </c>
      <c r="C11242" s="7" t="s">
        <v>19296</v>
      </c>
      <c r="I11242" s="64"/>
      <c r="J11242" s="65"/>
      <c r="K11242" s="10"/>
      <c r="L11242" s="21">
        <v>110092.84597701149</v>
      </c>
      <c r="M11242" s="68"/>
      <c r="N11242" s="4"/>
    </row>
    <row r="11243" spans="2:14">
      <c r="B11243" s="59" t="s">
        <v>19297</v>
      </c>
      <c r="C11243" s="7" t="s">
        <v>19298</v>
      </c>
      <c r="I11243" s="64"/>
      <c r="J11243" s="65"/>
      <c r="K11243" s="10"/>
      <c r="L11243" s="21">
        <v>103681.45402298852</v>
      </c>
      <c r="M11243" s="68"/>
      <c r="N11243" s="4"/>
    </row>
    <row r="11244" spans="2:14">
      <c r="B11244" s="59" t="s">
        <v>19299</v>
      </c>
      <c r="C11244" s="7" t="s">
        <v>19300</v>
      </c>
      <c r="I11244" s="64"/>
      <c r="J11244" s="65"/>
      <c r="K11244" s="10"/>
      <c r="L11244" s="21">
        <v>107452.47298850576</v>
      </c>
      <c r="M11244" s="68"/>
      <c r="N11244" s="4"/>
    </row>
    <row r="11245" spans="2:14">
      <c r="B11245" s="59" t="s">
        <v>19301</v>
      </c>
      <c r="C11245" s="7" t="s">
        <v>19302</v>
      </c>
      <c r="I11245" s="64"/>
      <c r="J11245" s="65"/>
      <c r="K11245" s="10"/>
      <c r="L11245" s="21">
        <v>113530.45632183908</v>
      </c>
      <c r="M11245" s="68"/>
      <c r="N11245" s="4"/>
    </row>
    <row r="11246" spans="2:14">
      <c r="B11246" s="59" t="s">
        <v>19303</v>
      </c>
      <c r="C11246" s="7" t="s">
        <v>19304</v>
      </c>
      <c r="I11246" s="64"/>
      <c r="J11246" s="65"/>
      <c r="K11246" s="10"/>
      <c r="L11246" s="21">
        <v>136446.33620689655</v>
      </c>
      <c r="M11246" s="68"/>
      <c r="N11246" s="4"/>
    </row>
    <row r="11247" spans="2:14">
      <c r="B11247" s="59" t="s">
        <v>19305</v>
      </c>
      <c r="C11247" s="7" t="s">
        <v>19306</v>
      </c>
      <c r="I11247" s="64"/>
      <c r="J11247" s="65"/>
      <c r="K11247" s="10"/>
      <c r="L11247" s="21">
        <v>130710.38850574713</v>
      </c>
      <c r="M11247" s="68"/>
      <c r="N11247" s="4"/>
    </row>
    <row r="11248" spans="2:14">
      <c r="B11248" s="59" t="s">
        <v>19307</v>
      </c>
      <c r="C11248" s="7" t="s">
        <v>19308</v>
      </c>
      <c r="I11248" s="64"/>
      <c r="J11248" s="65"/>
      <c r="K11248" s="10"/>
      <c r="L11248" s="21">
        <v>144116.25689655173</v>
      </c>
      <c r="M11248" s="68"/>
      <c r="N11248" s="4"/>
    </row>
    <row r="11249" spans="2:14">
      <c r="B11249" s="59" t="s">
        <v>19309</v>
      </c>
      <c r="C11249" s="7" t="s">
        <v>19310</v>
      </c>
      <c r="I11249" s="64"/>
      <c r="J11249" s="65"/>
      <c r="K11249" s="10"/>
      <c r="L11249" s="21">
        <v>135572.97816091953</v>
      </c>
      <c r="M11249" s="68"/>
      <c r="N11249" s="4"/>
    </row>
    <row r="11250" spans="2:14">
      <c r="B11250" s="59" t="s">
        <v>19311</v>
      </c>
      <c r="C11250" s="7" t="s">
        <v>19312</v>
      </c>
      <c r="I11250" s="64"/>
      <c r="J11250" s="65"/>
      <c r="K11250" s="10"/>
      <c r="L11250" s="21">
        <v>110294.81954022989</v>
      </c>
      <c r="M11250" s="68"/>
      <c r="N11250" s="4"/>
    </row>
    <row r="11251" spans="2:14">
      <c r="B11251" s="59" t="s">
        <v>19313</v>
      </c>
      <c r="C11251" s="7" t="s">
        <v>19314</v>
      </c>
      <c r="I11251" s="64"/>
      <c r="J11251" s="65"/>
      <c r="K11251" s="10"/>
      <c r="L11251" s="21">
        <v>113310.72126436782</v>
      </c>
      <c r="M11251" s="68"/>
      <c r="N11251" s="4"/>
    </row>
    <row r="11252" spans="2:14">
      <c r="B11252" s="59" t="s">
        <v>19315</v>
      </c>
      <c r="C11252" s="7" t="s">
        <v>19316</v>
      </c>
      <c r="I11252" s="64"/>
      <c r="J11252" s="65"/>
      <c r="K11252" s="10"/>
      <c r="L11252" s="21">
        <v>118171.28103448276</v>
      </c>
      <c r="M11252" s="68"/>
      <c r="N11252" s="4"/>
    </row>
    <row r="11253" spans="2:14">
      <c r="B11253" s="59" t="s">
        <v>19317</v>
      </c>
      <c r="C11253" s="7" t="s">
        <v>19318</v>
      </c>
      <c r="I11253" s="64"/>
      <c r="J11253" s="65"/>
      <c r="K11253" s="10"/>
      <c r="L11253" s="21">
        <v>111760.9040229885</v>
      </c>
      <c r="M11253" s="68"/>
      <c r="N11253" s="4"/>
    </row>
    <row r="11254" spans="2:14">
      <c r="B11254" s="59" t="s">
        <v>19319</v>
      </c>
      <c r="C11254" s="7" t="s">
        <v>19320</v>
      </c>
      <c r="I11254" s="64"/>
      <c r="J11254" s="65"/>
      <c r="K11254" s="10"/>
      <c r="L11254" s="21">
        <v>115533.95287356322</v>
      </c>
      <c r="M11254" s="68"/>
      <c r="N11254" s="4"/>
    </row>
    <row r="11255" spans="2:14">
      <c r="B11255" s="59" t="s">
        <v>19321</v>
      </c>
      <c r="C11255" s="7" t="s">
        <v>19322</v>
      </c>
      <c r="I11255" s="64"/>
      <c r="J11255" s="65"/>
      <c r="K11255" s="10"/>
      <c r="L11255" s="21">
        <v>121609.39885057471</v>
      </c>
      <c r="M11255" s="68"/>
      <c r="N11255" s="4"/>
    </row>
    <row r="11256" spans="2:14">
      <c r="B11256" s="59" t="s">
        <v>19323</v>
      </c>
      <c r="C11256" s="7" t="s">
        <v>19324</v>
      </c>
      <c r="I11256" s="64"/>
      <c r="J11256" s="65"/>
      <c r="K11256" s="10"/>
      <c r="L11256" s="21">
        <v>133718.17068965518</v>
      </c>
      <c r="M11256" s="68"/>
      <c r="N11256" s="4"/>
    </row>
    <row r="11257" spans="2:14">
      <c r="B11257" s="59" t="s">
        <v>19325</v>
      </c>
      <c r="C11257" s="7" t="s">
        <v>19326</v>
      </c>
      <c r="I11257" s="64"/>
      <c r="J11257" s="65"/>
      <c r="K11257" s="10"/>
      <c r="L11257" s="21">
        <v>138788.82356321841</v>
      </c>
      <c r="M11257" s="68"/>
      <c r="N11257" s="4"/>
    </row>
    <row r="11258" spans="2:14">
      <c r="B11258" s="59" t="s">
        <v>19327</v>
      </c>
      <c r="C11258" s="7" t="s">
        <v>19328</v>
      </c>
      <c r="I11258" s="64"/>
      <c r="J11258" s="65"/>
      <c r="K11258" s="10"/>
      <c r="L11258" s="21">
        <v>143651.92068965518</v>
      </c>
      <c r="M11258" s="68"/>
      <c r="N11258" s="4"/>
    </row>
    <row r="11259" spans="2:14">
      <c r="B11259" s="59" t="s">
        <v>19329</v>
      </c>
      <c r="C11259" s="7" t="s">
        <v>19330</v>
      </c>
      <c r="I11259" s="64"/>
      <c r="J11259" s="65"/>
      <c r="K11259" s="10"/>
      <c r="L11259" s="21">
        <v>138836.52586206896</v>
      </c>
      <c r="M11259" s="68"/>
      <c r="N11259" s="4"/>
    </row>
    <row r="11260" spans="2:14">
      <c r="B11260" s="59" t="s">
        <v>19331</v>
      </c>
      <c r="C11260" s="7" t="s">
        <v>19332</v>
      </c>
      <c r="I11260" s="64"/>
      <c r="J11260" s="65"/>
      <c r="K11260" s="10"/>
      <c r="L11260" s="21">
        <v>113603.53218390806</v>
      </c>
      <c r="M11260" s="68"/>
      <c r="N11260" s="4"/>
    </row>
    <row r="11261" spans="2:14">
      <c r="B11261" s="59" t="s">
        <v>19333</v>
      </c>
      <c r="C11261" s="7" t="s">
        <v>19334</v>
      </c>
      <c r="I11261" s="64"/>
      <c r="J11261" s="65"/>
      <c r="K11261" s="10"/>
      <c r="L11261" s="21">
        <v>116620.95632183908</v>
      </c>
      <c r="M11261" s="68"/>
      <c r="N11261" s="4"/>
    </row>
    <row r="11262" spans="2:14">
      <c r="B11262" s="59" t="s">
        <v>19335</v>
      </c>
      <c r="C11262" s="7" t="s">
        <v>19336</v>
      </c>
      <c r="I11262" s="64"/>
      <c r="J11262" s="65"/>
      <c r="K11262" s="10"/>
      <c r="L11262" s="21">
        <v>121481.00862068965</v>
      </c>
      <c r="M11262" s="68"/>
      <c r="N11262" s="4"/>
    </row>
    <row r="11263" spans="2:14">
      <c r="B11263" s="59" t="s">
        <v>19337</v>
      </c>
      <c r="C11263" s="7" t="s">
        <v>19338</v>
      </c>
      <c r="I11263" s="64"/>
      <c r="J11263" s="65"/>
      <c r="K11263" s="10"/>
      <c r="L11263" s="21">
        <v>115070.63160919541</v>
      </c>
      <c r="M11263" s="68"/>
      <c r="N11263" s="4"/>
    </row>
    <row r="11264" spans="2:14">
      <c r="B11264" s="59" t="s">
        <v>19339</v>
      </c>
      <c r="C11264" s="7" t="s">
        <v>19340</v>
      </c>
      <c r="I11264" s="64"/>
      <c r="J11264" s="65"/>
      <c r="K11264" s="10"/>
      <c r="L11264" s="21">
        <v>118841.14310344828</v>
      </c>
      <c r="M11264" s="68"/>
      <c r="N11264" s="4"/>
    </row>
    <row r="11265" spans="2:14">
      <c r="B11265" s="59" t="s">
        <v>19341</v>
      </c>
      <c r="C11265" s="7" t="s">
        <v>19342</v>
      </c>
      <c r="I11265" s="64"/>
      <c r="J11265" s="65"/>
      <c r="K11265" s="10"/>
      <c r="L11265" s="21">
        <v>124916.58908045976</v>
      </c>
      <c r="M11265" s="68"/>
      <c r="N11265" s="4"/>
    </row>
    <row r="11266" spans="2:14">
      <c r="B11266" s="59" t="s">
        <v>19343</v>
      </c>
      <c r="C11266" s="7" t="s">
        <v>19344</v>
      </c>
      <c r="I11266" s="64"/>
      <c r="J11266" s="65"/>
      <c r="K11266" s="10"/>
      <c r="L11266" s="21">
        <v>136916.25459770116</v>
      </c>
      <c r="M11266" s="68"/>
      <c r="N11266" s="4"/>
    </row>
    <row r="11267" spans="2:14">
      <c r="B11267" s="59" t="s">
        <v>19345</v>
      </c>
      <c r="C11267" s="7" t="s">
        <v>19346</v>
      </c>
      <c r="I11267" s="64"/>
      <c r="J11267" s="65"/>
      <c r="K11267" s="10"/>
      <c r="L11267" s="21">
        <v>142098.0436781609</v>
      </c>
      <c r="M11267" s="68"/>
      <c r="N11267" s="4"/>
    </row>
    <row r="11268" spans="2:14">
      <c r="B11268" s="59" t="s">
        <v>19347</v>
      </c>
      <c r="C11268" s="7" t="s">
        <v>19348</v>
      </c>
      <c r="I11268" s="64"/>
      <c r="J11268" s="65"/>
      <c r="K11268" s="10"/>
      <c r="L11268" s="21">
        <v>146959.61839080459</v>
      </c>
      <c r="M11268" s="68"/>
      <c r="N11268" s="4"/>
    </row>
    <row r="11269" spans="2:14">
      <c r="B11269" s="59" t="s">
        <v>19349</v>
      </c>
      <c r="C11269" s="7" t="s">
        <v>19350</v>
      </c>
      <c r="I11269" s="64"/>
      <c r="J11269" s="65"/>
      <c r="K11269" s="10"/>
      <c r="L11269" s="21">
        <v>142033.08735632183</v>
      </c>
      <c r="M11269" s="68"/>
      <c r="N11269" s="4"/>
    </row>
    <row r="11270" spans="2:14">
      <c r="B11270" s="59" t="s">
        <v>19351</v>
      </c>
      <c r="C11270" s="7" t="s">
        <v>19352</v>
      </c>
      <c r="I11270" s="64"/>
      <c r="J11270" s="65"/>
      <c r="K11270" s="10"/>
      <c r="L11270" s="21">
        <v>126697.81321839082</v>
      </c>
      <c r="M11270" s="68"/>
      <c r="N11270" s="4"/>
    </row>
    <row r="11271" spans="2:14">
      <c r="B11271" s="59" t="s">
        <v>19353</v>
      </c>
      <c r="C11271" s="7" t="s">
        <v>19354</v>
      </c>
      <c r="I11271" s="64"/>
      <c r="J11271" s="65"/>
      <c r="K11271" s="10"/>
      <c r="L11271" s="21">
        <v>129715.23735632184</v>
      </c>
      <c r="M11271" s="68"/>
      <c r="N11271" s="4"/>
    </row>
    <row r="11272" spans="2:14">
      <c r="B11272" s="59" t="s">
        <v>19355</v>
      </c>
      <c r="C11272" s="7" t="s">
        <v>19356</v>
      </c>
      <c r="I11272" s="64"/>
      <c r="J11272" s="65"/>
      <c r="K11272" s="10"/>
      <c r="L11272" s="21">
        <v>134575.79712643678</v>
      </c>
      <c r="M11272" s="68"/>
      <c r="N11272" s="4"/>
    </row>
    <row r="11273" spans="2:14">
      <c r="B11273" s="59" t="s">
        <v>19357</v>
      </c>
      <c r="C11273" s="7" t="s">
        <v>19358</v>
      </c>
      <c r="I11273" s="64"/>
      <c r="J11273" s="65"/>
      <c r="K11273" s="10"/>
      <c r="L11273" s="21">
        <v>128163.89770114943</v>
      </c>
      <c r="M11273" s="68"/>
      <c r="N11273" s="4"/>
    </row>
    <row r="11274" spans="2:14">
      <c r="B11274" s="59" t="s">
        <v>19359</v>
      </c>
      <c r="C11274" s="7" t="s">
        <v>19360</v>
      </c>
      <c r="I11274" s="64"/>
      <c r="J11274" s="65"/>
      <c r="K11274" s="10"/>
      <c r="L11274" s="21">
        <v>131935.9316091954</v>
      </c>
      <c r="M11274" s="68"/>
      <c r="N11274" s="4"/>
    </row>
    <row r="11275" spans="2:14">
      <c r="B11275" s="59" t="s">
        <v>19361</v>
      </c>
      <c r="C11275" s="7" t="s">
        <v>19362</v>
      </c>
      <c r="I11275" s="64"/>
      <c r="J11275" s="65"/>
      <c r="K11275" s="10"/>
      <c r="L11275" s="21">
        <v>138011.37758620689</v>
      </c>
      <c r="M11275" s="68"/>
      <c r="N11275" s="4"/>
    </row>
    <row r="11276" spans="2:14">
      <c r="B11276" s="59" t="s">
        <v>19363</v>
      </c>
      <c r="C11276" s="7" t="s">
        <v>19364</v>
      </c>
      <c r="I11276" s="64"/>
      <c r="J11276" s="65"/>
      <c r="K11276" s="10"/>
      <c r="L11276" s="21">
        <v>149571.57298850577</v>
      </c>
      <c r="M11276" s="68"/>
      <c r="N11276" s="4"/>
    </row>
    <row r="11277" spans="2:14">
      <c r="B11277" s="59" t="s">
        <v>19365</v>
      </c>
      <c r="C11277" s="7" t="s">
        <v>19366</v>
      </c>
      <c r="I11277" s="64"/>
      <c r="J11277" s="65"/>
      <c r="K11277" s="10"/>
      <c r="L11277" s="21">
        <v>155193.84712643677</v>
      </c>
      <c r="M11277" s="68"/>
      <c r="N11277" s="4"/>
    </row>
    <row r="11278" spans="2:14">
      <c r="B11278" s="59" t="s">
        <v>19367</v>
      </c>
      <c r="C11278" s="7" t="s">
        <v>19368</v>
      </c>
      <c r="I11278" s="64"/>
      <c r="J11278" s="65"/>
      <c r="K11278" s="10"/>
      <c r="L11278" s="21">
        <v>160054.91436781609</v>
      </c>
      <c r="M11278" s="68"/>
      <c r="N11278" s="4"/>
    </row>
    <row r="11279" spans="2:14">
      <c r="B11279" s="59" t="s">
        <v>19369</v>
      </c>
      <c r="C11279" s="7" t="s">
        <v>19370</v>
      </c>
      <c r="I11279" s="64"/>
      <c r="J11279" s="65"/>
      <c r="K11279" s="10"/>
      <c r="L11279" s="21">
        <v>154689.42068965518</v>
      </c>
      <c r="M11279" s="68"/>
      <c r="N11279" s="4"/>
    </row>
    <row r="11280" spans="2:14">
      <c r="B11280" s="59" t="s">
        <v>19371</v>
      </c>
      <c r="C11280" s="7" t="s">
        <v>19372</v>
      </c>
      <c r="I11280" s="64"/>
      <c r="J11280" s="65"/>
      <c r="K11280" s="10"/>
      <c r="L11280" s="21">
        <v>127964.46149425287</v>
      </c>
      <c r="M11280" s="68"/>
      <c r="N11280" s="4"/>
    </row>
    <row r="11281" spans="2:14">
      <c r="B11281" s="59" t="s">
        <v>19373</v>
      </c>
      <c r="C11281" s="7" t="s">
        <v>19374</v>
      </c>
      <c r="I11281" s="64"/>
      <c r="J11281" s="65"/>
      <c r="K11281" s="10"/>
      <c r="L11281" s="21">
        <v>130982.90057471265</v>
      </c>
      <c r="M11281" s="68"/>
      <c r="N11281" s="4"/>
    </row>
    <row r="11282" spans="2:14">
      <c r="B11282" s="59" t="s">
        <v>19375</v>
      </c>
      <c r="C11282" s="7" t="s">
        <v>19376</v>
      </c>
      <c r="I11282" s="64"/>
      <c r="J11282" s="65"/>
      <c r="K11282" s="10"/>
      <c r="L11282" s="21">
        <v>135842.44540229885</v>
      </c>
      <c r="M11282" s="68"/>
      <c r="N11282" s="4"/>
    </row>
    <row r="11283" spans="2:14">
      <c r="B11283" s="59" t="s">
        <v>19377</v>
      </c>
      <c r="C11283" s="7" t="s">
        <v>19378</v>
      </c>
      <c r="I11283" s="64"/>
      <c r="J11283" s="65"/>
      <c r="K11283" s="10"/>
      <c r="L11283" s="21">
        <v>129432.57586206896</v>
      </c>
      <c r="M11283" s="68"/>
      <c r="N11283" s="4"/>
    </row>
    <row r="11284" spans="2:14">
      <c r="B11284" s="59" t="s">
        <v>19379</v>
      </c>
      <c r="C11284" s="7" t="s">
        <v>19380</v>
      </c>
      <c r="I11284" s="64"/>
      <c r="J11284" s="65"/>
      <c r="K11284" s="10"/>
      <c r="L11284" s="21">
        <v>133202.57988505746</v>
      </c>
      <c r="M11284" s="68"/>
      <c r="N11284" s="4"/>
    </row>
    <row r="11285" spans="2:14">
      <c r="B11285" s="59" t="s">
        <v>19381</v>
      </c>
      <c r="C11285" s="7" t="s">
        <v>19382</v>
      </c>
      <c r="I11285" s="64"/>
      <c r="J11285" s="65"/>
      <c r="K11285" s="10"/>
      <c r="L11285" s="21">
        <v>139279.54827586206</v>
      </c>
      <c r="M11285" s="68"/>
      <c r="N11285" s="4"/>
    </row>
    <row r="11286" spans="2:14">
      <c r="B11286" s="59" t="s">
        <v>19383</v>
      </c>
      <c r="C11286" s="7" t="s">
        <v>19384</v>
      </c>
      <c r="I11286" s="64"/>
      <c r="J11286" s="65"/>
      <c r="K11286" s="10"/>
      <c r="L11286" s="21">
        <v>159549.47298850573</v>
      </c>
      <c r="M11286" s="68"/>
      <c r="N11286" s="4"/>
    </row>
    <row r="11287" spans="2:14">
      <c r="B11287" s="59" t="s">
        <v>19385</v>
      </c>
      <c r="C11287" s="7" t="s">
        <v>19386</v>
      </c>
      <c r="I11287" s="64"/>
      <c r="J11287" s="65"/>
      <c r="K11287" s="10"/>
      <c r="L11287" s="21">
        <v>156461.51034482758</v>
      </c>
      <c r="M11287" s="68"/>
      <c r="N11287" s="4"/>
    </row>
    <row r="11288" spans="2:14">
      <c r="B11288" s="59" t="s">
        <v>19387</v>
      </c>
      <c r="C11288" s="7" t="s">
        <v>19388</v>
      </c>
      <c r="I11288" s="64"/>
      <c r="J11288" s="65"/>
      <c r="K11288" s="10"/>
      <c r="L11288" s="21">
        <v>161321.05517241379</v>
      </c>
      <c r="M11288" s="68"/>
      <c r="N11288" s="4"/>
    </row>
    <row r="11289" spans="2:14">
      <c r="B11289" s="59" t="s">
        <v>19389</v>
      </c>
      <c r="C11289" s="7" t="s">
        <v>19390</v>
      </c>
      <c r="I11289" s="64"/>
      <c r="J11289" s="65"/>
      <c r="K11289" s="10"/>
      <c r="L11289" s="21">
        <v>164667.32068965517</v>
      </c>
      <c r="M11289" s="68"/>
      <c r="N11289" s="4"/>
    </row>
    <row r="11290" spans="2:14">
      <c r="B11290" s="59" t="s">
        <v>19391</v>
      </c>
      <c r="C11290" s="7" t="s">
        <v>19392</v>
      </c>
      <c r="I11290" s="64"/>
      <c r="J11290" s="65"/>
      <c r="K11290" s="10"/>
      <c r="L11290" s="21">
        <v>136028.68735632184</v>
      </c>
      <c r="M11290" s="68"/>
      <c r="N11290" s="4"/>
    </row>
    <row r="11291" spans="2:14">
      <c r="B11291" s="59" t="s">
        <v>19393</v>
      </c>
      <c r="C11291" s="7" t="s">
        <v>19394</v>
      </c>
      <c r="I11291" s="64"/>
      <c r="J11291" s="65"/>
      <c r="K11291" s="10"/>
      <c r="L11291" s="21">
        <v>138945.12471264368</v>
      </c>
      <c r="M11291" s="68"/>
      <c r="N11291" s="4"/>
    </row>
    <row r="11292" spans="2:14">
      <c r="B11292" s="59" t="s">
        <v>19395</v>
      </c>
      <c r="C11292" s="7" t="s">
        <v>19396</v>
      </c>
      <c r="I11292" s="64"/>
      <c r="J11292" s="65"/>
      <c r="K11292" s="10"/>
      <c r="L11292" s="21">
        <v>143643.29367816093</v>
      </c>
      <c r="M11292" s="68"/>
      <c r="N11292" s="4"/>
    </row>
    <row r="11293" spans="2:14">
      <c r="B11293" s="59" t="s">
        <v>19397</v>
      </c>
      <c r="C11293" s="7" t="s">
        <v>19398</v>
      </c>
      <c r="I11293" s="64"/>
      <c r="J11293" s="65"/>
      <c r="K11293" s="10"/>
      <c r="L11293" s="21">
        <v>137447.57701149426</v>
      </c>
      <c r="M11293" s="68"/>
      <c r="N11293" s="4"/>
    </row>
    <row r="11294" spans="2:14">
      <c r="B11294" s="59" t="s">
        <v>19399</v>
      </c>
      <c r="C11294" s="7" t="s">
        <v>19400</v>
      </c>
      <c r="I11294" s="64"/>
      <c r="J11294" s="65"/>
      <c r="K11294" s="10"/>
      <c r="L11294" s="21">
        <v>141091.72816091953</v>
      </c>
      <c r="M11294" s="68"/>
      <c r="N11294" s="4"/>
    </row>
    <row r="11295" spans="2:14">
      <c r="B11295" s="59" t="s">
        <v>19401</v>
      </c>
      <c r="C11295" s="7" t="s">
        <v>19402</v>
      </c>
      <c r="I11295" s="64"/>
      <c r="J11295" s="65"/>
      <c r="K11295" s="10"/>
      <c r="L11295" s="21">
        <v>146964.18563218392</v>
      </c>
      <c r="M11295" s="68"/>
      <c r="N11295" s="4"/>
    </row>
    <row r="11296" spans="2:14">
      <c r="B11296" s="59" t="s">
        <v>19403</v>
      </c>
      <c r="C11296" s="7" t="s">
        <v>19404</v>
      </c>
      <c r="I11296" s="64"/>
      <c r="J11296" s="65"/>
      <c r="K11296" s="10"/>
      <c r="L11296" s="21">
        <v>163162.16091954021</v>
      </c>
      <c r="M11296" s="68"/>
      <c r="N11296" s="4"/>
    </row>
    <row r="11297" spans="2:14">
      <c r="B11297" s="59" t="s">
        <v>19405</v>
      </c>
      <c r="C11297" s="7" t="s">
        <v>19406</v>
      </c>
      <c r="I11297" s="64"/>
      <c r="J11297" s="65"/>
      <c r="K11297" s="10"/>
      <c r="L11297" s="21">
        <v>163568.64540229886</v>
      </c>
      <c r="M11297" s="68"/>
      <c r="N11297" s="4"/>
    </row>
    <row r="11298" spans="2:14">
      <c r="B11298" s="59" t="s">
        <v>19407</v>
      </c>
      <c r="C11298" s="7" t="s">
        <v>19408</v>
      </c>
      <c r="I11298" s="64"/>
      <c r="J11298" s="65"/>
      <c r="K11298" s="10"/>
      <c r="L11298" s="21">
        <v>168266.81436781608</v>
      </c>
      <c r="M11298" s="68"/>
      <c r="N11298" s="4"/>
    </row>
    <row r="11299" spans="2:14">
      <c r="B11299" s="59" t="s">
        <v>19409</v>
      </c>
      <c r="C11299" s="7" t="s">
        <v>19410</v>
      </c>
      <c r="I11299" s="64"/>
      <c r="J11299" s="65"/>
      <c r="K11299" s="10"/>
      <c r="L11299" s="21">
        <v>168278.48620689654</v>
      </c>
      <c r="M11299" s="68"/>
      <c r="N11299" s="4"/>
    </row>
    <row r="11300" spans="2:14">
      <c r="B11300" s="59" t="s">
        <v>19411</v>
      </c>
      <c r="C11300" s="7" t="s">
        <v>19412</v>
      </c>
      <c r="I11300" s="64"/>
      <c r="J11300" s="65"/>
      <c r="K11300" s="10"/>
      <c r="L11300" s="21">
        <v>140760.85689655173</v>
      </c>
      <c r="M11300" s="68"/>
      <c r="N11300" s="4"/>
    </row>
    <row r="11301" spans="2:14">
      <c r="B11301" s="59" t="s">
        <v>19413</v>
      </c>
      <c r="C11301" s="7" t="s">
        <v>19414</v>
      </c>
      <c r="I11301" s="64"/>
      <c r="J11301" s="65"/>
      <c r="K11301" s="10"/>
      <c r="L11301" s="21">
        <v>143777.26609195402</v>
      </c>
      <c r="M11301" s="68"/>
      <c r="N11301" s="4"/>
    </row>
    <row r="11302" spans="2:14">
      <c r="B11302" s="59" t="s">
        <v>19415</v>
      </c>
      <c r="C11302" s="7" t="s">
        <v>19416</v>
      </c>
      <c r="I11302" s="64"/>
      <c r="J11302" s="65"/>
      <c r="K11302" s="10"/>
      <c r="L11302" s="21">
        <v>148637.82586206897</v>
      </c>
      <c r="M11302" s="68"/>
      <c r="N11302" s="4"/>
    </row>
    <row r="11303" spans="2:14">
      <c r="B11303" s="59" t="s">
        <v>19417</v>
      </c>
      <c r="C11303" s="7" t="s">
        <v>19418</v>
      </c>
      <c r="I11303" s="64"/>
      <c r="J11303" s="65"/>
      <c r="K11303" s="10"/>
      <c r="L11303" s="21">
        <v>142226.94137931033</v>
      </c>
      <c r="M11303" s="68"/>
      <c r="N11303" s="4"/>
    </row>
    <row r="11304" spans="2:14">
      <c r="B11304" s="59" t="s">
        <v>19419</v>
      </c>
      <c r="C11304" s="7" t="s">
        <v>19420</v>
      </c>
      <c r="I11304" s="64"/>
      <c r="J11304" s="65"/>
      <c r="K11304" s="10"/>
      <c r="L11304" s="21">
        <v>145998.97528735633</v>
      </c>
      <c r="M11304" s="68"/>
      <c r="N11304" s="4"/>
    </row>
    <row r="11305" spans="2:14">
      <c r="B11305" s="59" t="s">
        <v>19421</v>
      </c>
      <c r="C11305" s="7" t="s">
        <v>19422</v>
      </c>
      <c r="I11305" s="64"/>
      <c r="J11305" s="65"/>
      <c r="K11305" s="10"/>
      <c r="L11305" s="21">
        <v>152074.42126436782</v>
      </c>
      <c r="M11305" s="68"/>
      <c r="N11305" s="4"/>
    </row>
    <row r="11306" spans="2:14">
      <c r="B11306" s="59" t="s">
        <v>19423</v>
      </c>
      <c r="C11306" s="7" t="s">
        <v>19424</v>
      </c>
      <c r="I11306" s="64"/>
      <c r="J11306" s="65"/>
      <c r="K11306" s="10"/>
      <c r="L11306" s="21">
        <v>177423.11839080462</v>
      </c>
      <c r="M11306" s="68"/>
      <c r="N11306" s="4"/>
    </row>
    <row r="11307" spans="2:14">
      <c r="B11307" s="59" t="s">
        <v>19425</v>
      </c>
      <c r="C11307" s="7" t="s">
        <v>19426</v>
      </c>
      <c r="I11307" s="64"/>
      <c r="J11307" s="65"/>
      <c r="K11307" s="10"/>
      <c r="L11307" s="21">
        <v>169257.39827586207</v>
      </c>
      <c r="M11307" s="68"/>
      <c r="N11307" s="4"/>
    </row>
    <row r="11308" spans="2:14">
      <c r="B11308" s="59" t="s">
        <v>19427</v>
      </c>
      <c r="C11308" s="7" t="s">
        <v>19428</v>
      </c>
      <c r="I11308" s="64"/>
      <c r="J11308" s="65"/>
      <c r="K11308" s="10"/>
      <c r="L11308" s="21">
        <v>174119.98793103447</v>
      </c>
      <c r="M11308" s="68"/>
      <c r="N11308" s="4"/>
    </row>
    <row r="11309" spans="2:14">
      <c r="B11309" s="59" t="s">
        <v>19429</v>
      </c>
      <c r="C11309" s="7" t="s">
        <v>19430</v>
      </c>
      <c r="I11309" s="64"/>
      <c r="J11309" s="65"/>
      <c r="K11309" s="10"/>
      <c r="L11309" s="21">
        <v>182539.95114942529</v>
      </c>
      <c r="M11309" s="68"/>
      <c r="N11309" s="4"/>
    </row>
    <row r="11310" spans="2:14">
      <c r="B11310" s="59" t="s">
        <v>19431</v>
      </c>
      <c r="C11310" s="7" t="s">
        <v>19432</v>
      </c>
      <c r="I11310" s="64"/>
      <c r="J11310" s="65"/>
      <c r="K11310" s="10"/>
      <c r="L11310" s="21">
        <v>199438.74425287356</v>
      </c>
      <c r="M11310" s="68"/>
      <c r="N11310" s="4"/>
    </row>
    <row r="11311" spans="2:14">
      <c r="B11311" s="59" t="s">
        <v>19433</v>
      </c>
      <c r="C11311" s="7" t="s">
        <v>19434</v>
      </c>
      <c r="I11311" s="64"/>
      <c r="J11311" s="65"/>
      <c r="K11311" s="10"/>
      <c r="L11311" s="21">
        <v>202154.73045977013</v>
      </c>
      <c r="M11311" s="68"/>
      <c r="N11311" s="4"/>
    </row>
    <row r="11312" spans="2:14">
      <c r="B11312" s="59" t="s">
        <v>19435</v>
      </c>
      <c r="C11312" s="7" t="s">
        <v>19436</v>
      </c>
      <c r="I11312" s="64"/>
      <c r="J11312" s="65"/>
      <c r="K11312" s="10"/>
      <c r="L11312" s="21">
        <v>206529.13275862069</v>
      </c>
      <c r="M11312" s="68"/>
      <c r="N11312" s="4"/>
    </row>
    <row r="11313" spans="2:14">
      <c r="B11313" s="59" t="s">
        <v>19437</v>
      </c>
      <c r="C11313" s="7" t="s">
        <v>19438</v>
      </c>
      <c r="I11313" s="64"/>
      <c r="J11313" s="65"/>
      <c r="K11313" s="10"/>
      <c r="L11313" s="21">
        <v>200758.67701149426</v>
      </c>
      <c r="M11313" s="68"/>
      <c r="N11313" s="4"/>
    </row>
    <row r="11314" spans="2:14">
      <c r="B11314" s="59" t="s">
        <v>19439</v>
      </c>
      <c r="C11314" s="7" t="s">
        <v>19440</v>
      </c>
      <c r="I11314" s="64"/>
      <c r="J11314" s="65"/>
      <c r="K11314" s="10"/>
      <c r="L11314" s="21">
        <v>204154.1672413793</v>
      </c>
      <c r="M11314" s="68"/>
      <c r="N11314" s="4"/>
    </row>
    <row r="11315" spans="2:14">
      <c r="B11315" s="59" t="s">
        <v>19441</v>
      </c>
      <c r="C11315" s="7" t="s">
        <v>19442</v>
      </c>
      <c r="I11315" s="64"/>
      <c r="J11315" s="65"/>
      <c r="K11315" s="10"/>
      <c r="L11315" s="21">
        <v>209623.18505747127</v>
      </c>
      <c r="M11315" s="68"/>
      <c r="N11315" s="4"/>
    </row>
    <row r="11316" spans="2:14">
      <c r="B11316" s="59" t="s">
        <v>19443</v>
      </c>
      <c r="C11316" s="7" t="s">
        <v>19444</v>
      </c>
      <c r="I11316" s="64"/>
      <c r="J11316" s="65"/>
      <c r="K11316" s="10"/>
      <c r="L11316" s="21">
        <v>219210.8396551724</v>
      </c>
      <c r="M11316" s="68"/>
      <c r="N11316" s="4"/>
    </row>
    <row r="11317" spans="2:14">
      <c r="B11317" s="59" t="s">
        <v>19445</v>
      </c>
      <c r="C11317" s="7" t="s">
        <v>19446</v>
      </c>
      <c r="I11317" s="64"/>
      <c r="J11317" s="65"/>
      <c r="K11317" s="10"/>
      <c r="L11317" s="21">
        <v>225085.83448275863</v>
      </c>
      <c r="M11317" s="68"/>
      <c r="N11317" s="4"/>
    </row>
    <row r="11318" spans="2:14">
      <c r="B11318" s="59" t="s">
        <v>19447</v>
      </c>
      <c r="C11318" s="7" t="s">
        <v>19448</v>
      </c>
      <c r="I11318" s="64"/>
      <c r="J11318" s="65"/>
      <c r="K11318" s="10"/>
      <c r="L11318" s="21">
        <v>229459.72931034482</v>
      </c>
      <c r="M11318" s="68"/>
      <c r="N11318" s="4"/>
    </row>
    <row r="11319" spans="2:14">
      <c r="B11319" s="59" t="s">
        <v>19449</v>
      </c>
      <c r="C11319" s="7" t="s">
        <v>19450</v>
      </c>
      <c r="I11319" s="64"/>
      <c r="J11319" s="65"/>
      <c r="K11319" s="10"/>
      <c r="L11319" s="21">
        <v>224328.17988505747</v>
      </c>
      <c r="M11319" s="68"/>
      <c r="N11319" s="4"/>
    </row>
    <row r="11320" spans="2:14">
      <c r="B11320" s="59" t="s">
        <v>19451</v>
      </c>
      <c r="C11320" s="7" t="s">
        <v>19452</v>
      </c>
      <c r="I11320" s="64"/>
      <c r="J11320" s="65"/>
      <c r="K11320" s="10"/>
      <c r="L11320" s="21">
        <v>237193.59137931032</v>
      </c>
      <c r="M11320" s="68"/>
      <c r="N11320" s="4"/>
    </row>
    <row r="11321" spans="2:14">
      <c r="B11321" s="59" t="s">
        <v>19453</v>
      </c>
      <c r="C11321" s="7" t="s">
        <v>19454</v>
      </c>
      <c r="I11321" s="64"/>
      <c r="J11321" s="65"/>
      <c r="K11321" s="10"/>
      <c r="L11321" s="21">
        <v>240059.28160919543</v>
      </c>
      <c r="M11321" s="68"/>
      <c r="N11321" s="4"/>
    </row>
    <row r="11322" spans="2:14">
      <c r="B11322" s="59" t="s">
        <v>19455</v>
      </c>
      <c r="C11322" s="7" t="s">
        <v>19456</v>
      </c>
      <c r="I11322" s="64"/>
      <c r="J11322" s="65"/>
      <c r="K11322" s="10"/>
      <c r="L11322" s="21">
        <v>244678.79252873562</v>
      </c>
      <c r="M11322" s="68"/>
      <c r="N11322" s="4"/>
    </row>
    <row r="11323" spans="2:14">
      <c r="B11323" s="59" t="s">
        <v>19457</v>
      </c>
      <c r="C11323" s="7" t="s">
        <v>19458</v>
      </c>
      <c r="I11323" s="64"/>
      <c r="J11323" s="65"/>
      <c r="K11323" s="10"/>
      <c r="L11323" s="21">
        <v>238587.61494252874</v>
      </c>
      <c r="M11323" s="68"/>
      <c r="N11323" s="4"/>
    </row>
    <row r="11324" spans="2:14">
      <c r="B11324" s="59" t="s">
        <v>19459</v>
      </c>
      <c r="C11324" s="7" t="s">
        <v>19460</v>
      </c>
      <c r="I11324" s="64"/>
      <c r="J11324" s="65"/>
      <c r="K11324" s="10"/>
      <c r="L11324" s="21">
        <v>242170.86954022991</v>
      </c>
      <c r="M11324" s="68"/>
      <c r="N11324" s="4"/>
    </row>
    <row r="11325" spans="2:14">
      <c r="B11325" s="59" t="s">
        <v>19461</v>
      </c>
      <c r="C11325" s="7" t="s">
        <v>19462</v>
      </c>
      <c r="I11325" s="64"/>
      <c r="J11325" s="65"/>
      <c r="K11325" s="10"/>
      <c r="L11325" s="21">
        <v>247943.86264367815</v>
      </c>
      <c r="M11325" s="68"/>
      <c r="N11325" s="4"/>
    </row>
    <row r="11326" spans="2:14">
      <c r="B11326" s="59" t="s">
        <v>19463</v>
      </c>
      <c r="C11326" s="7" t="s">
        <v>19464</v>
      </c>
      <c r="I11326" s="64"/>
      <c r="J11326" s="65"/>
      <c r="K11326" s="10"/>
      <c r="L11326" s="21">
        <v>256027.37241379311</v>
      </c>
      <c r="M11326" s="68"/>
      <c r="N11326" s="4"/>
    </row>
    <row r="11327" spans="2:14">
      <c r="B11327" s="59" t="s">
        <v>19465</v>
      </c>
      <c r="C11327" s="7" t="s">
        <v>19466</v>
      </c>
      <c r="I11327" s="64"/>
      <c r="J11327" s="65"/>
      <c r="K11327" s="10"/>
      <c r="L11327" s="21">
        <v>264265.66091954021</v>
      </c>
      <c r="M11327" s="68"/>
      <c r="N11327" s="4"/>
    </row>
    <row r="11328" spans="2:14">
      <c r="B11328" s="59" t="s">
        <v>19467</v>
      </c>
      <c r="C11328" s="7" t="s">
        <v>19468</v>
      </c>
      <c r="I11328" s="64"/>
      <c r="J11328" s="65"/>
      <c r="K11328" s="10"/>
      <c r="L11328" s="21">
        <v>268884.66436781606</v>
      </c>
      <c r="M11328" s="68"/>
      <c r="N11328" s="4"/>
    </row>
    <row r="11329" spans="2:14">
      <c r="B11329" s="59" t="s">
        <v>19469</v>
      </c>
      <c r="C11329" s="7" t="s">
        <v>19470</v>
      </c>
      <c r="I11329" s="64"/>
      <c r="J11329" s="65"/>
      <c r="K11329" s="10"/>
      <c r="L11329" s="21">
        <v>261144.71264367815</v>
      </c>
      <c r="M11329" s="68"/>
      <c r="N11329" s="4"/>
    </row>
    <row r="11330" spans="2:14">
      <c r="B11330" s="59" t="s">
        <v>19471</v>
      </c>
      <c r="C11330" s="7" t="s">
        <v>19472</v>
      </c>
      <c r="I11330" s="64"/>
      <c r="J11330" s="65"/>
      <c r="K11330" s="10"/>
      <c r="L11330" s="21">
        <v>254200.98333333334</v>
      </c>
      <c r="M11330" s="68"/>
      <c r="N11330" s="4"/>
    </row>
    <row r="11331" spans="2:14">
      <c r="B11331" s="59" t="s">
        <v>19473</v>
      </c>
      <c r="C11331" s="7" t="s">
        <v>19474</v>
      </c>
      <c r="I11331" s="64"/>
      <c r="J11331" s="65"/>
      <c r="K11331" s="10"/>
      <c r="L11331" s="21">
        <v>257497.00919540232</v>
      </c>
      <c r="M11331" s="68"/>
      <c r="N11331" s="4"/>
    </row>
    <row r="11332" spans="2:14">
      <c r="B11332" s="59" t="s">
        <v>19475</v>
      </c>
      <c r="C11332" s="7" t="s">
        <v>19476</v>
      </c>
      <c r="I11332" s="64"/>
      <c r="J11332" s="65"/>
      <c r="K11332" s="10"/>
      <c r="L11332" s="21">
        <v>262805.66609195404</v>
      </c>
      <c r="M11332" s="68"/>
      <c r="N11332" s="4"/>
    </row>
    <row r="11333" spans="2:14">
      <c r="B11333" s="59" t="s">
        <v>19477</v>
      </c>
      <c r="C11333" s="7" t="s">
        <v>19478</v>
      </c>
      <c r="I11333" s="64"/>
      <c r="J11333" s="65"/>
      <c r="K11333" s="10"/>
      <c r="L11333" s="21">
        <v>255802.05517241379</v>
      </c>
      <c r="M11333" s="68"/>
      <c r="N11333" s="4"/>
    </row>
    <row r="11334" spans="2:14">
      <c r="B11334" s="59" t="s">
        <v>19479</v>
      </c>
      <c r="C11334" s="7" t="s">
        <v>19480</v>
      </c>
      <c r="I11334" s="64"/>
      <c r="J11334" s="65"/>
      <c r="K11334" s="10"/>
      <c r="L11334" s="21">
        <v>259924.24425287356</v>
      </c>
      <c r="M11334" s="68"/>
      <c r="N11334" s="4"/>
    </row>
    <row r="11335" spans="2:14">
      <c r="B11335" s="59" t="s">
        <v>19481</v>
      </c>
      <c r="C11335" s="7" t="s">
        <v>19482</v>
      </c>
      <c r="I11335" s="64"/>
      <c r="J11335" s="65"/>
      <c r="K11335" s="10"/>
      <c r="L11335" s="21">
        <v>266560.44597701146</v>
      </c>
      <c r="M11335" s="68"/>
      <c r="N11335" s="4"/>
    </row>
    <row r="11336" spans="2:14">
      <c r="B11336" s="59" t="s">
        <v>19483</v>
      </c>
      <c r="C11336" s="7" t="s">
        <v>19484</v>
      </c>
      <c r="I11336" s="64"/>
      <c r="J11336" s="65"/>
      <c r="K11336" s="10"/>
      <c r="L11336" s="21">
        <v>273399.63620689657</v>
      </c>
      <c r="M11336" s="68"/>
      <c r="N11336" s="4"/>
    </row>
    <row r="11337" spans="2:14">
      <c r="B11337" s="59" t="s">
        <v>19485</v>
      </c>
      <c r="C11337" s="7" t="s">
        <v>19486</v>
      </c>
      <c r="I11337" s="64"/>
      <c r="J11337" s="65"/>
      <c r="K11337" s="10"/>
      <c r="L11337" s="21">
        <v>285332.31551724137</v>
      </c>
      <c r="M11337" s="68"/>
      <c r="N11337" s="4"/>
    </row>
    <row r="11338" spans="2:14">
      <c r="B11338" s="59" t="s">
        <v>19487</v>
      </c>
      <c r="C11338" s="7" t="s">
        <v>19488</v>
      </c>
      <c r="I11338" s="64"/>
      <c r="J11338" s="65"/>
      <c r="K11338" s="10"/>
      <c r="L11338" s="21">
        <v>290642.49482758623</v>
      </c>
      <c r="M11338" s="68"/>
      <c r="N11338" s="4"/>
    </row>
    <row r="11339" spans="2:14">
      <c r="B11339" s="59" t="s">
        <v>19489</v>
      </c>
      <c r="C11339" s="7" t="s">
        <v>19490</v>
      </c>
      <c r="I11339" s="64"/>
      <c r="J11339" s="65"/>
      <c r="K11339" s="10"/>
      <c r="L11339" s="21">
        <v>278516.46896551724</v>
      </c>
      <c r="M11339" s="68"/>
      <c r="N11339" s="4"/>
    </row>
    <row r="11340" spans="2:14">
      <c r="B11340" s="59" t="s">
        <v>19491</v>
      </c>
      <c r="C11340" s="7" t="s">
        <v>19492</v>
      </c>
      <c r="I11340" s="64"/>
      <c r="J11340" s="65"/>
      <c r="K11340" s="10"/>
      <c r="L11340" s="21">
        <v>272772.90919540229</v>
      </c>
      <c r="M11340" s="68"/>
      <c r="N11340" s="4"/>
    </row>
    <row r="11341" spans="2:14">
      <c r="B11341" s="59" t="s">
        <v>19493</v>
      </c>
      <c r="C11341" s="7" t="s">
        <v>19494</v>
      </c>
      <c r="I11341" s="64"/>
      <c r="J11341" s="65"/>
      <c r="K11341" s="10"/>
      <c r="L11341" s="21">
        <v>276068.93505747127</v>
      </c>
      <c r="M11341" s="68"/>
      <c r="N11341" s="4"/>
    </row>
    <row r="11342" spans="2:14">
      <c r="B11342" s="59" t="s">
        <v>19495</v>
      </c>
      <c r="C11342" s="7" t="s">
        <v>19496</v>
      </c>
      <c r="I11342" s="64"/>
      <c r="J11342" s="65"/>
      <c r="K11342" s="10"/>
      <c r="L11342" s="21">
        <v>281378.09942528734</v>
      </c>
      <c r="M11342" s="68"/>
      <c r="N11342" s="4"/>
    </row>
    <row r="11343" spans="2:14">
      <c r="B11343" s="59" t="s">
        <v>19497</v>
      </c>
      <c r="C11343" s="7" t="s">
        <v>19498</v>
      </c>
      <c r="I11343" s="64"/>
      <c r="J11343" s="65"/>
      <c r="K11343" s="10"/>
      <c r="L11343" s="21">
        <v>274374.99597701151</v>
      </c>
      <c r="M11343" s="68"/>
      <c r="N11343" s="4"/>
    </row>
    <row r="11344" spans="2:14">
      <c r="B11344" s="59" t="s">
        <v>19499</v>
      </c>
      <c r="C11344" s="7" t="s">
        <v>19500</v>
      </c>
      <c r="I11344" s="64"/>
      <c r="J11344" s="65"/>
      <c r="K11344" s="10"/>
      <c r="L11344" s="21">
        <v>278496.67758620688</v>
      </c>
      <c r="M11344" s="68"/>
      <c r="N11344" s="4"/>
    </row>
    <row r="11345" spans="2:14">
      <c r="B11345" s="59" t="s">
        <v>19501</v>
      </c>
      <c r="C11345" s="7" t="s">
        <v>19502</v>
      </c>
      <c r="I11345" s="64"/>
      <c r="J11345" s="65"/>
      <c r="K11345" s="10"/>
      <c r="L11345" s="21">
        <v>285132.87931034487</v>
      </c>
      <c r="M11345" s="68"/>
      <c r="N11345" s="4"/>
    </row>
    <row r="11346" spans="2:14">
      <c r="B11346" s="59" t="s">
        <v>19503</v>
      </c>
      <c r="C11346" s="7" t="s">
        <v>19504</v>
      </c>
      <c r="I11346" s="64"/>
      <c r="J11346" s="65"/>
      <c r="K11346" s="10"/>
      <c r="L11346" s="21">
        <v>291348.38735632185</v>
      </c>
      <c r="M11346" s="68"/>
      <c r="N11346" s="4"/>
    </row>
    <row r="11347" spans="2:14">
      <c r="B11347" s="59" t="s">
        <v>19505</v>
      </c>
      <c r="C11347" s="7" t="s">
        <v>19506</v>
      </c>
      <c r="I11347" s="64"/>
      <c r="J11347" s="65"/>
      <c r="K11347" s="10"/>
      <c r="L11347" s="21">
        <v>303904.74885057472</v>
      </c>
      <c r="M11347" s="68"/>
      <c r="N11347" s="4"/>
    </row>
    <row r="11348" spans="2:14">
      <c r="B11348" s="59" t="s">
        <v>19507</v>
      </c>
      <c r="C11348" s="7" t="s">
        <v>19508</v>
      </c>
      <c r="I11348" s="64"/>
      <c r="J11348" s="65"/>
      <c r="K11348" s="10"/>
      <c r="L11348" s="21">
        <v>309216.95804597699</v>
      </c>
      <c r="M11348" s="68"/>
      <c r="N11348" s="4"/>
    </row>
    <row r="11349" spans="2:14">
      <c r="B11349" s="59" t="s">
        <v>19509</v>
      </c>
      <c r="C11349" s="7" t="s">
        <v>19510</v>
      </c>
      <c r="I11349" s="64"/>
      <c r="J11349" s="65"/>
      <c r="K11349" s="10"/>
      <c r="L11349" s="21">
        <v>296465.72758620686</v>
      </c>
      <c r="M11349" s="68"/>
      <c r="N11349" s="4"/>
    </row>
    <row r="11350" spans="2:14">
      <c r="B11350" s="59" t="s">
        <v>19511</v>
      </c>
      <c r="C11350" s="7" t="s">
        <v>19512</v>
      </c>
      <c r="I11350" s="64"/>
      <c r="J11350" s="65"/>
      <c r="K11350" s="10"/>
      <c r="L11350" s="21">
        <v>285522.10977011494</v>
      </c>
      <c r="M11350" s="68"/>
      <c r="N11350" s="4"/>
    </row>
    <row r="11351" spans="2:14">
      <c r="B11351" s="59" t="s">
        <v>19513</v>
      </c>
      <c r="C11351" s="7" t="s">
        <v>19514</v>
      </c>
      <c r="I11351" s="64"/>
      <c r="J11351" s="65"/>
      <c r="K11351" s="10"/>
      <c r="L11351" s="21">
        <v>288653.71494252875</v>
      </c>
      <c r="M11351" s="68"/>
      <c r="N11351" s="4"/>
    </row>
    <row r="11352" spans="2:14">
      <c r="B11352" s="59" t="s">
        <v>19515</v>
      </c>
      <c r="C11352" s="7" t="s">
        <v>19516</v>
      </c>
      <c r="I11352" s="64"/>
      <c r="J11352" s="65"/>
      <c r="K11352" s="10"/>
      <c r="L11352" s="21">
        <v>293697.97931034485</v>
      </c>
      <c r="M11352" s="68"/>
      <c r="N11352" s="4"/>
    </row>
    <row r="11353" spans="2:14">
      <c r="B11353" s="59" t="s">
        <v>19517</v>
      </c>
      <c r="C11353" s="7" t="s">
        <v>19518</v>
      </c>
      <c r="I11353" s="64"/>
      <c r="J11353" s="65"/>
      <c r="K11353" s="10"/>
      <c r="L11353" s="21">
        <v>287043.00114942528</v>
      </c>
      <c r="M11353" s="68"/>
      <c r="N11353" s="4"/>
    </row>
    <row r="11354" spans="2:14">
      <c r="B11354" s="59" t="s">
        <v>19519</v>
      </c>
      <c r="C11354" s="7" t="s">
        <v>19520</v>
      </c>
      <c r="I11354" s="64"/>
      <c r="J11354" s="65"/>
      <c r="K11354" s="10"/>
      <c r="L11354" s="21">
        <v>290959.15689655172</v>
      </c>
      <c r="M11354" s="68"/>
      <c r="N11354" s="4"/>
    </row>
    <row r="11355" spans="2:14">
      <c r="B11355" s="59" t="s">
        <v>19521</v>
      </c>
      <c r="C11355" s="7" t="s">
        <v>19522</v>
      </c>
      <c r="I11355" s="64"/>
      <c r="J11355" s="65"/>
      <c r="K11355" s="10"/>
      <c r="L11355" s="21">
        <v>297264.48735632183</v>
      </c>
      <c r="M11355" s="68"/>
      <c r="N11355" s="4"/>
    </row>
    <row r="11356" spans="2:14">
      <c r="B11356" s="59" t="s">
        <v>19523</v>
      </c>
      <c r="C11356" s="7" t="s">
        <v>19524</v>
      </c>
      <c r="I11356" s="64"/>
      <c r="J11356" s="65"/>
      <c r="K11356" s="10"/>
      <c r="L11356" s="21">
        <v>303310.5</v>
      </c>
      <c r="M11356" s="68"/>
      <c r="N11356" s="4"/>
    </row>
    <row r="11357" spans="2:14">
      <c r="B11357" s="59" t="s">
        <v>19525</v>
      </c>
      <c r="C11357" s="7" t="s">
        <v>19526</v>
      </c>
      <c r="I11357" s="64"/>
      <c r="J11357" s="65"/>
      <c r="K11357" s="10"/>
      <c r="L11357" s="21">
        <v>315098.04252873565</v>
      </c>
      <c r="M11357" s="68"/>
      <c r="N11357" s="4"/>
    </row>
    <row r="11358" spans="2:14">
      <c r="B11358" s="59" t="s">
        <v>19527</v>
      </c>
      <c r="C11358" s="7" t="s">
        <v>19528</v>
      </c>
      <c r="I11358" s="64"/>
      <c r="J11358" s="65"/>
      <c r="K11358" s="10"/>
      <c r="L11358" s="21">
        <v>320143.82931034482</v>
      </c>
      <c r="M11358" s="68"/>
      <c r="N11358" s="4"/>
    </row>
    <row r="11359" spans="2:14">
      <c r="B11359" s="59" t="s">
        <v>19529</v>
      </c>
      <c r="C11359" s="7" t="s">
        <v>19530</v>
      </c>
      <c r="I11359" s="64"/>
      <c r="J11359" s="65"/>
      <c r="K11359" s="10"/>
      <c r="L11359" s="21">
        <v>308427.33275862067</v>
      </c>
      <c r="M11359" s="68"/>
      <c r="N11359" s="4"/>
    </row>
    <row r="11360" spans="2:14">
      <c r="B11360" s="59" t="s">
        <v>19531</v>
      </c>
      <c r="C11360" s="7" t="s">
        <v>19532</v>
      </c>
      <c r="I11360" s="64"/>
      <c r="J11360" s="65"/>
      <c r="K11360" s="10"/>
      <c r="L11360" s="21">
        <v>336724.94540229888</v>
      </c>
      <c r="M11360" s="68"/>
      <c r="N11360" s="4"/>
    </row>
    <row r="11361" spans="2:14">
      <c r="B11361" s="59" t="s">
        <v>19533</v>
      </c>
      <c r="C11361" s="7" t="s">
        <v>19534</v>
      </c>
      <c r="I11361" s="64"/>
      <c r="J11361" s="65"/>
      <c r="K11361" s="10"/>
      <c r="L11361" s="21">
        <v>340019.44885057473</v>
      </c>
      <c r="M11361" s="68"/>
      <c r="N11361" s="4"/>
    </row>
    <row r="11362" spans="2:14">
      <c r="B11362" s="59" t="s">
        <v>19535</v>
      </c>
      <c r="C11362" s="7" t="s">
        <v>19536</v>
      </c>
      <c r="I11362" s="64"/>
      <c r="J11362" s="65"/>
      <c r="K11362" s="10"/>
      <c r="L11362" s="21">
        <v>345331.658045977</v>
      </c>
      <c r="M11362" s="68"/>
      <c r="N11362" s="4"/>
    </row>
    <row r="11363" spans="2:14">
      <c r="B11363" s="59" t="s">
        <v>19537</v>
      </c>
      <c r="C11363" s="7" t="s">
        <v>19538</v>
      </c>
      <c r="I11363" s="64"/>
      <c r="J11363" s="65"/>
      <c r="K11363" s="10"/>
      <c r="L11363" s="21">
        <v>338326.5247126437</v>
      </c>
      <c r="M11363" s="68"/>
      <c r="N11363" s="4"/>
    </row>
    <row r="11364" spans="2:14">
      <c r="B11364" s="59" t="s">
        <v>19539</v>
      </c>
      <c r="C11364" s="7" t="s">
        <v>19540</v>
      </c>
      <c r="I11364" s="64"/>
      <c r="J11364" s="65"/>
      <c r="K11364" s="10"/>
      <c r="L11364" s="21">
        <v>342447.69885057473</v>
      </c>
      <c r="M11364" s="68"/>
      <c r="N11364" s="4"/>
    </row>
    <row r="11365" spans="2:14">
      <c r="B11365" s="59" t="s">
        <v>19541</v>
      </c>
      <c r="C11365" s="7" t="s">
        <v>19542</v>
      </c>
      <c r="I11365" s="64"/>
      <c r="J11365" s="65"/>
      <c r="K11365" s="10"/>
      <c r="L11365" s="21">
        <v>349084.408045977</v>
      </c>
      <c r="M11365" s="68"/>
      <c r="N11365" s="4"/>
    </row>
    <row r="11366" spans="2:14">
      <c r="B11366" s="59" t="s">
        <v>19543</v>
      </c>
      <c r="C11366" s="7" t="s">
        <v>19544</v>
      </c>
      <c r="I11366" s="64"/>
      <c r="J11366" s="65"/>
      <c r="K11366" s="10"/>
      <c r="L11366" s="21">
        <v>353151.79022988508</v>
      </c>
      <c r="M11366" s="68"/>
      <c r="N11366" s="4"/>
    </row>
    <row r="11367" spans="2:14">
      <c r="B11367" s="59" t="s">
        <v>19545</v>
      </c>
      <c r="C11367" s="7" t="s">
        <v>19546</v>
      </c>
      <c r="I11367" s="64"/>
      <c r="J11367" s="65"/>
      <c r="K11367" s="10"/>
      <c r="L11367" s="21">
        <v>367856.27758620685</v>
      </c>
      <c r="M11367" s="68"/>
      <c r="N11367" s="4"/>
    </row>
    <row r="11368" spans="2:14">
      <c r="B11368" s="59" t="s">
        <v>19547</v>
      </c>
      <c r="C11368" s="7" t="s">
        <v>19548</v>
      </c>
      <c r="I11368" s="64"/>
      <c r="J11368" s="65"/>
      <c r="K11368" s="10"/>
      <c r="L11368" s="21">
        <v>373166.96436781611</v>
      </c>
      <c r="M11368" s="68"/>
      <c r="N11368" s="4"/>
    </row>
    <row r="11369" spans="2:14">
      <c r="B11369" s="59" t="s">
        <v>19549</v>
      </c>
      <c r="C11369" s="7" t="s">
        <v>19550</v>
      </c>
      <c r="I11369" s="64"/>
      <c r="J11369" s="65"/>
      <c r="K11369" s="10"/>
      <c r="L11369" s="21">
        <v>358269.63793103449</v>
      </c>
      <c r="M11369" s="68"/>
      <c r="N11369" s="4"/>
    </row>
    <row r="11370" spans="2:14">
      <c r="B11370" s="59" t="s">
        <v>19551</v>
      </c>
      <c r="C11370" s="7" t="s">
        <v>19552</v>
      </c>
      <c r="I11370" s="64"/>
      <c r="J11370" s="65"/>
      <c r="K11370" s="10"/>
      <c r="L11370" s="21">
        <v>336724.94540229888</v>
      </c>
      <c r="M11370" s="68"/>
      <c r="N11370" s="4"/>
    </row>
    <row r="11371" spans="2:14">
      <c r="B11371" s="59" t="s">
        <v>19553</v>
      </c>
      <c r="C11371" s="7" t="s">
        <v>19554</v>
      </c>
      <c r="I11371" s="64"/>
      <c r="J11371" s="65"/>
      <c r="K11371" s="10"/>
      <c r="L11371" s="21">
        <v>340019.44885057473</v>
      </c>
      <c r="M11371" s="68"/>
      <c r="N11371" s="4"/>
    </row>
    <row r="11372" spans="2:14">
      <c r="B11372" s="59" t="s">
        <v>19555</v>
      </c>
      <c r="C11372" s="7" t="s">
        <v>19556</v>
      </c>
      <c r="I11372" s="64"/>
      <c r="J11372" s="65"/>
      <c r="K11372" s="10"/>
      <c r="L11372" s="21">
        <v>345331.658045977</v>
      </c>
      <c r="M11372" s="68"/>
      <c r="N11372" s="4"/>
    </row>
    <row r="11373" spans="2:14">
      <c r="B11373" s="59" t="s">
        <v>19557</v>
      </c>
      <c r="C11373" s="7" t="s">
        <v>19558</v>
      </c>
      <c r="I11373" s="64"/>
      <c r="J11373" s="65"/>
      <c r="K11373" s="10"/>
      <c r="L11373" s="21">
        <v>338326.5247126437</v>
      </c>
      <c r="M11373" s="68"/>
      <c r="N11373" s="4"/>
    </row>
    <row r="11374" spans="2:14">
      <c r="B11374" s="59" t="s">
        <v>19559</v>
      </c>
      <c r="C11374" s="7" t="s">
        <v>19560</v>
      </c>
      <c r="I11374" s="64"/>
      <c r="J11374" s="65"/>
      <c r="K11374" s="10"/>
      <c r="L11374" s="21">
        <v>342447.69885057473</v>
      </c>
      <c r="M11374" s="68"/>
      <c r="N11374" s="4"/>
    </row>
    <row r="11375" spans="2:14">
      <c r="B11375" s="59" t="s">
        <v>19561</v>
      </c>
      <c r="C11375" s="7" t="s">
        <v>19562</v>
      </c>
      <c r="I11375" s="64"/>
      <c r="J11375" s="65"/>
      <c r="K11375" s="10"/>
      <c r="L11375" s="21">
        <v>349084.408045977</v>
      </c>
      <c r="M11375" s="68"/>
      <c r="N11375" s="4"/>
    </row>
    <row r="11376" spans="2:14">
      <c r="B11376" s="59" t="s">
        <v>19563</v>
      </c>
      <c r="C11376" s="7" t="s">
        <v>19564</v>
      </c>
      <c r="I11376" s="64"/>
      <c r="J11376" s="65"/>
      <c r="K11376" s="10"/>
      <c r="L11376" s="21">
        <v>332154.15172413795</v>
      </c>
      <c r="M11376" s="68"/>
      <c r="N11376" s="4"/>
    </row>
    <row r="11377" spans="2:14">
      <c r="B11377" s="59" t="s">
        <v>19565</v>
      </c>
      <c r="C11377" s="7" t="s">
        <v>19566</v>
      </c>
      <c r="I11377" s="64"/>
      <c r="J11377" s="65"/>
      <c r="K11377" s="10"/>
      <c r="L11377" s="21">
        <v>367856.27758620685</v>
      </c>
      <c r="M11377" s="68"/>
      <c r="N11377" s="4"/>
    </row>
    <row r="11378" spans="2:14">
      <c r="B11378" s="59" t="s">
        <v>19567</v>
      </c>
      <c r="C11378" s="7" t="s">
        <v>19568</v>
      </c>
      <c r="I11378" s="64"/>
      <c r="J11378" s="65"/>
      <c r="K11378" s="10"/>
      <c r="L11378" s="21">
        <v>373166.96436781611</v>
      </c>
      <c r="M11378" s="68"/>
      <c r="N11378" s="4"/>
    </row>
    <row r="11379" spans="2:14">
      <c r="B11379" s="59" t="s">
        <v>19569</v>
      </c>
      <c r="C11379" s="7" t="s">
        <v>19570</v>
      </c>
      <c r="I11379" s="64"/>
      <c r="J11379" s="65"/>
      <c r="K11379" s="10"/>
      <c r="L11379" s="21">
        <v>337271.99942528736</v>
      </c>
      <c r="M11379" s="68"/>
      <c r="N11379" s="4"/>
    </row>
    <row r="11380" spans="2:14">
      <c r="B11380" s="59" t="s">
        <v>19571</v>
      </c>
      <c r="C11380" s="7" t="s">
        <v>19572</v>
      </c>
      <c r="I11380" s="64"/>
      <c r="J11380" s="65"/>
      <c r="K11380" s="10"/>
      <c r="L11380" s="21">
        <v>351146.2637931034</v>
      </c>
      <c r="M11380" s="68"/>
      <c r="N11380" s="4"/>
    </row>
    <row r="11381" spans="2:14">
      <c r="B11381" s="59" t="s">
        <v>19573</v>
      </c>
      <c r="C11381" s="7" t="s">
        <v>19574</v>
      </c>
      <c r="I11381" s="64"/>
      <c r="J11381" s="65"/>
      <c r="K11381" s="10"/>
      <c r="L11381" s="21">
        <v>353861.74252873566</v>
      </c>
      <c r="M11381" s="68"/>
      <c r="N11381" s="4"/>
    </row>
    <row r="11382" spans="2:14">
      <c r="B11382" s="59" t="s">
        <v>19575</v>
      </c>
      <c r="C11382" s="7" t="s">
        <v>19576</v>
      </c>
      <c r="I11382" s="64"/>
      <c r="J11382" s="65"/>
      <c r="K11382" s="10"/>
      <c r="L11382" s="21">
        <v>358236.65229885059</v>
      </c>
      <c r="M11382" s="68"/>
      <c r="N11382" s="4"/>
    </row>
    <row r="11383" spans="2:14">
      <c r="B11383" s="59" t="s">
        <v>19577</v>
      </c>
      <c r="C11383" s="7" t="s">
        <v>19578</v>
      </c>
      <c r="I11383" s="64"/>
      <c r="J11383" s="65"/>
      <c r="K11383" s="10"/>
      <c r="L11383" s="21">
        <v>352466.19655172416</v>
      </c>
      <c r="M11383" s="68"/>
      <c r="N11383" s="4"/>
    </row>
    <row r="11384" spans="2:14">
      <c r="B11384" s="59" t="s">
        <v>19579</v>
      </c>
      <c r="C11384" s="7" t="s">
        <v>19580</v>
      </c>
      <c r="I11384" s="64"/>
      <c r="J11384" s="65"/>
      <c r="K11384" s="10"/>
      <c r="L11384" s="21">
        <v>355862.19425287354</v>
      </c>
      <c r="M11384" s="68"/>
      <c r="N11384" s="4"/>
    </row>
    <row r="11385" spans="2:14">
      <c r="B11385" s="59" t="s">
        <v>19581</v>
      </c>
      <c r="C11385" s="7" t="s">
        <v>19582</v>
      </c>
      <c r="I11385" s="64"/>
      <c r="J11385" s="65"/>
      <c r="K11385" s="10"/>
      <c r="L11385" s="21">
        <v>361329.68965517241</v>
      </c>
      <c r="M11385" s="68"/>
      <c r="N11385" s="4"/>
    </row>
    <row r="11386" spans="2:14">
      <c r="B11386" s="59" t="s">
        <v>19583</v>
      </c>
      <c r="C11386" s="7" t="s">
        <v>19584</v>
      </c>
      <c r="I11386" s="64"/>
      <c r="J11386" s="65"/>
      <c r="K11386" s="10"/>
      <c r="L11386" s="21">
        <v>366782.4683908046</v>
      </c>
      <c r="M11386" s="68"/>
      <c r="N11386" s="4"/>
    </row>
    <row r="11387" spans="2:14">
      <c r="B11387" s="59" t="s">
        <v>19585</v>
      </c>
      <c r="C11387" s="7" t="s">
        <v>19586</v>
      </c>
      <c r="I11387" s="64"/>
      <c r="J11387" s="65"/>
      <c r="K11387" s="10"/>
      <c r="L11387" s="21">
        <v>376793.86149425287</v>
      </c>
      <c r="M11387" s="68"/>
      <c r="N11387" s="4"/>
    </row>
    <row r="11388" spans="2:14">
      <c r="B11388" s="59" t="s">
        <v>19587</v>
      </c>
      <c r="C11388" s="7" t="s">
        <v>19588</v>
      </c>
      <c r="I11388" s="64"/>
      <c r="J11388" s="65"/>
      <c r="K11388" s="10"/>
      <c r="L11388" s="21">
        <v>381170.29367816093</v>
      </c>
      <c r="M11388" s="68"/>
      <c r="N11388" s="4"/>
    </row>
    <row r="11389" spans="2:14">
      <c r="B11389" s="59" t="s">
        <v>19589</v>
      </c>
      <c r="C11389" s="7" t="s">
        <v>19590</v>
      </c>
      <c r="I11389" s="64"/>
      <c r="J11389" s="65"/>
      <c r="K11389" s="10"/>
      <c r="L11389" s="21">
        <v>371899.80862068967</v>
      </c>
      <c r="M11389" s="68"/>
      <c r="N11389" s="4"/>
    </row>
    <row r="11390" spans="2:14">
      <c r="B11390" s="59" t="s">
        <v>19591</v>
      </c>
      <c r="C11390" s="7" t="s">
        <v>19592</v>
      </c>
      <c r="I11390" s="64"/>
      <c r="J11390" s="65"/>
      <c r="K11390" s="10"/>
      <c r="L11390" s="21">
        <v>238993.08448275863</v>
      </c>
      <c r="M11390" s="68"/>
      <c r="N11390" s="4"/>
    </row>
    <row r="11391" spans="2:14">
      <c r="B11391" s="59" t="s">
        <v>19593</v>
      </c>
      <c r="C11391" s="7" t="s">
        <v>19594</v>
      </c>
      <c r="I11391" s="64"/>
      <c r="J11391" s="65"/>
      <c r="K11391" s="10"/>
      <c r="L11391" s="21">
        <v>242062.77816091955</v>
      </c>
      <c r="M11391" s="68"/>
      <c r="N11391" s="4"/>
    </row>
    <row r="11392" spans="2:14">
      <c r="B11392" s="59" t="s">
        <v>19595</v>
      </c>
      <c r="C11392" s="7" t="s">
        <v>19596</v>
      </c>
      <c r="I11392" s="64"/>
      <c r="J11392" s="65"/>
      <c r="K11392" s="10"/>
      <c r="L11392" s="21">
        <v>247008.08563218391</v>
      </c>
      <c r="M11392" s="68"/>
      <c r="N11392" s="4"/>
    </row>
    <row r="11393" spans="2:14">
      <c r="B11393" s="59" t="s">
        <v>19597</v>
      </c>
      <c r="C11393" s="7" t="s">
        <v>19598</v>
      </c>
      <c r="I11393" s="64"/>
      <c r="J11393" s="65"/>
      <c r="K11393" s="10"/>
      <c r="L11393" s="21">
        <v>240485.55747126436</v>
      </c>
      <c r="M11393" s="68"/>
      <c r="N11393" s="4"/>
    </row>
    <row r="11394" spans="2:14">
      <c r="B11394" s="59" t="s">
        <v>19599</v>
      </c>
      <c r="C11394" s="7" t="s">
        <v>19600</v>
      </c>
      <c r="I11394" s="64"/>
      <c r="J11394" s="65"/>
      <c r="K11394" s="10"/>
      <c r="L11394" s="21">
        <v>244320.51781609195</v>
      </c>
      <c r="M11394" s="68"/>
      <c r="N11394" s="4"/>
    </row>
    <row r="11395" spans="2:14">
      <c r="B11395" s="59" t="s">
        <v>19601</v>
      </c>
      <c r="C11395" s="7" t="s">
        <v>19602</v>
      </c>
      <c r="I11395" s="64"/>
      <c r="J11395" s="65"/>
      <c r="K11395" s="10"/>
      <c r="L11395" s="21">
        <v>250504.56264367816</v>
      </c>
      <c r="M11395" s="68"/>
      <c r="N11395" s="4"/>
    </row>
    <row r="11396" spans="2:14">
      <c r="B11396" s="59" t="s">
        <v>19603</v>
      </c>
      <c r="C11396" s="7" t="s">
        <v>19604</v>
      </c>
      <c r="I11396" s="64"/>
      <c r="J11396" s="65"/>
      <c r="K11396" s="10"/>
      <c r="L11396" s="21">
        <v>321130.86091954022</v>
      </c>
      <c r="M11396" s="68"/>
      <c r="N11396" s="4"/>
    </row>
    <row r="11397" spans="2:14">
      <c r="B11397" s="59" t="s">
        <v>19605</v>
      </c>
      <c r="C11397" s="7" t="s">
        <v>19606</v>
      </c>
      <c r="I11397" s="64"/>
      <c r="J11397" s="65"/>
      <c r="K11397" s="10"/>
      <c r="L11397" s="21">
        <v>267987.45517241379</v>
      </c>
      <c r="M11397" s="68"/>
      <c r="N11397" s="4"/>
    </row>
    <row r="11398" spans="2:14">
      <c r="B11398" s="59" t="s">
        <v>19607</v>
      </c>
      <c r="C11398" s="7" t="s">
        <v>19608</v>
      </c>
      <c r="I11398" s="64"/>
      <c r="J11398" s="65"/>
      <c r="K11398" s="10"/>
      <c r="L11398" s="21">
        <v>272931.74770114943</v>
      </c>
      <c r="M11398" s="68"/>
      <c r="N11398" s="4"/>
    </row>
    <row r="11399" spans="2:14">
      <c r="B11399" s="59" t="s">
        <v>19609</v>
      </c>
      <c r="C11399" s="7" t="s">
        <v>19610</v>
      </c>
      <c r="I11399" s="64"/>
      <c r="J11399" s="65"/>
      <c r="K11399" s="10"/>
      <c r="L11399" s="21">
        <v>326759.73218390805</v>
      </c>
      <c r="M11399" s="68"/>
      <c r="N11399" s="4"/>
    </row>
    <row r="11400" spans="2:14">
      <c r="B11400" s="59" t="s">
        <v>19611</v>
      </c>
      <c r="C11400" s="7" t="s">
        <v>19612</v>
      </c>
      <c r="I11400" s="64"/>
      <c r="J11400" s="65"/>
      <c r="K11400" s="10"/>
      <c r="L11400" s="21">
        <v>312978.84252873564</v>
      </c>
      <c r="M11400" s="68"/>
      <c r="N11400" s="4"/>
    </row>
    <row r="11401" spans="2:14">
      <c r="B11401" s="59" t="s">
        <v>19613</v>
      </c>
      <c r="C11401" s="7" t="s">
        <v>19614</v>
      </c>
      <c r="I11401" s="64"/>
      <c r="J11401" s="65"/>
      <c r="K11401" s="10"/>
      <c r="L11401" s="21">
        <v>315241.65689655172</v>
      </c>
      <c r="M11401" s="68"/>
      <c r="N11401" s="4"/>
    </row>
    <row r="11402" spans="2:14">
      <c r="B11402" s="59" t="s">
        <v>19615</v>
      </c>
      <c r="C11402" s="7" t="s">
        <v>19616</v>
      </c>
      <c r="I11402" s="64"/>
      <c r="J11402" s="65"/>
      <c r="K11402" s="10"/>
      <c r="L11402" s="21">
        <v>321354.14827586204</v>
      </c>
      <c r="M11402" s="68"/>
      <c r="N11402" s="4"/>
    </row>
    <row r="11403" spans="2:14">
      <c r="B11403" s="59" t="s">
        <v>19617</v>
      </c>
      <c r="C11403" s="7" t="s">
        <v>19618</v>
      </c>
      <c r="I11403" s="64"/>
      <c r="J11403" s="65"/>
      <c r="K11403" s="10"/>
      <c r="L11403" s="21">
        <v>314538.30172413797</v>
      </c>
      <c r="M11403" s="68"/>
      <c r="N11403" s="4"/>
    </row>
    <row r="11404" spans="2:14">
      <c r="B11404" s="59" t="s">
        <v>19619</v>
      </c>
      <c r="C11404" s="7" t="s">
        <v>19620</v>
      </c>
      <c r="I11404" s="64"/>
      <c r="J11404" s="65"/>
      <c r="K11404" s="10"/>
      <c r="L11404" s="21">
        <v>316776.25</v>
      </c>
      <c r="M11404" s="68"/>
      <c r="N11404" s="4"/>
    </row>
    <row r="11405" spans="2:14">
      <c r="B11405" s="59" t="s">
        <v>19621</v>
      </c>
      <c r="C11405" s="7" t="s">
        <v>19622</v>
      </c>
      <c r="I11405" s="64"/>
      <c r="J11405" s="65"/>
      <c r="K11405" s="10"/>
      <c r="L11405" s="21">
        <v>325006.41896551725</v>
      </c>
      <c r="M11405" s="68"/>
      <c r="N11405" s="4"/>
    </row>
    <row r="11406" spans="2:14">
      <c r="B11406" s="59" t="s">
        <v>19623</v>
      </c>
      <c r="C11406" s="7" t="s">
        <v>19624</v>
      </c>
      <c r="I11406" s="64"/>
      <c r="J11406" s="65"/>
      <c r="K11406" s="10"/>
      <c r="L11406" s="21">
        <v>342393.39942528738</v>
      </c>
      <c r="M11406" s="68"/>
      <c r="N11406" s="4"/>
    </row>
    <row r="11407" spans="2:14">
      <c r="B11407" s="59" t="s">
        <v>19625</v>
      </c>
      <c r="C11407" s="7" t="s">
        <v>19626</v>
      </c>
      <c r="I11407" s="64"/>
      <c r="J11407" s="65"/>
      <c r="K11407" s="10"/>
      <c r="L11407" s="21">
        <v>343271.32471264369</v>
      </c>
      <c r="M11407" s="68"/>
      <c r="N11407" s="4"/>
    </row>
    <row r="11408" spans="2:14">
      <c r="B11408" s="59" t="s">
        <v>19627</v>
      </c>
      <c r="C11408" s="7" t="s">
        <v>19628</v>
      </c>
      <c r="I11408" s="64"/>
      <c r="J11408" s="65"/>
      <c r="K11408" s="10"/>
      <c r="L11408" s="21">
        <v>344269.01321839081</v>
      </c>
      <c r="M11408" s="68"/>
      <c r="N11408" s="4"/>
    </row>
    <row r="11409" spans="2:14">
      <c r="B11409" s="59" t="s">
        <v>19629</v>
      </c>
      <c r="C11409" s="7" t="s">
        <v>19630</v>
      </c>
      <c r="I11409" s="64"/>
      <c r="J11409" s="65"/>
      <c r="K11409" s="10"/>
      <c r="L11409" s="21">
        <v>348022.27068965521</v>
      </c>
      <c r="M11409" s="68"/>
      <c r="N11409" s="4"/>
    </row>
    <row r="11410" spans="2:14">
      <c r="B11410" s="59" t="s">
        <v>19631</v>
      </c>
      <c r="C11410" s="7" t="s">
        <v>19632</v>
      </c>
      <c r="I11410" s="64"/>
      <c r="J11410" s="65"/>
      <c r="K11410" s="10"/>
      <c r="L11410" s="21">
        <v>290879.99137931032</v>
      </c>
      <c r="M11410" s="68"/>
      <c r="N11410" s="4"/>
    </row>
    <row r="11411" spans="2:14">
      <c r="B11411" s="59" t="s">
        <v>19633</v>
      </c>
      <c r="C11411" s="7" t="s">
        <v>19634</v>
      </c>
      <c r="I11411" s="64"/>
      <c r="J11411" s="65"/>
      <c r="K11411" s="10"/>
      <c r="L11411" s="21">
        <v>293889.8034482759</v>
      </c>
      <c r="M11411" s="68"/>
      <c r="N11411" s="4"/>
    </row>
    <row r="11412" spans="2:14">
      <c r="B11412" s="59" t="s">
        <v>19635</v>
      </c>
      <c r="C11412" s="7" t="s">
        <v>19636</v>
      </c>
      <c r="I11412" s="64"/>
      <c r="J11412" s="65"/>
      <c r="K11412" s="10"/>
      <c r="L11412" s="21">
        <v>298736.66149425291</v>
      </c>
      <c r="M11412" s="68"/>
      <c r="N11412" s="4"/>
    </row>
    <row r="11413" spans="2:14">
      <c r="B11413" s="59" t="s">
        <v>19637</v>
      </c>
      <c r="C11413" s="7" t="s">
        <v>19638</v>
      </c>
      <c r="I11413" s="64"/>
      <c r="J11413" s="65"/>
      <c r="K11413" s="10"/>
      <c r="L11413" s="21">
        <v>292342.52356321836</v>
      </c>
      <c r="M11413" s="68"/>
      <c r="N11413" s="4"/>
    </row>
    <row r="11414" spans="2:14">
      <c r="B11414" s="59" t="s">
        <v>19639</v>
      </c>
      <c r="C11414" s="7" t="s">
        <v>19640</v>
      </c>
      <c r="I11414" s="64"/>
      <c r="J11414" s="65"/>
      <c r="K11414" s="10"/>
      <c r="L11414" s="21">
        <v>296104.9155172414</v>
      </c>
      <c r="M11414" s="68"/>
      <c r="N11414" s="4"/>
    </row>
    <row r="11415" spans="2:14">
      <c r="B11415" s="59" t="s">
        <v>19641</v>
      </c>
      <c r="C11415" s="7" t="s">
        <v>19642</v>
      </c>
      <c r="I11415" s="64"/>
      <c r="J11415" s="65"/>
      <c r="K11415" s="10"/>
      <c r="L11415" s="21">
        <v>302166.15229885059</v>
      </c>
      <c r="M11415" s="68"/>
      <c r="N11415" s="4"/>
    </row>
    <row r="11416" spans="2:14">
      <c r="B11416" s="59" t="s">
        <v>19643</v>
      </c>
      <c r="C11416" s="7" t="s">
        <v>19644</v>
      </c>
      <c r="I11416" s="64"/>
      <c r="J11416" s="65"/>
      <c r="K11416" s="10"/>
      <c r="L11416" s="21">
        <v>356563.01206896553</v>
      </c>
      <c r="M11416" s="68"/>
      <c r="N11416" s="4"/>
    </row>
    <row r="11417" spans="2:14">
      <c r="B11417" s="59" t="s">
        <v>19645</v>
      </c>
      <c r="C11417" s="7" t="s">
        <v>19646</v>
      </c>
      <c r="I11417" s="64"/>
      <c r="J11417" s="65"/>
      <c r="K11417" s="10"/>
      <c r="L11417" s="21">
        <v>319305.48678160919</v>
      </c>
      <c r="M11417" s="68"/>
      <c r="N11417" s="4"/>
    </row>
    <row r="11418" spans="2:14">
      <c r="B11418" s="59" t="s">
        <v>19647</v>
      </c>
      <c r="C11418" s="7" t="s">
        <v>19648</v>
      </c>
      <c r="I11418" s="64"/>
      <c r="J11418" s="65"/>
      <c r="K11418" s="10"/>
      <c r="L11418" s="21">
        <v>324153.86724137934</v>
      </c>
      <c r="M11418" s="68"/>
      <c r="N11418" s="4"/>
    </row>
    <row r="11419" spans="2:14">
      <c r="B11419" s="59" t="s">
        <v>19649</v>
      </c>
      <c r="C11419" s="7" t="s">
        <v>19650</v>
      </c>
      <c r="I11419" s="64"/>
      <c r="J11419" s="65"/>
      <c r="K11419" s="10"/>
      <c r="L11419" s="21">
        <v>362191.8833333333</v>
      </c>
      <c r="M11419" s="68"/>
      <c r="N11419" s="4"/>
    </row>
    <row r="11420" spans="2:14">
      <c r="B11420" s="59" t="s">
        <v>19651</v>
      </c>
      <c r="C11420" s="7" t="s">
        <v>19652</v>
      </c>
      <c r="I11420" s="64"/>
      <c r="J11420" s="65"/>
      <c r="K11420" s="10"/>
      <c r="L11420" s="21">
        <v>386192.22931034485</v>
      </c>
      <c r="M11420" s="68"/>
      <c r="N11420" s="4"/>
    </row>
    <row r="11421" spans="2:14">
      <c r="B11421" s="59" t="s">
        <v>19653</v>
      </c>
      <c r="C11421" s="7" t="s">
        <v>19654</v>
      </c>
      <c r="I11421" s="64"/>
      <c r="J11421" s="65"/>
      <c r="K11421" s="10"/>
      <c r="L11421" s="21">
        <v>388455.04367816087</v>
      </c>
      <c r="M11421" s="68"/>
      <c r="N11421" s="4"/>
    </row>
    <row r="11422" spans="2:14">
      <c r="B11422" s="59" t="s">
        <v>19655</v>
      </c>
      <c r="C11422" s="7" t="s">
        <v>19656</v>
      </c>
      <c r="I11422" s="64"/>
      <c r="J11422" s="65"/>
      <c r="K11422" s="10"/>
      <c r="L11422" s="21">
        <v>394567.02758620691</v>
      </c>
      <c r="M11422" s="68"/>
      <c r="N11422" s="4"/>
    </row>
    <row r="11423" spans="2:14">
      <c r="B11423" s="59" t="s">
        <v>19657</v>
      </c>
      <c r="C11423" s="7" t="s">
        <v>19658</v>
      </c>
      <c r="I11423" s="64"/>
      <c r="J11423" s="65"/>
      <c r="K11423" s="10"/>
      <c r="L11423" s="21">
        <v>387751.68850574712</v>
      </c>
      <c r="M11423" s="68"/>
      <c r="N11423" s="4"/>
    </row>
    <row r="11424" spans="2:14">
      <c r="B11424" s="59" t="s">
        <v>19659</v>
      </c>
      <c r="C11424" s="7" t="s">
        <v>19660</v>
      </c>
      <c r="I11424" s="64"/>
      <c r="J11424" s="65"/>
      <c r="K11424" s="10"/>
      <c r="L11424" s="21">
        <v>389990.14425287361</v>
      </c>
      <c r="M11424" s="68"/>
      <c r="N11424" s="4"/>
    </row>
    <row r="11425" spans="2:14">
      <c r="B11425" s="59" t="s">
        <v>19661</v>
      </c>
      <c r="C11425" s="7" t="s">
        <v>19662</v>
      </c>
      <c r="I11425" s="64"/>
      <c r="J11425" s="65"/>
      <c r="K11425" s="10"/>
      <c r="L11425" s="21">
        <v>398219.80574712646</v>
      </c>
      <c r="M11425" s="68"/>
      <c r="N11425" s="4"/>
    </row>
    <row r="11426" spans="2:14">
      <c r="B11426" s="59" t="s">
        <v>19663</v>
      </c>
      <c r="C11426" s="7" t="s">
        <v>19664</v>
      </c>
      <c r="I11426" s="64"/>
      <c r="J11426" s="65"/>
      <c r="K11426" s="10"/>
      <c r="L11426" s="21">
        <v>415606.78620689653</v>
      </c>
      <c r="M11426" s="68"/>
      <c r="N11426" s="4"/>
    </row>
    <row r="11427" spans="2:14">
      <c r="B11427" s="59" t="s">
        <v>19665</v>
      </c>
      <c r="C11427" s="7" t="s">
        <v>19666</v>
      </c>
      <c r="I11427" s="64"/>
      <c r="J11427" s="65"/>
      <c r="K11427" s="10"/>
      <c r="L11427" s="21">
        <v>416485.21896551724</v>
      </c>
      <c r="M11427" s="68"/>
      <c r="N11427" s="4"/>
    </row>
    <row r="11428" spans="2:14">
      <c r="B11428" s="59" t="s">
        <v>19667</v>
      </c>
      <c r="C11428" s="7" t="s">
        <v>19668</v>
      </c>
      <c r="I11428" s="64"/>
      <c r="J11428" s="65"/>
      <c r="K11428" s="10"/>
      <c r="L11428" s="21">
        <v>417482.90747126436</v>
      </c>
      <c r="M11428" s="68"/>
      <c r="N11428" s="4"/>
    </row>
    <row r="11429" spans="2:14">
      <c r="B11429" s="59" t="s">
        <v>19669</v>
      </c>
      <c r="C11429" s="7" t="s">
        <v>19670</v>
      </c>
      <c r="I11429" s="64"/>
      <c r="J11429" s="65"/>
      <c r="K11429" s="10"/>
      <c r="L11429" s="21">
        <v>421236.16494252876</v>
      </c>
      <c r="M11429" s="68"/>
      <c r="N11429" s="4"/>
    </row>
    <row r="11430" spans="2:14">
      <c r="B11430" s="59" t="s">
        <v>19671</v>
      </c>
      <c r="C11430" s="7" t="s">
        <v>19672</v>
      </c>
      <c r="I11430" s="64"/>
      <c r="J11430" s="65"/>
      <c r="K11430" s="10"/>
      <c r="L11430" s="21">
        <v>333502.50287356321</v>
      </c>
      <c r="M11430" s="68"/>
      <c r="N11430" s="4"/>
    </row>
    <row r="11431" spans="2:14">
      <c r="B11431" s="59" t="s">
        <v>19673</v>
      </c>
      <c r="C11431" s="7" t="s">
        <v>19674</v>
      </c>
      <c r="I11431" s="64"/>
      <c r="J11431" s="65"/>
      <c r="K11431" s="10"/>
      <c r="L11431" s="21">
        <v>336212.90689655172</v>
      </c>
      <c r="M11431" s="68"/>
      <c r="N11431" s="4"/>
    </row>
    <row r="11432" spans="2:14">
      <c r="B11432" s="59" t="s">
        <v>19675</v>
      </c>
      <c r="C11432" s="7" t="s">
        <v>19676</v>
      </c>
      <c r="I11432" s="64"/>
      <c r="J11432" s="65"/>
      <c r="K11432" s="10"/>
      <c r="L11432" s="21">
        <v>340575.63735632185</v>
      </c>
      <c r="M11432" s="68"/>
      <c r="N11432" s="4"/>
    </row>
    <row r="11433" spans="2:14">
      <c r="B11433" s="59" t="s">
        <v>19677</v>
      </c>
      <c r="C11433" s="7" t="s">
        <v>19678</v>
      </c>
      <c r="I11433" s="64"/>
      <c r="J11433" s="65"/>
      <c r="K11433" s="10"/>
      <c r="L11433" s="21">
        <v>334819.3908045977</v>
      </c>
      <c r="M11433" s="68"/>
      <c r="N11433" s="4"/>
    </row>
    <row r="11434" spans="2:14">
      <c r="B11434" s="59" t="s">
        <v>19679</v>
      </c>
      <c r="C11434" s="7" t="s">
        <v>19680</v>
      </c>
      <c r="I11434" s="64"/>
      <c r="J11434" s="65"/>
      <c r="K11434" s="10"/>
      <c r="L11434" s="21">
        <v>338205.74655172409</v>
      </c>
      <c r="M11434" s="68"/>
      <c r="N11434" s="4"/>
    </row>
    <row r="11435" spans="2:14">
      <c r="B11435" s="59" t="s">
        <v>19681</v>
      </c>
      <c r="C11435" s="7" t="s">
        <v>19682</v>
      </c>
      <c r="I11435" s="64"/>
      <c r="J11435" s="65"/>
      <c r="K11435" s="10"/>
      <c r="L11435" s="21">
        <v>343660.04770114942</v>
      </c>
      <c r="M11435" s="68"/>
      <c r="N11435" s="4"/>
    </row>
    <row r="11436" spans="2:14">
      <c r="B11436" s="59" t="s">
        <v>19683</v>
      </c>
      <c r="C11436" s="7" t="s">
        <v>19684</v>
      </c>
      <c r="I11436" s="64"/>
      <c r="J11436" s="65"/>
      <c r="K11436" s="10"/>
      <c r="L11436" s="21">
        <v>390732.06724137935</v>
      </c>
      <c r="M11436" s="68"/>
      <c r="N11436" s="4"/>
    </row>
    <row r="11437" spans="2:14">
      <c r="B11437" s="59" t="s">
        <v>19685</v>
      </c>
      <c r="C11437" s="7" t="s">
        <v>19686</v>
      </c>
      <c r="I11437" s="64"/>
      <c r="J11437" s="65"/>
      <c r="K11437" s="10"/>
      <c r="L11437" s="21">
        <v>359086.66666666669</v>
      </c>
      <c r="M11437" s="68"/>
      <c r="N11437" s="4"/>
    </row>
    <row r="11438" spans="2:14">
      <c r="B11438" s="59" t="s">
        <v>19687</v>
      </c>
      <c r="C11438" s="7" t="s">
        <v>19688</v>
      </c>
      <c r="I11438" s="64"/>
      <c r="J11438" s="65"/>
      <c r="K11438" s="10"/>
      <c r="L11438" s="21">
        <v>363449.90459770116</v>
      </c>
      <c r="M11438" s="68"/>
      <c r="N11438" s="4"/>
    </row>
    <row r="11439" spans="2:14">
      <c r="B11439" s="59" t="s">
        <v>19689</v>
      </c>
      <c r="C11439" s="7" t="s">
        <v>19690</v>
      </c>
      <c r="I11439" s="64"/>
      <c r="J11439" s="65"/>
      <c r="K11439" s="10"/>
      <c r="L11439" s="21">
        <v>396360.93850574718</v>
      </c>
      <c r="M11439" s="68"/>
      <c r="N11439" s="4"/>
    </row>
    <row r="11440" spans="2:14">
      <c r="B11440" s="59" t="s">
        <v>19691</v>
      </c>
      <c r="C11440" s="7" t="s">
        <v>19692</v>
      </c>
      <c r="I11440" s="64"/>
      <c r="J11440" s="65"/>
      <c r="K11440" s="10"/>
      <c r="L11440" s="21">
        <v>402338.95</v>
      </c>
      <c r="M11440" s="68"/>
      <c r="N11440" s="4"/>
    </row>
    <row r="11441" spans="2:14">
      <c r="B11441" s="59" t="s">
        <v>19693</v>
      </c>
      <c r="C11441" s="7" t="s">
        <v>19694</v>
      </c>
      <c r="I11441" s="64"/>
      <c r="J11441" s="65"/>
      <c r="K11441" s="10"/>
      <c r="L11441" s="21">
        <v>404601.25689655176</v>
      </c>
      <c r="M11441" s="68"/>
      <c r="N11441" s="4"/>
    </row>
    <row r="11442" spans="2:14">
      <c r="B11442" s="59" t="s">
        <v>19695</v>
      </c>
      <c r="C11442" s="7" t="s">
        <v>19696</v>
      </c>
      <c r="I11442" s="64"/>
      <c r="J11442" s="65"/>
      <c r="K11442" s="10"/>
      <c r="L11442" s="21">
        <v>410713.24080459768</v>
      </c>
      <c r="M11442" s="68"/>
      <c r="N11442" s="4"/>
    </row>
    <row r="11443" spans="2:14">
      <c r="B11443" s="59" t="s">
        <v>19697</v>
      </c>
      <c r="C11443" s="7" t="s">
        <v>19698</v>
      </c>
      <c r="I11443" s="64"/>
      <c r="J11443" s="65"/>
      <c r="K11443" s="10"/>
      <c r="L11443" s="21">
        <v>403898.40919540229</v>
      </c>
      <c r="M11443" s="68"/>
      <c r="N11443" s="4"/>
    </row>
    <row r="11444" spans="2:14">
      <c r="B11444" s="59" t="s">
        <v>19699</v>
      </c>
      <c r="C11444" s="7" t="s">
        <v>19700</v>
      </c>
      <c r="I11444" s="64"/>
      <c r="J11444" s="65"/>
      <c r="K11444" s="10"/>
      <c r="L11444" s="21">
        <v>406136.35747126437</v>
      </c>
      <c r="M11444" s="68"/>
      <c r="N11444" s="4"/>
    </row>
    <row r="11445" spans="2:14">
      <c r="B11445" s="59" t="s">
        <v>19701</v>
      </c>
      <c r="C11445" s="7" t="s">
        <v>19702</v>
      </c>
      <c r="I11445" s="64"/>
      <c r="J11445" s="65"/>
      <c r="K11445" s="10"/>
      <c r="L11445" s="21">
        <v>414366.52643678163</v>
      </c>
      <c r="M11445" s="68"/>
      <c r="N11445" s="4"/>
    </row>
    <row r="11446" spans="2:14">
      <c r="B11446" s="59" t="s">
        <v>19703</v>
      </c>
      <c r="C11446" s="7" t="s">
        <v>19704</v>
      </c>
      <c r="I11446" s="64"/>
      <c r="J11446" s="65"/>
      <c r="K11446" s="10"/>
      <c r="L11446" s="21">
        <v>431753.5068965517</v>
      </c>
      <c r="M11446" s="68"/>
      <c r="N11446" s="4"/>
    </row>
    <row r="11447" spans="2:14">
      <c r="B11447" s="59" t="s">
        <v>19705</v>
      </c>
      <c r="C11447" s="7" t="s">
        <v>19706</v>
      </c>
      <c r="I11447" s="64"/>
      <c r="J11447" s="65"/>
      <c r="K11447" s="10"/>
      <c r="L11447" s="21">
        <v>432631.43218390807</v>
      </c>
      <c r="M11447" s="68"/>
      <c r="N11447" s="4"/>
    </row>
    <row r="11448" spans="2:14">
      <c r="B11448" s="59" t="s">
        <v>19707</v>
      </c>
      <c r="C11448" s="7" t="s">
        <v>19708</v>
      </c>
      <c r="I11448" s="64"/>
      <c r="J11448" s="65"/>
      <c r="K11448" s="10"/>
      <c r="L11448" s="21">
        <v>433630.13563218393</v>
      </c>
      <c r="M11448" s="68"/>
      <c r="N11448" s="4"/>
    </row>
    <row r="11449" spans="2:14">
      <c r="B11449" s="59" t="s">
        <v>19709</v>
      </c>
      <c r="C11449" s="7" t="s">
        <v>19710</v>
      </c>
      <c r="I11449" s="64"/>
      <c r="J11449" s="65"/>
      <c r="K11449" s="10"/>
      <c r="L11449" s="21">
        <v>437382.88563218393</v>
      </c>
      <c r="M11449" s="68"/>
      <c r="N11449" s="4"/>
    </row>
    <row r="11450" spans="2:14">
      <c r="B11450" s="59" t="s">
        <v>19711</v>
      </c>
      <c r="C11450" s="7" t="s">
        <v>19712</v>
      </c>
      <c r="I11450" s="64"/>
      <c r="J11450" s="65"/>
      <c r="K11450" s="10"/>
      <c r="L11450" s="21">
        <v>32397.47298850575</v>
      </c>
      <c r="M11450" s="68"/>
      <c r="N11450" s="4"/>
    </row>
    <row r="11451" spans="2:14">
      <c r="B11451" s="59" t="s">
        <v>19713</v>
      </c>
      <c r="C11451" s="7" t="s">
        <v>19714</v>
      </c>
      <c r="I11451" s="64"/>
      <c r="J11451" s="65"/>
      <c r="K11451" s="10"/>
      <c r="L11451" s="21">
        <v>35020.591954022988</v>
      </c>
      <c r="M11451" s="68"/>
      <c r="N11451" s="4"/>
    </row>
    <row r="11452" spans="2:14">
      <c r="B11452" s="59" t="s">
        <v>19715</v>
      </c>
      <c r="C11452" s="7" t="s">
        <v>19716</v>
      </c>
      <c r="I11452" s="64"/>
      <c r="J11452" s="65"/>
      <c r="K11452" s="10"/>
      <c r="L11452" s="21">
        <v>39248.842528735637</v>
      </c>
      <c r="M11452" s="68"/>
      <c r="N11452" s="4"/>
    </row>
    <row r="11453" spans="2:14">
      <c r="B11453" s="59" t="s">
        <v>19717</v>
      </c>
      <c r="C11453" s="7" t="s">
        <v>19718</v>
      </c>
      <c r="I11453" s="64"/>
      <c r="J11453" s="65"/>
      <c r="K11453" s="10"/>
      <c r="L11453" s="21">
        <v>33671.73333333333</v>
      </c>
      <c r="M11453" s="68"/>
      <c r="N11453" s="4"/>
    </row>
    <row r="11454" spans="2:14">
      <c r="B11454" s="59" t="s">
        <v>19719</v>
      </c>
      <c r="C11454" s="7" t="s">
        <v>19720</v>
      </c>
      <c r="I11454" s="64"/>
      <c r="J11454" s="65"/>
      <c r="K11454" s="10"/>
      <c r="L11454" s="21">
        <v>36952.027586206896</v>
      </c>
      <c r="M11454" s="68"/>
      <c r="N11454" s="4"/>
    </row>
    <row r="11455" spans="2:14">
      <c r="B11455" s="59" t="s">
        <v>19721</v>
      </c>
      <c r="C11455" s="7" t="s">
        <v>19722</v>
      </c>
      <c r="I11455" s="64"/>
      <c r="J11455" s="65"/>
      <c r="K11455" s="10"/>
      <c r="L11455" s="21">
        <v>42237.848275862067</v>
      </c>
      <c r="M11455" s="68"/>
      <c r="N11455" s="4"/>
    </row>
    <row r="11456" spans="2:14">
      <c r="B11456" s="59" t="s">
        <v>19723</v>
      </c>
      <c r="C11456" s="7" t="s">
        <v>19724</v>
      </c>
      <c r="I11456" s="64"/>
      <c r="J11456" s="65"/>
      <c r="K11456" s="10"/>
      <c r="L11456" s="21">
        <v>60240.391379310349</v>
      </c>
      <c r="M11456" s="68"/>
      <c r="N11456" s="4"/>
    </row>
    <row r="11457" spans="2:14">
      <c r="B11457" s="59" t="s">
        <v>19725</v>
      </c>
      <c r="C11457" s="7" t="s">
        <v>19726</v>
      </c>
      <c r="I11457" s="64"/>
      <c r="J11457" s="65"/>
      <c r="K11457" s="10"/>
      <c r="L11457" s="21">
        <v>57181.862068965522</v>
      </c>
      <c r="M11457" s="68"/>
      <c r="N11457" s="4"/>
    </row>
    <row r="11458" spans="2:14">
      <c r="B11458" s="59" t="s">
        <v>19727</v>
      </c>
      <c r="C11458" s="7" t="s">
        <v>19728</v>
      </c>
      <c r="I11458" s="64"/>
      <c r="J11458" s="65"/>
      <c r="K11458" s="10"/>
      <c r="L11458" s="21">
        <v>61410.112643678163</v>
      </c>
      <c r="M11458" s="68"/>
      <c r="N11458" s="4"/>
    </row>
    <row r="11459" spans="2:14">
      <c r="B11459" s="59" t="s">
        <v>19729</v>
      </c>
      <c r="C11459" s="7" t="s">
        <v>19730</v>
      </c>
      <c r="I11459" s="64"/>
      <c r="J11459" s="65"/>
      <c r="K11459" s="10"/>
      <c r="L11459" s="21">
        <v>65357.731609195398</v>
      </c>
      <c r="M11459" s="68"/>
      <c r="N11459" s="4"/>
    </row>
    <row r="11460" spans="2:14">
      <c r="B11460" s="59" t="s">
        <v>19731</v>
      </c>
      <c r="C11460" s="7" t="s">
        <v>19732</v>
      </c>
      <c r="I11460" s="64"/>
      <c r="J11460" s="65"/>
      <c r="K11460" s="10"/>
      <c r="L11460" s="21">
        <v>31316.051724137931</v>
      </c>
      <c r="M11460" s="68"/>
      <c r="N11460" s="4"/>
    </row>
    <row r="11461" spans="2:14">
      <c r="B11461" s="59" t="s">
        <v>19733</v>
      </c>
      <c r="C11461" s="7" t="s">
        <v>19734</v>
      </c>
      <c r="I11461" s="64"/>
      <c r="J11461" s="65"/>
      <c r="K11461" s="10"/>
      <c r="L11461" s="21">
        <v>33468.237356321843</v>
      </c>
      <c r="M11461" s="68"/>
      <c r="N11461" s="4"/>
    </row>
    <row r="11462" spans="2:14">
      <c r="B11462" s="59" t="s">
        <v>19735</v>
      </c>
      <c r="C11462" s="7" t="s">
        <v>19736</v>
      </c>
      <c r="I11462" s="64"/>
      <c r="J11462" s="65"/>
      <c r="K11462" s="10"/>
      <c r="L11462" s="21">
        <v>39281.320689655178</v>
      </c>
      <c r="M11462" s="68"/>
      <c r="N11462" s="4"/>
    </row>
    <row r="11463" spans="2:14">
      <c r="B11463" s="59" t="s">
        <v>19737</v>
      </c>
      <c r="C11463" s="7" t="s">
        <v>19738</v>
      </c>
      <c r="I11463" s="64"/>
      <c r="J11463" s="65"/>
      <c r="K11463" s="10"/>
      <c r="L11463" s="21">
        <v>32799.897701149428</v>
      </c>
      <c r="M11463" s="68"/>
      <c r="N11463" s="4"/>
    </row>
    <row r="11464" spans="2:14">
      <c r="B11464" s="59" t="s">
        <v>19739</v>
      </c>
      <c r="C11464" s="7" t="s">
        <v>19740</v>
      </c>
      <c r="I11464" s="64"/>
      <c r="J11464" s="65"/>
      <c r="K11464" s="10"/>
      <c r="L11464" s="21">
        <v>34927.217241379309</v>
      </c>
      <c r="M11464" s="68"/>
      <c r="N11464" s="4"/>
    </row>
    <row r="11465" spans="2:14">
      <c r="B11465" s="59" t="s">
        <v>19741</v>
      </c>
      <c r="C11465" s="7" t="s">
        <v>19742</v>
      </c>
      <c r="I11465" s="64"/>
      <c r="J11465" s="65"/>
      <c r="K11465" s="10"/>
      <c r="L11465" s="21">
        <v>42755.468965517241</v>
      </c>
      <c r="M11465" s="68"/>
      <c r="N11465" s="4"/>
    </row>
    <row r="11466" spans="2:14">
      <c r="B11466" s="59" t="s">
        <v>19743</v>
      </c>
      <c r="C11466" s="7" t="s">
        <v>19744</v>
      </c>
      <c r="I11466" s="64"/>
      <c r="J11466" s="65"/>
      <c r="K11466" s="10"/>
      <c r="L11466" s="21">
        <v>54402.441954022986</v>
      </c>
      <c r="M11466" s="68"/>
      <c r="N11466" s="4"/>
    </row>
    <row r="11467" spans="2:14">
      <c r="B11467" s="59" t="s">
        <v>19745</v>
      </c>
      <c r="C11467" s="7" t="s">
        <v>19746</v>
      </c>
      <c r="I11467" s="64"/>
      <c r="J11467" s="65"/>
      <c r="K11467" s="10"/>
      <c r="L11467" s="21">
        <v>60124.687931034481</v>
      </c>
      <c r="M11467" s="68"/>
      <c r="N11467" s="4"/>
    </row>
    <row r="11468" spans="2:14">
      <c r="B11468" s="59" t="s">
        <v>19747</v>
      </c>
      <c r="C11468" s="7" t="s">
        <v>19748</v>
      </c>
      <c r="I11468" s="64"/>
      <c r="J11468" s="65"/>
      <c r="K11468" s="10"/>
      <c r="L11468" s="21">
        <v>61073.151724137933</v>
      </c>
      <c r="M11468" s="68"/>
      <c r="N11468" s="4"/>
    </row>
    <row r="11469" spans="2:14">
      <c r="B11469" s="59" t="s">
        <v>19749</v>
      </c>
      <c r="C11469" s="7" t="s">
        <v>19750</v>
      </c>
      <c r="I11469" s="64"/>
      <c r="J11469" s="65"/>
      <c r="K11469" s="10"/>
      <c r="L11469" s="21">
        <v>59519.274712643681</v>
      </c>
      <c r="M11469" s="68"/>
      <c r="N11469" s="4"/>
    </row>
    <row r="11470" spans="2:14">
      <c r="B11470" s="59" t="s">
        <v>19751</v>
      </c>
      <c r="C11470" s="7" t="s">
        <v>19752</v>
      </c>
      <c r="I11470" s="64"/>
      <c r="J11470" s="65"/>
      <c r="K11470" s="10"/>
      <c r="L11470" s="21">
        <v>31901.673563218392</v>
      </c>
      <c r="M11470" s="68"/>
      <c r="N11470" s="4"/>
    </row>
    <row r="11471" spans="2:14">
      <c r="B11471" s="59" t="s">
        <v>19753</v>
      </c>
      <c r="C11471" s="7" t="s">
        <v>19754</v>
      </c>
      <c r="I11471" s="64"/>
      <c r="J11471" s="65"/>
      <c r="K11471" s="10"/>
      <c r="L11471" s="21">
        <v>34054.366666666669</v>
      </c>
      <c r="M11471" s="68"/>
      <c r="N11471" s="4"/>
    </row>
    <row r="11472" spans="2:14">
      <c r="B11472" s="59" t="s">
        <v>19755</v>
      </c>
      <c r="C11472" s="7" t="s">
        <v>19756</v>
      </c>
      <c r="I11472" s="64"/>
      <c r="J11472" s="65"/>
      <c r="K11472" s="10"/>
      <c r="L11472" s="21">
        <v>39866.435057471259</v>
      </c>
      <c r="M11472" s="68"/>
      <c r="N11472" s="4"/>
    </row>
    <row r="11473" spans="2:14">
      <c r="B11473" s="59" t="s">
        <v>19757</v>
      </c>
      <c r="C11473" s="7" t="s">
        <v>19758</v>
      </c>
      <c r="I11473" s="64"/>
      <c r="J11473" s="65"/>
      <c r="K11473" s="10"/>
      <c r="L11473" s="21">
        <v>33385.519540229885</v>
      </c>
      <c r="M11473" s="68"/>
      <c r="N11473" s="4"/>
    </row>
    <row r="11474" spans="2:14">
      <c r="B11474" s="59" t="s">
        <v>19759</v>
      </c>
      <c r="C11474" s="7" t="s">
        <v>19760</v>
      </c>
      <c r="I11474" s="64"/>
      <c r="J11474" s="65"/>
      <c r="K11474" s="10"/>
      <c r="L11474" s="21">
        <v>35513.346551724135</v>
      </c>
      <c r="M11474" s="68"/>
      <c r="N11474" s="4"/>
    </row>
    <row r="11475" spans="2:14">
      <c r="B11475" s="59" t="s">
        <v>19761</v>
      </c>
      <c r="C11475" s="7" t="s">
        <v>19762</v>
      </c>
      <c r="I11475" s="64"/>
      <c r="J11475" s="65"/>
      <c r="K11475" s="10"/>
      <c r="L11475" s="21">
        <v>43340.583333333336</v>
      </c>
      <c r="M11475" s="68"/>
      <c r="N11475" s="4"/>
    </row>
    <row r="11476" spans="2:14">
      <c r="B11476" s="59" t="s">
        <v>19763</v>
      </c>
      <c r="C11476" s="7" t="s">
        <v>19764</v>
      </c>
      <c r="I11476" s="64"/>
      <c r="J11476" s="65"/>
      <c r="K11476" s="10"/>
      <c r="L11476" s="21">
        <v>54956.600574712647</v>
      </c>
      <c r="M11476" s="68"/>
      <c r="N11476" s="4"/>
    </row>
    <row r="11477" spans="2:14">
      <c r="B11477" s="59" t="s">
        <v>19765</v>
      </c>
      <c r="C11477" s="7" t="s">
        <v>19766</v>
      </c>
      <c r="I11477" s="64"/>
      <c r="J11477" s="65"/>
      <c r="K11477" s="10"/>
      <c r="L11477" s="21">
        <v>60709.802298850576</v>
      </c>
      <c r="M11477" s="68"/>
      <c r="N11477" s="4"/>
    </row>
    <row r="11478" spans="2:14">
      <c r="B11478" s="59" t="s">
        <v>19767</v>
      </c>
      <c r="C11478" s="7" t="s">
        <v>19768</v>
      </c>
      <c r="I11478" s="64"/>
      <c r="J11478" s="65"/>
      <c r="K11478" s="10"/>
      <c r="L11478" s="21">
        <v>61658.266091954021</v>
      </c>
      <c r="M11478" s="68"/>
      <c r="N11478" s="4"/>
    </row>
    <row r="11479" spans="2:14">
      <c r="B11479" s="59" t="s">
        <v>19769</v>
      </c>
      <c r="C11479" s="7" t="s">
        <v>19770</v>
      </c>
      <c r="I11479" s="64"/>
      <c r="J11479" s="65"/>
      <c r="K11479" s="10"/>
      <c r="L11479" s="21">
        <v>60072.925862068965</v>
      </c>
      <c r="M11479" s="68"/>
      <c r="N11479" s="4"/>
    </row>
    <row r="11480" spans="2:14">
      <c r="B11480" s="59" t="s">
        <v>19771</v>
      </c>
      <c r="C11480" s="7" t="s">
        <v>19772</v>
      </c>
      <c r="I11480" s="64"/>
      <c r="J11480" s="65"/>
      <c r="K11480" s="10"/>
      <c r="L11480" s="21">
        <v>31901.673563218392</v>
      </c>
      <c r="M11480" s="68"/>
      <c r="N11480" s="4"/>
    </row>
    <row r="11481" spans="2:14">
      <c r="B11481" s="59" t="s">
        <v>19773</v>
      </c>
      <c r="C11481" s="7" t="s">
        <v>19774</v>
      </c>
      <c r="I11481" s="64"/>
      <c r="J11481" s="65"/>
      <c r="K11481" s="10"/>
      <c r="L11481" s="21">
        <v>34054.366666666669</v>
      </c>
      <c r="M11481" s="68"/>
      <c r="N11481" s="4"/>
    </row>
    <row r="11482" spans="2:14">
      <c r="B11482" s="59" t="s">
        <v>19775</v>
      </c>
      <c r="C11482" s="7" t="s">
        <v>19776</v>
      </c>
      <c r="I11482" s="64"/>
      <c r="J11482" s="65"/>
      <c r="K11482" s="10"/>
      <c r="L11482" s="21">
        <v>39866.435057471259</v>
      </c>
      <c r="M11482" s="68"/>
      <c r="N11482" s="4"/>
    </row>
    <row r="11483" spans="2:14">
      <c r="B11483" s="59" t="s">
        <v>19777</v>
      </c>
      <c r="C11483" s="7" t="s">
        <v>19778</v>
      </c>
      <c r="I11483" s="64"/>
      <c r="J11483" s="65"/>
      <c r="K11483" s="10"/>
      <c r="L11483" s="21">
        <v>33385.519540229885</v>
      </c>
      <c r="M11483" s="68"/>
      <c r="N11483" s="4"/>
    </row>
    <row r="11484" spans="2:14">
      <c r="B11484" s="59" t="s">
        <v>19779</v>
      </c>
      <c r="C11484" s="7" t="s">
        <v>19780</v>
      </c>
      <c r="I11484" s="64"/>
      <c r="J11484" s="65"/>
      <c r="K11484" s="10"/>
      <c r="L11484" s="21">
        <v>35513.346551724135</v>
      </c>
      <c r="M11484" s="68"/>
      <c r="N11484" s="4"/>
    </row>
    <row r="11485" spans="2:14">
      <c r="B11485" s="59" t="s">
        <v>19781</v>
      </c>
      <c r="C11485" s="7" t="s">
        <v>19782</v>
      </c>
      <c r="I11485" s="64"/>
      <c r="J11485" s="65"/>
      <c r="K11485" s="10"/>
      <c r="L11485" s="21">
        <v>43340.583333333336</v>
      </c>
      <c r="M11485" s="68"/>
      <c r="N11485" s="4"/>
    </row>
    <row r="11486" spans="2:14">
      <c r="B11486" s="59" t="s">
        <v>19783</v>
      </c>
      <c r="C11486" s="7" t="s">
        <v>19784</v>
      </c>
      <c r="I11486" s="64"/>
      <c r="J11486" s="65"/>
      <c r="K11486" s="10"/>
      <c r="L11486" s="21">
        <v>60240.391379310349</v>
      </c>
      <c r="M11486" s="68"/>
      <c r="N11486" s="4"/>
    </row>
    <row r="11487" spans="2:14">
      <c r="B11487" s="59" t="s">
        <v>19785</v>
      </c>
      <c r="C11487" s="7" t="s">
        <v>19786</v>
      </c>
      <c r="I11487" s="64"/>
      <c r="J11487" s="65"/>
      <c r="K11487" s="10"/>
      <c r="L11487" s="21">
        <v>60709.802298850576</v>
      </c>
      <c r="M11487" s="68"/>
      <c r="N11487" s="4"/>
    </row>
    <row r="11488" spans="2:14">
      <c r="B11488" s="59" t="s">
        <v>19787</v>
      </c>
      <c r="C11488" s="7" t="s">
        <v>19788</v>
      </c>
      <c r="I11488" s="64"/>
      <c r="J11488" s="65"/>
      <c r="K11488" s="10"/>
      <c r="L11488" s="21">
        <v>61658.266091954021</v>
      </c>
      <c r="M11488" s="68"/>
      <c r="N11488" s="4"/>
    </row>
    <row r="11489" spans="2:14">
      <c r="B11489" s="59" t="s">
        <v>19789</v>
      </c>
      <c r="C11489" s="7" t="s">
        <v>19790</v>
      </c>
      <c r="I11489" s="64"/>
      <c r="J11489" s="65"/>
      <c r="K11489" s="10"/>
      <c r="L11489" s="21">
        <v>65357.731609195398</v>
      </c>
      <c r="M11489" s="68"/>
      <c r="N11489" s="4"/>
    </row>
    <row r="11490" spans="2:14">
      <c r="B11490" s="59" t="s">
        <v>19791</v>
      </c>
      <c r="C11490" s="7" t="s">
        <v>19792</v>
      </c>
      <c r="I11490" s="64"/>
      <c r="J11490" s="65"/>
      <c r="K11490" s="10"/>
      <c r="L11490" s="21">
        <v>28405.196551724141</v>
      </c>
      <c r="M11490" s="68"/>
      <c r="N11490" s="4"/>
    </row>
    <row r="11491" spans="2:14">
      <c r="B11491" s="59" t="s">
        <v>19793</v>
      </c>
      <c r="C11491" s="7" t="s">
        <v>19794</v>
      </c>
      <c r="I11491" s="64"/>
      <c r="J11491" s="65"/>
      <c r="K11491" s="10"/>
      <c r="L11491" s="21">
        <v>34067.053448275867</v>
      </c>
      <c r="M11491" s="68"/>
      <c r="N11491" s="4"/>
    </row>
    <row r="11492" spans="2:14">
      <c r="B11492" s="59" t="s">
        <v>19795</v>
      </c>
      <c r="C11492" s="7" t="s">
        <v>19796</v>
      </c>
      <c r="I11492" s="64"/>
      <c r="J11492" s="65"/>
      <c r="K11492" s="10"/>
      <c r="L11492" s="21">
        <v>35928.458045977015</v>
      </c>
      <c r="M11492" s="68"/>
      <c r="N11492" s="4"/>
    </row>
    <row r="11493" spans="2:14">
      <c r="B11493" s="59" t="s">
        <v>19797</v>
      </c>
      <c r="C11493" s="7" t="s">
        <v>19798</v>
      </c>
      <c r="I11493" s="64"/>
      <c r="J11493" s="65"/>
      <c r="K11493" s="10"/>
      <c r="L11493" s="21">
        <v>33397.191379310345</v>
      </c>
      <c r="M11493" s="68"/>
      <c r="N11493" s="4"/>
    </row>
    <row r="11494" spans="2:14">
      <c r="B11494" s="59" t="s">
        <v>19799</v>
      </c>
      <c r="C11494" s="7" t="s">
        <v>19800</v>
      </c>
      <c r="I11494" s="64"/>
      <c r="J11494" s="65"/>
      <c r="K11494" s="10"/>
      <c r="L11494" s="21">
        <v>35525.525862068964</v>
      </c>
      <c r="M11494" s="68"/>
      <c r="N11494" s="4"/>
    </row>
    <row r="11495" spans="2:14">
      <c r="B11495" s="59" t="s">
        <v>19801</v>
      </c>
      <c r="C11495" s="7" t="s">
        <v>19802</v>
      </c>
      <c r="I11495" s="64"/>
      <c r="J11495" s="65"/>
      <c r="K11495" s="10"/>
      <c r="L11495" s="21">
        <v>43352.762643678165</v>
      </c>
      <c r="M11495" s="68"/>
      <c r="N11495" s="4"/>
    </row>
    <row r="11496" spans="2:14">
      <c r="B11496" s="59" t="s">
        <v>19803</v>
      </c>
      <c r="C11496" s="7" t="s">
        <v>19804</v>
      </c>
      <c r="I11496" s="64"/>
      <c r="J11496" s="65"/>
      <c r="K11496" s="10"/>
      <c r="L11496" s="21">
        <v>54966.75</v>
      </c>
      <c r="M11496" s="68"/>
      <c r="N11496" s="4"/>
    </row>
    <row r="11497" spans="2:14">
      <c r="B11497" s="59" t="s">
        <v>19805</v>
      </c>
      <c r="C11497" s="7" t="s">
        <v>19806</v>
      </c>
      <c r="I11497" s="64"/>
      <c r="J11497" s="65"/>
      <c r="K11497" s="10"/>
      <c r="L11497" s="21">
        <v>60720.966666666667</v>
      </c>
      <c r="M11497" s="68"/>
      <c r="N11497" s="4"/>
    </row>
    <row r="11498" spans="2:14">
      <c r="B11498" s="59" t="s">
        <v>19807</v>
      </c>
      <c r="C11498" s="7" t="s">
        <v>19808</v>
      </c>
      <c r="I11498" s="64"/>
      <c r="J11498" s="65"/>
      <c r="K11498" s="10"/>
      <c r="L11498" s="21">
        <v>59979.043678160924</v>
      </c>
      <c r="M11498" s="68"/>
      <c r="N11498" s="4"/>
    </row>
    <row r="11499" spans="2:14">
      <c r="B11499" s="59" t="s">
        <v>19809</v>
      </c>
      <c r="C11499" s="7" t="s">
        <v>19810</v>
      </c>
      <c r="I11499" s="64"/>
      <c r="J11499" s="65"/>
      <c r="K11499" s="10"/>
      <c r="L11499" s="21">
        <v>60085.105172413794</v>
      </c>
      <c r="M11499" s="68"/>
      <c r="N11499" s="4"/>
    </row>
    <row r="11500" spans="2:14">
      <c r="B11500" s="59" t="s">
        <v>19811</v>
      </c>
      <c r="C11500" s="7" t="s">
        <v>19812</v>
      </c>
      <c r="I11500" s="64"/>
      <c r="J11500" s="65"/>
      <c r="K11500" s="10"/>
      <c r="L11500" s="21">
        <v>29061.864367816092</v>
      </c>
      <c r="M11500" s="68"/>
      <c r="N11500" s="4"/>
    </row>
    <row r="11501" spans="2:14">
      <c r="B11501" s="59" t="s">
        <v>19813</v>
      </c>
      <c r="C11501" s="7" t="s">
        <v>19814</v>
      </c>
      <c r="I11501" s="64"/>
      <c r="J11501" s="65"/>
      <c r="K11501" s="10"/>
      <c r="L11501" s="21">
        <v>34662.824712643676</v>
      </c>
      <c r="M11501" s="68"/>
      <c r="N11501" s="4"/>
    </row>
    <row r="11502" spans="2:14">
      <c r="B11502" s="59" t="s">
        <v>19815</v>
      </c>
      <c r="C11502" s="7" t="s">
        <v>19816</v>
      </c>
      <c r="I11502" s="64"/>
      <c r="J11502" s="65"/>
      <c r="K11502" s="10"/>
      <c r="L11502" s="21">
        <v>36647.037356321838</v>
      </c>
      <c r="M11502" s="68"/>
      <c r="N11502" s="4"/>
    </row>
    <row r="11503" spans="2:14">
      <c r="B11503" s="59" t="s">
        <v>19817</v>
      </c>
      <c r="C11503" s="7" t="s">
        <v>19818</v>
      </c>
      <c r="I11503" s="64"/>
      <c r="J11503" s="65"/>
      <c r="K11503" s="10"/>
      <c r="L11503" s="21">
        <v>33993.470114942531</v>
      </c>
      <c r="M11503" s="68"/>
      <c r="N11503" s="4"/>
    </row>
    <row r="11504" spans="2:14">
      <c r="B11504" s="59" t="s">
        <v>19819</v>
      </c>
      <c r="C11504" s="7" t="s">
        <v>19820</v>
      </c>
      <c r="I11504" s="64"/>
      <c r="J11504" s="65"/>
      <c r="K11504" s="10"/>
      <c r="L11504" s="21">
        <v>36122.819540229881</v>
      </c>
      <c r="M11504" s="68"/>
      <c r="N11504" s="4"/>
    </row>
    <row r="11505" spans="2:14">
      <c r="B11505" s="59" t="s">
        <v>19821</v>
      </c>
      <c r="C11505" s="7" t="s">
        <v>19822</v>
      </c>
      <c r="I11505" s="64"/>
      <c r="J11505" s="65"/>
      <c r="K11505" s="10"/>
      <c r="L11505" s="21">
        <v>43949.041379310343</v>
      </c>
      <c r="M11505" s="68"/>
      <c r="N11505" s="4"/>
    </row>
    <row r="11506" spans="2:14">
      <c r="B11506" s="59" t="s">
        <v>19823</v>
      </c>
      <c r="C11506" s="7" t="s">
        <v>19824</v>
      </c>
      <c r="I11506" s="64"/>
      <c r="J11506" s="65"/>
      <c r="K11506" s="10"/>
      <c r="L11506" s="21">
        <v>55532.580459770114</v>
      </c>
      <c r="M11506" s="68"/>
      <c r="N11506" s="4"/>
    </row>
    <row r="11507" spans="2:14">
      <c r="B11507" s="59" t="s">
        <v>19825</v>
      </c>
      <c r="C11507" s="7" t="s">
        <v>19826</v>
      </c>
      <c r="I11507" s="64"/>
      <c r="J11507" s="65"/>
      <c r="K11507" s="10"/>
      <c r="L11507" s="21">
        <v>61318.767816091953</v>
      </c>
      <c r="M11507" s="68"/>
      <c r="N11507" s="4"/>
    </row>
    <row r="11508" spans="2:14">
      <c r="B11508" s="59" t="s">
        <v>19827</v>
      </c>
      <c r="C11508" s="7" t="s">
        <v>19828</v>
      </c>
      <c r="I11508" s="64"/>
      <c r="J11508" s="65"/>
      <c r="K11508" s="10"/>
      <c r="L11508" s="21">
        <v>61176.168390804596</v>
      </c>
      <c r="M11508" s="68"/>
      <c r="N11508" s="4"/>
    </row>
    <row r="11509" spans="2:14">
      <c r="B11509" s="59" t="s">
        <v>19829</v>
      </c>
      <c r="C11509" s="7" t="s">
        <v>19830</v>
      </c>
      <c r="I11509" s="64"/>
      <c r="J11509" s="65"/>
      <c r="K11509" s="10"/>
      <c r="L11509" s="21">
        <v>60650.428160919539</v>
      </c>
      <c r="M11509" s="68"/>
      <c r="N11509" s="4"/>
    </row>
    <row r="11510" spans="2:14">
      <c r="B11510" s="59" t="s">
        <v>19831</v>
      </c>
      <c r="C11510" s="7" t="s">
        <v>19832</v>
      </c>
      <c r="I11510" s="64"/>
      <c r="J11510" s="65"/>
      <c r="K11510" s="10"/>
      <c r="L11510" s="21">
        <v>29680.471839080459</v>
      </c>
      <c r="M11510" s="68"/>
      <c r="N11510" s="4"/>
    </row>
    <row r="11511" spans="2:14">
      <c r="B11511" s="59" t="s">
        <v>19833</v>
      </c>
      <c r="C11511" s="7" t="s">
        <v>19834</v>
      </c>
      <c r="I11511" s="64"/>
      <c r="J11511" s="65"/>
      <c r="K11511" s="10"/>
      <c r="L11511" s="21">
        <v>34396.909770114944</v>
      </c>
      <c r="M11511" s="68"/>
      <c r="N11511" s="4"/>
    </row>
    <row r="11512" spans="2:14">
      <c r="B11512" s="59" t="s">
        <v>19835</v>
      </c>
      <c r="C11512" s="7" t="s">
        <v>19836</v>
      </c>
      <c r="I11512" s="64"/>
      <c r="J11512" s="65"/>
      <c r="K11512" s="10"/>
      <c r="L11512" s="21">
        <v>37425.498275862068</v>
      </c>
      <c r="M11512" s="68"/>
      <c r="N11512" s="4"/>
    </row>
    <row r="11513" spans="2:14">
      <c r="B11513" s="59" t="s">
        <v>19837</v>
      </c>
      <c r="C11513" s="7" t="s">
        <v>19838</v>
      </c>
      <c r="I11513" s="64"/>
      <c r="J11513" s="65"/>
      <c r="K11513" s="10"/>
      <c r="L11513" s="21">
        <v>32314.755172413792</v>
      </c>
      <c r="M11513" s="68"/>
      <c r="N11513" s="4"/>
    </row>
    <row r="11514" spans="2:14">
      <c r="B11514" s="59" t="s">
        <v>19839</v>
      </c>
      <c r="C11514" s="7" t="s">
        <v>19840</v>
      </c>
      <c r="I11514" s="64"/>
      <c r="J11514" s="65"/>
      <c r="K11514" s="10"/>
      <c r="L11514" s="21">
        <v>36165.447126436782</v>
      </c>
      <c r="M11514" s="68"/>
      <c r="N11514" s="4"/>
    </row>
    <row r="11515" spans="2:14">
      <c r="B11515" s="59" t="s">
        <v>19841</v>
      </c>
      <c r="C11515" s="7" t="s">
        <v>19842</v>
      </c>
      <c r="I11515" s="64"/>
      <c r="J11515" s="65"/>
      <c r="K11515" s="10"/>
      <c r="L11515" s="21">
        <v>42368.775862068964</v>
      </c>
      <c r="M11515" s="68"/>
      <c r="N11515" s="4"/>
    </row>
    <row r="11516" spans="2:14">
      <c r="B11516" s="59" t="s">
        <v>19843</v>
      </c>
      <c r="C11516" s="7" t="s">
        <v>19844</v>
      </c>
      <c r="I11516" s="64"/>
      <c r="J11516" s="65"/>
      <c r="K11516" s="10"/>
      <c r="L11516" s="21">
        <v>61061.479885057473</v>
      </c>
      <c r="M11516" s="68"/>
      <c r="N11516" s="4"/>
    </row>
    <row r="11517" spans="2:14">
      <c r="B11517" s="59" t="s">
        <v>19845</v>
      </c>
      <c r="C11517" s="7" t="s">
        <v>19846</v>
      </c>
      <c r="I11517" s="64"/>
      <c r="J11517" s="65"/>
      <c r="K11517" s="10"/>
      <c r="L11517" s="21">
        <v>59911.549999999996</v>
      </c>
      <c r="M11517" s="68"/>
      <c r="N11517" s="4"/>
    </row>
    <row r="11518" spans="2:14">
      <c r="B11518" s="59" t="s">
        <v>19847</v>
      </c>
      <c r="C11518" s="7" t="s">
        <v>19848</v>
      </c>
      <c r="I11518" s="64"/>
      <c r="J11518" s="65"/>
      <c r="K11518" s="10"/>
      <c r="L11518" s="21">
        <v>62477.324712643676</v>
      </c>
      <c r="M11518" s="68"/>
      <c r="N11518" s="4"/>
    </row>
    <row r="11519" spans="2:14">
      <c r="B11519" s="59" t="s">
        <v>19849</v>
      </c>
      <c r="C11519" s="7" t="s">
        <v>19850</v>
      </c>
      <c r="I11519" s="64"/>
      <c r="J11519" s="65"/>
      <c r="K11519" s="10"/>
      <c r="L11519" s="21">
        <v>66178.820114942529</v>
      </c>
      <c r="M11519" s="68"/>
      <c r="N11519" s="4"/>
    </row>
    <row r="11520" spans="2:14">
      <c r="B11520" s="59" t="s">
        <v>19851</v>
      </c>
      <c r="C11520" s="7" t="s">
        <v>19852</v>
      </c>
      <c r="I11520" s="64"/>
      <c r="J11520" s="65"/>
      <c r="K11520" s="10"/>
      <c r="L11520" s="21">
        <v>35988.847126436784</v>
      </c>
      <c r="M11520" s="68"/>
      <c r="N11520" s="4"/>
    </row>
    <row r="11521" spans="2:14">
      <c r="B11521" s="59" t="s">
        <v>19853</v>
      </c>
      <c r="C11521" s="7" t="s">
        <v>19854</v>
      </c>
      <c r="I11521" s="64"/>
      <c r="J11521" s="65"/>
      <c r="K11521" s="10"/>
      <c r="L11521" s="21">
        <v>37738.10057471264</v>
      </c>
      <c r="M11521" s="68"/>
      <c r="N11521" s="4"/>
    </row>
    <row r="11522" spans="2:14">
      <c r="B11522" s="59" t="s">
        <v>19855</v>
      </c>
      <c r="C11522" s="7" t="s">
        <v>19856</v>
      </c>
      <c r="I11522" s="64"/>
      <c r="J11522" s="65"/>
      <c r="K11522" s="10"/>
      <c r="L11522" s="21">
        <v>43091.41494252874</v>
      </c>
      <c r="M11522" s="68"/>
      <c r="N11522" s="4"/>
    </row>
    <row r="11523" spans="2:14">
      <c r="B11523" s="59" t="s">
        <v>19857</v>
      </c>
      <c r="C11523" s="7" t="s">
        <v>19858</v>
      </c>
      <c r="I11523" s="64"/>
      <c r="J11523" s="65"/>
      <c r="K11523" s="10"/>
      <c r="L11523" s="21">
        <v>37070.775862068964</v>
      </c>
      <c r="M11523" s="68"/>
      <c r="N11523" s="4"/>
    </row>
    <row r="11524" spans="2:14">
      <c r="B11524" s="59" t="s">
        <v>19859</v>
      </c>
      <c r="C11524" s="7" t="s">
        <v>19860</v>
      </c>
      <c r="I11524" s="64"/>
      <c r="J11524" s="65"/>
      <c r="K11524" s="10"/>
      <c r="L11524" s="21">
        <v>39199.11034482759</v>
      </c>
      <c r="M11524" s="68"/>
      <c r="N11524" s="4"/>
    </row>
    <row r="11525" spans="2:14">
      <c r="B11525" s="59" t="s">
        <v>19861</v>
      </c>
      <c r="C11525" s="7" t="s">
        <v>19862</v>
      </c>
      <c r="I11525" s="64"/>
      <c r="J11525" s="65"/>
      <c r="K11525" s="10"/>
      <c r="L11525" s="21">
        <v>47025.332183908045</v>
      </c>
      <c r="M11525" s="68"/>
      <c r="N11525" s="4"/>
    </row>
    <row r="11526" spans="2:14">
      <c r="B11526" s="59" t="s">
        <v>19863</v>
      </c>
      <c r="C11526" s="7" t="s">
        <v>19864</v>
      </c>
      <c r="I11526" s="64"/>
      <c r="J11526" s="65"/>
      <c r="K11526" s="10"/>
      <c r="L11526" s="21">
        <v>58441.405747126439</v>
      </c>
      <c r="M11526" s="68"/>
      <c r="N11526" s="4"/>
    </row>
    <row r="11527" spans="2:14">
      <c r="B11527" s="59" t="s">
        <v>19865</v>
      </c>
      <c r="C11527" s="7" t="s">
        <v>19866</v>
      </c>
      <c r="I11527" s="64"/>
      <c r="J11527" s="65"/>
      <c r="K11527" s="10"/>
      <c r="L11527" s="21">
        <v>64392.52126436781</v>
      </c>
      <c r="M11527" s="68"/>
      <c r="N11527" s="4"/>
    </row>
    <row r="11528" spans="2:14">
      <c r="B11528" s="59" t="s">
        <v>19867</v>
      </c>
      <c r="C11528" s="7" t="s">
        <v>19868</v>
      </c>
      <c r="I11528" s="64"/>
      <c r="J11528" s="65"/>
      <c r="K11528" s="10"/>
      <c r="L11528" s="21">
        <v>65340.477586206893</v>
      </c>
      <c r="M11528" s="68"/>
      <c r="N11528" s="4"/>
    </row>
    <row r="11529" spans="2:14">
      <c r="B11529" s="59" t="s">
        <v>19869</v>
      </c>
      <c r="C11529" s="7" t="s">
        <v>19870</v>
      </c>
      <c r="I11529" s="64"/>
      <c r="J11529" s="65"/>
      <c r="K11529" s="10"/>
      <c r="L11529" s="21">
        <v>63559.253448275856</v>
      </c>
      <c r="M11529" s="68"/>
      <c r="N11529" s="4"/>
    </row>
    <row r="11530" spans="2:14">
      <c r="B11530" s="59" t="s">
        <v>19871</v>
      </c>
      <c r="C11530" s="7" t="s">
        <v>19872</v>
      </c>
      <c r="I11530" s="64"/>
      <c r="J11530" s="65"/>
      <c r="K11530" s="10"/>
      <c r="L11530" s="21">
        <v>36667.336206896551</v>
      </c>
      <c r="M11530" s="68"/>
      <c r="N11530" s="4"/>
    </row>
    <row r="11531" spans="2:14">
      <c r="B11531" s="59" t="s">
        <v>19873</v>
      </c>
      <c r="C11531" s="7" t="s">
        <v>19874</v>
      </c>
      <c r="I11531" s="64"/>
      <c r="J11531" s="65"/>
      <c r="K11531" s="10"/>
      <c r="L11531" s="21">
        <v>38409.992528735631</v>
      </c>
      <c r="M11531" s="68"/>
      <c r="N11531" s="4"/>
    </row>
    <row r="11532" spans="2:14">
      <c r="B11532" s="59" t="s">
        <v>19875</v>
      </c>
      <c r="C11532" s="7" t="s">
        <v>19876</v>
      </c>
      <c r="I11532" s="64"/>
      <c r="J11532" s="65"/>
      <c r="K11532" s="10"/>
      <c r="L11532" s="21">
        <v>44722.427586206897</v>
      </c>
      <c r="M11532" s="68"/>
      <c r="N11532" s="4"/>
    </row>
    <row r="11533" spans="2:14">
      <c r="B11533" s="59" t="s">
        <v>19877</v>
      </c>
      <c r="C11533" s="7" t="s">
        <v>19878</v>
      </c>
      <c r="I11533" s="64"/>
      <c r="J11533" s="65"/>
      <c r="K11533" s="10"/>
      <c r="L11533" s="21">
        <v>37739.622988505747</v>
      </c>
      <c r="M11533" s="68"/>
      <c r="N11533" s="4"/>
    </row>
    <row r="11534" spans="2:14">
      <c r="B11534" s="59" t="s">
        <v>19879</v>
      </c>
      <c r="C11534" s="7" t="s">
        <v>19880</v>
      </c>
      <c r="I11534" s="64"/>
      <c r="J11534" s="65"/>
      <c r="K11534" s="10"/>
      <c r="L11534" s="21">
        <v>39867.957471264366</v>
      </c>
      <c r="M11534" s="68"/>
      <c r="N11534" s="4"/>
    </row>
    <row r="11535" spans="2:14">
      <c r="B11535" s="59" t="s">
        <v>19881</v>
      </c>
      <c r="C11535" s="7" t="s">
        <v>19882</v>
      </c>
      <c r="I11535" s="64"/>
      <c r="J11535" s="65"/>
      <c r="K11535" s="10"/>
      <c r="L11535" s="21">
        <v>47695.701724137936</v>
      </c>
      <c r="M11535" s="68"/>
      <c r="N11535" s="4"/>
    </row>
    <row r="11536" spans="2:14">
      <c r="B11536" s="59" t="s">
        <v>19883</v>
      </c>
      <c r="C11536" s="7" t="s">
        <v>19884</v>
      </c>
      <c r="I11536" s="64"/>
      <c r="J11536" s="65"/>
      <c r="K11536" s="10"/>
      <c r="L11536" s="21">
        <v>59076.759770114943</v>
      </c>
      <c r="M11536" s="68"/>
      <c r="N11536" s="4"/>
    </row>
    <row r="11537" spans="2:14">
      <c r="B11537" s="59" t="s">
        <v>19885</v>
      </c>
      <c r="C11537" s="7" t="s">
        <v>19886</v>
      </c>
      <c r="I11537" s="64"/>
      <c r="J11537" s="65"/>
      <c r="K11537" s="10"/>
      <c r="L11537" s="21">
        <v>65063.905747126431</v>
      </c>
      <c r="M11537" s="68"/>
      <c r="N11537" s="4"/>
    </row>
    <row r="11538" spans="2:14">
      <c r="B11538" s="59" t="s">
        <v>19887</v>
      </c>
      <c r="C11538" s="7" t="s">
        <v>19888</v>
      </c>
      <c r="I11538" s="64"/>
      <c r="J11538" s="65"/>
      <c r="K11538" s="10"/>
      <c r="L11538" s="21">
        <v>66013.891954022998</v>
      </c>
      <c r="M11538" s="68"/>
      <c r="N11538" s="4"/>
    </row>
    <row r="11539" spans="2:14">
      <c r="B11539" s="59" t="s">
        <v>19889</v>
      </c>
      <c r="C11539" s="7" t="s">
        <v>19890</v>
      </c>
      <c r="I11539" s="64"/>
      <c r="J11539" s="65"/>
      <c r="K11539" s="10"/>
      <c r="L11539" s="21">
        <v>64194.1</v>
      </c>
      <c r="M11539" s="68"/>
      <c r="N11539" s="4"/>
    </row>
    <row r="11540" spans="2:14">
      <c r="B11540" s="59" t="s">
        <v>19891</v>
      </c>
      <c r="C11540" s="7" t="s">
        <v>19892</v>
      </c>
      <c r="I11540" s="64"/>
      <c r="J11540" s="65"/>
      <c r="K11540" s="10"/>
      <c r="L11540" s="21">
        <v>34279.176436781607</v>
      </c>
      <c r="M11540" s="68"/>
      <c r="N11540" s="4"/>
    </row>
    <row r="11541" spans="2:14">
      <c r="B11541" s="59" t="s">
        <v>19893</v>
      </c>
      <c r="C11541" s="7" t="s">
        <v>19894</v>
      </c>
      <c r="I11541" s="64"/>
      <c r="J11541" s="65"/>
      <c r="K11541" s="10"/>
      <c r="L11541" s="21">
        <v>37356.989655172416</v>
      </c>
      <c r="M11541" s="68"/>
      <c r="N11541" s="4"/>
    </row>
    <row r="11542" spans="2:14">
      <c r="B11542" s="59" t="s">
        <v>19895</v>
      </c>
      <c r="C11542" s="7" t="s">
        <v>19896</v>
      </c>
      <c r="I11542" s="64"/>
      <c r="J11542" s="65"/>
      <c r="K11542" s="10"/>
      <c r="L11542" s="21">
        <v>42314.47643678161</v>
      </c>
      <c r="M11542" s="68"/>
      <c r="N11542" s="4"/>
    </row>
    <row r="11543" spans="2:14">
      <c r="B11543" s="59" t="s">
        <v>19897</v>
      </c>
      <c r="C11543" s="7" t="s">
        <v>19898</v>
      </c>
      <c r="I11543" s="64"/>
      <c r="J11543" s="65"/>
      <c r="K11543" s="10"/>
      <c r="L11543" s="21">
        <v>35774.694252873567</v>
      </c>
      <c r="M11543" s="68"/>
      <c r="N11543" s="4"/>
    </row>
    <row r="11544" spans="2:14">
      <c r="B11544" s="59" t="s">
        <v>19899</v>
      </c>
      <c r="C11544" s="7" t="s">
        <v>19900</v>
      </c>
      <c r="I11544" s="64"/>
      <c r="J11544" s="65"/>
      <c r="K11544" s="10"/>
      <c r="L11544" s="21">
        <v>39621.833908045977</v>
      </c>
      <c r="M11544" s="68"/>
      <c r="N11544" s="4"/>
    </row>
    <row r="11545" spans="2:14">
      <c r="B11545" s="59" t="s">
        <v>19901</v>
      </c>
      <c r="C11545" s="7" t="s">
        <v>19902</v>
      </c>
      <c r="I11545" s="64"/>
      <c r="J11545" s="65"/>
      <c r="K11545" s="10"/>
      <c r="L11545" s="21">
        <v>45818.565517241383</v>
      </c>
      <c r="M11545" s="68"/>
      <c r="N11545" s="4"/>
    </row>
    <row r="11546" spans="2:14">
      <c r="B11546" s="59" t="s">
        <v>19903</v>
      </c>
      <c r="C11546" s="7" t="s">
        <v>19904</v>
      </c>
      <c r="I11546" s="64"/>
      <c r="J11546" s="65"/>
      <c r="K11546" s="10"/>
      <c r="L11546" s="21">
        <v>61883.583333333336</v>
      </c>
      <c r="M11546" s="68"/>
      <c r="N11546" s="4"/>
    </row>
    <row r="11547" spans="2:14">
      <c r="B11547" s="59" t="s">
        <v>19905</v>
      </c>
      <c r="C11547" s="7" t="s">
        <v>19906</v>
      </c>
      <c r="I11547" s="64"/>
      <c r="J11547" s="65"/>
      <c r="K11547" s="10"/>
      <c r="L11547" s="21">
        <v>63346.622988505747</v>
      </c>
      <c r="M11547" s="68"/>
      <c r="N11547" s="4"/>
    </row>
    <row r="11548" spans="2:14">
      <c r="B11548" s="59" t="s">
        <v>19907</v>
      </c>
      <c r="C11548" s="7" t="s">
        <v>19908</v>
      </c>
      <c r="I11548" s="64"/>
      <c r="J11548" s="65"/>
      <c r="K11548" s="10"/>
      <c r="L11548" s="21">
        <v>68305.632183908048</v>
      </c>
      <c r="M11548" s="68"/>
      <c r="N11548" s="4"/>
    </row>
    <row r="11549" spans="2:14">
      <c r="B11549" s="59" t="s">
        <v>19909</v>
      </c>
      <c r="C11549" s="7" t="s">
        <v>19910</v>
      </c>
      <c r="I11549" s="64"/>
      <c r="J11549" s="65"/>
      <c r="K11549" s="10"/>
      <c r="L11549" s="21">
        <v>66999.908620689661</v>
      </c>
      <c r="M11549" s="68"/>
      <c r="N11549" s="4"/>
    </row>
    <row r="11550" spans="2:14">
      <c r="B11550" s="59" t="s">
        <v>19911</v>
      </c>
      <c r="C11550" s="7" t="s">
        <v>19912</v>
      </c>
      <c r="I11550" s="64"/>
      <c r="J11550" s="65"/>
      <c r="K11550" s="10"/>
      <c r="L11550" s="21">
        <v>36991.61034482759</v>
      </c>
      <c r="M11550" s="68"/>
      <c r="N11550" s="4"/>
    </row>
    <row r="11551" spans="2:14">
      <c r="B11551" s="59" t="s">
        <v>19913</v>
      </c>
      <c r="C11551" s="7" t="s">
        <v>19914</v>
      </c>
      <c r="I11551" s="64"/>
      <c r="J11551" s="65"/>
      <c r="K11551" s="10"/>
      <c r="L11551" s="21">
        <v>39832.434482758625</v>
      </c>
      <c r="M11551" s="68"/>
      <c r="N11551" s="4"/>
    </row>
    <row r="11552" spans="2:14">
      <c r="B11552" s="59" t="s">
        <v>19915</v>
      </c>
      <c r="C11552" s="7" t="s">
        <v>19916</v>
      </c>
      <c r="I11552" s="64"/>
      <c r="J11552" s="65"/>
      <c r="K11552" s="10"/>
      <c r="L11552" s="21">
        <v>43701.395402298847</v>
      </c>
      <c r="M11552" s="68"/>
      <c r="N11552" s="4"/>
    </row>
    <row r="11553" spans="2:14">
      <c r="B11553" s="59" t="s">
        <v>19917</v>
      </c>
      <c r="C11553" s="7" t="s">
        <v>19918</v>
      </c>
      <c r="I11553" s="64"/>
      <c r="J11553" s="65"/>
      <c r="K11553" s="10"/>
      <c r="L11553" s="21">
        <v>39163.079885057472</v>
      </c>
      <c r="M11553" s="68"/>
      <c r="N11553" s="4"/>
    </row>
    <row r="11554" spans="2:14">
      <c r="B11554" s="59" t="s">
        <v>19919</v>
      </c>
      <c r="C11554" s="7" t="s">
        <v>19920</v>
      </c>
      <c r="I11554" s="64"/>
      <c r="J11554" s="65"/>
      <c r="K11554" s="10"/>
      <c r="L11554" s="21">
        <v>41291.92183908046</v>
      </c>
      <c r="M11554" s="68"/>
      <c r="N11554" s="4"/>
    </row>
    <row r="11555" spans="2:14">
      <c r="B11555" s="59" t="s">
        <v>19921</v>
      </c>
      <c r="C11555" s="7" t="s">
        <v>19922</v>
      </c>
      <c r="I11555" s="64"/>
      <c r="J11555" s="65"/>
      <c r="K11555" s="10"/>
      <c r="L11555" s="21">
        <v>49119.666091954023</v>
      </c>
      <c r="M11555" s="68"/>
      <c r="N11555" s="4"/>
    </row>
    <row r="11556" spans="2:14">
      <c r="B11556" s="59" t="s">
        <v>19923</v>
      </c>
      <c r="C11556" s="7" t="s">
        <v>19924</v>
      </c>
      <c r="I11556" s="64"/>
      <c r="J11556" s="65"/>
      <c r="K11556" s="10"/>
      <c r="L11556" s="21">
        <v>60423.081034482762</v>
      </c>
      <c r="M11556" s="68"/>
      <c r="N11556" s="4"/>
    </row>
    <row r="11557" spans="2:14">
      <c r="B11557" s="59" t="s">
        <v>19925</v>
      </c>
      <c r="C11557" s="7" t="s">
        <v>19926</v>
      </c>
      <c r="I11557" s="64"/>
      <c r="J11557" s="65"/>
      <c r="K11557" s="10"/>
      <c r="L11557" s="21">
        <v>66488.377586206901</v>
      </c>
      <c r="M11557" s="68"/>
      <c r="N11557" s="4"/>
    </row>
    <row r="11558" spans="2:14">
      <c r="B11558" s="59" t="s">
        <v>19927</v>
      </c>
      <c r="C11558" s="7" t="s">
        <v>19928</v>
      </c>
      <c r="I11558" s="64"/>
      <c r="J11558" s="65"/>
      <c r="K11558" s="10"/>
      <c r="L11558" s="21">
        <v>67437.348850574708</v>
      </c>
      <c r="M11558" s="68"/>
      <c r="N11558" s="4"/>
    </row>
    <row r="11559" spans="2:14">
      <c r="B11559" s="59" t="s">
        <v>19929</v>
      </c>
      <c r="C11559" s="7" t="s">
        <v>19930</v>
      </c>
      <c r="I11559" s="64"/>
      <c r="J11559" s="65"/>
      <c r="K11559" s="10"/>
      <c r="L11559" s="21">
        <v>65540.928735632187</v>
      </c>
      <c r="M11559" s="68"/>
      <c r="N11559" s="4"/>
    </row>
    <row r="11560" spans="2:14">
      <c r="B11560" s="59" t="s">
        <v>19931</v>
      </c>
      <c r="C11560" s="7" t="s">
        <v>19932</v>
      </c>
      <c r="I11560" s="64"/>
      <c r="J11560" s="65"/>
      <c r="K11560" s="10"/>
      <c r="L11560" s="21">
        <v>37352.929885057471</v>
      </c>
      <c r="M11560" s="68"/>
      <c r="N11560" s="4"/>
    </row>
    <row r="11561" spans="2:14">
      <c r="B11561" s="59" t="s">
        <v>19933</v>
      </c>
      <c r="C11561" s="7" t="s">
        <v>19934</v>
      </c>
      <c r="I11561" s="64"/>
      <c r="J11561" s="65"/>
      <c r="K11561" s="10"/>
      <c r="L11561" s="21">
        <v>40544.924137931041</v>
      </c>
      <c r="M11561" s="68"/>
      <c r="N11561" s="4"/>
    </row>
    <row r="11562" spans="2:14">
      <c r="B11562" s="59" t="s">
        <v>19935</v>
      </c>
      <c r="C11562" s="7" t="s">
        <v>19936</v>
      </c>
      <c r="I11562" s="64"/>
      <c r="J11562" s="65"/>
      <c r="K11562" s="10"/>
      <c r="L11562" s="21">
        <v>44575.768390804595</v>
      </c>
      <c r="M11562" s="68"/>
      <c r="N11562" s="4"/>
    </row>
    <row r="11563" spans="2:14">
      <c r="B11563" s="59" t="s">
        <v>19937</v>
      </c>
      <c r="C11563" s="7" t="s">
        <v>19938</v>
      </c>
      <c r="I11563" s="64"/>
      <c r="J11563" s="65"/>
      <c r="K11563" s="10"/>
      <c r="L11563" s="21">
        <v>39876.584482758619</v>
      </c>
      <c r="M11563" s="68"/>
      <c r="N11563" s="4"/>
    </row>
    <row r="11564" spans="2:14">
      <c r="B11564" s="59" t="s">
        <v>19939</v>
      </c>
      <c r="C11564" s="7" t="s">
        <v>19940</v>
      </c>
      <c r="I11564" s="64"/>
      <c r="J11564" s="65"/>
      <c r="K11564" s="10"/>
      <c r="L11564" s="21">
        <v>42004.918965517238</v>
      </c>
      <c r="M11564" s="68"/>
      <c r="N11564" s="4"/>
    </row>
    <row r="11565" spans="2:14">
      <c r="B11565" s="59" t="s">
        <v>19941</v>
      </c>
      <c r="C11565" s="7" t="s">
        <v>19942</v>
      </c>
      <c r="I11565" s="64"/>
      <c r="J11565" s="65"/>
      <c r="K11565" s="10"/>
      <c r="L11565" s="21">
        <v>49831.64827586207</v>
      </c>
      <c r="M11565" s="68"/>
      <c r="N11565" s="4"/>
    </row>
    <row r="11566" spans="2:14">
      <c r="B11566" s="59" t="s">
        <v>19943</v>
      </c>
      <c r="C11566" s="7" t="s">
        <v>19944</v>
      </c>
      <c r="I11566" s="64"/>
      <c r="J11566" s="65"/>
      <c r="K11566" s="10"/>
      <c r="L11566" s="21">
        <v>61097.510344827591</v>
      </c>
      <c r="M11566" s="68"/>
      <c r="N11566" s="4"/>
    </row>
    <row r="11567" spans="2:14">
      <c r="B11567" s="59" t="s">
        <v>19945</v>
      </c>
      <c r="C11567" s="7" t="s">
        <v>19946</v>
      </c>
      <c r="I11567" s="64"/>
      <c r="J11567" s="65"/>
      <c r="K11567" s="10"/>
      <c r="L11567" s="21">
        <v>67200.359770114941</v>
      </c>
      <c r="M11567" s="68"/>
      <c r="N11567" s="4"/>
    </row>
    <row r="11568" spans="2:14">
      <c r="B11568" s="59" t="s">
        <v>19947</v>
      </c>
      <c r="C11568" s="7" t="s">
        <v>19948</v>
      </c>
      <c r="I11568" s="64"/>
      <c r="J11568" s="65"/>
      <c r="K11568" s="10"/>
      <c r="L11568" s="21">
        <v>68149.331034482762</v>
      </c>
      <c r="M11568" s="68"/>
      <c r="N11568" s="4"/>
    </row>
    <row r="11569" spans="2:14">
      <c r="B11569" s="59" t="s">
        <v>19949</v>
      </c>
      <c r="C11569" s="7" t="s">
        <v>19950</v>
      </c>
      <c r="I11569" s="64"/>
      <c r="J11569" s="65"/>
      <c r="K11569" s="10"/>
      <c r="L11569" s="21">
        <v>66214.850574712647</v>
      </c>
      <c r="M11569" s="68"/>
      <c r="N11569" s="4"/>
    </row>
    <row r="11570" spans="2:14">
      <c r="B11570" s="59" t="s">
        <v>19951</v>
      </c>
      <c r="C11570" s="7" t="s">
        <v>19952</v>
      </c>
      <c r="I11570" s="64"/>
      <c r="J11570" s="65"/>
      <c r="K11570" s="10"/>
      <c r="L11570" s="21">
        <v>38148.137356321844</v>
      </c>
      <c r="M11570" s="68"/>
      <c r="N11570" s="4"/>
    </row>
    <row r="11571" spans="2:14">
      <c r="B11571" s="59" t="s">
        <v>19953</v>
      </c>
      <c r="C11571" s="7" t="s">
        <v>19954</v>
      </c>
      <c r="I11571" s="64"/>
      <c r="J11571" s="65"/>
      <c r="K11571" s="10"/>
      <c r="L11571" s="21">
        <v>42721.975862068961</v>
      </c>
      <c r="M11571" s="68"/>
      <c r="N11571" s="4"/>
    </row>
    <row r="11572" spans="2:14">
      <c r="B11572" s="59" t="s">
        <v>19955</v>
      </c>
      <c r="C11572" s="7" t="s">
        <v>19956</v>
      </c>
      <c r="I11572" s="64"/>
      <c r="J11572" s="65"/>
      <c r="K11572" s="10"/>
      <c r="L11572" s="21">
        <v>45523.724712643678</v>
      </c>
      <c r="M11572" s="68"/>
      <c r="N11572" s="4"/>
    </row>
    <row r="11573" spans="2:14">
      <c r="B11573" s="59" t="s">
        <v>19957</v>
      </c>
      <c r="C11573" s="7" t="s">
        <v>19958</v>
      </c>
      <c r="I11573" s="64"/>
      <c r="J11573" s="65"/>
      <c r="K11573" s="10"/>
      <c r="L11573" s="21">
        <v>41123.441379310345</v>
      </c>
      <c r="M11573" s="68"/>
      <c r="N11573" s="4"/>
    </row>
    <row r="11574" spans="2:14">
      <c r="B11574" s="59" t="s">
        <v>19959</v>
      </c>
      <c r="C11574" s="7" t="s">
        <v>19960</v>
      </c>
      <c r="I11574" s="64"/>
      <c r="J11574" s="65"/>
      <c r="K11574" s="10"/>
      <c r="L11574" s="21">
        <v>45010.671264367818</v>
      </c>
      <c r="M11574" s="68"/>
      <c r="N11574" s="4"/>
    </row>
    <row r="11575" spans="2:14">
      <c r="B11575" s="59" t="s">
        <v>19961</v>
      </c>
      <c r="C11575" s="7" t="s">
        <v>19962</v>
      </c>
      <c r="I11575" s="64"/>
      <c r="J11575" s="65"/>
      <c r="K11575" s="10"/>
      <c r="L11575" s="21">
        <v>51275.404022988499</v>
      </c>
      <c r="M11575" s="68"/>
      <c r="N11575" s="4"/>
    </row>
    <row r="11576" spans="2:14">
      <c r="B11576" s="59" t="s">
        <v>19963</v>
      </c>
      <c r="C11576" s="7" t="s">
        <v>19964</v>
      </c>
      <c r="I11576" s="64"/>
      <c r="J11576" s="65"/>
      <c r="K11576" s="10"/>
      <c r="L11576" s="21">
        <v>63436.952873563219</v>
      </c>
      <c r="M11576" s="68"/>
      <c r="N11576" s="4"/>
    </row>
    <row r="11577" spans="2:14">
      <c r="B11577" s="59" t="s">
        <v>19965</v>
      </c>
      <c r="C11577" s="7" t="s">
        <v>19966</v>
      </c>
      <c r="I11577" s="64"/>
      <c r="J11577" s="65"/>
      <c r="K11577" s="10"/>
      <c r="L11577" s="21">
        <v>68989.195977011492</v>
      </c>
      <c r="M11577" s="68"/>
      <c r="N11577" s="4"/>
    </row>
    <row r="11578" spans="2:14">
      <c r="B11578" s="59" t="s">
        <v>19967</v>
      </c>
      <c r="C11578" s="7" t="s">
        <v>19968</v>
      </c>
      <c r="I11578" s="64"/>
      <c r="J11578" s="65"/>
      <c r="K11578" s="10"/>
      <c r="L11578" s="21">
        <v>71267.23448275862</v>
      </c>
      <c r="M11578" s="68"/>
      <c r="N11578" s="4"/>
    </row>
    <row r="11579" spans="2:14">
      <c r="B11579" s="59" t="s">
        <v>19969</v>
      </c>
      <c r="C11579" s="7" t="s">
        <v>19970</v>
      </c>
      <c r="I11579" s="64"/>
      <c r="J11579" s="65"/>
      <c r="K11579" s="10"/>
      <c r="L11579" s="21">
        <v>68553.278160919537</v>
      </c>
      <c r="M11579" s="68"/>
      <c r="N11579" s="4"/>
    </row>
    <row r="11580" spans="2:14">
      <c r="B11580" s="59" t="s">
        <v>19971</v>
      </c>
      <c r="C11580" s="7" t="s">
        <v>19972</v>
      </c>
      <c r="I11580" s="64"/>
      <c r="J11580" s="65"/>
      <c r="K11580" s="10"/>
      <c r="L11580" s="21">
        <v>40985.409195402295</v>
      </c>
      <c r="M11580" s="68"/>
      <c r="N11580" s="4"/>
    </row>
    <row r="11581" spans="2:14">
      <c r="B11581" s="59" t="s">
        <v>19973</v>
      </c>
      <c r="C11581" s="7" t="s">
        <v>19974</v>
      </c>
      <c r="I11581" s="64"/>
      <c r="J11581" s="65"/>
      <c r="K11581" s="10"/>
      <c r="L11581" s="21">
        <v>42949.322988505744</v>
      </c>
      <c r="M11581" s="68"/>
      <c r="N11581" s="4"/>
    </row>
    <row r="11582" spans="2:14">
      <c r="B11582" s="59" t="s">
        <v>19975</v>
      </c>
      <c r="C11582" s="7" t="s">
        <v>19976</v>
      </c>
      <c r="I11582" s="64"/>
      <c r="J11582" s="65"/>
      <c r="K11582" s="10"/>
      <c r="L11582" s="21">
        <v>48347.802298850576</v>
      </c>
      <c r="M11582" s="68"/>
      <c r="N11582" s="4"/>
    </row>
    <row r="11583" spans="2:14">
      <c r="B11583" s="59" t="s">
        <v>19977</v>
      </c>
      <c r="C11583" s="7" t="s">
        <v>19978</v>
      </c>
      <c r="I11583" s="64"/>
      <c r="J11583" s="65"/>
      <c r="K11583" s="10"/>
      <c r="L11583" s="21">
        <v>42281.490804597699</v>
      </c>
      <c r="M11583" s="68"/>
      <c r="N11583" s="4"/>
    </row>
    <row r="11584" spans="2:14">
      <c r="B11584" s="59" t="s">
        <v>19979</v>
      </c>
      <c r="C11584" s="7" t="s">
        <v>19980</v>
      </c>
      <c r="I11584" s="64"/>
      <c r="J11584" s="65"/>
      <c r="K11584" s="10"/>
      <c r="L11584" s="21">
        <v>44409.317816091956</v>
      </c>
      <c r="M11584" s="68"/>
      <c r="N11584" s="4"/>
    </row>
    <row r="11585" spans="2:14">
      <c r="B11585" s="59" t="s">
        <v>19981</v>
      </c>
      <c r="C11585" s="7" t="s">
        <v>19982</v>
      </c>
      <c r="I11585" s="64"/>
      <c r="J11585" s="65"/>
      <c r="K11585" s="10"/>
      <c r="L11585" s="21">
        <v>52236.55459770115</v>
      </c>
      <c r="M11585" s="68"/>
      <c r="N11585" s="4"/>
    </row>
    <row r="11586" spans="2:14">
      <c r="B11586" s="59" t="s">
        <v>19983</v>
      </c>
      <c r="C11586" s="7" t="s">
        <v>19984</v>
      </c>
      <c r="I11586" s="64"/>
      <c r="J11586" s="65"/>
      <c r="K11586" s="10"/>
      <c r="L11586" s="21">
        <v>63373.011494252882</v>
      </c>
      <c r="M11586" s="68"/>
      <c r="N11586" s="4"/>
    </row>
    <row r="11587" spans="2:14">
      <c r="B11587" s="59" t="s">
        <v>19985</v>
      </c>
      <c r="C11587" s="7" t="s">
        <v>19986</v>
      </c>
      <c r="I11587" s="64"/>
      <c r="J11587" s="65"/>
      <c r="K11587" s="10"/>
      <c r="L11587" s="21">
        <v>69604.758620689652</v>
      </c>
      <c r="M11587" s="68"/>
      <c r="N11587" s="4"/>
    </row>
    <row r="11588" spans="2:14">
      <c r="B11588" s="59" t="s">
        <v>19987</v>
      </c>
      <c r="C11588" s="7" t="s">
        <v>19988</v>
      </c>
      <c r="I11588" s="64"/>
      <c r="J11588" s="65"/>
      <c r="K11588" s="10"/>
      <c r="L11588" s="21">
        <v>70554.237356321843</v>
      </c>
      <c r="M11588" s="68"/>
      <c r="N11588" s="4"/>
    </row>
    <row r="11589" spans="2:14">
      <c r="B11589" s="59" t="s">
        <v>19989</v>
      </c>
      <c r="C11589" s="7" t="s">
        <v>19990</v>
      </c>
      <c r="I11589" s="64"/>
      <c r="J11589" s="65"/>
      <c r="K11589" s="10"/>
      <c r="L11589" s="21">
        <v>68491.366666666669</v>
      </c>
      <c r="M11589" s="68"/>
      <c r="N11589" s="4"/>
    </row>
    <row r="11590" spans="2:14">
      <c r="B11590" s="59" t="s">
        <v>19991</v>
      </c>
      <c r="C11590" s="7" t="s">
        <v>19992</v>
      </c>
      <c r="I11590" s="64"/>
      <c r="J11590" s="65"/>
      <c r="K11590" s="10"/>
      <c r="L11590" s="21">
        <v>42044.501724137932</v>
      </c>
      <c r="M11590" s="68"/>
      <c r="N11590" s="4"/>
    </row>
    <row r="11591" spans="2:14">
      <c r="B11591" s="59" t="s">
        <v>19993</v>
      </c>
      <c r="C11591" s="7" t="s">
        <v>19994</v>
      </c>
      <c r="I11591" s="64"/>
      <c r="J11591" s="65"/>
      <c r="K11591" s="10"/>
      <c r="L11591" s="21">
        <v>43726.768965517236</v>
      </c>
      <c r="M11591" s="68"/>
      <c r="N11591" s="4"/>
    </row>
    <row r="11592" spans="2:14">
      <c r="B11592" s="59" t="s">
        <v>19995</v>
      </c>
      <c r="C11592" s="7" t="s">
        <v>19996</v>
      </c>
      <c r="I11592" s="64"/>
      <c r="J11592" s="65"/>
      <c r="K11592" s="10"/>
      <c r="L11592" s="21">
        <v>49812.364367816088</v>
      </c>
      <c r="M11592" s="68"/>
      <c r="N11592" s="4"/>
    </row>
    <row r="11593" spans="2:14">
      <c r="B11593" s="59" t="s">
        <v>19997</v>
      </c>
      <c r="C11593" s="7" t="s">
        <v>19998</v>
      </c>
      <c r="I11593" s="64"/>
      <c r="J11593" s="65"/>
      <c r="K11593" s="10"/>
      <c r="L11593" s="21">
        <v>43056.906896551722</v>
      </c>
      <c r="M11593" s="68"/>
      <c r="N11593" s="4"/>
    </row>
    <row r="11594" spans="2:14">
      <c r="B11594" s="59" t="s">
        <v>19999</v>
      </c>
      <c r="C11594" s="7" t="s">
        <v>20000</v>
      </c>
      <c r="I11594" s="64"/>
      <c r="J11594" s="65"/>
      <c r="K11594" s="10"/>
      <c r="L11594" s="21">
        <v>45185.241379310348</v>
      </c>
      <c r="M11594" s="68"/>
      <c r="N11594" s="4"/>
    </row>
    <row r="11595" spans="2:14">
      <c r="B11595" s="59" t="s">
        <v>20001</v>
      </c>
      <c r="C11595" s="7" t="s">
        <v>20002</v>
      </c>
      <c r="I11595" s="64"/>
      <c r="J11595" s="65"/>
      <c r="K11595" s="10"/>
      <c r="L11595" s="21">
        <v>53011.970689655172</v>
      </c>
      <c r="M11595" s="68"/>
      <c r="N11595" s="4"/>
    </row>
    <row r="11596" spans="2:14">
      <c r="B11596" s="59" t="s">
        <v>20003</v>
      </c>
      <c r="C11596" s="7" t="s">
        <v>20004</v>
      </c>
      <c r="I11596" s="64"/>
      <c r="J11596" s="65"/>
      <c r="K11596" s="10"/>
      <c r="L11596" s="21">
        <v>64106.307471264372</v>
      </c>
      <c r="M11596" s="68"/>
      <c r="N11596" s="4"/>
    </row>
    <row r="11597" spans="2:14">
      <c r="B11597" s="59" t="s">
        <v>20005</v>
      </c>
      <c r="C11597" s="7" t="s">
        <v>20006</v>
      </c>
      <c r="I11597" s="64"/>
      <c r="J11597" s="65"/>
      <c r="K11597" s="10"/>
      <c r="L11597" s="21">
        <v>70380.682183908051</v>
      </c>
      <c r="M11597" s="68"/>
      <c r="N11597" s="4"/>
    </row>
    <row r="11598" spans="2:14">
      <c r="B11598" s="59" t="s">
        <v>20007</v>
      </c>
      <c r="C11598" s="7" t="s">
        <v>20008</v>
      </c>
      <c r="I11598" s="64"/>
      <c r="J11598" s="65"/>
      <c r="K11598" s="10"/>
      <c r="L11598" s="21">
        <v>71330.160919540227</v>
      </c>
      <c r="M11598" s="68"/>
      <c r="N11598" s="4"/>
    </row>
    <row r="11599" spans="2:14">
      <c r="B11599" s="59" t="s">
        <v>20009</v>
      </c>
      <c r="C11599" s="7" t="s">
        <v>20010</v>
      </c>
      <c r="I11599" s="64"/>
      <c r="J11599" s="65"/>
      <c r="K11599" s="10"/>
      <c r="L11599" s="21">
        <v>69223.647701149428</v>
      </c>
      <c r="M11599" s="68"/>
      <c r="N11599" s="4"/>
    </row>
    <row r="11600" spans="2:14">
      <c r="B11600" s="59" t="s">
        <v>20011</v>
      </c>
      <c r="C11600" s="7" t="s">
        <v>20012</v>
      </c>
      <c r="I11600" s="64"/>
      <c r="J11600" s="65"/>
      <c r="K11600" s="10"/>
      <c r="L11600" s="21">
        <v>43018.339080459773</v>
      </c>
      <c r="M11600" s="68"/>
      <c r="N11600" s="4"/>
    </row>
    <row r="11601" spans="2:14">
      <c r="B11601" s="59" t="s">
        <v>20013</v>
      </c>
      <c r="C11601" s="7" t="s">
        <v>20014</v>
      </c>
      <c r="I11601" s="64"/>
      <c r="J11601" s="65"/>
      <c r="K11601" s="10"/>
      <c r="L11601" s="21">
        <v>47861.137356321837</v>
      </c>
      <c r="M11601" s="68"/>
      <c r="N11601" s="4"/>
    </row>
    <row r="11602" spans="2:14">
      <c r="B11602" s="59" t="s">
        <v>20015</v>
      </c>
      <c r="C11602" s="7" t="s">
        <v>20016</v>
      </c>
      <c r="I11602" s="64"/>
      <c r="J11602" s="65"/>
      <c r="K11602" s="10"/>
      <c r="L11602" s="21">
        <v>50872.471839080456</v>
      </c>
      <c r="M11602" s="68"/>
      <c r="N11602" s="4"/>
    </row>
    <row r="11603" spans="2:14">
      <c r="B11603" s="59" t="s">
        <v>20017</v>
      </c>
      <c r="C11603" s="7" t="s">
        <v>20018</v>
      </c>
      <c r="I11603" s="64"/>
      <c r="J11603" s="65"/>
      <c r="K11603" s="10"/>
      <c r="L11603" s="21">
        <v>46277.319540229888</v>
      </c>
      <c r="M11603" s="68"/>
      <c r="N11603" s="4"/>
    </row>
    <row r="11604" spans="2:14">
      <c r="B11604" s="59" t="s">
        <v>20019</v>
      </c>
      <c r="C11604" s="7" t="s">
        <v>20020</v>
      </c>
      <c r="I11604" s="64"/>
      <c r="J11604" s="65"/>
      <c r="K11604" s="10"/>
      <c r="L11604" s="21">
        <v>50128.011494252874</v>
      </c>
      <c r="M11604" s="68"/>
      <c r="N11604" s="4"/>
    </row>
    <row r="11605" spans="2:14">
      <c r="B11605" s="59" t="s">
        <v>20021</v>
      </c>
      <c r="C11605" s="7" t="s">
        <v>20022</v>
      </c>
      <c r="I11605" s="64"/>
      <c r="J11605" s="65"/>
      <c r="K11605" s="10"/>
      <c r="L11605" s="21">
        <v>56331.847701149425</v>
      </c>
      <c r="M11605" s="68"/>
      <c r="N11605" s="4"/>
    </row>
    <row r="11606" spans="2:14">
      <c r="B11606" s="59" t="s">
        <v>20023</v>
      </c>
      <c r="C11606" s="7" t="s">
        <v>20024</v>
      </c>
      <c r="I11606" s="64"/>
      <c r="J11606" s="65"/>
      <c r="K11606" s="10"/>
      <c r="L11606" s="21">
        <v>66573.63275862069</v>
      </c>
      <c r="M11606" s="68"/>
      <c r="N11606" s="4"/>
    </row>
    <row r="11607" spans="2:14">
      <c r="B11607" s="59" t="s">
        <v>20025</v>
      </c>
      <c r="C11607" s="7" t="s">
        <v>20026</v>
      </c>
      <c r="I11607" s="64"/>
      <c r="J11607" s="65"/>
      <c r="K11607" s="10"/>
      <c r="L11607" s="21">
        <v>73872.084482758612</v>
      </c>
      <c r="M11607" s="68"/>
      <c r="N11607" s="4"/>
    </row>
    <row r="11608" spans="2:14">
      <c r="B11608" s="59" t="s">
        <v>20027</v>
      </c>
      <c r="C11608" s="7" t="s">
        <v>20028</v>
      </c>
      <c r="I11608" s="64"/>
      <c r="J11608" s="65"/>
      <c r="K11608" s="10"/>
      <c r="L11608" s="21">
        <v>75924.805747126447</v>
      </c>
      <c r="M11608" s="68"/>
      <c r="N11608" s="4"/>
    </row>
    <row r="11609" spans="2:14">
      <c r="B11609" s="59" t="s">
        <v>20029</v>
      </c>
      <c r="C11609" s="7" t="s">
        <v>20030</v>
      </c>
      <c r="I11609" s="64"/>
      <c r="J11609" s="65"/>
      <c r="K11609" s="10"/>
      <c r="L11609" s="21">
        <v>71691.480459770115</v>
      </c>
      <c r="M11609" s="68"/>
      <c r="N11609" s="4"/>
    </row>
    <row r="11610" spans="2:14">
      <c r="B11610" s="59" t="s">
        <v>20031</v>
      </c>
      <c r="C11610" s="7" t="s">
        <v>20032</v>
      </c>
      <c r="I11610" s="64"/>
      <c r="J11610" s="65"/>
      <c r="K11610" s="10"/>
      <c r="L11610" s="21">
        <v>35276.864942528737</v>
      </c>
      <c r="M11610" s="68"/>
      <c r="N11610" s="4"/>
    </row>
    <row r="11611" spans="2:14">
      <c r="B11611" s="59" t="s">
        <v>20033</v>
      </c>
      <c r="C11611" s="7" t="s">
        <v>20034</v>
      </c>
      <c r="I11611" s="64"/>
      <c r="J11611" s="65"/>
      <c r="K11611" s="10"/>
      <c r="L11611" s="21">
        <v>38133.420689655177</v>
      </c>
      <c r="M11611" s="68"/>
      <c r="N11611" s="4"/>
    </row>
    <row r="11612" spans="2:14">
      <c r="B11612" s="59" t="s">
        <v>20035</v>
      </c>
      <c r="C11612" s="7" t="s">
        <v>20036</v>
      </c>
      <c r="I11612" s="64"/>
      <c r="J11612" s="65"/>
      <c r="K11612" s="10"/>
      <c r="L11612" s="21">
        <v>42737.200000000004</v>
      </c>
      <c r="M11612" s="68"/>
      <c r="N11612" s="4"/>
    </row>
    <row r="11613" spans="2:14">
      <c r="B11613" s="59" t="s">
        <v>20037</v>
      </c>
      <c r="C11613" s="7" t="s">
        <v>20038</v>
      </c>
      <c r="I11613" s="64"/>
      <c r="J11613" s="65"/>
      <c r="K11613" s="10"/>
      <c r="L11613" s="21">
        <v>36665.813793103451</v>
      </c>
      <c r="M11613" s="68"/>
      <c r="N11613" s="4"/>
    </row>
    <row r="11614" spans="2:14">
      <c r="B11614" s="59" t="s">
        <v>20039</v>
      </c>
      <c r="C11614" s="7" t="s">
        <v>20040</v>
      </c>
      <c r="I11614" s="64"/>
      <c r="J11614" s="65"/>
      <c r="K11614" s="10"/>
      <c r="L11614" s="21">
        <v>40237.396551724145</v>
      </c>
      <c r="M11614" s="68"/>
      <c r="N11614" s="4"/>
    </row>
    <row r="11615" spans="2:14">
      <c r="B11615" s="59" t="s">
        <v>20041</v>
      </c>
      <c r="C11615" s="7" t="s">
        <v>20042</v>
      </c>
      <c r="I11615" s="64"/>
      <c r="J11615" s="65"/>
      <c r="K11615" s="10"/>
      <c r="L11615" s="21">
        <v>45992.120689655167</v>
      </c>
      <c r="M11615" s="68"/>
      <c r="N11615" s="4"/>
    </row>
    <row r="11616" spans="2:14">
      <c r="B11616" s="59" t="s">
        <v>20043</v>
      </c>
      <c r="C11616" s="7" t="s">
        <v>20044</v>
      </c>
      <c r="I11616" s="64"/>
      <c r="J11616" s="65"/>
      <c r="K11616" s="10"/>
      <c r="L11616" s="21">
        <v>63525.252873563222</v>
      </c>
      <c r="M11616" s="68"/>
      <c r="N11616" s="4"/>
    </row>
    <row r="11617" spans="2:14">
      <c r="B11617" s="59" t="s">
        <v>20045</v>
      </c>
      <c r="C11617" s="7" t="s">
        <v>20046</v>
      </c>
      <c r="I11617" s="64"/>
      <c r="J11617" s="65"/>
      <c r="K11617" s="10"/>
      <c r="L11617" s="21">
        <v>62264.186781609191</v>
      </c>
      <c r="M11617" s="68"/>
      <c r="N11617" s="4"/>
    </row>
    <row r="11618" spans="2:14">
      <c r="B11618" s="59" t="s">
        <v>20047</v>
      </c>
      <c r="C11618" s="7" t="s">
        <v>20048</v>
      </c>
      <c r="I11618" s="64"/>
      <c r="J11618" s="65"/>
      <c r="K11618" s="10"/>
      <c r="L11618" s="21">
        <v>66868.473563218387</v>
      </c>
      <c r="M11618" s="68"/>
      <c r="N11618" s="4"/>
    </row>
    <row r="11619" spans="2:14">
      <c r="B11619" s="59" t="s">
        <v>20049</v>
      </c>
      <c r="C11619" s="7" t="s">
        <v>20050</v>
      </c>
      <c r="I11619" s="64"/>
      <c r="J11619" s="65"/>
      <c r="K11619" s="10"/>
      <c r="L11619" s="21">
        <v>68642.085632183909</v>
      </c>
      <c r="M11619" s="68"/>
      <c r="N11619" s="4"/>
    </row>
    <row r="11620" spans="2:14">
      <c r="B11620" s="59" t="s">
        <v>20051</v>
      </c>
      <c r="C11620" s="7" t="s">
        <v>20052</v>
      </c>
      <c r="I11620" s="64"/>
      <c r="J11620" s="65"/>
      <c r="K11620" s="10"/>
      <c r="L11620" s="21">
        <v>31092.764367816093</v>
      </c>
      <c r="M11620" s="68"/>
      <c r="N11620" s="4"/>
    </row>
    <row r="11621" spans="2:14">
      <c r="B11621" s="59" t="s">
        <v>20053</v>
      </c>
      <c r="C11621" s="7" t="s">
        <v>20054</v>
      </c>
      <c r="I11621" s="64"/>
      <c r="J11621" s="65"/>
      <c r="K11621" s="10"/>
      <c r="L11621" s="21">
        <v>34791.214942528735</v>
      </c>
      <c r="M11621" s="68"/>
      <c r="N11621" s="4"/>
    </row>
    <row r="11622" spans="2:14">
      <c r="B11622" s="59" t="s">
        <v>20055</v>
      </c>
      <c r="C11622" s="7" t="s">
        <v>20056</v>
      </c>
      <c r="I11622" s="64"/>
      <c r="J11622" s="65"/>
      <c r="K11622" s="10"/>
      <c r="L11622" s="21">
        <v>38970.240804597699</v>
      </c>
      <c r="M11622" s="68"/>
      <c r="N11622" s="4"/>
    </row>
    <row r="11623" spans="2:14">
      <c r="B11623" s="59" t="s">
        <v>20057</v>
      </c>
      <c r="C11623" s="7" t="s">
        <v>20058</v>
      </c>
      <c r="I11623" s="64"/>
      <c r="J11623" s="65"/>
      <c r="K11623" s="10"/>
      <c r="L11623" s="21">
        <v>32559.86379310345</v>
      </c>
      <c r="M11623" s="68"/>
      <c r="N11623" s="4"/>
    </row>
    <row r="11624" spans="2:14">
      <c r="B11624" s="59" t="s">
        <v>20059</v>
      </c>
      <c r="C11624" s="7" t="s">
        <v>20060</v>
      </c>
      <c r="I11624" s="64"/>
      <c r="J11624" s="65"/>
      <c r="K11624" s="10"/>
      <c r="L11624" s="21">
        <v>36329.867816091952</v>
      </c>
      <c r="M11624" s="68"/>
      <c r="N11624" s="4"/>
    </row>
    <row r="11625" spans="2:14">
      <c r="B11625" s="59" t="s">
        <v>20061</v>
      </c>
      <c r="C11625" s="7" t="s">
        <v>20062</v>
      </c>
      <c r="I11625" s="64"/>
      <c r="J11625" s="65"/>
      <c r="K11625" s="10"/>
      <c r="L11625" s="21">
        <v>42408.358620689651</v>
      </c>
      <c r="M11625" s="68"/>
      <c r="N11625" s="4"/>
    </row>
    <row r="11626" spans="2:14">
      <c r="B11626" s="59" t="s">
        <v>20063</v>
      </c>
      <c r="C11626" s="7" t="s">
        <v>20064</v>
      </c>
      <c r="I11626" s="64"/>
      <c r="J11626" s="65"/>
      <c r="K11626" s="10"/>
      <c r="L11626" s="21">
        <v>64826.916666666672</v>
      </c>
      <c r="M11626" s="68"/>
      <c r="N11626" s="4"/>
    </row>
    <row r="11627" spans="2:14">
      <c r="B11627" s="59" t="s">
        <v>20065</v>
      </c>
      <c r="C11627" s="7" t="s">
        <v>20066</v>
      </c>
      <c r="I11627" s="64"/>
      <c r="J11627" s="65"/>
      <c r="K11627" s="10"/>
      <c r="L11627" s="21">
        <v>60781.355747126436</v>
      </c>
      <c r="M11627" s="68"/>
      <c r="N11627" s="4"/>
    </row>
    <row r="11628" spans="2:14">
      <c r="B11628" s="59" t="s">
        <v>20067</v>
      </c>
      <c r="C11628" s="7" t="s">
        <v>20068</v>
      </c>
      <c r="I11628" s="64"/>
      <c r="J11628" s="65"/>
      <c r="K11628" s="10"/>
      <c r="L11628" s="21">
        <v>65738.842528735637</v>
      </c>
      <c r="M11628" s="68"/>
      <c r="N11628" s="4"/>
    </row>
    <row r="11629" spans="2:14">
      <c r="B11629" s="59" t="s">
        <v>20069</v>
      </c>
      <c r="C11629" s="7" t="s">
        <v>20070</v>
      </c>
      <c r="I11629" s="64"/>
      <c r="J11629" s="65"/>
      <c r="K11629" s="10"/>
      <c r="L11629" s="21">
        <v>69945.271839080466</v>
      </c>
      <c r="M11629" s="68"/>
      <c r="N11629" s="4"/>
    </row>
    <row r="11630" spans="2:14">
      <c r="B11630" s="59" t="s">
        <v>20071</v>
      </c>
      <c r="C11630" s="7" t="s">
        <v>20072</v>
      </c>
      <c r="I11630" s="64"/>
      <c r="J11630" s="65"/>
      <c r="K11630" s="10"/>
      <c r="L11630" s="21">
        <v>34425.835632183909</v>
      </c>
      <c r="M11630" s="68"/>
      <c r="N11630" s="4"/>
    </row>
    <row r="11631" spans="2:14">
      <c r="B11631" s="59" t="s">
        <v>20073</v>
      </c>
      <c r="C11631" s="7" t="s">
        <v>20074</v>
      </c>
      <c r="I11631" s="64"/>
      <c r="J11631" s="65"/>
      <c r="K11631" s="10"/>
      <c r="L11631" s="21">
        <v>37440.722413793104</v>
      </c>
      <c r="M11631" s="68"/>
      <c r="N11631" s="4"/>
    </row>
    <row r="11632" spans="2:14">
      <c r="B11632" s="59" t="s">
        <v>20075</v>
      </c>
      <c r="C11632" s="7" t="s">
        <v>20076</v>
      </c>
      <c r="I11632" s="64"/>
      <c r="J11632" s="65"/>
      <c r="K11632" s="10"/>
      <c r="L11632" s="21">
        <v>42303.312068965519</v>
      </c>
      <c r="M11632" s="68"/>
      <c r="N11632" s="4"/>
    </row>
    <row r="11633" spans="2:14">
      <c r="B11633" s="59" t="s">
        <v>20077</v>
      </c>
      <c r="C11633" s="7" t="s">
        <v>20078</v>
      </c>
      <c r="I11633" s="64"/>
      <c r="J11633" s="65"/>
      <c r="K11633" s="10"/>
      <c r="L11633" s="21">
        <v>35890.905172413797</v>
      </c>
      <c r="M11633" s="68"/>
      <c r="N11633" s="4"/>
    </row>
    <row r="11634" spans="2:14">
      <c r="B11634" s="59" t="s">
        <v>20079</v>
      </c>
      <c r="C11634" s="7" t="s">
        <v>20080</v>
      </c>
      <c r="I11634" s="64"/>
      <c r="J11634" s="65"/>
      <c r="K11634" s="10"/>
      <c r="L11634" s="21">
        <v>39663.446551724133</v>
      </c>
      <c r="M11634" s="68"/>
      <c r="N11634" s="4"/>
    </row>
    <row r="11635" spans="2:14">
      <c r="B11635" s="59" t="s">
        <v>20081</v>
      </c>
      <c r="C11635" s="7" t="s">
        <v>20082</v>
      </c>
      <c r="I11635" s="64"/>
      <c r="J11635" s="65"/>
      <c r="K11635" s="10"/>
      <c r="L11635" s="21">
        <v>45739.4</v>
      </c>
      <c r="M11635" s="68"/>
      <c r="N11635" s="4"/>
    </row>
    <row r="11636" spans="2:14">
      <c r="B11636" s="59" t="s">
        <v>20083</v>
      </c>
      <c r="C11636" s="7" t="s">
        <v>20084</v>
      </c>
      <c r="I11636" s="64"/>
      <c r="J11636" s="65"/>
      <c r="K11636" s="10"/>
      <c r="L11636" s="21">
        <v>66725.366666666669</v>
      </c>
      <c r="M11636" s="68"/>
      <c r="N11636" s="4"/>
    </row>
    <row r="11637" spans="2:14">
      <c r="B11637" s="59" t="s">
        <v>20085</v>
      </c>
      <c r="C11637" s="7" t="s">
        <v>20086</v>
      </c>
      <c r="I11637" s="64"/>
      <c r="J11637" s="65"/>
      <c r="K11637" s="10"/>
      <c r="L11637" s="21">
        <v>62921.362068965514</v>
      </c>
      <c r="M11637" s="68"/>
      <c r="N11637" s="4"/>
    </row>
    <row r="11638" spans="2:14">
      <c r="B11638" s="59" t="s">
        <v>20087</v>
      </c>
      <c r="C11638" s="7" t="s">
        <v>20088</v>
      </c>
      <c r="I11638" s="64"/>
      <c r="J11638" s="65"/>
      <c r="K11638" s="10"/>
      <c r="L11638" s="21">
        <v>67781.92183908046</v>
      </c>
      <c r="M11638" s="68"/>
      <c r="N11638" s="4"/>
    </row>
    <row r="11639" spans="2:14">
      <c r="B11639" s="59" t="s">
        <v>20089</v>
      </c>
      <c r="C11639" s="7" t="s">
        <v>20090</v>
      </c>
      <c r="I11639" s="64"/>
      <c r="J11639" s="65"/>
      <c r="K11639" s="10"/>
      <c r="L11639" s="21">
        <v>71843.214367816094</v>
      </c>
      <c r="M11639" s="68"/>
      <c r="N11639" s="4"/>
    </row>
    <row r="11640" spans="2:14">
      <c r="B11640" s="59" t="s">
        <v>20091</v>
      </c>
      <c r="C11640" s="7" t="s">
        <v>20092</v>
      </c>
      <c r="I11640" s="64"/>
      <c r="J11640" s="65"/>
      <c r="K11640" s="10"/>
      <c r="L11640" s="21">
        <v>35996.459195402298</v>
      </c>
      <c r="M11640" s="68"/>
      <c r="N11640" s="4"/>
    </row>
    <row r="11641" spans="2:14">
      <c r="B11641" s="59" t="s">
        <v>20093</v>
      </c>
      <c r="C11641" s="7" t="s">
        <v>20094</v>
      </c>
      <c r="I11641" s="64"/>
      <c r="J11641" s="65"/>
      <c r="K11641" s="10"/>
      <c r="L11641" s="21">
        <v>38911.37413793103</v>
      </c>
      <c r="M11641" s="68"/>
      <c r="N11641" s="4"/>
    </row>
    <row r="11642" spans="2:14">
      <c r="B11642" s="59" t="s">
        <v>20095</v>
      </c>
      <c r="C11642" s="7" t="s">
        <v>20096</v>
      </c>
      <c r="I11642" s="64"/>
      <c r="J11642" s="65"/>
      <c r="K11642" s="10"/>
      <c r="L11642" s="21">
        <v>43609.035632183906</v>
      </c>
      <c r="M11642" s="68"/>
      <c r="N11642" s="4"/>
    </row>
    <row r="11643" spans="2:14">
      <c r="B11643" s="59" t="s">
        <v>20097</v>
      </c>
      <c r="C11643" s="7" t="s">
        <v>20098</v>
      </c>
      <c r="I11643" s="64"/>
      <c r="J11643" s="65"/>
      <c r="K11643" s="10"/>
      <c r="L11643" s="21">
        <v>37413.826436781608</v>
      </c>
      <c r="M11643" s="68"/>
      <c r="N11643" s="4"/>
    </row>
    <row r="11644" spans="2:14">
      <c r="B11644" s="59" t="s">
        <v>20099</v>
      </c>
      <c r="C11644" s="7" t="s">
        <v>20100</v>
      </c>
      <c r="I11644" s="64"/>
      <c r="J11644" s="65"/>
      <c r="K11644" s="10"/>
      <c r="L11644" s="21">
        <v>41058.485057471262</v>
      </c>
      <c r="M11644" s="68"/>
      <c r="N11644" s="4"/>
    </row>
    <row r="11645" spans="2:14">
      <c r="B11645" s="59" t="s">
        <v>20101</v>
      </c>
      <c r="C11645" s="7" t="s">
        <v>20102</v>
      </c>
      <c r="I11645" s="64"/>
      <c r="J11645" s="65"/>
      <c r="K11645" s="10"/>
      <c r="L11645" s="21">
        <v>46930.435057471259</v>
      </c>
      <c r="M11645" s="68"/>
      <c r="N11645" s="4"/>
    </row>
    <row r="11646" spans="2:14">
      <c r="B11646" s="59" t="s">
        <v>20103</v>
      </c>
      <c r="C11646" s="7" t="s">
        <v>20104</v>
      </c>
      <c r="I11646" s="64"/>
      <c r="J11646" s="65"/>
      <c r="K11646" s="10"/>
      <c r="L11646" s="21">
        <v>64346.848850574715</v>
      </c>
      <c r="M11646" s="68"/>
      <c r="N11646" s="4"/>
    </row>
    <row r="11647" spans="2:14">
      <c r="B11647" s="59" t="s">
        <v>20105</v>
      </c>
      <c r="C11647" s="7" t="s">
        <v>20106</v>
      </c>
      <c r="I11647" s="64"/>
      <c r="J11647" s="65"/>
      <c r="K11647" s="10"/>
      <c r="L11647" s="21">
        <v>63534.387356321844</v>
      </c>
      <c r="M11647" s="68"/>
      <c r="N11647" s="4"/>
    </row>
    <row r="11648" spans="2:14">
      <c r="B11648" s="59" t="s">
        <v>20107</v>
      </c>
      <c r="C11648" s="7" t="s">
        <v>20108</v>
      </c>
      <c r="I11648" s="64"/>
      <c r="J11648" s="65"/>
      <c r="K11648" s="10"/>
      <c r="L11648" s="21">
        <v>68233.571264367813</v>
      </c>
      <c r="M11648" s="68"/>
      <c r="N11648" s="4"/>
    </row>
    <row r="11649" spans="2:14">
      <c r="B11649" s="59" t="s">
        <v>20109</v>
      </c>
      <c r="C11649" s="7" t="s">
        <v>20110</v>
      </c>
      <c r="I11649" s="64"/>
      <c r="J11649" s="65"/>
      <c r="K11649" s="10"/>
      <c r="L11649" s="21">
        <v>69463.681609195395</v>
      </c>
      <c r="M11649" s="68"/>
      <c r="N11649" s="4"/>
    </row>
    <row r="11650" spans="2:14">
      <c r="B11650" s="59" t="s">
        <v>20111</v>
      </c>
      <c r="C11650" s="7" t="s">
        <v>20112</v>
      </c>
      <c r="I11650" s="64"/>
      <c r="J11650" s="65"/>
      <c r="K11650" s="10"/>
      <c r="L11650" s="21">
        <v>34266.997126436778</v>
      </c>
      <c r="M11650" s="68"/>
      <c r="N11650" s="4"/>
    </row>
    <row r="11651" spans="2:14">
      <c r="B11651" s="59" t="s">
        <v>20113</v>
      </c>
      <c r="C11651" s="7" t="s">
        <v>20114</v>
      </c>
      <c r="I11651" s="64"/>
      <c r="J11651" s="65"/>
      <c r="K11651" s="10"/>
      <c r="L11651" s="21">
        <v>37284.421264367818</v>
      </c>
      <c r="M11651" s="68"/>
      <c r="N11651" s="4"/>
    </row>
    <row r="11652" spans="2:14">
      <c r="B11652" s="59" t="s">
        <v>20115</v>
      </c>
      <c r="C11652" s="7" t="s">
        <v>20116</v>
      </c>
      <c r="I11652" s="64"/>
      <c r="J11652" s="65"/>
      <c r="K11652" s="10"/>
      <c r="L11652" s="21">
        <v>42143.966091954026</v>
      </c>
      <c r="M11652" s="68"/>
      <c r="N11652" s="4"/>
    </row>
    <row r="11653" spans="2:14">
      <c r="B11653" s="59" t="s">
        <v>20117</v>
      </c>
      <c r="C11653" s="7" t="s">
        <v>20118</v>
      </c>
      <c r="I11653" s="64"/>
      <c r="J11653" s="65"/>
      <c r="K11653" s="10"/>
      <c r="L11653" s="21">
        <v>35733.589080459773</v>
      </c>
      <c r="M11653" s="68"/>
      <c r="N11653" s="4"/>
    </row>
    <row r="11654" spans="2:14">
      <c r="B11654" s="59" t="s">
        <v>20119</v>
      </c>
      <c r="C11654" s="7" t="s">
        <v>20120</v>
      </c>
      <c r="I11654" s="64"/>
      <c r="J11654" s="65"/>
      <c r="K11654" s="10"/>
      <c r="L11654" s="21">
        <v>39505.622988505747</v>
      </c>
      <c r="M11654" s="68"/>
      <c r="N11654" s="4"/>
    </row>
    <row r="11655" spans="2:14">
      <c r="B11655" s="59" t="s">
        <v>20121</v>
      </c>
      <c r="C11655" s="7" t="s">
        <v>20122</v>
      </c>
      <c r="I11655" s="64"/>
      <c r="J11655" s="65"/>
      <c r="K11655" s="10"/>
      <c r="L11655" s="21">
        <v>45581.576436781608</v>
      </c>
      <c r="M11655" s="68"/>
      <c r="N11655" s="4"/>
    </row>
    <row r="11656" spans="2:14">
      <c r="B11656" s="59" t="s">
        <v>20123</v>
      </c>
      <c r="C11656" s="7" t="s">
        <v>20124</v>
      </c>
      <c r="I11656" s="64"/>
      <c r="J11656" s="65"/>
      <c r="K11656" s="10"/>
      <c r="L11656" s="21">
        <v>65426.240229885057</v>
      </c>
      <c r="M11656" s="68"/>
      <c r="N11656" s="4"/>
    </row>
    <row r="11657" spans="2:14">
      <c r="B11657" s="59" t="s">
        <v>20125</v>
      </c>
      <c r="C11657" s="7" t="s">
        <v>20126</v>
      </c>
      <c r="I11657" s="64"/>
      <c r="J11657" s="65"/>
      <c r="K11657" s="10"/>
      <c r="L11657" s="21">
        <v>62761.508620689652</v>
      </c>
      <c r="M11657" s="68"/>
      <c r="N11657" s="4"/>
    </row>
    <row r="11658" spans="2:14">
      <c r="B11658" s="59" t="s">
        <v>20127</v>
      </c>
      <c r="C11658" s="7" t="s">
        <v>20128</v>
      </c>
      <c r="I11658" s="64"/>
      <c r="J11658" s="65"/>
      <c r="K11658" s="10"/>
      <c r="L11658" s="21">
        <v>67624.098275862067</v>
      </c>
      <c r="M11658" s="68"/>
      <c r="N11658" s="4"/>
    </row>
    <row r="11659" spans="2:14">
      <c r="B11659" s="59" t="s">
        <v>20129</v>
      </c>
      <c r="C11659" s="7" t="s">
        <v>20130</v>
      </c>
      <c r="I11659" s="64"/>
      <c r="J11659" s="65"/>
      <c r="K11659" s="10"/>
      <c r="L11659" s="21">
        <v>70543.072988505752</v>
      </c>
      <c r="M11659" s="68"/>
      <c r="N11659" s="4"/>
    </row>
    <row r="11660" spans="2:14">
      <c r="B11660" s="59" t="s">
        <v>20131</v>
      </c>
      <c r="C11660" s="7" t="s">
        <v>20132</v>
      </c>
      <c r="I11660" s="64"/>
      <c r="J11660" s="65"/>
      <c r="K11660" s="10"/>
      <c r="L11660" s="21">
        <v>38248.1091954023</v>
      </c>
      <c r="M11660" s="68"/>
      <c r="N11660" s="4"/>
    </row>
    <row r="11661" spans="2:14">
      <c r="B11661" s="59" t="s">
        <v>20133</v>
      </c>
      <c r="C11661" s="7" t="s">
        <v>20134</v>
      </c>
      <c r="I11661" s="64"/>
      <c r="J11661" s="65"/>
      <c r="K11661" s="10"/>
      <c r="L11661" s="21">
        <v>41266.548275862064</v>
      </c>
      <c r="M11661" s="68"/>
      <c r="N11661" s="4"/>
    </row>
    <row r="11662" spans="2:14">
      <c r="B11662" s="59" t="s">
        <v>20135</v>
      </c>
      <c r="C11662" s="7" t="s">
        <v>20136</v>
      </c>
      <c r="I11662" s="64"/>
      <c r="J11662" s="65"/>
      <c r="K11662" s="10"/>
      <c r="L11662" s="21">
        <v>46129.137931034478</v>
      </c>
      <c r="M11662" s="68"/>
      <c r="N11662" s="4"/>
    </row>
    <row r="11663" spans="2:14">
      <c r="B11663" s="59" t="s">
        <v>20137</v>
      </c>
      <c r="C11663" s="7" t="s">
        <v>20138</v>
      </c>
      <c r="I11663" s="64"/>
      <c r="J11663" s="65"/>
      <c r="K11663" s="10"/>
      <c r="L11663" s="21">
        <v>39716.731034482757</v>
      </c>
      <c r="M11663" s="68"/>
      <c r="N11663" s="4"/>
    </row>
    <row r="11664" spans="2:14">
      <c r="B11664" s="59" t="s">
        <v>20139</v>
      </c>
      <c r="C11664" s="7" t="s">
        <v>20140</v>
      </c>
      <c r="I11664" s="64"/>
      <c r="J11664" s="65"/>
      <c r="K11664" s="10"/>
      <c r="L11664" s="21">
        <v>43488.257471264369</v>
      </c>
      <c r="M11664" s="68"/>
      <c r="N11664" s="4"/>
    </row>
    <row r="11665" spans="2:14">
      <c r="B11665" s="59" t="s">
        <v>20141</v>
      </c>
      <c r="C11665" s="7" t="s">
        <v>20142</v>
      </c>
      <c r="I11665" s="64"/>
      <c r="J11665" s="65"/>
      <c r="K11665" s="10"/>
      <c r="L11665" s="21">
        <v>49563.703448275861</v>
      </c>
      <c r="M11665" s="68"/>
      <c r="N11665" s="4"/>
    </row>
    <row r="11666" spans="2:14">
      <c r="B11666" s="59" t="s">
        <v>20143</v>
      </c>
      <c r="C11666" s="7" t="s">
        <v>20144</v>
      </c>
      <c r="I11666" s="64"/>
      <c r="J11666" s="65"/>
      <c r="K11666" s="10"/>
      <c r="L11666" s="21">
        <v>69483.472988505746</v>
      </c>
      <c r="M11666" s="68"/>
      <c r="N11666" s="4"/>
    </row>
    <row r="11667" spans="2:14">
      <c r="B11667" s="59" t="s">
        <v>20145</v>
      </c>
      <c r="C11667" s="7" t="s">
        <v>20146</v>
      </c>
      <c r="I11667" s="64"/>
      <c r="J11667" s="65"/>
      <c r="K11667" s="10"/>
      <c r="L11667" s="21">
        <v>66747.69540229885</v>
      </c>
      <c r="M11667" s="68"/>
      <c r="N11667" s="4"/>
    </row>
    <row r="11668" spans="2:14">
      <c r="B11668" s="59" t="s">
        <v>20147</v>
      </c>
      <c r="C11668" s="7" t="s">
        <v>20148</v>
      </c>
      <c r="I11668" s="64"/>
      <c r="J11668" s="65"/>
      <c r="K11668" s="10"/>
      <c r="L11668" s="21">
        <v>71607.747701149419</v>
      </c>
      <c r="M11668" s="68"/>
      <c r="N11668" s="4"/>
    </row>
    <row r="11669" spans="2:14">
      <c r="B11669" s="59" t="s">
        <v>20149</v>
      </c>
      <c r="C11669" s="7" t="s">
        <v>20150</v>
      </c>
      <c r="I11669" s="64"/>
      <c r="J11669" s="65"/>
      <c r="K11669" s="10"/>
      <c r="L11669" s="21">
        <v>74601.320689655171</v>
      </c>
      <c r="M11669" s="68"/>
      <c r="N11669" s="4"/>
    </row>
    <row r="11670" spans="2:14">
      <c r="B11670" s="59" t="s">
        <v>20151</v>
      </c>
      <c r="C11670" s="7" t="s">
        <v>20152</v>
      </c>
      <c r="I11670" s="64"/>
      <c r="J11670" s="65"/>
      <c r="K11670" s="10"/>
      <c r="L11670" s="21">
        <v>38848.955172413793</v>
      </c>
      <c r="M11670" s="68"/>
      <c r="N11670" s="4"/>
    </row>
    <row r="11671" spans="2:14">
      <c r="B11671" s="59" t="s">
        <v>20153</v>
      </c>
      <c r="C11671" s="7" t="s">
        <v>20154</v>
      </c>
      <c r="I11671" s="64"/>
      <c r="J11671" s="65"/>
      <c r="K11671" s="10"/>
      <c r="L11671" s="21">
        <v>42463.165517241374</v>
      </c>
      <c r="M11671" s="68"/>
      <c r="N11671" s="4"/>
    </row>
    <row r="11672" spans="2:14">
      <c r="B11672" s="59" t="s">
        <v>20155</v>
      </c>
      <c r="C11672" s="7" t="s">
        <v>20156</v>
      </c>
      <c r="I11672" s="64"/>
      <c r="J11672" s="65"/>
      <c r="K11672" s="10"/>
      <c r="L11672" s="21">
        <v>46328.066666666666</v>
      </c>
      <c r="M11672" s="68"/>
      <c r="N11672" s="4"/>
    </row>
    <row r="11673" spans="2:14">
      <c r="B11673" s="59" t="s">
        <v>20157</v>
      </c>
      <c r="C11673" s="7" t="s">
        <v>20158</v>
      </c>
      <c r="I11673" s="64"/>
      <c r="J11673" s="65"/>
      <c r="K11673" s="10"/>
      <c r="L11673" s="21">
        <v>40964.095402298852</v>
      </c>
      <c r="M11673" s="68"/>
      <c r="N11673" s="4"/>
    </row>
    <row r="11674" spans="2:14">
      <c r="B11674" s="59" t="s">
        <v>20159</v>
      </c>
      <c r="C11674" s="7" t="s">
        <v>20160</v>
      </c>
      <c r="I11674" s="64"/>
      <c r="J11674" s="65"/>
      <c r="K11674" s="10"/>
      <c r="L11674" s="21">
        <v>44609.261494252874</v>
      </c>
      <c r="M11674" s="68"/>
      <c r="N11674" s="4"/>
    </row>
    <row r="11675" spans="2:14">
      <c r="B11675" s="59" t="s">
        <v>20161</v>
      </c>
      <c r="C11675" s="7" t="s">
        <v>20162</v>
      </c>
      <c r="I11675" s="64"/>
      <c r="J11675" s="65"/>
      <c r="K11675" s="10"/>
      <c r="L11675" s="21">
        <v>50481.718965517248</v>
      </c>
      <c r="M11675" s="68"/>
      <c r="N11675" s="4"/>
    </row>
    <row r="11676" spans="2:14">
      <c r="B11676" s="59" t="s">
        <v>20163</v>
      </c>
      <c r="C11676" s="7" t="s">
        <v>20164</v>
      </c>
      <c r="I11676" s="64"/>
      <c r="J11676" s="65"/>
      <c r="K11676" s="10"/>
      <c r="L11676" s="21">
        <v>67897.625287356321</v>
      </c>
      <c r="M11676" s="68"/>
      <c r="N11676" s="4"/>
    </row>
    <row r="11677" spans="2:14">
      <c r="B11677" s="59" t="s">
        <v>20165</v>
      </c>
      <c r="C11677" s="7" t="s">
        <v>20166</v>
      </c>
      <c r="I11677" s="64"/>
      <c r="J11677" s="65"/>
      <c r="K11677" s="10"/>
      <c r="L11677" s="21">
        <v>67086.686206896557</v>
      </c>
      <c r="M11677" s="68"/>
      <c r="N11677" s="4"/>
    </row>
    <row r="11678" spans="2:14">
      <c r="B11678" s="59" t="s">
        <v>20167</v>
      </c>
      <c r="C11678" s="7" t="s">
        <v>20168</v>
      </c>
      <c r="I11678" s="64"/>
      <c r="J11678" s="65"/>
      <c r="K11678" s="10"/>
      <c r="L11678" s="21">
        <v>70517.191954022986</v>
      </c>
      <c r="M11678" s="68"/>
      <c r="N11678" s="4"/>
    </row>
    <row r="11679" spans="2:14">
      <c r="B11679" s="59" t="s">
        <v>20169</v>
      </c>
      <c r="C11679" s="7" t="s">
        <v>20170</v>
      </c>
      <c r="I11679" s="64"/>
      <c r="J11679" s="65"/>
      <c r="K11679" s="10"/>
      <c r="L11679" s="21">
        <v>73014.458045977022</v>
      </c>
      <c r="M11679" s="68"/>
      <c r="N11679" s="4"/>
    </row>
    <row r="11680" spans="2:14">
      <c r="B11680" s="59" t="s">
        <v>20171</v>
      </c>
      <c r="C11680" s="7" t="s">
        <v>20172</v>
      </c>
      <c r="I11680" s="64"/>
      <c r="J11680" s="65"/>
      <c r="K11680" s="10"/>
      <c r="L11680" s="21">
        <v>39489.38390804598</v>
      </c>
      <c r="M11680" s="68"/>
      <c r="N11680" s="4"/>
    </row>
    <row r="11681" spans="2:14">
      <c r="B11681" s="59" t="s">
        <v>20173</v>
      </c>
      <c r="C11681" s="7" t="s">
        <v>20174</v>
      </c>
      <c r="I11681" s="64"/>
      <c r="J11681" s="65"/>
      <c r="K11681" s="10"/>
      <c r="L11681" s="21">
        <v>42505.793103448275</v>
      </c>
      <c r="M11681" s="68"/>
      <c r="N11681" s="4"/>
    </row>
    <row r="11682" spans="2:14">
      <c r="B11682" s="59" t="s">
        <v>20175</v>
      </c>
      <c r="C11682" s="7" t="s">
        <v>20176</v>
      </c>
      <c r="I11682" s="64"/>
      <c r="J11682" s="65"/>
      <c r="K11682" s="10"/>
      <c r="L11682" s="21">
        <v>47368.890229885059</v>
      </c>
      <c r="M11682" s="68"/>
      <c r="N11682" s="4"/>
    </row>
    <row r="11683" spans="2:14">
      <c r="B11683" s="59" t="s">
        <v>20177</v>
      </c>
      <c r="C11683" s="7" t="s">
        <v>20178</v>
      </c>
      <c r="I11683" s="64"/>
      <c r="J11683" s="65"/>
      <c r="K11683" s="10"/>
      <c r="L11683" s="21">
        <v>40955.468390804599</v>
      </c>
      <c r="M11683" s="68"/>
      <c r="N11683" s="4"/>
    </row>
    <row r="11684" spans="2:14">
      <c r="B11684" s="59" t="s">
        <v>20179</v>
      </c>
      <c r="C11684" s="7" t="s">
        <v>20180</v>
      </c>
      <c r="I11684" s="64"/>
      <c r="J11684" s="65"/>
      <c r="K11684" s="10"/>
      <c r="L11684" s="21">
        <v>44727.502298850581</v>
      </c>
      <c r="M11684" s="68"/>
      <c r="N11684" s="4"/>
    </row>
    <row r="11685" spans="2:14">
      <c r="B11685" s="59" t="s">
        <v>20181</v>
      </c>
      <c r="C11685" s="7" t="s">
        <v>20182</v>
      </c>
      <c r="I11685" s="64"/>
      <c r="J11685" s="65"/>
      <c r="K11685" s="10"/>
      <c r="L11685" s="21">
        <v>50802.948275862072</v>
      </c>
      <c r="M11685" s="68"/>
      <c r="N11685" s="4"/>
    </row>
    <row r="11686" spans="2:14">
      <c r="B11686" s="59" t="s">
        <v>20183</v>
      </c>
      <c r="C11686" s="7" t="s">
        <v>20184</v>
      </c>
      <c r="I11686" s="64"/>
      <c r="J11686" s="65"/>
      <c r="K11686" s="10"/>
      <c r="L11686" s="21">
        <v>69083.585632183909</v>
      </c>
      <c r="M11686" s="68"/>
      <c r="N11686" s="4"/>
    </row>
    <row r="11687" spans="2:14">
      <c r="B11687" s="59" t="s">
        <v>20185</v>
      </c>
      <c r="C11687" s="7" t="s">
        <v>20186</v>
      </c>
      <c r="I11687" s="64"/>
      <c r="J11687" s="65"/>
      <c r="K11687" s="10"/>
      <c r="L11687" s="21">
        <v>67986.432758620693</v>
      </c>
      <c r="M11687" s="68"/>
      <c r="N11687" s="4"/>
    </row>
    <row r="11688" spans="2:14">
      <c r="B11688" s="59" t="s">
        <v>20187</v>
      </c>
      <c r="C11688" s="7" t="s">
        <v>20188</v>
      </c>
      <c r="I11688" s="64"/>
      <c r="J11688" s="65"/>
      <c r="K11688" s="10"/>
      <c r="L11688" s="21">
        <v>72845.977586206893</v>
      </c>
      <c r="M11688" s="68"/>
      <c r="N11688" s="4"/>
    </row>
    <row r="11689" spans="2:14">
      <c r="B11689" s="59" t="s">
        <v>20189</v>
      </c>
      <c r="C11689" s="7" t="s">
        <v>20190</v>
      </c>
      <c r="I11689" s="64"/>
      <c r="J11689" s="65"/>
      <c r="K11689" s="10"/>
      <c r="L11689" s="21">
        <v>74201.433333333334</v>
      </c>
      <c r="M11689" s="68"/>
      <c r="N11689" s="4"/>
    </row>
    <row r="11690" spans="2:14">
      <c r="B11690" s="59" t="s">
        <v>20191</v>
      </c>
      <c r="C11690" s="7" t="s">
        <v>20192</v>
      </c>
      <c r="I11690" s="64"/>
      <c r="J11690" s="65"/>
      <c r="K11690" s="10"/>
      <c r="L11690" s="21">
        <v>43886.114942528737</v>
      </c>
      <c r="M11690" s="68"/>
      <c r="N11690" s="4"/>
    </row>
    <row r="11691" spans="2:14">
      <c r="B11691" s="59" t="s">
        <v>20193</v>
      </c>
      <c r="C11691" s="7" t="s">
        <v>20194</v>
      </c>
      <c r="I11691" s="64"/>
      <c r="J11691" s="65"/>
      <c r="K11691" s="10"/>
      <c r="L11691" s="21">
        <v>46901.509195402301</v>
      </c>
      <c r="M11691" s="68"/>
      <c r="N11691" s="4"/>
    </row>
    <row r="11692" spans="2:14">
      <c r="B11692" s="59" t="s">
        <v>20195</v>
      </c>
      <c r="C11692" s="7" t="s">
        <v>20196</v>
      </c>
      <c r="I11692" s="64"/>
      <c r="J11692" s="65"/>
      <c r="K11692" s="10"/>
      <c r="L11692" s="21">
        <v>51762.068965517239</v>
      </c>
      <c r="M11692" s="68"/>
      <c r="N11692" s="4"/>
    </row>
    <row r="11693" spans="2:14">
      <c r="B11693" s="59" t="s">
        <v>20197</v>
      </c>
      <c r="C11693" s="7" t="s">
        <v>20198</v>
      </c>
      <c r="I11693" s="64"/>
      <c r="J11693" s="65"/>
      <c r="K11693" s="10"/>
      <c r="L11693" s="21">
        <v>45350.677011494256</v>
      </c>
      <c r="M11693" s="68"/>
      <c r="N11693" s="4"/>
    </row>
    <row r="11694" spans="2:14">
      <c r="B11694" s="59" t="s">
        <v>20199</v>
      </c>
      <c r="C11694" s="7" t="s">
        <v>20200</v>
      </c>
      <c r="I11694" s="64"/>
      <c r="J11694" s="65"/>
      <c r="K11694" s="10"/>
      <c r="L11694" s="21">
        <v>49121.18850574713</v>
      </c>
      <c r="M11694" s="68"/>
      <c r="N11694" s="4"/>
    </row>
    <row r="11695" spans="2:14">
      <c r="B11695" s="59" t="s">
        <v>20201</v>
      </c>
      <c r="C11695" s="7" t="s">
        <v>20202</v>
      </c>
      <c r="I11695" s="64"/>
      <c r="J11695" s="65"/>
      <c r="K11695" s="10"/>
      <c r="L11695" s="21">
        <v>55199.679310344822</v>
      </c>
      <c r="M11695" s="68"/>
      <c r="N11695" s="4"/>
    </row>
    <row r="11696" spans="2:14">
      <c r="B11696" s="59" t="s">
        <v>20203</v>
      </c>
      <c r="C11696" s="7" t="s">
        <v>20204</v>
      </c>
      <c r="I11696" s="64"/>
      <c r="J11696" s="65"/>
      <c r="K11696" s="10"/>
      <c r="L11696" s="21">
        <v>72483.135632183912</v>
      </c>
      <c r="M11696" s="68"/>
      <c r="N11696" s="4"/>
    </row>
    <row r="11697" spans="2:14">
      <c r="B11697" s="59" t="s">
        <v>20205</v>
      </c>
      <c r="C11697" s="7" t="s">
        <v>20206</v>
      </c>
      <c r="I11697" s="64"/>
      <c r="J11697" s="65"/>
      <c r="K11697" s="10"/>
      <c r="L11697" s="21">
        <v>72379.61149425288</v>
      </c>
      <c r="M11697" s="68"/>
      <c r="N11697" s="4"/>
    </row>
    <row r="11698" spans="2:14">
      <c r="B11698" s="59" t="s">
        <v>20207</v>
      </c>
      <c r="C11698" s="7" t="s">
        <v>20208</v>
      </c>
      <c r="I11698" s="64"/>
      <c r="J11698" s="65"/>
      <c r="K11698" s="10"/>
      <c r="L11698" s="21">
        <v>77240.678735632173</v>
      </c>
      <c r="M11698" s="68"/>
      <c r="N11698" s="4"/>
    </row>
    <row r="11699" spans="2:14">
      <c r="B11699" s="59" t="s">
        <v>20209</v>
      </c>
      <c r="C11699" s="7" t="s">
        <v>20210</v>
      </c>
      <c r="I11699" s="64"/>
      <c r="J11699" s="65"/>
      <c r="K11699" s="10"/>
      <c r="L11699" s="21">
        <v>77600.475862068968</v>
      </c>
      <c r="M11699" s="68"/>
      <c r="N11699" s="4"/>
    </row>
    <row r="11700" spans="2:14">
      <c r="B11700" s="59" t="s">
        <v>20211</v>
      </c>
      <c r="C11700" s="7" t="s">
        <v>20212</v>
      </c>
      <c r="I11700" s="64"/>
      <c r="J11700" s="65"/>
      <c r="K11700" s="10"/>
      <c r="L11700" s="21">
        <v>43903.368965517235</v>
      </c>
      <c r="M11700" s="68"/>
      <c r="N11700" s="4"/>
    </row>
    <row r="11701" spans="2:14">
      <c r="B11701" s="59" t="s">
        <v>20213</v>
      </c>
      <c r="C11701" s="7" t="s">
        <v>20214</v>
      </c>
      <c r="I11701" s="64"/>
      <c r="J11701" s="65"/>
      <c r="K11701" s="10"/>
      <c r="L11701" s="21">
        <v>46923.837931034483</v>
      </c>
      <c r="M11701" s="68"/>
      <c r="N11701" s="4"/>
    </row>
    <row r="11702" spans="2:14">
      <c r="B11702" s="59" t="s">
        <v>20215</v>
      </c>
      <c r="C11702" s="7" t="s">
        <v>20216</v>
      </c>
      <c r="I11702" s="64"/>
      <c r="J11702" s="65"/>
      <c r="K11702" s="10"/>
      <c r="L11702" s="21">
        <v>51786.935057471266</v>
      </c>
      <c r="M11702" s="68"/>
      <c r="N11702" s="4"/>
    </row>
    <row r="11703" spans="2:14">
      <c r="B11703" s="59" t="s">
        <v>20217</v>
      </c>
      <c r="C11703" s="7" t="s">
        <v>20218</v>
      </c>
      <c r="I11703" s="64"/>
      <c r="J11703" s="65"/>
      <c r="K11703" s="10"/>
      <c r="L11703" s="21">
        <v>45371.48333333333</v>
      </c>
      <c r="M11703" s="68"/>
      <c r="N11703" s="4"/>
    </row>
    <row r="11704" spans="2:14">
      <c r="B11704" s="59" t="s">
        <v>20219</v>
      </c>
      <c r="C11704" s="7" t="s">
        <v>20220</v>
      </c>
      <c r="I11704" s="64"/>
      <c r="J11704" s="65"/>
      <c r="K11704" s="10"/>
      <c r="L11704" s="21">
        <v>49145.547126436788</v>
      </c>
      <c r="M11704" s="68"/>
      <c r="N11704" s="4"/>
    </row>
    <row r="11705" spans="2:14">
      <c r="B11705" s="59" t="s">
        <v>20221</v>
      </c>
      <c r="C11705" s="7" t="s">
        <v>20222</v>
      </c>
      <c r="I11705" s="64"/>
      <c r="J11705" s="65"/>
      <c r="K11705" s="10"/>
      <c r="L11705" s="21">
        <v>55227.590229885056</v>
      </c>
      <c r="M11705" s="68"/>
      <c r="N11705" s="4"/>
    </row>
    <row r="11706" spans="2:14">
      <c r="B11706" s="59" t="s">
        <v>20223</v>
      </c>
      <c r="C11706" s="7" t="s">
        <v>20224</v>
      </c>
      <c r="I11706" s="64"/>
      <c r="J11706" s="65"/>
      <c r="K11706" s="10"/>
      <c r="L11706" s="21">
        <v>71133.769540229885</v>
      </c>
      <c r="M11706" s="68"/>
      <c r="N11706" s="4"/>
    </row>
    <row r="11707" spans="2:14">
      <c r="B11707" s="59" t="s">
        <v>20225</v>
      </c>
      <c r="C11707" s="7" t="s">
        <v>20226</v>
      </c>
      <c r="I11707" s="64"/>
      <c r="J11707" s="65"/>
      <c r="K11707" s="10"/>
      <c r="L11707" s="21">
        <v>72425.283908045982</v>
      </c>
      <c r="M11707" s="68"/>
      <c r="N11707" s="4"/>
    </row>
    <row r="11708" spans="2:14">
      <c r="B11708" s="59" t="s">
        <v>20227</v>
      </c>
      <c r="C11708" s="7" t="s">
        <v>20228</v>
      </c>
      <c r="I11708" s="64"/>
      <c r="J11708" s="65"/>
      <c r="K11708" s="10"/>
      <c r="L11708" s="21">
        <v>77289.903448275858</v>
      </c>
      <c r="M11708" s="68"/>
      <c r="N11708" s="4"/>
    </row>
    <row r="11709" spans="2:14">
      <c r="B11709" s="59" t="s">
        <v>20229</v>
      </c>
      <c r="C11709" s="7" t="s">
        <v>20230</v>
      </c>
      <c r="I11709" s="64"/>
      <c r="J11709" s="65"/>
      <c r="K11709" s="10"/>
      <c r="L11709" s="21">
        <v>76251.109770114956</v>
      </c>
      <c r="M11709" s="68"/>
      <c r="N11709" s="4"/>
    </row>
    <row r="11710" spans="2:14">
      <c r="B11710" s="59" t="s">
        <v>20231</v>
      </c>
      <c r="C11710" s="7" t="s">
        <v>20232</v>
      </c>
      <c r="I11710" s="64"/>
      <c r="J11710" s="65"/>
      <c r="K11710" s="10"/>
      <c r="L11710" s="21">
        <v>42273.878735632185</v>
      </c>
      <c r="M11710" s="68"/>
      <c r="N11710" s="4"/>
    </row>
    <row r="11711" spans="2:14">
      <c r="B11711" s="59" t="s">
        <v>20233</v>
      </c>
      <c r="C11711" s="7" t="s">
        <v>20234</v>
      </c>
      <c r="I11711" s="64"/>
      <c r="J11711" s="65"/>
      <c r="K11711" s="10"/>
      <c r="L11711" s="21">
        <v>45948.478160919542</v>
      </c>
      <c r="M11711" s="68"/>
      <c r="N11711" s="4"/>
    </row>
    <row r="11712" spans="2:14">
      <c r="B11712" s="59" t="s">
        <v>20235</v>
      </c>
      <c r="C11712" s="7" t="s">
        <v>20236</v>
      </c>
      <c r="I11712" s="64"/>
      <c r="J11712" s="65"/>
      <c r="K11712" s="10"/>
      <c r="L11712" s="21">
        <v>49752.482758620696</v>
      </c>
      <c r="M11712" s="68"/>
      <c r="N11712" s="4"/>
    </row>
    <row r="11713" spans="2:14">
      <c r="B11713" s="59" t="s">
        <v>20237</v>
      </c>
      <c r="C11713" s="7" t="s">
        <v>20238</v>
      </c>
      <c r="I11713" s="64"/>
      <c r="J11713" s="65"/>
      <c r="K11713" s="10"/>
      <c r="L11713" s="21">
        <v>44450.930459770119</v>
      </c>
      <c r="M11713" s="68"/>
      <c r="N11713" s="4"/>
    </row>
    <row r="11714" spans="2:14">
      <c r="B11714" s="59" t="s">
        <v>20239</v>
      </c>
      <c r="C11714" s="7" t="s">
        <v>20240</v>
      </c>
      <c r="I11714" s="64"/>
      <c r="J11714" s="65"/>
      <c r="K11714" s="10"/>
      <c r="L11714" s="21">
        <v>48095.589080459766</v>
      </c>
      <c r="M11714" s="68"/>
      <c r="N11714" s="4"/>
    </row>
    <row r="11715" spans="2:14">
      <c r="B11715" s="59" t="s">
        <v>20241</v>
      </c>
      <c r="C11715" s="7" t="s">
        <v>20242</v>
      </c>
      <c r="I11715" s="64"/>
      <c r="J11715" s="65"/>
      <c r="K11715" s="10"/>
      <c r="L11715" s="21">
        <v>53967.53908045977</v>
      </c>
      <c r="M11715" s="68"/>
      <c r="N11715" s="4"/>
    </row>
    <row r="11716" spans="2:14">
      <c r="B11716" s="59" t="s">
        <v>20243</v>
      </c>
      <c r="C11716" s="7" t="s">
        <v>20244</v>
      </c>
      <c r="I11716" s="64"/>
      <c r="J11716" s="65"/>
      <c r="K11716" s="10"/>
      <c r="L11716" s="21">
        <v>71384.460344827588</v>
      </c>
      <c r="M11716" s="68"/>
      <c r="N11716" s="4"/>
    </row>
    <row r="11717" spans="2:14">
      <c r="B11717" s="59" t="s">
        <v>20245</v>
      </c>
      <c r="C11717" s="7" t="s">
        <v>20246</v>
      </c>
      <c r="I11717" s="64"/>
      <c r="J11717" s="65"/>
      <c r="K11717" s="10"/>
      <c r="L11717" s="21">
        <v>71984.291379310351</v>
      </c>
      <c r="M11717" s="68"/>
      <c r="N11717" s="4"/>
    </row>
    <row r="11718" spans="2:14">
      <c r="B11718" s="59" t="s">
        <v>20247</v>
      </c>
      <c r="C11718" s="7" t="s">
        <v>20248</v>
      </c>
      <c r="I11718" s="64"/>
      <c r="J11718" s="65"/>
      <c r="K11718" s="10"/>
      <c r="L11718" s="21">
        <v>75419.871839080457</v>
      </c>
      <c r="M11718" s="68"/>
      <c r="N11718" s="4"/>
    </row>
    <row r="11719" spans="2:14">
      <c r="B11719" s="59" t="s">
        <v>20249</v>
      </c>
      <c r="C11719" s="7" t="s">
        <v>20250</v>
      </c>
      <c r="I11719" s="64"/>
      <c r="J11719" s="65"/>
      <c r="K11719" s="10"/>
      <c r="L11719" s="21">
        <v>76500.278160919537</v>
      </c>
      <c r="M11719" s="68"/>
      <c r="N11719" s="4"/>
    </row>
    <row r="11720" spans="2:14">
      <c r="B11720" s="59" t="s">
        <v>20251</v>
      </c>
      <c r="C11720" s="7" t="s">
        <v>20252</v>
      </c>
      <c r="I11720" s="64"/>
      <c r="J11720" s="65"/>
      <c r="K11720" s="10"/>
      <c r="L11720" s="21">
        <v>45387.214942528735</v>
      </c>
      <c r="M11720" s="68"/>
      <c r="N11720" s="4"/>
    </row>
    <row r="11721" spans="2:14">
      <c r="B11721" s="59" t="s">
        <v>20253</v>
      </c>
      <c r="C11721" s="7" t="s">
        <v>20254</v>
      </c>
      <c r="I11721" s="64"/>
      <c r="J11721" s="65"/>
      <c r="K11721" s="10"/>
      <c r="L11721" s="21">
        <v>48403.116666666661</v>
      </c>
      <c r="M11721" s="68"/>
      <c r="N11721" s="4"/>
    </row>
    <row r="11722" spans="2:14">
      <c r="B11722" s="59" t="s">
        <v>20255</v>
      </c>
      <c r="C11722" s="7" t="s">
        <v>20256</v>
      </c>
      <c r="I11722" s="64"/>
      <c r="J11722" s="65"/>
      <c r="K11722" s="10"/>
      <c r="L11722" s="21">
        <v>53266.213793103445</v>
      </c>
      <c r="M11722" s="68"/>
      <c r="N11722" s="4"/>
    </row>
    <row r="11723" spans="2:14">
      <c r="B11723" s="59" t="s">
        <v>20257</v>
      </c>
      <c r="C11723" s="7" t="s">
        <v>20258</v>
      </c>
      <c r="I11723" s="64"/>
      <c r="J11723" s="65"/>
      <c r="K11723" s="10"/>
      <c r="L11723" s="21">
        <v>46853.806896551723</v>
      </c>
      <c r="M11723" s="68"/>
      <c r="N11723" s="4"/>
    </row>
    <row r="11724" spans="2:14">
      <c r="B11724" s="59" t="s">
        <v>20259</v>
      </c>
      <c r="C11724" s="7" t="s">
        <v>20260</v>
      </c>
      <c r="I11724" s="64"/>
      <c r="J11724" s="65"/>
      <c r="K11724" s="10"/>
      <c r="L11724" s="21">
        <v>50624.318390804598</v>
      </c>
      <c r="M11724" s="68"/>
      <c r="N11724" s="4"/>
    </row>
    <row r="11725" spans="2:14">
      <c r="B11725" s="59" t="s">
        <v>20261</v>
      </c>
      <c r="C11725" s="7" t="s">
        <v>20262</v>
      </c>
      <c r="I11725" s="64"/>
      <c r="J11725" s="65"/>
      <c r="K11725" s="10"/>
      <c r="L11725" s="21">
        <v>56702.301724137935</v>
      </c>
      <c r="M11725" s="68"/>
      <c r="N11725" s="4"/>
    </row>
    <row r="11726" spans="2:14">
      <c r="B11726" s="59" t="s">
        <v>20263</v>
      </c>
      <c r="C11726" s="7" t="s">
        <v>20264</v>
      </c>
      <c r="I11726" s="64"/>
      <c r="J11726" s="65"/>
      <c r="K11726" s="10"/>
      <c r="L11726" s="21">
        <v>72673.944827586209</v>
      </c>
      <c r="M11726" s="68"/>
      <c r="N11726" s="4"/>
    </row>
    <row r="11727" spans="2:14">
      <c r="B11727" s="59" t="s">
        <v>20265</v>
      </c>
      <c r="C11727" s="7" t="s">
        <v>20266</v>
      </c>
      <c r="I11727" s="64"/>
      <c r="J11727" s="65"/>
      <c r="K11727" s="10"/>
      <c r="L11727" s="21">
        <v>73882.233908045979</v>
      </c>
      <c r="M11727" s="68"/>
      <c r="N11727" s="4"/>
    </row>
    <row r="11728" spans="2:14">
      <c r="B11728" s="59" t="s">
        <v>20267</v>
      </c>
      <c r="C11728" s="7" t="s">
        <v>20268</v>
      </c>
      <c r="I11728" s="64"/>
      <c r="J11728" s="65"/>
      <c r="K11728" s="10"/>
      <c r="L11728" s="21">
        <v>78743.301149425301</v>
      </c>
      <c r="M11728" s="68"/>
      <c r="N11728" s="4"/>
    </row>
    <row r="11729" spans="2:14">
      <c r="B11729" s="59" t="s">
        <v>20269</v>
      </c>
      <c r="C11729" s="7" t="s">
        <v>20270</v>
      </c>
      <c r="I11729" s="64"/>
      <c r="J11729" s="65"/>
      <c r="K11729" s="10"/>
      <c r="L11729" s="21">
        <v>77791.792528735634</v>
      </c>
      <c r="M11729" s="68"/>
      <c r="N11729" s="4"/>
    </row>
    <row r="11730" spans="2:14">
      <c r="B11730" s="59" t="s">
        <v>20271</v>
      </c>
      <c r="C11730" s="7" t="s">
        <v>20272</v>
      </c>
      <c r="I11730" s="64"/>
      <c r="J11730" s="65"/>
      <c r="K11730" s="10"/>
      <c r="L11730" s="21">
        <v>49112.054022988508</v>
      </c>
      <c r="M11730" s="68"/>
      <c r="N11730" s="4"/>
    </row>
    <row r="11731" spans="2:14">
      <c r="B11731" s="59" t="s">
        <v>20273</v>
      </c>
      <c r="C11731" s="7" t="s">
        <v>20274</v>
      </c>
      <c r="I11731" s="64"/>
      <c r="J11731" s="65"/>
      <c r="K11731" s="10"/>
      <c r="L11731" s="21">
        <v>52069.596551724135</v>
      </c>
      <c r="M11731" s="68"/>
      <c r="N11731" s="4"/>
    </row>
    <row r="11732" spans="2:14">
      <c r="B11732" s="59" t="s">
        <v>20275</v>
      </c>
      <c r="C11732" s="7" t="s">
        <v>20276</v>
      </c>
      <c r="I11732" s="64"/>
      <c r="J11732" s="65"/>
      <c r="K11732" s="10"/>
      <c r="L11732" s="21">
        <v>56831.706896551725</v>
      </c>
      <c r="M11732" s="68"/>
      <c r="N11732" s="4"/>
    </row>
    <row r="11733" spans="2:14">
      <c r="B11733" s="59" t="s">
        <v>20277</v>
      </c>
      <c r="C11733" s="7" t="s">
        <v>20278</v>
      </c>
      <c r="I11733" s="64"/>
      <c r="J11733" s="65"/>
      <c r="K11733" s="10"/>
      <c r="L11733" s="21">
        <v>50549.212643678162</v>
      </c>
      <c r="M11733" s="68"/>
      <c r="N11733" s="4"/>
    </row>
    <row r="11734" spans="2:14">
      <c r="B11734" s="59" t="s">
        <v>20279</v>
      </c>
      <c r="C11734" s="7" t="s">
        <v>20280</v>
      </c>
      <c r="I11734" s="64"/>
      <c r="J11734" s="65"/>
      <c r="K11734" s="10"/>
      <c r="L11734" s="21">
        <v>54246.1408045977</v>
      </c>
      <c r="M11734" s="68"/>
      <c r="N11734" s="4"/>
    </row>
    <row r="11735" spans="2:14">
      <c r="B11735" s="59" t="s">
        <v>20281</v>
      </c>
      <c r="C11735" s="7" t="s">
        <v>20282</v>
      </c>
      <c r="I11735" s="64"/>
      <c r="J11735" s="65"/>
      <c r="K11735" s="10"/>
      <c r="L11735" s="21">
        <v>60200.301149425293</v>
      </c>
      <c r="M11735" s="68"/>
      <c r="N11735" s="4"/>
    </row>
    <row r="11736" spans="2:14">
      <c r="B11736" s="59" t="s">
        <v>20283</v>
      </c>
      <c r="C11736" s="7" t="s">
        <v>20284</v>
      </c>
      <c r="I11736" s="64"/>
      <c r="J11736" s="65"/>
      <c r="K11736" s="10"/>
      <c r="L11736" s="21">
        <v>75890.297701149422</v>
      </c>
      <c r="M11736" s="68"/>
      <c r="N11736" s="4"/>
    </row>
    <row r="11737" spans="2:14">
      <c r="B11737" s="59" t="s">
        <v>20285</v>
      </c>
      <c r="C11737" s="7" t="s">
        <v>20286</v>
      </c>
      <c r="I11737" s="64"/>
      <c r="J11737" s="65"/>
      <c r="K11737" s="10"/>
      <c r="L11737" s="21">
        <v>77039.212643678169</v>
      </c>
      <c r="M11737" s="68"/>
      <c r="N11737" s="4"/>
    </row>
    <row r="11738" spans="2:14">
      <c r="B11738" s="59" t="s">
        <v>20287</v>
      </c>
      <c r="C11738" s="7" t="s">
        <v>20288</v>
      </c>
      <c r="I11738" s="64"/>
      <c r="J11738" s="65"/>
      <c r="K11738" s="10"/>
      <c r="L11738" s="21">
        <v>81802.33793103449</v>
      </c>
      <c r="M11738" s="68"/>
      <c r="N11738" s="4"/>
    </row>
    <row r="11739" spans="2:14">
      <c r="B11739" s="59" t="s">
        <v>20289</v>
      </c>
      <c r="C11739" s="7" t="s">
        <v>20290</v>
      </c>
      <c r="I11739" s="64"/>
      <c r="J11739" s="65"/>
      <c r="K11739" s="10"/>
      <c r="L11739" s="21">
        <v>81007.637931034493</v>
      </c>
      <c r="M11739" s="68"/>
      <c r="N11739" s="4"/>
    </row>
    <row r="11740" spans="2:14">
      <c r="B11740" s="59" t="s">
        <v>20291</v>
      </c>
      <c r="C11740" s="7" t="s">
        <v>20292</v>
      </c>
      <c r="I11740" s="64"/>
      <c r="J11740" s="65"/>
      <c r="K11740" s="10"/>
      <c r="L11740" s="21">
        <v>50123.444252873567</v>
      </c>
      <c r="M11740" s="68"/>
      <c r="N11740" s="4"/>
    </row>
    <row r="11741" spans="2:14">
      <c r="B11741" s="59" t="s">
        <v>20293</v>
      </c>
      <c r="C11741" s="7" t="s">
        <v>20294</v>
      </c>
      <c r="I11741" s="64"/>
      <c r="J11741" s="65"/>
      <c r="K11741" s="10"/>
      <c r="L11741" s="21">
        <v>53145.435632183908</v>
      </c>
      <c r="M11741" s="68"/>
      <c r="N11741" s="4"/>
    </row>
    <row r="11742" spans="2:14">
      <c r="B11742" s="59" t="s">
        <v>20295</v>
      </c>
      <c r="C11742" s="7" t="s">
        <v>20296</v>
      </c>
      <c r="I11742" s="64"/>
      <c r="J11742" s="65"/>
      <c r="K11742" s="10"/>
      <c r="L11742" s="21">
        <v>58010.055172413791</v>
      </c>
      <c r="M11742" s="68"/>
      <c r="N11742" s="4"/>
    </row>
    <row r="11743" spans="2:14">
      <c r="B11743" s="59" t="s">
        <v>20297</v>
      </c>
      <c r="C11743" s="7" t="s">
        <v>20298</v>
      </c>
      <c r="I11743" s="64"/>
      <c r="J11743" s="65"/>
      <c r="K11743" s="10"/>
      <c r="L11743" s="21">
        <v>51593.081034482755</v>
      </c>
      <c r="M11743" s="68"/>
      <c r="N11743" s="4"/>
    </row>
    <row r="11744" spans="2:14">
      <c r="B11744" s="59" t="s">
        <v>20299</v>
      </c>
      <c r="C11744" s="7" t="s">
        <v>20300</v>
      </c>
      <c r="I11744" s="64"/>
      <c r="J11744" s="65"/>
      <c r="K11744" s="10"/>
      <c r="L11744" s="21">
        <v>55366.637356321844</v>
      </c>
      <c r="M11744" s="68"/>
      <c r="N11744" s="4"/>
    </row>
    <row r="11745" spans="2:14">
      <c r="B11745" s="59" t="s">
        <v>20301</v>
      </c>
      <c r="C11745" s="7" t="s">
        <v>20302</v>
      </c>
      <c r="I11745" s="64"/>
      <c r="J11745" s="65"/>
      <c r="K11745" s="10"/>
      <c r="L11745" s="21">
        <v>61449.187931034481</v>
      </c>
      <c r="M11745" s="68"/>
      <c r="N11745" s="4"/>
    </row>
    <row r="11746" spans="2:14">
      <c r="B11746" s="59" t="s">
        <v>20303</v>
      </c>
      <c r="C11746" s="7" t="s">
        <v>20304</v>
      </c>
      <c r="I11746" s="64"/>
      <c r="J11746" s="65"/>
      <c r="K11746" s="10"/>
      <c r="L11746" s="21">
        <v>75838.028160919537</v>
      </c>
      <c r="M11746" s="68"/>
      <c r="N11746" s="4"/>
    </row>
    <row r="11747" spans="2:14">
      <c r="B11747" s="59" t="s">
        <v>20305</v>
      </c>
      <c r="C11747" s="7" t="s">
        <v>20306</v>
      </c>
      <c r="I11747" s="64"/>
      <c r="J11747" s="65"/>
      <c r="K11747" s="10"/>
      <c r="L11747" s="21">
        <v>78646.881609195392</v>
      </c>
      <c r="M11747" s="68"/>
      <c r="N11747" s="4"/>
    </row>
    <row r="11748" spans="2:14">
      <c r="B11748" s="59" t="s">
        <v>20307</v>
      </c>
      <c r="C11748" s="7" t="s">
        <v>20308</v>
      </c>
      <c r="I11748" s="64"/>
      <c r="J11748" s="65"/>
      <c r="K11748" s="10"/>
      <c r="L11748" s="21">
        <v>83511.501149425283</v>
      </c>
      <c r="M11748" s="68"/>
      <c r="N11748" s="4"/>
    </row>
    <row r="11749" spans="2:14">
      <c r="B11749" s="59" t="s">
        <v>20309</v>
      </c>
      <c r="C11749" s="7" t="s">
        <v>20310</v>
      </c>
      <c r="I11749" s="64"/>
      <c r="J11749" s="65"/>
      <c r="K11749" s="10"/>
      <c r="L11749" s="21">
        <v>80955.875862068962</v>
      </c>
      <c r="M11749" s="68"/>
      <c r="N11749" s="4"/>
    </row>
    <row r="11750" spans="2:14">
      <c r="B11750" s="59" t="s">
        <v>20311</v>
      </c>
      <c r="C11750" s="7" t="s">
        <v>20312</v>
      </c>
      <c r="I11750" s="64"/>
      <c r="J11750" s="65"/>
      <c r="K11750" s="10"/>
      <c r="L11750" s="21">
        <v>48487.356896551726</v>
      </c>
      <c r="M11750" s="68"/>
      <c r="N11750" s="4"/>
    </row>
    <row r="11751" spans="2:14">
      <c r="B11751" s="59" t="s">
        <v>20313</v>
      </c>
      <c r="C11751" s="7" t="s">
        <v>20314</v>
      </c>
      <c r="I11751" s="64"/>
      <c r="J11751" s="65"/>
      <c r="K11751" s="10"/>
      <c r="L11751" s="21">
        <v>52379.661494252876</v>
      </c>
      <c r="M11751" s="68"/>
      <c r="N11751" s="4"/>
    </row>
    <row r="11752" spans="2:14">
      <c r="B11752" s="59" t="s">
        <v>20315</v>
      </c>
      <c r="C11752" s="7" t="s">
        <v>20316</v>
      </c>
      <c r="I11752" s="64"/>
      <c r="J11752" s="65"/>
      <c r="K11752" s="10"/>
      <c r="L11752" s="21">
        <v>56234.920689655177</v>
      </c>
      <c r="M11752" s="68"/>
      <c r="N11752" s="4"/>
    </row>
    <row r="11753" spans="2:14">
      <c r="B11753" s="59" t="s">
        <v>20317</v>
      </c>
      <c r="C11753" s="7" t="s">
        <v>20318</v>
      </c>
      <c r="I11753" s="64"/>
      <c r="J11753" s="65"/>
      <c r="K11753" s="10"/>
      <c r="L11753" s="21">
        <v>50827.814367816092</v>
      </c>
      <c r="M11753" s="68"/>
      <c r="N11753" s="4"/>
    </row>
    <row r="11754" spans="2:14">
      <c r="B11754" s="59" t="s">
        <v>20319</v>
      </c>
      <c r="C11754" s="7" t="s">
        <v>20320</v>
      </c>
      <c r="I11754" s="64"/>
      <c r="J11754" s="65"/>
      <c r="K11754" s="10"/>
      <c r="L11754" s="21">
        <v>54602.385632183905</v>
      </c>
      <c r="M11754" s="68"/>
      <c r="N11754" s="4"/>
    </row>
    <row r="11755" spans="2:14">
      <c r="B11755" s="59" t="s">
        <v>20321</v>
      </c>
      <c r="C11755" s="7" t="s">
        <v>20322</v>
      </c>
      <c r="I11755" s="64"/>
      <c r="J11755" s="65"/>
      <c r="K11755" s="10"/>
      <c r="L11755" s="21">
        <v>60684.428735632187</v>
      </c>
      <c r="M11755" s="68"/>
      <c r="N11755" s="4"/>
    </row>
    <row r="11756" spans="2:14">
      <c r="B11756" s="59" t="s">
        <v>20323</v>
      </c>
      <c r="C11756" s="7" t="s">
        <v>20324</v>
      </c>
      <c r="I11756" s="64"/>
      <c r="J11756" s="65"/>
      <c r="K11756" s="10"/>
      <c r="L11756" s="21">
        <v>80524.525287356315</v>
      </c>
      <c r="M11756" s="68"/>
      <c r="N11756" s="4"/>
    </row>
    <row r="11757" spans="2:14">
      <c r="B11757" s="59" t="s">
        <v>20325</v>
      </c>
      <c r="C11757" s="7" t="s">
        <v>20326</v>
      </c>
      <c r="I11757" s="64"/>
      <c r="J11757" s="65"/>
      <c r="K11757" s="10"/>
      <c r="L11757" s="21">
        <v>77881.614942528744</v>
      </c>
      <c r="M11757" s="68"/>
      <c r="N11757" s="4"/>
    </row>
    <row r="11758" spans="2:14">
      <c r="B11758" s="59" t="s">
        <v>20327</v>
      </c>
      <c r="C11758" s="7" t="s">
        <v>20328</v>
      </c>
      <c r="I11758" s="64"/>
      <c r="J11758" s="65"/>
      <c r="K11758" s="10"/>
      <c r="L11758" s="21">
        <v>81287.762068965516</v>
      </c>
      <c r="M11758" s="68"/>
      <c r="N11758" s="4"/>
    </row>
    <row r="11759" spans="2:14">
      <c r="B11759" s="59" t="s">
        <v>20329</v>
      </c>
      <c r="C11759" s="7" t="s">
        <v>20330</v>
      </c>
      <c r="I11759" s="64"/>
      <c r="J11759" s="65"/>
      <c r="K11759" s="10"/>
      <c r="L11759" s="21">
        <v>85640.850574712633</v>
      </c>
      <c r="M11759" s="68"/>
      <c r="N11759" s="4"/>
    </row>
    <row r="11760" spans="2:14">
      <c r="B11760" s="59" t="s">
        <v>20331</v>
      </c>
      <c r="C11760" s="7" t="s">
        <v>20332</v>
      </c>
      <c r="I11760" s="64"/>
      <c r="J11760" s="65"/>
      <c r="K11760" s="10"/>
      <c r="L11760" s="21">
        <v>50794.32126436782</v>
      </c>
      <c r="M11760" s="68"/>
      <c r="N11760" s="4"/>
    </row>
    <row r="11761" spans="2:14">
      <c r="B11761" s="59" t="s">
        <v>20333</v>
      </c>
      <c r="C11761" s="7" t="s">
        <v>20334</v>
      </c>
      <c r="I11761" s="64"/>
      <c r="J11761" s="65"/>
      <c r="K11761" s="10"/>
      <c r="L11761" s="21">
        <v>53811.745402298853</v>
      </c>
      <c r="M11761" s="68"/>
      <c r="N11761" s="4"/>
    </row>
    <row r="11762" spans="2:14">
      <c r="B11762" s="59" t="s">
        <v>20335</v>
      </c>
      <c r="C11762" s="7" t="s">
        <v>20336</v>
      </c>
      <c r="I11762" s="64"/>
      <c r="J11762" s="65"/>
      <c r="K11762" s="10"/>
      <c r="L11762" s="21">
        <v>58673.320114942529</v>
      </c>
      <c r="M11762" s="68"/>
      <c r="N11762" s="4"/>
    </row>
    <row r="11763" spans="2:14">
      <c r="B11763" s="59" t="s">
        <v>20337</v>
      </c>
      <c r="C11763" s="7" t="s">
        <v>20338</v>
      </c>
      <c r="I11763" s="64"/>
      <c r="J11763" s="65"/>
      <c r="K11763" s="10"/>
      <c r="L11763" s="21">
        <v>52261.928160919546</v>
      </c>
      <c r="M11763" s="68"/>
      <c r="N11763" s="4"/>
    </row>
    <row r="11764" spans="2:14">
      <c r="B11764" s="59" t="s">
        <v>20339</v>
      </c>
      <c r="C11764" s="7" t="s">
        <v>20340</v>
      </c>
      <c r="I11764" s="64"/>
      <c r="J11764" s="65"/>
      <c r="K11764" s="10"/>
      <c r="L11764" s="21">
        <v>56033.454597701144</v>
      </c>
      <c r="M11764" s="68"/>
      <c r="N11764" s="4"/>
    </row>
    <row r="11765" spans="2:14">
      <c r="B11765" s="59" t="s">
        <v>20341</v>
      </c>
      <c r="C11765" s="7" t="s">
        <v>20342</v>
      </c>
      <c r="I11765" s="64"/>
      <c r="J11765" s="65"/>
      <c r="K11765" s="10"/>
      <c r="L11765" s="21">
        <v>62108.900574712643</v>
      </c>
      <c r="M11765" s="68"/>
      <c r="N11765" s="4"/>
    </row>
    <row r="11766" spans="2:14">
      <c r="B11766" s="59" t="s">
        <v>20343</v>
      </c>
      <c r="C11766" s="7" t="s">
        <v>20344</v>
      </c>
      <c r="I11766" s="64"/>
      <c r="J11766" s="65"/>
      <c r="K11766" s="10"/>
      <c r="L11766" s="21">
        <v>81216.716091954033</v>
      </c>
      <c r="M11766" s="68"/>
      <c r="N11766" s="4"/>
    </row>
    <row r="11767" spans="2:14">
      <c r="B11767" s="59" t="s">
        <v>20345</v>
      </c>
      <c r="C11767" s="7" t="s">
        <v>20346</v>
      </c>
      <c r="I11767" s="64"/>
      <c r="J11767" s="65"/>
      <c r="K11767" s="10"/>
      <c r="L11767" s="21">
        <v>79290.862643678163</v>
      </c>
      <c r="M11767" s="68"/>
      <c r="N11767" s="4"/>
    </row>
    <row r="11768" spans="2:14">
      <c r="B11768" s="59" t="s">
        <v>20347</v>
      </c>
      <c r="C11768" s="7" t="s">
        <v>20348</v>
      </c>
      <c r="I11768" s="64"/>
      <c r="J11768" s="65"/>
      <c r="K11768" s="10"/>
      <c r="L11768" s="21">
        <v>84151.422413793101</v>
      </c>
      <c r="M11768" s="68"/>
      <c r="N11768" s="4"/>
    </row>
    <row r="11769" spans="2:14">
      <c r="B11769" s="59" t="s">
        <v>20349</v>
      </c>
      <c r="C11769" s="7" t="s">
        <v>20350</v>
      </c>
      <c r="I11769" s="64"/>
      <c r="J11769" s="65"/>
      <c r="K11769" s="10"/>
      <c r="L11769" s="21">
        <v>86334.563793103443</v>
      </c>
      <c r="M11769" s="68"/>
      <c r="N11769" s="4"/>
    </row>
    <row r="11770" spans="2:14">
      <c r="B11770" s="59" t="s">
        <v>20351</v>
      </c>
      <c r="C11770" s="7" t="s">
        <v>20352</v>
      </c>
      <c r="I11770" s="64"/>
      <c r="J11770" s="65"/>
      <c r="K11770" s="10"/>
      <c r="L11770" s="21">
        <v>58375.434482758617</v>
      </c>
      <c r="M11770" s="68"/>
      <c r="N11770" s="4"/>
    </row>
    <row r="11771" spans="2:14">
      <c r="B11771" s="59" t="s">
        <v>20353</v>
      </c>
      <c r="C11771" s="7" t="s">
        <v>20354</v>
      </c>
      <c r="I11771" s="64"/>
      <c r="J11771" s="65"/>
      <c r="K11771" s="10"/>
      <c r="L11771" s="21">
        <v>61392.858620689658</v>
      </c>
      <c r="M11771" s="68"/>
      <c r="N11771" s="4"/>
    </row>
    <row r="11772" spans="2:14">
      <c r="B11772" s="59" t="s">
        <v>20355</v>
      </c>
      <c r="C11772" s="7" t="s">
        <v>20356</v>
      </c>
      <c r="I11772" s="64"/>
      <c r="J11772" s="65"/>
      <c r="K11772" s="10"/>
      <c r="L11772" s="21">
        <v>66253.925862068965</v>
      </c>
      <c r="M11772" s="68"/>
      <c r="N11772" s="4"/>
    </row>
    <row r="11773" spans="2:14">
      <c r="B11773" s="59" t="s">
        <v>20357</v>
      </c>
      <c r="C11773" s="7" t="s">
        <v>20358</v>
      </c>
      <c r="I11773" s="64"/>
      <c r="J11773" s="65"/>
      <c r="K11773" s="10"/>
      <c r="L11773" s="21">
        <v>59843.041379310351</v>
      </c>
      <c r="M11773" s="68"/>
      <c r="N11773" s="4"/>
    </row>
    <row r="11774" spans="2:14">
      <c r="B11774" s="59" t="s">
        <v>20359</v>
      </c>
      <c r="C11774" s="7" t="s">
        <v>20360</v>
      </c>
      <c r="I11774" s="64"/>
      <c r="J11774" s="65"/>
      <c r="K11774" s="10"/>
      <c r="L11774" s="21">
        <v>63613.045402298856</v>
      </c>
      <c r="M11774" s="68"/>
      <c r="N11774" s="4"/>
    </row>
    <row r="11775" spans="2:14">
      <c r="B11775" s="59" t="s">
        <v>20361</v>
      </c>
      <c r="C11775" s="7" t="s">
        <v>20362</v>
      </c>
      <c r="I11775" s="64"/>
      <c r="J11775" s="65"/>
      <c r="K11775" s="10"/>
      <c r="L11775" s="21">
        <v>69690.013793103441</v>
      </c>
      <c r="M11775" s="68"/>
      <c r="N11775" s="4"/>
    </row>
    <row r="11776" spans="2:14">
      <c r="B11776" s="59" t="s">
        <v>20363</v>
      </c>
      <c r="C11776" s="7" t="s">
        <v>20364</v>
      </c>
      <c r="I11776" s="64"/>
      <c r="J11776" s="65"/>
      <c r="K11776" s="10"/>
      <c r="L11776" s="21">
        <v>87061.770114942541</v>
      </c>
      <c r="M11776" s="68"/>
      <c r="N11776" s="4"/>
    </row>
    <row r="11777" spans="2:14">
      <c r="B11777" s="59" t="s">
        <v>20365</v>
      </c>
      <c r="C11777" s="7" t="s">
        <v>20366</v>
      </c>
      <c r="I11777" s="64"/>
      <c r="J11777" s="65"/>
      <c r="K11777" s="10"/>
      <c r="L11777" s="21">
        <v>86870.453448275861</v>
      </c>
      <c r="M11777" s="68"/>
      <c r="N11777" s="4"/>
    </row>
    <row r="11778" spans="2:14">
      <c r="B11778" s="59" t="s">
        <v>20367</v>
      </c>
      <c r="C11778" s="7" t="s">
        <v>20368</v>
      </c>
      <c r="I11778" s="64"/>
      <c r="J11778" s="65"/>
      <c r="K11778" s="10"/>
      <c r="L11778" s="21">
        <v>91733.550574712644</v>
      </c>
      <c r="M11778" s="68"/>
      <c r="N11778" s="4"/>
    </row>
    <row r="11779" spans="2:14">
      <c r="B11779" s="59" t="s">
        <v>20369</v>
      </c>
      <c r="C11779" s="7" t="s">
        <v>20370</v>
      </c>
      <c r="I11779" s="64"/>
      <c r="J11779" s="65"/>
      <c r="K11779" s="10"/>
      <c r="L11779" s="21">
        <v>92180.125287356321</v>
      </c>
      <c r="M11779" s="68"/>
      <c r="N11779" s="4"/>
    </row>
    <row r="11780" spans="2:14">
      <c r="B11780" s="59" t="s">
        <v>20371</v>
      </c>
      <c r="C11780" s="7" t="s">
        <v>20372</v>
      </c>
      <c r="I11780" s="64"/>
      <c r="J11780" s="65"/>
      <c r="K11780" s="10"/>
      <c r="L11780" s="21">
        <v>62355.024137931032</v>
      </c>
      <c r="M11780" s="68"/>
      <c r="N11780" s="4"/>
    </row>
    <row r="11781" spans="2:14">
      <c r="B11781" s="59" t="s">
        <v>20373</v>
      </c>
      <c r="C11781" s="7" t="s">
        <v>20374</v>
      </c>
      <c r="I11781" s="64"/>
      <c r="J11781" s="65"/>
      <c r="K11781" s="10"/>
      <c r="L11781" s="21">
        <v>66654.320689655171</v>
      </c>
      <c r="M11781" s="68"/>
      <c r="N11781" s="4"/>
    </row>
    <row r="11782" spans="2:14">
      <c r="B11782" s="59" t="s">
        <v>20375</v>
      </c>
      <c r="C11782" s="7" t="s">
        <v>20376</v>
      </c>
      <c r="I11782" s="64"/>
      <c r="J11782" s="65"/>
      <c r="K11782" s="10"/>
      <c r="L11782" s="21">
        <v>70256.8591954023</v>
      </c>
      <c r="M11782" s="68"/>
      <c r="N11782" s="4"/>
    </row>
    <row r="11783" spans="2:14">
      <c r="B11783" s="59" t="s">
        <v>20377</v>
      </c>
      <c r="C11783" s="7" t="s">
        <v>20378</v>
      </c>
      <c r="I11783" s="64"/>
      <c r="J11783" s="65"/>
      <c r="K11783" s="10"/>
      <c r="L11783" s="21">
        <v>65103.995977011495</v>
      </c>
      <c r="M11783" s="68"/>
      <c r="N11783" s="4"/>
    </row>
    <row r="11784" spans="2:14">
      <c r="B11784" s="59" t="s">
        <v>20379</v>
      </c>
      <c r="C11784" s="7" t="s">
        <v>20380</v>
      </c>
      <c r="I11784" s="64"/>
      <c r="J11784" s="65"/>
      <c r="K11784" s="10"/>
      <c r="L11784" s="21">
        <v>68877.552298850584</v>
      </c>
      <c r="M11784" s="68"/>
      <c r="N11784" s="4"/>
    </row>
    <row r="11785" spans="2:14">
      <c r="B11785" s="59" t="s">
        <v>20381</v>
      </c>
      <c r="C11785" s="7" t="s">
        <v>20382</v>
      </c>
      <c r="I11785" s="64"/>
      <c r="J11785" s="65"/>
      <c r="K11785" s="10"/>
      <c r="L11785" s="21">
        <v>74958.580459770121</v>
      </c>
      <c r="M11785" s="68"/>
      <c r="N11785" s="4"/>
    </row>
    <row r="11786" spans="2:14">
      <c r="B11786" s="59" t="s">
        <v>20383</v>
      </c>
      <c r="C11786" s="7" t="s">
        <v>20384</v>
      </c>
      <c r="I11786" s="64"/>
      <c r="J11786" s="65"/>
      <c r="K11786" s="10"/>
      <c r="L11786" s="21">
        <v>92619.087931034475</v>
      </c>
      <c r="M11786" s="68"/>
      <c r="N11786" s="4"/>
    </row>
    <row r="11787" spans="2:14">
      <c r="B11787" s="59" t="s">
        <v>20385</v>
      </c>
      <c r="C11787" s="7" t="s">
        <v>20386</v>
      </c>
      <c r="I11787" s="64"/>
      <c r="J11787" s="65"/>
      <c r="K11787" s="10"/>
      <c r="L11787" s="21">
        <v>92156.274137931046</v>
      </c>
      <c r="M11787" s="68"/>
      <c r="N11787" s="4"/>
    </row>
    <row r="11788" spans="2:14">
      <c r="B11788" s="59" t="s">
        <v>20387</v>
      </c>
      <c r="C11788" s="7" t="s">
        <v>20388</v>
      </c>
      <c r="I11788" s="64"/>
      <c r="J11788" s="65"/>
      <c r="K11788" s="10"/>
      <c r="L11788" s="21">
        <v>95308.685632183915</v>
      </c>
      <c r="M11788" s="68"/>
      <c r="N11788" s="4"/>
    </row>
    <row r="11789" spans="2:14">
      <c r="B11789" s="59" t="s">
        <v>20389</v>
      </c>
      <c r="C11789" s="7" t="s">
        <v>20390</v>
      </c>
      <c r="I11789" s="64"/>
      <c r="J11789" s="65"/>
      <c r="K11789" s="10"/>
      <c r="L11789" s="21">
        <v>97737.443103448284</v>
      </c>
      <c r="M11789" s="68"/>
      <c r="N11789" s="4"/>
    </row>
    <row r="11790" spans="2:14">
      <c r="B11790" s="59" t="s">
        <v>20391</v>
      </c>
      <c r="C11790" s="7" t="s">
        <v>20392</v>
      </c>
      <c r="I11790" s="64"/>
      <c r="J11790" s="65"/>
      <c r="K11790" s="10"/>
      <c r="L11790" s="21">
        <v>65483.077011494257</v>
      </c>
      <c r="M11790" s="68"/>
      <c r="N11790" s="4"/>
    </row>
    <row r="11791" spans="2:14">
      <c r="B11791" s="59" t="s">
        <v>20393</v>
      </c>
      <c r="C11791" s="7" t="s">
        <v>20394</v>
      </c>
      <c r="I11791" s="64"/>
      <c r="J11791" s="65"/>
      <c r="K11791" s="10"/>
      <c r="L11791" s="21">
        <v>68501.516091954021</v>
      </c>
      <c r="M11791" s="68"/>
      <c r="N11791" s="4"/>
    </row>
    <row r="11792" spans="2:14">
      <c r="B11792" s="59" t="s">
        <v>20395</v>
      </c>
      <c r="C11792" s="7" t="s">
        <v>20396</v>
      </c>
      <c r="I11792" s="64"/>
      <c r="J11792" s="65"/>
      <c r="K11792" s="10"/>
      <c r="L11792" s="21">
        <v>73363.598275862067</v>
      </c>
      <c r="M11792" s="68"/>
      <c r="N11792" s="4"/>
    </row>
    <row r="11793" spans="2:14">
      <c r="B11793" s="59" t="s">
        <v>20397</v>
      </c>
      <c r="C11793" s="7" t="s">
        <v>20398</v>
      </c>
      <c r="I11793" s="64"/>
      <c r="J11793" s="65"/>
      <c r="K11793" s="10"/>
      <c r="L11793" s="21">
        <v>66950.176436781607</v>
      </c>
      <c r="M11793" s="68"/>
      <c r="N11793" s="4"/>
    </row>
    <row r="11794" spans="2:14">
      <c r="B11794" s="59" t="s">
        <v>20399</v>
      </c>
      <c r="C11794" s="7" t="s">
        <v>20400</v>
      </c>
      <c r="I11794" s="64"/>
      <c r="J11794" s="65"/>
      <c r="K11794" s="10"/>
      <c r="L11794" s="21">
        <v>70722.210344827588</v>
      </c>
      <c r="M11794" s="68"/>
      <c r="N11794" s="4"/>
    </row>
    <row r="11795" spans="2:14">
      <c r="B11795" s="59" t="s">
        <v>20401</v>
      </c>
      <c r="C11795" s="7" t="s">
        <v>20402</v>
      </c>
      <c r="I11795" s="64"/>
      <c r="J11795" s="65"/>
      <c r="K11795" s="10"/>
      <c r="L11795" s="21">
        <v>76796.641379310342</v>
      </c>
      <c r="M11795" s="68"/>
      <c r="N11795" s="4"/>
    </row>
    <row r="11796" spans="2:14">
      <c r="B11796" s="59" t="s">
        <v>20403</v>
      </c>
      <c r="C11796" s="7" t="s">
        <v>20404</v>
      </c>
      <c r="I11796" s="64"/>
      <c r="J11796" s="65"/>
      <c r="K11796" s="10"/>
      <c r="L11796" s="21">
        <v>94547.47873563219</v>
      </c>
      <c r="M11796" s="68"/>
      <c r="N11796" s="4"/>
    </row>
    <row r="11797" spans="2:14">
      <c r="B11797" s="59" t="s">
        <v>20405</v>
      </c>
      <c r="C11797" s="7" t="s">
        <v>20406</v>
      </c>
      <c r="I11797" s="64"/>
      <c r="J11797" s="65"/>
      <c r="K11797" s="10"/>
      <c r="L11797" s="21">
        <v>93981.64827586207</v>
      </c>
      <c r="M11797" s="68"/>
      <c r="N11797" s="4"/>
    </row>
    <row r="11798" spans="2:14">
      <c r="B11798" s="59" t="s">
        <v>20407</v>
      </c>
      <c r="C11798" s="7" t="s">
        <v>20408</v>
      </c>
      <c r="I11798" s="64"/>
      <c r="J11798" s="65"/>
      <c r="K11798" s="10"/>
      <c r="L11798" s="21">
        <v>98841.193103448284</v>
      </c>
      <c r="M11798" s="68"/>
      <c r="N11798" s="4"/>
    </row>
    <row r="11799" spans="2:14">
      <c r="B11799" s="59" t="s">
        <v>20409</v>
      </c>
      <c r="C11799" s="7" t="s">
        <v>20410</v>
      </c>
      <c r="I11799" s="64"/>
      <c r="J11799" s="65"/>
      <c r="K11799" s="10"/>
      <c r="L11799" s="21">
        <v>99665.833908045985</v>
      </c>
      <c r="M11799" s="68"/>
      <c r="N11799" s="4"/>
    </row>
    <row r="11800" spans="2:14">
      <c r="B11800" s="59" t="s">
        <v>20411</v>
      </c>
      <c r="C11800" s="7" t="s">
        <v>20412</v>
      </c>
      <c r="I11800" s="64"/>
      <c r="J11800" s="65"/>
      <c r="K11800" s="10"/>
      <c r="L11800" s="21">
        <v>88630.363793103461</v>
      </c>
      <c r="M11800" s="68"/>
      <c r="N11800" s="4"/>
    </row>
    <row r="11801" spans="2:14">
      <c r="B11801" s="59" t="s">
        <v>20413</v>
      </c>
      <c r="C11801" s="7" t="s">
        <v>20414</v>
      </c>
      <c r="I11801" s="64"/>
      <c r="J11801" s="65"/>
      <c r="K11801" s="10"/>
      <c r="L11801" s="21">
        <v>91586.891379310342</v>
      </c>
      <c r="M11801" s="68"/>
      <c r="N11801" s="4"/>
    </row>
    <row r="11802" spans="2:14">
      <c r="B11802" s="59" t="s">
        <v>20415</v>
      </c>
      <c r="C11802" s="7" t="s">
        <v>20416</v>
      </c>
      <c r="I11802" s="64"/>
      <c r="J11802" s="65"/>
      <c r="K11802" s="10"/>
      <c r="L11802" s="21">
        <v>96351.539080459785</v>
      </c>
      <c r="M11802" s="68"/>
      <c r="N11802" s="4"/>
    </row>
    <row r="11803" spans="2:14">
      <c r="B11803" s="59" t="s">
        <v>20417</v>
      </c>
      <c r="C11803" s="7" t="s">
        <v>20418</v>
      </c>
      <c r="I11803" s="64"/>
      <c r="J11803" s="65"/>
      <c r="K11803" s="10"/>
      <c r="L11803" s="21">
        <v>90068.029885057476</v>
      </c>
      <c r="M11803" s="68"/>
      <c r="N11803" s="4"/>
    </row>
    <row r="11804" spans="2:14">
      <c r="B11804" s="59" t="s">
        <v>20419</v>
      </c>
      <c r="C11804" s="7" t="s">
        <v>20420</v>
      </c>
      <c r="I11804" s="64"/>
      <c r="J11804" s="65"/>
      <c r="K11804" s="10"/>
      <c r="L11804" s="21">
        <v>93763.94310344827</v>
      </c>
      <c r="M11804" s="68"/>
      <c r="N11804" s="4"/>
    </row>
    <row r="11805" spans="2:14">
      <c r="B11805" s="59" t="s">
        <v>20421</v>
      </c>
      <c r="C11805" s="7" t="s">
        <v>20422</v>
      </c>
      <c r="I11805" s="64"/>
      <c r="J11805" s="65"/>
      <c r="K11805" s="10"/>
      <c r="L11805" s="21">
        <v>99718.10344827587</v>
      </c>
      <c r="M11805" s="68"/>
      <c r="N11805" s="4"/>
    </row>
    <row r="11806" spans="2:14">
      <c r="B11806" s="59" t="s">
        <v>20423</v>
      </c>
      <c r="C11806" s="7" t="s">
        <v>20424</v>
      </c>
      <c r="I11806" s="64"/>
      <c r="J11806" s="65"/>
      <c r="K11806" s="10"/>
      <c r="L11806" s="21">
        <v>100544.77413793103</v>
      </c>
      <c r="M11806" s="68"/>
      <c r="N11806" s="4"/>
    </row>
    <row r="11807" spans="2:14">
      <c r="B11807" s="59" t="s">
        <v>20425</v>
      </c>
      <c r="C11807" s="7" t="s">
        <v>20426</v>
      </c>
      <c r="I11807" s="64"/>
      <c r="J11807" s="65"/>
      <c r="K11807" s="10"/>
      <c r="L11807" s="21">
        <v>116557.52241379311</v>
      </c>
      <c r="M11807" s="68"/>
      <c r="N11807" s="4"/>
    </row>
    <row r="11808" spans="2:14">
      <c r="B11808" s="59" t="s">
        <v>20427</v>
      </c>
      <c r="C11808" s="7" t="s">
        <v>20428</v>
      </c>
      <c r="I11808" s="64"/>
      <c r="J11808" s="65"/>
      <c r="K11808" s="10"/>
      <c r="L11808" s="21">
        <v>121320.14022988506</v>
      </c>
      <c r="M11808" s="68"/>
      <c r="N11808" s="4"/>
    </row>
    <row r="11809" spans="2:14">
      <c r="B11809" s="59" t="s">
        <v>20429</v>
      </c>
      <c r="C11809" s="7" t="s">
        <v>20430</v>
      </c>
      <c r="I11809" s="64"/>
      <c r="J11809" s="65"/>
      <c r="K11809" s="10"/>
      <c r="L11809" s="21">
        <v>105661.60689655172</v>
      </c>
      <c r="M11809" s="68"/>
      <c r="N11809" s="4"/>
    </row>
    <row r="11810" spans="2:14">
      <c r="B11810" s="59" t="s">
        <v>20431</v>
      </c>
      <c r="C11810" s="7" t="s">
        <v>20432</v>
      </c>
      <c r="I11810" s="64"/>
      <c r="J11810" s="65"/>
      <c r="K11810" s="10"/>
      <c r="L11810" s="21">
        <v>60126.717816091958</v>
      </c>
      <c r="M11810" s="68"/>
      <c r="N11810" s="4"/>
    </row>
    <row r="11811" spans="2:14">
      <c r="B11811" s="59" t="s">
        <v>20433</v>
      </c>
      <c r="C11811" s="7" t="s">
        <v>20434</v>
      </c>
      <c r="I11811" s="64"/>
      <c r="J11811" s="65"/>
      <c r="K11811" s="10"/>
      <c r="L11811" s="21">
        <v>63143.634482758622</v>
      </c>
      <c r="M11811" s="68"/>
      <c r="N11811" s="4"/>
    </row>
    <row r="11812" spans="2:14">
      <c r="B11812" s="59" t="s">
        <v>20435</v>
      </c>
      <c r="C11812" s="7" t="s">
        <v>20436</v>
      </c>
      <c r="I11812" s="64"/>
      <c r="J11812" s="65"/>
      <c r="K11812" s="10"/>
      <c r="L11812" s="21">
        <v>68005.71666666666</v>
      </c>
      <c r="M11812" s="68"/>
      <c r="N11812" s="4"/>
    </row>
    <row r="11813" spans="2:14">
      <c r="B11813" s="59" t="s">
        <v>20437</v>
      </c>
      <c r="C11813" s="7" t="s">
        <v>20438</v>
      </c>
      <c r="I11813" s="64"/>
      <c r="J11813" s="65"/>
      <c r="K11813" s="10"/>
      <c r="L11813" s="21">
        <v>61593.817241379307</v>
      </c>
      <c r="M11813" s="68"/>
      <c r="N11813" s="4"/>
    </row>
    <row r="11814" spans="2:14">
      <c r="B11814" s="59" t="s">
        <v>20439</v>
      </c>
      <c r="C11814" s="7" t="s">
        <v>20440</v>
      </c>
      <c r="I11814" s="64"/>
      <c r="J11814" s="65"/>
      <c r="K11814" s="10"/>
      <c r="L11814" s="21">
        <v>65363.821264367813</v>
      </c>
      <c r="M11814" s="68"/>
      <c r="N11814" s="4"/>
    </row>
    <row r="11815" spans="2:14">
      <c r="B11815" s="59" t="s">
        <v>20441</v>
      </c>
      <c r="C11815" s="7" t="s">
        <v>20442</v>
      </c>
      <c r="I11815" s="64"/>
      <c r="J11815" s="65"/>
      <c r="K11815" s="10"/>
      <c r="L11815" s="21">
        <v>71440.789655172412</v>
      </c>
      <c r="M11815" s="68"/>
      <c r="N11815" s="4"/>
    </row>
    <row r="11816" spans="2:14">
      <c r="B11816" s="59" t="s">
        <v>20443</v>
      </c>
      <c r="C11816" s="7" t="s">
        <v>20444</v>
      </c>
      <c r="I11816" s="64"/>
      <c r="J11816" s="65"/>
      <c r="K11816" s="10"/>
      <c r="L11816" s="21">
        <v>95376.686781609198</v>
      </c>
      <c r="M11816" s="68"/>
      <c r="N11816" s="4"/>
    </row>
    <row r="11817" spans="2:14">
      <c r="B11817" s="59" t="s">
        <v>20445</v>
      </c>
      <c r="C11817" s="7" t="s">
        <v>20446</v>
      </c>
      <c r="I11817" s="64"/>
      <c r="J11817" s="65"/>
      <c r="K11817" s="10"/>
      <c r="L11817" s="21">
        <v>88623.766666666663</v>
      </c>
      <c r="M11817" s="68"/>
      <c r="N11817" s="4"/>
    </row>
    <row r="11818" spans="2:14">
      <c r="B11818" s="59" t="s">
        <v>20447</v>
      </c>
      <c r="C11818" s="7" t="s">
        <v>20448</v>
      </c>
      <c r="I11818" s="64"/>
      <c r="J11818" s="65"/>
      <c r="K11818" s="10"/>
      <c r="L11818" s="21">
        <v>88623.766666666663</v>
      </c>
      <c r="M11818" s="68"/>
      <c r="N11818" s="4"/>
    </row>
    <row r="11819" spans="2:14">
      <c r="B11819" s="59" t="s">
        <v>20449</v>
      </c>
      <c r="C11819" s="7" t="s">
        <v>20450</v>
      </c>
      <c r="I11819" s="64"/>
      <c r="J11819" s="65"/>
      <c r="K11819" s="10"/>
      <c r="L11819" s="21">
        <v>100494.53448275861</v>
      </c>
      <c r="M11819" s="68"/>
      <c r="N11819" s="4"/>
    </row>
    <row r="11820" spans="2:14">
      <c r="B11820" s="59" t="s">
        <v>20451</v>
      </c>
      <c r="C11820" s="7" t="s">
        <v>20452</v>
      </c>
      <c r="I11820" s="64"/>
      <c r="J11820" s="65"/>
      <c r="K11820" s="10"/>
      <c r="L11820" s="21">
        <v>93151.425287356324</v>
      </c>
      <c r="M11820" s="68"/>
      <c r="N11820" s="4"/>
    </row>
    <row r="11821" spans="2:14">
      <c r="B11821" s="59" t="s">
        <v>20453</v>
      </c>
      <c r="C11821" s="7" t="s">
        <v>20454</v>
      </c>
      <c r="I11821" s="64"/>
      <c r="J11821" s="65"/>
      <c r="K11821" s="10"/>
      <c r="L11821" s="21">
        <v>96168.849425287364</v>
      </c>
      <c r="M11821" s="68"/>
      <c r="N11821" s="4"/>
    </row>
    <row r="11822" spans="2:14">
      <c r="B11822" s="59" t="s">
        <v>20455</v>
      </c>
      <c r="C11822" s="7" t="s">
        <v>20456</v>
      </c>
      <c r="I11822" s="64"/>
      <c r="J11822" s="65"/>
      <c r="K11822" s="10"/>
      <c r="L11822" s="21">
        <v>101029.40919540229</v>
      </c>
      <c r="M11822" s="68"/>
      <c r="N11822" s="4"/>
    </row>
    <row r="11823" spans="2:14">
      <c r="B11823" s="59" t="s">
        <v>20457</v>
      </c>
      <c r="C11823" s="7" t="s">
        <v>20458</v>
      </c>
      <c r="I11823" s="64"/>
      <c r="J11823" s="65"/>
      <c r="K11823" s="10"/>
      <c r="L11823" s="21">
        <v>94619.539655172426</v>
      </c>
      <c r="M11823" s="68"/>
      <c r="N11823" s="4"/>
    </row>
    <row r="11824" spans="2:14">
      <c r="B11824" s="59" t="s">
        <v>20459</v>
      </c>
      <c r="C11824" s="7" t="s">
        <v>20460</v>
      </c>
      <c r="I11824" s="64"/>
      <c r="J11824" s="65"/>
      <c r="K11824" s="10"/>
      <c r="L11824" s="21">
        <v>98390.55862068967</v>
      </c>
      <c r="M11824" s="68"/>
      <c r="N11824" s="4"/>
    </row>
    <row r="11825" spans="2:14">
      <c r="B11825" s="59" t="s">
        <v>20461</v>
      </c>
      <c r="C11825" s="7" t="s">
        <v>20462</v>
      </c>
      <c r="I11825" s="64"/>
      <c r="J11825" s="65"/>
      <c r="K11825" s="10"/>
      <c r="L11825" s="21">
        <v>104465.49712643678</v>
      </c>
      <c r="M11825" s="68"/>
      <c r="N11825" s="4"/>
    </row>
    <row r="11826" spans="2:14">
      <c r="B11826" s="59" t="s">
        <v>20463</v>
      </c>
      <c r="C11826" s="7" t="s">
        <v>20464</v>
      </c>
      <c r="I11826" s="64"/>
      <c r="J11826" s="65"/>
      <c r="K11826" s="10"/>
      <c r="L11826" s="21">
        <v>112439.39310344827</v>
      </c>
      <c r="M11826" s="68"/>
      <c r="N11826" s="4"/>
    </row>
    <row r="11827" spans="2:14">
      <c r="B11827" s="59" t="s">
        <v>20465</v>
      </c>
      <c r="C11827" s="7" t="s">
        <v>20466</v>
      </c>
      <c r="I11827" s="64"/>
      <c r="J11827" s="65"/>
      <c r="K11827" s="10"/>
      <c r="L11827" s="21">
        <v>121647.45919540231</v>
      </c>
      <c r="M11827" s="68"/>
      <c r="N11827" s="4"/>
    </row>
    <row r="11828" spans="2:14">
      <c r="B11828" s="59" t="s">
        <v>20467</v>
      </c>
      <c r="C11828" s="7" t="s">
        <v>20468</v>
      </c>
      <c r="I11828" s="64"/>
      <c r="J11828" s="65"/>
      <c r="K11828" s="10"/>
      <c r="L11828" s="21">
        <v>126510.55632183907</v>
      </c>
      <c r="M11828" s="68"/>
      <c r="N11828" s="4"/>
    </row>
    <row r="11829" spans="2:14">
      <c r="B11829" s="59" t="s">
        <v>20469</v>
      </c>
      <c r="C11829" s="7" t="s">
        <v>20470</v>
      </c>
      <c r="I11829" s="64"/>
      <c r="J11829" s="65"/>
      <c r="K11829" s="10"/>
      <c r="L11829" s="21">
        <v>117556.22586206897</v>
      </c>
      <c r="M11829" s="68"/>
      <c r="N11829" s="4"/>
    </row>
    <row r="11830" spans="2:14">
      <c r="B11830" s="59" t="s">
        <v>20471</v>
      </c>
      <c r="C11830" s="7" t="s">
        <v>20472</v>
      </c>
      <c r="I11830" s="64"/>
      <c r="J11830" s="65"/>
      <c r="K11830" s="10"/>
      <c r="L11830" s="21">
        <v>82148.940804597703</v>
      </c>
      <c r="M11830" s="68"/>
      <c r="N11830" s="4"/>
    </row>
    <row r="11831" spans="2:14">
      <c r="B11831" s="59" t="s">
        <v>20473</v>
      </c>
      <c r="C11831" s="7" t="s">
        <v>20474</v>
      </c>
      <c r="I11831" s="64"/>
      <c r="J11831" s="65"/>
      <c r="K11831" s="10"/>
      <c r="L11831" s="21">
        <v>86645.136206896554</v>
      </c>
      <c r="M11831" s="68"/>
      <c r="N11831" s="4"/>
    </row>
    <row r="11832" spans="2:14">
      <c r="B11832" s="59" t="s">
        <v>20475</v>
      </c>
      <c r="C11832" s="7" t="s">
        <v>20476</v>
      </c>
      <c r="I11832" s="64"/>
      <c r="J11832" s="65"/>
      <c r="K11832" s="10"/>
      <c r="L11832" s="21">
        <v>89894.98218390804</v>
      </c>
      <c r="M11832" s="68"/>
      <c r="N11832" s="4"/>
    </row>
    <row r="11833" spans="2:14">
      <c r="B11833" s="59" t="s">
        <v>20477</v>
      </c>
      <c r="C11833" s="7" t="s">
        <v>20478</v>
      </c>
      <c r="I11833" s="64"/>
      <c r="J11833" s="65"/>
      <c r="K11833" s="10"/>
      <c r="L11833" s="21">
        <v>85093.28908045977</v>
      </c>
      <c r="M11833" s="68"/>
      <c r="N11833" s="4"/>
    </row>
    <row r="11834" spans="2:14">
      <c r="B11834" s="59" t="s">
        <v>20479</v>
      </c>
      <c r="C11834" s="7" t="s">
        <v>20480</v>
      </c>
      <c r="I11834" s="64"/>
      <c r="J11834" s="65"/>
      <c r="K11834" s="10"/>
      <c r="L11834" s="21">
        <v>88866.845402298844</v>
      </c>
      <c r="M11834" s="68"/>
      <c r="N11834" s="4"/>
    </row>
    <row r="11835" spans="2:14">
      <c r="B11835" s="59" t="s">
        <v>20481</v>
      </c>
      <c r="C11835" s="7" t="s">
        <v>20482</v>
      </c>
      <c r="I11835" s="64"/>
      <c r="J11835" s="65"/>
      <c r="K11835" s="10"/>
      <c r="L11835" s="21">
        <v>94949.395977011489</v>
      </c>
      <c r="M11835" s="68"/>
      <c r="N11835" s="4"/>
    </row>
    <row r="11836" spans="2:14">
      <c r="B11836" s="59" t="s">
        <v>20483</v>
      </c>
      <c r="C11836" s="7" t="s">
        <v>20484</v>
      </c>
      <c r="I11836" s="64"/>
      <c r="J11836" s="65"/>
      <c r="K11836" s="10"/>
      <c r="L11836" s="21">
        <v>110339.98448275862</v>
      </c>
      <c r="M11836" s="68"/>
      <c r="N11836" s="4"/>
    </row>
    <row r="11837" spans="2:14">
      <c r="B11837" s="59" t="s">
        <v>20485</v>
      </c>
      <c r="C11837" s="7" t="s">
        <v>20486</v>
      </c>
      <c r="I11837" s="64"/>
      <c r="J11837" s="65"/>
      <c r="K11837" s="10"/>
      <c r="L11837" s="21">
        <v>112149.62701149425</v>
      </c>
      <c r="M11837" s="68"/>
      <c r="N11837" s="4"/>
    </row>
    <row r="11838" spans="2:14">
      <c r="B11838" s="59" t="s">
        <v>20487</v>
      </c>
      <c r="C11838" s="7" t="s">
        <v>20488</v>
      </c>
      <c r="I11838" s="64"/>
      <c r="J11838" s="65"/>
      <c r="K11838" s="10"/>
      <c r="L11838" s="21">
        <v>114947.82356321838</v>
      </c>
      <c r="M11838" s="68"/>
      <c r="N11838" s="4"/>
    </row>
    <row r="11839" spans="2:14">
      <c r="B11839" s="59" t="s">
        <v>20489</v>
      </c>
      <c r="C11839" s="7" t="s">
        <v>20490</v>
      </c>
      <c r="I11839" s="64"/>
      <c r="J11839" s="65"/>
      <c r="K11839" s="10"/>
      <c r="L11839" s="21">
        <v>115457.32471264368</v>
      </c>
      <c r="M11839" s="68"/>
      <c r="N11839" s="4"/>
    </row>
    <row r="11840" spans="2:14">
      <c r="B11840" s="59" t="s">
        <v>20491</v>
      </c>
      <c r="C11840" s="7" t="s">
        <v>20492</v>
      </c>
      <c r="I11840" s="64"/>
      <c r="J11840" s="65"/>
      <c r="K11840" s="10"/>
      <c r="L11840" s="21">
        <v>86056.469540229897</v>
      </c>
      <c r="M11840" s="68"/>
      <c r="N11840" s="4"/>
    </row>
    <row r="11841" spans="2:14">
      <c r="B11841" s="59" t="s">
        <v>20493</v>
      </c>
      <c r="C11841" s="7" t="s">
        <v>20494</v>
      </c>
      <c r="I11841" s="64"/>
      <c r="J11841" s="65"/>
      <c r="K11841" s="10"/>
      <c r="L11841" s="21">
        <v>89074.401149425292</v>
      </c>
      <c r="M11841" s="68"/>
      <c r="N11841" s="4"/>
    </row>
    <row r="11842" spans="2:14">
      <c r="B11842" s="59" t="s">
        <v>20495</v>
      </c>
      <c r="C11842" s="7" t="s">
        <v>20496</v>
      </c>
      <c r="I11842" s="64"/>
      <c r="J11842" s="65"/>
      <c r="K11842" s="10"/>
      <c r="L11842" s="21">
        <v>93934.96091954023</v>
      </c>
      <c r="M11842" s="68"/>
      <c r="N11842" s="4"/>
    </row>
    <row r="11843" spans="2:14">
      <c r="B11843" s="59" t="s">
        <v>20497</v>
      </c>
      <c r="C11843" s="7" t="s">
        <v>20498</v>
      </c>
      <c r="I11843" s="64"/>
      <c r="J11843" s="65"/>
      <c r="K11843" s="10"/>
      <c r="L11843" s="21">
        <v>87524.076436781615</v>
      </c>
      <c r="M11843" s="68"/>
      <c r="N11843" s="4"/>
    </row>
    <row r="11844" spans="2:14">
      <c r="B11844" s="59" t="s">
        <v>20499</v>
      </c>
      <c r="C11844" s="7" t="s">
        <v>20500</v>
      </c>
      <c r="I11844" s="64"/>
      <c r="J11844" s="65"/>
      <c r="K11844" s="10"/>
      <c r="L11844" s="21">
        <v>91295.095402298859</v>
      </c>
      <c r="M11844" s="68"/>
      <c r="N11844" s="4"/>
    </row>
    <row r="11845" spans="2:14">
      <c r="B11845" s="59" t="s">
        <v>20501</v>
      </c>
      <c r="C11845" s="7" t="s">
        <v>20502</v>
      </c>
      <c r="I11845" s="64"/>
      <c r="J11845" s="65"/>
      <c r="K11845" s="10"/>
      <c r="L11845" s="21">
        <v>97371.04885057472</v>
      </c>
      <c r="M11845" s="68"/>
      <c r="N11845" s="4"/>
    </row>
    <row r="11846" spans="2:14">
      <c r="B11846" s="59" t="s">
        <v>20503</v>
      </c>
      <c r="C11846" s="7" t="s">
        <v>20504</v>
      </c>
      <c r="I11846" s="64"/>
      <c r="J11846" s="65"/>
      <c r="K11846" s="10"/>
      <c r="L11846" s="21">
        <v>112800.20517241379</v>
      </c>
      <c r="M11846" s="68"/>
      <c r="N11846" s="4"/>
    </row>
    <row r="11847" spans="2:14">
      <c r="B11847" s="59" t="s">
        <v>20505</v>
      </c>
      <c r="C11847" s="7" t="s">
        <v>20506</v>
      </c>
      <c r="I11847" s="64"/>
      <c r="J11847" s="65"/>
      <c r="K11847" s="10"/>
      <c r="L11847" s="21">
        <v>114553.5183908046</v>
      </c>
      <c r="M11847" s="68"/>
      <c r="N11847" s="4"/>
    </row>
    <row r="11848" spans="2:14">
      <c r="B11848" s="59" t="s">
        <v>20507</v>
      </c>
      <c r="C11848" s="7" t="s">
        <v>20508</v>
      </c>
      <c r="I11848" s="64"/>
      <c r="J11848" s="65"/>
      <c r="K11848" s="10"/>
      <c r="L11848" s="21">
        <v>119416.108045977</v>
      </c>
      <c r="M11848" s="68"/>
      <c r="N11848" s="4"/>
    </row>
    <row r="11849" spans="2:14">
      <c r="B11849" s="59" t="s">
        <v>20509</v>
      </c>
      <c r="C11849" s="7" t="s">
        <v>20510</v>
      </c>
      <c r="I11849" s="64"/>
      <c r="J11849" s="65"/>
      <c r="K11849" s="10"/>
      <c r="L11849" s="21">
        <v>117916.53045977012</v>
      </c>
      <c r="M11849" s="68"/>
      <c r="N11849" s="4"/>
    </row>
    <row r="11850" spans="2:14">
      <c r="B11850" s="59" t="s">
        <v>20511</v>
      </c>
      <c r="C11850" s="7" t="s">
        <v>20512</v>
      </c>
      <c r="I11850" s="64"/>
      <c r="J11850" s="65"/>
      <c r="K11850" s="10"/>
      <c r="L11850" s="21">
        <v>96244.462643678155</v>
      </c>
      <c r="M11850" s="68"/>
      <c r="N11850" s="4"/>
    </row>
    <row r="11851" spans="2:14">
      <c r="B11851" s="59" t="s">
        <v>20513</v>
      </c>
      <c r="C11851" s="7" t="s">
        <v>20514</v>
      </c>
      <c r="I11851" s="64"/>
      <c r="J11851" s="65"/>
      <c r="K11851" s="10"/>
      <c r="L11851" s="21">
        <v>99261.379310344826</v>
      </c>
      <c r="M11851" s="68"/>
      <c r="N11851" s="4"/>
    </row>
    <row r="11852" spans="2:14">
      <c r="B11852" s="59" t="s">
        <v>20515</v>
      </c>
      <c r="C11852" s="7" t="s">
        <v>20516</v>
      </c>
      <c r="I11852" s="64"/>
      <c r="J11852" s="65"/>
      <c r="K11852" s="10"/>
      <c r="L11852" s="21">
        <v>104122.9540229885</v>
      </c>
      <c r="M11852" s="68"/>
      <c r="N11852" s="4"/>
    </row>
    <row r="11853" spans="2:14">
      <c r="B11853" s="59" t="s">
        <v>20517</v>
      </c>
      <c r="C11853" s="7" t="s">
        <v>20518</v>
      </c>
      <c r="I11853" s="64"/>
      <c r="J11853" s="65"/>
      <c r="K11853" s="10"/>
      <c r="L11853" s="21">
        <v>97713.084482758612</v>
      </c>
      <c r="M11853" s="68"/>
      <c r="N11853" s="4"/>
    </row>
    <row r="11854" spans="2:14">
      <c r="B11854" s="59" t="s">
        <v>20519</v>
      </c>
      <c r="C11854" s="7" t="s">
        <v>20520</v>
      </c>
      <c r="I11854" s="64"/>
      <c r="J11854" s="65"/>
      <c r="K11854" s="10"/>
      <c r="L11854" s="21">
        <v>101483.08850574712</v>
      </c>
      <c r="M11854" s="68"/>
      <c r="N11854" s="4"/>
    </row>
    <row r="11855" spans="2:14">
      <c r="B11855" s="59" t="s">
        <v>20521</v>
      </c>
      <c r="C11855" s="7" t="s">
        <v>20522</v>
      </c>
      <c r="I11855" s="64"/>
      <c r="J11855" s="65"/>
      <c r="K11855" s="10"/>
      <c r="L11855" s="21">
        <v>107559.54942528736</v>
      </c>
      <c r="M11855" s="68"/>
      <c r="N11855" s="4"/>
    </row>
    <row r="11856" spans="2:14">
      <c r="B11856" s="59" t="s">
        <v>20523</v>
      </c>
      <c r="C11856" s="7" t="s">
        <v>20524</v>
      </c>
      <c r="I11856" s="64"/>
      <c r="J11856" s="65"/>
      <c r="K11856" s="10"/>
      <c r="L11856" s="21">
        <v>122534.51896551724</v>
      </c>
      <c r="M11856" s="68"/>
      <c r="N11856" s="4"/>
    </row>
    <row r="11857" spans="2:14">
      <c r="B11857" s="59" t="s">
        <v>20525</v>
      </c>
      <c r="C11857" s="7" t="s">
        <v>20526</v>
      </c>
      <c r="I11857" s="64"/>
      <c r="J11857" s="65"/>
      <c r="K11857" s="10"/>
      <c r="L11857" s="21">
        <v>124741.00402298851</v>
      </c>
      <c r="M11857" s="68"/>
      <c r="N11857" s="4"/>
    </row>
    <row r="11858" spans="2:14">
      <c r="B11858" s="59" t="s">
        <v>20527</v>
      </c>
      <c r="C11858" s="7" t="s">
        <v>20528</v>
      </c>
      <c r="I11858" s="64"/>
      <c r="J11858" s="65"/>
      <c r="K11858" s="10"/>
      <c r="L11858" s="21">
        <v>129603.08620689655</v>
      </c>
      <c r="M11858" s="68"/>
      <c r="N11858" s="4"/>
    </row>
    <row r="11859" spans="2:14">
      <c r="B11859" s="59" t="s">
        <v>20529</v>
      </c>
      <c r="C11859" s="7" t="s">
        <v>20530</v>
      </c>
      <c r="I11859" s="64"/>
      <c r="J11859" s="65"/>
      <c r="K11859" s="10"/>
      <c r="L11859" s="21">
        <v>127652.36666666665</v>
      </c>
      <c r="M11859" s="68"/>
      <c r="N11859" s="4"/>
    </row>
    <row r="11860" spans="2:14">
      <c r="B11860" s="59" t="s">
        <v>20531</v>
      </c>
      <c r="C11860" s="7" t="s">
        <v>20532</v>
      </c>
      <c r="I11860" s="64"/>
      <c r="J11860" s="65"/>
      <c r="K11860" s="10"/>
      <c r="L11860" s="21">
        <v>99134.00402298852</v>
      </c>
      <c r="M11860" s="68"/>
      <c r="N11860" s="4"/>
    </row>
    <row r="11861" spans="2:14">
      <c r="B11861" s="59" t="s">
        <v>20533</v>
      </c>
      <c r="C11861" s="7" t="s">
        <v>20534</v>
      </c>
      <c r="I11861" s="64"/>
      <c r="J11861" s="65"/>
      <c r="K11861" s="10"/>
      <c r="L11861" s="21">
        <v>102150.92068965518</v>
      </c>
      <c r="M11861" s="68"/>
      <c r="N11861" s="4"/>
    </row>
    <row r="11862" spans="2:14">
      <c r="B11862" s="59" t="s">
        <v>20535</v>
      </c>
      <c r="C11862" s="7" t="s">
        <v>20536</v>
      </c>
      <c r="I11862" s="64"/>
      <c r="J11862" s="65"/>
      <c r="K11862" s="10"/>
      <c r="L11862" s="21">
        <v>107009.45057471264</v>
      </c>
      <c r="M11862" s="68"/>
      <c r="N11862" s="4"/>
    </row>
    <row r="11863" spans="2:14">
      <c r="B11863" s="59" t="s">
        <v>20537</v>
      </c>
      <c r="C11863" s="7" t="s">
        <v>20538</v>
      </c>
      <c r="I11863" s="64"/>
      <c r="J11863" s="65"/>
      <c r="K11863" s="10"/>
      <c r="L11863" s="21">
        <v>100599.58103448276</v>
      </c>
      <c r="M11863" s="68"/>
      <c r="N11863" s="4"/>
    </row>
    <row r="11864" spans="2:14">
      <c r="B11864" s="59" t="s">
        <v>20539</v>
      </c>
      <c r="C11864" s="7" t="s">
        <v>20540</v>
      </c>
      <c r="I11864" s="64"/>
      <c r="J11864" s="65"/>
      <c r="K11864" s="10"/>
      <c r="L11864" s="21">
        <v>104369.58505747127</v>
      </c>
      <c r="M11864" s="68"/>
      <c r="N11864" s="4"/>
    </row>
    <row r="11865" spans="2:14">
      <c r="B11865" s="59" t="s">
        <v>20541</v>
      </c>
      <c r="C11865" s="7" t="s">
        <v>20542</v>
      </c>
      <c r="I11865" s="64"/>
      <c r="J11865" s="65"/>
      <c r="K11865" s="10"/>
      <c r="L11865" s="21">
        <v>110447.06091954024</v>
      </c>
      <c r="M11865" s="68"/>
      <c r="N11865" s="4"/>
    </row>
    <row r="11866" spans="2:14">
      <c r="B11866" s="59" t="s">
        <v>20543</v>
      </c>
      <c r="C11866" s="7" t="s">
        <v>20544</v>
      </c>
      <c r="I11866" s="64"/>
      <c r="J11866" s="65"/>
      <c r="K11866" s="10"/>
      <c r="L11866" s="21">
        <v>130211.03678160919</v>
      </c>
      <c r="M11866" s="68"/>
      <c r="N11866" s="4"/>
    </row>
    <row r="11867" spans="2:14">
      <c r="B11867" s="59" t="s">
        <v>20545</v>
      </c>
      <c r="C11867" s="7" t="s">
        <v>20546</v>
      </c>
      <c r="I11867" s="64"/>
      <c r="J11867" s="65"/>
      <c r="K11867" s="10"/>
      <c r="L11867" s="21">
        <v>127628.00804597701</v>
      </c>
      <c r="M11867" s="68"/>
      <c r="N11867" s="4"/>
    </row>
    <row r="11868" spans="2:14">
      <c r="B11868" s="59" t="s">
        <v>20547</v>
      </c>
      <c r="C11868" s="7" t="s">
        <v>20548</v>
      </c>
      <c r="I11868" s="64"/>
      <c r="J11868" s="65"/>
      <c r="K11868" s="10"/>
      <c r="L11868" s="21">
        <v>132489.5827586207</v>
      </c>
      <c r="M11868" s="68"/>
      <c r="N11868" s="4"/>
    </row>
    <row r="11869" spans="2:14">
      <c r="B11869" s="59" t="s">
        <v>20549</v>
      </c>
      <c r="C11869" s="7" t="s">
        <v>20550</v>
      </c>
      <c r="I11869" s="64"/>
      <c r="J11869" s="65"/>
      <c r="K11869" s="10"/>
      <c r="L11869" s="21">
        <v>135327.36206896554</v>
      </c>
      <c r="M11869" s="68"/>
      <c r="N11869" s="4"/>
    </row>
    <row r="11870" spans="2:14">
      <c r="B11870" s="59" t="s">
        <v>20551</v>
      </c>
      <c r="C11870" s="7" t="s">
        <v>20552</v>
      </c>
      <c r="I11870" s="64"/>
      <c r="J11870" s="65"/>
      <c r="K11870" s="10"/>
      <c r="L11870" s="21">
        <v>104638.5448275862</v>
      </c>
      <c r="M11870" s="68"/>
      <c r="N11870" s="4"/>
    </row>
    <row r="11871" spans="2:14">
      <c r="B11871" s="59" t="s">
        <v>20553</v>
      </c>
      <c r="C11871" s="7" t="s">
        <v>20554</v>
      </c>
      <c r="I11871" s="64"/>
      <c r="J11871" s="65"/>
      <c r="K11871" s="10"/>
      <c r="L11871" s="21">
        <v>107554.47471264367</v>
      </c>
      <c r="M11871" s="68"/>
      <c r="N11871" s="4"/>
    </row>
    <row r="11872" spans="2:14">
      <c r="B11872" s="59" t="s">
        <v>20555</v>
      </c>
      <c r="C11872" s="7" t="s">
        <v>20556</v>
      </c>
      <c r="I11872" s="64"/>
      <c r="J11872" s="65"/>
      <c r="K11872" s="10"/>
      <c r="L11872" s="21">
        <v>112251.12126436782</v>
      </c>
      <c r="M11872" s="68"/>
      <c r="N11872" s="4"/>
    </row>
    <row r="11873" spans="2:14">
      <c r="B11873" s="59" t="s">
        <v>20557</v>
      </c>
      <c r="C11873" s="7" t="s">
        <v>20558</v>
      </c>
      <c r="I11873" s="64"/>
      <c r="J11873" s="65"/>
      <c r="K11873" s="10"/>
      <c r="L11873" s="21">
        <v>106055.91206896552</v>
      </c>
      <c r="M11873" s="68"/>
      <c r="N11873" s="4"/>
    </row>
    <row r="11874" spans="2:14">
      <c r="B11874" s="59" t="s">
        <v>20559</v>
      </c>
      <c r="C11874" s="7" t="s">
        <v>20560</v>
      </c>
      <c r="I11874" s="64"/>
      <c r="J11874" s="65"/>
      <c r="K11874" s="10"/>
      <c r="L11874" s="21">
        <v>109700.06321839082</v>
      </c>
      <c r="M11874" s="68"/>
      <c r="N11874" s="4"/>
    </row>
    <row r="11875" spans="2:14">
      <c r="B11875" s="59" t="s">
        <v>20561</v>
      </c>
      <c r="C11875" s="7" t="s">
        <v>20562</v>
      </c>
      <c r="I11875" s="64"/>
      <c r="J11875" s="65"/>
      <c r="K11875" s="10"/>
      <c r="L11875" s="21">
        <v>115573.53563218391</v>
      </c>
      <c r="M11875" s="68"/>
      <c r="N11875" s="4"/>
    </row>
    <row r="11876" spans="2:14">
      <c r="B11876" s="59" t="s">
        <v>20563</v>
      </c>
      <c r="C11876" s="7" t="s">
        <v>20564</v>
      </c>
      <c r="I11876" s="64"/>
      <c r="J11876" s="65"/>
      <c r="K11876" s="10"/>
      <c r="L11876" s="21">
        <v>132988.93448275863</v>
      </c>
      <c r="M11876" s="68"/>
      <c r="N11876" s="4"/>
    </row>
    <row r="11877" spans="2:14">
      <c r="B11877" s="59" t="s">
        <v>20565</v>
      </c>
      <c r="C11877" s="7" t="s">
        <v>20566</v>
      </c>
      <c r="I11877" s="64"/>
      <c r="J11877" s="65"/>
      <c r="K11877" s="10"/>
      <c r="L11877" s="21">
        <v>132176.9804597701</v>
      </c>
      <c r="M11877" s="68"/>
      <c r="N11877" s="4"/>
    </row>
    <row r="11878" spans="2:14">
      <c r="B11878" s="59" t="s">
        <v>20567</v>
      </c>
      <c r="C11878" s="7" t="s">
        <v>20568</v>
      </c>
      <c r="I11878" s="64"/>
      <c r="J11878" s="65"/>
      <c r="K11878" s="10"/>
      <c r="L11878" s="21">
        <v>136875.65689655172</v>
      </c>
      <c r="M11878" s="68"/>
      <c r="N11878" s="4"/>
    </row>
    <row r="11879" spans="2:14">
      <c r="B11879" s="59" t="s">
        <v>20569</v>
      </c>
      <c r="C11879" s="7" t="s">
        <v>20570</v>
      </c>
      <c r="I11879" s="64"/>
      <c r="J11879" s="65"/>
      <c r="K11879" s="10"/>
      <c r="L11879" s="21">
        <v>138106.78218390804</v>
      </c>
      <c r="M11879" s="68"/>
      <c r="N11879" s="4"/>
    </row>
    <row r="11880" spans="2:14">
      <c r="B11880" s="59" t="s">
        <v>20571</v>
      </c>
      <c r="C11880" s="7" t="s">
        <v>20572</v>
      </c>
      <c r="I11880" s="64"/>
      <c r="J11880" s="65"/>
      <c r="K11880" s="10"/>
      <c r="L11880" s="21">
        <v>112576.41034482759</v>
      </c>
      <c r="M11880" s="68"/>
      <c r="N11880" s="4"/>
    </row>
    <row r="11881" spans="2:14">
      <c r="B11881" s="59" t="s">
        <v>20573</v>
      </c>
      <c r="C11881" s="7" t="s">
        <v>20574</v>
      </c>
      <c r="I11881" s="64"/>
      <c r="J11881" s="65"/>
      <c r="K11881" s="10"/>
      <c r="L11881" s="21">
        <v>117771.39367816092</v>
      </c>
      <c r="M11881" s="68"/>
      <c r="N11881" s="4"/>
    </row>
    <row r="11882" spans="2:14">
      <c r="B11882" s="59" t="s">
        <v>20575</v>
      </c>
      <c r="C11882" s="7" t="s">
        <v>20576</v>
      </c>
      <c r="I11882" s="64"/>
      <c r="J11882" s="65"/>
      <c r="K11882" s="10"/>
      <c r="L11882" s="21">
        <v>120708.63735632185</v>
      </c>
      <c r="M11882" s="68"/>
      <c r="N11882" s="4"/>
    </row>
    <row r="11883" spans="2:14">
      <c r="B11883" s="59" t="s">
        <v>20577</v>
      </c>
      <c r="C11883" s="7" t="s">
        <v>20578</v>
      </c>
      <c r="I11883" s="64"/>
      <c r="J11883" s="65"/>
      <c r="K11883" s="10"/>
      <c r="L11883" s="21">
        <v>116141.3959770115</v>
      </c>
      <c r="M11883" s="68"/>
      <c r="N11883" s="4"/>
    </row>
    <row r="11884" spans="2:14">
      <c r="B11884" s="59" t="s">
        <v>20579</v>
      </c>
      <c r="C11884" s="7" t="s">
        <v>20580</v>
      </c>
      <c r="I11884" s="64"/>
      <c r="J11884" s="65"/>
      <c r="K11884" s="10"/>
      <c r="L11884" s="21">
        <v>120106.77643678161</v>
      </c>
      <c r="M11884" s="68"/>
      <c r="N11884" s="4"/>
    </row>
    <row r="11885" spans="2:14">
      <c r="B11885" s="59" t="s">
        <v>20581</v>
      </c>
      <c r="C11885" s="7" t="s">
        <v>20582</v>
      </c>
      <c r="I11885" s="64"/>
      <c r="J11885" s="65"/>
      <c r="K11885" s="10"/>
      <c r="L11885" s="21">
        <v>126490.25747126437</v>
      </c>
      <c r="M11885" s="68"/>
      <c r="N11885" s="4"/>
    </row>
    <row r="11886" spans="2:14">
      <c r="B11886" s="59" t="s">
        <v>20583</v>
      </c>
      <c r="C11886" s="7" t="s">
        <v>20584</v>
      </c>
      <c r="I11886" s="64"/>
      <c r="J11886" s="65"/>
      <c r="K11886" s="10"/>
      <c r="L11886" s="21">
        <v>143958.94080459769</v>
      </c>
      <c r="M11886" s="68"/>
      <c r="N11886" s="4"/>
    </row>
    <row r="11887" spans="2:14">
      <c r="B11887" s="59" t="s">
        <v>20585</v>
      </c>
      <c r="C11887" s="7" t="s">
        <v>20586</v>
      </c>
      <c r="I11887" s="64"/>
      <c r="J11887" s="65"/>
      <c r="K11887" s="10"/>
      <c r="L11887" s="21">
        <v>144548.11494252874</v>
      </c>
      <c r="M11887" s="68"/>
      <c r="N11887" s="4"/>
    </row>
    <row r="11888" spans="2:14">
      <c r="B11888" s="59" t="s">
        <v>20587</v>
      </c>
      <c r="C11888" s="7" t="s">
        <v>20588</v>
      </c>
      <c r="I11888" s="64"/>
      <c r="J11888" s="65"/>
      <c r="K11888" s="10"/>
      <c r="L11888" s="21">
        <v>147015.44022988508</v>
      </c>
      <c r="M11888" s="68"/>
      <c r="N11888" s="4"/>
    </row>
    <row r="11889" spans="2:14">
      <c r="B11889" s="59" t="s">
        <v>20589</v>
      </c>
      <c r="C11889" s="7" t="s">
        <v>20590</v>
      </c>
      <c r="I11889" s="64"/>
      <c r="J11889" s="65"/>
      <c r="K11889" s="10"/>
      <c r="L11889" s="21">
        <v>149075.26609195402</v>
      </c>
      <c r="M11889" s="68"/>
      <c r="N11889" s="4"/>
    </row>
    <row r="11890" spans="2:14">
      <c r="B11890" s="59" t="s">
        <v>20591</v>
      </c>
      <c r="C11890" s="7" t="s">
        <v>20592</v>
      </c>
      <c r="I11890" s="64"/>
      <c r="J11890" s="65"/>
      <c r="K11890" s="10"/>
      <c r="L11890" s="21">
        <v>164797.74080459771</v>
      </c>
      <c r="M11890" s="68"/>
      <c r="N11890" s="4"/>
    </row>
    <row r="11891" spans="2:14">
      <c r="B11891" s="59" t="s">
        <v>20593</v>
      </c>
      <c r="C11891" s="7" t="s">
        <v>20594</v>
      </c>
      <c r="I11891" s="64"/>
      <c r="J11891" s="65"/>
      <c r="K11891" s="10"/>
      <c r="L11891" s="21">
        <v>167514.74195402299</v>
      </c>
      <c r="M11891" s="68"/>
      <c r="N11891" s="4"/>
    </row>
    <row r="11892" spans="2:14">
      <c r="B11892" s="59" t="s">
        <v>20595</v>
      </c>
      <c r="C11892" s="7" t="s">
        <v>20596</v>
      </c>
      <c r="I11892" s="64"/>
      <c r="J11892" s="65"/>
      <c r="K11892" s="10"/>
      <c r="L11892" s="21">
        <v>171889.14425287355</v>
      </c>
      <c r="M11892" s="68"/>
      <c r="N11892" s="4"/>
    </row>
    <row r="11893" spans="2:14">
      <c r="B11893" s="59" t="s">
        <v>20597</v>
      </c>
      <c r="C11893" s="7" t="s">
        <v>20598</v>
      </c>
      <c r="I11893" s="64"/>
      <c r="J11893" s="65"/>
      <c r="K11893" s="10"/>
      <c r="L11893" s="21">
        <v>166118.18103448275</v>
      </c>
      <c r="M11893" s="68"/>
      <c r="N11893" s="4"/>
    </row>
    <row r="11894" spans="2:14">
      <c r="B11894" s="59" t="s">
        <v>20599</v>
      </c>
      <c r="C11894" s="7" t="s">
        <v>20600</v>
      </c>
      <c r="I11894" s="64"/>
      <c r="J11894" s="65"/>
      <c r="K11894" s="10"/>
      <c r="L11894" s="21">
        <v>169512.65632183908</v>
      </c>
      <c r="M11894" s="68"/>
      <c r="N11894" s="4"/>
    </row>
    <row r="11895" spans="2:14">
      <c r="B11895" s="59" t="s">
        <v>20601</v>
      </c>
      <c r="C11895" s="7" t="s">
        <v>20602</v>
      </c>
      <c r="I11895" s="64"/>
      <c r="J11895" s="65"/>
      <c r="K11895" s="10"/>
      <c r="L11895" s="21">
        <v>174981.67413793106</v>
      </c>
      <c r="M11895" s="68"/>
      <c r="N11895" s="4"/>
    </row>
    <row r="11896" spans="2:14">
      <c r="B11896" s="59" t="s">
        <v>20603</v>
      </c>
      <c r="C11896" s="7" t="s">
        <v>20604</v>
      </c>
      <c r="I11896" s="64"/>
      <c r="J11896" s="65"/>
      <c r="K11896" s="10"/>
      <c r="L11896" s="21">
        <v>176104.70804597699</v>
      </c>
      <c r="M11896" s="68"/>
      <c r="N11896" s="4"/>
    </row>
    <row r="11897" spans="2:14">
      <c r="B11897" s="59" t="s">
        <v>20605</v>
      </c>
      <c r="C11897" s="7" t="s">
        <v>20606</v>
      </c>
      <c r="I11897" s="64"/>
      <c r="J11897" s="65"/>
      <c r="K11897" s="10"/>
      <c r="L11897" s="21">
        <v>179864.05517241379</v>
      </c>
      <c r="M11897" s="68"/>
      <c r="N11897" s="4"/>
    </row>
    <row r="11898" spans="2:14">
      <c r="B11898" s="59" t="s">
        <v>20607</v>
      </c>
      <c r="C11898" s="7" t="s">
        <v>20608</v>
      </c>
      <c r="I11898" s="64"/>
      <c r="J11898" s="65"/>
      <c r="K11898" s="10"/>
      <c r="L11898" s="21">
        <v>183997.40862068965</v>
      </c>
      <c r="M11898" s="68"/>
      <c r="N11898" s="4"/>
    </row>
    <row r="11899" spans="2:14">
      <c r="B11899" s="59" t="s">
        <v>20609</v>
      </c>
      <c r="C11899" s="7" t="s">
        <v>20610</v>
      </c>
      <c r="I11899" s="64"/>
      <c r="J11899" s="65"/>
      <c r="K11899" s="10"/>
      <c r="L11899" s="21">
        <v>181220.52586206899</v>
      </c>
      <c r="M11899" s="68"/>
      <c r="N11899" s="4"/>
    </row>
    <row r="11900" spans="2:14">
      <c r="B11900" s="59" t="s">
        <v>20611</v>
      </c>
      <c r="C11900" s="7" t="s">
        <v>20612</v>
      </c>
      <c r="I11900" s="64"/>
      <c r="J11900" s="65"/>
      <c r="K11900" s="10"/>
      <c r="L11900" s="21">
        <v>205267.55919540231</v>
      </c>
      <c r="M11900" s="68"/>
      <c r="N11900" s="4"/>
    </row>
    <row r="11901" spans="2:14">
      <c r="B11901" s="59" t="s">
        <v>20613</v>
      </c>
      <c r="C11901" s="7" t="s">
        <v>20614</v>
      </c>
      <c r="I11901" s="64"/>
      <c r="J11901" s="65"/>
      <c r="K11901" s="10"/>
      <c r="L11901" s="21">
        <v>208223.57931034482</v>
      </c>
      <c r="M11901" s="68"/>
      <c r="N11901" s="4"/>
    </row>
    <row r="11902" spans="2:14">
      <c r="B11902" s="59" t="s">
        <v>20615</v>
      </c>
      <c r="C11902" s="7" t="s">
        <v>20616</v>
      </c>
      <c r="I11902" s="64"/>
      <c r="J11902" s="65"/>
      <c r="K11902" s="10"/>
      <c r="L11902" s="21">
        <v>212987.21206896551</v>
      </c>
      <c r="M11902" s="68"/>
      <c r="N11902" s="4"/>
    </row>
    <row r="11903" spans="2:14">
      <c r="B11903" s="59" t="s">
        <v>20617</v>
      </c>
      <c r="C11903" s="7" t="s">
        <v>20618</v>
      </c>
      <c r="I11903" s="64"/>
      <c r="J11903" s="65"/>
      <c r="K11903" s="10"/>
      <c r="L11903" s="21">
        <v>206704.21034482759</v>
      </c>
      <c r="M11903" s="68"/>
      <c r="N11903" s="4"/>
    </row>
    <row r="11904" spans="2:14">
      <c r="B11904" s="59" t="s">
        <v>20619</v>
      </c>
      <c r="C11904" s="7" t="s">
        <v>20620</v>
      </c>
      <c r="I11904" s="64"/>
      <c r="J11904" s="65"/>
      <c r="K11904" s="10"/>
      <c r="L11904" s="21">
        <v>210400.63103448277</v>
      </c>
      <c r="M11904" s="68"/>
      <c r="N11904" s="4"/>
    </row>
    <row r="11905" spans="2:14">
      <c r="B11905" s="59" t="s">
        <v>20621</v>
      </c>
      <c r="C11905" s="7" t="s">
        <v>20622</v>
      </c>
      <c r="I11905" s="64"/>
      <c r="J11905" s="65"/>
      <c r="K11905" s="10"/>
      <c r="L11905" s="21">
        <v>216354.79137931034</v>
      </c>
      <c r="M11905" s="68"/>
      <c r="N11905" s="4"/>
    </row>
    <row r="11906" spans="2:14">
      <c r="B11906" s="59" t="s">
        <v>20623</v>
      </c>
      <c r="C11906" s="7" t="s">
        <v>20624</v>
      </c>
      <c r="I11906" s="64"/>
      <c r="J11906" s="65"/>
      <c r="K11906" s="10"/>
      <c r="L11906" s="21">
        <v>204423.63448275861</v>
      </c>
      <c r="M11906" s="68"/>
      <c r="N11906" s="4"/>
    </row>
    <row r="11907" spans="2:14">
      <c r="B11907" s="59" t="s">
        <v>20625</v>
      </c>
      <c r="C11907" s="7" t="s">
        <v>20626</v>
      </c>
      <c r="I11907" s="64"/>
      <c r="J11907" s="65"/>
      <c r="K11907" s="10"/>
      <c r="L11907" s="21">
        <v>233194.71781609196</v>
      </c>
      <c r="M11907" s="68"/>
      <c r="N11907" s="4"/>
    </row>
    <row r="11908" spans="2:14">
      <c r="B11908" s="59" t="s">
        <v>20627</v>
      </c>
      <c r="C11908" s="7" t="s">
        <v>20628</v>
      </c>
      <c r="I11908" s="64"/>
      <c r="J11908" s="65"/>
      <c r="K11908" s="10"/>
      <c r="L11908" s="21">
        <v>237956.82816091954</v>
      </c>
      <c r="M11908" s="68"/>
      <c r="N11908" s="4"/>
    </row>
    <row r="11909" spans="2:14">
      <c r="B11909" s="59" t="s">
        <v>20629</v>
      </c>
      <c r="C11909" s="7" t="s">
        <v>20630</v>
      </c>
      <c r="I11909" s="64"/>
      <c r="J11909" s="65"/>
      <c r="K11909" s="10"/>
      <c r="L11909" s="21">
        <v>209540.97471264369</v>
      </c>
      <c r="M11909" s="68"/>
      <c r="N11909" s="4"/>
    </row>
    <row r="11910" spans="2:14">
      <c r="B11910" s="59" t="s">
        <v>20631</v>
      </c>
      <c r="C11910" s="7" t="s">
        <v>20632</v>
      </c>
      <c r="I11910" s="64"/>
      <c r="J11910" s="65"/>
      <c r="K11910" s="10"/>
      <c r="L11910" s="21">
        <v>192437.67068965518</v>
      </c>
      <c r="M11910" s="68"/>
      <c r="N11910" s="4"/>
    </row>
    <row r="11911" spans="2:14">
      <c r="B11911" s="59" t="s">
        <v>20633</v>
      </c>
      <c r="C11911" s="7" t="s">
        <v>20634</v>
      </c>
      <c r="I11911" s="64"/>
      <c r="J11911" s="65"/>
      <c r="K11911" s="10"/>
      <c r="L11911" s="21">
        <v>195456.61724137934</v>
      </c>
      <c r="M11911" s="68"/>
      <c r="N11911" s="4"/>
    </row>
    <row r="11912" spans="2:14">
      <c r="B11912" s="59" t="s">
        <v>20635</v>
      </c>
      <c r="C11912" s="7" t="s">
        <v>20636</v>
      </c>
      <c r="I11912" s="64"/>
      <c r="J11912" s="65"/>
      <c r="K11912" s="10"/>
      <c r="L11912" s="21">
        <v>200323.26666666666</v>
      </c>
      <c r="M11912" s="68"/>
      <c r="N11912" s="4"/>
    </row>
    <row r="11913" spans="2:14">
      <c r="B11913" s="59" t="s">
        <v>20637</v>
      </c>
      <c r="C11913" s="7" t="s">
        <v>20638</v>
      </c>
      <c r="I11913" s="64"/>
      <c r="J11913" s="65"/>
      <c r="K11913" s="10"/>
      <c r="L11913" s="21">
        <v>193904.77011494251</v>
      </c>
      <c r="M11913" s="68"/>
      <c r="N11913" s="4"/>
    </row>
    <row r="11914" spans="2:14">
      <c r="B11914" s="59" t="s">
        <v>20639</v>
      </c>
      <c r="C11914" s="7" t="s">
        <v>20640</v>
      </c>
      <c r="I11914" s="64"/>
      <c r="J11914" s="65"/>
      <c r="K11914" s="10"/>
      <c r="L11914" s="21">
        <v>197681.37126436783</v>
      </c>
      <c r="M11914" s="68"/>
      <c r="N11914" s="4"/>
    </row>
    <row r="11915" spans="2:14">
      <c r="B11915" s="59" t="s">
        <v>20641</v>
      </c>
      <c r="C11915" s="7" t="s">
        <v>20642</v>
      </c>
      <c r="I11915" s="64"/>
      <c r="J11915" s="65"/>
      <c r="K11915" s="10"/>
      <c r="L11915" s="21">
        <v>203761.38448275861</v>
      </c>
      <c r="M11915" s="68"/>
      <c r="N11915" s="4"/>
    </row>
    <row r="11916" spans="2:14">
      <c r="B11916" s="59" t="s">
        <v>20643</v>
      </c>
      <c r="C11916" s="7" t="s">
        <v>20644</v>
      </c>
      <c r="I11916" s="64"/>
      <c r="J11916" s="65"/>
      <c r="K11916" s="10"/>
      <c r="L11916" s="21">
        <v>217786.87528735632</v>
      </c>
      <c r="M11916" s="68"/>
      <c r="N11916" s="4"/>
    </row>
    <row r="11917" spans="2:14">
      <c r="B11917" s="59" t="s">
        <v>20645</v>
      </c>
      <c r="C11917" s="7" t="s">
        <v>20646</v>
      </c>
      <c r="I11917" s="64"/>
      <c r="J11917" s="65"/>
      <c r="K11917" s="10"/>
      <c r="L11917" s="21">
        <v>220960.60057471265</v>
      </c>
      <c r="M11917" s="68"/>
      <c r="N11917" s="4"/>
    </row>
    <row r="11918" spans="2:14">
      <c r="B11918" s="59" t="s">
        <v>20647</v>
      </c>
      <c r="C11918" s="7" t="s">
        <v>20648</v>
      </c>
      <c r="I11918" s="64"/>
      <c r="J11918" s="65"/>
      <c r="K11918" s="10"/>
      <c r="L11918" s="21">
        <v>225825.22011494255</v>
      </c>
      <c r="M11918" s="68"/>
      <c r="N11918" s="4"/>
    </row>
    <row r="11919" spans="2:14">
      <c r="B11919" s="59" t="s">
        <v>20649</v>
      </c>
      <c r="C11919" s="7" t="s">
        <v>20650</v>
      </c>
      <c r="I11919" s="64"/>
      <c r="J11919" s="65"/>
      <c r="K11919" s="10"/>
      <c r="L11919" s="21">
        <v>222904.72298850573</v>
      </c>
      <c r="M11919" s="68"/>
      <c r="N11919" s="4"/>
    </row>
    <row r="11920" spans="2:14">
      <c r="B11920" s="59" t="s">
        <v>20651</v>
      </c>
      <c r="C11920" s="7" t="s">
        <v>20652</v>
      </c>
      <c r="I11920" s="64"/>
      <c r="J11920" s="65"/>
      <c r="K11920" s="10"/>
      <c r="L11920" s="21">
        <v>209456.73448275862</v>
      </c>
      <c r="M11920" s="68"/>
      <c r="N11920" s="4"/>
    </row>
    <row r="11921" spans="2:14">
      <c r="B11921" s="59" t="s">
        <v>20653</v>
      </c>
      <c r="C11921" s="7" t="s">
        <v>20654</v>
      </c>
      <c r="I11921" s="64"/>
      <c r="J11921" s="65"/>
      <c r="K11921" s="10"/>
      <c r="L11921" s="21">
        <v>212473.14367816094</v>
      </c>
      <c r="M11921" s="68"/>
      <c r="N11921" s="4"/>
    </row>
    <row r="11922" spans="2:14">
      <c r="B11922" s="59" t="s">
        <v>20655</v>
      </c>
      <c r="C11922" s="7" t="s">
        <v>20656</v>
      </c>
      <c r="I11922" s="64"/>
      <c r="J11922" s="65"/>
      <c r="K11922" s="10"/>
      <c r="L11922" s="21">
        <v>217335.22586206897</v>
      </c>
      <c r="M11922" s="68"/>
      <c r="N11922" s="4"/>
    </row>
    <row r="11923" spans="2:14">
      <c r="B11923" s="59" t="s">
        <v>20657</v>
      </c>
      <c r="C11923" s="7" t="s">
        <v>20658</v>
      </c>
      <c r="I11923" s="64"/>
      <c r="J11923" s="65"/>
      <c r="K11923" s="10"/>
      <c r="L11923" s="21">
        <v>210922.81896551725</v>
      </c>
      <c r="M11923" s="68"/>
      <c r="N11923" s="4"/>
    </row>
    <row r="11924" spans="2:14">
      <c r="B11924" s="59" t="s">
        <v>20659</v>
      </c>
      <c r="C11924" s="7" t="s">
        <v>20660</v>
      </c>
      <c r="I11924" s="64"/>
      <c r="J11924" s="65"/>
      <c r="K11924" s="10"/>
      <c r="L11924" s="21">
        <v>214692.3155172414</v>
      </c>
      <c r="M11924" s="68"/>
      <c r="N11924" s="4"/>
    </row>
    <row r="11925" spans="2:14">
      <c r="B11925" s="59" t="s">
        <v>20661</v>
      </c>
      <c r="C11925" s="7" t="s">
        <v>20662</v>
      </c>
      <c r="I11925" s="64"/>
      <c r="J11925" s="65"/>
      <c r="K11925" s="10"/>
      <c r="L11925" s="21">
        <v>220771.31379310344</v>
      </c>
      <c r="M11925" s="68"/>
      <c r="N11925" s="4"/>
    </row>
    <row r="11926" spans="2:14">
      <c r="B11926" s="59" t="s">
        <v>20663</v>
      </c>
      <c r="C11926" s="7" t="s">
        <v>20664</v>
      </c>
      <c r="I11926" s="64"/>
      <c r="J11926" s="65"/>
      <c r="K11926" s="10"/>
      <c r="L11926" s="21">
        <v>231593.6459770115</v>
      </c>
      <c r="M11926" s="68"/>
      <c r="N11926" s="4"/>
    </row>
    <row r="11927" spans="2:14">
      <c r="B11927" s="59" t="s">
        <v>20665</v>
      </c>
      <c r="C11927" s="7" t="s">
        <v>20666</v>
      </c>
      <c r="I11927" s="64"/>
      <c r="J11927" s="65"/>
      <c r="K11927" s="10"/>
      <c r="L11927" s="21">
        <v>237951.24597701151</v>
      </c>
      <c r="M11927" s="68"/>
      <c r="N11927" s="4"/>
    </row>
    <row r="11928" spans="2:14">
      <c r="B11928" s="59" t="s">
        <v>20667</v>
      </c>
      <c r="C11928" s="7" t="s">
        <v>20668</v>
      </c>
      <c r="I11928" s="64"/>
      <c r="J11928" s="65"/>
      <c r="K11928" s="10"/>
      <c r="L11928" s="21">
        <v>242813.83563218391</v>
      </c>
      <c r="M11928" s="68"/>
      <c r="N11928" s="4"/>
    </row>
    <row r="11929" spans="2:14">
      <c r="B11929" s="59" t="s">
        <v>20669</v>
      </c>
      <c r="C11929" s="7" t="s">
        <v>20670</v>
      </c>
      <c r="I11929" s="64"/>
      <c r="J11929" s="65"/>
      <c r="K11929" s="10"/>
      <c r="L11929" s="21">
        <v>236710.98620689654</v>
      </c>
      <c r="M11929" s="68"/>
      <c r="N11929" s="4"/>
    </row>
    <row r="11930" spans="2:14">
      <c r="B11930" s="59" t="s">
        <v>20671</v>
      </c>
      <c r="C11930" s="7" t="s">
        <v>20672</v>
      </c>
      <c r="I11930" s="64"/>
      <c r="J11930" s="65"/>
      <c r="K11930" s="10"/>
      <c r="L11930" s="21">
        <v>205792.28448275864</v>
      </c>
      <c r="M11930" s="68"/>
      <c r="N11930" s="4"/>
    </row>
    <row r="11931" spans="2:14">
      <c r="B11931" s="59" t="s">
        <v>20673</v>
      </c>
      <c r="C11931" s="7" t="s">
        <v>20674</v>
      </c>
      <c r="I11931" s="64"/>
      <c r="J11931" s="65"/>
      <c r="K11931" s="10"/>
      <c r="L11931" s="21">
        <v>215607.28620689656</v>
      </c>
      <c r="M11931" s="68"/>
      <c r="N11931" s="4"/>
    </row>
    <row r="11932" spans="2:14">
      <c r="B11932" s="59" t="s">
        <v>20675</v>
      </c>
      <c r="C11932" s="7" t="s">
        <v>20676</v>
      </c>
      <c r="I11932" s="64"/>
      <c r="J11932" s="65"/>
      <c r="K11932" s="10"/>
      <c r="L11932" s="21">
        <v>216481.15172413795</v>
      </c>
      <c r="M11932" s="68"/>
      <c r="N11932" s="4"/>
    </row>
    <row r="11933" spans="2:14">
      <c r="B11933" s="59" t="s">
        <v>20677</v>
      </c>
      <c r="C11933" s="7" t="s">
        <v>20678</v>
      </c>
      <c r="I11933" s="64"/>
      <c r="J11933" s="65"/>
      <c r="K11933" s="10"/>
      <c r="L11933" s="21">
        <v>214087.91724137933</v>
      </c>
      <c r="M11933" s="68"/>
      <c r="N11933" s="4"/>
    </row>
    <row r="11934" spans="2:14">
      <c r="B11934" s="59" t="s">
        <v>20679</v>
      </c>
      <c r="C11934" s="7" t="s">
        <v>20680</v>
      </c>
      <c r="I11934" s="64"/>
      <c r="J11934" s="65"/>
      <c r="K11934" s="10"/>
      <c r="L11934" s="21">
        <v>217784.84540229884</v>
      </c>
      <c r="M11934" s="68"/>
      <c r="N11934" s="4"/>
    </row>
    <row r="11935" spans="2:14">
      <c r="B11935" s="59" t="s">
        <v>20681</v>
      </c>
      <c r="C11935" s="7" t="s">
        <v>20682</v>
      </c>
      <c r="I11935" s="64"/>
      <c r="J11935" s="65"/>
      <c r="K11935" s="10"/>
      <c r="L11935" s="21">
        <v>223737.48333333334</v>
      </c>
      <c r="M11935" s="68"/>
      <c r="N11935" s="4"/>
    </row>
    <row r="11936" spans="2:14">
      <c r="B11936" s="59" t="s">
        <v>20683</v>
      </c>
      <c r="C11936" s="7" t="s">
        <v>20684</v>
      </c>
      <c r="I11936" s="64"/>
      <c r="J11936" s="65"/>
      <c r="K11936" s="10"/>
      <c r="L11936" s="21">
        <v>240794.60747126437</v>
      </c>
      <c r="M11936" s="68"/>
      <c r="N11936" s="4"/>
    </row>
    <row r="11937" spans="2:14">
      <c r="B11937" s="59" t="s">
        <v>20685</v>
      </c>
      <c r="C11937" s="7" t="s">
        <v>20686</v>
      </c>
      <c r="I11937" s="64"/>
      <c r="J11937" s="65"/>
      <c r="K11937" s="10"/>
      <c r="L11937" s="21">
        <v>241175.7183908046</v>
      </c>
      <c r="M11937" s="68"/>
      <c r="N11937" s="4"/>
    </row>
    <row r="11938" spans="2:14">
      <c r="B11938" s="59" t="s">
        <v>20687</v>
      </c>
      <c r="C11938" s="7" t="s">
        <v>20688</v>
      </c>
      <c r="I11938" s="64"/>
      <c r="J11938" s="65"/>
      <c r="K11938" s="10"/>
      <c r="L11938" s="21">
        <v>242139.40632183908</v>
      </c>
      <c r="M11938" s="68"/>
      <c r="N11938" s="4"/>
    </row>
    <row r="11939" spans="2:14">
      <c r="B11939" s="59" t="s">
        <v>20689</v>
      </c>
      <c r="C11939" s="7" t="s">
        <v>20690</v>
      </c>
      <c r="I11939" s="64"/>
      <c r="J11939" s="65"/>
      <c r="K11939" s="10"/>
      <c r="L11939" s="21">
        <v>245912.96264367815</v>
      </c>
      <c r="M11939" s="68"/>
      <c r="N11939" s="4"/>
    </row>
    <row r="11940" spans="2:14">
      <c r="B11940" s="59" t="s">
        <v>20691</v>
      </c>
      <c r="C11940" s="7" t="s">
        <v>20692</v>
      </c>
      <c r="I11940" s="64"/>
      <c r="J11940" s="65"/>
      <c r="K11940" s="10"/>
      <c r="L11940" s="21">
        <v>244035.82643678162</v>
      </c>
      <c r="M11940" s="68"/>
      <c r="N11940" s="4"/>
    </row>
    <row r="11941" spans="2:14">
      <c r="B11941" s="59" t="s">
        <v>20693</v>
      </c>
      <c r="C11941" s="7" t="s">
        <v>20694</v>
      </c>
      <c r="I11941" s="64"/>
      <c r="J11941" s="65"/>
      <c r="K11941" s="10"/>
      <c r="L11941" s="21">
        <v>247053.25057471264</v>
      </c>
      <c r="M11941" s="68"/>
      <c r="N11941" s="4"/>
    </row>
    <row r="11942" spans="2:14">
      <c r="B11942" s="59" t="s">
        <v>20695</v>
      </c>
      <c r="C11942" s="7" t="s">
        <v>20696</v>
      </c>
      <c r="I11942" s="64"/>
      <c r="J11942" s="65"/>
      <c r="K11942" s="10"/>
      <c r="L11942" s="21">
        <v>251915.3327586207</v>
      </c>
      <c r="M11942" s="68"/>
      <c r="N11942" s="4"/>
    </row>
    <row r="11943" spans="2:14">
      <c r="B11943" s="59" t="s">
        <v>20697</v>
      </c>
      <c r="C11943" s="7" t="s">
        <v>20698</v>
      </c>
      <c r="I11943" s="64"/>
      <c r="J11943" s="65"/>
      <c r="K11943" s="10"/>
      <c r="L11943" s="21">
        <v>245503.43333333332</v>
      </c>
      <c r="M11943" s="68"/>
      <c r="N11943" s="4"/>
    </row>
    <row r="11944" spans="2:14">
      <c r="B11944" s="59" t="s">
        <v>20699</v>
      </c>
      <c r="C11944" s="7" t="s">
        <v>20700</v>
      </c>
      <c r="I11944" s="64"/>
      <c r="J11944" s="65"/>
      <c r="K11944" s="10"/>
      <c r="L11944" s="21">
        <v>249274.95977011495</v>
      </c>
      <c r="M11944" s="68"/>
      <c r="N11944" s="4"/>
    </row>
    <row r="11945" spans="2:14">
      <c r="B11945" s="59" t="s">
        <v>20701</v>
      </c>
      <c r="C11945" s="7" t="s">
        <v>20702</v>
      </c>
      <c r="I11945" s="64"/>
      <c r="J11945" s="65"/>
      <c r="K11945" s="10"/>
      <c r="L11945" s="21">
        <v>255351.92816091952</v>
      </c>
      <c r="M11945" s="68"/>
      <c r="N11945" s="4"/>
    </row>
    <row r="11946" spans="2:14">
      <c r="B11946" s="59" t="s">
        <v>20703</v>
      </c>
      <c r="C11946" s="7" t="s">
        <v>20704</v>
      </c>
      <c r="I11946" s="64"/>
      <c r="J11946" s="65"/>
      <c r="K11946" s="10"/>
      <c r="L11946" s="21">
        <v>279135.58390804601</v>
      </c>
      <c r="M11946" s="68"/>
      <c r="N11946" s="4"/>
    </row>
    <row r="11947" spans="2:14">
      <c r="B11947" s="59" t="s">
        <v>20705</v>
      </c>
      <c r="C11947" s="7" t="s">
        <v>20706</v>
      </c>
      <c r="I11947" s="64"/>
      <c r="J11947" s="65"/>
      <c r="K11947" s="10"/>
      <c r="L11947" s="21">
        <v>272532.87528735632</v>
      </c>
      <c r="M11947" s="68"/>
      <c r="N11947" s="4"/>
    </row>
    <row r="11948" spans="2:14">
      <c r="B11948" s="59" t="s">
        <v>20707</v>
      </c>
      <c r="C11948" s="7" t="s">
        <v>20708</v>
      </c>
      <c r="I11948" s="64"/>
      <c r="J11948" s="65"/>
      <c r="K11948" s="10"/>
      <c r="L11948" s="21">
        <v>277393.43505747127</v>
      </c>
      <c r="M11948" s="68"/>
      <c r="N11948" s="4"/>
    </row>
    <row r="11949" spans="2:14">
      <c r="B11949" s="59" t="s">
        <v>20709</v>
      </c>
      <c r="C11949" s="7" t="s">
        <v>20710</v>
      </c>
      <c r="I11949" s="64"/>
      <c r="J11949" s="65"/>
      <c r="K11949" s="10"/>
      <c r="L11949" s="21">
        <v>284251.90919540229</v>
      </c>
      <c r="M11949" s="68"/>
      <c r="N11949" s="4"/>
    </row>
    <row r="11950" spans="2:14">
      <c r="B11950" s="59" t="s">
        <v>20711</v>
      </c>
      <c r="C11950" s="7" t="s">
        <v>20712</v>
      </c>
      <c r="I11950" s="64"/>
      <c r="J11950" s="65"/>
      <c r="K11950" s="10"/>
      <c r="L11950" s="21">
        <v>256984.46321839083</v>
      </c>
      <c r="M11950" s="68"/>
      <c r="N11950" s="4"/>
    </row>
    <row r="11951" spans="2:14">
      <c r="B11951" s="59" t="s">
        <v>20713</v>
      </c>
      <c r="C11951" s="7" t="s">
        <v>20714</v>
      </c>
      <c r="I11951" s="64"/>
      <c r="J11951" s="65"/>
      <c r="K11951" s="10"/>
      <c r="L11951" s="21">
        <v>264319.45287356322</v>
      </c>
      <c r="M11951" s="68"/>
      <c r="N11951" s="4"/>
    </row>
    <row r="11952" spans="2:14">
      <c r="B11952" s="59" t="s">
        <v>20715</v>
      </c>
      <c r="C11952" s="7" t="s">
        <v>20716</v>
      </c>
      <c r="I11952" s="64"/>
      <c r="J11952" s="65"/>
      <c r="K11952" s="10"/>
      <c r="L11952" s="21">
        <v>263954.58103448275</v>
      </c>
      <c r="M11952" s="68"/>
      <c r="N11952" s="4"/>
    </row>
    <row r="11953" spans="2:14">
      <c r="B11953" s="59" t="s">
        <v>20717</v>
      </c>
      <c r="C11953" s="7" t="s">
        <v>20718</v>
      </c>
      <c r="I11953" s="64"/>
      <c r="J11953" s="65"/>
      <c r="K11953" s="10"/>
      <c r="L11953" s="21">
        <v>262923.90689655172</v>
      </c>
      <c r="M11953" s="68"/>
      <c r="N11953" s="4"/>
    </row>
    <row r="11954" spans="2:14">
      <c r="B11954" s="59" t="s">
        <v>20719</v>
      </c>
      <c r="C11954" s="7" t="s">
        <v>20720</v>
      </c>
      <c r="I11954" s="64"/>
      <c r="J11954" s="65"/>
      <c r="K11954" s="10"/>
      <c r="L11954" s="21">
        <v>266320.4120689655</v>
      </c>
      <c r="M11954" s="68"/>
      <c r="N11954" s="4"/>
    </row>
    <row r="11955" spans="2:14">
      <c r="B11955" s="59" t="s">
        <v>20721</v>
      </c>
      <c r="C11955" s="7" t="s">
        <v>20722</v>
      </c>
      <c r="I11955" s="64"/>
      <c r="J11955" s="65"/>
      <c r="K11955" s="10"/>
      <c r="L11955" s="21">
        <v>271791.96724137932</v>
      </c>
      <c r="M11955" s="68"/>
      <c r="N11955" s="4"/>
    </row>
    <row r="11956" spans="2:14">
      <c r="B11956" s="59" t="s">
        <v>20723</v>
      </c>
      <c r="C11956" s="7" t="s">
        <v>20724</v>
      </c>
      <c r="I11956" s="64"/>
      <c r="J11956" s="65"/>
      <c r="K11956" s="10"/>
      <c r="L11956" s="21">
        <v>262982.26609195402</v>
      </c>
      <c r="M11956" s="68"/>
      <c r="N11956" s="4"/>
    </row>
    <row r="11957" spans="2:14">
      <c r="B11957" s="59" t="s">
        <v>20725</v>
      </c>
      <c r="C11957" s="7" t="s">
        <v>20726</v>
      </c>
      <c r="I11957" s="64"/>
      <c r="J11957" s="65"/>
      <c r="K11957" s="10"/>
      <c r="L11957" s="21">
        <v>287270.34827586205</v>
      </c>
      <c r="M11957" s="68"/>
      <c r="N11957" s="4"/>
    </row>
    <row r="11958" spans="2:14">
      <c r="B11958" s="59" t="s">
        <v>20727</v>
      </c>
      <c r="C11958" s="7" t="s">
        <v>20728</v>
      </c>
      <c r="I11958" s="64"/>
      <c r="J11958" s="65"/>
      <c r="K11958" s="10"/>
      <c r="L11958" s="21">
        <v>286500.5143678161</v>
      </c>
      <c r="M11958" s="68"/>
      <c r="N11958" s="4"/>
    </row>
    <row r="11959" spans="2:14">
      <c r="B11959" s="59" t="s">
        <v>20729</v>
      </c>
      <c r="C11959" s="7" t="s">
        <v>20730</v>
      </c>
      <c r="I11959" s="64"/>
      <c r="J11959" s="65"/>
      <c r="K11959" s="10"/>
      <c r="L11959" s="21">
        <v>268100.62126436783</v>
      </c>
      <c r="M11959" s="68"/>
      <c r="N11959" s="4"/>
    </row>
    <row r="11960" spans="2:14">
      <c r="B11960" s="59" t="s">
        <v>20731</v>
      </c>
      <c r="C11960" s="7" t="s">
        <v>20732</v>
      </c>
      <c r="I11960" s="64"/>
      <c r="J11960" s="65"/>
      <c r="K11960" s="10"/>
      <c r="L11960" s="21">
        <v>291780.75287356321</v>
      </c>
      <c r="M11960" s="68"/>
      <c r="N11960" s="4"/>
    </row>
    <row r="11961" spans="2:14">
      <c r="B11961" s="59" t="s">
        <v>20733</v>
      </c>
      <c r="C11961" s="7" t="s">
        <v>20734</v>
      </c>
      <c r="I11961" s="64"/>
      <c r="J11961" s="65"/>
      <c r="K11961" s="10"/>
      <c r="L11961" s="21">
        <v>294495.72413793101</v>
      </c>
      <c r="M11961" s="68"/>
      <c r="N11961" s="4"/>
    </row>
    <row r="11962" spans="2:14">
      <c r="B11962" s="59" t="s">
        <v>20735</v>
      </c>
      <c r="C11962" s="7" t="s">
        <v>20736</v>
      </c>
      <c r="I11962" s="64"/>
      <c r="J11962" s="65"/>
      <c r="K11962" s="10"/>
      <c r="L11962" s="21">
        <v>298871.14137931034</v>
      </c>
      <c r="M11962" s="68"/>
      <c r="N11962" s="4"/>
    </row>
    <row r="11963" spans="2:14">
      <c r="B11963" s="59" t="s">
        <v>20737</v>
      </c>
      <c r="C11963" s="7" t="s">
        <v>20738</v>
      </c>
      <c r="I11963" s="64"/>
      <c r="J11963" s="65"/>
      <c r="K11963" s="10"/>
      <c r="L11963" s="21">
        <v>293100.17816091952</v>
      </c>
      <c r="M11963" s="68"/>
      <c r="N11963" s="4"/>
    </row>
    <row r="11964" spans="2:14">
      <c r="B11964" s="59" t="s">
        <v>20739</v>
      </c>
      <c r="C11964" s="7" t="s">
        <v>20740</v>
      </c>
      <c r="I11964" s="64"/>
      <c r="J11964" s="65"/>
      <c r="K11964" s="10"/>
      <c r="L11964" s="21">
        <v>296494.65344827587</v>
      </c>
      <c r="M11964" s="68"/>
      <c r="N11964" s="4"/>
    </row>
    <row r="11965" spans="2:14">
      <c r="B11965" s="59" t="s">
        <v>20741</v>
      </c>
      <c r="C11965" s="7" t="s">
        <v>20742</v>
      </c>
      <c r="I11965" s="64"/>
      <c r="J11965" s="65"/>
      <c r="K11965" s="10"/>
      <c r="L11965" s="21">
        <v>301963.67126436788</v>
      </c>
      <c r="M11965" s="68"/>
      <c r="N11965" s="4"/>
    </row>
    <row r="11966" spans="2:14">
      <c r="B11966" s="59" t="s">
        <v>20743</v>
      </c>
      <c r="C11966" s="7" t="s">
        <v>20744</v>
      </c>
      <c r="I11966" s="64"/>
      <c r="J11966" s="65"/>
      <c r="K11966" s="10"/>
      <c r="L11966" s="21">
        <v>289619.94022988505</v>
      </c>
      <c r="M11966" s="68"/>
      <c r="N11966" s="4"/>
    </row>
    <row r="11967" spans="2:14">
      <c r="B11967" s="59" t="s">
        <v>20745</v>
      </c>
      <c r="C11967" s="7" t="s">
        <v>20746</v>
      </c>
      <c r="I11967" s="64"/>
      <c r="J11967" s="65"/>
      <c r="K11967" s="10"/>
      <c r="L11967" s="21">
        <v>317427.84310344828</v>
      </c>
      <c r="M11967" s="68"/>
      <c r="N11967" s="4"/>
    </row>
    <row r="11968" spans="2:14">
      <c r="B11968" s="59" t="s">
        <v>20747</v>
      </c>
      <c r="C11968" s="7" t="s">
        <v>20748</v>
      </c>
      <c r="I11968" s="64"/>
      <c r="J11968" s="65"/>
      <c r="K11968" s="10"/>
      <c r="L11968" s="21">
        <v>321800.72298850579</v>
      </c>
      <c r="M11968" s="68"/>
      <c r="N11968" s="4"/>
    </row>
    <row r="11969" spans="2:14">
      <c r="B11969" s="59" t="s">
        <v>20749</v>
      </c>
      <c r="C11969" s="7" t="s">
        <v>20750</v>
      </c>
      <c r="I11969" s="64"/>
      <c r="J11969" s="65"/>
      <c r="K11969" s="10"/>
      <c r="L11969" s="21">
        <v>294737.78793103446</v>
      </c>
      <c r="M11969" s="68"/>
      <c r="N11969" s="4"/>
    </row>
    <row r="11970" spans="2:14">
      <c r="B11970" s="59" t="s">
        <v>20751</v>
      </c>
      <c r="C11970" s="7" t="s">
        <v>20752</v>
      </c>
      <c r="I11970" s="64"/>
      <c r="J11970" s="65"/>
      <c r="K11970" s="10"/>
      <c r="L11970" s="21">
        <v>42115.040229885053</v>
      </c>
      <c r="M11970" s="68"/>
      <c r="N11970" s="4"/>
    </row>
    <row r="11971" spans="2:14">
      <c r="B11971" s="59" t="s">
        <v>20753</v>
      </c>
      <c r="C11971" s="7" t="s">
        <v>20754</v>
      </c>
      <c r="I11971" s="64"/>
      <c r="J11971" s="65"/>
      <c r="K11971" s="10"/>
      <c r="L11971" s="21">
        <v>44739.174137931033</v>
      </c>
      <c r="M11971" s="68"/>
      <c r="N11971" s="4"/>
    </row>
    <row r="11972" spans="2:14">
      <c r="B11972" s="59" t="s">
        <v>20755</v>
      </c>
      <c r="C11972" s="7" t="s">
        <v>20756</v>
      </c>
      <c r="I11972" s="64"/>
      <c r="J11972" s="65"/>
      <c r="K11972" s="10"/>
      <c r="L11972" s="21">
        <v>48966.917241379313</v>
      </c>
      <c r="M11972" s="68"/>
      <c r="N11972" s="4"/>
    </row>
    <row r="11973" spans="2:14">
      <c r="B11973" s="59" t="s">
        <v>20757</v>
      </c>
      <c r="C11973" s="7" t="s">
        <v>20758</v>
      </c>
      <c r="I11973" s="64"/>
      <c r="J11973" s="65"/>
      <c r="K11973" s="10"/>
      <c r="L11973" s="21">
        <v>43391.330459770114</v>
      </c>
      <c r="M11973" s="68"/>
      <c r="N11973" s="4"/>
    </row>
    <row r="11974" spans="2:14">
      <c r="B11974" s="59" t="s">
        <v>20759</v>
      </c>
      <c r="C11974" s="7" t="s">
        <v>20760</v>
      </c>
      <c r="I11974" s="64"/>
      <c r="J11974" s="65"/>
      <c r="K11974" s="10"/>
      <c r="L11974" s="21">
        <v>46671.117241379317</v>
      </c>
      <c r="M11974" s="68"/>
      <c r="N11974" s="4"/>
    </row>
    <row r="11975" spans="2:14">
      <c r="B11975" s="59" t="s">
        <v>20761</v>
      </c>
      <c r="C11975" s="7" t="s">
        <v>20762</v>
      </c>
      <c r="I11975" s="64"/>
      <c r="J11975" s="65"/>
      <c r="K11975" s="10"/>
      <c r="L11975" s="21">
        <v>51955.922988505743</v>
      </c>
      <c r="M11975" s="68"/>
      <c r="N11975" s="4"/>
    </row>
    <row r="11976" spans="2:14">
      <c r="B11976" s="59" t="s">
        <v>20763</v>
      </c>
      <c r="C11976" s="7" t="s">
        <v>20764</v>
      </c>
      <c r="I11976" s="64"/>
      <c r="J11976" s="65"/>
      <c r="K11976" s="10"/>
      <c r="L11976" s="21">
        <v>68588.801149425286</v>
      </c>
      <c r="M11976" s="68"/>
      <c r="N11976" s="4"/>
    </row>
    <row r="11977" spans="2:14">
      <c r="B11977" s="59" t="s">
        <v>20765</v>
      </c>
      <c r="C11977" s="7" t="s">
        <v>20766</v>
      </c>
      <c r="I11977" s="64"/>
      <c r="J11977" s="65"/>
      <c r="K11977" s="10"/>
      <c r="L11977" s="21">
        <v>66900.444252873567</v>
      </c>
      <c r="M11977" s="68"/>
      <c r="N11977" s="4"/>
    </row>
    <row r="11978" spans="2:14">
      <c r="B11978" s="59" t="s">
        <v>20767</v>
      </c>
      <c r="C11978" s="7" t="s">
        <v>20768</v>
      </c>
      <c r="I11978" s="64"/>
      <c r="J11978" s="65"/>
      <c r="K11978" s="10"/>
      <c r="L11978" s="21">
        <v>71128.18735632184</v>
      </c>
      <c r="M11978" s="68"/>
      <c r="N11978" s="4"/>
    </row>
    <row r="11979" spans="2:14">
      <c r="B11979" s="59" t="s">
        <v>20769</v>
      </c>
      <c r="C11979" s="7" t="s">
        <v>20770</v>
      </c>
      <c r="I11979" s="64"/>
      <c r="J11979" s="65"/>
      <c r="K11979" s="10"/>
      <c r="L11979" s="21">
        <v>73706.141379310342</v>
      </c>
      <c r="M11979" s="68"/>
      <c r="N11979" s="4"/>
    </row>
    <row r="11980" spans="2:14">
      <c r="B11980" s="59" t="s">
        <v>20771</v>
      </c>
      <c r="C11980" s="7" t="s">
        <v>20772</v>
      </c>
      <c r="I11980" s="64"/>
      <c r="J11980" s="65"/>
      <c r="K11980" s="10"/>
      <c r="L11980" s="21">
        <v>38999.674137931041</v>
      </c>
      <c r="M11980" s="68"/>
      <c r="N11980" s="4"/>
    </row>
    <row r="11981" spans="2:14">
      <c r="B11981" s="59" t="s">
        <v>20773</v>
      </c>
      <c r="C11981" s="7" t="s">
        <v>20774</v>
      </c>
      <c r="I11981" s="64"/>
      <c r="J11981" s="65"/>
      <c r="K11981" s="10"/>
      <c r="L11981" s="21">
        <v>41151.859770114948</v>
      </c>
      <c r="M11981" s="68"/>
      <c r="N11981" s="4"/>
    </row>
    <row r="11982" spans="2:14">
      <c r="B11982" s="59" t="s">
        <v>20775</v>
      </c>
      <c r="C11982" s="7" t="s">
        <v>20776</v>
      </c>
      <c r="I11982" s="64"/>
      <c r="J11982" s="65"/>
      <c r="K11982" s="10"/>
      <c r="L11982" s="21">
        <v>46963.928160919539</v>
      </c>
      <c r="M11982" s="68"/>
      <c r="N11982" s="4"/>
    </row>
    <row r="11983" spans="2:14">
      <c r="B11983" s="59" t="s">
        <v>20777</v>
      </c>
      <c r="C11983" s="7" t="s">
        <v>20778</v>
      </c>
      <c r="I11983" s="64"/>
      <c r="J11983" s="65"/>
      <c r="K11983" s="10"/>
      <c r="L11983" s="21">
        <v>40481.997701149427</v>
      </c>
      <c r="M11983" s="68"/>
      <c r="N11983" s="4"/>
    </row>
    <row r="11984" spans="2:14">
      <c r="B11984" s="59" t="s">
        <v>20779</v>
      </c>
      <c r="C11984" s="7" t="s">
        <v>20780</v>
      </c>
      <c r="I11984" s="64"/>
      <c r="J11984" s="65"/>
      <c r="K11984" s="10"/>
      <c r="L11984" s="21">
        <v>42611.347126436784</v>
      </c>
      <c r="M11984" s="68"/>
      <c r="N11984" s="4"/>
    </row>
    <row r="11985" spans="2:14">
      <c r="B11985" s="59" t="s">
        <v>20781</v>
      </c>
      <c r="C11985" s="7" t="s">
        <v>20782</v>
      </c>
      <c r="I11985" s="64"/>
      <c r="J11985" s="65"/>
      <c r="K11985" s="10"/>
      <c r="L11985" s="21">
        <v>50439.091379310346</v>
      </c>
      <c r="M11985" s="68"/>
      <c r="N11985" s="4"/>
    </row>
    <row r="11986" spans="2:14">
      <c r="B11986" s="59" t="s">
        <v>20783</v>
      </c>
      <c r="C11986" s="7" t="s">
        <v>20784</v>
      </c>
      <c r="I11986" s="64"/>
      <c r="J11986" s="65"/>
      <c r="K11986" s="10"/>
      <c r="L11986" s="21">
        <v>60999.060919540228</v>
      </c>
      <c r="M11986" s="68"/>
      <c r="N11986" s="4"/>
    </row>
    <row r="11987" spans="2:14">
      <c r="B11987" s="59" t="s">
        <v>20785</v>
      </c>
      <c r="C11987" s="7" t="s">
        <v>20786</v>
      </c>
      <c r="I11987" s="64"/>
      <c r="J11987" s="65"/>
      <c r="K11987" s="10"/>
      <c r="L11987" s="21">
        <v>67806.787931034487</v>
      </c>
      <c r="M11987" s="68"/>
      <c r="N11987" s="4"/>
    </row>
    <row r="11988" spans="2:14">
      <c r="B11988" s="59" t="s">
        <v>20787</v>
      </c>
      <c r="C11988" s="7" t="s">
        <v>20788</v>
      </c>
      <c r="I11988" s="64"/>
      <c r="J11988" s="65"/>
      <c r="K11988" s="10"/>
      <c r="L11988" s="21">
        <v>68755.759195402308</v>
      </c>
      <c r="M11988" s="68"/>
      <c r="N11988" s="4"/>
    </row>
    <row r="11989" spans="2:14">
      <c r="B11989" s="59" t="s">
        <v>20789</v>
      </c>
      <c r="C11989" s="7" t="s">
        <v>20790</v>
      </c>
      <c r="I11989" s="64"/>
      <c r="J11989" s="65"/>
      <c r="K11989" s="10"/>
      <c r="L11989" s="21">
        <v>66116.401149425292</v>
      </c>
      <c r="M11989" s="68"/>
      <c r="N11989" s="4"/>
    </row>
    <row r="11990" spans="2:14">
      <c r="B11990" s="59" t="s">
        <v>20791</v>
      </c>
      <c r="C11990" s="7" t="s">
        <v>20792</v>
      </c>
      <c r="I11990" s="64"/>
      <c r="J11990" s="65"/>
      <c r="K11990" s="10"/>
      <c r="L11990" s="21">
        <v>39760.881034482758</v>
      </c>
      <c r="M11990" s="68"/>
      <c r="N11990" s="4"/>
    </row>
    <row r="11991" spans="2:14">
      <c r="B11991" s="59" t="s">
        <v>20793</v>
      </c>
      <c r="C11991" s="7" t="s">
        <v>20794</v>
      </c>
      <c r="I11991" s="64"/>
      <c r="J11991" s="65"/>
      <c r="K11991" s="10"/>
      <c r="L11991" s="21">
        <v>41913.066666666673</v>
      </c>
      <c r="M11991" s="68"/>
      <c r="N11991" s="4"/>
    </row>
    <row r="11992" spans="2:14">
      <c r="B11992" s="59" t="s">
        <v>20795</v>
      </c>
      <c r="C11992" s="7" t="s">
        <v>20796</v>
      </c>
      <c r="I11992" s="64"/>
      <c r="J11992" s="65"/>
      <c r="K11992" s="10"/>
      <c r="L11992" s="21">
        <v>47723.612643678156</v>
      </c>
      <c r="M11992" s="68"/>
      <c r="N11992" s="4"/>
    </row>
    <row r="11993" spans="2:14">
      <c r="B11993" s="59" t="s">
        <v>20797</v>
      </c>
      <c r="C11993" s="7" t="s">
        <v>20798</v>
      </c>
      <c r="I11993" s="64"/>
      <c r="J11993" s="65"/>
      <c r="K11993" s="10"/>
      <c r="L11993" s="21">
        <v>41243.204597701151</v>
      </c>
      <c r="M11993" s="68"/>
      <c r="N11993" s="4"/>
    </row>
    <row r="11994" spans="2:14">
      <c r="B11994" s="59" t="s">
        <v>20799</v>
      </c>
      <c r="C11994" s="7" t="s">
        <v>20800</v>
      </c>
      <c r="I11994" s="64"/>
      <c r="J11994" s="65"/>
      <c r="K11994" s="10"/>
      <c r="L11994" s="21">
        <v>43372.554022988508</v>
      </c>
      <c r="M11994" s="68"/>
      <c r="N11994" s="4"/>
    </row>
    <row r="11995" spans="2:14">
      <c r="B11995" s="59" t="s">
        <v>20801</v>
      </c>
      <c r="C11995" s="7" t="s">
        <v>20802</v>
      </c>
      <c r="I11995" s="64"/>
      <c r="J11995" s="65"/>
      <c r="K11995" s="10"/>
      <c r="L11995" s="21">
        <v>51197.253448275864</v>
      </c>
      <c r="M11995" s="68"/>
      <c r="N11995" s="4"/>
    </row>
    <row r="11996" spans="2:14">
      <c r="B11996" s="59" t="s">
        <v>20803</v>
      </c>
      <c r="C11996" s="7" t="s">
        <v>20804</v>
      </c>
      <c r="I11996" s="64"/>
      <c r="J11996" s="65"/>
      <c r="K11996" s="10"/>
      <c r="L11996" s="21">
        <v>61718.655172413797</v>
      </c>
      <c r="M11996" s="68"/>
      <c r="N11996" s="4"/>
    </row>
    <row r="11997" spans="2:14">
      <c r="B11997" s="59" t="s">
        <v>20805</v>
      </c>
      <c r="C11997" s="7" t="s">
        <v>20806</v>
      </c>
      <c r="I11997" s="64"/>
      <c r="J11997" s="65"/>
      <c r="K11997" s="10"/>
      <c r="L11997" s="21">
        <v>68566.979885057473</v>
      </c>
      <c r="M11997" s="68"/>
      <c r="N11997" s="4"/>
    </row>
    <row r="11998" spans="2:14">
      <c r="B11998" s="59" t="s">
        <v>20807</v>
      </c>
      <c r="C11998" s="7" t="s">
        <v>20808</v>
      </c>
      <c r="I11998" s="64"/>
      <c r="J11998" s="65"/>
      <c r="K11998" s="10"/>
      <c r="L11998" s="21">
        <v>69516.966091954033</v>
      </c>
      <c r="M11998" s="68"/>
      <c r="N11998" s="4"/>
    </row>
    <row r="11999" spans="2:14">
      <c r="B11999" s="59" t="s">
        <v>20809</v>
      </c>
      <c r="C11999" s="7" t="s">
        <v>20810</v>
      </c>
      <c r="I11999" s="64"/>
      <c r="J11999" s="65"/>
      <c r="K11999" s="10"/>
      <c r="L11999" s="21">
        <v>66837.010344827591</v>
      </c>
      <c r="M11999" s="68"/>
      <c r="N11999" s="4"/>
    </row>
    <row r="12000" spans="2:14">
      <c r="B12000" s="59" t="s">
        <v>20811</v>
      </c>
      <c r="C12000" s="7" t="s">
        <v>20812</v>
      </c>
      <c r="I12000" s="64"/>
      <c r="J12000" s="65"/>
      <c r="K12000" s="10"/>
      <c r="L12000" s="21">
        <v>42115.040229885053</v>
      </c>
      <c r="M12000" s="68"/>
      <c r="N12000" s="4"/>
    </row>
    <row r="12001" spans="2:14">
      <c r="B12001" s="59" t="s">
        <v>20813</v>
      </c>
      <c r="C12001" s="7" t="s">
        <v>20814</v>
      </c>
      <c r="I12001" s="64"/>
      <c r="J12001" s="65"/>
      <c r="K12001" s="10"/>
      <c r="L12001" s="21">
        <v>44739.174137931033</v>
      </c>
      <c r="M12001" s="68"/>
      <c r="N12001" s="4"/>
    </row>
    <row r="12002" spans="2:14">
      <c r="B12002" s="59" t="s">
        <v>20815</v>
      </c>
      <c r="C12002" s="7" t="s">
        <v>20816</v>
      </c>
      <c r="I12002" s="64"/>
      <c r="J12002" s="65"/>
      <c r="K12002" s="10"/>
      <c r="L12002" s="21">
        <v>48966.917241379313</v>
      </c>
      <c r="M12002" s="68"/>
      <c r="N12002" s="4"/>
    </row>
    <row r="12003" spans="2:14">
      <c r="B12003" s="59" t="s">
        <v>20817</v>
      </c>
      <c r="C12003" s="7" t="s">
        <v>20818</v>
      </c>
      <c r="I12003" s="64"/>
      <c r="J12003" s="65"/>
      <c r="K12003" s="10"/>
      <c r="L12003" s="21">
        <v>43391.330459770114</v>
      </c>
      <c r="M12003" s="68"/>
      <c r="N12003" s="4"/>
    </row>
    <row r="12004" spans="2:14">
      <c r="B12004" s="59" t="s">
        <v>20819</v>
      </c>
      <c r="C12004" s="7" t="s">
        <v>20820</v>
      </c>
      <c r="I12004" s="64"/>
      <c r="J12004" s="65"/>
      <c r="K12004" s="10"/>
      <c r="L12004" s="21">
        <v>46671.117241379317</v>
      </c>
      <c r="M12004" s="68"/>
      <c r="N12004" s="4"/>
    </row>
    <row r="12005" spans="2:14">
      <c r="B12005" s="59" t="s">
        <v>20821</v>
      </c>
      <c r="C12005" s="7" t="s">
        <v>20822</v>
      </c>
      <c r="I12005" s="64"/>
      <c r="J12005" s="65"/>
      <c r="K12005" s="10"/>
      <c r="L12005" s="21">
        <v>51955.922988505743</v>
      </c>
      <c r="M12005" s="68"/>
      <c r="N12005" s="4"/>
    </row>
    <row r="12006" spans="2:14">
      <c r="B12006" s="59" t="s">
        <v>20823</v>
      </c>
      <c r="C12006" s="7" t="s">
        <v>20824</v>
      </c>
      <c r="I12006" s="64"/>
      <c r="J12006" s="65"/>
      <c r="K12006" s="10"/>
      <c r="L12006" s="21">
        <v>68588.801149425286</v>
      </c>
      <c r="M12006" s="68"/>
      <c r="N12006" s="4"/>
    </row>
    <row r="12007" spans="2:14">
      <c r="B12007" s="59" t="s">
        <v>20825</v>
      </c>
      <c r="C12007" s="7" t="s">
        <v>20826</v>
      </c>
      <c r="I12007" s="64"/>
      <c r="J12007" s="65"/>
      <c r="K12007" s="10"/>
      <c r="L12007" s="21">
        <v>66900.444252873567</v>
      </c>
      <c r="M12007" s="68"/>
      <c r="N12007" s="4"/>
    </row>
    <row r="12008" spans="2:14">
      <c r="B12008" s="59" t="s">
        <v>20827</v>
      </c>
      <c r="C12008" s="7" t="s">
        <v>20828</v>
      </c>
      <c r="I12008" s="64"/>
      <c r="J12008" s="65"/>
      <c r="K12008" s="10"/>
      <c r="L12008" s="21">
        <v>71128.18735632184</v>
      </c>
      <c r="M12008" s="68"/>
      <c r="N12008" s="4"/>
    </row>
    <row r="12009" spans="2:14">
      <c r="B12009" s="59" t="s">
        <v>20829</v>
      </c>
      <c r="C12009" s="7" t="s">
        <v>20830</v>
      </c>
      <c r="I12009" s="64"/>
      <c r="J12009" s="65"/>
      <c r="K12009" s="10"/>
      <c r="L12009" s="21">
        <v>73706.141379310342</v>
      </c>
      <c r="M12009" s="68"/>
      <c r="N12009" s="4"/>
    </row>
    <row r="12010" spans="2:14">
      <c r="B12010" s="59" t="s">
        <v>20831</v>
      </c>
      <c r="C12010" s="7" t="s">
        <v>20832</v>
      </c>
      <c r="I12010" s="64"/>
      <c r="J12010" s="65"/>
      <c r="K12010" s="10"/>
      <c r="L12010" s="21">
        <v>39776.105172413787</v>
      </c>
      <c r="M12010" s="68"/>
      <c r="N12010" s="4"/>
    </row>
    <row r="12011" spans="2:14">
      <c r="B12011" s="59" t="s">
        <v>20833</v>
      </c>
      <c r="C12011" s="7" t="s">
        <v>20834</v>
      </c>
      <c r="I12011" s="64"/>
      <c r="J12011" s="65"/>
      <c r="K12011" s="10"/>
      <c r="L12011" s="21">
        <v>41927.783333333333</v>
      </c>
      <c r="M12011" s="68"/>
      <c r="N12011" s="4"/>
    </row>
    <row r="12012" spans="2:14">
      <c r="B12012" s="59" t="s">
        <v>20835</v>
      </c>
      <c r="C12012" s="7" t="s">
        <v>20836</v>
      </c>
      <c r="I12012" s="64"/>
      <c r="J12012" s="65"/>
      <c r="K12012" s="10"/>
      <c r="L12012" s="21">
        <v>47740.866666666669</v>
      </c>
      <c r="M12012" s="68"/>
      <c r="N12012" s="4"/>
    </row>
    <row r="12013" spans="2:14">
      <c r="B12013" s="59" t="s">
        <v>20837</v>
      </c>
      <c r="C12013" s="7" t="s">
        <v>20838</v>
      </c>
      <c r="I12013" s="64"/>
      <c r="J12013" s="65"/>
      <c r="K12013" s="10"/>
      <c r="L12013" s="21">
        <v>41257.921264367811</v>
      </c>
      <c r="M12013" s="68"/>
      <c r="N12013" s="4"/>
    </row>
    <row r="12014" spans="2:14">
      <c r="B12014" s="59" t="s">
        <v>20839</v>
      </c>
      <c r="C12014" s="7" t="s">
        <v>20840</v>
      </c>
      <c r="I12014" s="64"/>
      <c r="J12014" s="65"/>
      <c r="K12014" s="10"/>
      <c r="L12014" s="21">
        <v>43388.793103448275</v>
      </c>
      <c r="M12014" s="68"/>
      <c r="N12014" s="4"/>
    </row>
    <row r="12015" spans="2:14">
      <c r="B12015" s="59" t="s">
        <v>20841</v>
      </c>
      <c r="C12015" s="7" t="s">
        <v>20842</v>
      </c>
      <c r="I12015" s="64"/>
      <c r="J12015" s="65"/>
      <c r="K12015" s="10"/>
      <c r="L12015" s="21">
        <v>51215.014942528738</v>
      </c>
      <c r="M12015" s="68"/>
      <c r="N12015" s="4"/>
    </row>
    <row r="12016" spans="2:14">
      <c r="B12016" s="59" t="s">
        <v>20843</v>
      </c>
      <c r="C12016" s="7" t="s">
        <v>20844</v>
      </c>
      <c r="I12016" s="64"/>
      <c r="J12016" s="65"/>
      <c r="K12016" s="10"/>
      <c r="L12016" s="21">
        <v>61733.879310344826</v>
      </c>
      <c r="M12016" s="68"/>
      <c r="N12016" s="4"/>
    </row>
    <row r="12017" spans="2:14">
      <c r="B12017" s="59" t="s">
        <v>20845</v>
      </c>
      <c r="C12017" s="7" t="s">
        <v>20846</v>
      </c>
      <c r="I12017" s="64"/>
      <c r="J12017" s="65"/>
      <c r="K12017" s="10"/>
      <c r="L12017" s="21">
        <v>68584.233908045979</v>
      </c>
      <c r="M12017" s="68"/>
      <c r="N12017" s="4"/>
    </row>
    <row r="12018" spans="2:14">
      <c r="B12018" s="59" t="s">
        <v>20847</v>
      </c>
      <c r="C12018" s="7" t="s">
        <v>20848</v>
      </c>
      <c r="I12018" s="64"/>
      <c r="J12018" s="65"/>
      <c r="K12018" s="10"/>
      <c r="L12018" s="21">
        <v>69530.667816091955</v>
      </c>
      <c r="M12018" s="68"/>
      <c r="N12018" s="4"/>
    </row>
    <row r="12019" spans="2:14">
      <c r="B12019" s="59" t="s">
        <v>20849</v>
      </c>
      <c r="C12019" s="7" t="s">
        <v>20850</v>
      </c>
      <c r="I12019" s="64"/>
      <c r="J12019" s="65"/>
      <c r="K12019" s="10"/>
      <c r="L12019" s="21">
        <v>66851.219540229882</v>
      </c>
      <c r="M12019" s="68"/>
      <c r="N12019" s="4"/>
    </row>
    <row r="12020" spans="2:14">
      <c r="B12020" s="59" t="s">
        <v>20851</v>
      </c>
      <c r="C12020" s="7" t="s">
        <v>20852</v>
      </c>
      <c r="I12020" s="64"/>
      <c r="J12020" s="65"/>
      <c r="K12020" s="10"/>
      <c r="L12020" s="21">
        <v>40552.536206896555</v>
      </c>
      <c r="M12020" s="68"/>
      <c r="N12020" s="4"/>
    </row>
    <row r="12021" spans="2:14">
      <c r="B12021" s="59" t="s">
        <v>20853</v>
      </c>
      <c r="C12021" s="7" t="s">
        <v>20854</v>
      </c>
      <c r="I12021" s="64"/>
      <c r="J12021" s="65"/>
      <c r="K12021" s="10"/>
      <c r="L12021" s="21">
        <v>42705.229310344832</v>
      </c>
      <c r="M12021" s="68"/>
      <c r="N12021" s="4"/>
    </row>
    <row r="12022" spans="2:14">
      <c r="B12022" s="59" t="s">
        <v>20855</v>
      </c>
      <c r="C12022" s="7" t="s">
        <v>20856</v>
      </c>
      <c r="I12022" s="64"/>
      <c r="J12022" s="65"/>
      <c r="K12022" s="10"/>
      <c r="L12022" s="21">
        <v>48516.282758620684</v>
      </c>
      <c r="M12022" s="68"/>
      <c r="N12022" s="4"/>
    </row>
    <row r="12023" spans="2:14">
      <c r="B12023" s="59" t="s">
        <v>20857</v>
      </c>
      <c r="C12023" s="7" t="s">
        <v>20858</v>
      </c>
      <c r="I12023" s="64"/>
      <c r="J12023" s="65"/>
      <c r="K12023" s="10"/>
      <c r="L12023" s="21">
        <v>42034.352298850572</v>
      </c>
      <c r="M12023" s="68"/>
      <c r="N12023" s="4"/>
    </row>
    <row r="12024" spans="2:14">
      <c r="B12024" s="59" t="s">
        <v>20859</v>
      </c>
      <c r="C12024" s="7" t="s">
        <v>20860</v>
      </c>
      <c r="I12024" s="64"/>
      <c r="J12024" s="65"/>
      <c r="K12024" s="10"/>
      <c r="L12024" s="21">
        <v>44164.209195402298</v>
      </c>
      <c r="M12024" s="68"/>
      <c r="N12024" s="4"/>
    </row>
    <row r="12025" spans="2:14">
      <c r="B12025" s="59" t="s">
        <v>20861</v>
      </c>
      <c r="C12025" s="7" t="s">
        <v>20862</v>
      </c>
      <c r="I12025" s="64"/>
      <c r="J12025" s="65"/>
      <c r="K12025" s="10"/>
      <c r="L12025" s="21">
        <v>51991.445977011492</v>
      </c>
      <c r="M12025" s="68"/>
      <c r="N12025" s="4"/>
    </row>
    <row r="12026" spans="2:14">
      <c r="B12026" s="59" t="s">
        <v>20863</v>
      </c>
      <c r="C12026" s="7" t="s">
        <v>20864</v>
      </c>
      <c r="I12026" s="64"/>
      <c r="J12026" s="65"/>
      <c r="K12026" s="10"/>
      <c r="L12026" s="21">
        <v>62469.205172413793</v>
      </c>
      <c r="M12026" s="68"/>
      <c r="N12026" s="4"/>
    </row>
    <row r="12027" spans="2:14">
      <c r="B12027" s="59" t="s">
        <v>20865</v>
      </c>
      <c r="C12027" s="7" t="s">
        <v>20866</v>
      </c>
      <c r="I12027" s="64"/>
      <c r="J12027" s="65"/>
      <c r="K12027" s="10"/>
      <c r="L12027" s="21">
        <v>69358.635057471256</v>
      </c>
      <c r="M12027" s="68"/>
      <c r="N12027" s="4"/>
    </row>
    <row r="12028" spans="2:14">
      <c r="B12028" s="59" t="s">
        <v>20867</v>
      </c>
      <c r="C12028" s="7" t="s">
        <v>20868</v>
      </c>
      <c r="I12028" s="64"/>
      <c r="J12028" s="65"/>
      <c r="K12028" s="10"/>
      <c r="L12028" s="21">
        <v>70308.621264367815</v>
      </c>
      <c r="M12028" s="68"/>
      <c r="N12028" s="4"/>
    </row>
    <row r="12029" spans="2:14">
      <c r="B12029" s="59" t="s">
        <v>20869</v>
      </c>
      <c r="C12029" s="7" t="s">
        <v>20870</v>
      </c>
      <c r="I12029" s="64"/>
      <c r="J12029" s="65"/>
      <c r="K12029" s="10"/>
      <c r="L12029" s="21">
        <v>67586.037931034487</v>
      </c>
      <c r="M12029" s="68"/>
      <c r="N12029" s="4"/>
    </row>
    <row r="12030" spans="2:14">
      <c r="B12030" s="59" t="s">
        <v>20871</v>
      </c>
      <c r="C12030" s="7" t="s">
        <v>20872</v>
      </c>
      <c r="I12030" s="64"/>
      <c r="J12030" s="65"/>
      <c r="K12030" s="10"/>
      <c r="L12030" s="21">
        <v>40025.781034482759</v>
      </c>
      <c r="M12030" s="68"/>
      <c r="N12030" s="4"/>
    </row>
    <row r="12031" spans="2:14">
      <c r="B12031" s="59" t="s">
        <v>20873</v>
      </c>
      <c r="C12031" s="7" t="s">
        <v>20874</v>
      </c>
      <c r="I12031" s="64"/>
      <c r="J12031" s="65"/>
      <c r="K12031" s="10"/>
      <c r="L12031" s="21">
        <v>43104.6091954023</v>
      </c>
      <c r="M12031" s="68"/>
      <c r="N12031" s="4"/>
    </row>
    <row r="12032" spans="2:14">
      <c r="B12032" s="59" t="s">
        <v>20875</v>
      </c>
      <c r="C12032" s="7" t="s">
        <v>20876</v>
      </c>
      <c r="I12032" s="64"/>
      <c r="J12032" s="65"/>
      <c r="K12032" s="10"/>
      <c r="L12032" s="21">
        <v>48062.095977011501</v>
      </c>
      <c r="M12032" s="68"/>
      <c r="N12032" s="4"/>
    </row>
    <row r="12033" spans="2:14">
      <c r="B12033" s="59" t="s">
        <v>20877</v>
      </c>
      <c r="C12033" s="7" t="s">
        <v>20878</v>
      </c>
      <c r="I12033" s="64"/>
      <c r="J12033" s="65"/>
      <c r="K12033" s="10"/>
      <c r="L12033" s="21">
        <v>41523.836206896558</v>
      </c>
      <c r="M12033" s="68"/>
      <c r="N12033" s="4"/>
    </row>
    <row r="12034" spans="2:14">
      <c r="B12034" s="59" t="s">
        <v>20879</v>
      </c>
      <c r="C12034" s="7" t="s">
        <v>20880</v>
      </c>
      <c r="I12034" s="64"/>
      <c r="J12034" s="65"/>
      <c r="K12034" s="10"/>
      <c r="L12034" s="21">
        <v>45369.453448275861</v>
      </c>
      <c r="M12034" s="68"/>
      <c r="N12034" s="4"/>
    </row>
    <row r="12035" spans="2:14">
      <c r="B12035" s="59" t="s">
        <v>20881</v>
      </c>
      <c r="C12035" s="7" t="s">
        <v>20882</v>
      </c>
      <c r="I12035" s="64"/>
      <c r="J12035" s="65"/>
      <c r="K12035" s="10"/>
      <c r="L12035" s="21">
        <v>51566.692528735628</v>
      </c>
      <c r="M12035" s="68"/>
      <c r="N12035" s="4"/>
    </row>
    <row r="12036" spans="2:14">
      <c r="B12036" s="59" t="s">
        <v>20883</v>
      </c>
      <c r="C12036" s="7" t="s">
        <v>20884</v>
      </c>
      <c r="I12036" s="64"/>
      <c r="J12036" s="65"/>
      <c r="K12036" s="10"/>
      <c r="L12036" s="21">
        <v>69656.520689655183</v>
      </c>
      <c r="M12036" s="68"/>
      <c r="N12036" s="4"/>
    </row>
    <row r="12037" spans="2:14">
      <c r="B12037" s="59" t="s">
        <v>20885</v>
      </c>
      <c r="C12037" s="7" t="s">
        <v>20886</v>
      </c>
      <c r="I12037" s="64"/>
      <c r="J12037" s="65"/>
      <c r="K12037" s="10"/>
      <c r="L12037" s="21">
        <v>69094.242528735631</v>
      </c>
      <c r="M12037" s="68"/>
      <c r="N12037" s="4"/>
    </row>
    <row r="12038" spans="2:14">
      <c r="B12038" s="59" t="s">
        <v>20887</v>
      </c>
      <c r="C12038" s="7" t="s">
        <v>20888</v>
      </c>
      <c r="I12038" s="64"/>
      <c r="J12038" s="65"/>
      <c r="K12038" s="10"/>
      <c r="L12038" s="21">
        <v>74050.714367816094</v>
      </c>
      <c r="M12038" s="68"/>
      <c r="N12038" s="4"/>
    </row>
    <row r="12039" spans="2:14">
      <c r="B12039" s="59" t="s">
        <v>20889</v>
      </c>
      <c r="C12039" s="7" t="s">
        <v>20890</v>
      </c>
      <c r="I12039" s="64"/>
      <c r="J12039" s="65"/>
      <c r="K12039" s="10"/>
      <c r="L12039" s="21">
        <v>74773.860919540224</v>
      </c>
      <c r="M12039" s="68"/>
      <c r="N12039" s="4"/>
    </row>
    <row r="12040" spans="2:14">
      <c r="B12040" s="59" t="s">
        <v>20891</v>
      </c>
      <c r="C12040" s="7" t="s">
        <v>20892</v>
      </c>
      <c r="I12040" s="64"/>
      <c r="J12040" s="65"/>
      <c r="K12040" s="10"/>
      <c r="L12040" s="21">
        <v>44550.394827586213</v>
      </c>
      <c r="M12040" s="68"/>
      <c r="N12040" s="4"/>
    </row>
    <row r="12041" spans="2:14">
      <c r="B12041" s="59" t="s">
        <v>20893</v>
      </c>
      <c r="C12041" s="7" t="s">
        <v>20894</v>
      </c>
      <c r="I12041" s="64"/>
      <c r="J12041" s="65"/>
      <c r="K12041" s="10"/>
      <c r="L12041" s="21">
        <v>46701.565517241383</v>
      </c>
      <c r="M12041" s="68"/>
      <c r="N12041" s="4"/>
    </row>
    <row r="12042" spans="2:14">
      <c r="B12042" s="59" t="s">
        <v>20895</v>
      </c>
      <c r="C12042" s="7" t="s">
        <v>20896</v>
      </c>
      <c r="I12042" s="64"/>
      <c r="J12042" s="65"/>
      <c r="K12042" s="10"/>
      <c r="L12042" s="21">
        <v>52515.663793103449</v>
      </c>
      <c r="M12042" s="68"/>
      <c r="N12042" s="4"/>
    </row>
    <row r="12043" spans="2:14">
      <c r="B12043" s="59" t="s">
        <v>20897</v>
      </c>
      <c r="C12043" s="7" t="s">
        <v>20898</v>
      </c>
      <c r="I12043" s="64"/>
      <c r="J12043" s="65"/>
      <c r="K12043" s="10"/>
      <c r="L12043" s="21">
        <v>46033.225862068961</v>
      </c>
      <c r="M12043" s="68"/>
      <c r="N12043" s="4"/>
    </row>
    <row r="12044" spans="2:14">
      <c r="B12044" s="59" t="s">
        <v>20899</v>
      </c>
      <c r="C12044" s="7" t="s">
        <v>20900</v>
      </c>
      <c r="I12044" s="64"/>
      <c r="J12044" s="65"/>
      <c r="K12044" s="10"/>
      <c r="L12044" s="21">
        <v>48160.545402298849</v>
      </c>
      <c r="M12044" s="68"/>
      <c r="N12044" s="4"/>
    </row>
    <row r="12045" spans="2:14">
      <c r="B12045" s="59" t="s">
        <v>20901</v>
      </c>
      <c r="C12045" s="7" t="s">
        <v>20902</v>
      </c>
      <c r="I12045" s="64"/>
      <c r="J12045" s="65"/>
      <c r="K12045" s="10"/>
      <c r="L12045" s="21">
        <v>55987.274712643681</v>
      </c>
      <c r="M12045" s="68"/>
      <c r="N12045" s="4"/>
    </row>
    <row r="12046" spans="2:14">
      <c r="B12046" s="59" t="s">
        <v>20903</v>
      </c>
      <c r="C12046" s="7" t="s">
        <v>20904</v>
      </c>
      <c r="I12046" s="64"/>
      <c r="J12046" s="65"/>
      <c r="K12046" s="10"/>
      <c r="L12046" s="21">
        <v>66250.373563218382</v>
      </c>
      <c r="M12046" s="68"/>
      <c r="N12046" s="4"/>
    </row>
    <row r="12047" spans="2:14">
      <c r="B12047" s="59" t="s">
        <v>20905</v>
      </c>
      <c r="C12047" s="7" t="s">
        <v>20906</v>
      </c>
      <c r="I12047" s="64"/>
      <c r="J12047" s="65"/>
      <c r="K12047" s="10"/>
      <c r="L12047" s="21">
        <v>73358.52356321839</v>
      </c>
      <c r="M12047" s="68"/>
      <c r="N12047" s="4"/>
    </row>
    <row r="12048" spans="2:14">
      <c r="B12048" s="59" t="s">
        <v>20907</v>
      </c>
      <c r="C12048" s="7" t="s">
        <v>20908</v>
      </c>
      <c r="I12048" s="64"/>
      <c r="J12048" s="65"/>
      <c r="K12048" s="10"/>
      <c r="L12048" s="21">
        <v>74306.987356321843</v>
      </c>
      <c r="M12048" s="68"/>
      <c r="N12048" s="4"/>
    </row>
    <row r="12049" spans="2:14">
      <c r="B12049" s="59" t="s">
        <v>20909</v>
      </c>
      <c r="C12049" s="7" t="s">
        <v>20910</v>
      </c>
      <c r="I12049" s="64"/>
      <c r="J12049" s="65"/>
      <c r="K12049" s="10"/>
      <c r="L12049" s="21">
        <v>71368.221264367821</v>
      </c>
      <c r="M12049" s="68"/>
      <c r="N12049" s="4"/>
    </row>
    <row r="12050" spans="2:14">
      <c r="B12050" s="59" t="s">
        <v>20911</v>
      </c>
      <c r="C12050" s="7" t="s">
        <v>20912</v>
      </c>
      <c r="I12050" s="64"/>
      <c r="J12050" s="65"/>
      <c r="K12050" s="10"/>
      <c r="L12050" s="21">
        <v>45421.722988505746</v>
      </c>
      <c r="M12050" s="68"/>
      <c r="N12050" s="4"/>
    </row>
    <row r="12051" spans="2:14">
      <c r="B12051" s="59" t="s">
        <v>20913</v>
      </c>
      <c r="C12051" s="7" t="s">
        <v>20914</v>
      </c>
      <c r="I12051" s="64"/>
      <c r="J12051" s="65"/>
      <c r="K12051" s="10"/>
      <c r="L12051" s="21">
        <v>47572.386206896554</v>
      </c>
      <c r="M12051" s="68"/>
      <c r="N12051" s="4"/>
    </row>
    <row r="12052" spans="2:14">
      <c r="B12052" s="59" t="s">
        <v>20915</v>
      </c>
      <c r="C12052" s="7" t="s">
        <v>20916</v>
      </c>
      <c r="I12052" s="64"/>
      <c r="J12052" s="65"/>
      <c r="K12052" s="10"/>
      <c r="L12052" s="21">
        <v>53385.977011494258</v>
      </c>
      <c r="M12052" s="68"/>
      <c r="N12052" s="4"/>
    </row>
    <row r="12053" spans="2:14">
      <c r="B12053" s="59" t="s">
        <v>20917</v>
      </c>
      <c r="C12053" s="7" t="s">
        <v>20918</v>
      </c>
      <c r="I12053" s="64"/>
      <c r="J12053" s="65"/>
      <c r="K12053" s="10"/>
      <c r="L12053" s="21">
        <v>46904.046551724139</v>
      </c>
      <c r="M12053" s="68"/>
      <c r="N12053" s="4"/>
    </row>
    <row r="12054" spans="2:14">
      <c r="B12054" s="59" t="s">
        <v>20919</v>
      </c>
      <c r="C12054" s="7" t="s">
        <v>20920</v>
      </c>
      <c r="I12054" s="64"/>
      <c r="J12054" s="65"/>
      <c r="K12054" s="10"/>
      <c r="L12054" s="21">
        <v>49033.903448275858</v>
      </c>
      <c r="M12054" s="68"/>
      <c r="N12054" s="4"/>
    </row>
    <row r="12055" spans="2:14">
      <c r="B12055" s="59" t="s">
        <v>20921</v>
      </c>
      <c r="C12055" s="7" t="s">
        <v>20922</v>
      </c>
      <c r="I12055" s="64"/>
      <c r="J12055" s="65"/>
      <c r="K12055" s="10"/>
      <c r="L12055" s="21">
        <v>56860.125287356321</v>
      </c>
      <c r="M12055" s="68"/>
      <c r="N12055" s="4"/>
    </row>
    <row r="12056" spans="2:14">
      <c r="B12056" s="59" t="s">
        <v>20923</v>
      </c>
      <c r="C12056" s="7" t="s">
        <v>20924</v>
      </c>
      <c r="I12056" s="64"/>
      <c r="J12056" s="65"/>
      <c r="K12056" s="10"/>
      <c r="L12056" s="21">
        <v>67077.044252873558</v>
      </c>
      <c r="M12056" s="68"/>
      <c r="N12056" s="4"/>
    </row>
    <row r="12057" spans="2:14">
      <c r="B12057" s="59" t="s">
        <v>20925</v>
      </c>
      <c r="C12057" s="7" t="s">
        <v>20926</v>
      </c>
      <c r="I12057" s="64"/>
      <c r="J12057" s="65"/>
      <c r="K12057" s="10"/>
      <c r="L12057" s="21">
        <v>74228.329310344838</v>
      </c>
      <c r="M12057" s="68"/>
      <c r="N12057" s="4"/>
    </row>
    <row r="12058" spans="2:14">
      <c r="B12058" s="59" t="s">
        <v>20927</v>
      </c>
      <c r="C12058" s="7" t="s">
        <v>20928</v>
      </c>
      <c r="I12058" s="64"/>
      <c r="J12058" s="65"/>
      <c r="K12058" s="10"/>
      <c r="L12058" s="21">
        <v>75176.285632183906</v>
      </c>
      <c r="M12058" s="68"/>
      <c r="N12058" s="4"/>
    </row>
    <row r="12059" spans="2:14">
      <c r="B12059" s="59" t="s">
        <v>20929</v>
      </c>
      <c r="C12059" s="7" t="s">
        <v>20930</v>
      </c>
      <c r="I12059" s="64"/>
      <c r="J12059" s="65"/>
      <c r="K12059" s="10"/>
      <c r="L12059" s="21">
        <v>72193.369540229891</v>
      </c>
      <c r="M12059" s="68"/>
      <c r="N12059" s="4"/>
    </row>
    <row r="12060" spans="2:14">
      <c r="B12060" s="59" t="s">
        <v>20931</v>
      </c>
      <c r="C12060" s="7" t="s">
        <v>20932</v>
      </c>
      <c r="I12060" s="64"/>
      <c r="J12060" s="65"/>
      <c r="K12060" s="10"/>
      <c r="L12060" s="21">
        <v>44561.559195402297</v>
      </c>
      <c r="M12060" s="68"/>
      <c r="N12060" s="4"/>
    </row>
    <row r="12061" spans="2:14">
      <c r="B12061" s="59" t="s">
        <v>20933</v>
      </c>
      <c r="C12061" s="7" t="s">
        <v>20934</v>
      </c>
      <c r="I12061" s="64"/>
      <c r="J12061" s="65"/>
      <c r="K12061" s="10"/>
      <c r="L12061" s="21">
        <v>47637.342528735629</v>
      </c>
      <c r="M12061" s="68"/>
      <c r="N12061" s="4"/>
    </row>
    <row r="12062" spans="2:14">
      <c r="B12062" s="59" t="s">
        <v>20935</v>
      </c>
      <c r="C12062" s="7" t="s">
        <v>20936</v>
      </c>
      <c r="I12062" s="64"/>
      <c r="J12062" s="65"/>
      <c r="K12062" s="10"/>
      <c r="L12062" s="21">
        <v>52595.336781609192</v>
      </c>
      <c r="M12062" s="68"/>
      <c r="N12062" s="4"/>
    </row>
    <row r="12063" spans="2:14">
      <c r="B12063" s="59" t="s">
        <v>20937</v>
      </c>
      <c r="C12063" s="7" t="s">
        <v>20938</v>
      </c>
      <c r="I12063" s="64"/>
      <c r="J12063" s="65"/>
      <c r="K12063" s="10"/>
      <c r="L12063" s="21">
        <v>46057.584482758619</v>
      </c>
      <c r="M12063" s="68"/>
      <c r="N12063" s="4"/>
    </row>
    <row r="12064" spans="2:14">
      <c r="B12064" s="59" t="s">
        <v>20939</v>
      </c>
      <c r="C12064" s="7" t="s">
        <v>20940</v>
      </c>
      <c r="I12064" s="64"/>
      <c r="J12064" s="65"/>
      <c r="K12064" s="10"/>
      <c r="L12064" s="21">
        <v>49904.216666666667</v>
      </c>
      <c r="M12064" s="68"/>
      <c r="N12064" s="4"/>
    </row>
    <row r="12065" spans="2:14">
      <c r="B12065" s="59" t="s">
        <v>20941</v>
      </c>
      <c r="C12065" s="7" t="s">
        <v>20942</v>
      </c>
      <c r="I12065" s="64"/>
      <c r="J12065" s="65"/>
      <c r="K12065" s="10"/>
      <c r="L12065" s="21">
        <v>56101.455747126434</v>
      </c>
      <c r="M12065" s="68"/>
      <c r="N12065" s="4"/>
    </row>
    <row r="12066" spans="2:14">
      <c r="B12066" s="59" t="s">
        <v>20943</v>
      </c>
      <c r="C12066" s="7" t="s">
        <v>20944</v>
      </c>
      <c r="I12066" s="64"/>
      <c r="J12066" s="65"/>
      <c r="K12066" s="10"/>
      <c r="L12066" s="21">
        <v>70723.732758620696</v>
      </c>
      <c r="M12066" s="68"/>
      <c r="N12066" s="4"/>
    </row>
    <row r="12067" spans="2:14">
      <c r="B12067" s="59" t="s">
        <v>20945</v>
      </c>
      <c r="C12067" s="7" t="s">
        <v>20946</v>
      </c>
      <c r="I12067" s="64"/>
      <c r="J12067" s="65"/>
      <c r="K12067" s="10"/>
      <c r="L12067" s="21">
        <v>73626.975862068968</v>
      </c>
      <c r="M12067" s="68"/>
      <c r="N12067" s="4"/>
    </row>
    <row r="12068" spans="2:14">
      <c r="B12068" s="59" t="s">
        <v>20947</v>
      </c>
      <c r="C12068" s="7" t="s">
        <v>20948</v>
      </c>
      <c r="I12068" s="64"/>
      <c r="J12068" s="65"/>
      <c r="K12068" s="10"/>
      <c r="L12068" s="21">
        <v>78583.955172413785</v>
      </c>
      <c r="M12068" s="68"/>
      <c r="N12068" s="4"/>
    </row>
    <row r="12069" spans="2:14">
      <c r="B12069" s="59" t="s">
        <v>20949</v>
      </c>
      <c r="C12069" s="7" t="s">
        <v>20950</v>
      </c>
      <c r="I12069" s="64"/>
      <c r="J12069" s="65"/>
      <c r="K12069" s="10"/>
      <c r="L12069" s="21">
        <v>75842.08793103449</v>
      </c>
      <c r="M12069" s="68"/>
      <c r="N12069" s="4"/>
    </row>
    <row r="12070" spans="2:14">
      <c r="B12070" s="59" t="s">
        <v>20951</v>
      </c>
      <c r="C12070" s="7" t="s">
        <v>20952</v>
      </c>
      <c r="I12070" s="64"/>
      <c r="J12070" s="65"/>
      <c r="K12070" s="10"/>
      <c r="L12070" s="21">
        <v>47270.948275862065</v>
      </c>
      <c r="M12070" s="68"/>
      <c r="N12070" s="4"/>
    </row>
    <row r="12071" spans="2:14">
      <c r="B12071" s="59" t="s">
        <v>20953</v>
      </c>
      <c r="C12071" s="7" t="s">
        <v>20954</v>
      </c>
      <c r="I12071" s="64"/>
      <c r="J12071" s="65"/>
      <c r="K12071" s="10"/>
      <c r="L12071" s="21">
        <v>49424.148850574711</v>
      </c>
      <c r="M12071" s="68"/>
      <c r="N12071" s="4"/>
    </row>
    <row r="12072" spans="2:14">
      <c r="B12072" s="59" t="s">
        <v>20955</v>
      </c>
      <c r="C12072" s="7" t="s">
        <v>20956</v>
      </c>
      <c r="I12072" s="64"/>
      <c r="J12072" s="65"/>
      <c r="K12072" s="10"/>
      <c r="L12072" s="21">
        <v>55236.217241379309</v>
      </c>
      <c r="M12072" s="68"/>
      <c r="N12072" s="4"/>
    </row>
    <row r="12073" spans="2:14">
      <c r="B12073" s="59" t="s">
        <v>20957</v>
      </c>
      <c r="C12073" s="7" t="s">
        <v>20958</v>
      </c>
      <c r="I12073" s="64"/>
      <c r="J12073" s="65"/>
      <c r="K12073" s="10"/>
      <c r="L12073" s="21">
        <v>48756.316666666666</v>
      </c>
      <c r="M12073" s="68"/>
      <c r="N12073" s="4"/>
    </row>
    <row r="12074" spans="2:14">
      <c r="B12074" s="59" t="s">
        <v>20959</v>
      </c>
      <c r="C12074" s="7" t="s">
        <v>20960</v>
      </c>
      <c r="I12074" s="64"/>
      <c r="J12074" s="65"/>
      <c r="K12074" s="10"/>
      <c r="L12074" s="21">
        <v>50883.636206896554</v>
      </c>
      <c r="M12074" s="68"/>
      <c r="N12074" s="4"/>
    </row>
    <row r="12075" spans="2:14">
      <c r="B12075" s="59" t="s">
        <v>20961</v>
      </c>
      <c r="C12075" s="7" t="s">
        <v>20962</v>
      </c>
      <c r="I12075" s="64"/>
      <c r="J12075" s="65"/>
      <c r="K12075" s="10"/>
      <c r="L12075" s="21">
        <v>58710.365517241386</v>
      </c>
      <c r="M12075" s="68"/>
      <c r="N12075" s="4"/>
    </row>
    <row r="12076" spans="2:14">
      <c r="B12076" s="59" t="s">
        <v>20963</v>
      </c>
      <c r="C12076" s="7" t="s">
        <v>20964</v>
      </c>
      <c r="I12076" s="64"/>
      <c r="J12076" s="65"/>
      <c r="K12076" s="10"/>
      <c r="L12076" s="21">
        <v>68826.805172413791</v>
      </c>
      <c r="M12076" s="68"/>
      <c r="N12076" s="4"/>
    </row>
    <row r="12077" spans="2:14">
      <c r="B12077" s="59" t="s">
        <v>20965</v>
      </c>
      <c r="C12077" s="7" t="s">
        <v>20966</v>
      </c>
      <c r="I12077" s="64"/>
      <c r="J12077" s="65"/>
      <c r="K12077" s="10"/>
      <c r="L12077" s="21">
        <v>76079.077011494257</v>
      </c>
      <c r="M12077" s="68"/>
      <c r="N12077" s="4"/>
    </row>
    <row r="12078" spans="2:14">
      <c r="B12078" s="59" t="s">
        <v>20967</v>
      </c>
      <c r="C12078" s="7" t="s">
        <v>20968</v>
      </c>
      <c r="I12078" s="64"/>
      <c r="J12078" s="65"/>
      <c r="K12078" s="10"/>
      <c r="L12078" s="21">
        <v>77028.555747126447</v>
      </c>
      <c r="M12078" s="68"/>
      <c r="N12078" s="4"/>
    </row>
    <row r="12079" spans="2:14">
      <c r="B12079" s="59" t="s">
        <v>20969</v>
      </c>
      <c r="C12079" s="7" t="s">
        <v>20970</v>
      </c>
      <c r="I12079" s="64"/>
      <c r="J12079" s="65"/>
      <c r="K12079" s="10"/>
      <c r="L12079" s="21">
        <v>73944.145402298847</v>
      </c>
      <c r="M12079" s="68"/>
      <c r="N12079" s="4"/>
    </row>
    <row r="12080" spans="2:14">
      <c r="B12080" s="59" t="s">
        <v>20971</v>
      </c>
      <c r="C12080" s="7" t="s">
        <v>20972</v>
      </c>
      <c r="I12080" s="64"/>
      <c r="J12080" s="65"/>
      <c r="K12080" s="10"/>
      <c r="L12080" s="21">
        <v>48199.620689655174</v>
      </c>
      <c r="M12080" s="68"/>
      <c r="N12080" s="4"/>
    </row>
    <row r="12081" spans="2:14">
      <c r="B12081" s="59" t="s">
        <v>20973</v>
      </c>
      <c r="C12081" s="7" t="s">
        <v>20974</v>
      </c>
      <c r="I12081" s="64"/>
      <c r="J12081" s="65"/>
      <c r="K12081" s="10"/>
      <c r="L12081" s="21">
        <v>50351.806321839082</v>
      </c>
      <c r="M12081" s="68"/>
      <c r="N12081" s="4"/>
    </row>
    <row r="12082" spans="2:14">
      <c r="B12082" s="59" t="s">
        <v>20975</v>
      </c>
      <c r="C12082" s="7" t="s">
        <v>20976</v>
      </c>
      <c r="I12082" s="64"/>
      <c r="J12082" s="65"/>
      <c r="K12082" s="10"/>
      <c r="L12082" s="21">
        <v>56163.36724137931</v>
      </c>
      <c r="M12082" s="68"/>
      <c r="N12082" s="4"/>
    </row>
    <row r="12083" spans="2:14">
      <c r="B12083" s="59" t="s">
        <v>20977</v>
      </c>
      <c r="C12083" s="7" t="s">
        <v>20978</v>
      </c>
      <c r="I12083" s="64"/>
      <c r="J12083" s="65"/>
      <c r="K12083" s="10"/>
      <c r="L12083" s="21">
        <v>49681.94425287356</v>
      </c>
      <c r="M12083" s="68"/>
      <c r="N12083" s="4"/>
    </row>
    <row r="12084" spans="2:14">
      <c r="B12084" s="59" t="s">
        <v>20979</v>
      </c>
      <c r="C12084" s="7" t="s">
        <v>20980</v>
      </c>
      <c r="I12084" s="64"/>
      <c r="J12084" s="65"/>
      <c r="K12084" s="10"/>
      <c r="L12084" s="21">
        <v>51809.771264367824</v>
      </c>
      <c r="M12084" s="68"/>
      <c r="N12084" s="4"/>
    </row>
    <row r="12085" spans="2:14">
      <c r="B12085" s="59" t="s">
        <v>20981</v>
      </c>
      <c r="C12085" s="7" t="s">
        <v>20982</v>
      </c>
      <c r="I12085" s="64"/>
      <c r="J12085" s="65"/>
      <c r="K12085" s="10"/>
      <c r="L12085" s="21">
        <v>59637.51551724138</v>
      </c>
      <c r="M12085" s="68"/>
      <c r="N12085" s="4"/>
    </row>
    <row r="12086" spans="2:14">
      <c r="B12086" s="59" t="s">
        <v>20983</v>
      </c>
      <c r="C12086" s="7" t="s">
        <v>20984</v>
      </c>
      <c r="I12086" s="64"/>
      <c r="J12086" s="65"/>
      <c r="K12086" s="10"/>
      <c r="L12086" s="21">
        <v>69703.715517241377</v>
      </c>
      <c r="M12086" s="68"/>
      <c r="N12086" s="4"/>
    </row>
    <row r="12087" spans="2:14">
      <c r="B12087" s="59" t="s">
        <v>20985</v>
      </c>
      <c r="C12087" s="7" t="s">
        <v>20986</v>
      </c>
      <c r="I12087" s="64"/>
      <c r="J12087" s="65"/>
      <c r="K12087" s="10"/>
      <c r="L12087" s="21">
        <v>77005.719540229882</v>
      </c>
      <c r="M12087" s="68"/>
      <c r="N12087" s="4"/>
    </row>
    <row r="12088" spans="2:14">
      <c r="B12088" s="59" t="s">
        <v>20987</v>
      </c>
      <c r="C12088" s="7" t="s">
        <v>20988</v>
      </c>
      <c r="I12088" s="64"/>
      <c r="J12088" s="65"/>
      <c r="K12088" s="10"/>
      <c r="L12088" s="21">
        <v>77954.690804597703</v>
      </c>
      <c r="M12088" s="68"/>
      <c r="N12088" s="4"/>
    </row>
    <row r="12089" spans="2:14">
      <c r="B12089" s="59" t="s">
        <v>20989</v>
      </c>
      <c r="C12089" s="7" t="s">
        <v>20990</v>
      </c>
      <c r="I12089" s="64"/>
      <c r="J12089" s="65"/>
      <c r="K12089" s="10"/>
      <c r="L12089" s="21">
        <v>74820.548275862064</v>
      </c>
      <c r="M12089" s="68"/>
      <c r="N12089" s="4"/>
    </row>
    <row r="12090" spans="2:14">
      <c r="B12090" s="59" t="s">
        <v>20991</v>
      </c>
      <c r="C12090" s="7" t="s">
        <v>20992</v>
      </c>
      <c r="I12090" s="64"/>
      <c r="J12090" s="65"/>
      <c r="K12090" s="10"/>
      <c r="L12090" s="21">
        <v>51445.914367816091</v>
      </c>
      <c r="M12090" s="68"/>
      <c r="N12090" s="4"/>
    </row>
    <row r="12091" spans="2:14">
      <c r="B12091" s="59" t="s">
        <v>20993</v>
      </c>
      <c r="C12091" s="7" t="s">
        <v>20994</v>
      </c>
      <c r="I12091" s="64"/>
      <c r="J12091" s="65"/>
      <c r="K12091" s="10"/>
      <c r="L12091" s="21">
        <v>54554.175862068965</v>
      </c>
      <c r="M12091" s="68"/>
      <c r="N12091" s="4"/>
    </row>
    <row r="12092" spans="2:14">
      <c r="B12092" s="59" t="s">
        <v>20995</v>
      </c>
      <c r="C12092" s="7" t="s">
        <v>20996</v>
      </c>
      <c r="I12092" s="64"/>
      <c r="J12092" s="65"/>
      <c r="K12092" s="10"/>
      <c r="L12092" s="21">
        <v>59561.394827586213</v>
      </c>
      <c r="M12092" s="68"/>
      <c r="N12092" s="4"/>
    </row>
    <row r="12093" spans="2:14">
      <c r="B12093" s="59" t="s">
        <v>20997</v>
      </c>
      <c r="C12093" s="7" t="s">
        <v>20998</v>
      </c>
      <c r="I12093" s="64"/>
      <c r="J12093" s="65"/>
      <c r="K12093" s="10"/>
      <c r="L12093" s="21">
        <v>52957.163793103449</v>
      </c>
      <c r="M12093" s="68"/>
      <c r="N12093" s="4"/>
    </row>
    <row r="12094" spans="2:14">
      <c r="B12094" s="59" t="s">
        <v>20999</v>
      </c>
      <c r="C12094" s="7" t="s">
        <v>21000</v>
      </c>
      <c r="I12094" s="64"/>
      <c r="J12094" s="65"/>
      <c r="K12094" s="10"/>
      <c r="L12094" s="21">
        <v>56842.871264367823</v>
      </c>
      <c r="M12094" s="68"/>
      <c r="N12094" s="4"/>
    </row>
    <row r="12095" spans="2:14">
      <c r="B12095" s="59" t="s">
        <v>21001</v>
      </c>
      <c r="C12095" s="7" t="s">
        <v>21002</v>
      </c>
      <c r="I12095" s="64"/>
      <c r="J12095" s="65"/>
      <c r="K12095" s="10"/>
      <c r="L12095" s="21">
        <v>63099.991954022989</v>
      </c>
      <c r="M12095" s="68"/>
      <c r="N12095" s="4"/>
    </row>
    <row r="12096" spans="2:14">
      <c r="B12096" s="59" t="s">
        <v>21003</v>
      </c>
      <c r="C12096" s="7" t="s">
        <v>21004</v>
      </c>
      <c r="I12096" s="64"/>
      <c r="J12096" s="65"/>
      <c r="K12096" s="10"/>
      <c r="L12096" s="21">
        <v>72744.483333333337</v>
      </c>
      <c r="M12096" s="68"/>
      <c r="N12096" s="4"/>
    </row>
    <row r="12097" spans="2:14">
      <c r="B12097" s="59" t="s">
        <v>21005</v>
      </c>
      <c r="C12097" s="7" t="s">
        <v>21006</v>
      </c>
      <c r="I12097" s="64"/>
      <c r="J12097" s="65"/>
      <c r="K12097" s="10"/>
      <c r="L12097" s="21">
        <v>80799.067241379322</v>
      </c>
      <c r="M12097" s="68"/>
      <c r="N12097" s="4"/>
    </row>
    <row r="12098" spans="2:14">
      <c r="B12098" s="59" t="s">
        <v>21007</v>
      </c>
      <c r="C12098" s="7" t="s">
        <v>21008</v>
      </c>
      <c r="I12098" s="64"/>
      <c r="J12098" s="65"/>
      <c r="K12098" s="10"/>
      <c r="L12098" s="21">
        <v>85803.748850574717</v>
      </c>
      <c r="M12098" s="68"/>
      <c r="N12098" s="4"/>
    </row>
    <row r="12099" spans="2:14">
      <c r="B12099" s="59" t="s">
        <v>21009</v>
      </c>
      <c r="C12099" s="7" t="s">
        <v>21010</v>
      </c>
      <c r="I12099" s="64"/>
      <c r="J12099" s="65"/>
      <c r="K12099" s="10"/>
      <c r="L12099" s="21">
        <v>77861.316091954024</v>
      </c>
      <c r="M12099" s="68"/>
      <c r="N12099" s="4"/>
    </row>
    <row r="12100" spans="2:14">
      <c r="B12100" s="59" t="s">
        <v>21011</v>
      </c>
      <c r="C12100" s="7" t="s">
        <v>21012</v>
      </c>
      <c r="I12100" s="64"/>
      <c r="J12100" s="65"/>
      <c r="K12100" s="10"/>
      <c r="L12100" s="21">
        <v>51325.136206896546</v>
      </c>
      <c r="M12100" s="68"/>
      <c r="N12100" s="4"/>
    </row>
    <row r="12101" spans="2:14">
      <c r="B12101" s="59" t="s">
        <v>21013</v>
      </c>
      <c r="C12101" s="7" t="s">
        <v>21014</v>
      </c>
      <c r="I12101" s="64"/>
      <c r="J12101" s="65"/>
      <c r="K12101" s="10"/>
      <c r="L12101" s="21">
        <v>53477.321839080454</v>
      </c>
      <c r="M12101" s="68"/>
      <c r="N12101" s="4"/>
    </row>
    <row r="12102" spans="2:14">
      <c r="B12102" s="59" t="s">
        <v>21015</v>
      </c>
      <c r="C12102" s="7" t="s">
        <v>21016</v>
      </c>
      <c r="I12102" s="64"/>
      <c r="J12102" s="65"/>
      <c r="K12102" s="10"/>
      <c r="L12102" s="21">
        <v>59289.897701149428</v>
      </c>
      <c r="M12102" s="68"/>
      <c r="N12102" s="4"/>
    </row>
    <row r="12103" spans="2:14">
      <c r="B12103" s="59" t="s">
        <v>21017</v>
      </c>
      <c r="C12103" s="7" t="s">
        <v>21018</v>
      </c>
      <c r="I12103" s="64"/>
      <c r="J12103" s="65"/>
      <c r="K12103" s="10"/>
      <c r="L12103" s="21">
        <v>52807.967241379309</v>
      </c>
      <c r="M12103" s="68"/>
      <c r="N12103" s="4"/>
    </row>
    <row r="12104" spans="2:14">
      <c r="B12104" s="59" t="s">
        <v>21019</v>
      </c>
      <c r="C12104" s="7" t="s">
        <v>21020</v>
      </c>
      <c r="I12104" s="64"/>
      <c r="J12104" s="65"/>
      <c r="K12104" s="10"/>
      <c r="L12104" s="21">
        <v>54937.824137931035</v>
      </c>
      <c r="M12104" s="68"/>
      <c r="N12104" s="4"/>
    </row>
    <row r="12105" spans="2:14">
      <c r="B12105" s="59" t="s">
        <v>21021</v>
      </c>
      <c r="C12105" s="7" t="s">
        <v>21022</v>
      </c>
      <c r="I12105" s="64"/>
      <c r="J12105" s="65"/>
      <c r="K12105" s="10"/>
      <c r="L12105" s="21">
        <v>62761.508620689652</v>
      </c>
      <c r="M12105" s="68"/>
      <c r="N12105" s="4"/>
    </row>
    <row r="12106" spans="2:14">
      <c r="B12106" s="59" t="s">
        <v>21023</v>
      </c>
      <c r="C12106" s="7" t="s">
        <v>21024</v>
      </c>
      <c r="I12106" s="64"/>
      <c r="J12106" s="65"/>
      <c r="K12106" s="10"/>
      <c r="L12106" s="21">
        <v>72660.750574712642</v>
      </c>
      <c r="M12106" s="68"/>
      <c r="N12106" s="4"/>
    </row>
    <row r="12107" spans="2:14">
      <c r="B12107" s="59" t="s">
        <v>21025</v>
      </c>
      <c r="C12107" s="7" t="s">
        <v>21026</v>
      </c>
      <c r="I12107" s="64"/>
      <c r="J12107" s="65"/>
      <c r="K12107" s="10"/>
      <c r="L12107" s="21">
        <v>80131.235057471262</v>
      </c>
      <c r="M12107" s="68"/>
      <c r="N12107" s="4"/>
    </row>
    <row r="12108" spans="2:14">
      <c r="B12108" s="59" t="s">
        <v>21027</v>
      </c>
      <c r="C12108" s="7" t="s">
        <v>21028</v>
      </c>
      <c r="I12108" s="64"/>
      <c r="J12108" s="65"/>
      <c r="K12108" s="10"/>
      <c r="L12108" s="21">
        <v>81081.221264367821</v>
      </c>
      <c r="M12108" s="68"/>
      <c r="N12108" s="4"/>
    </row>
    <row r="12109" spans="2:14">
      <c r="B12109" s="59" t="s">
        <v>21029</v>
      </c>
      <c r="C12109" s="7" t="s">
        <v>21030</v>
      </c>
      <c r="I12109" s="64"/>
      <c r="J12109" s="65"/>
      <c r="K12109" s="10"/>
      <c r="L12109" s="21">
        <v>77778.598275862067</v>
      </c>
      <c r="M12109" s="68"/>
      <c r="N12109" s="4"/>
    </row>
    <row r="12110" spans="2:14">
      <c r="B12110" s="59" t="s">
        <v>21031</v>
      </c>
      <c r="C12110" s="7" t="s">
        <v>21032</v>
      </c>
      <c r="I12110" s="64"/>
      <c r="J12110" s="65"/>
      <c r="K12110" s="10"/>
      <c r="L12110" s="21">
        <v>52333.989080459774</v>
      </c>
      <c r="M12110" s="68"/>
      <c r="N12110" s="4"/>
    </row>
    <row r="12111" spans="2:14">
      <c r="B12111" s="59" t="s">
        <v>21033</v>
      </c>
      <c r="C12111" s="7" t="s">
        <v>21034</v>
      </c>
      <c r="I12111" s="64"/>
      <c r="J12111" s="65"/>
      <c r="K12111" s="10"/>
      <c r="L12111" s="21">
        <v>54485.159770114944</v>
      </c>
      <c r="M12111" s="68"/>
      <c r="N12111" s="4"/>
    </row>
    <row r="12112" spans="2:14">
      <c r="B12112" s="59" t="s">
        <v>21035</v>
      </c>
      <c r="C12112" s="7" t="s">
        <v>21036</v>
      </c>
      <c r="I12112" s="64"/>
      <c r="J12112" s="65"/>
      <c r="K12112" s="10"/>
      <c r="L12112" s="21">
        <v>60296.213218390811</v>
      </c>
      <c r="M12112" s="68"/>
      <c r="N12112" s="4"/>
    </row>
    <row r="12113" spans="2:14">
      <c r="B12113" s="59" t="s">
        <v>21037</v>
      </c>
      <c r="C12113" s="7" t="s">
        <v>21038</v>
      </c>
      <c r="I12113" s="64"/>
      <c r="J12113" s="65"/>
      <c r="K12113" s="10"/>
      <c r="L12113" s="21">
        <v>53815.297701149429</v>
      </c>
      <c r="M12113" s="68"/>
      <c r="N12113" s="4"/>
    </row>
    <row r="12114" spans="2:14">
      <c r="B12114" s="59" t="s">
        <v>21039</v>
      </c>
      <c r="C12114" s="7" t="s">
        <v>21040</v>
      </c>
      <c r="I12114" s="64"/>
      <c r="J12114" s="65"/>
      <c r="K12114" s="10"/>
      <c r="L12114" s="21">
        <v>55945.154597701148</v>
      </c>
      <c r="M12114" s="68"/>
      <c r="N12114" s="4"/>
    </row>
    <row r="12115" spans="2:14">
      <c r="B12115" s="59" t="s">
        <v>21041</v>
      </c>
      <c r="C12115" s="7" t="s">
        <v>21042</v>
      </c>
      <c r="I12115" s="64"/>
      <c r="J12115" s="65"/>
      <c r="K12115" s="10"/>
      <c r="L12115" s="21">
        <v>63769.854022988504</v>
      </c>
      <c r="M12115" s="68"/>
      <c r="N12115" s="4"/>
    </row>
    <row r="12116" spans="2:14">
      <c r="B12116" s="59" t="s">
        <v>21043</v>
      </c>
      <c r="C12116" s="7" t="s">
        <v>21044</v>
      </c>
      <c r="I12116" s="64"/>
      <c r="J12116" s="65"/>
      <c r="K12116" s="10"/>
      <c r="L12116" s="21">
        <v>73614.28908045977</v>
      </c>
      <c r="M12116" s="68"/>
      <c r="N12116" s="4"/>
    </row>
    <row r="12117" spans="2:14">
      <c r="B12117" s="59" t="s">
        <v>21045</v>
      </c>
      <c r="C12117" s="7" t="s">
        <v>21046</v>
      </c>
      <c r="I12117" s="64"/>
      <c r="J12117" s="65"/>
      <c r="K12117" s="10"/>
      <c r="L12117" s="21">
        <v>81139.072988505737</v>
      </c>
      <c r="M12117" s="68"/>
      <c r="N12117" s="4"/>
    </row>
    <row r="12118" spans="2:14">
      <c r="B12118" s="59" t="s">
        <v>21047</v>
      </c>
      <c r="C12118" s="7" t="s">
        <v>21048</v>
      </c>
      <c r="I12118" s="64"/>
      <c r="J12118" s="65"/>
      <c r="K12118" s="10"/>
      <c r="L12118" s="21">
        <v>82089.059195402297</v>
      </c>
      <c r="M12118" s="68"/>
      <c r="N12118" s="4"/>
    </row>
    <row r="12119" spans="2:14">
      <c r="B12119" s="59" t="s">
        <v>21049</v>
      </c>
      <c r="C12119" s="7" t="s">
        <v>21050</v>
      </c>
      <c r="I12119" s="64"/>
      <c r="J12119" s="65"/>
      <c r="K12119" s="10"/>
      <c r="L12119" s="21">
        <v>78732.644252873564</v>
      </c>
      <c r="M12119" s="68"/>
      <c r="N12119" s="4"/>
    </row>
    <row r="12120" spans="2:14">
      <c r="B12120" s="59" t="s">
        <v>21051</v>
      </c>
      <c r="C12120" s="7" t="s">
        <v>21052</v>
      </c>
      <c r="I12120" s="64"/>
      <c r="J12120" s="65"/>
      <c r="K12120" s="10"/>
      <c r="L12120" s="21">
        <v>58160.774137931039</v>
      </c>
      <c r="M12120" s="68"/>
      <c r="N12120" s="4"/>
    </row>
    <row r="12121" spans="2:14">
      <c r="B12121" s="59" t="s">
        <v>21053</v>
      </c>
      <c r="C12121" s="7" t="s">
        <v>21054</v>
      </c>
      <c r="I12121" s="64"/>
      <c r="J12121" s="65"/>
      <c r="K12121" s="10"/>
      <c r="L12121" s="21">
        <v>61238.079885057472</v>
      </c>
      <c r="M12121" s="68"/>
      <c r="N12121" s="4"/>
    </row>
    <row r="12122" spans="2:14">
      <c r="B12122" s="59" t="s">
        <v>21055</v>
      </c>
      <c r="C12122" s="7" t="s">
        <v>21056</v>
      </c>
      <c r="I12122" s="64"/>
      <c r="J12122" s="65"/>
      <c r="K12122" s="10"/>
      <c r="L12122" s="21">
        <v>66196.074137931035</v>
      </c>
      <c r="M12122" s="68"/>
      <c r="N12122" s="4"/>
    </row>
    <row r="12123" spans="2:14">
      <c r="B12123" s="59" t="s">
        <v>21057</v>
      </c>
      <c r="C12123" s="7" t="s">
        <v>21058</v>
      </c>
      <c r="I12123" s="64"/>
      <c r="J12123" s="65"/>
      <c r="K12123" s="10"/>
      <c r="L12123" s="21">
        <v>59656.799425287361</v>
      </c>
      <c r="M12123" s="68"/>
      <c r="N12123" s="4"/>
    </row>
    <row r="12124" spans="2:14">
      <c r="B12124" s="59" t="s">
        <v>21059</v>
      </c>
      <c r="C12124" s="7" t="s">
        <v>21060</v>
      </c>
      <c r="I12124" s="64"/>
      <c r="J12124" s="65"/>
      <c r="K12124" s="10"/>
      <c r="L12124" s="21">
        <v>63503.939080459772</v>
      </c>
      <c r="M12124" s="68"/>
      <c r="N12124" s="4"/>
    </row>
    <row r="12125" spans="2:14">
      <c r="B12125" s="59" t="s">
        <v>21061</v>
      </c>
      <c r="C12125" s="7" t="s">
        <v>21062</v>
      </c>
      <c r="I12125" s="64"/>
      <c r="J12125" s="65"/>
      <c r="K12125" s="10"/>
      <c r="L12125" s="21">
        <v>69701.685632183915</v>
      </c>
      <c r="M12125" s="68"/>
      <c r="N12125" s="4"/>
    </row>
    <row r="12126" spans="2:14">
      <c r="B12126" s="59" t="s">
        <v>21063</v>
      </c>
      <c r="C12126" s="7" t="s">
        <v>21064</v>
      </c>
      <c r="I12126" s="64"/>
      <c r="J12126" s="65"/>
      <c r="K12126" s="10"/>
      <c r="L12126" s="21">
        <v>76822.522413793107</v>
      </c>
      <c r="M12126" s="68"/>
      <c r="N12126" s="4"/>
    </row>
    <row r="12127" spans="2:14">
      <c r="B12127" s="59" t="s">
        <v>21065</v>
      </c>
      <c r="C12127" s="7" t="s">
        <v>21066</v>
      </c>
      <c r="I12127" s="64"/>
      <c r="J12127" s="65"/>
      <c r="K12127" s="10"/>
      <c r="L12127" s="21">
        <v>87227.713218390796</v>
      </c>
      <c r="M12127" s="68"/>
      <c r="N12127" s="4"/>
    </row>
    <row r="12128" spans="2:14">
      <c r="B12128" s="59" t="s">
        <v>21067</v>
      </c>
      <c r="C12128" s="7" t="s">
        <v>21068</v>
      </c>
      <c r="I12128" s="64"/>
      <c r="J12128" s="65"/>
      <c r="K12128" s="10"/>
      <c r="L12128" s="21">
        <v>92185.2</v>
      </c>
      <c r="M12128" s="68"/>
      <c r="N12128" s="4"/>
    </row>
    <row r="12129" spans="2:14">
      <c r="B12129" s="59" t="s">
        <v>21069</v>
      </c>
      <c r="C12129" s="7" t="s">
        <v>21070</v>
      </c>
      <c r="I12129" s="64"/>
      <c r="J12129" s="65"/>
      <c r="K12129" s="10"/>
      <c r="L12129" s="21">
        <v>81940.877586206901</v>
      </c>
      <c r="M12129" s="68"/>
      <c r="N12129" s="4"/>
    </row>
    <row r="12130" spans="2:14">
      <c r="B12130" s="59" t="s">
        <v>21071</v>
      </c>
      <c r="C12130" s="7" t="s">
        <v>21072</v>
      </c>
      <c r="I12130" s="64"/>
      <c r="J12130" s="65"/>
      <c r="K12130" s="10"/>
      <c r="L12130" s="21">
        <v>45858.14827586207</v>
      </c>
      <c r="M12130" s="68"/>
      <c r="N12130" s="4"/>
    </row>
    <row r="12131" spans="2:14">
      <c r="B12131" s="59" t="s">
        <v>21073</v>
      </c>
      <c r="C12131" s="7" t="s">
        <v>21074</v>
      </c>
      <c r="I12131" s="64"/>
      <c r="J12131" s="65"/>
      <c r="K12131" s="10"/>
      <c r="L12131" s="21">
        <v>48715.718965517241</v>
      </c>
      <c r="M12131" s="68"/>
      <c r="N12131" s="4"/>
    </row>
    <row r="12132" spans="2:14">
      <c r="B12132" s="59" t="s">
        <v>21075</v>
      </c>
      <c r="C12132" s="7" t="s">
        <v>21076</v>
      </c>
      <c r="I12132" s="64"/>
      <c r="J12132" s="65"/>
      <c r="K12132" s="10"/>
      <c r="L12132" s="21">
        <v>53319.498275862068</v>
      </c>
      <c r="M12132" s="68"/>
      <c r="N12132" s="4"/>
    </row>
    <row r="12133" spans="2:14">
      <c r="B12133" s="59" t="s">
        <v>21077</v>
      </c>
      <c r="C12133" s="7" t="s">
        <v>21078</v>
      </c>
      <c r="I12133" s="64"/>
      <c r="J12133" s="65"/>
      <c r="K12133" s="10"/>
      <c r="L12133" s="21">
        <v>47248.112068965514</v>
      </c>
      <c r="M12133" s="68"/>
      <c r="N12133" s="4"/>
    </row>
    <row r="12134" spans="2:14">
      <c r="B12134" s="59" t="s">
        <v>21079</v>
      </c>
      <c r="C12134" s="7" t="s">
        <v>21080</v>
      </c>
      <c r="I12134" s="64"/>
      <c r="J12134" s="65"/>
      <c r="K12134" s="10"/>
      <c r="L12134" s="21">
        <v>50819.18735632184</v>
      </c>
      <c r="M12134" s="68"/>
      <c r="N12134" s="4"/>
    </row>
    <row r="12135" spans="2:14">
      <c r="B12135" s="59" t="s">
        <v>21081</v>
      </c>
      <c r="C12135" s="7" t="s">
        <v>21082</v>
      </c>
      <c r="I12135" s="64"/>
      <c r="J12135" s="65"/>
      <c r="K12135" s="10"/>
      <c r="L12135" s="21">
        <v>56573.911494252876</v>
      </c>
      <c r="M12135" s="68"/>
      <c r="N12135" s="4"/>
    </row>
    <row r="12136" spans="2:14">
      <c r="B12136" s="59" t="s">
        <v>21083</v>
      </c>
      <c r="C12136" s="7" t="s">
        <v>21084</v>
      </c>
      <c r="I12136" s="64"/>
      <c r="J12136" s="65"/>
      <c r="K12136" s="10"/>
      <c r="L12136" s="21">
        <v>72859.17183908046</v>
      </c>
      <c r="M12136" s="68"/>
      <c r="N12136" s="4"/>
    </row>
    <row r="12137" spans="2:14">
      <c r="B12137" s="59" t="s">
        <v>21085</v>
      </c>
      <c r="C12137" s="7" t="s">
        <v>21086</v>
      </c>
      <c r="I12137" s="64"/>
      <c r="J12137" s="65"/>
      <c r="K12137" s="10"/>
      <c r="L12137" s="21">
        <v>72846.992528735631</v>
      </c>
      <c r="M12137" s="68"/>
      <c r="N12137" s="4"/>
    </row>
    <row r="12138" spans="2:14">
      <c r="B12138" s="59" t="s">
        <v>21087</v>
      </c>
      <c r="C12138" s="7" t="s">
        <v>21088</v>
      </c>
      <c r="I12138" s="64"/>
      <c r="J12138" s="65"/>
      <c r="K12138" s="10"/>
      <c r="L12138" s="21">
        <v>77450.264367816082</v>
      </c>
      <c r="M12138" s="68"/>
      <c r="N12138" s="4"/>
    </row>
    <row r="12139" spans="2:14">
      <c r="B12139" s="59" t="s">
        <v>21089</v>
      </c>
      <c r="C12139" s="7" t="s">
        <v>21090</v>
      </c>
      <c r="I12139" s="64"/>
      <c r="J12139" s="65"/>
      <c r="K12139" s="10"/>
      <c r="L12139" s="21">
        <v>77977.019540229885</v>
      </c>
      <c r="M12139" s="68"/>
      <c r="N12139" s="4"/>
    </row>
    <row r="12140" spans="2:14">
      <c r="B12140" s="59" t="s">
        <v>21091</v>
      </c>
      <c r="C12140" s="7" t="s">
        <v>21092</v>
      </c>
      <c r="I12140" s="64"/>
      <c r="J12140" s="65"/>
      <c r="K12140" s="10"/>
      <c r="L12140" s="21">
        <v>40417.548850574713</v>
      </c>
      <c r="M12140" s="68"/>
      <c r="N12140" s="4"/>
    </row>
    <row r="12141" spans="2:14">
      <c r="B12141" s="59" t="s">
        <v>21093</v>
      </c>
      <c r="C12141" s="7" t="s">
        <v>21094</v>
      </c>
      <c r="I12141" s="64"/>
      <c r="J12141" s="65"/>
      <c r="K12141" s="10"/>
      <c r="L12141" s="21">
        <v>43435.987931034484</v>
      </c>
      <c r="M12141" s="68"/>
      <c r="N12141" s="4"/>
    </row>
    <row r="12142" spans="2:14">
      <c r="B12142" s="59" t="s">
        <v>21095</v>
      </c>
      <c r="C12142" s="7" t="s">
        <v>21096</v>
      </c>
      <c r="I12142" s="64"/>
      <c r="J12142" s="65"/>
      <c r="K12142" s="10"/>
      <c r="L12142" s="21">
        <v>48298.577586206891</v>
      </c>
      <c r="M12142" s="68"/>
      <c r="N12142" s="4"/>
    </row>
    <row r="12143" spans="2:14">
      <c r="B12143" s="59" t="s">
        <v>21097</v>
      </c>
      <c r="C12143" s="7" t="s">
        <v>21098</v>
      </c>
      <c r="I12143" s="64"/>
      <c r="J12143" s="65"/>
      <c r="K12143" s="10"/>
      <c r="L12143" s="21">
        <v>41885.155747126439</v>
      </c>
      <c r="M12143" s="68"/>
      <c r="N12143" s="4"/>
    </row>
    <row r="12144" spans="2:14">
      <c r="B12144" s="59" t="s">
        <v>21099</v>
      </c>
      <c r="C12144" s="7" t="s">
        <v>21100</v>
      </c>
      <c r="I12144" s="64"/>
      <c r="J12144" s="65"/>
      <c r="K12144" s="10"/>
      <c r="L12144" s="21">
        <v>45657.697126436782</v>
      </c>
      <c r="M12144" s="68"/>
      <c r="N12144" s="4"/>
    </row>
    <row r="12145" spans="2:14">
      <c r="B12145" s="59" t="s">
        <v>21101</v>
      </c>
      <c r="C12145" s="7" t="s">
        <v>21102</v>
      </c>
      <c r="I12145" s="64"/>
      <c r="J12145" s="65"/>
      <c r="K12145" s="10"/>
      <c r="L12145" s="21">
        <v>51733.143103448274</v>
      </c>
      <c r="M12145" s="68"/>
      <c r="N12145" s="4"/>
    </row>
    <row r="12146" spans="2:14">
      <c r="B12146" s="59" t="s">
        <v>21103</v>
      </c>
      <c r="C12146" s="7" t="s">
        <v>21104</v>
      </c>
      <c r="I12146" s="64"/>
      <c r="J12146" s="65"/>
      <c r="K12146" s="10"/>
      <c r="L12146" s="21">
        <v>74552.603448275855</v>
      </c>
      <c r="M12146" s="68"/>
      <c r="N12146" s="4"/>
    </row>
    <row r="12147" spans="2:14">
      <c r="B12147" s="59" t="s">
        <v>21105</v>
      </c>
      <c r="C12147" s="7" t="s">
        <v>21106</v>
      </c>
      <c r="I12147" s="64"/>
      <c r="J12147" s="65"/>
      <c r="K12147" s="10"/>
      <c r="L12147" s="21">
        <v>70293.904597701156</v>
      </c>
      <c r="M12147" s="68"/>
      <c r="N12147" s="4"/>
    </row>
    <row r="12148" spans="2:14">
      <c r="B12148" s="59" t="s">
        <v>21107</v>
      </c>
      <c r="C12148" s="7" t="s">
        <v>21108</v>
      </c>
      <c r="I12148" s="64"/>
      <c r="J12148" s="65"/>
      <c r="K12148" s="10"/>
      <c r="L12148" s="21">
        <v>75252.40632183908</v>
      </c>
      <c r="M12148" s="68"/>
      <c r="N12148" s="4"/>
    </row>
    <row r="12149" spans="2:14">
      <c r="B12149" s="59" t="s">
        <v>21109</v>
      </c>
      <c r="C12149" s="7" t="s">
        <v>21110</v>
      </c>
      <c r="I12149" s="64"/>
      <c r="J12149" s="65"/>
      <c r="K12149" s="10"/>
      <c r="L12149" s="21">
        <v>79668.928735632173</v>
      </c>
      <c r="M12149" s="68"/>
      <c r="N12149" s="4"/>
    </row>
    <row r="12150" spans="2:14">
      <c r="B12150" s="59" t="s">
        <v>21111</v>
      </c>
      <c r="C12150" s="7" t="s">
        <v>21112</v>
      </c>
      <c r="I12150" s="64"/>
      <c r="J12150" s="65"/>
      <c r="K12150" s="10"/>
      <c r="L12150" s="21">
        <v>44752.87586206897</v>
      </c>
      <c r="M12150" s="68"/>
      <c r="N12150" s="4"/>
    </row>
    <row r="12151" spans="2:14">
      <c r="B12151" s="59" t="s">
        <v>21113</v>
      </c>
      <c r="C12151" s="7" t="s">
        <v>21114</v>
      </c>
      <c r="I12151" s="64"/>
      <c r="J12151" s="65"/>
      <c r="K12151" s="10"/>
      <c r="L12151" s="21">
        <v>47768.777586206896</v>
      </c>
      <c r="M12151" s="68"/>
      <c r="N12151" s="4"/>
    </row>
    <row r="12152" spans="2:14">
      <c r="B12152" s="59" t="s">
        <v>21115</v>
      </c>
      <c r="C12152" s="7" t="s">
        <v>21116</v>
      </c>
      <c r="I12152" s="64"/>
      <c r="J12152" s="65"/>
      <c r="K12152" s="10"/>
      <c r="L12152" s="21">
        <v>52628.322413793103</v>
      </c>
      <c r="M12152" s="68"/>
      <c r="N12152" s="4"/>
    </row>
    <row r="12153" spans="2:14">
      <c r="B12153" s="59" t="s">
        <v>21117</v>
      </c>
      <c r="C12153" s="7" t="s">
        <v>21118</v>
      </c>
      <c r="I12153" s="64"/>
      <c r="J12153" s="65"/>
      <c r="K12153" s="10"/>
      <c r="L12153" s="21">
        <v>46218.452873563219</v>
      </c>
      <c r="M12153" s="68"/>
      <c r="N12153" s="4"/>
    </row>
    <row r="12154" spans="2:14">
      <c r="B12154" s="59" t="s">
        <v>21119</v>
      </c>
      <c r="C12154" s="7" t="s">
        <v>21120</v>
      </c>
      <c r="I12154" s="64"/>
      <c r="J12154" s="65"/>
      <c r="K12154" s="10"/>
      <c r="L12154" s="21">
        <v>49990.994252873563</v>
      </c>
      <c r="M12154" s="68"/>
      <c r="N12154" s="4"/>
    </row>
    <row r="12155" spans="2:14">
      <c r="B12155" s="59" t="s">
        <v>21121</v>
      </c>
      <c r="C12155" s="7" t="s">
        <v>21122</v>
      </c>
      <c r="I12155" s="64"/>
      <c r="J12155" s="65"/>
      <c r="K12155" s="10"/>
      <c r="L12155" s="21">
        <v>56065.425287356324</v>
      </c>
      <c r="M12155" s="68"/>
      <c r="N12155" s="4"/>
    </row>
    <row r="12156" spans="2:14">
      <c r="B12156" s="59" t="s">
        <v>21123</v>
      </c>
      <c r="C12156" s="7" t="s">
        <v>21124</v>
      </c>
      <c r="I12156" s="64"/>
      <c r="J12156" s="65"/>
      <c r="K12156" s="10"/>
      <c r="L12156" s="21">
        <v>77019.928735632187</v>
      </c>
      <c r="M12156" s="68"/>
      <c r="N12156" s="4"/>
    </row>
    <row r="12157" spans="2:14">
      <c r="B12157" s="59" t="s">
        <v>21125</v>
      </c>
      <c r="C12157" s="7" t="s">
        <v>21126</v>
      </c>
      <c r="I12157" s="64"/>
      <c r="J12157" s="65"/>
      <c r="K12157" s="10"/>
      <c r="L12157" s="21">
        <v>73247.894827586206</v>
      </c>
      <c r="M12157" s="68"/>
      <c r="N12157" s="4"/>
    </row>
    <row r="12158" spans="2:14">
      <c r="B12158" s="59" t="s">
        <v>21127</v>
      </c>
      <c r="C12158" s="7" t="s">
        <v>21128</v>
      </c>
      <c r="I12158" s="64"/>
      <c r="J12158" s="65"/>
      <c r="K12158" s="10"/>
      <c r="L12158" s="21">
        <v>78107.947126436789</v>
      </c>
      <c r="M12158" s="68"/>
      <c r="N12158" s="4"/>
    </row>
    <row r="12159" spans="2:14">
      <c r="B12159" s="59" t="s">
        <v>21129</v>
      </c>
      <c r="C12159" s="7" t="s">
        <v>21130</v>
      </c>
      <c r="I12159" s="64"/>
      <c r="J12159" s="65"/>
      <c r="K12159" s="10"/>
      <c r="L12159" s="21">
        <v>82136.761494252874</v>
      </c>
      <c r="M12159" s="68"/>
      <c r="N12159" s="4"/>
    </row>
    <row r="12160" spans="2:14">
      <c r="B12160" s="59" t="s">
        <v>21131</v>
      </c>
      <c r="C12160" s="7" t="s">
        <v>21132</v>
      </c>
      <c r="I12160" s="64"/>
      <c r="J12160" s="65"/>
      <c r="K12160" s="10"/>
      <c r="L12160" s="21">
        <v>46794.432758620685</v>
      </c>
      <c r="M12160" s="68"/>
      <c r="N12160" s="4"/>
    </row>
    <row r="12161" spans="2:14">
      <c r="B12161" s="59" t="s">
        <v>21133</v>
      </c>
      <c r="C12161" s="7" t="s">
        <v>21134</v>
      </c>
      <c r="I12161" s="64"/>
      <c r="J12161" s="65"/>
      <c r="K12161" s="10"/>
      <c r="L12161" s="21">
        <v>49709.855172413794</v>
      </c>
      <c r="M12161" s="68"/>
      <c r="N12161" s="4"/>
    </row>
    <row r="12162" spans="2:14">
      <c r="B12162" s="59" t="s">
        <v>21135</v>
      </c>
      <c r="C12162" s="7" t="s">
        <v>21136</v>
      </c>
      <c r="I12162" s="64"/>
      <c r="J12162" s="65"/>
      <c r="K12162" s="10"/>
      <c r="L12162" s="21">
        <v>54408.024137931032</v>
      </c>
      <c r="M12162" s="68"/>
      <c r="N12162" s="4"/>
    </row>
    <row r="12163" spans="2:14">
      <c r="B12163" s="59" t="s">
        <v>21137</v>
      </c>
      <c r="C12163" s="7" t="s">
        <v>21138</v>
      </c>
      <c r="I12163" s="64"/>
      <c r="J12163" s="65"/>
      <c r="K12163" s="10"/>
      <c r="L12163" s="21">
        <v>48211.8</v>
      </c>
      <c r="M12163" s="68"/>
      <c r="N12163" s="4"/>
    </row>
    <row r="12164" spans="2:14">
      <c r="B12164" s="59" t="s">
        <v>21139</v>
      </c>
      <c r="C12164" s="7" t="s">
        <v>21140</v>
      </c>
      <c r="I12164" s="64"/>
      <c r="J12164" s="65"/>
      <c r="K12164" s="10"/>
      <c r="L12164" s="21">
        <v>51855.951149425287</v>
      </c>
      <c r="M12164" s="68"/>
      <c r="N12164" s="4"/>
    </row>
    <row r="12165" spans="2:14">
      <c r="B12165" s="59" t="s">
        <v>21141</v>
      </c>
      <c r="C12165" s="7" t="s">
        <v>21142</v>
      </c>
      <c r="I12165" s="64"/>
      <c r="J12165" s="65"/>
      <c r="K12165" s="10"/>
      <c r="L12165" s="21">
        <v>57728.916091954023</v>
      </c>
      <c r="M12165" s="68"/>
      <c r="N12165" s="4"/>
    </row>
    <row r="12166" spans="2:14">
      <c r="B12166" s="59" t="s">
        <v>21143</v>
      </c>
      <c r="C12166" s="7" t="s">
        <v>21144</v>
      </c>
      <c r="I12166" s="64"/>
      <c r="J12166" s="65"/>
      <c r="K12166" s="10"/>
      <c r="L12166" s="21">
        <v>73926.383908045973</v>
      </c>
      <c r="M12166" s="68"/>
      <c r="N12166" s="4"/>
    </row>
    <row r="12167" spans="2:14">
      <c r="B12167" s="59" t="s">
        <v>21145</v>
      </c>
      <c r="C12167" s="7" t="s">
        <v>21146</v>
      </c>
      <c r="I12167" s="64"/>
      <c r="J12167" s="65"/>
      <c r="K12167" s="10"/>
      <c r="L12167" s="21">
        <v>74333.375862068977</v>
      </c>
      <c r="M12167" s="68"/>
      <c r="N12167" s="4"/>
    </row>
    <row r="12168" spans="2:14">
      <c r="B12168" s="59" t="s">
        <v>21147</v>
      </c>
      <c r="C12168" s="7" t="s">
        <v>21148</v>
      </c>
      <c r="I12168" s="64"/>
      <c r="J12168" s="65"/>
      <c r="K12168" s="10"/>
      <c r="L12168" s="21">
        <v>79031.544827586215</v>
      </c>
      <c r="M12168" s="68"/>
      <c r="N12168" s="4"/>
    </row>
    <row r="12169" spans="2:14">
      <c r="B12169" s="59" t="s">
        <v>21149</v>
      </c>
      <c r="C12169" s="7" t="s">
        <v>21150</v>
      </c>
      <c r="I12169" s="64"/>
      <c r="J12169" s="65"/>
      <c r="K12169" s="10"/>
      <c r="L12169" s="21">
        <v>79044.231609195398</v>
      </c>
      <c r="M12169" s="68"/>
      <c r="N12169" s="4"/>
    </row>
    <row r="12170" spans="2:14">
      <c r="B12170" s="59" t="s">
        <v>21151</v>
      </c>
      <c r="C12170" s="7" t="s">
        <v>21152</v>
      </c>
      <c r="I12170" s="64"/>
      <c r="J12170" s="65"/>
      <c r="K12170" s="10"/>
      <c r="L12170" s="21">
        <v>44545.320114942529</v>
      </c>
      <c r="M12170" s="68"/>
      <c r="N12170" s="4"/>
    </row>
    <row r="12171" spans="2:14">
      <c r="B12171" s="59" t="s">
        <v>21153</v>
      </c>
      <c r="C12171" s="7" t="s">
        <v>21154</v>
      </c>
      <c r="I12171" s="64"/>
      <c r="J12171" s="65"/>
      <c r="K12171" s="10"/>
      <c r="L12171" s="21">
        <v>47561.729310344825</v>
      </c>
      <c r="M12171" s="68"/>
      <c r="N12171" s="4"/>
    </row>
    <row r="12172" spans="2:14">
      <c r="B12172" s="59" t="s">
        <v>21155</v>
      </c>
      <c r="C12172" s="7" t="s">
        <v>21156</v>
      </c>
      <c r="I12172" s="64"/>
      <c r="J12172" s="65"/>
      <c r="K12172" s="10"/>
      <c r="L12172" s="21">
        <v>52423.811494252877</v>
      </c>
      <c r="M12172" s="68"/>
      <c r="N12172" s="4"/>
    </row>
    <row r="12173" spans="2:14">
      <c r="B12173" s="59" t="s">
        <v>21157</v>
      </c>
      <c r="C12173" s="7" t="s">
        <v>21158</v>
      </c>
      <c r="I12173" s="64"/>
      <c r="J12173" s="65"/>
      <c r="K12173" s="10"/>
      <c r="L12173" s="21">
        <v>46012.419540229886</v>
      </c>
      <c r="M12173" s="68"/>
      <c r="N12173" s="4"/>
    </row>
    <row r="12174" spans="2:14">
      <c r="B12174" s="59" t="s">
        <v>21159</v>
      </c>
      <c r="C12174" s="7" t="s">
        <v>21160</v>
      </c>
      <c r="I12174" s="64"/>
      <c r="J12174" s="65"/>
      <c r="K12174" s="10"/>
      <c r="L12174" s="21">
        <v>49783.43850574713</v>
      </c>
      <c r="M12174" s="68"/>
      <c r="N12174" s="4"/>
    </row>
    <row r="12175" spans="2:14">
      <c r="B12175" s="59" t="s">
        <v>21161</v>
      </c>
      <c r="C12175" s="7" t="s">
        <v>21162</v>
      </c>
      <c r="I12175" s="64"/>
      <c r="J12175" s="65"/>
      <c r="K12175" s="10"/>
      <c r="L12175" s="21">
        <v>55861.42183908046</v>
      </c>
      <c r="M12175" s="68"/>
      <c r="N12175" s="4"/>
    </row>
    <row r="12176" spans="2:14">
      <c r="B12176" s="59" t="s">
        <v>21163</v>
      </c>
      <c r="C12176" s="7" t="s">
        <v>21164</v>
      </c>
      <c r="I12176" s="64"/>
      <c r="J12176" s="65"/>
      <c r="K12176" s="10"/>
      <c r="L12176" s="21">
        <v>75330.049425287347</v>
      </c>
      <c r="M12176" s="68"/>
      <c r="N12176" s="4"/>
    </row>
    <row r="12177" spans="2:14">
      <c r="B12177" s="59" t="s">
        <v>21165</v>
      </c>
      <c r="C12177" s="7" t="s">
        <v>21166</v>
      </c>
      <c r="I12177" s="64"/>
      <c r="J12177" s="65"/>
      <c r="K12177" s="10"/>
      <c r="L12177" s="21">
        <v>73041.86149425288</v>
      </c>
      <c r="M12177" s="68"/>
      <c r="N12177" s="4"/>
    </row>
    <row r="12178" spans="2:14">
      <c r="B12178" s="59" t="s">
        <v>21167</v>
      </c>
      <c r="C12178" s="7" t="s">
        <v>21168</v>
      </c>
      <c r="I12178" s="64"/>
      <c r="J12178" s="65"/>
      <c r="K12178" s="10"/>
      <c r="L12178" s="21">
        <v>77903.436206896542</v>
      </c>
      <c r="M12178" s="68"/>
      <c r="N12178" s="4"/>
    </row>
    <row r="12179" spans="2:14">
      <c r="B12179" s="59" t="s">
        <v>21169</v>
      </c>
      <c r="C12179" s="7" t="s">
        <v>21170</v>
      </c>
      <c r="I12179" s="64"/>
      <c r="J12179" s="65"/>
      <c r="K12179" s="10"/>
      <c r="L12179" s="21">
        <v>80447.389655172417</v>
      </c>
      <c r="M12179" s="68"/>
      <c r="N12179" s="4"/>
    </row>
    <row r="12180" spans="2:14">
      <c r="B12180" s="59" t="s">
        <v>21171</v>
      </c>
      <c r="C12180" s="7" t="s">
        <v>21172</v>
      </c>
      <c r="I12180" s="64"/>
      <c r="J12180" s="65"/>
      <c r="K12180" s="10"/>
      <c r="L12180" s="21">
        <v>49724.571839080461</v>
      </c>
      <c r="M12180" s="68"/>
      <c r="N12180" s="4"/>
    </row>
    <row r="12181" spans="2:14">
      <c r="B12181" s="59" t="s">
        <v>21173</v>
      </c>
      <c r="C12181" s="7" t="s">
        <v>21174</v>
      </c>
      <c r="I12181" s="64"/>
      <c r="J12181" s="65"/>
      <c r="K12181" s="10"/>
      <c r="L12181" s="21">
        <v>52739.458620689657</v>
      </c>
      <c r="M12181" s="68"/>
      <c r="N12181" s="4"/>
    </row>
    <row r="12182" spans="2:14">
      <c r="B12182" s="59" t="s">
        <v>21175</v>
      </c>
      <c r="C12182" s="7" t="s">
        <v>21176</v>
      </c>
      <c r="I12182" s="64"/>
      <c r="J12182" s="65"/>
      <c r="K12182" s="10"/>
      <c r="L12182" s="21">
        <v>57602.55574712644</v>
      </c>
      <c r="M12182" s="68"/>
      <c r="N12182" s="4"/>
    </row>
    <row r="12183" spans="2:14">
      <c r="B12183" s="59" t="s">
        <v>21177</v>
      </c>
      <c r="C12183" s="7" t="s">
        <v>21178</v>
      </c>
      <c r="I12183" s="64"/>
      <c r="J12183" s="65"/>
      <c r="K12183" s="10"/>
      <c r="L12183" s="21">
        <v>51190.148850574711</v>
      </c>
      <c r="M12183" s="68"/>
      <c r="N12183" s="4"/>
    </row>
    <row r="12184" spans="2:14">
      <c r="B12184" s="59" t="s">
        <v>21179</v>
      </c>
      <c r="C12184" s="7" t="s">
        <v>21180</v>
      </c>
      <c r="I12184" s="64"/>
      <c r="J12184" s="65"/>
      <c r="K12184" s="10"/>
      <c r="L12184" s="21">
        <v>54959.645402298847</v>
      </c>
      <c r="M12184" s="68"/>
      <c r="N12184" s="4"/>
    </row>
    <row r="12185" spans="2:14">
      <c r="B12185" s="59" t="s">
        <v>21181</v>
      </c>
      <c r="C12185" s="7" t="s">
        <v>21182</v>
      </c>
      <c r="I12185" s="64"/>
      <c r="J12185" s="65"/>
      <c r="K12185" s="10"/>
      <c r="L12185" s="21">
        <v>61038.643678160923</v>
      </c>
      <c r="M12185" s="68"/>
      <c r="N12185" s="4"/>
    </row>
    <row r="12186" spans="2:14">
      <c r="B12186" s="59" t="s">
        <v>21183</v>
      </c>
      <c r="C12186" s="7" t="s">
        <v>21184</v>
      </c>
      <c r="I12186" s="64"/>
      <c r="J12186" s="65"/>
      <c r="K12186" s="10"/>
      <c r="L12186" s="21">
        <v>80605.213218390796</v>
      </c>
      <c r="M12186" s="68"/>
      <c r="N12186" s="4"/>
    </row>
    <row r="12187" spans="2:14">
      <c r="B12187" s="59" t="s">
        <v>21185</v>
      </c>
      <c r="C12187" s="7" t="s">
        <v>21186</v>
      </c>
      <c r="I12187" s="64"/>
      <c r="J12187" s="65"/>
      <c r="K12187" s="10"/>
      <c r="L12187" s="21">
        <v>78220.605747126436</v>
      </c>
      <c r="M12187" s="68"/>
      <c r="N12187" s="4"/>
    </row>
    <row r="12188" spans="2:14">
      <c r="B12188" s="59" t="s">
        <v>21187</v>
      </c>
      <c r="C12188" s="7" t="s">
        <v>21188</v>
      </c>
      <c r="I12188" s="64"/>
      <c r="J12188" s="65"/>
      <c r="K12188" s="10"/>
      <c r="L12188" s="21">
        <v>83081.165517241388</v>
      </c>
      <c r="M12188" s="68"/>
      <c r="N12188" s="4"/>
    </row>
    <row r="12189" spans="2:14">
      <c r="B12189" s="59" t="s">
        <v>21189</v>
      </c>
      <c r="C12189" s="7" t="s">
        <v>21190</v>
      </c>
      <c r="I12189" s="64"/>
      <c r="J12189" s="65"/>
      <c r="K12189" s="10"/>
      <c r="L12189" s="21">
        <v>85723.060919540221</v>
      </c>
      <c r="M12189" s="68"/>
      <c r="N12189" s="4"/>
    </row>
    <row r="12190" spans="2:14">
      <c r="B12190" s="59" t="s">
        <v>21191</v>
      </c>
      <c r="C12190" s="7" t="s">
        <v>21192</v>
      </c>
      <c r="I12190" s="64"/>
      <c r="J12190" s="65"/>
      <c r="K12190" s="10"/>
      <c r="L12190" s="21">
        <v>51411.40632183908</v>
      </c>
      <c r="M12190" s="68"/>
      <c r="N12190" s="4"/>
    </row>
    <row r="12191" spans="2:14">
      <c r="B12191" s="59" t="s">
        <v>21193</v>
      </c>
      <c r="C12191" s="7" t="s">
        <v>21194</v>
      </c>
      <c r="I12191" s="64"/>
      <c r="J12191" s="65"/>
      <c r="K12191" s="10"/>
      <c r="L12191" s="21">
        <v>54327.336206896551</v>
      </c>
      <c r="M12191" s="68"/>
      <c r="N12191" s="4"/>
    </row>
    <row r="12192" spans="2:14">
      <c r="B12192" s="59" t="s">
        <v>21195</v>
      </c>
      <c r="C12192" s="7" t="s">
        <v>21196</v>
      </c>
      <c r="I12192" s="64"/>
      <c r="J12192" s="65"/>
      <c r="K12192" s="10"/>
      <c r="L12192" s="21">
        <v>59024.490229885057</v>
      </c>
      <c r="M12192" s="68"/>
      <c r="N12192" s="4"/>
    </row>
    <row r="12193" spans="2:14">
      <c r="B12193" s="59" t="s">
        <v>21197</v>
      </c>
      <c r="C12193" s="7" t="s">
        <v>21198</v>
      </c>
      <c r="I12193" s="64"/>
      <c r="J12193" s="65"/>
      <c r="K12193" s="10"/>
      <c r="L12193" s="21">
        <v>52828.773563218398</v>
      </c>
      <c r="M12193" s="68"/>
      <c r="N12193" s="4"/>
    </row>
    <row r="12194" spans="2:14">
      <c r="B12194" s="59" t="s">
        <v>21199</v>
      </c>
      <c r="C12194" s="7" t="s">
        <v>21200</v>
      </c>
      <c r="I12194" s="64"/>
      <c r="J12194" s="65"/>
      <c r="K12194" s="10"/>
      <c r="L12194" s="21">
        <v>56473.432183908044</v>
      </c>
      <c r="M12194" s="68"/>
      <c r="N12194" s="4"/>
    </row>
    <row r="12195" spans="2:14">
      <c r="B12195" s="59" t="s">
        <v>21201</v>
      </c>
      <c r="C12195" s="7" t="s">
        <v>21202</v>
      </c>
      <c r="I12195" s="64"/>
      <c r="J12195" s="65"/>
      <c r="K12195" s="10"/>
      <c r="L12195" s="21">
        <v>62345.382183908041</v>
      </c>
      <c r="M12195" s="68"/>
      <c r="N12195" s="4"/>
    </row>
    <row r="12196" spans="2:14">
      <c r="B12196" s="59" t="s">
        <v>21203</v>
      </c>
      <c r="C12196" s="7" t="s">
        <v>21204</v>
      </c>
      <c r="I12196" s="64"/>
      <c r="J12196" s="65"/>
      <c r="K12196" s="10"/>
      <c r="L12196" s="21">
        <v>78542.850000000006</v>
      </c>
      <c r="M12196" s="68"/>
      <c r="N12196" s="4"/>
    </row>
    <row r="12197" spans="2:14">
      <c r="B12197" s="59" t="s">
        <v>21205</v>
      </c>
      <c r="C12197" s="7" t="s">
        <v>21206</v>
      </c>
      <c r="I12197" s="64"/>
      <c r="J12197" s="65"/>
      <c r="K12197" s="10"/>
      <c r="L12197" s="21">
        <v>78949.841954022995</v>
      </c>
      <c r="M12197" s="68"/>
      <c r="N12197" s="4"/>
    </row>
    <row r="12198" spans="2:14">
      <c r="B12198" s="59" t="s">
        <v>21207</v>
      </c>
      <c r="C12198" s="7" t="s">
        <v>21208</v>
      </c>
      <c r="I12198" s="64"/>
      <c r="J12198" s="65"/>
      <c r="K12198" s="10"/>
      <c r="L12198" s="21">
        <v>83648.010919540218</v>
      </c>
      <c r="M12198" s="68"/>
      <c r="N12198" s="4"/>
    </row>
    <row r="12199" spans="2:14">
      <c r="B12199" s="59" t="s">
        <v>21209</v>
      </c>
      <c r="C12199" s="7" t="s">
        <v>21210</v>
      </c>
      <c r="I12199" s="64"/>
      <c r="J12199" s="65"/>
      <c r="K12199" s="10"/>
      <c r="L12199" s="21">
        <v>83661.2051724138</v>
      </c>
      <c r="M12199" s="68"/>
      <c r="N12199" s="4"/>
    </row>
    <row r="12200" spans="2:14">
      <c r="B12200" s="59" t="s">
        <v>21211</v>
      </c>
      <c r="C12200" s="7" t="s">
        <v>21212</v>
      </c>
      <c r="I12200" s="64"/>
      <c r="J12200" s="65"/>
      <c r="K12200" s="10"/>
      <c r="L12200" s="21">
        <v>51333.763218390806</v>
      </c>
      <c r="M12200" s="68"/>
      <c r="N12200" s="4"/>
    </row>
    <row r="12201" spans="2:14">
      <c r="B12201" s="59" t="s">
        <v>21213</v>
      </c>
      <c r="C12201" s="7" t="s">
        <v>21214</v>
      </c>
      <c r="I12201" s="64"/>
      <c r="J12201" s="65"/>
      <c r="K12201" s="10"/>
      <c r="L12201" s="21">
        <v>54352.202298850571</v>
      </c>
      <c r="M12201" s="68"/>
      <c r="N12201" s="4"/>
    </row>
    <row r="12202" spans="2:14">
      <c r="B12202" s="59" t="s">
        <v>21215</v>
      </c>
      <c r="C12202" s="7" t="s">
        <v>21216</v>
      </c>
      <c r="I12202" s="64"/>
      <c r="J12202" s="65"/>
      <c r="K12202" s="10"/>
      <c r="L12202" s="21">
        <v>59211.747126436785</v>
      </c>
      <c r="M12202" s="68"/>
      <c r="N12202" s="4"/>
    </row>
    <row r="12203" spans="2:14">
      <c r="B12203" s="59" t="s">
        <v>21217</v>
      </c>
      <c r="C12203" s="7" t="s">
        <v>21218</v>
      </c>
      <c r="I12203" s="64"/>
      <c r="J12203" s="65"/>
      <c r="K12203" s="10"/>
      <c r="L12203" s="21">
        <v>52802.385057471263</v>
      </c>
      <c r="M12203" s="68"/>
      <c r="N12203" s="4"/>
    </row>
    <row r="12204" spans="2:14">
      <c r="B12204" s="59" t="s">
        <v>21219</v>
      </c>
      <c r="C12204" s="7" t="s">
        <v>21220</v>
      </c>
      <c r="I12204" s="64"/>
      <c r="J12204" s="65"/>
      <c r="K12204" s="10"/>
      <c r="L12204" s="21">
        <v>56572.389080459769</v>
      </c>
      <c r="M12204" s="68"/>
      <c r="N12204" s="4"/>
    </row>
    <row r="12205" spans="2:14">
      <c r="B12205" s="59" t="s">
        <v>21221</v>
      </c>
      <c r="C12205" s="7" t="s">
        <v>21222</v>
      </c>
      <c r="I12205" s="64"/>
      <c r="J12205" s="65"/>
      <c r="K12205" s="10"/>
      <c r="L12205" s="21">
        <v>62647.835057471268</v>
      </c>
      <c r="M12205" s="68"/>
      <c r="N12205" s="4"/>
    </row>
    <row r="12206" spans="2:14">
      <c r="B12206" s="59" t="s">
        <v>21223</v>
      </c>
      <c r="C12206" s="7" t="s">
        <v>21224</v>
      </c>
      <c r="I12206" s="64"/>
      <c r="J12206" s="65"/>
      <c r="K12206" s="10"/>
      <c r="L12206" s="21">
        <v>80085.562643678175</v>
      </c>
      <c r="M12206" s="68"/>
      <c r="N12206" s="4"/>
    </row>
    <row r="12207" spans="2:14">
      <c r="B12207" s="59" t="s">
        <v>21225</v>
      </c>
      <c r="C12207" s="7" t="s">
        <v>21226</v>
      </c>
      <c r="I12207" s="64"/>
      <c r="J12207" s="65"/>
      <c r="K12207" s="10"/>
      <c r="L12207" s="21">
        <v>79830.812068965519</v>
      </c>
      <c r="M12207" s="68"/>
      <c r="N12207" s="4"/>
    </row>
    <row r="12208" spans="2:14">
      <c r="B12208" s="59" t="s">
        <v>21227</v>
      </c>
      <c r="C12208" s="7" t="s">
        <v>21228</v>
      </c>
      <c r="I12208" s="64"/>
      <c r="J12208" s="65"/>
      <c r="K12208" s="10"/>
      <c r="L12208" s="21">
        <v>84692.386781609195</v>
      </c>
      <c r="M12208" s="68"/>
      <c r="N12208" s="4"/>
    </row>
    <row r="12209" spans="2:14">
      <c r="B12209" s="59" t="s">
        <v>21229</v>
      </c>
      <c r="C12209" s="7" t="s">
        <v>21230</v>
      </c>
      <c r="I12209" s="64"/>
      <c r="J12209" s="65"/>
      <c r="K12209" s="10"/>
      <c r="L12209" s="21">
        <v>85203.410344827586</v>
      </c>
      <c r="M12209" s="68"/>
      <c r="N12209" s="4"/>
    </row>
    <row r="12210" spans="2:14">
      <c r="B12210" s="59" t="s">
        <v>21231</v>
      </c>
      <c r="C12210" s="7" t="s">
        <v>21232</v>
      </c>
      <c r="I12210" s="64"/>
      <c r="J12210" s="65"/>
      <c r="K12210" s="10"/>
      <c r="L12210" s="21">
        <v>57046.36724137931</v>
      </c>
      <c r="M12210" s="68"/>
      <c r="N12210" s="4"/>
    </row>
    <row r="12211" spans="2:14">
      <c r="B12211" s="59" t="s">
        <v>21233</v>
      </c>
      <c r="C12211" s="7" t="s">
        <v>21234</v>
      </c>
      <c r="I12211" s="64"/>
      <c r="J12211" s="65"/>
      <c r="K12211" s="10"/>
      <c r="L12211" s="21">
        <v>60064.298850574713</v>
      </c>
      <c r="M12211" s="68"/>
      <c r="N12211" s="4"/>
    </row>
    <row r="12212" spans="2:14">
      <c r="B12212" s="59" t="s">
        <v>21235</v>
      </c>
      <c r="C12212" s="7" t="s">
        <v>21236</v>
      </c>
      <c r="I12212" s="64"/>
      <c r="J12212" s="65"/>
      <c r="K12212" s="10"/>
      <c r="L12212" s="21">
        <v>64926.381034482765</v>
      </c>
      <c r="M12212" s="68"/>
      <c r="N12212" s="4"/>
    </row>
    <row r="12213" spans="2:14">
      <c r="B12213" s="59" t="s">
        <v>21237</v>
      </c>
      <c r="C12213" s="7" t="s">
        <v>21238</v>
      </c>
      <c r="I12213" s="64"/>
      <c r="J12213" s="65"/>
      <c r="K12213" s="10"/>
      <c r="L12213" s="21">
        <v>58513.466666666667</v>
      </c>
      <c r="M12213" s="68"/>
      <c r="N12213" s="4"/>
    </row>
    <row r="12214" spans="2:14">
      <c r="B12214" s="59" t="s">
        <v>21239</v>
      </c>
      <c r="C12214" s="7" t="s">
        <v>21240</v>
      </c>
      <c r="I12214" s="64"/>
      <c r="J12214" s="65"/>
      <c r="K12214" s="10"/>
      <c r="L12214" s="21">
        <v>62284.99310344828</v>
      </c>
      <c r="M12214" s="68"/>
      <c r="N12214" s="4"/>
    </row>
    <row r="12215" spans="2:14">
      <c r="B12215" s="59" t="s">
        <v>21241</v>
      </c>
      <c r="C12215" s="7" t="s">
        <v>21242</v>
      </c>
      <c r="I12215" s="64"/>
      <c r="J12215" s="65"/>
      <c r="K12215" s="10"/>
      <c r="L12215" s="21">
        <v>68359.93160919541</v>
      </c>
      <c r="M12215" s="68"/>
      <c r="N12215" s="4"/>
    </row>
    <row r="12216" spans="2:14">
      <c r="B12216" s="59" t="s">
        <v>21243</v>
      </c>
      <c r="C12216" s="7" t="s">
        <v>21244</v>
      </c>
      <c r="I12216" s="64"/>
      <c r="J12216" s="65"/>
      <c r="K12216" s="10"/>
      <c r="L12216" s="21">
        <v>84504.622413793113</v>
      </c>
      <c r="M12216" s="68"/>
      <c r="N12216" s="4"/>
    </row>
    <row r="12217" spans="2:14">
      <c r="B12217" s="59" t="s">
        <v>21245</v>
      </c>
      <c r="C12217" s="7" t="s">
        <v>21246</v>
      </c>
      <c r="I12217" s="64"/>
      <c r="J12217" s="65"/>
      <c r="K12217" s="10"/>
      <c r="L12217" s="21">
        <v>85543.923563218385</v>
      </c>
      <c r="M12217" s="68"/>
      <c r="N12217" s="4"/>
    </row>
    <row r="12218" spans="2:14">
      <c r="B12218" s="59" t="s">
        <v>21247</v>
      </c>
      <c r="C12218" s="7" t="s">
        <v>21248</v>
      </c>
      <c r="I12218" s="64"/>
      <c r="J12218" s="65"/>
      <c r="K12218" s="10"/>
      <c r="L12218" s="21">
        <v>90404.990804597706</v>
      </c>
      <c r="M12218" s="68"/>
      <c r="N12218" s="4"/>
    </row>
    <row r="12219" spans="2:14">
      <c r="B12219" s="59" t="s">
        <v>21249</v>
      </c>
      <c r="C12219" s="7" t="s">
        <v>21250</v>
      </c>
      <c r="I12219" s="64"/>
      <c r="J12219" s="65"/>
      <c r="K12219" s="10"/>
      <c r="L12219" s="21">
        <v>89621.962643678155</v>
      </c>
      <c r="M12219" s="68"/>
      <c r="N12219" s="4"/>
    </row>
    <row r="12220" spans="2:14">
      <c r="B12220" s="59" t="s">
        <v>21251</v>
      </c>
      <c r="C12220" s="7" t="s">
        <v>21252</v>
      </c>
      <c r="I12220" s="64"/>
      <c r="J12220" s="65"/>
      <c r="K12220" s="10"/>
      <c r="L12220" s="21">
        <v>57020.486206896559</v>
      </c>
      <c r="M12220" s="68"/>
      <c r="N12220" s="4"/>
    </row>
    <row r="12221" spans="2:14">
      <c r="B12221" s="59" t="s">
        <v>21253</v>
      </c>
      <c r="C12221" s="7" t="s">
        <v>21254</v>
      </c>
      <c r="I12221" s="64"/>
      <c r="J12221" s="65"/>
      <c r="K12221" s="10"/>
      <c r="L12221" s="21">
        <v>60037.402873563224</v>
      </c>
      <c r="M12221" s="68"/>
      <c r="N12221" s="4"/>
    </row>
    <row r="12222" spans="2:14">
      <c r="B12222" s="59" t="s">
        <v>21255</v>
      </c>
      <c r="C12222" s="7" t="s">
        <v>21256</v>
      </c>
      <c r="I12222" s="64"/>
      <c r="J12222" s="65"/>
      <c r="K12222" s="10"/>
      <c r="L12222" s="21">
        <v>64898.470114942531</v>
      </c>
      <c r="M12222" s="68"/>
      <c r="N12222" s="4"/>
    </row>
    <row r="12223" spans="2:14">
      <c r="B12223" s="59" t="s">
        <v>21257</v>
      </c>
      <c r="C12223" s="7" t="s">
        <v>21258</v>
      </c>
      <c r="I12223" s="64"/>
      <c r="J12223" s="65"/>
      <c r="K12223" s="10"/>
      <c r="L12223" s="21">
        <v>58485.555747126433</v>
      </c>
      <c r="M12223" s="68"/>
      <c r="N12223" s="4"/>
    </row>
    <row r="12224" spans="2:14">
      <c r="B12224" s="59" t="s">
        <v>21259</v>
      </c>
      <c r="C12224" s="7" t="s">
        <v>21260</v>
      </c>
      <c r="I12224" s="64"/>
      <c r="J12224" s="65"/>
      <c r="K12224" s="10"/>
      <c r="L12224" s="21">
        <v>62258.604597701145</v>
      </c>
      <c r="M12224" s="68"/>
      <c r="N12224" s="4"/>
    </row>
    <row r="12225" spans="2:14">
      <c r="B12225" s="59" t="s">
        <v>21261</v>
      </c>
      <c r="C12225" s="7" t="s">
        <v>21262</v>
      </c>
      <c r="I12225" s="64"/>
      <c r="J12225" s="65"/>
      <c r="K12225" s="10"/>
      <c r="L12225" s="21">
        <v>68335.572988505752</v>
      </c>
      <c r="M12225" s="68"/>
      <c r="N12225" s="4"/>
    </row>
    <row r="12226" spans="2:14">
      <c r="B12226" s="59" t="s">
        <v>21263</v>
      </c>
      <c r="C12226" s="7" t="s">
        <v>21264</v>
      </c>
      <c r="I12226" s="64"/>
      <c r="J12226" s="65"/>
      <c r="K12226" s="10"/>
      <c r="L12226" s="21">
        <v>82749.786781609204</v>
      </c>
      <c r="M12226" s="68"/>
      <c r="N12226" s="4"/>
    </row>
    <row r="12227" spans="2:14">
      <c r="B12227" s="59" t="s">
        <v>21265</v>
      </c>
      <c r="C12227" s="7" t="s">
        <v>21266</v>
      </c>
      <c r="I12227" s="64"/>
      <c r="J12227" s="65"/>
      <c r="K12227" s="10"/>
      <c r="L12227" s="21">
        <v>85516.520114942527</v>
      </c>
      <c r="M12227" s="68"/>
      <c r="N12227" s="4"/>
    </row>
    <row r="12228" spans="2:14">
      <c r="B12228" s="59" t="s">
        <v>21267</v>
      </c>
      <c r="C12228" s="7" t="s">
        <v>21268</v>
      </c>
      <c r="I12228" s="64"/>
      <c r="J12228" s="65"/>
      <c r="K12228" s="10"/>
      <c r="L12228" s="21">
        <v>90378.094827586217</v>
      </c>
      <c r="M12228" s="68"/>
      <c r="N12228" s="4"/>
    </row>
    <row r="12229" spans="2:14">
      <c r="B12229" s="59" t="s">
        <v>21269</v>
      </c>
      <c r="C12229" s="7" t="s">
        <v>21270</v>
      </c>
      <c r="I12229" s="64"/>
      <c r="J12229" s="65"/>
      <c r="K12229" s="10"/>
      <c r="L12229" s="21">
        <v>87867.12701149426</v>
      </c>
      <c r="M12229" s="68"/>
      <c r="N12229" s="4"/>
    </row>
    <row r="12230" spans="2:14">
      <c r="B12230" s="59" t="s">
        <v>21271</v>
      </c>
      <c r="C12230" s="7" t="s">
        <v>21272</v>
      </c>
      <c r="I12230" s="64"/>
      <c r="J12230" s="65"/>
      <c r="K12230" s="10"/>
      <c r="L12230" s="21">
        <v>55943.124712643679</v>
      </c>
      <c r="M12230" s="68"/>
      <c r="N12230" s="4"/>
    </row>
    <row r="12231" spans="2:14">
      <c r="B12231" s="59" t="s">
        <v>21273</v>
      </c>
      <c r="C12231" s="7" t="s">
        <v>21274</v>
      </c>
      <c r="I12231" s="64"/>
      <c r="J12231" s="65"/>
      <c r="K12231" s="10"/>
      <c r="L12231" s="21">
        <v>58858.039655172412</v>
      </c>
      <c r="M12231" s="68"/>
      <c r="N12231" s="4"/>
    </row>
    <row r="12232" spans="2:14">
      <c r="B12232" s="59" t="s">
        <v>21275</v>
      </c>
      <c r="C12232" s="7" t="s">
        <v>21276</v>
      </c>
      <c r="I12232" s="64"/>
      <c r="J12232" s="65"/>
      <c r="K12232" s="10"/>
      <c r="L12232" s="21">
        <v>63555.701149425287</v>
      </c>
      <c r="M12232" s="68"/>
      <c r="N12232" s="4"/>
    </row>
    <row r="12233" spans="2:14">
      <c r="B12233" s="59" t="s">
        <v>21277</v>
      </c>
      <c r="C12233" s="7" t="s">
        <v>21278</v>
      </c>
      <c r="I12233" s="64"/>
      <c r="J12233" s="65"/>
      <c r="K12233" s="10"/>
      <c r="L12233" s="21">
        <v>57359.984482758628</v>
      </c>
      <c r="M12233" s="68"/>
      <c r="N12233" s="4"/>
    </row>
    <row r="12234" spans="2:14">
      <c r="B12234" s="59" t="s">
        <v>21279</v>
      </c>
      <c r="C12234" s="7" t="s">
        <v>21280</v>
      </c>
      <c r="I12234" s="64"/>
      <c r="J12234" s="65"/>
      <c r="K12234" s="10"/>
      <c r="L12234" s="21">
        <v>61005.150574712643</v>
      </c>
      <c r="M12234" s="68"/>
      <c r="N12234" s="4"/>
    </row>
    <row r="12235" spans="2:14">
      <c r="B12235" s="59" t="s">
        <v>21281</v>
      </c>
      <c r="C12235" s="7" t="s">
        <v>21282</v>
      </c>
      <c r="I12235" s="64"/>
      <c r="J12235" s="65"/>
      <c r="K12235" s="10"/>
      <c r="L12235" s="21">
        <v>66877.100574712647</v>
      </c>
      <c r="M12235" s="68"/>
      <c r="N12235" s="4"/>
    </row>
    <row r="12236" spans="2:14">
      <c r="B12236" s="59" t="s">
        <v>21283</v>
      </c>
      <c r="C12236" s="7" t="s">
        <v>21284</v>
      </c>
      <c r="I12236" s="64"/>
      <c r="J12236" s="65"/>
      <c r="K12236" s="10"/>
      <c r="L12236" s="21">
        <v>83074.568390804605</v>
      </c>
      <c r="M12236" s="68"/>
      <c r="N12236" s="4"/>
    </row>
    <row r="12237" spans="2:14">
      <c r="B12237" s="59" t="s">
        <v>21285</v>
      </c>
      <c r="C12237" s="7" t="s">
        <v>21286</v>
      </c>
      <c r="I12237" s="64"/>
      <c r="J12237" s="65"/>
      <c r="K12237" s="10"/>
      <c r="L12237" s="21">
        <v>85151.64827586207</v>
      </c>
      <c r="M12237" s="68"/>
      <c r="N12237" s="4"/>
    </row>
    <row r="12238" spans="2:14">
      <c r="B12238" s="59" t="s">
        <v>21287</v>
      </c>
      <c r="C12238" s="7" t="s">
        <v>21288</v>
      </c>
      <c r="I12238" s="64"/>
      <c r="J12238" s="65"/>
      <c r="K12238" s="10"/>
      <c r="L12238" s="21">
        <v>89943.191954023001</v>
      </c>
      <c r="M12238" s="68"/>
      <c r="N12238" s="4"/>
    </row>
    <row r="12239" spans="2:14">
      <c r="B12239" s="59" t="s">
        <v>21289</v>
      </c>
      <c r="C12239" s="7" t="s">
        <v>21290</v>
      </c>
      <c r="I12239" s="64"/>
      <c r="J12239" s="65"/>
      <c r="K12239" s="10"/>
      <c r="L12239" s="21">
        <v>88192.923563218399</v>
      </c>
      <c r="M12239" s="68"/>
      <c r="N12239" s="4"/>
    </row>
    <row r="12240" spans="2:14">
      <c r="B12240" s="59" t="s">
        <v>21291</v>
      </c>
      <c r="C12240" s="7" t="s">
        <v>21292</v>
      </c>
      <c r="I12240" s="64"/>
      <c r="J12240" s="65"/>
      <c r="K12240" s="10"/>
      <c r="L12240" s="21">
        <v>59002.161494252876</v>
      </c>
      <c r="M12240" s="68"/>
      <c r="N12240" s="4"/>
    </row>
    <row r="12241" spans="2:14">
      <c r="B12241" s="59" t="s">
        <v>21293</v>
      </c>
      <c r="C12241" s="7" t="s">
        <v>21294</v>
      </c>
      <c r="I12241" s="64"/>
      <c r="J12241" s="65"/>
      <c r="K12241" s="10"/>
      <c r="L12241" s="21">
        <v>62017.55574712644</v>
      </c>
      <c r="M12241" s="68"/>
      <c r="N12241" s="4"/>
    </row>
    <row r="12242" spans="2:14">
      <c r="B12242" s="59" t="s">
        <v>21295</v>
      </c>
      <c r="C12242" s="7" t="s">
        <v>21296</v>
      </c>
      <c r="I12242" s="64"/>
      <c r="J12242" s="65"/>
      <c r="K12242" s="10"/>
      <c r="L12242" s="21">
        <v>66879.637931034493</v>
      </c>
      <c r="M12242" s="68"/>
      <c r="N12242" s="4"/>
    </row>
    <row r="12243" spans="2:14">
      <c r="B12243" s="59" t="s">
        <v>21297</v>
      </c>
      <c r="C12243" s="7" t="s">
        <v>21298</v>
      </c>
      <c r="I12243" s="64"/>
      <c r="J12243" s="65"/>
      <c r="K12243" s="10"/>
      <c r="L12243" s="21">
        <v>60467.738505747133</v>
      </c>
      <c r="M12243" s="68"/>
      <c r="N12243" s="4"/>
    </row>
    <row r="12244" spans="2:14">
      <c r="B12244" s="59" t="s">
        <v>21299</v>
      </c>
      <c r="C12244" s="7" t="s">
        <v>21300</v>
      </c>
      <c r="I12244" s="64"/>
      <c r="J12244" s="65"/>
      <c r="K12244" s="10"/>
      <c r="L12244" s="21">
        <v>64239.7724137931</v>
      </c>
      <c r="M12244" s="68"/>
      <c r="N12244" s="4"/>
    </row>
    <row r="12245" spans="2:14">
      <c r="B12245" s="59" t="s">
        <v>21301</v>
      </c>
      <c r="C12245" s="7" t="s">
        <v>21302</v>
      </c>
      <c r="I12245" s="64"/>
      <c r="J12245" s="65"/>
      <c r="K12245" s="10"/>
      <c r="L12245" s="21">
        <v>70316.233333333337</v>
      </c>
      <c r="M12245" s="68"/>
      <c r="N12245" s="4"/>
    </row>
    <row r="12246" spans="2:14">
      <c r="B12246" s="59" t="s">
        <v>21303</v>
      </c>
      <c r="C12246" s="7" t="s">
        <v>21304</v>
      </c>
      <c r="I12246" s="64"/>
      <c r="J12246" s="65"/>
      <c r="K12246" s="10"/>
      <c r="L12246" s="21">
        <v>84753.283333333326</v>
      </c>
      <c r="M12246" s="68"/>
      <c r="N12246" s="4"/>
    </row>
    <row r="12247" spans="2:14">
      <c r="B12247" s="59" t="s">
        <v>21305</v>
      </c>
      <c r="C12247" s="7" t="s">
        <v>21306</v>
      </c>
      <c r="I12247" s="64"/>
      <c r="J12247" s="65"/>
      <c r="K12247" s="10"/>
      <c r="L12247" s="21">
        <v>87497.687931034496</v>
      </c>
      <c r="M12247" s="68"/>
      <c r="N12247" s="4"/>
    </row>
    <row r="12248" spans="2:14">
      <c r="B12248" s="59" t="s">
        <v>21307</v>
      </c>
      <c r="C12248" s="7" t="s">
        <v>21308</v>
      </c>
      <c r="I12248" s="64"/>
      <c r="J12248" s="65"/>
      <c r="K12248" s="10"/>
      <c r="L12248" s="21">
        <v>92359.262643678157</v>
      </c>
      <c r="M12248" s="68"/>
      <c r="N12248" s="4"/>
    </row>
    <row r="12249" spans="2:14">
      <c r="B12249" s="59" t="s">
        <v>21309</v>
      </c>
      <c r="C12249" s="7" t="s">
        <v>21310</v>
      </c>
      <c r="I12249" s="64"/>
      <c r="J12249" s="65"/>
      <c r="K12249" s="10"/>
      <c r="L12249" s="21">
        <v>89870.623563218396</v>
      </c>
      <c r="M12249" s="68"/>
      <c r="N12249" s="4"/>
    </row>
    <row r="12250" spans="2:14">
      <c r="B12250" s="59" t="s">
        <v>21311</v>
      </c>
      <c r="C12250" s="7" t="s">
        <v>21312</v>
      </c>
      <c r="I12250" s="64"/>
      <c r="J12250" s="65"/>
      <c r="K12250" s="10"/>
      <c r="L12250" s="21">
        <v>63844.95977011494</v>
      </c>
      <c r="M12250" s="68"/>
      <c r="N12250" s="4"/>
    </row>
    <row r="12251" spans="2:14">
      <c r="B12251" s="59" t="s">
        <v>21313</v>
      </c>
      <c r="C12251" s="7" t="s">
        <v>21314</v>
      </c>
      <c r="I12251" s="64"/>
      <c r="J12251" s="65"/>
      <c r="K12251" s="10"/>
      <c r="L12251" s="21">
        <v>66800.979885057473</v>
      </c>
      <c r="M12251" s="68"/>
      <c r="N12251" s="4"/>
    </row>
    <row r="12252" spans="2:14">
      <c r="B12252" s="59" t="s">
        <v>21315</v>
      </c>
      <c r="C12252" s="7" t="s">
        <v>21316</v>
      </c>
      <c r="I12252" s="64"/>
      <c r="J12252" s="65"/>
      <c r="K12252" s="10"/>
      <c r="L12252" s="21">
        <v>71566.135057471256</v>
      </c>
      <c r="M12252" s="68"/>
      <c r="N12252" s="4"/>
    </row>
    <row r="12253" spans="2:14">
      <c r="B12253" s="59" t="s">
        <v>21317</v>
      </c>
      <c r="C12253" s="7" t="s">
        <v>21318</v>
      </c>
      <c r="I12253" s="64"/>
      <c r="J12253" s="65"/>
      <c r="K12253" s="10"/>
      <c r="L12253" s="21">
        <v>65281.610919540231</v>
      </c>
      <c r="M12253" s="68"/>
      <c r="N12253" s="4"/>
    </row>
    <row r="12254" spans="2:14">
      <c r="B12254" s="59" t="s">
        <v>21319</v>
      </c>
      <c r="C12254" s="7" t="s">
        <v>21320</v>
      </c>
      <c r="I12254" s="64"/>
      <c r="J12254" s="65"/>
      <c r="K12254" s="10"/>
      <c r="L12254" s="21">
        <v>68978.031609195401</v>
      </c>
      <c r="M12254" s="68"/>
      <c r="N12254" s="4"/>
    </row>
    <row r="12255" spans="2:14">
      <c r="B12255" s="59" t="s">
        <v>21321</v>
      </c>
      <c r="C12255" s="7" t="s">
        <v>21322</v>
      </c>
      <c r="I12255" s="64"/>
      <c r="J12255" s="65"/>
      <c r="K12255" s="10"/>
      <c r="L12255" s="21">
        <v>74933.206896551725</v>
      </c>
      <c r="M12255" s="68"/>
      <c r="N12255" s="4"/>
    </row>
    <row r="12256" spans="2:14">
      <c r="B12256" s="59" t="s">
        <v>21323</v>
      </c>
      <c r="C12256" s="7" t="s">
        <v>21324</v>
      </c>
      <c r="I12256" s="64"/>
      <c r="J12256" s="65"/>
      <c r="K12256" s="10"/>
      <c r="L12256" s="21">
        <v>88934.339080459773</v>
      </c>
      <c r="M12256" s="68"/>
      <c r="N12256" s="4"/>
    </row>
    <row r="12257" spans="2:14">
      <c r="B12257" s="59" t="s">
        <v>21325</v>
      </c>
      <c r="C12257" s="7" t="s">
        <v>21326</v>
      </c>
      <c r="I12257" s="64"/>
      <c r="J12257" s="65"/>
      <c r="K12257" s="10"/>
      <c r="L12257" s="21">
        <v>91770.595977011501</v>
      </c>
      <c r="M12257" s="68"/>
      <c r="N12257" s="4"/>
    </row>
    <row r="12258" spans="2:14">
      <c r="B12258" s="59" t="s">
        <v>21327</v>
      </c>
      <c r="C12258" s="7" t="s">
        <v>21328</v>
      </c>
      <c r="I12258" s="64"/>
      <c r="J12258" s="65"/>
      <c r="K12258" s="10"/>
      <c r="L12258" s="21">
        <v>96535.751149425283</v>
      </c>
      <c r="M12258" s="68"/>
      <c r="N12258" s="4"/>
    </row>
    <row r="12259" spans="2:14">
      <c r="B12259" s="59" t="s">
        <v>21329</v>
      </c>
      <c r="C12259" s="7" t="s">
        <v>21330</v>
      </c>
      <c r="I12259" s="64"/>
      <c r="J12259" s="65"/>
      <c r="K12259" s="10"/>
      <c r="L12259" s="21">
        <v>94050.664367816091</v>
      </c>
      <c r="M12259" s="68"/>
      <c r="N12259" s="4"/>
    </row>
    <row r="12260" spans="2:14">
      <c r="B12260" s="59" t="s">
        <v>21331</v>
      </c>
      <c r="C12260" s="7" t="s">
        <v>21332</v>
      </c>
      <c r="I12260" s="64"/>
      <c r="J12260" s="65"/>
      <c r="K12260" s="10"/>
      <c r="L12260" s="21">
        <v>65100.443678160918</v>
      </c>
      <c r="M12260" s="68"/>
      <c r="N12260" s="4"/>
    </row>
    <row r="12261" spans="2:14">
      <c r="B12261" s="59" t="s">
        <v>21333</v>
      </c>
      <c r="C12261" s="7" t="s">
        <v>21334</v>
      </c>
      <c r="I12261" s="64"/>
      <c r="J12261" s="65"/>
      <c r="K12261" s="10"/>
      <c r="L12261" s="21">
        <v>68117.867816091952</v>
      </c>
      <c r="M12261" s="68"/>
      <c r="N12261" s="4"/>
    </row>
    <row r="12262" spans="2:14">
      <c r="B12262" s="59" t="s">
        <v>21335</v>
      </c>
      <c r="C12262" s="7" t="s">
        <v>21336</v>
      </c>
      <c r="I12262" s="64"/>
      <c r="J12262" s="65"/>
      <c r="K12262" s="10"/>
      <c r="L12262" s="21">
        <v>72978.935057471259</v>
      </c>
      <c r="M12262" s="68"/>
      <c r="N12262" s="4"/>
    </row>
    <row r="12263" spans="2:14">
      <c r="B12263" s="59" t="s">
        <v>21337</v>
      </c>
      <c r="C12263" s="7" t="s">
        <v>21338</v>
      </c>
      <c r="I12263" s="64"/>
      <c r="J12263" s="65"/>
      <c r="K12263" s="10"/>
      <c r="L12263" s="21">
        <v>66567.543103448275</v>
      </c>
      <c r="M12263" s="68"/>
      <c r="N12263" s="4"/>
    </row>
    <row r="12264" spans="2:14">
      <c r="B12264" s="59" t="s">
        <v>21339</v>
      </c>
      <c r="C12264" s="7" t="s">
        <v>21340</v>
      </c>
      <c r="I12264" s="64"/>
      <c r="J12264" s="65"/>
      <c r="K12264" s="10"/>
      <c r="L12264" s="21">
        <v>70340.084482758626</v>
      </c>
      <c r="M12264" s="68"/>
      <c r="N12264" s="4"/>
    </row>
    <row r="12265" spans="2:14">
      <c r="B12265" s="59" t="s">
        <v>21341</v>
      </c>
      <c r="C12265" s="7" t="s">
        <v>21342</v>
      </c>
      <c r="I12265" s="64"/>
      <c r="J12265" s="65"/>
      <c r="K12265" s="10"/>
      <c r="L12265" s="21">
        <v>76416.037931034472</v>
      </c>
      <c r="M12265" s="68"/>
      <c r="N12265" s="4"/>
    </row>
    <row r="12266" spans="2:14">
      <c r="B12266" s="59" t="s">
        <v>21343</v>
      </c>
      <c r="C12266" s="7" t="s">
        <v>21344</v>
      </c>
      <c r="I12266" s="64"/>
      <c r="J12266" s="65"/>
      <c r="K12266" s="10"/>
      <c r="L12266" s="21">
        <v>88866.33793103449</v>
      </c>
      <c r="M12266" s="68"/>
      <c r="N12266" s="4"/>
    </row>
    <row r="12267" spans="2:14">
      <c r="B12267" s="59" t="s">
        <v>21345</v>
      </c>
      <c r="C12267" s="7" t="s">
        <v>21346</v>
      </c>
      <c r="I12267" s="64"/>
      <c r="J12267" s="65"/>
      <c r="K12267" s="10"/>
      <c r="L12267" s="21">
        <v>93596.985057471276</v>
      </c>
      <c r="M12267" s="68"/>
      <c r="N12267" s="4"/>
    </row>
    <row r="12268" spans="2:14">
      <c r="B12268" s="59" t="s">
        <v>21347</v>
      </c>
      <c r="C12268" s="7" t="s">
        <v>21348</v>
      </c>
      <c r="I12268" s="64"/>
      <c r="J12268" s="65"/>
      <c r="K12268" s="10"/>
      <c r="L12268" s="21">
        <v>98459.067241379307</v>
      </c>
      <c r="M12268" s="68"/>
      <c r="N12268" s="4"/>
    </row>
    <row r="12269" spans="2:14">
      <c r="B12269" s="59" t="s">
        <v>21349</v>
      </c>
      <c r="C12269" s="7" t="s">
        <v>21350</v>
      </c>
      <c r="I12269" s="64"/>
      <c r="J12269" s="65"/>
      <c r="K12269" s="10"/>
      <c r="L12269" s="21">
        <v>93983.678160919546</v>
      </c>
      <c r="M12269" s="68"/>
      <c r="N12269" s="4"/>
    </row>
    <row r="12270" spans="2:14">
      <c r="B12270" s="59" t="s">
        <v>21351</v>
      </c>
      <c r="C12270" s="7" t="s">
        <v>21352</v>
      </c>
      <c r="I12270" s="64"/>
      <c r="J12270" s="65"/>
      <c r="K12270" s="10"/>
      <c r="L12270" s="21">
        <v>64109.352298850579</v>
      </c>
      <c r="M12270" s="68"/>
      <c r="N12270" s="4"/>
    </row>
    <row r="12271" spans="2:14">
      <c r="B12271" s="59" t="s">
        <v>21353</v>
      </c>
      <c r="C12271" s="7" t="s">
        <v>21354</v>
      </c>
      <c r="I12271" s="64"/>
      <c r="J12271" s="65"/>
      <c r="K12271" s="10"/>
      <c r="L12271" s="21">
        <v>67125.254022988505</v>
      </c>
      <c r="M12271" s="68"/>
      <c r="N12271" s="4"/>
    </row>
    <row r="12272" spans="2:14">
      <c r="B12272" s="59" t="s">
        <v>21355</v>
      </c>
      <c r="C12272" s="7" t="s">
        <v>21356</v>
      </c>
      <c r="I12272" s="64"/>
      <c r="J12272" s="65"/>
      <c r="K12272" s="10"/>
      <c r="L12272" s="21">
        <v>71986.828735632182</v>
      </c>
      <c r="M12272" s="68"/>
      <c r="N12272" s="4"/>
    </row>
    <row r="12273" spans="2:14">
      <c r="B12273" s="59" t="s">
        <v>21357</v>
      </c>
      <c r="C12273" s="7" t="s">
        <v>21358</v>
      </c>
      <c r="I12273" s="64"/>
      <c r="J12273" s="65"/>
      <c r="K12273" s="10"/>
      <c r="L12273" s="21">
        <v>65574.929310344829</v>
      </c>
      <c r="M12273" s="68"/>
      <c r="N12273" s="4"/>
    </row>
    <row r="12274" spans="2:14">
      <c r="B12274" s="59" t="s">
        <v>21359</v>
      </c>
      <c r="C12274" s="7" t="s">
        <v>21360</v>
      </c>
      <c r="I12274" s="64"/>
      <c r="J12274" s="65"/>
      <c r="K12274" s="10"/>
      <c r="L12274" s="21">
        <v>69347.47068965518</v>
      </c>
      <c r="M12274" s="68"/>
      <c r="N12274" s="4"/>
    </row>
    <row r="12275" spans="2:14">
      <c r="B12275" s="59" t="s">
        <v>21361</v>
      </c>
      <c r="C12275" s="7" t="s">
        <v>21362</v>
      </c>
      <c r="I12275" s="64"/>
      <c r="J12275" s="65"/>
      <c r="K12275" s="10"/>
      <c r="L12275" s="21">
        <v>75422.916666666672</v>
      </c>
      <c r="M12275" s="68"/>
      <c r="N12275" s="4"/>
    </row>
    <row r="12276" spans="2:14">
      <c r="B12276" s="59" t="s">
        <v>21363</v>
      </c>
      <c r="C12276" s="7" t="s">
        <v>21364</v>
      </c>
      <c r="I12276" s="64"/>
      <c r="J12276" s="65"/>
      <c r="K12276" s="10"/>
      <c r="L12276" s="21">
        <v>94957.51551724138</v>
      </c>
      <c r="M12276" s="68"/>
      <c r="N12276" s="4"/>
    </row>
    <row r="12277" spans="2:14">
      <c r="B12277" s="59" t="s">
        <v>21365</v>
      </c>
      <c r="C12277" s="7" t="s">
        <v>21366</v>
      </c>
      <c r="I12277" s="64"/>
      <c r="J12277" s="65"/>
      <c r="K12277" s="10"/>
      <c r="L12277" s="21">
        <v>92604.878735632185</v>
      </c>
      <c r="M12277" s="68"/>
      <c r="N12277" s="4"/>
    </row>
    <row r="12278" spans="2:14">
      <c r="B12278" s="59" t="s">
        <v>21367</v>
      </c>
      <c r="C12278" s="7" t="s">
        <v>21368</v>
      </c>
      <c r="I12278" s="64"/>
      <c r="J12278" s="65"/>
      <c r="K12278" s="10"/>
      <c r="L12278" s="21">
        <v>97465.945977011506</v>
      </c>
      <c r="M12278" s="68"/>
      <c r="N12278" s="4"/>
    </row>
    <row r="12279" spans="2:14">
      <c r="B12279" s="59" t="s">
        <v>21369</v>
      </c>
      <c r="C12279" s="7" t="s">
        <v>21370</v>
      </c>
      <c r="I12279" s="64"/>
      <c r="J12279" s="65"/>
      <c r="K12279" s="10"/>
      <c r="L12279" s="21">
        <v>100075.36321839082</v>
      </c>
      <c r="M12279" s="68"/>
      <c r="N12279" s="4"/>
    </row>
    <row r="12280" spans="2:14">
      <c r="B12280" s="59" t="s">
        <v>21371</v>
      </c>
      <c r="C12280" s="7" t="s">
        <v>21372</v>
      </c>
      <c r="I12280" s="64"/>
      <c r="J12280" s="65"/>
      <c r="K12280" s="10"/>
      <c r="L12280" s="21">
        <v>66032.668390804596</v>
      </c>
      <c r="M12280" s="68"/>
      <c r="N12280" s="4"/>
    </row>
    <row r="12281" spans="2:14">
      <c r="B12281" s="59" t="s">
        <v>21373</v>
      </c>
      <c r="C12281" s="7" t="s">
        <v>21374</v>
      </c>
      <c r="I12281" s="64"/>
      <c r="J12281" s="65"/>
      <c r="K12281" s="10"/>
      <c r="L12281" s="21">
        <v>69049.077586206899</v>
      </c>
      <c r="M12281" s="68"/>
      <c r="N12281" s="4"/>
    </row>
    <row r="12282" spans="2:14">
      <c r="B12282" s="59" t="s">
        <v>21375</v>
      </c>
      <c r="C12282" s="7" t="s">
        <v>21376</v>
      </c>
      <c r="I12282" s="64"/>
      <c r="J12282" s="65"/>
      <c r="K12282" s="10"/>
      <c r="L12282" s="21">
        <v>73910.144827586206</v>
      </c>
      <c r="M12282" s="68"/>
      <c r="N12282" s="4"/>
    </row>
    <row r="12283" spans="2:14">
      <c r="B12283" s="59" t="s">
        <v>21377</v>
      </c>
      <c r="C12283" s="7" t="s">
        <v>21378</v>
      </c>
      <c r="I12283" s="64"/>
      <c r="J12283" s="65"/>
      <c r="K12283" s="10"/>
      <c r="L12283" s="21">
        <v>67498.245402298853</v>
      </c>
      <c r="M12283" s="68"/>
      <c r="N12283" s="4"/>
    </row>
    <row r="12284" spans="2:14">
      <c r="B12284" s="59" t="s">
        <v>21379</v>
      </c>
      <c r="C12284" s="7" t="s">
        <v>21380</v>
      </c>
      <c r="I12284" s="64"/>
      <c r="J12284" s="65"/>
      <c r="K12284" s="10"/>
      <c r="L12284" s="21">
        <v>71268.756896551728</v>
      </c>
      <c r="M12284" s="68"/>
      <c r="N12284" s="4"/>
    </row>
    <row r="12285" spans="2:14">
      <c r="B12285" s="59" t="s">
        <v>21381</v>
      </c>
      <c r="C12285" s="7" t="s">
        <v>21382</v>
      </c>
      <c r="I12285" s="64"/>
      <c r="J12285" s="65"/>
      <c r="K12285" s="10"/>
      <c r="L12285" s="21">
        <v>77346.232758620696</v>
      </c>
      <c r="M12285" s="68"/>
      <c r="N12285" s="4"/>
    </row>
    <row r="12286" spans="2:14">
      <c r="B12286" s="59" t="s">
        <v>21383</v>
      </c>
      <c r="C12286" s="7" t="s">
        <v>21384</v>
      </c>
      <c r="I12286" s="64"/>
      <c r="J12286" s="65"/>
      <c r="K12286" s="10"/>
      <c r="L12286" s="21">
        <v>95858.784482758623</v>
      </c>
      <c r="M12286" s="68"/>
      <c r="N12286" s="4"/>
    </row>
    <row r="12287" spans="2:14">
      <c r="B12287" s="59" t="s">
        <v>21385</v>
      </c>
      <c r="C12287" s="7" t="s">
        <v>21386</v>
      </c>
      <c r="I12287" s="64"/>
      <c r="J12287" s="65"/>
      <c r="K12287" s="10"/>
      <c r="L12287" s="21">
        <v>94527.179885057471</v>
      </c>
      <c r="M12287" s="68"/>
      <c r="N12287" s="4"/>
    </row>
    <row r="12288" spans="2:14">
      <c r="B12288" s="59" t="s">
        <v>21387</v>
      </c>
      <c r="C12288" s="7" t="s">
        <v>21388</v>
      </c>
      <c r="I12288" s="64"/>
      <c r="J12288" s="65"/>
      <c r="K12288" s="10"/>
      <c r="L12288" s="21">
        <v>99388.754597701147</v>
      </c>
      <c r="M12288" s="68"/>
      <c r="N12288" s="4"/>
    </row>
    <row r="12289" spans="2:14">
      <c r="B12289" s="59" t="s">
        <v>21389</v>
      </c>
      <c r="C12289" s="7" t="s">
        <v>21390</v>
      </c>
      <c r="I12289" s="64"/>
      <c r="J12289" s="65"/>
      <c r="K12289" s="10"/>
      <c r="L12289" s="21">
        <v>100975.61724137931</v>
      </c>
      <c r="M12289" s="68"/>
      <c r="N12289" s="4"/>
    </row>
    <row r="12290" spans="2:14">
      <c r="B12290" s="59" t="s">
        <v>21391</v>
      </c>
      <c r="C12290" s="7" t="s">
        <v>21392</v>
      </c>
      <c r="I12290" s="64"/>
      <c r="J12290" s="65"/>
      <c r="K12290" s="10"/>
      <c r="L12290" s="21">
        <v>75887.252873563222</v>
      </c>
      <c r="M12290" s="68"/>
      <c r="N12290" s="4"/>
    </row>
    <row r="12291" spans="2:14">
      <c r="B12291" s="59" t="s">
        <v>21393</v>
      </c>
      <c r="C12291" s="7" t="s">
        <v>21394</v>
      </c>
      <c r="I12291" s="64"/>
      <c r="J12291" s="65"/>
      <c r="K12291" s="10"/>
      <c r="L12291" s="21">
        <v>78903.154597701156</v>
      </c>
      <c r="M12291" s="68"/>
      <c r="N12291" s="4"/>
    </row>
    <row r="12292" spans="2:14">
      <c r="B12292" s="59" t="s">
        <v>21395</v>
      </c>
      <c r="C12292" s="7" t="s">
        <v>21396</v>
      </c>
      <c r="I12292" s="64"/>
      <c r="J12292" s="65"/>
      <c r="K12292" s="10"/>
      <c r="L12292" s="21">
        <v>83765.236781609186</v>
      </c>
      <c r="M12292" s="68"/>
      <c r="N12292" s="4"/>
    </row>
    <row r="12293" spans="2:14">
      <c r="B12293" s="59" t="s">
        <v>21397</v>
      </c>
      <c r="C12293" s="7" t="s">
        <v>21398</v>
      </c>
      <c r="I12293" s="64"/>
      <c r="J12293" s="65"/>
      <c r="K12293" s="10"/>
      <c r="L12293" s="21">
        <v>77354.352298850572</v>
      </c>
      <c r="M12293" s="68"/>
      <c r="N12293" s="4"/>
    </row>
    <row r="12294" spans="2:14">
      <c r="B12294" s="59" t="s">
        <v>21399</v>
      </c>
      <c r="C12294" s="7" t="s">
        <v>21400</v>
      </c>
      <c r="I12294" s="64"/>
      <c r="J12294" s="65"/>
      <c r="K12294" s="10"/>
      <c r="L12294" s="21">
        <v>81124.863793103446</v>
      </c>
      <c r="M12294" s="68"/>
      <c r="N12294" s="4"/>
    </row>
    <row r="12295" spans="2:14">
      <c r="B12295" s="59" t="s">
        <v>21401</v>
      </c>
      <c r="C12295" s="7" t="s">
        <v>21402</v>
      </c>
      <c r="I12295" s="64"/>
      <c r="J12295" s="65"/>
      <c r="K12295" s="10"/>
      <c r="L12295" s="21">
        <v>87201.832183908045</v>
      </c>
      <c r="M12295" s="68"/>
      <c r="N12295" s="4"/>
    </row>
    <row r="12296" spans="2:14">
      <c r="B12296" s="59" t="s">
        <v>21403</v>
      </c>
      <c r="C12296" s="7" t="s">
        <v>21404</v>
      </c>
      <c r="I12296" s="64"/>
      <c r="J12296" s="65"/>
      <c r="K12296" s="10"/>
      <c r="L12296" s="21">
        <v>103457.15172413792</v>
      </c>
      <c r="M12296" s="68"/>
      <c r="N12296" s="4"/>
    </row>
    <row r="12297" spans="2:14">
      <c r="B12297" s="59" t="s">
        <v>21405</v>
      </c>
      <c r="C12297" s="7" t="s">
        <v>21406</v>
      </c>
      <c r="I12297" s="64"/>
      <c r="J12297" s="65"/>
      <c r="K12297" s="10"/>
      <c r="L12297" s="21">
        <v>104385.31666666667</v>
      </c>
      <c r="M12297" s="68"/>
      <c r="N12297" s="4"/>
    </row>
    <row r="12298" spans="2:14">
      <c r="B12298" s="59" t="s">
        <v>21407</v>
      </c>
      <c r="C12298" s="7" t="s">
        <v>21408</v>
      </c>
      <c r="I12298" s="64"/>
      <c r="J12298" s="65"/>
      <c r="K12298" s="10"/>
      <c r="L12298" s="21">
        <v>109242.8316091954</v>
      </c>
      <c r="M12298" s="68"/>
      <c r="N12298" s="4"/>
    </row>
    <row r="12299" spans="2:14">
      <c r="B12299" s="59" t="s">
        <v>21409</v>
      </c>
      <c r="C12299" s="7" t="s">
        <v>21410</v>
      </c>
      <c r="I12299" s="64"/>
      <c r="J12299" s="65"/>
      <c r="K12299" s="10"/>
      <c r="L12299" s="21">
        <v>108574.99942528736</v>
      </c>
      <c r="M12299" s="68"/>
      <c r="N12299" s="4"/>
    </row>
    <row r="12300" spans="2:14">
      <c r="B12300" s="59" t="s">
        <v>21411</v>
      </c>
      <c r="C12300" s="7" t="s">
        <v>21412</v>
      </c>
      <c r="I12300" s="64"/>
      <c r="J12300" s="65"/>
      <c r="K12300" s="10"/>
      <c r="L12300" s="21">
        <v>82649.814942528741</v>
      </c>
      <c r="M12300" s="68"/>
      <c r="N12300" s="4"/>
    </row>
    <row r="12301" spans="2:14">
      <c r="B12301" s="59" t="s">
        <v>21413</v>
      </c>
      <c r="C12301" s="7" t="s">
        <v>21414</v>
      </c>
      <c r="I12301" s="64"/>
      <c r="J12301" s="65"/>
      <c r="K12301" s="10"/>
      <c r="L12301" s="21">
        <v>85664.701724137936</v>
      </c>
      <c r="M12301" s="68"/>
      <c r="N12301" s="4"/>
    </row>
    <row r="12302" spans="2:14">
      <c r="B12302" s="59" t="s">
        <v>21415</v>
      </c>
      <c r="C12302" s="7" t="s">
        <v>21416</v>
      </c>
      <c r="I12302" s="64"/>
      <c r="J12302" s="65"/>
      <c r="K12302" s="10"/>
      <c r="L12302" s="21">
        <v>90527.291379310336</v>
      </c>
      <c r="M12302" s="68"/>
      <c r="N12302" s="4"/>
    </row>
    <row r="12303" spans="2:14">
      <c r="B12303" s="59" t="s">
        <v>21417</v>
      </c>
      <c r="C12303" s="7" t="s">
        <v>21418</v>
      </c>
      <c r="I12303" s="64"/>
      <c r="J12303" s="65"/>
      <c r="K12303" s="10"/>
      <c r="L12303" s="21">
        <v>84114.884482758629</v>
      </c>
      <c r="M12303" s="68"/>
      <c r="N12303" s="4"/>
    </row>
    <row r="12304" spans="2:14">
      <c r="B12304" s="59" t="s">
        <v>21419</v>
      </c>
      <c r="C12304" s="7" t="s">
        <v>21420</v>
      </c>
      <c r="I12304" s="64"/>
      <c r="J12304" s="65"/>
      <c r="K12304" s="10"/>
      <c r="L12304" s="21">
        <v>87885.903448275873</v>
      </c>
      <c r="M12304" s="68"/>
      <c r="N12304" s="4"/>
    </row>
    <row r="12305" spans="2:14">
      <c r="B12305" s="59" t="s">
        <v>21421</v>
      </c>
      <c r="C12305" s="7" t="s">
        <v>21422</v>
      </c>
      <c r="I12305" s="64"/>
      <c r="J12305" s="65"/>
      <c r="K12305" s="10"/>
      <c r="L12305" s="21">
        <v>93963.379310344826</v>
      </c>
      <c r="M12305" s="68"/>
      <c r="N12305" s="4"/>
    </row>
    <row r="12306" spans="2:14">
      <c r="B12306" s="59" t="s">
        <v>21423</v>
      </c>
      <c r="C12306" s="7" t="s">
        <v>21424</v>
      </c>
      <c r="I12306" s="64"/>
      <c r="J12306" s="65"/>
      <c r="K12306" s="10"/>
      <c r="L12306" s="21">
        <v>110681.51264367816</v>
      </c>
      <c r="M12306" s="68"/>
      <c r="N12306" s="4"/>
    </row>
    <row r="12307" spans="2:14">
      <c r="B12307" s="59" t="s">
        <v>21425</v>
      </c>
      <c r="C12307" s="7" t="s">
        <v>21426</v>
      </c>
      <c r="I12307" s="64"/>
      <c r="J12307" s="65"/>
      <c r="K12307" s="10"/>
      <c r="L12307" s="21">
        <v>111145.34137931034</v>
      </c>
      <c r="M12307" s="68"/>
      <c r="N12307" s="4"/>
    </row>
    <row r="12308" spans="2:14">
      <c r="B12308" s="59" t="s">
        <v>21427</v>
      </c>
      <c r="C12308" s="7" t="s">
        <v>21428</v>
      </c>
      <c r="I12308" s="64"/>
      <c r="J12308" s="65"/>
      <c r="K12308" s="10"/>
      <c r="L12308" s="21">
        <v>116005.39367816092</v>
      </c>
      <c r="M12308" s="68"/>
      <c r="N12308" s="4"/>
    </row>
    <row r="12309" spans="2:14">
      <c r="B12309" s="59" t="s">
        <v>21429</v>
      </c>
      <c r="C12309" s="7" t="s">
        <v>21430</v>
      </c>
      <c r="I12309" s="64"/>
      <c r="J12309" s="65"/>
      <c r="K12309" s="10"/>
      <c r="L12309" s="21">
        <v>115799.86781609195</v>
      </c>
      <c r="M12309" s="68"/>
      <c r="N12309" s="4"/>
    </row>
    <row r="12310" spans="2:14">
      <c r="B12310" s="59" t="s">
        <v>21431</v>
      </c>
      <c r="C12310" s="7" t="s">
        <v>21432</v>
      </c>
      <c r="I12310" s="64"/>
      <c r="J12310" s="65"/>
      <c r="K12310" s="10"/>
      <c r="L12310" s="21">
        <v>85127.797126436781</v>
      </c>
      <c r="M12310" s="68"/>
      <c r="N12310" s="4"/>
    </row>
    <row r="12311" spans="2:14">
      <c r="B12311" s="59" t="s">
        <v>21433</v>
      </c>
      <c r="C12311" s="7" t="s">
        <v>21434</v>
      </c>
      <c r="I12311" s="64"/>
      <c r="J12311" s="65"/>
      <c r="K12311" s="10"/>
      <c r="L12311" s="21">
        <v>88146.236206896559</v>
      </c>
      <c r="M12311" s="68"/>
      <c r="N12311" s="4"/>
    </row>
    <row r="12312" spans="2:14">
      <c r="B12312" s="59" t="s">
        <v>21435</v>
      </c>
      <c r="C12312" s="7" t="s">
        <v>21436</v>
      </c>
      <c r="I12312" s="64"/>
      <c r="J12312" s="65"/>
      <c r="K12312" s="10"/>
      <c r="L12312" s="21">
        <v>93009.333333333328</v>
      </c>
      <c r="M12312" s="68"/>
      <c r="N12312" s="4"/>
    </row>
    <row r="12313" spans="2:14">
      <c r="B12313" s="59" t="s">
        <v>21437</v>
      </c>
      <c r="C12313" s="7" t="s">
        <v>21438</v>
      </c>
      <c r="I12313" s="64"/>
      <c r="J12313" s="65"/>
      <c r="K12313" s="10"/>
      <c r="L12313" s="21">
        <v>86593.374137931023</v>
      </c>
      <c r="M12313" s="68"/>
      <c r="N12313" s="4"/>
    </row>
    <row r="12314" spans="2:14">
      <c r="B12314" s="59" t="s">
        <v>21439</v>
      </c>
      <c r="C12314" s="7" t="s">
        <v>21440</v>
      </c>
      <c r="I12314" s="64"/>
      <c r="J12314" s="65"/>
      <c r="K12314" s="10"/>
      <c r="L12314" s="21">
        <v>90366.422988505743</v>
      </c>
      <c r="M12314" s="68"/>
      <c r="N12314" s="4"/>
    </row>
    <row r="12315" spans="2:14">
      <c r="B12315" s="59" t="s">
        <v>21441</v>
      </c>
      <c r="C12315" s="7" t="s">
        <v>21442</v>
      </c>
      <c r="I12315" s="64"/>
      <c r="J12315" s="65"/>
      <c r="K12315" s="10"/>
      <c r="L12315" s="21">
        <v>96443.391379310342</v>
      </c>
      <c r="M12315" s="68"/>
      <c r="N12315" s="4"/>
    </row>
    <row r="12316" spans="2:14">
      <c r="B12316" s="59" t="s">
        <v>21443</v>
      </c>
      <c r="C12316" s="7" t="s">
        <v>21444</v>
      </c>
      <c r="I12316" s="64"/>
      <c r="J12316" s="65"/>
      <c r="K12316" s="10"/>
      <c r="L12316" s="21">
        <v>113188.42068965518</v>
      </c>
      <c r="M12316" s="68"/>
      <c r="N12316" s="4"/>
    </row>
    <row r="12317" spans="2:14">
      <c r="B12317" s="59" t="s">
        <v>21445</v>
      </c>
      <c r="C12317" s="7" t="s">
        <v>21446</v>
      </c>
      <c r="I12317" s="64"/>
      <c r="J12317" s="65"/>
      <c r="K12317" s="10"/>
      <c r="L12317" s="21">
        <v>113624.84597701149</v>
      </c>
      <c r="M12317" s="68"/>
      <c r="N12317" s="4"/>
    </row>
    <row r="12318" spans="2:14">
      <c r="B12318" s="59" t="s">
        <v>21447</v>
      </c>
      <c r="C12318" s="7" t="s">
        <v>21448</v>
      </c>
      <c r="I12318" s="64"/>
      <c r="J12318" s="65"/>
      <c r="K12318" s="10"/>
      <c r="L12318" s="21">
        <v>118483.88333333333</v>
      </c>
      <c r="M12318" s="68"/>
      <c r="N12318" s="4"/>
    </row>
    <row r="12319" spans="2:14">
      <c r="B12319" s="59" t="s">
        <v>21449</v>
      </c>
      <c r="C12319" s="7" t="s">
        <v>21450</v>
      </c>
      <c r="I12319" s="64"/>
      <c r="J12319" s="65"/>
      <c r="K12319" s="10"/>
      <c r="L12319" s="21">
        <v>118306.2683908046</v>
      </c>
      <c r="M12319" s="68"/>
      <c r="N12319" s="4"/>
    </row>
    <row r="12320" spans="2:14">
      <c r="B12320" s="59" t="s">
        <v>21451</v>
      </c>
      <c r="C12320" s="7" t="s">
        <v>21452</v>
      </c>
      <c r="I12320" s="64"/>
      <c r="J12320" s="65"/>
      <c r="K12320" s="10"/>
      <c r="L12320" s="21">
        <v>115218.81321839082</v>
      </c>
      <c r="M12320" s="68"/>
      <c r="N12320" s="4"/>
    </row>
    <row r="12321" spans="2:14">
      <c r="B12321" s="59" t="s">
        <v>21453</v>
      </c>
      <c r="C12321" s="7" t="s">
        <v>21454</v>
      </c>
      <c r="I12321" s="64"/>
      <c r="J12321" s="65"/>
      <c r="K12321" s="10"/>
      <c r="L12321" s="21">
        <v>118175.3408045977</v>
      </c>
      <c r="M12321" s="68"/>
      <c r="N12321" s="4"/>
    </row>
    <row r="12322" spans="2:14">
      <c r="B12322" s="59" t="s">
        <v>21455</v>
      </c>
      <c r="C12322" s="7" t="s">
        <v>21456</v>
      </c>
      <c r="I12322" s="64"/>
      <c r="J12322" s="65"/>
      <c r="K12322" s="10"/>
      <c r="L12322" s="21">
        <v>122937.95862068966</v>
      </c>
      <c r="M12322" s="68"/>
      <c r="N12322" s="4"/>
    </row>
    <row r="12323" spans="2:14">
      <c r="B12323" s="59" t="s">
        <v>21457</v>
      </c>
      <c r="C12323" s="7" t="s">
        <v>21458</v>
      </c>
      <c r="I12323" s="64"/>
      <c r="J12323" s="65"/>
      <c r="K12323" s="10"/>
      <c r="L12323" s="21">
        <v>116655.46436781609</v>
      </c>
      <c r="M12323" s="68"/>
      <c r="N12323" s="4"/>
    </row>
    <row r="12324" spans="2:14">
      <c r="B12324" s="59" t="s">
        <v>21459</v>
      </c>
      <c r="C12324" s="7" t="s">
        <v>21460</v>
      </c>
      <c r="I12324" s="64"/>
      <c r="J12324" s="65"/>
      <c r="K12324" s="10"/>
      <c r="L12324" s="21">
        <v>120351.88505747127</v>
      </c>
      <c r="M12324" s="68"/>
      <c r="N12324" s="4"/>
    </row>
    <row r="12325" spans="2:14">
      <c r="B12325" s="59" t="s">
        <v>21461</v>
      </c>
      <c r="C12325" s="7" t="s">
        <v>21462</v>
      </c>
      <c r="I12325" s="64"/>
      <c r="J12325" s="65"/>
      <c r="K12325" s="10"/>
      <c r="L12325" s="21">
        <v>126306.04540229886</v>
      </c>
      <c r="M12325" s="68"/>
      <c r="N12325" s="4"/>
    </row>
    <row r="12326" spans="2:14">
      <c r="B12326" s="59" t="s">
        <v>21463</v>
      </c>
      <c r="C12326" s="7" t="s">
        <v>21464</v>
      </c>
      <c r="I12326" s="64"/>
      <c r="J12326" s="65"/>
      <c r="K12326" s="10"/>
      <c r="L12326" s="21">
        <v>120984.19425287355</v>
      </c>
      <c r="M12326" s="68"/>
      <c r="N12326" s="4"/>
    </row>
    <row r="12327" spans="2:14">
      <c r="B12327" s="59" t="s">
        <v>21465</v>
      </c>
      <c r="C12327" s="7" t="s">
        <v>21466</v>
      </c>
      <c r="I12327" s="64"/>
      <c r="J12327" s="65"/>
      <c r="K12327" s="10"/>
      <c r="L12327" s="21">
        <v>143145.97183908048</v>
      </c>
      <c r="M12327" s="68"/>
      <c r="N12327" s="4"/>
    </row>
    <row r="12328" spans="2:14">
      <c r="B12328" s="59" t="s">
        <v>21467</v>
      </c>
      <c r="C12328" s="7" t="s">
        <v>21468</v>
      </c>
      <c r="I12328" s="64"/>
      <c r="J12328" s="65"/>
      <c r="K12328" s="10"/>
      <c r="L12328" s="21">
        <v>147907.57471264366</v>
      </c>
      <c r="M12328" s="68"/>
      <c r="N12328" s="4"/>
    </row>
    <row r="12329" spans="2:14">
      <c r="B12329" s="59" t="s">
        <v>21469</v>
      </c>
      <c r="C12329" s="7" t="s">
        <v>21470</v>
      </c>
      <c r="I12329" s="64"/>
      <c r="J12329" s="65"/>
      <c r="K12329" s="10"/>
      <c r="L12329" s="21">
        <v>126101.02701149425</v>
      </c>
      <c r="M12329" s="68"/>
      <c r="N12329" s="4"/>
    </row>
    <row r="12330" spans="2:14">
      <c r="B12330" s="59" t="s">
        <v>21471</v>
      </c>
      <c r="C12330" s="7" t="s">
        <v>21472</v>
      </c>
      <c r="I12330" s="64"/>
      <c r="J12330" s="65"/>
      <c r="K12330" s="10"/>
      <c r="L12330" s="21">
        <v>78163.768965517243</v>
      </c>
      <c r="M12330" s="68"/>
      <c r="N12330" s="4"/>
    </row>
    <row r="12331" spans="2:14">
      <c r="B12331" s="59" t="s">
        <v>21473</v>
      </c>
      <c r="C12331" s="7" t="s">
        <v>21474</v>
      </c>
      <c r="I12331" s="64"/>
      <c r="J12331" s="65"/>
      <c r="K12331" s="10"/>
      <c r="L12331" s="21">
        <v>81180.685632183915</v>
      </c>
      <c r="M12331" s="68"/>
      <c r="N12331" s="4"/>
    </row>
    <row r="12332" spans="2:14">
      <c r="B12332" s="59" t="s">
        <v>21475</v>
      </c>
      <c r="C12332" s="7" t="s">
        <v>21476</v>
      </c>
      <c r="I12332" s="64"/>
      <c r="J12332" s="65"/>
      <c r="K12332" s="10"/>
      <c r="L12332" s="21">
        <v>86042.767816091946</v>
      </c>
      <c r="M12332" s="68"/>
      <c r="N12332" s="4"/>
    </row>
    <row r="12333" spans="2:14">
      <c r="B12333" s="59" t="s">
        <v>21477</v>
      </c>
      <c r="C12333" s="7" t="s">
        <v>21478</v>
      </c>
      <c r="I12333" s="64"/>
      <c r="J12333" s="65"/>
      <c r="K12333" s="10"/>
      <c r="L12333" s="21">
        <v>79631.375862068977</v>
      </c>
      <c r="M12333" s="68"/>
      <c r="N12333" s="4"/>
    </row>
    <row r="12334" spans="2:14">
      <c r="B12334" s="59" t="s">
        <v>21479</v>
      </c>
      <c r="C12334" s="7" t="s">
        <v>21480</v>
      </c>
      <c r="I12334" s="64"/>
      <c r="J12334" s="65"/>
      <c r="K12334" s="10"/>
      <c r="L12334" s="21">
        <v>83402.394827586206</v>
      </c>
      <c r="M12334" s="68"/>
      <c r="N12334" s="4"/>
    </row>
    <row r="12335" spans="2:14">
      <c r="B12335" s="59" t="s">
        <v>21481</v>
      </c>
      <c r="C12335" s="7" t="s">
        <v>21482</v>
      </c>
      <c r="I12335" s="64"/>
      <c r="J12335" s="65"/>
      <c r="K12335" s="10"/>
      <c r="L12335" s="21">
        <v>89477.333333333328</v>
      </c>
      <c r="M12335" s="68"/>
      <c r="N12335" s="4"/>
    </row>
    <row r="12336" spans="2:14">
      <c r="B12336" s="59" t="s">
        <v>21483</v>
      </c>
      <c r="C12336" s="7" t="s">
        <v>21484</v>
      </c>
      <c r="I12336" s="64"/>
      <c r="J12336" s="65"/>
      <c r="K12336" s="10"/>
      <c r="L12336" s="21">
        <v>114266.28965517243</v>
      </c>
      <c r="M12336" s="68"/>
      <c r="N12336" s="4"/>
    </row>
    <row r="12337" spans="2:14">
      <c r="B12337" s="59" t="s">
        <v>21485</v>
      </c>
      <c r="C12337" s="7" t="s">
        <v>21486</v>
      </c>
      <c r="I12337" s="64"/>
      <c r="J12337" s="65"/>
      <c r="K12337" s="10"/>
      <c r="L12337" s="21">
        <v>106659.29540229886</v>
      </c>
      <c r="M12337" s="68"/>
      <c r="N12337" s="4"/>
    </row>
    <row r="12338" spans="2:14">
      <c r="B12338" s="59" t="s">
        <v>21487</v>
      </c>
      <c r="C12338" s="7" t="s">
        <v>21488</v>
      </c>
      <c r="I12338" s="64"/>
      <c r="J12338" s="65"/>
      <c r="K12338" s="10"/>
      <c r="L12338" s="21">
        <v>111520.87011494253</v>
      </c>
      <c r="M12338" s="68"/>
      <c r="N12338" s="4"/>
    </row>
    <row r="12339" spans="2:14">
      <c r="B12339" s="59" t="s">
        <v>21489</v>
      </c>
      <c r="C12339" s="7" t="s">
        <v>21490</v>
      </c>
      <c r="I12339" s="64"/>
      <c r="J12339" s="65"/>
      <c r="K12339" s="10"/>
      <c r="L12339" s="21">
        <v>119384.13735632184</v>
      </c>
      <c r="M12339" s="68"/>
      <c r="N12339" s="4"/>
    </row>
    <row r="12340" spans="2:14">
      <c r="B12340" s="59" t="s">
        <v>21491</v>
      </c>
      <c r="C12340" s="7" t="s">
        <v>21492</v>
      </c>
      <c r="I12340" s="64"/>
      <c r="J12340" s="65"/>
      <c r="K12340" s="10"/>
      <c r="L12340" s="21">
        <v>121098.37528735634</v>
      </c>
      <c r="M12340" s="68"/>
      <c r="N12340" s="4"/>
    </row>
    <row r="12341" spans="2:14">
      <c r="B12341" s="59" t="s">
        <v>21493</v>
      </c>
      <c r="C12341" s="7" t="s">
        <v>21494</v>
      </c>
      <c r="I12341" s="64"/>
      <c r="J12341" s="65"/>
      <c r="K12341" s="10"/>
      <c r="L12341" s="21">
        <v>124114.27701149425</v>
      </c>
      <c r="M12341" s="68"/>
      <c r="N12341" s="4"/>
    </row>
    <row r="12342" spans="2:14">
      <c r="B12342" s="59" t="s">
        <v>21495</v>
      </c>
      <c r="C12342" s="7" t="s">
        <v>21496</v>
      </c>
      <c r="I12342" s="64"/>
      <c r="J12342" s="65"/>
      <c r="K12342" s="10"/>
      <c r="L12342" s="21">
        <v>128974.83678160921</v>
      </c>
      <c r="M12342" s="68"/>
      <c r="N12342" s="4"/>
    </row>
    <row r="12343" spans="2:14">
      <c r="B12343" s="59" t="s">
        <v>21497</v>
      </c>
      <c r="C12343" s="7" t="s">
        <v>21498</v>
      </c>
      <c r="I12343" s="64"/>
      <c r="J12343" s="65"/>
      <c r="K12343" s="10"/>
      <c r="L12343" s="21">
        <v>122563.44482758621</v>
      </c>
      <c r="M12343" s="68"/>
      <c r="N12343" s="4"/>
    </row>
    <row r="12344" spans="2:14">
      <c r="B12344" s="59" t="s">
        <v>21499</v>
      </c>
      <c r="C12344" s="7" t="s">
        <v>21500</v>
      </c>
      <c r="I12344" s="64"/>
      <c r="J12344" s="65"/>
      <c r="K12344" s="10"/>
      <c r="L12344" s="21">
        <v>126334.97126436782</v>
      </c>
      <c r="M12344" s="68"/>
      <c r="N12344" s="4"/>
    </row>
    <row r="12345" spans="2:14">
      <c r="B12345" s="59" t="s">
        <v>21501</v>
      </c>
      <c r="C12345" s="7" t="s">
        <v>21502</v>
      </c>
      <c r="I12345" s="64"/>
      <c r="J12345" s="65"/>
      <c r="K12345" s="10"/>
      <c r="L12345" s="21">
        <v>132411.93965517241</v>
      </c>
      <c r="M12345" s="68"/>
      <c r="N12345" s="4"/>
    </row>
    <row r="12346" spans="2:14">
      <c r="B12346" s="59" t="s">
        <v>21503</v>
      </c>
      <c r="C12346" s="7" t="s">
        <v>21504</v>
      </c>
      <c r="I12346" s="64"/>
      <c r="J12346" s="65"/>
      <c r="K12346" s="10"/>
      <c r="L12346" s="21">
        <v>136446.33620689655</v>
      </c>
      <c r="M12346" s="68"/>
      <c r="N12346" s="4"/>
    </row>
    <row r="12347" spans="2:14">
      <c r="B12347" s="59" t="s">
        <v>21505</v>
      </c>
      <c r="C12347" s="7" t="s">
        <v>21506</v>
      </c>
      <c r="I12347" s="64"/>
      <c r="J12347" s="65"/>
      <c r="K12347" s="10"/>
      <c r="L12347" s="21">
        <v>149592.88678160918</v>
      </c>
      <c r="M12347" s="68"/>
      <c r="N12347" s="4"/>
    </row>
    <row r="12348" spans="2:14">
      <c r="B12348" s="59" t="s">
        <v>21507</v>
      </c>
      <c r="C12348" s="7" t="s">
        <v>21508</v>
      </c>
      <c r="I12348" s="64"/>
      <c r="J12348" s="65"/>
      <c r="K12348" s="10"/>
      <c r="L12348" s="21">
        <v>154455.98390804598</v>
      </c>
      <c r="M12348" s="68"/>
      <c r="N12348" s="4"/>
    </row>
    <row r="12349" spans="2:14">
      <c r="B12349" s="59" t="s">
        <v>21509</v>
      </c>
      <c r="C12349" s="7" t="s">
        <v>21510</v>
      </c>
      <c r="I12349" s="64"/>
      <c r="J12349" s="65"/>
      <c r="K12349" s="10"/>
      <c r="L12349" s="21">
        <v>141564.18390804596</v>
      </c>
      <c r="M12349" s="68"/>
      <c r="N12349" s="4"/>
    </row>
    <row r="12350" spans="2:14">
      <c r="B12350" s="59" t="s">
        <v>21511</v>
      </c>
      <c r="C12350" s="7" t="s">
        <v>21512</v>
      </c>
      <c r="I12350" s="64"/>
      <c r="J12350" s="65"/>
      <c r="K12350" s="10"/>
      <c r="L12350" s="21">
        <v>108615.08965517241</v>
      </c>
      <c r="M12350" s="68"/>
      <c r="N12350" s="4"/>
    </row>
    <row r="12351" spans="2:14">
      <c r="B12351" s="59" t="s">
        <v>21513</v>
      </c>
      <c r="C12351" s="7" t="s">
        <v>21514</v>
      </c>
      <c r="I12351" s="64"/>
      <c r="J12351" s="65"/>
      <c r="K12351" s="10"/>
      <c r="L12351" s="21">
        <v>111631.4988505747</v>
      </c>
      <c r="M12351" s="68"/>
      <c r="N12351" s="4"/>
    </row>
    <row r="12352" spans="2:14">
      <c r="B12352" s="59" t="s">
        <v>21515</v>
      </c>
      <c r="C12352" s="7" t="s">
        <v>21516</v>
      </c>
      <c r="I12352" s="64"/>
      <c r="J12352" s="65"/>
      <c r="K12352" s="10"/>
      <c r="L12352" s="21">
        <v>116492.56609195402</v>
      </c>
      <c r="M12352" s="68"/>
      <c r="N12352" s="4"/>
    </row>
    <row r="12353" spans="2:14">
      <c r="B12353" s="59" t="s">
        <v>21517</v>
      </c>
      <c r="C12353" s="7" t="s">
        <v>21518</v>
      </c>
      <c r="I12353" s="64"/>
      <c r="J12353" s="65"/>
      <c r="K12353" s="10"/>
      <c r="L12353" s="21">
        <v>110079.65172413793</v>
      </c>
      <c r="M12353" s="68"/>
      <c r="N12353" s="4"/>
    </row>
    <row r="12354" spans="2:14">
      <c r="B12354" s="59" t="s">
        <v>21519</v>
      </c>
      <c r="C12354" s="7" t="s">
        <v>21520</v>
      </c>
      <c r="I12354" s="64"/>
      <c r="J12354" s="65"/>
      <c r="K12354" s="10"/>
      <c r="L12354" s="21">
        <v>113853.20804597701</v>
      </c>
      <c r="M12354" s="68"/>
      <c r="N12354" s="4"/>
    </row>
    <row r="12355" spans="2:14">
      <c r="B12355" s="59" t="s">
        <v>21521</v>
      </c>
      <c r="C12355" s="7" t="s">
        <v>21522</v>
      </c>
      <c r="I12355" s="64"/>
      <c r="J12355" s="65"/>
      <c r="K12355" s="10"/>
      <c r="L12355" s="21">
        <v>119929.16149425288</v>
      </c>
      <c r="M12355" s="68"/>
      <c r="N12355" s="4"/>
    </row>
    <row r="12356" spans="2:14">
      <c r="B12356" s="59" t="s">
        <v>21523</v>
      </c>
      <c r="C12356" s="7" t="s">
        <v>21524</v>
      </c>
      <c r="I12356" s="64"/>
      <c r="J12356" s="65"/>
      <c r="K12356" s="10"/>
      <c r="L12356" s="21">
        <v>133718.17068965518</v>
      </c>
      <c r="M12356" s="68"/>
      <c r="N12356" s="4"/>
    </row>
    <row r="12357" spans="2:14">
      <c r="B12357" s="59" t="s">
        <v>21525</v>
      </c>
      <c r="C12357" s="7" t="s">
        <v>21526</v>
      </c>
      <c r="I12357" s="64"/>
      <c r="J12357" s="65"/>
      <c r="K12357" s="10"/>
      <c r="L12357" s="21">
        <v>137109.60114942529</v>
      </c>
      <c r="M12357" s="68"/>
      <c r="N12357" s="4"/>
    </row>
    <row r="12358" spans="2:14">
      <c r="B12358" s="59" t="s">
        <v>21527</v>
      </c>
      <c r="C12358" s="7" t="s">
        <v>21528</v>
      </c>
      <c r="I12358" s="64"/>
      <c r="J12358" s="65"/>
      <c r="K12358" s="10"/>
      <c r="L12358" s="21">
        <v>141971.68333333332</v>
      </c>
      <c r="M12358" s="68"/>
      <c r="N12358" s="4"/>
    </row>
    <row r="12359" spans="2:14">
      <c r="B12359" s="59" t="s">
        <v>21529</v>
      </c>
      <c r="C12359" s="7" t="s">
        <v>21530</v>
      </c>
      <c r="I12359" s="64"/>
      <c r="J12359" s="65"/>
      <c r="K12359" s="10"/>
      <c r="L12359" s="21">
        <v>138836.52586206896</v>
      </c>
      <c r="M12359" s="68"/>
      <c r="N12359" s="4"/>
    </row>
    <row r="12360" spans="2:14">
      <c r="B12360" s="59" t="s">
        <v>21531</v>
      </c>
      <c r="C12360" s="7" t="s">
        <v>21532</v>
      </c>
      <c r="I12360" s="64"/>
      <c r="J12360" s="65"/>
      <c r="K12360" s="10"/>
      <c r="L12360" s="21">
        <v>111871.5327586207</v>
      </c>
      <c r="M12360" s="68"/>
      <c r="N12360" s="4"/>
    </row>
    <row r="12361" spans="2:14">
      <c r="B12361" s="59" t="s">
        <v>21533</v>
      </c>
      <c r="C12361" s="7" t="s">
        <v>21534</v>
      </c>
      <c r="I12361" s="64"/>
      <c r="J12361" s="65"/>
      <c r="K12361" s="10"/>
      <c r="L12361" s="21">
        <v>114889.97183908046</v>
      </c>
      <c r="M12361" s="68"/>
      <c r="N12361" s="4"/>
    </row>
    <row r="12362" spans="2:14">
      <c r="B12362" s="59" t="s">
        <v>21535</v>
      </c>
      <c r="C12362" s="7" t="s">
        <v>21536</v>
      </c>
      <c r="I12362" s="64"/>
      <c r="J12362" s="65"/>
      <c r="K12362" s="10"/>
      <c r="L12362" s="21">
        <v>119750.02413793105</v>
      </c>
      <c r="M12362" s="68"/>
      <c r="N12362" s="4"/>
    </row>
    <row r="12363" spans="2:14">
      <c r="B12363" s="59" t="s">
        <v>21537</v>
      </c>
      <c r="C12363" s="7" t="s">
        <v>21538</v>
      </c>
      <c r="I12363" s="64"/>
      <c r="J12363" s="65"/>
      <c r="K12363" s="10"/>
      <c r="L12363" s="21">
        <v>113339.64712643679</v>
      </c>
      <c r="M12363" s="68"/>
      <c r="N12363" s="4"/>
    </row>
    <row r="12364" spans="2:14">
      <c r="B12364" s="59" t="s">
        <v>21539</v>
      </c>
      <c r="C12364" s="7" t="s">
        <v>21540</v>
      </c>
      <c r="I12364" s="64"/>
      <c r="J12364" s="65"/>
      <c r="K12364" s="10"/>
      <c r="L12364" s="21">
        <v>117110.15862068966</v>
      </c>
      <c r="M12364" s="68"/>
      <c r="N12364" s="4"/>
    </row>
    <row r="12365" spans="2:14">
      <c r="B12365" s="59" t="s">
        <v>21541</v>
      </c>
      <c r="C12365" s="7" t="s">
        <v>21542</v>
      </c>
      <c r="I12365" s="64"/>
      <c r="J12365" s="65"/>
      <c r="K12365" s="10"/>
      <c r="L12365" s="21">
        <v>123187.63448275861</v>
      </c>
      <c r="M12365" s="68"/>
      <c r="N12365" s="4"/>
    </row>
    <row r="12366" spans="2:14">
      <c r="B12366" s="59" t="s">
        <v>21543</v>
      </c>
      <c r="C12366" s="7" t="s">
        <v>21544</v>
      </c>
      <c r="I12366" s="64"/>
      <c r="J12366" s="65"/>
      <c r="K12366" s="10"/>
      <c r="L12366" s="21">
        <v>136916.25459770116</v>
      </c>
      <c r="M12366" s="68"/>
      <c r="N12366" s="4"/>
    </row>
    <row r="12367" spans="2:14">
      <c r="B12367" s="59" t="s">
        <v>21545</v>
      </c>
      <c r="C12367" s="7" t="s">
        <v>21546</v>
      </c>
      <c r="I12367" s="64"/>
      <c r="J12367" s="65"/>
      <c r="K12367" s="10"/>
      <c r="L12367" s="21">
        <v>140370.1040229885</v>
      </c>
      <c r="M12367" s="68"/>
      <c r="N12367" s="4"/>
    </row>
    <row r="12368" spans="2:14">
      <c r="B12368" s="59" t="s">
        <v>21547</v>
      </c>
      <c r="C12368" s="7" t="s">
        <v>21548</v>
      </c>
      <c r="I12368" s="64"/>
      <c r="J12368" s="65"/>
      <c r="K12368" s="10"/>
      <c r="L12368" s="21">
        <v>145229.64885057471</v>
      </c>
      <c r="M12368" s="68"/>
      <c r="N12368" s="4"/>
    </row>
    <row r="12369" spans="2:14">
      <c r="B12369" s="59" t="s">
        <v>21549</v>
      </c>
      <c r="C12369" s="7" t="s">
        <v>21550</v>
      </c>
      <c r="I12369" s="64"/>
      <c r="J12369" s="65"/>
      <c r="K12369" s="10"/>
      <c r="L12369" s="21">
        <v>142033.08735632183</v>
      </c>
      <c r="M12369" s="68"/>
      <c r="N12369" s="4"/>
    </row>
    <row r="12370" spans="2:14">
      <c r="B12370" s="59" t="s">
        <v>21551</v>
      </c>
      <c r="C12370" s="7" t="s">
        <v>21552</v>
      </c>
      <c r="I12370" s="64"/>
      <c r="J12370" s="65"/>
      <c r="K12370" s="10"/>
      <c r="L12370" s="21">
        <v>125117.54770114942</v>
      </c>
      <c r="M12370" s="68"/>
      <c r="N12370" s="4"/>
    </row>
    <row r="12371" spans="2:14">
      <c r="B12371" s="59" t="s">
        <v>21553</v>
      </c>
      <c r="C12371" s="7" t="s">
        <v>21554</v>
      </c>
      <c r="I12371" s="64"/>
      <c r="J12371" s="65"/>
      <c r="K12371" s="10"/>
      <c r="L12371" s="21">
        <v>128133.44942528736</v>
      </c>
      <c r="M12371" s="68"/>
      <c r="N12371" s="4"/>
    </row>
    <row r="12372" spans="2:14">
      <c r="B12372" s="59" t="s">
        <v>21555</v>
      </c>
      <c r="C12372" s="7" t="s">
        <v>21556</v>
      </c>
      <c r="I12372" s="64"/>
      <c r="J12372" s="65"/>
      <c r="K12372" s="10"/>
      <c r="L12372" s="21">
        <v>132995.5316091954</v>
      </c>
      <c r="M12372" s="68"/>
      <c r="N12372" s="4"/>
    </row>
    <row r="12373" spans="2:14">
      <c r="B12373" s="59" t="s">
        <v>21557</v>
      </c>
      <c r="C12373" s="7" t="s">
        <v>21558</v>
      </c>
      <c r="I12373" s="64"/>
      <c r="J12373" s="65"/>
      <c r="K12373" s="10"/>
      <c r="L12373" s="21">
        <v>126582.61724137932</v>
      </c>
      <c r="M12373" s="68"/>
      <c r="N12373" s="4"/>
    </row>
    <row r="12374" spans="2:14">
      <c r="B12374" s="59" t="s">
        <v>21559</v>
      </c>
      <c r="C12374" s="7" t="s">
        <v>21560</v>
      </c>
      <c r="I12374" s="64"/>
      <c r="J12374" s="65"/>
      <c r="K12374" s="10"/>
      <c r="L12374" s="21">
        <v>130356.17356321838</v>
      </c>
      <c r="M12374" s="68"/>
      <c r="N12374" s="4"/>
    </row>
    <row r="12375" spans="2:14">
      <c r="B12375" s="59" t="s">
        <v>21561</v>
      </c>
      <c r="C12375" s="7" t="s">
        <v>21562</v>
      </c>
      <c r="I12375" s="64"/>
      <c r="J12375" s="65"/>
      <c r="K12375" s="10"/>
      <c r="L12375" s="21">
        <v>136431.61954022991</v>
      </c>
      <c r="M12375" s="68"/>
      <c r="N12375" s="4"/>
    </row>
    <row r="12376" spans="2:14">
      <c r="B12376" s="59" t="s">
        <v>21563</v>
      </c>
      <c r="C12376" s="7" t="s">
        <v>21564</v>
      </c>
      <c r="I12376" s="64"/>
      <c r="J12376" s="65"/>
      <c r="K12376" s="10"/>
      <c r="L12376" s="21">
        <v>149571.57298850577</v>
      </c>
      <c r="M12376" s="68"/>
      <c r="N12376" s="4"/>
    </row>
    <row r="12377" spans="2:14">
      <c r="B12377" s="59" t="s">
        <v>21565</v>
      </c>
      <c r="C12377" s="7" t="s">
        <v>21566</v>
      </c>
      <c r="I12377" s="64"/>
      <c r="J12377" s="65"/>
      <c r="K12377" s="10"/>
      <c r="L12377" s="21">
        <v>153613.58160919539</v>
      </c>
      <c r="M12377" s="68"/>
      <c r="N12377" s="4"/>
    </row>
    <row r="12378" spans="2:14">
      <c r="B12378" s="59" t="s">
        <v>21567</v>
      </c>
      <c r="C12378" s="7" t="s">
        <v>21568</v>
      </c>
      <c r="I12378" s="64"/>
      <c r="J12378" s="65"/>
      <c r="K12378" s="10"/>
      <c r="L12378" s="21">
        <v>158474.14137931034</v>
      </c>
      <c r="M12378" s="68"/>
      <c r="N12378" s="4"/>
    </row>
    <row r="12379" spans="2:14">
      <c r="B12379" s="59" t="s">
        <v>21569</v>
      </c>
      <c r="C12379" s="7" t="s">
        <v>21570</v>
      </c>
      <c r="I12379" s="64"/>
      <c r="J12379" s="65"/>
      <c r="K12379" s="10"/>
      <c r="L12379" s="21">
        <v>154689.42068965518</v>
      </c>
      <c r="M12379" s="68"/>
      <c r="N12379" s="4"/>
    </row>
    <row r="12380" spans="2:14">
      <c r="B12380" s="59" t="s">
        <v>21571</v>
      </c>
      <c r="C12380" s="7" t="s">
        <v>21572</v>
      </c>
      <c r="I12380" s="64"/>
      <c r="J12380" s="65"/>
      <c r="K12380" s="10"/>
      <c r="L12380" s="21">
        <v>128870.80517241379</v>
      </c>
      <c r="M12380" s="68"/>
      <c r="N12380" s="4"/>
    </row>
    <row r="12381" spans="2:14">
      <c r="B12381" s="59" t="s">
        <v>21573</v>
      </c>
      <c r="C12381" s="7" t="s">
        <v>21574</v>
      </c>
      <c r="I12381" s="64"/>
      <c r="J12381" s="65"/>
      <c r="K12381" s="10"/>
      <c r="L12381" s="21">
        <v>131888.73678160919</v>
      </c>
      <c r="M12381" s="68"/>
      <c r="N12381" s="4"/>
    </row>
    <row r="12382" spans="2:14">
      <c r="B12382" s="59" t="s">
        <v>21575</v>
      </c>
      <c r="C12382" s="7" t="s">
        <v>21576</v>
      </c>
      <c r="I12382" s="64"/>
      <c r="J12382" s="65"/>
      <c r="K12382" s="10"/>
      <c r="L12382" s="21">
        <v>136748.2816091954</v>
      </c>
      <c r="M12382" s="68"/>
      <c r="N12382" s="4"/>
    </row>
    <row r="12383" spans="2:14">
      <c r="B12383" s="59" t="s">
        <v>21577</v>
      </c>
      <c r="C12383" s="7" t="s">
        <v>21578</v>
      </c>
      <c r="I12383" s="64"/>
      <c r="J12383" s="65"/>
      <c r="K12383" s="10"/>
      <c r="L12383" s="21">
        <v>130337.39712643679</v>
      </c>
      <c r="M12383" s="68"/>
      <c r="N12383" s="4"/>
    </row>
    <row r="12384" spans="2:14">
      <c r="B12384" s="59" t="s">
        <v>21579</v>
      </c>
      <c r="C12384" s="7" t="s">
        <v>21580</v>
      </c>
      <c r="I12384" s="64"/>
      <c r="J12384" s="65"/>
      <c r="K12384" s="10"/>
      <c r="L12384" s="21">
        <v>134107.90862068965</v>
      </c>
      <c r="M12384" s="68"/>
      <c r="N12384" s="4"/>
    </row>
    <row r="12385" spans="2:14">
      <c r="B12385" s="59" t="s">
        <v>21581</v>
      </c>
      <c r="C12385" s="7" t="s">
        <v>21582</v>
      </c>
      <c r="I12385" s="64"/>
      <c r="J12385" s="65"/>
      <c r="K12385" s="10"/>
      <c r="L12385" s="21">
        <v>140185.89195402298</v>
      </c>
      <c r="M12385" s="68"/>
      <c r="N12385" s="4"/>
    </row>
    <row r="12386" spans="2:14">
      <c r="B12386" s="59" t="s">
        <v>21583</v>
      </c>
      <c r="C12386" s="7" t="s">
        <v>21584</v>
      </c>
      <c r="I12386" s="64"/>
      <c r="J12386" s="65"/>
      <c r="K12386" s="10"/>
      <c r="L12386" s="21">
        <v>159549.47298850573</v>
      </c>
      <c r="M12386" s="68"/>
      <c r="N12386" s="4"/>
    </row>
    <row r="12387" spans="2:14">
      <c r="B12387" s="59" t="s">
        <v>21585</v>
      </c>
      <c r="C12387" s="7" t="s">
        <v>21586</v>
      </c>
      <c r="I12387" s="64"/>
      <c r="J12387" s="65"/>
      <c r="K12387" s="10"/>
      <c r="L12387" s="21">
        <v>157366.33160919542</v>
      </c>
      <c r="M12387" s="68"/>
      <c r="N12387" s="4"/>
    </row>
    <row r="12388" spans="2:14">
      <c r="B12388" s="59" t="s">
        <v>21587</v>
      </c>
      <c r="C12388" s="7" t="s">
        <v>21588</v>
      </c>
      <c r="I12388" s="64"/>
      <c r="J12388" s="65"/>
      <c r="K12388" s="10"/>
      <c r="L12388" s="21">
        <v>162226.38390804597</v>
      </c>
      <c r="M12388" s="68"/>
      <c r="N12388" s="4"/>
    </row>
    <row r="12389" spans="2:14">
      <c r="B12389" s="59" t="s">
        <v>21589</v>
      </c>
      <c r="C12389" s="7" t="s">
        <v>21590</v>
      </c>
      <c r="I12389" s="64"/>
      <c r="J12389" s="65"/>
      <c r="K12389" s="10"/>
      <c r="L12389" s="21">
        <v>164667.32068965517</v>
      </c>
      <c r="M12389" s="68"/>
      <c r="N12389" s="4"/>
    </row>
    <row r="12390" spans="2:14">
      <c r="B12390" s="59" t="s">
        <v>21591</v>
      </c>
      <c r="C12390" s="7" t="s">
        <v>21592</v>
      </c>
      <c r="I12390" s="64"/>
      <c r="J12390" s="65"/>
      <c r="K12390" s="10"/>
      <c r="L12390" s="21">
        <v>136028.68735632184</v>
      </c>
      <c r="M12390" s="68"/>
      <c r="N12390" s="4"/>
    </row>
    <row r="12391" spans="2:14">
      <c r="B12391" s="59" t="s">
        <v>21593</v>
      </c>
      <c r="C12391" s="7" t="s">
        <v>21594</v>
      </c>
      <c r="I12391" s="64"/>
      <c r="J12391" s="65"/>
      <c r="K12391" s="10"/>
      <c r="L12391" s="21">
        <v>138945.12471264368</v>
      </c>
      <c r="M12391" s="68"/>
      <c r="N12391" s="4"/>
    </row>
    <row r="12392" spans="2:14">
      <c r="B12392" s="59" t="s">
        <v>21595</v>
      </c>
      <c r="C12392" s="7" t="s">
        <v>21596</v>
      </c>
      <c r="I12392" s="64"/>
      <c r="J12392" s="65"/>
      <c r="K12392" s="10"/>
      <c r="L12392" s="21">
        <v>143643.29367816093</v>
      </c>
      <c r="M12392" s="68"/>
      <c r="N12392" s="4"/>
    </row>
    <row r="12393" spans="2:14">
      <c r="B12393" s="59" t="s">
        <v>21597</v>
      </c>
      <c r="C12393" s="7" t="s">
        <v>21598</v>
      </c>
      <c r="I12393" s="64"/>
      <c r="J12393" s="65"/>
      <c r="K12393" s="10"/>
      <c r="L12393" s="21">
        <v>137447.57701149426</v>
      </c>
      <c r="M12393" s="68"/>
      <c r="N12393" s="4"/>
    </row>
    <row r="12394" spans="2:14">
      <c r="B12394" s="59" t="s">
        <v>21599</v>
      </c>
      <c r="C12394" s="7" t="s">
        <v>21600</v>
      </c>
      <c r="I12394" s="64"/>
      <c r="J12394" s="65"/>
      <c r="K12394" s="10"/>
      <c r="L12394" s="21">
        <v>141091.72816091953</v>
      </c>
      <c r="M12394" s="68"/>
      <c r="N12394" s="4"/>
    </row>
    <row r="12395" spans="2:14">
      <c r="B12395" s="59" t="s">
        <v>21601</v>
      </c>
      <c r="C12395" s="7" t="s">
        <v>21602</v>
      </c>
      <c r="I12395" s="64"/>
      <c r="J12395" s="65"/>
      <c r="K12395" s="10"/>
      <c r="L12395" s="21">
        <v>146964.18563218392</v>
      </c>
      <c r="M12395" s="68"/>
      <c r="N12395" s="4"/>
    </row>
    <row r="12396" spans="2:14">
      <c r="B12396" s="59" t="s">
        <v>21603</v>
      </c>
      <c r="C12396" s="7" t="s">
        <v>21604</v>
      </c>
      <c r="I12396" s="64"/>
      <c r="J12396" s="65"/>
      <c r="K12396" s="10"/>
      <c r="L12396" s="21">
        <v>163162.16091954021</v>
      </c>
      <c r="M12396" s="68"/>
      <c r="N12396" s="4"/>
    </row>
    <row r="12397" spans="2:14">
      <c r="B12397" s="59" t="s">
        <v>21605</v>
      </c>
      <c r="C12397" s="7" t="s">
        <v>21606</v>
      </c>
      <c r="I12397" s="64"/>
      <c r="J12397" s="65"/>
      <c r="K12397" s="10"/>
      <c r="L12397" s="21">
        <v>163568.64540229886</v>
      </c>
      <c r="M12397" s="68"/>
      <c r="N12397" s="4"/>
    </row>
    <row r="12398" spans="2:14">
      <c r="B12398" s="59" t="s">
        <v>21607</v>
      </c>
      <c r="C12398" s="7" t="s">
        <v>21608</v>
      </c>
      <c r="I12398" s="64"/>
      <c r="J12398" s="65"/>
      <c r="K12398" s="10"/>
      <c r="L12398" s="21">
        <v>168266.81436781608</v>
      </c>
      <c r="M12398" s="68"/>
      <c r="N12398" s="4"/>
    </row>
    <row r="12399" spans="2:14">
      <c r="B12399" s="59" t="s">
        <v>21609</v>
      </c>
      <c r="C12399" s="7" t="s">
        <v>21610</v>
      </c>
      <c r="I12399" s="64"/>
      <c r="J12399" s="65"/>
      <c r="K12399" s="10"/>
      <c r="L12399" s="21">
        <v>168278.48620689654</v>
      </c>
      <c r="M12399" s="68"/>
      <c r="N12399" s="4"/>
    </row>
    <row r="12400" spans="2:14">
      <c r="B12400" s="59" t="s">
        <v>21611</v>
      </c>
      <c r="C12400" s="7" t="s">
        <v>21612</v>
      </c>
      <c r="I12400" s="64"/>
      <c r="J12400" s="65"/>
      <c r="K12400" s="10"/>
      <c r="L12400" s="21">
        <v>148844.87413793104</v>
      </c>
      <c r="M12400" s="68"/>
      <c r="N12400" s="4"/>
    </row>
    <row r="12401" spans="2:14">
      <c r="B12401" s="59" t="s">
        <v>21613</v>
      </c>
      <c r="C12401" s="7" t="s">
        <v>21614</v>
      </c>
      <c r="I12401" s="64"/>
      <c r="J12401" s="65"/>
      <c r="K12401" s="10"/>
      <c r="L12401" s="21">
        <v>152013.52471264367</v>
      </c>
      <c r="M12401" s="68"/>
      <c r="N12401" s="4"/>
    </row>
    <row r="12402" spans="2:14">
      <c r="B12402" s="59" t="s">
        <v>21615</v>
      </c>
      <c r="C12402" s="7" t="s">
        <v>21616</v>
      </c>
      <c r="I12402" s="64"/>
      <c r="J12402" s="65"/>
      <c r="K12402" s="10"/>
      <c r="L12402" s="21">
        <v>157117.67068965515</v>
      </c>
      <c r="M12402" s="68"/>
      <c r="N12402" s="4"/>
    </row>
    <row r="12403" spans="2:14">
      <c r="B12403" s="59" t="s">
        <v>21617</v>
      </c>
      <c r="C12403" s="7" t="s">
        <v>21618</v>
      </c>
      <c r="I12403" s="64"/>
      <c r="J12403" s="65"/>
      <c r="K12403" s="10"/>
      <c r="L12403" s="21">
        <v>150384.54195402298</v>
      </c>
      <c r="M12403" s="68"/>
      <c r="N12403" s="4"/>
    </row>
    <row r="12404" spans="2:14">
      <c r="B12404" s="59" t="s">
        <v>21619</v>
      </c>
      <c r="C12404" s="7" t="s">
        <v>21620</v>
      </c>
      <c r="I12404" s="64"/>
      <c r="J12404" s="65"/>
      <c r="K12404" s="10"/>
      <c r="L12404" s="21">
        <v>154345.35517241381</v>
      </c>
      <c r="M12404" s="68"/>
      <c r="N12404" s="4"/>
    </row>
    <row r="12405" spans="2:14">
      <c r="B12405" s="59" t="s">
        <v>21621</v>
      </c>
      <c r="C12405" s="7" t="s">
        <v>21622</v>
      </c>
      <c r="I12405" s="64"/>
      <c r="J12405" s="65"/>
      <c r="K12405" s="10"/>
      <c r="L12405" s="21">
        <v>160725.79137931034</v>
      </c>
      <c r="M12405" s="68"/>
      <c r="N12405" s="4"/>
    </row>
    <row r="12406" spans="2:14">
      <c r="B12406" s="59" t="s">
        <v>21623</v>
      </c>
      <c r="C12406" s="7" t="s">
        <v>21624</v>
      </c>
      <c r="I12406" s="64"/>
      <c r="J12406" s="65"/>
      <c r="K12406" s="10"/>
      <c r="L12406" s="21">
        <v>177423.11839080462</v>
      </c>
      <c r="M12406" s="68"/>
      <c r="N12406" s="4"/>
    </row>
    <row r="12407" spans="2:14">
      <c r="B12407" s="59" t="s">
        <v>21625</v>
      </c>
      <c r="C12407" s="7" t="s">
        <v>21626</v>
      </c>
      <c r="I12407" s="64"/>
      <c r="J12407" s="65"/>
      <c r="K12407" s="10"/>
      <c r="L12407" s="21">
        <v>178765.37988505748</v>
      </c>
      <c r="M12407" s="68"/>
      <c r="N12407" s="4"/>
    </row>
    <row r="12408" spans="2:14">
      <c r="B12408" s="59" t="s">
        <v>21627</v>
      </c>
      <c r="C12408" s="7" t="s">
        <v>21628</v>
      </c>
      <c r="I12408" s="64"/>
      <c r="J12408" s="65"/>
      <c r="K12408" s="10"/>
      <c r="L12408" s="21">
        <v>183871.04827586206</v>
      </c>
      <c r="M12408" s="68"/>
      <c r="N12408" s="4"/>
    </row>
    <row r="12409" spans="2:14">
      <c r="B12409" s="59" t="s">
        <v>21629</v>
      </c>
      <c r="C12409" s="7" t="s">
        <v>21630</v>
      </c>
      <c r="I12409" s="64"/>
      <c r="J12409" s="65"/>
      <c r="K12409" s="10"/>
      <c r="L12409" s="21">
        <v>182539.95114942529</v>
      </c>
      <c r="M12409" s="68"/>
      <c r="N12409" s="4"/>
    </row>
    <row r="12410" spans="2:14">
      <c r="B12410" s="59" t="s">
        <v>21631</v>
      </c>
      <c r="C12410" s="7" t="s">
        <v>21632</v>
      </c>
      <c r="I12410" s="64"/>
      <c r="J12410" s="65"/>
      <c r="K12410" s="10"/>
      <c r="L12410" s="21">
        <v>202335.39022988509</v>
      </c>
      <c r="M12410" s="68"/>
      <c r="N12410" s="4"/>
    </row>
    <row r="12411" spans="2:14">
      <c r="B12411" s="59" t="s">
        <v>21633</v>
      </c>
      <c r="C12411" s="7" t="s">
        <v>21634</v>
      </c>
      <c r="I12411" s="64"/>
      <c r="J12411" s="65"/>
      <c r="K12411" s="10"/>
      <c r="L12411" s="21">
        <v>204900.15</v>
      </c>
      <c r="M12411" s="68"/>
      <c r="N12411" s="4"/>
    </row>
    <row r="12412" spans="2:14">
      <c r="B12412" s="59" t="s">
        <v>21635</v>
      </c>
      <c r="C12412" s="7" t="s">
        <v>21636</v>
      </c>
      <c r="I12412" s="64"/>
      <c r="J12412" s="65"/>
      <c r="K12412" s="10"/>
      <c r="L12412" s="21">
        <v>209033.50344827588</v>
      </c>
      <c r="M12412" s="68"/>
      <c r="N12412" s="4"/>
    </row>
    <row r="12413" spans="2:14">
      <c r="B12413" s="59" t="s">
        <v>21637</v>
      </c>
      <c r="C12413" s="7" t="s">
        <v>21638</v>
      </c>
      <c r="I12413" s="64"/>
      <c r="J12413" s="65"/>
      <c r="K12413" s="10"/>
      <c r="L12413" s="21">
        <v>203582.24712643676</v>
      </c>
      <c r="M12413" s="68"/>
      <c r="N12413" s="4"/>
    </row>
    <row r="12414" spans="2:14">
      <c r="B12414" s="59" t="s">
        <v>21639</v>
      </c>
      <c r="C12414" s="7" t="s">
        <v>21640</v>
      </c>
      <c r="I12414" s="64"/>
      <c r="J12414" s="65"/>
      <c r="K12414" s="10"/>
      <c r="L12414" s="21">
        <v>206787.94310344828</v>
      </c>
      <c r="M12414" s="68"/>
      <c r="N12414" s="4"/>
    </row>
    <row r="12415" spans="2:14">
      <c r="B12415" s="59" t="s">
        <v>21641</v>
      </c>
      <c r="C12415" s="7" t="s">
        <v>21642</v>
      </c>
      <c r="I12415" s="64"/>
      <c r="J12415" s="65"/>
      <c r="K12415" s="10"/>
      <c r="L12415" s="21">
        <v>211952.9856321839</v>
      </c>
      <c r="M12415" s="68"/>
      <c r="N12415" s="4"/>
    </row>
    <row r="12416" spans="2:14">
      <c r="B12416" s="59" t="s">
        <v>21643</v>
      </c>
      <c r="C12416" s="7" t="s">
        <v>21644</v>
      </c>
      <c r="I12416" s="64"/>
      <c r="J12416" s="65"/>
      <c r="K12416" s="10"/>
      <c r="L12416" s="21">
        <v>219210.8396551724</v>
      </c>
      <c r="M12416" s="68"/>
      <c r="N12416" s="4"/>
    </row>
    <row r="12417" spans="2:14">
      <c r="B12417" s="59" t="s">
        <v>21645</v>
      </c>
      <c r="C12417" s="7" t="s">
        <v>21646</v>
      </c>
      <c r="I12417" s="64"/>
      <c r="J12417" s="65"/>
      <c r="K12417" s="10"/>
      <c r="L12417" s="21">
        <v>226556.48620689657</v>
      </c>
      <c r="M12417" s="68"/>
      <c r="N12417" s="4"/>
    </row>
    <row r="12418" spans="2:14">
      <c r="B12418" s="59" t="s">
        <v>21647</v>
      </c>
      <c r="C12418" s="7" t="s">
        <v>21648</v>
      </c>
      <c r="I12418" s="64"/>
      <c r="J12418" s="65"/>
      <c r="K12418" s="10"/>
      <c r="L12418" s="21">
        <v>230688.31724137932</v>
      </c>
      <c r="M12418" s="68"/>
      <c r="N12418" s="4"/>
    </row>
    <row r="12419" spans="2:14">
      <c r="B12419" s="59" t="s">
        <v>21649</v>
      </c>
      <c r="C12419" s="7" t="s">
        <v>21650</v>
      </c>
      <c r="I12419" s="64"/>
      <c r="J12419" s="65"/>
      <c r="K12419" s="10"/>
      <c r="L12419" s="21">
        <v>224328.17988505747</v>
      </c>
      <c r="M12419" s="68"/>
      <c r="N12419" s="4"/>
    </row>
    <row r="12420" spans="2:14">
      <c r="B12420" s="59" t="s">
        <v>21651</v>
      </c>
      <c r="C12420" s="7" t="s">
        <v>21652</v>
      </c>
      <c r="I12420" s="64"/>
      <c r="J12420" s="65"/>
      <c r="K12420" s="10"/>
      <c r="L12420" s="21">
        <v>266846.65977011493</v>
      </c>
      <c r="M12420" s="68"/>
      <c r="N12420" s="4"/>
    </row>
    <row r="12421" spans="2:14">
      <c r="B12421" s="59" t="s">
        <v>21653</v>
      </c>
      <c r="C12421" s="7" t="s">
        <v>21654</v>
      </c>
      <c r="I12421" s="64"/>
      <c r="J12421" s="65"/>
      <c r="K12421" s="10"/>
      <c r="L12421" s="21">
        <v>269803.18735632184</v>
      </c>
      <c r="M12421" s="68"/>
      <c r="N12421" s="4"/>
    </row>
    <row r="12422" spans="2:14">
      <c r="B12422" s="59" t="s">
        <v>21655</v>
      </c>
      <c r="C12422" s="7" t="s">
        <v>21656</v>
      </c>
      <c r="I12422" s="64"/>
      <c r="J12422" s="65"/>
      <c r="K12422" s="10"/>
      <c r="L12422" s="21">
        <v>274566.31264367816</v>
      </c>
      <c r="M12422" s="68"/>
      <c r="N12422" s="4"/>
    </row>
    <row r="12423" spans="2:14">
      <c r="B12423" s="59" t="s">
        <v>21657</v>
      </c>
      <c r="C12423" s="7" t="s">
        <v>21658</v>
      </c>
      <c r="I12423" s="64"/>
      <c r="J12423" s="65"/>
      <c r="K12423" s="10"/>
      <c r="L12423" s="21">
        <v>268283.81839080458</v>
      </c>
      <c r="M12423" s="68"/>
      <c r="N12423" s="4"/>
    </row>
    <row r="12424" spans="2:14">
      <c r="B12424" s="59" t="s">
        <v>21659</v>
      </c>
      <c r="C12424" s="7" t="s">
        <v>21660</v>
      </c>
      <c r="I12424" s="64"/>
      <c r="J12424" s="65"/>
      <c r="K12424" s="10"/>
      <c r="L12424" s="21">
        <v>271978.20919540233</v>
      </c>
      <c r="M12424" s="68"/>
      <c r="N12424" s="4"/>
    </row>
    <row r="12425" spans="2:14">
      <c r="B12425" s="59" t="s">
        <v>21661</v>
      </c>
      <c r="C12425" s="7" t="s">
        <v>21662</v>
      </c>
      <c r="I12425" s="64"/>
      <c r="J12425" s="65"/>
      <c r="K12425" s="10"/>
      <c r="L12425" s="21">
        <v>277934.39942528732</v>
      </c>
      <c r="M12425" s="68"/>
      <c r="N12425" s="4"/>
    </row>
    <row r="12426" spans="2:14">
      <c r="B12426" s="59" t="s">
        <v>21663</v>
      </c>
      <c r="C12426" s="7" t="s">
        <v>21664</v>
      </c>
      <c r="I12426" s="64"/>
      <c r="J12426" s="65"/>
      <c r="K12426" s="10"/>
      <c r="L12426" s="21">
        <v>256027.37241379311</v>
      </c>
      <c r="M12426" s="68"/>
      <c r="N12426" s="4"/>
    </row>
    <row r="12427" spans="2:14">
      <c r="B12427" s="59" t="s">
        <v>21665</v>
      </c>
      <c r="C12427" s="7" t="s">
        <v>21666</v>
      </c>
      <c r="I12427" s="64"/>
      <c r="J12427" s="65"/>
      <c r="K12427" s="10"/>
      <c r="L12427" s="21">
        <v>294772.8034482759</v>
      </c>
      <c r="M12427" s="68"/>
      <c r="N12427" s="4"/>
    </row>
    <row r="12428" spans="2:14">
      <c r="B12428" s="59" t="s">
        <v>21667</v>
      </c>
      <c r="C12428" s="7" t="s">
        <v>21668</v>
      </c>
      <c r="I12428" s="64"/>
      <c r="J12428" s="65"/>
      <c r="K12428" s="10"/>
      <c r="L12428" s="21">
        <v>299536.43620689656</v>
      </c>
      <c r="M12428" s="68"/>
      <c r="N12428" s="4"/>
    </row>
    <row r="12429" spans="2:14">
      <c r="B12429" s="59" t="s">
        <v>21669</v>
      </c>
      <c r="C12429" s="7" t="s">
        <v>21670</v>
      </c>
      <c r="I12429" s="64"/>
      <c r="J12429" s="65"/>
      <c r="K12429" s="10"/>
      <c r="L12429" s="21">
        <v>261144.71264367815</v>
      </c>
      <c r="M12429" s="68"/>
      <c r="N12429" s="4"/>
    </row>
    <row r="12430" spans="2:14">
      <c r="B12430" s="59" t="s">
        <v>21671</v>
      </c>
      <c r="C12430" s="7" t="s">
        <v>21672</v>
      </c>
      <c r="I12430" s="64"/>
      <c r="J12430" s="65"/>
      <c r="K12430" s="10"/>
      <c r="L12430" s="21">
        <v>249942.28448275864</v>
      </c>
      <c r="M12430" s="68"/>
      <c r="N12430" s="4"/>
    </row>
    <row r="12431" spans="2:14">
      <c r="B12431" s="59" t="s">
        <v>21673</v>
      </c>
      <c r="C12431" s="7" t="s">
        <v>21674</v>
      </c>
      <c r="I12431" s="64"/>
      <c r="J12431" s="65"/>
      <c r="K12431" s="10"/>
      <c r="L12431" s="21">
        <v>252959.20114942529</v>
      </c>
      <c r="M12431" s="68"/>
      <c r="N12431" s="4"/>
    </row>
    <row r="12432" spans="2:14">
      <c r="B12432" s="59" t="s">
        <v>21675</v>
      </c>
      <c r="C12432" s="7" t="s">
        <v>21676</v>
      </c>
      <c r="I12432" s="64"/>
      <c r="J12432" s="65"/>
      <c r="K12432" s="10"/>
      <c r="L12432" s="21">
        <v>257820.26839080459</v>
      </c>
      <c r="M12432" s="68"/>
      <c r="N12432" s="4"/>
    </row>
    <row r="12433" spans="2:14">
      <c r="B12433" s="59" t="s">
        <v>21677</v>
      </c>
      <c r="C12433" s="7" t="s">
        <v>21678</v>
      </c>
      <c r="I12433" s="64"/>
      <c r="J12433" s="65"/>
      <c r="K12433" s="10"/>
      <c r="L12433" s="21">
        <v>251408.8764367816</v>
      </c>
      <c r="M12433" s="68"/>
      <c r="N12433" s="4"/>
    </row>
    <row r="12434" spans="2:14">
      <c r="B12434" s="59" t="s">
        <v>21679</v>
      </c>
      <c r="C12434" s="7" t="s">
        <v>21680</v>
      </c>
      <c r="I12434" s="64"/>
      <c r="J12434" s="65"/>
      <c r="K12434" s="10"/>
      <c r="L12434" s="21">
        <v>255179.89540229883</v>
      </c>
      <c r="M12434" s="68"/>
      <c r="N12434" s="4"/>
    </row>
    <row r="12435" spans="2:14">
      <c r="B12435" s="59" t="s">
        <v>21681</v>
      </c>
      <c r="C12435" s="7" t="s">
        <v>21682</v>
      </c>
      <c r="I12435" s="64"/>
      <c r="J12435" s="65"/>
      <c r="K12435" s="10"/>
      <c r="L12435" s="21">
        <v>261256.86379310346</v>
      </c>
      <c r="M12435" s="68"/>
      <c r="N12435" s="4"/>
    </row>
    <row r="12436" spans="2:14">
      <c r="B12436" s="59" t="s">
        <v>21683</v>
      </c>
      <c r="C12436" s="7" t="s">
        <v>21684</v>
      </c>
      <c r="I12436" s="64"/>
      <c r="J12436" s="65"/>
      <c r="K12436" s="10"/>
      <c r="L12436" s="21">
        <v>273399.63620689657</v>
      </c>
      <c r="M12436" s="68"/>
      <c r="N12436" s="4"/>
    </row>
    <row r="12437" spans="2:14">
      <c r="B12437" s="59" t="s">
        <v>21685</v>
      </c>
      <c r="C12437" s="7" t="s">
        <v>21686</v>
      </c>
      <c r="I12437" s="64"/>
      <c r="J12437" s="65"/>
      <c r="K12437" s="10"/>
      <c r="L12437" s="21">
        <v>278438.31839080458</v>
      </c>
      <c r="M12437" s="68"/>
      <c r="N12437" s="4"/>
    </row>
    <row r="12438" spans="2:14">
      <c r="B12438" s="59" t="s">
        <v>21687</v>
      </c>
      <c r="C12438" s="7" t="s">
        <v>21688</v>
      </c>
      <c r="I12438" s="64"/>
      <c r="J12438" s="65"/>
      <c r="K12438" s="10"/>
      <c r="L12438" s="21">
        <v>283299.89310344827</v>
      </c>
      <c r="M12438" s="68"/>
      <c r="N12438" s="4"/>
    </row>
    <row r="12439" spans="2:14">
      <c r="B12439" s="59" t="s">
        <v>21689</v>
      </c>
      <c r="C12439" s="7" t="s">
        <v>21690</v>
      </c>
      <c r="I12439" s="64"/>
      <c r="J12439" s="65"/>
      <c r="K12439" s="10"/>
      <c r="L12439" s="21">
        <v>278516.46896551724</v>
      </c>
      <c r="M12439" s="68"/>
      <c r="N12439" s="4"/>
    </row>
    <row r="12440" spans="2:14">
      <c r="B12440" s="59" t="s">
        <v>21691</v>
      </c>
      <c r="C12440" s="7" t="s">
        <v>21692</v>
      </c>
      <c r="I12440" s="64"/>
      <c r="J12440" s="65"/>
      <c r="K12440" s="10"/>
      <c r="L12440" s="21">
        <v>272292.33390804601</v>
      </c>
      <c r="M12440" s="68"/>
      <c r="N12440" s="4"/>
    </row>
    <row r="12441" spans="2:14">
      <c r="B12441" s="59" t="s">
        <v>21693</v>
      </c>
      <c r="C12441" s="7" t="s">
        <v>21694</v>
      </c>
      <c r="I12441" s="64"/>
      <c r="J12441" s="65"/>
      <c r="K12441" s="10"/>
      <c r="L12441" s="21">
        <v>275307.72816091951</v>
      </c>
      <c r="M12441" s="68"/>
      <c r="N12441" s="4"/>
    </row>
    <row r="12442" spans="2:14">
      <c r="B12442" s="59" t="s">
        <v>21695</v>
      </c>
      <c r="C12442" s="7" t="s">
        <v>21696</v>
      </c>
      <c r="I12442" s="64"/>
      <c r="J12442" s="65"/>
      <c r="K12442" s="10"/>
      <c r="L12442" s="21">
        <v>280169.3028735632</v>
      </c>
      <c r="M12442" s="68"/>
      <c r="N12442" s="4"/>
    </row>
    <row r="12443" spans="2:14">
      <c r="B12443" s="59" t="s">
        <v>21697</v>
      </c>
      <c r="C12443" s="7" t="s">
        <v>21698</v>
      </c>
      <c r="I12443" s="64"/>
      <c r="J12443" s="65"/>
      <c r="K12443" s="10"/>
      <c r="L12443" s="21">
        <v>273759.43333333335</v>
      </c>
      <c r="M12443" s="68"/>
      <c r="N12443" s="4"/>
    </row>
    <row r="12444" spans="2:14">
      <c r="B12444" s="59" t="s">
        <v>21699</v>
      </c>
      <c r="C12444" s="7" t="s">
        <v>21700</v>
      </c>
      <c r="I12444" s="64"/>
      <c r="J12444" s="65"/>
      <c r="K12444" s="10"/>
      <c r="L12444" s="21">
        <v>277529.94482758618</v>
      </c>
      <c r="M12444" s="68"/>
      <c r="N12444" s="4"/>
    </row>
    <row r="12445" spans="2:14">
      <c r="B12445" s="59" t="s">
        <v>21701</v>
      </c>
      <c r="C12445" s="7" t="s">
        <v>21702</v>
      </c>
      <c r="I12445" s="64"/>
      <c r="J12445" s="65"/>
      <c r="K12445" s="10"/>
      <c r="L12445" s="21">
        <v>283605.89827586204</v>
      </c>
      <c r="M12445" s="68"/>
      <c r="N12445" s="4"/>
    </row>
    <row r="12446" spans="2:14">
      <c r="B12446" s="59" t="s">
        <v>21703</v>
      </c>
      <c r="C12446" s="7" t="s">
        <v>21704</v>
      </c>
      <c r="I12446" s="64"/>
      <c r="J12446" s="65"/>
      <c r="K12446" s="10"/>
      <c r="L12446" s="21">
        <v>291348.38735632185</v>
      </c>
      <c r="M12446" s="68"/>
      <c r="N12446" s="4"/>
    </row>
    <row r="12447" spans="2:14">
      <c r="B12447" s="59" t="s">
        <v>21705</v>
      </c>
      <c r="C12447" s="7" t="s">
        <v>21706</v>
      </c>
      <c r="I12447" s="64"/>
      <c r="J12447" s="65"/>
      <c r="K12447" s="10"/>
      <c r="L12447" s="21">
        <v>300787.35287356324</v>
      </c>
      <c r="M12447" s="68"/>
      <c r="N12447" s="4"/>
    </row>
    <row r="12448" spans="2:14">
      <c r="B12448" s="59" t="s">
        <v>21707</v>
      </c>
      <c r="C12448" s="7" t="s">
        <v>21708</v>
      </c>
      <c r="I12448" s="64"/>
      <c r="J12448" s="65"/>
      <c r="K12448" s="10"/>
      <c r="L12448" s="21">
        <v>305649.94252873567</v>
      </c>
      <c r="M12448" s="68"/>
      <c r="N12448" s="4"/>
    </row>
    <row r="12449" spans="2:14">
      <c r="B12449" s="59" t="s">
        <v>21709</v>
      </c>
      <c r="C12449" s="7" t="s">
        <v>21710</v>
      </c>
      <c r="I12449" s="64"/>
      <c r="J12449" s="65"/>
      <c r="K12449" s="10"/>
      <c r="L12449" s="21">
        <v>296465.72758620686</v>
      </c>
      <c r="M12449" s="68"/>
      <c r="N12449" s="4"/>
    </row>
    <row r="12450" spans="2:14">
      <c r="B12450" s="59" t="s">
        <v>21711</v>
      </c>
      <c r="C12450" s="7" t="s">
        <v>21712</v>
      </c>
      <c r="I12450" s="64"/>
      <c r="J12450" s="65"/>
      <c r="K12450" s="10"/>
      <c r="L12450" s="21">
        <v>276197.83275862067</v>
      </c>
      <c r="M12450" s="68"/>
      <c r="N12450" s="4"/>
    </row>
    <row r="12451" spans="2:14">
      <c r="B12451" s="59" t="s">
        <v>21713</v>
      </c>
      <c r="C12451" s="7" t="s">
        <v>21714</v>
      </c>
      <c r="I12451" s="64"/>
      <c r="J12451" s="65"/>
      <c r="K12451" s="10"/>
      <c r="L12451" s="21">
        <v>279151.82298850577</v>
      </c>
      <c r="M12451" s="68"/>
      <c r="N12451" s="4"/>
    </row>
    <row r="12452" spans="2:14">
      <c r="B12452" s="59" t="s">
        <v>21715</v>
      </c>
      <c r="C12452" s="7" t="s">
        <v>21716</v>
      </c>
      <c r="I12452" s="64"/>
      <c r="J12452" s="65"/>
      <c r="K12452" s="10"/>
      <c r="L12452" s="21">
        <v>283909.36609195406</v>
      </c>
      <c r="M12452" s="68"/>
      <c r="N12452" s="4"/>
    </row>
    <row r="12453" spans="2:14">
      <c r="B12453" s="59" t="s">
        <v>21717</v>
      </c>
      <c r="C12453" s="7" t="s">
        <v>21718</v>
      </c>
      <c r="I12453" s="64"/>
      <c r="J12453" s="65"/>
      <c r="K12453" s="10"/>
      <c r="L12453" s="21">
        <v>277632.9614942529</v>
      </c>
      <c r="M12453" s="68"/>
      <c r="N12453" s="4"/>
    </row>
    <row r="12454" spans="2:14">
      <c r="B12454" s="59" t="s">
        <v>21719</v>
      </c>
      <c r="C12454" s="7" t="s">
        <v>21720</v>
      </c>
      <c r="I12454" s="64"/>
      <c r="J12454" s="65"/>
      <c r="K12454" s="10"/>
      <c r="L12454" s="21">
        <v>281325.32241379312</v>
      </c>
      <c r="M12454" s="68"/>
      <c r="N12454" s="4"/>
    </row>
    <row r="12455" spans="2:14">
      <c r="B12455" s="59" t="s">
        <v>21721</v>
      </c>
      <c r="C12455" s="7" t="s">
        <v>21722</v>
      </c>
      <c r="I12455" s="64"/>
      <c r="J12455" s="65"/>
      <c r="K12455" s="10"/>
      <c r="L12455" s="21">
        <v>287273.90057471266</v>
      </c>
      <c r="M12455" s="68"/>
      <c r="N12455" s="4"/>
    </row>
    <row r="12456" spans="2:14">
      <c r="B12456" s="59" t="s">
        <v>21723</v>
      </c>
      <c r="C12456" s="7" t="s">
        <v>21724</v>
      </c>
      <c r="I12456" s="64"/>
      <c r="J12456" s="65"/>
      <c r="K12456" s="10"/>
      <c r="L12456" s="21">
        <v>303310.5</v>
      </c>
      <c r="M12456" s="68"/>
      <c r="N12456" s="4"/>
    </row>
    <row r="12457" spans="2:14">
      <c r="B12457" s="59" t="s">
        <v>21725</v>
      </c>
      <c r="C12457" s="7" t="s">
        <v>21726</v>
      </c>
      <c r="I12457" s="64"/>
      <c r="J12457" s="65"/>
      <c r="K12457" s="10"/>
      <c r="L12457" s="21">
        <v>304092.51321839081</v>
      </c>
      <c r="M12457" s="68"/>
      <c r="N12457" s="4"/>
    </row>
    <row r="12458" spans="2:14">
      <c r="B12458" s="59" t="s">
        <v>21727</v>
      </c>
      <c r="C12458" s="7" t="s">
        <v>21728</v>
      </c>
      <c r="I12458" s="64"/>
      <c r="J12458" s="65"/>
      <c r="K12458" s="10"/>
      <c r="L12458" s="21">
        <v>309216.95804597699</v>
      </c>
      <c r="M12458" s="68"/>
      <c r="N12458" s="4"/>
    </row>
    <row r="12459" spans="2:14">
      <c r="B12459" s="59" t="s">
        <v>21729</v>
      </c>
      <c r="C12459" s="7" t="s">
        <v>21730</v>
      </c>
      <c r="I12459" s="64"/>
      <c r="J12459" s="65"/>
      <c r="K12459" s="10"/>
      <c r="L12459" s="21">
        <v>308427.33275862067</v>
      </c>
      <c r="M12459" s="68"/>
      <c r="N12459" s="4"/>
    </row>
    <row r="12460" spans="2:14">
      <c r="B12460" s="59" t="s">
        <v>21731</v>
      </c>
      <c r="C12460" s="7" t="s">
        <v>21732</v>
      </c>
      <c r="I12460" s="64"/>
      <c r="J12460" s="65"/>
      <c r="K12460" s="10"/>
      <c r="L12460" s="21">
        <v>317245.66091954021</v>
      </c>
      <c r="M12460" s="68"/>
      <c r="N12460" s="4"/>
    </row>
    <row r="12461" spans="2:14">
      <c r="B12461" s="59" t="s">
        <v>21733</v>
      </c>
      <c r="C12461" s="7" t="s">
        <v>21734</v>
      </c>
      <c r="I12461" s="64"/>
      <c r="J12461" s="65"/>
      <c r="K12461" s="10"/>
      <c r="L12461" s="21">
        <v>320263.59252873558</v>
      </c>
      <c r="M12461" s="68"/>
      <c r="N12461" s="4"/>
    </row>
    <row r="12462" spans="2:14">
      <c r="B12462" s="59" t="s">
        <v>21735</v>
      </c>
      <c r="C12462" s="7" t="s">
        <v>21736</v>
      </c>
      <c r="I12462" s="64"/>
      <c r="J12462" s="65"/>
      <c r="K12462" s="10"/>
      <c r="L12462" s="21">
        <v>325123.13735632179</v>
      </c>
      <c r="M12462" s="68"/>
      <c r="N12462" s="4"/>
    </row>
    <row r="12463" spans="2:14">
      <c r="B12463" s="59" t="s">
        <v>21737</v>
      </c>
      <c r="C12463" s="7" t="s">
        <v>21738</v>
      </c>
      <c r="I12463" s="64"/>
      <c r="J12463" s="65"/>
      <c r="K12463" s="10"/>
      <c r="L12463" s="21">
        <v>318713.77528735634</v>
      </c>
      <c r="M12463" s="68"/>
      <c r="N12463" s="4"/>
    </row>
    <row r="12464" spans="2:14">
      <c r="B12464" s="59" t="s">
        <v>21739</v>
      </c>
      <c r="C12464" s="7" t="s">
        <v>21740</v>
      </c>
      <c r="I12464" s="64"/>
      <c r="J12464" s="65"/>
      <c r="K12464" s="10"/>
      <c r="L12464" s="21">
        <v>322483.77931034478</v>
      </c>
      <c r="M12464" s="68"/>
      <c r="N12464" s="4"/>
    </row>
    <row r="12465" spans="2:14">
      <c r="B12465" s="59" t="s">
        <v>21741</v>
      </c>
      <c r="C12465" s="7" t="s">
        <v>21742</v>
      </c>
      <c r="I12465" s="64"/>
      <c r="J12465" s="65"/>
      <c r="K12465" s="10"/>
      <c r="L12465" s="21">
        <v>328558.71781609196</v>
      </c>
      <c r="M12465" s="68"/>
      <c r="N12465" s="4"/>
    </row>
    <row r="12466" spans="2:14">
      <c r="B12466" s="59" t="s">
        <v>21743</v>
      </c>
      <c r="C12466" s="7" t="s">
        <v>21744</v>
      </c>
      <c r="I12466" s="64"/>
      <c r="J12466" s="65"/>
      <c r="K12466" s="10"/>
      <c r="L12466" s="21">
        <v>353151.79022988508</v>
      </c>
      <c r="M12466" s="68"/>
      <c r="N12466" s="4"/>
    </row>
    <row r="12467" spans="2:14">
      <c r="B12467" s="59" t="s">
        <v>21745</v>
      </c>
      <c r="C12467" s="7" t="s">
        <v>21746</v>
      </c>
      <c r="I12467" s="64"/>
      <c r="J12467" s="65"/>
      <c r="K12467" s="10"/>
      <c r="L12467" s="21">
        <v>345742.20229885058</v>
      </c>
      <c r="M12467" s="68"/>
      <c r="N12467" s="4"/>
    </row>
    <row r="12468" spans="2:14">
      <c r="B12468" s="59" t="s">
        <v>21747</v>
      </c>
      <c r="C12468" s="7" t="s">
        <v>21748</v>
      </c>
      <c r="I12468" s="64"/>
      <c r="J12468" s="65"/>
      <c r="K12468" s="10"/>
      <c r="L12468" s="21">
        <v>350603.77701149427</v>
      </c>
      <c r="M12468" s="68"/>
      <c r="N12468" s="4"/>
    </row>
    <row r="12469" spans="2:14">
      <c r="B12469" s="59" t="s">
        <v>21749</v>
      </c>
      <c r="C12469" s="7" t="s">
        <v>21750</v>
      </c>
      <c r="I12469" s="64"/>
      <c r="J12469" s="65"/>
      <c r="K12469" s="10"/>
      <c r="L12469" s="21">
        <v>358269.63793103449</v>
      </c>
      <c r="M12469" s="68"/>
      <c r="N12469" s="4"/>
    </row>
    <row r="12470" spans="2:14">
      <c r="B12470" s="59" t="s">
        <v>21751</v>
      </c>
      <c r="C12470" s="7" t="s">
        <v>21752</v>
      </c>
      <c r="I12470" s="64"/>
      <c r="J12470" s="65"/>
      <c r="K12470" s="10"/>
      <c r="L12470" s="21">
        <v>339773.83275862073</v>
      </c>
      <c r="M12470" s="68"/>
      <c r="N12470" s="4"/>
    </row>
    <row r="12471" spans="2:14">
      <c r="B12471" s="59" t="s">
        <v>21753</v>
      </c>
      <c r="C12471" s="7" t="s">
        <v>21754</v>
      </c>
      <c r="I12471" s="64"/>
      <c r="J12471" s="65"/>
      <c r="K12471" s="10"/>
      <c r="L12471" s="21">
        <v>342488.80402298848</v>
      </c>
      <c r="M12471" s="68"/>
      <c r="N12471" s="4"/>
    </row>
    <row r="12472" spans="2:14">
      <c r="B12472" s="59" t="s">
        <v>21755</v>
      </c>
      <c r="C12472" s="7" t="s">
        <v>21756</v>
      </c>
      <c r="I12472" s="64"/>
      <c r="J12472" s="65"/>
      <c r="K12472" s="10"/>
      <c r="L12472" s="21">
        <v>346864.7287356322</v>
      </c>
      <c r="M12472" s="68"/>
      <c r="N12472" s="4"/>
    </row>
    <row r="12473" spans="2:14">
      <c r="B12473" s="59" t="s">
        <v>21757</v>
      </c>
      <c r="C12473" s="7" t="s">
        <v>21758</v>
      </c>
      <c r="I12473" s="64"/>
      <c r="J12473" s="65"/>
      <c r="K12473" s="10"/>
      <c r="L12473" s="21">
        <v>341093.76551724138</v>
      </c>
      <c r="M12473" s="68"/>
      <c r="N12473" s="4"/>
    </row>
    <row r="12474" spans="2:14">
      <c r="B12474" s="59" t="s">
        <v>21759</v>
      </c>
      <c r="C12474" s="7" t="s">
        <v>21760</v>
      </c>
      <c r="I12474" s="64"/>
      <c r="J12474" s="65"/>
      <c r="K12474" s="10"/>
      <c r="L12474" s="21">
        <v>344487.73333333334</v>
      </c>
      <c r="M12474" s="68"/>
      <c r="N12474" s="4"/>
    </row>
    <row r="12475" spans="2:14">
      <c r="B12475" s="59" t="s">
        <v>21761</v>
      </c>
      <c r="C12475" s="7" t="s">
        <v>21762</v>
      </c>
      <c r="I12475" s="64"/>
      <c r="J12475" s="65"/>
      <c r="K12475" s="10"/>
      <c r="L12475" s="21">
        <v>349957.25862068968</v>
      </c>
      <c r="M12475" s="68"/>
      <c r="N12475" s="4"/>
    </row>
    <row r="12476" spans="2:14">
      <c r="B12476" s="59" t="s">
        <v>21763</v>
      </c>
      <c r="C12476" s="7" t="s">
        <v>21764</v>
      </c>
      <c r="I12476" s="64"/>
      <c r="J12476" s="65"/>
      <c r="K12476" s="10"/>
      <c r="L12476" s="21">
        <v>332154.15172413795</v>
      </c>
      <c r="M12476" s="68"/>
      <c r="N12476" s="4"/>
    </row>
    <row r="12477" spans="2:14">
      <c r="B12477" s="59" t="s">
        <v>21765</v>
      </c>
      <c r="C12477" s="7" t="s">
        <v>21766</v>
      </c>
      <c r="I12477" s="64"/>
      <c r="J12477" s="65"/>
      <c r="K12477" s="10"/>
      <c r="L12477" s="21">
        <v>365420.4155172414</v>
      </c>
      <c r="M12477" s="68"/>
      <c r="N12477" s="4"/>
    </row>
    <row r="12478" spans="2:14">
      <c r="B12478" s="59" t="s">
        <v>21767</v>
      </c>
      <c r="C12478" s="7" t="s">
        <v>21768</v>
      </c>
      <c r="I12478" s="64"/>
      <c r="J12478" s="65"/>
      <c r="K12478" s="10"/>
      <c r="L12478" s="21">
        <v>369794.81781609193</v>
      </c>
      <c r="M12478" s="68"/>
      <c r="N12478" s="4"/>
    </row>
    <row r="12479" spans="2:14">
      <c r="B12479" s="59" t="s">
        <v>21769</v>
      </c>
      <c r="C12479" s="7" t="s">
        <v>21770</v>
      </c>
      <c r="I12479" s="64"/>
      <c r="J12479" s="65"/>
      <c r="K12479" s="10"/>
      <c r="L12479" s="21">
        <v>337271.99942528736</v>
      </c>
      <c r="M12479" s="68"/>
      <c r="N12479" s="4"/>
    </row>
    <row r="12480" spans="2:14">
      <c r="B12480" s="59" t="s">
        <v>21771</v>
      </c>
      <c r="C12480" s="7" t="s">
        <v>21772</v>
      </c>
      <c r="I12480" s="64"/>
      <c r="J12480" s="65"/>
      <c r="K12480" s="10"/>
      <c r="L12480" s="21">
        <v>379311.93390804599</v>
      </c>
      <c r="M12480" s="68"/>
      <c r="N12480" s="4"/>
    </row>
    <row r="12481" spans="2:14">
      <c r="B12481" s="59" t="s">
        <v>21773</v>
      </c>
      <c r="C12481" s="7" t="s">
        <v>21774</v>
      </c>
      <c r="I12481" s="64"/>
      <c r="J12481" s="65"/>
      <c r="K12481" s="10"/>
      <c r="L12481" s="21">
        <v>382028.93505747122</v>
      </c>
      <c r="M12481" s="68"/>
      <c r="N12481" s="4"/>
    </row>
    <row r="12482" spans="2:14">
      <c r="B12482" s="59" t="s">
        <v>21775</v>
      </c>
      <c r="C12482" s="7" t="s">
        <v>21776</v>
      </c>
      <c r="I12482" s="64"/>
      <c r="J12482" s="65"/>
      <c r="K12482" s="10"/>
      <c r="L12482" s="21">
        <v>386402.32241379307</v>
      </c>
      <c r="M12482" s="68"/>
      <c r="N12482" s="4"/>
    </row>
    <row r="12483" spans="2:14">
      <c r="B12483" s="59" t="s">
        <v>21777</v>
      </c>
      <c r="C12483" s="7" t="s">
        <v>21778</v>
      </c>
      <c r="I12483" s="64"/>
      <c r="J12483" s="65"/>
      <c r="K12483" s="10"/>
      <c r="L12483" s="21">
        <v>380633.38908045972</v>
      </c>
      <c r="M12483" s="68"/>
      <c r="N12483" s="4"/>
    </row>
    <row r="12484" spans="2:14">
      <c r="B12484" s="59" t="s">
        <v>21779</v>
      </c>
      <c r="C12484" s="7" t="s">
        <v>21780</v>
      </c>
      <c r="I12484" s="64"/>
      <c r="J12484" s="65"/>
      <c r="K12484" s="10"/>
      <c r="L12484" s="21">
        <v>384027.86436781613</v>
      </c>
      <c r="M12484" s="68"/>
      <c r="N12484" s="4"/>
    </row>
    <row r="12485" spans="2:14">
      <c r="B12485" s="59" t="s">
        <v>21781</v>
      </c>
      <c r="C12485" s="7" t="s">
        <v>21782</v>
      </c>
      <c r="I12485" s="64"/>
      <c r="J12485" s="65"/>
      <c r="K12485" s="10"/>
      <c r="L12485" s="21">
        <v>389494.8522988506</v>
      </c>
      <c r="M12485" s="68"/>
      <c r="N12485" s="4"/>
    </row>
    <row r="12486" spans="2:14">
      <c r="B12486" s="59" t="s">
        <v>21783</v>
      </c>
      <c r="C12486" s="7" t="s">
        <v>21784</v>
      </c>
      <c r="I12486" s="64"/>
      <c r="J12486" s="65"/>
      <c r="K12486" s="10"/>
      <c r="L12486" s="21">
        <v>366782.4683908046</v>
      </c>
      <c r="M12486" s="68"/>
      <c r="N12486" s="4"/>
    </row>
    <row r="12487" spans="2:14">
      <c r="B12487" s="59" t="s">
        <v>21785</v>
      </c>
      <c r="C12487" s="7" t="s">
        <v>21786</v>
      </c>
      <c r="I12487" s="64"/>
      <c r="J12487" s="65"/>
      <c r="K12487" s="10"/>
      <c r="L12487" s="21">
        <v>404959.02413793106</v>
      </c>
      <c r="M12487" s="68"/>
      <c r="N12487" s="4"/>
    </row>
    <row r="12488" spans="2:14">
      <c r="B12488" s="59" t="s">
        <v>21787</v>
      </c>
      <c r="C12488" s="7" t="s">
        <v>21788</v>
      </c>
      <c r="I12488" s="64"/>
      <c r="J12488" s="65"/>
      <c r="K12488" s="10"/>
      <c r="L12488" s="21">
        <v>409334.94885057473</v>
      </c>
      <c r="M12488" s="68"/>
      <c r="N12488" s="4"/>
    </row>
    <row r="12489" spans="2:14">
      <c r="B12489" s="59" t="s">
        <v>21789</v>
      </c>
      <c r="C12489" s="7" t="s">
        <v>21790</v>
      </c>
      <c r="I12489" s="64"/>
      <c r="J12489" s="65"/>
      <c r="K12489" s="10"/>
      <c r="L12489" s="21">
        <v>371899.80862068967</v>
      </c>
      <c r="M12489" s="68"/>
      <c r="N12489" s="4"/>
    </row>
    <row r="12490" spans="2:14">
      <c r="B12490" s="59" t="s">
        <v>21791</v>
      </c>
      <c r="C12490" s="7" t="s">
        <v>21792</v>
      </c>
      <c r="I12490" s="64"/>
      <c r="J12490" s="65"/>
      <c r="K12490" s="10"/>
      <c r="L12490" s="21">
        <v>257370.14137931037</v>
      </c>
      <c r="M12490" s="68"/>
      <c r="N12490" s="4"/>
    </row>
    <row r="12491" spans="2:14">
      <c r="B12491" s="59" t="s">
        <v>21793</v>
      </c>
      <c r="C12491" s="7" t="s">
        <v>21794</v>
      </c>
      <c r="I12491" s="64"/>
      <c r="J12491" s="65"/>
      <c r="K12491" s="10"/>
      <c r="L12491" s="21">
        <v>260447.4471264368</v>
      </c>
      <c r="M12491" s="68"/>
      <c r="N12491" s="4"/>
    </row>
    <row r="12492" spans="2:14">
      <c r="B12492" s="59" t="s">
        <v>21795</v>
      </c>
      <c r="C12492" s="7" t="s">
        <v>21796</v>
      </c>
      <c r="I12492" s="64"/>
      <c r="J12492" s="65"/>
      <c r="K12492" s="10"/>
      <c r="L12492" s="21">
        <v>265403.41149425285</v>
      </c>
      <c r="M12492" s="68"/>
      <c r="N12492" s="4"/>
    </row>
    <row r="12493" spans="2:14">
      <c r="B12493" s="59" t="s">
        <v>21797</v>
      </c>
      <c r="C12493" s="7" t="s">
        <v>21798</v>
      </c>
      <c r="I12493" s="64"/>
      <c r="J12493" s="65"/>
      <c r="K12493" s="10"/>
      <c r="L12493" s="21">
        <v>258865.15172413792</v>
      </c>
      <c r="M12493" s="68"/>
      <c r="N12493" s="4"/>
    </row>
    <row r="12494" spans="2:14">
      <c r="B12494" s="59" t="s">
        <v>21799</v>
      </c>
      <c r="C12494" s="7" t="s">
        <v>21800</v>
      </c>
      <c r="I12494" s="64"/>
      <c r="J12494" s="65"/>
      <c r="K12494" s="10"/>
      <c r="L12494" s="21">
        <v>262712.29137931037</v>
      </c>
      <c r="M12494" s="68"/>
      <c r="N12494" s="4"/>
    </row>
    <row r="12495" spans="2:14">
      <c r="B12495" s="59" t="s">
        <v>21801</v>
      </c>
      <c r="C12495" s="7" t="s">
        <v>21802</v>
      </c>
      <c r="I12495" s="64"/>
      <c r="J12495" s="65"/>
      <c r="K12495" s="10"/>
      <c r="L12495" s="21">
        <v>268911.56034482759</v>
      </c>
      <c r="M12495" s="68"/>
      <c r="N12495" s="4"/>
    </row>
    <row r="12496" spans="2:14">
      <c r="B12496" s="59" t="s">
        <v>21803</v>
      </c>
      <c r="C12496" s="7" t="s">
        <v>21804</v>
      </c>
      <c r="I12496" s="64"/>
      <c r="J12496" s="65"/>
      <c r="K12496" s="10"/>
      <c r="L12496" s="21">
        <v>321130.86091954022</v>
      </c>
      <c r="M12496" s="68"/>
      <c r="N12496" s="4"/>
    </row>
    <row r="12497" spans="2:14">
      <c r="B12497" s="59" t="s">
        <v>21805</v>
      </c>
      <c r="C12497" s="7" t="s">
        <v>21806</v>
      </c>
      <c r="I12497" s="64"/>
      <c r="J12497" s="65"/>
      <c r="K12497" s="10"/>
      <c r="L12497" s="21">
        <v>286435.05057471263</v>
      </c>
      <c r="M12497" s="68"/>
      <c r="N12497" s="4"/>
    </row>
    <row r="12498" spans="2:14">
      <c r="B12498" s="59" t="s">
        <v>21807</v>
      </c>
      <c r="C12498" s="7" t="s">
        <v>21808</v>
      </c>
      <c r="I12498" s="64"/>
      <c r="J12498" s="65"/>
      <c r="K12498" s="10"/>
      <c r="L12498" s="21">
        <v>291394.05977011495</v>
      </c>
      <c r="M12498" s="68"/>
      <c r="N12498" s="4"/>
    </row>
    <row r="12499" spans="2:14">
      <c r="B12499" s="59" t="s">
        <v>21809</v>
      </c>
      <c r="C12499" s="7" t="s">
        <v>21810</v>
      </c>
      <c r="I12499" s="64"/>
      <c r="J12499" s="65"/>
      <c r="K12499" s="10"/>
      <c r="L12499" s="21">
        <v>326759.73218390805</v>
      </c>
      <c r="M12499" s="68"/>
      <c r="N12499" s="4"/>
    </row>
    <row r="12500" spans="2:14">
      <c r="B12500" s="59" t="s">
        <v>21811</v>
      </c>
      <c r="C12500" s="7" t="s">
        <v>21812</v>
      </c>
      <c r="I12500" s="64"/>
      <c r="J12500" s="65"/>
      <c r="K12500" s="10"/>
      <c r="L12500" s="21">
        <v>312978.84252873564</v>
      </c>
      <c r="M12500" s="68"/>
      <c r="N12500" s="4"/>
    </row>
    <row r="12501" spans="2:14">
      <c r="B12501" s="59" t="s">
        <v>21813</v>
      </c>
      <c r="C12501" s="7" t="s">
        <v>21814</v>
      </c>
      <c r="I12501" s="64"/>
      <c r="J12501" s="65"/>
      <c r="K12501" s="10"/>
      <c r="L12501" s="21">
        <v>315241.65689655172</v>
      </c>
      <c r="M12501" s="68"/>
      <c r="N12501" s="4"/>
    </row>
    <row r="12502" spans="2:14">
      <c r="B12502" s="59" t="s">
        <v>21815</v>
      </c>
      <c r="C12502" s="7" t="s">
        <v>21816</v>
      </c>
      <c r="I12502" s="64"/>
      <c r="J12502" s="65"/>
      <c r="K12502" s="10"/>
      <c r="L12502" s="21">
        <v>321354.14827586204</v>
      </c>
      <c r="M12502" s="68"/>
      <c r="N12502" s="4"/>
    </row>
    <row r="12503" spans="2:14">
      <c r="B12503" s="59" t="s">
        <v>21817</v>
      </c>
      <c r="C12503" s="7" t="s">
        <v>21818</v>
      </c>
      <c r="I12503" s="64"/>
      <c r="J12503" s="65"/>
      <c r="K12503" s="10"/>
      <c r="L12503" s="21">
        <v>314538.30172413797</v>
      </c>
      <c r="M12503" s="68"/>
      <c r="N12503" s="4"/>
    </row>
    <row r="12504" spans="2:14">
      <c r="B12504" s="59" t="s">
        <v>21819</v>
      </c>
      <c r="C12504" s="7" t="s">
        <v>21820</v>
      </c>
      <c r="I12504" s="64"/>
      <c r="J12504" s="65"/>
      <c r="K12504" s="10"/>
      <c r="L12504" s="21">
        <v>316776.25</v>
      </c>
      <c r="M12504" s="68"/>
      <c r="N12504" s="4"/>
    </row>
    <row r="12505" spans="2:14">
      <c r="B12505" s="59" t="s">
        <v>21821</v>
      </c>
      <c r="C12505" s="7" t="s">
        <v>21822</v>
      </c>
      <c r="I12505" s="64"/>
      <c r="J12505" s="65"/>
      <c r="K12505" s="10"/>
      <c r="L12505" s="21">
        <v>325006.41896551725</v>
      </c>
      <c r="M12505" s="68"/>
      <c r="N12505" s="4"/>
    </row>
    <row r="12506" spans="2:14">
      <c r="B12506" s="59" t="s">
        <v>21823</v>
      </c>
      <c r="C12506" s="7" t="s">
        <v>21824</v>
      </c>
      <c r="I12506" s="64"/>
      <c r="J12506" s="65"/>
      <c r="K12506" s="10"/>
      <c r="L12506" s="21">
        <v>342393.39942528738</v>
      </c>
      <c r="M12506" s="68"/>
      <c r="N12506" s="4"/>
    </row>
    <row r="12507" spans="2:14">
      <c r="B12507" s="59" t="s">
        <v>21825</v>
      </c>
      <c r="C12507" s="7" t="s">
        <v>21826</v>
      </c>
      <c r="I12507" s="64"/>
      <c r="J12507" s="65"/>
      <c r="K12507" s="10"/>
      <c r="L12507" s="21">
        <v>343271.32471264369</v>
      </c>
      <c r="M12507" s="68"/>
      <c r="N12507" s="4"/>
    </row>
    <row r="12508" spans="2:14">
      <c r="B12508" s="59" t="s">
        <v>21827</v>
      </c>
      <c r="C12508" s="7" t="s">
        <v>21828</v>
      </c>
      <c r="I12508" s="64"/>
      <c r="J12508" s="65"/>
      <c r="K12508" s="10"/>
      <c r="L12508" s="21">
        <v>344269.01321839081</v>
      </c>
      <c r="M12508" s="68"/>
      <c r="N12508" s="4"/>
    </row>
    <row r="12509" spans="2:14">
      <c r="B12509" s="59" t="s">
        <v>21829</v>
      </c>
      <c r="C12509" s="7" t="s">
        <v>21830</v>
      </c>
      <c r="I12509" s="64"/>
      <c r="J12509" s="65"/>
      <c r="K12509" s="10"/>
      <c r="L12509" s="21">
        <v>348022.27068965521</v>
      </c>
      <c r="M12509" s="68"/>
      <c r="N12509" s="4"/>
    </row>
    <row r="12510" spans="2:14">
      <c r="B12510" s="59" t="s">
        <v>21831</v>
      </c>
      <c r="C12510" s="7" t="s">
        <v>21832</v>
      </c>
      <c r="I12510" s="64"/>
      <c r="J12510" s="65"/>
      <c r="K12510" s="10"/>
      <c r="L12510" s="21">
        <v>299083.2643678161</v>
      </c>
      <c r="M12510" s="68"/>
      <c r="N12510" s="4"/>
    </row>
    <row r="12511" spans="2:14">
      <c r="B12511" s="59" t="s">
        <v>21833</v>
      </c>
      <c r="C12511" s="7" t="s">
        <v>21834</v>
      </c>
      <c r="I12511" s="64"/>
      <c r="J12511" s="65"/>
      <c r="K12511" s="10"/>
      <c r="L12511" s="21">
        <v>302100.68850574712</v>
      </c>
      <c r="M12511" s="68"/>
      <c r="N12511" s="4"/>
    </row>
    <row r="12512" spans="2:14">
      <c r="B12512" s="59" t="s">
        <v>21835</v>
      </c>
      <c r="C12512" s="7" t="s">
        <v>21836</v>
      </c>
      <c r="I12512" s="64"/>
      <c r="J12512" s="65"/>
      <c r="K12512" s="10"/>
      <c r="L12512" s="21">
        <v>306960.23333333334</v>
      </c>
      <c r="M12512" s="68"/>
      <c r="N12512" s="4"/>
    </row>
    <row r="12513" spans="2:14">
      <c r="B12513" s="59" t="s">
        <v>21837</v>
      </c>
      <c r="C12513" s="7" t="s">
        <v>21838</v>
      </c>
      <c r="I12513" s="64"/>
      <c r="J12513" s="65"/>
      <c r="K12513" s="10"/>
      <c r="L12513" s="21">
        <v>300549.85632183909</v>
      </c>
      <c r="M12513" s="68"/>
      <c r="N12513" s="4"/>
    </row>
    <row r="12514" spans="2:14">
      <c r="B12514" s="59" t="s">
        <v>21839</v>
      </c>
      <c r="C12514" s="7" t="s">
        <v>21840</v>
      </c>
      <c r="I12514" s="64"/>
      <c r="J12514" s="65"/>
      <c r="K12514" s="10"/>
      <c r="L12514" s="21">
        <v>304319.35287356324</v>
      </c>
      <c r="M12514" s="68"/>
      <c r="N12514" s="4"/>
    </row>
    <row r="12515" spans="2:14">
      <c r="B12515" s="59" t="s">
        <v>21841</v>
      </c>
      <c r="C12515" s="7" t="s">
        <v>21842</v>
      </c>
      <c r="I12515" s="64"/>
      <c r="J12515" s="65"/>
      <c r="K12515" s="10"/>
      <c r="L12515" s="21">
        <v>310397.84367816092</v>
      </c>
      <c r="M12515" s="68"/>
      <c r="N12515" s="4"/>
    </row>
    <row r="12516" spans="2:14">
      <c r="B12516" s="59" t="s">
        <v>21843</v>
      </c>
      <c r="C12516" s="7" t="s">
        <v>21844</v>
      </c>
      <c r="I12516" s="64"/>
      <c r="J12516" s="65"/>
      <c r="K12516" s="10"/>
      <c r="L12516" s="21">
        <v>356563.01206896553</v>
      </c>
      <c r="M12516" s="68"/>
      <c r="N12516" s="4"/>
    </row>
    <row r="12517" spans="2:14">
      <c r="B12517" s="59" t="s">
        <v>21845</v>
      </c>
      <c r="C12517" s="7" t="s">
        <v>21846</v>
      </c>
      <c r="I12517" s="64"/>
      <c r="J12517" s="65"/>
      <c r="K12517" s="10"/>
      <c r="L12517" s="21">
        <v>327580.3132183908</v>
      </c>
      <c r="M12517" s="68"/>
      <c r="N12517" s="4"/>
    </row>
    <row r="12518" spans="2:14">
      <c r="B12518" s="59" t="s">
        <v>21847</v>
      </c>
      <c r="C12518" s="7" t="s">
        <v>21848</v>
      </c>
      <c r="I12518" s="64"/>
      <c r="J12518" s="65"/>
      <c r="K12518" s="10"/>
      <c r="L12518" s="21">
        <v>332439.85804597702</v>
      </c>
      <c r="M12518" s="68"/>
      <c r="N12518" s="4"/>
    </row>
    <row r="12519" spans="2:14">
      <c r="B12519" s="59" t="s">
        <v>21849</v>
      </c>
      <c r="C12519" s="7" t="s">
        <v>21850</v>
      </c>
      <c r="I12519" s="64"/>
      <c r="J12519" s="65"/>
      <c r="K12519" s="10"/>
      <c r="L12519" s="21">
        <v>362191.8833333333</v>
      </c>
      <c r="M12519" s="68"/>
      <c r="N12519" s="4"/>
    </row>
    <row r="12520" spans="2:14">
      <c r="B12520" s="59" t="s">
        <v>21851</v>
      </c>
      <c r="C12520" s="7" t="s">
        <v>21852</v>
      </c>
      <c r="I12520" s="64"/>
      <c r="J12520" s="65"/>
      <c r="K12520" s="10"/>
      <c r="L12520" s="21">
        <v>386192.22931034485</v>
      </c>
      <c r="M12520" s="68"/>
      <c r="N12520" s="4"/>
    </row>
    <row r="12521" spans="2:14">
      <c r="B12521" s="59" t="s">
        <v>21853</v>
      </c>
      <c r="C12521" s="7" t="s">
        <v>21854</v>
      </c>
      <c r="I12521" s="64"/>
      <c r="J12521" s="65"/>
      <c r="K12521" s="10"/>
      <c r="L12521" s="21">
        <v>388455.04367816087</v>
      </c>
      <c r="M12521" s="68"/>
      <c r="N12521" s="4"/>
    </row>
    <row r="12522" spans="2:14">
      <c r="B12522" s="59" t="s">
        <v>21855</v>
      </c>
      <c r="C12522" s="7" t="s">
        <v>21856</v>
      </c>
      <c r="I12522" s="64"/>
      <c r="J12522" s="65"/>
      <c r="K12522" s="10"/>
      <c r="L12522" s="21">
        <v>394567.02758620691</v>
      </c>
      <c r="M12522" s="68"/>
      <c r="N12522" s="4"/>
    </row>
    <row r="12523" spans="2:14">
      <c r="B12523" s="59" t="s">
        <v>21857</v>
      </c>
      <c r="C12523" s="7" t="s">
        <v>21858</v>
      </c>
      <c r="I12523" s="64"/>
      <c r="J12523" s="65"/>
      <c r="K12523" s="10"/>
      <c r="L12523" s="21">
        <v>387751.68850574712</v>
      </c>
      <c r="M12523" s="68"/>
      <c r="N12523" s="4"/>
    </row>
    <row r="12524" spans="2:14">
      <c r="B12524" s="59" t="s">
        <v>21859</v>
      </c>
      <c r="C12524" s="7" t="s">
        <v>21860</v>
      </c>
      <c r="I12524" s="64"/>
      <c r="J12524" s="65"/>
      <c r="K12524" s="10"/>
      <c r="L12524" s="21">
        <v>389990.14425287361</v>
      </c>
      <c r="M12524" s="68"/>
      <c r="N12524" s="4"/>
    </row>
    <row r="12525" spans="2:14">
      <c r="B12525" s="59" t="s">
        <v>21861</v>
      </c>
      <c r="C12525" s="7" t="s">
        <v>21862</v>
      </c>
      <c r="I12525" s="64"/>
      <c r="J12525" s="65"/>
      <c r="K12525" s="10"/>
      <c r="L12525" s="21">
        <v>398219.80574712646</v>
      </c>
      <c r="M12525" s="68"/>
      <c r="N12525" s="4"/>
    </row>
    <row r="12526" spans="2:14">
      <c r="B12526" s="59" t="s">
        <v>21863</v>
      </c>
      <c r="C12526" s="7" t="s">
        <v>21864</v>
      </c>
      <c r="I12526" s="64"/>
      <c r="J12526" s="65"/>
      <c r="K12526" s="10"/>
      <c r="L12526" s="21">
        <v>415606.78620689653</v>
      </c>
      <c r="M12526" s="68"/>
      <c r="N12526" s="4"/>
    </row>
    <row r="12527" spans="2:14">
      <c r="B12527" s="59" t="s">
        <v>21865</v>
      </c>
      <c r="C12527" s="7" t="s">
        <v>21866</v>
      </c>
      <c r="I12527" s="64"/>
      <c r="J12527" s="65"/>
      <c r="K12527" s="10"/>
      <c r="L12527" s="21">
        <v>416485.21896551724</v>
      </c>
      <c r="M12527" s="68"/>
      <c r="N12527" s="4"/>
    </row>
    <row r="12528" spans="2:14">
      <c r="B12528" s="59" t="s">
        <v>21867</v>
      </c>
      <c r="C12528" s="7" t="s">
        <v>21868</v>
      </c>
      <c r="I12528" s="64"/>
      <c r="J12528" s="65"/>
      <c r="K12528" s="10"/>
      <c r="L12528" s="21">
        <v>417482.90747126436</v>
      </c>
      <c r="M12528" s="68"/>
      <c r="N12528" s="4"/>
    </row>
    <row r="12529" spans="2:14">
      <c r="B12529" s="59" t="s">
        <v>21869</v>
      </c>
      <c r="C12529" s="7" t="s">
        <v>21870</v>
      </c>
      <c r="I12529" s="64"/>
      <c r="J12529" s="65"/>
      <c r="K12529" s="10"/>
      <c r="L12529" s="21">
        <v>421236.16494252876</v>
      </c>
      <c r="M12529" s="68"/>
      <c r="N12529" s="4"/>
    </row>
    <row r="12530" spans="2:14">
      <c r="B12530" s="59" t="s">
        <v>21871</v>
      </c>
      <c r="C12530" s="7" t="s">
        <v>21872</v>
      </c>
      <c r="I12530" s="64"/>
      <c r="J12530" s="65"/>
      <c r="K12530" s="10"/>
      <c r="L12530" s="21">
        <v>360159.9683908046</v>
      </c>
      <c r="M12530" s="68"/>
      <c r="N12530" s="4"/>
    </row>
    <row r="12531" spans="2:14">
      <c r="B12531" s="59" t="s">
        <v>21873</v>
      </c>
      <c r="C12531" s="7" t="s">
        <v>21874</v>
      </c>
      <c r="I12531" s="64"/>
      <c r="J12531" s="65"/>
      <c r="K12531" s="10"/>
      <c r="L12531" s="21">
        <v>362874.43218390807</v>
      </c>
      <c r="M12531" s="68"/>
      <c r="N12531" s="4"/>
    </row>
    <row r="12532" spans="2:14">
      <c r="B12532" s="59" t="s">
        <v>21875</v>
      </c>
      <c r="C12532" s="7" t="s">
        <v>21876</v>
      </c>
      <c r="I12532" s="64"/>
      <c r="J12532" s="65"/>
      <c r="K12532" s="10"/>
      <c r="L12532" s="21">
        <v>367250.35689655173</v>
      </c>
      <c r="M12532" s="68"/>
      <c r="N12532" s="4"/>
    </row>
    <row r="12533" spans="2:14">
      <c r="B12533" s="59" t="s">
        <v>21877</v>
      </c>
      <c r="C12533" s="7" t="s">
        <v>21878</v>
      </c>
      <c r="I12533" s="64"/>
      <c r="J12533" s="65"/>
      <c r="K12533" s="10"/>
      <c r="L12533" s="21">
        <v>361479.39367816091</v>
      </c>
      <c r="M12533" s="68"/>
      <c r="N12533" s="4"/>
    </row>
    <row r="12534" spans="2:14">
      <c r="B12534" s="59" t="s">
        <v>21879</v>
      </c>
      <c r="C12534" s="7" t="s">
        <v>21880</v>
      </c>
      <c r="I12534" s="64"/>
      <c r="J12534" s="65"/>
      <c r="K12534" s="10"/>
      <c r="L12534" s="21">
        <v>364875.39137931034</v>
      </c>
      <c r="M12534" s="68"/>
      <c r="N12534" s="4"/>
    </row>
    <row r="12535" spans="2:14">
      <c r="B12535" s="59" t="s">
        <v>21881</v>
      </c>
      <c r="C12535" s="7" t="s">
        <v>21882</v>
      </c>
      <c r="I12535" s="64"/>
      <c r="J12535" s="65"/>
      <c r="K12535" s="10"/>
      <c r="L12535" s="21">
        <v>370343.39425287361</v>
      </c>
      <c r="M12535" s="68"/>
      <c r="N12535" s="4"/>
    </row>
    <row r="12536" spans="2:14">
      <c r="B12536" s="59" t="s">
        <v>21883</v>
      </c>
      <c r="C12536" s="7" t="s">
        <v>21884</v>
      </c>
      <c r="I12536" s="64"/>
      <c r="J12536" s="65"/>
      <c r="K12536" s="10"/>
      <c r="L12536" s="21">
        <v>390732.06724137935</v>
      </c>
      <c r="M12536" s="68"/>
      <c r="N12536" s="4"/>
    </row>
    <row r="12537" spans="2:14">
      <c r="B12537" s="59" t="s">
        <v>21885</v>
      </c>
      <c r="C12537" s="7" t="s">
        <v>21886</v>
      </c>
      <c r="I12537" s="64"/>
      <c r="J12537" s="65"/>
      <c r="K12537" s="10"/>
      <c r="L12537" s="21">
        <v>385807.56609195407</v>
      </c>
      <c r="M12537" s="68"/>
      <c r="N12537" s="4"/>
    </row>
    <row r="12538" spans="2:14">
      <c r="B12538" s="59" t="s">
        <v>21887</v>
      </c>
      <c r="C12538" s="7" t="s">
        <v>21888</v>
      </c>
      <c r="I12538" s="64"/>
      <c r="J12538" s="65"/>
      <c r="K12538" s="10"/>
      <c r="L12538" s="21">
        <v>390182.475862069</v>
      </c>
      <c r="M12538" s="68"/>
      <c r="N12538" s="4"/>
    </row>
    <row r="12539" spans="2:14">
      <c r="B12539" s="59" t="s">
        <v>21889</v>
      </c>
      <c r="C12539" s="7" t="s">
        <v>21890</v>
      </c>
      <c r="I12539" s="64"/>
      <c r="J12539" s="65"/>
      <c r="K12539" s="10"/>
      <c r="L12539" s="21">
        <v>396360.93850574718</v>
      </c>
      <c r="M12539" s="68"/>
      <c r="N12539" s="4"/>
    </row>
    <row r="12540" spans="2:14">
      <c r="B12540" s="59" t="s">
        <v>21891</v>
      </c>
      <c r="C12540" s="7" t="s">
        <v>21892</v>
      </c>
      <c r="I12540" s="64"/>
      <c r="J12540" s="65"/>
      <c r="K12540" s="10"/>
      <c r="L12540" s="21">
        <v>402338.95</v>
      </c>
      <c r="M12540" s="68"/>
      <c r="N12540" s="4"/>
    </row>
    <row r="12541" spans="2:14">
      <c r="B12541" s="59" t="s">
        <v>21893</v>
      </c>
      <c r="C12541" s="7" t="s">
        <v>21894</v>
      </c>
      <c r="I12541" s="64"/>
      <c r="J12541" s="65"/>
      <c r="K12541" s="10"/>
      <c r="L12541" s="21">
        <v>404601.25689655176</v>
      </c>
      <c r="M12541" s="68"/>
      <c r="N12541" s="4"/>
    </row>
    <row r="12542" spans="2:14">
      <c r="B12542" s="59" t="s">
        <v>21895</v>
      </c>
      <c r="C12542" s="7" t="s">
        <v>21896</v>
      </c>
      <c r="I12542" s="64"/>
      <c r="J12542" s="65"/>
      <c r="K12542" s="10"/>
      <c r="L12542" s="21">
        <v>410713.24080459768</v>
      </c>
      <c r="M12542" s="68"/>
      <c r="N12542" s="4"/>
    </row>
    <row r="12543" spans="2:14">
      <c r="B12543" s="59" t="s">
        <v>21897</v>
      </c>
      <c r="C12543" s="7" t="s">
        <v>21898</v>
      </c>
      <c r="I12543" s="64"/>
      <c r="J12543" s="65"/>
      <c r="K12543" s="10"/>
      <c r="L12543" s="21">
        <v>403898.40919540229</v>
      </c>
      <c r="M12543" s="68"/>
      <c r="N12543" s="4"/>
    </row>
    <row r="12544" spans="2:14">
      <c r="B12544" s="59" t="s">
        <v>21899</v>
      </c>
      <c r="C12544" s="7" t="s">
        <v>21900</v>
      </c>
      <c r="I12544" s="64"/>
      <c r="J12544" s="65"/>
      <c r="K12544" s="10"/>
      <c r="L12544" s="21">
        <v>406136.35747126437</v>
      </c>
      <c r="M12544" s="68"/>
      <c r="N12544" s="4"/>
    </row>
    <row r="12545" spans="2:14">
      <c r="B12545" s="59" t="s">
        <v>21901</v>
      </c>
      <c r="C12545" s="7" t="s">
        <v>21902</v>
      </c>
      <c r="I12545" s="64"/>
      <c r="J12545" s="65"/>
      <c r="K12545" s="10"/>
      <c r="L12545" s="21">
        <v>414366.52643678163</v>
      </c>
      <c r="M12545" s="68"/>
      <c r="N12545" s="4"/>
    </row>
    <row r="12546" spans="2:14">
      <c r="B12546" s="59" t="s">
        <v>21903</v>
      </c>
      <c r="C12546" s="7" t="s">
        <v>21904</v>
      </c>
      <c r="I12546" s="64"/>
      <c r="J12546" s="65"/>
      <c r="K12546" s="10"/>
      <c r="L12546" s="21">
        <v>431753.5068965517</v>
      </c>
      <c r="M12546" s="68"/>
      <c r="N12546" s="4"/>
    </row>
    <row r="12547" spans="2:14">
      <c r="B12547" s="59" t="s">
        <v>21905</v>
      </c>
      <c r="C12547" s="7" t="s">
        <v>21906</v>
      </c>
      <c r="I12547" s="64"/>
      <c r="J12547" s="65"/>
      <c r="K12547" s="10"/>
      <c r="L12547" s="21">
        <v>432631.43218390807</v>
      </c>
      <c r="M12547" s="68"/>
      <c r="N12547" s="4"/>
    </row>
    <row r="12548" spans="2:14">
      <c r="B12548" s="59" t="s">
        <v>21907</v>
      </c>
      <c r="C12548" s="7" t="s">
        <v>21908</v>
      </c>
      <c r="I12548" s="64"/>
      <c r="J12548" s="65"/>
      <c r="K12548" s="10"/>
      <c r="L12548" s="21">
        <v>433630.13563218393</v>
      </c>
      <c r="M12548" s="68"/>
      <c r="N12548" s="4"/>
    </row>
    <row r="12549" spans="2:14">
      <c r="B12549" s="59" t="s">
        <v>21909</v>
      </c>
      <c r="C12549" s="7" t="s">
        <v>21910</v>
      </c>
      <c r="I12549" s="64"/>
      <c r="J12549" s="65"/>
      <c r="K12549" s="10"/>
      <c r="L12549" s="21">
        <v>437382.88563218393</v>
      </c>
      <c r="M12549" s="68"/>
      <c r="N12549" s="4"/>
    </row>
    <row r="12550" spans="2:14">
      <c r="B12550" s="59" t="s">
        <v>21911</v>
      </c>
      <c r="C12550" s="7" t="s">
        <v>21912</v>
      </c>
      <c r="I12550" s="64"/>
      <c r="J12550" s="65"/>
      <c r="K12550" s="10"/>
      <c r="L12550" s="21">
        <v>27224.310919540228</v>
      </c>
      <c r="M12550" s="68"/>
      <c r="N12550" s="4"/>
    </row>
    <row r="12551" spans="2:14">
      <c r="B12551" s="59" t="s">
        <v>21913</v>
      </c>
      <c r="C12551" s="7" t="s">
        <v>21914</v>
      </c>
      <c r="I12551" s="64"/>
      <c r="J12551" s="65"/>
      <c r="K12551" s="10"/>
      <c r="L12551" s="21">
        <v>23395.440229885058</v>
      </c>
      <c r="M12551" s="68"/>
      <c r="N12551" s="4"/>
    </row>
    <row r="12552" spans="2:14">
      <c r="B12552" s="59" t="s">
        <v>21915</v>
      </c>
      <c r="C12552" s="7" t="s">
        <v>21916</v>
      </c>
      <c r="I12552" s="64"/>
      <c r="J12552" s="65"/>
      <c r="K12552" s="10"/>
      <c r="L12552" s="21">
        <v>27803.335632183909</v>
      </c>
      <c r="M12552" s="68"/>
      <c r="N12552" s="4"/>
    </row>
    <row r="12553" spans="2:14">
      <c r="B12553" s="59" t="s">
        <v>21917</v>
      </c>
      <c r="C12553" s="7" t="s">
        <v>21918</v>
      </c>
      <c r="I12553" s="64"/>
      <c r="J12553" s="65"/>
      <c r="K12553" s="10"/>
      <c r="L12553" s="21">
        <v>27360.313218390806</v>
      </c>
      <c r="M12553" s="68"/>
      <c r="N12553" s="4"/>
    </row>
    <row r="12554" spans="2:14">
      <c r="B12554" s="59" t="s">
        <v>21919</v>
      </c>
      <c r="C12554" s="7" t="s">
        <v>21920</v>
      </c>
      <c r="I12554" s="64"/>
      <c r="J12554" s="65"/>
      <c r="K12554" s="10"/>
      <c r="L12554" s="21">
        <v>27381.119540229887</v>
      </c>
      <c r="M12554" s="68"/>
      <c r="N12554" s="4"/>
    </row>
    <row r="12555" spans="2:14">
      <c r="B12555" s="59" t="s">
        <v>21921</v>
      </c>
      <c r="C12555" s="7" t="s">
        <v>21922</v>
      </c>
      <c r="I12555" s="64"/>
      <c r="J12555" s="65"/>
      <c r="K12555" s="10"/>
      <c r="L12555" s="21">
        <v>26011.454597701148</v>
      </c>
      <c r="M12555" s="68"/>
      <c r="N12555" s="4"/>
    </row>
    <row r="12556" spans="2:14">
      <c r="B12556" s="59" t="s">
        <v>21923</v>
      </c>
      <c r="C12556" s="7" t="s">
        <v>21924</v>
      </c>
      <c r="I12556" s="64"/>
      <c r="J12556" s="65"/>
      <c r="K12556" s="10"/>
      <c r="L12556" s="21">
        <v>28474.212643678158</v>
      </c>
      <c r="M12556" s="68"/>
      <c r="N12556" s="4"/>
    </row>
    <row r="12557" spans="2:14">
      <c r="B12557" s="59" t="s">
        <v>21925</v>
      </c>
      <c r="C12557" s="7" t="s">
        <v>21926</v>
      </c>
      <c r="I12557" s="64"/>
      <c r="J12557" s="65"/>
      <c r="K12557" s="10"/>
      <c r="L12557" s="21">
        <v>28125.579885057472</v>
      </c>
      <c r="M12557" s="68"/>
      <c r="N12557" s="4"/>
    </row>
    <row r="12558" spans="2:14">
      <c r="B12558" s="59" t="s">
        <v>21927</v>
      </c>
      <c r="C12558" s="7" t="s">
        <v>21928</v>
      </c>
      <c r="I12558" s="64"/>
      <c r="J12558" s="65"/>
      <c r="K12558" s="10"/>
      <c r="L12558" s="21">
        <v>31935.674137931037</v>
      </c>
      <c r="M12558" s="68"/>
      <c r="N12558" s="4"/>
    </row>
    <row r="12559" spans="2:14">
      <c r="B12559" s="59" t="s">
        <v>21929</v>
      </c>
      <c r="C12559" s="7" t="s">
        <v>21930</v>
      </c>
      <c r="I12559" s="64"/>
      <c r="J12559" s="65"/>
      <c r="K12559" s="10"/>
      <c r="L12559" s="21">
        <v>31275.454022988506</v>
      </c>
      <c r="M12559" s="68"/>
      <c r="N12559" s="4"/>
    </row>
    <row r="12560" spans="2:14">
      <c r="B12560" s="59" t="s">
        <v>21931</v>
      </c>
      <c r="C12560" s="7" t="s">
        <v>21932</v>
      </c>
      <c r="I12560" s="64"/>
      <c r="J12560" s="65"/>
      <c r="K12560" s="10"/>
      <c r="L12560" s="21">
        <v>35580.840229885063</v>
      </c>
      <c r="M12560" s="68"/>
      <c r="N12560" s="4"/>
    </row>
    <row r="12561" spans="2:14">
      <c r="B12561" s="59" t="s">
        <v>21933</v>
      </c>
      <c r="C12561" s="7" t="s">
        <v>21934</v>
      </c>
      <c r="I12561" s="64"/>
      <c r="J12561" s="65"/>
      <c r="K12561" s="10"/>
      <c r="L12561" s="21">
        <v>30777.624712643679</v>
      </c>
      <c r="M12561" s="68"/>
      <c r="N12561" s="4"/>
    </row>
    <row r="12562" spans="2:14">
      <c r="B12562" s="59" t="s">
        <v>21935</v>
      </c>
      <c r="C12562" s="7" t="s">
        <v>21936</v>
      </c>
      <c r="I12562" s="64"/>
      <c r="J12562" s="65"/>
      <c r="K12562" s="10"/>
      <c r="L12562" s="21">
        <v>35037.338505747124</v>
      </c>
      <c r="M12562" s="68"/>
      <c r="N12562" s="4"/>
    </row>
    <row r="12563" spans="2:14">
      <c r="B12563" s="59" t="s">
        <v>21937</v>
      </c>
      <c r="C12563" s="7" t="s">
        <v>21938</v>
      </c>
      <c r="I12563" s="64"/>
      <c r="J12563" s="65"/>
      <c r="K12563" s="10"/>
      <c r="L12563" s="21">
        <v>29971.252873563219</v>
      </c>
      <c r="M12563" s="68"/>
      <c r="N12563" s="4"/>
    </row>
    <row r="12564" spans="2:14">
      <c r="B12564" s="59" t="s">
        <v>21939</v>
      </c>
      <c r="C12564" s="7" t="s">
        <v>21940</v>
      </c>
      <c r="I12564" s="64"/>
      <c r="J12564" s="65"/>
      <c r="K12564" s="10"/>
      <c r="L12564" s="21">
        <v>35333.701724137936</v>
      </c>
      <c r="M12564" s="68"/>
      <c r="N12564" s="4"/>
    </row>
    <row r="12565" spans="2:14">
      <c r="B12565" s="59" t="s">
        <v>21941</v>
      </c>
      <c r="C12565" s="7" t="s">
        <v>21942</v>
      </c>
      <c r="I12565" s="64"/>
      <c r="J12565" s="65"/>
      <c r="K12565" s="10"/>
      <c r="L12565" s="21">
        <v>36285.71781609195</v>
      </c>
      <c r="M12565" s="68"/>
      <c r="N12565" s="4"/>
    </row>
    <row r="12566" spans="2:14">
      <c r="B12566" s="59" t="s">
        <v>21943</v>
      </c>
      <c r="C12566" s="7" t="s">
        <v>21944</v>
      </c>
      <c r="I12566" s="64"/>
      <c r="J12566" s="65"/>
      <c r="K12566" s="10"/>
      <c r="L12566" s="21">
        <v>40841.794827586207</v>
      </c>
      <c r="M12566" s="68"/>
      <c r="N12566" s="4"/>
    </row>
    <row r="12567" spans="2:14">
      <c r="B12567" s="59" t="s">
        <v>21945</v>
      </c>
      <c r="C12567" s="7" t="s">
        <v>21946</v>
      </c>
      <c r="I12567" s="64"/>
      <c r="J12567" s="65"/>
      <c r="K12567" s="10"/>
      <c r="L12567" s="21">
        <v>36773.397701149428</v>
      </c>
      <c r="M12567" s="68"/>
      <c r="N12567" s="4"/>
    </row>
    <row r="12568" spans="2:14">
      <c r="B12568" s="59" t="s">
        <v>21947</v>
      </c>
      <c r="C12568" s="7" t="s">
        <v>21948</v>
      </c>
      <c r="I12568" s="64"/>
      <c r="J12568" s="65"/>
      <c r="K12568" s="10"/>
      <c r="L12568" s="21">
        <v>37453.409195402302</v>
      </c>
      <c r="M12568" s="68"/>
      <c r="N12568" s="4"/>
    </row>
    <row r="12569" spans="2:14">
      <c r="B12569" s="59" t="s">
        <v>21949</v>
      </c>
      <c r="C12569" s="7" t="s">
        <v>21950</v>
      </c>
      <c r="I12569" s="64"/>
      <c r="J12569" s="65"/>
      <c r="K12569" s="10"/>
      <c r="L12569" s="21">
        <v>44439.766091954021</v>
      </c>
      <c r="M12569" s="68"/>
      <c r="N12569" s="4"/>
    </row>
    <row r="12570" spans="2:14">
      <c r="B12570" s="59" t="s">
        <v>21951</v>
      </c>
      <c r="C12570" s="7" t="s">
        <v>21952</v>
      </c>
      <c r="I12570" s="64"/>
      <c r="J12570" s="65"/>
      <c r="K12570" s="10"/>
      <c r="L12570" s="21">
        <v>43315.20977011494</v>
      </c>
      <c r="M12570" s="68"/>
      <c r="N12570" s="4"/>
    </row>
    <row r="12571" spans="2:14">
      <c r="B12571" s="59" t="s">
        <v>21953</v>
      </c>
      <c r="C12571" s="7" t="s">
        <v>21954</v>
      </c>
      <c r="I12571" s="64"/>
      <c r="J12571" s="65"/>
      <c r="K12571" s="10"/>
      <c r="L12571" s="21">
        <v>44284.479885057466</v>
      </c>
      <c r="M12571" s="68"/>
      <c r="N12571" s="4"/>
    </row>
    <row r="12572" spans="2:14">
      <c r="B12572" s="59" t="s">
        <v>21955</v>
      </c>
      <c r="C12572" s="7" t="s">
        <v>21956</v>
      </c>
      <c r="I12572" s="64"/>
      <c r="J12572" s="65"/>
      <c r="K12572" s="10"/>
      <c r="L12572" s="21">
        <v>53875.686781609198</v>
      </c>
      <c r="M12572" s="68"/>
      <c r="N12572" s="4"/>
    </row>
    <row r="12573" spans="2:14">
      <c r="B12573" s="59" t="s">
        <v>21957</v>
      </c>
      <c r="C12573" s="7" t="s">
        <v>21958</v>
      </c>
      <c r="I12573" s="64"/>
      <c r="J12573" s="65"/>
      <c r="K12573" s="10"/>
      <c r="L12573" s="21">
        <v>56495.253448275856</v>
      </c>
      <c r="M12573" s="68"/>
      <c r="N12573" s="4"/>
    </row>
    <row r="12574" spans="2:14">
      <c r="B12574" s="59" t="s">
        <v>21959</v>
      </c>
      <c r="C12574" s="7" t="s">
        <v>21960</v>
      </c>
      <c r="I12574" s="64"/>
      <c r="J12574" s="65"/>
      <c r="K12574" s="10"/>
      <c r="L12574" s="21">
        <v>72762.244827586212</v>
      </c>
      <c r="M12574" s="68"/>
      <c r="N12574" s="4"/>
    </row>
    <row r="12575" spans="2:14">
      <c r="B12575" s="59" t="s">
        <v>21961</v>
      </c>
      <c r="C12575" s="7" t="s">
        <v>21962</v>
      </c>
      <c r="I12575" s="64"/>
      <c r="J12575" s="65"/>
      <c r="K12575" s="10"/>
      <c r="L12575" s="21">
        <v>57269.654597701156</v>
      </c>
      <c r="M12575" s="68"/>
      <c r="N12575" s="4"/>
    </row>
    <row r="12576" spans="2:14">
      <c r="B12576" s="59" t="s">
        <v>21963</v>
      </c>
      <c r="C12576" s="7" t="s">
        <v>21964</v>
      </c>
      <c r="I12576" s="64"/>
      <c r="J12576" s="65"/>
      <c r="K12576" s="10"/>
      <c r="L12576" s="21">
        <v>77345.217816091958</v>
      </c>
      <c r="M12576" s="68"/>
      <c r="N12576" s="4"/>
    </row>
    <row r="12577" spans="2:14">
      <c r="B12577" s="59" t="s">
        <v>21965</v>
      </c>
      <c r="C12577" s="7" t="s">
        <v>21966</v>
      </c>
      <c r="I12577" s="64"/>
      <c r="J12577" s="65"/>
      <c r="K12577" s="10"/>
      <c r="L12577" s="21">
        <v>77817.16609195403</v>
      </c>
      <c r="M12577" s="68"/>
      <c r="N12577" s="4"/>
    </row>
    <row r="12578" spans="2:14">
      <c r="B12578" s="59" t="s">
        <v>21967</v>
      </c>
      <c r="C12578" s="7" t="s">
        <v>21968</v>
      </c>
      <c r="I12578" s="64"/>
      <c r="J12578" s="65"/>
      <c r="K12578" s="10"/>
      <c r="L12578" s="21">
        <v>92568.848275862067</v>
      </c>
      <c r="M12578" s="68"/>
      <c r="N12578" s="4"/>
    </row>
    <row r="12579" spans="2:14">
      <c r="B12579" s="59" t="s">
        <v>21969</v>
      </c>
      <c r="C12579" s="7" t="s">
        <v>21970</v>
      </c>
      <c r="I12579" s="64"/>
      <c r="J12579" s="65"/>
      <c r="K12579" s="10"/>
      <c r="L12579" s="21">
        <v>91676.206321839069</v>
      </c>
      <c r="M12579" s="68"/>
      <c r="N12579" s="4"/>
    </row>
    <row r="12580" spans="2:14">
      <c r="B12580" s="59" t="s">
        <v>21971</v>
      </c>
      <c r="C12580" s="7" t="s">
        <v>21972</v>
      </c>
      <c r="I12580" s="64"/>
      <c r="J12580" s="65"/>
      <c r="K12580" s="10"/>
      <c r="L12580" s="21">
        <v>92140.542528735634</v>
      </c>
      <c r="M12580" s="68"/>
      <c r="N12580" s="4"/>
    </row>
    <row r="12581" spans="2:14">
      <c r="B12581" s="59" t="s">
        <v>21973</v>
      </c>
      <c r="C12581" s="7" t="s">
        <v>21974</v>
      </c>
      <c r="I12581" s="64"/>
      <c r="J12581" s="65"/>
      <c r="K12581" s="10"/>
      <c r="L12581" s="21">
        <v>102247.84770114943</v>
      </c>
      <c r="M12581" s="68"/>
      <c r="N12581" s="4"/>
    </row>
    <row r="12582" spans="2:14">
      <c r="B12582" s="59" t="s">
        <v>21975</v>
      </c>
      <c r="C12582" s="7" t="s">
        <v>21976</v>
      </c>
      <c r="I12582" s="64"/>
      <c r="J12582" s="65"/>
      <c r="K12582" s="10"/>
      <c r="L12582" s="21">
        <v>164330.86724137931</v>
      </c>
      <c r="M12582" s="68"/>
      <c r="N12582" s="4"/>
    </row>
    <row r="12583" spans="2:14">
      <c r="B12583" s="59" t="s">
        <v>21977</v>
      </c>
      <c r="C12583" s="7" t="s">
        <v>21978</v>
      </c>
      <c r="I12583" s="64"/>
      <c r="J12583" s="65"/>
      <c r="K12583" s="10"/>
      <c r="L12583" s="21">
        <v>171183.75919540229</v>
      </c>
      <c r="M12583" s="68"/>
      <c r="N12583" s="4"/>
    </row>
    <row r="12584" spans="2:14">
      <c r="B12584" s="59" t="s">
        <v>21979</v>
      </c>
      <c r="C12584" s="7" t="s">
        <v>21980</v>
      </c>
      <c r="I12584" s="64"/>
      <c r="J12584" s="65"/>
      <c r="K12584" s="10"/>
      <c r="L12584" s="21">
        <v>170003.38103448277</v>
      </c>
      <c r="M12584" s="68"/>
      <c r="N12584" s="4"/>
    </row>
    <row r="12585" spans="2:14">
      <c r="B12585" s="59" t="s">
        <v>21981</v>
      </c>
      <c r="C12585" s="7" t="s">
        <v>21982</v>
      </c>
      <c r="I12585" s="64"/>
      <c r="J12585" s="65"/>
      <c r="K12585" s="10"/>
      <c r="L12585" s="21">
        <v>204184.61551724139</v>
      </c>
      <c r="M12585" s="68"/>
      <c r="N12585" s="4"/>
    </row>
    <row r="12586" spans="2:14">
      <c r="B12586" s="59" t="s">
        <v>21983</v>
      </c>
      <c r="C12586" s="7" t="s">
        <v>21984</v>
      </c>
      <c r="I12586" s="64"/>
      <c r="J12586" s="65"/>
      <c r="K12586" s="10"/>
      <c r="L12586" s="21">
        <v>192638.62931034484</v>
      </c>
      <c r="M12586" s="68"/>
      <c r="N12586" s="4"/>
    </row>
    <row r="12587" spans="2:14">
      <c r="B12587" s="59" t="s">
        <v>21985</v>
      </c>
      <c r="C12587" s="7" t="s">
        <v>21986</v>
      </c>
      <c r="I12587" s="64"/>
      <c r="J12587" s="65"/>
      <c r="K12587" s="10"/>
      <c r="L12587" s="21">
        <v>262118.55</v>
      </c>
      <c r="M12587" s="68"/>
      <c r="N12587" s="4"/>
    </row>
    <row r="12588" spans="2:14">
      <c r="B12588" s="59" t="s">
        <v>21987</v>
      </c>
      <c r="C12588" s="7" t="s">
        <v>21988</v>
      </c>
      <c r="I12588" s="64"/>
      <c r="J12588" s="65"/>
      <c r="K12588" s="10"/>
      <c r="L12588" s="21">
        <v>260313.47471264369</v>
      </c>
      <c r="M12588" s="68"/>
      <c r="N12588" s="4"/>
    </row>
    <row r="12589" spans="2:14">
      <c r="B12589" s="59" t="s">
        <v>21989</v>
      </c>
      <c r="C12589" s="7" t="s">
        <v>21990</v>
      </c>
      <c r="I12589" s="64"/>
      <c r="J12589" s="65"/>
      <c r="K12589" s="10"/>
      <c r="L12589" s="21">
        <v>35391.553448275859</v>
      </c>
      <c r="M12589" s="68"/>
      <c r="N12589" s="4"/>
    </row>
    <row r="12590" spans="2:14">
      <c r="B12590" s="59" t="s">
        <v>21991</v>
      </c>
      <c r="C12590" s="7" t="s">
        <v>21992</v>
      </c>
      <c r="I12590" s="64"/>
      <c r="J12590" s="65"/>
      <c r="K12590" s="10"/>
      <c r="L12590" s="21">
        <v>30919.716666666667</v>
      </c>
      <c r="M12590" s="68"/>
      <c r="N12590" s="4"/>
    </row>
    <row r="12591" spans="2:14">
      <c r="B12591" s="59" t="s">
        <v>21993</v>
      </c>
      <c r="C12591" s="7" t="s">
        <v>21994</v>
      </c>
      <c r="I12591" s="64"/>
      <c r="J12591" s="65"/>
      <c r="K12591" s="10"/>
      <c r="L12591" s="21">
        <v>36144.133333333331</v>
      </c>
      <c r="M12591" s="68"/>
      <c r="N12591" s="4"/>
    </row>
    <row r="12592" spans="2:14">
      <c r="B12592" s="59" t="s">
        <v>21995</v>
      </c>
      <c r="C12592" s="7" t="s">
        <v>21996</v>
      </c>
      <c r="I12592" s="64"/>
      <c r="J12592" s="65"/>
      <c r="K12592" s="10"/>
      <c r="L12592" s="21">
        <v>35534.152873563216</v>
      </c>
      <c r="M12592" s="68"/>
      <c r="N12592" s="4"/>
    </row>
    <row r="12593" spans="2:14">
      <c r="B12593" s="59" t="s">
        <v>21997</v>
      </c>
      <c r="C12593" s="7" t="s">
        <v>21998</v>
      </c>
      <c r="I12593" s="64"/>
      <c r="J12593" s="65"/>
      <c r="K12593" s="10"/>
      <c r="L12593" s="21">
        <v>35560.541379310343</v>
      </c>
      <c r="M12593" s="68"/>
      <c r="N12593" s="4"/>
    </row>
    <row r="12594" spans="2:14">
      <c r="B12594" s="59" t="s">
        <v>21999</v>
      </c>
      <c r="C12594" s="7" t="s">
        <v>22000</v>
      </c>
      <c r="I12594" s="64"/>
      <c r="J12594" s="65"/>
      <c r="K12594" s="10"/>
      <c r="L12594" s="21">
        <v>34377.62586206897</v>
      </c>
      <c r="M12594" s="68"/>
      <c r="N12594" s="4"/>
    </row>
    <row r="12595" spans="2:14">
      <c r="B12595" s="59" t="s">
        <v>22001</v>
      </c>
      <c r="C12595" s="7" t="s">
        <v>22002</v>
      </c>
      <c r="I12595" s="64"/>
      <c r="J12595" s="65"/>
      <c r="K12595" s="10"/>
      <c r="L12595" s="21">
        <v>37015.461494252871</v>
      </c>
      <c r="M12595" s="68"/>
      <c r="N12595" s="4"/>
    </row>
    <row r="12596" spans="2:14">
      <c r="B12596" s="59" t="s">
        <v>22003</v>
      </c>
      <c r="C12596" s="7" t="s">
        <v>22004</v>
      </c>
      <c r="I12596" s="64"/>
      <c r="J12596" s="65"/>
      <c r="K12596" s="10"/>
      <c r="L12596" s="21">
        <v>37126.090229885056</v>
      </c>
      <c r="M12596" s="68"/>
      <c r="N12596" s="4"/>
    </row>
    <row r="12597" spans="2:14">
      <c r="B12597" s="59" t="s">
        <v>22005</v>
      </c>
      <c r="C12597" s="7" t="s">
        <v>22006</v>
      </c>
      <c r="I12597" s="64"/>
      <c r="J12597" s="65"/>
      <c r="K12597" s="10"/>
      <c r="L12597" s="21">
        <v>41475.118965517242</v>
      </c>
      <c r="M12597" s="68"/>
      <c r="N12597" s="4"/>
    </row>
    <row r="12598" spans="2:14">
      <c r="B12598" s="59" t="s">
        <v>22007</v>
      </c>
      <c r="C12598" s="7" t="s">
        <v>22008</v>
      </c>
      <c r="I12598" s="64"/>
      <c r="J12598" s="65"/>
      <c r="K12598" s="10"/>
      <c r="L12598" s="21">
        <v>41219.860919540231</v>
      </c>
      <c r="M12598" s="68"/>
      <c r="N12598" s="4"/>
    </row>
    <row r="12599" spans="2:14">
      <c r="B12599" s="59" t="s">
        <v>22009</v>
      </c>
      <c r="C12599" s="7" t="s">
        <v>22010</v>
      </c>
      <c r="I12599" s="64"/>
      <c r="J12599" s="65"/>
      <c r="K12599" s="10"/>
      <c r="L12599" s="21">
        <v>46211.348275862067</v>
      </c>
      <c r="M12599" s="68"/>
      <c r="N12599" s="4"/>
    </row>
    <row r="12600" spans="2:14">
      <c r="B12600" s="59" t="s">
        <v>22011</v>
      </c>
      <c r="C12600" s="7" t="s">
        <v>22012</v>
      </c>
      <c r="I12600" s="64"/>
      <c r="J12600" s="65"/>
      <c r="K12600" s="10"/>
      <c r="L12600" s="21">
        <v>40011.0643678161</v>
      </c>
      <c r="M12600" s="68"/>
      <c r="N12600" s="4"/>
    </row>
    <row r="12601" spans="2:14">
      <c r="B12601" s="59" t="s">
        <v>22013</v>
      </c>
      <c r="C12601" s="7" t="s">
        <v>22014</v>
      </c>
      <c r="I12601" s="64"/>
      <c r="J12601" s="65"/>
      <c r="K12601" s="10"/>
      <c r="L12601" s="21">
        <v>45547.068390804598</v>
      </c>
      <c r="M12601" s="68"/>
      <c r="N12601" s="4"/>
    </row>
    <row r="12602" spans="2:14">
      <c r="B12602" s="59" t="s">
        <v>22015</v>
      </c>
      <c r="C12602" s="7" t="s">
        <v>22016</v>
      </c>
      <c r="I12602" s="64"/>
      <c r="J12602" s="65"/>
      <c r="K12602" s="10"/>
      <c r="L12602" s="21">
        <v>38961.613793103446</v>
      </c>
      <c r="M12602" s="68"/>
      <c r="N12602" s="4"/>
    </row>
    <row r="12603" spans="2:14">
      <c r="B12603" s="59" t="s">
        <v>22017</v>
      </c>
      <c r="C12603" s="7" t="s">
        <v>22018</v>
      </c>
      <c r="I12603" s="64"/>
      <c r="J12603" s="65"/>
      <c r="K12603" s="10"/>
      <c r="L12603" s="21">
        <v>45933.254022988505</v>
      </c>
      <c r="M12603" s="68"/>
      <c r="N12603" s="4"/>
    </row>
    <row r="12604" spans="2:14">
      <c r="B12604" s="59" t="s">
        <v>22019</v>
      </c>
      <c r="C12604" s="7" t="s">
        <v>22020</v>
      </c>
      <c r="I12604" s="64"/>
      <c r="J12604" s="65"/>
      <c r="K12604" s="10"/>
      <c r="L12604" s="21">
        <v>43660.29022988506</v>
      </c>
      <c r="M12604" s="68"/>
      <c r="N12604" s="4"/>
    </row>
    <row r="12605" spans="2:14">
      <c r="B12605" s="59" t="s">
        <v>22021</v>
      </c>
      <c r="C12605" s="7" t="s">
        <v>22022</v>
      </c>
      <c r="I12605" s="64"/>
      <c r="J12605" s="65"/>
      <c r="K12605" s="10"/>
      <c r="L12605" s="21">
        <v>53093.673563218392</v>
      </c>
      <c r="M12605" s="68"/>
      <c r="N12605" s="4"/>
    </row>
    <row r="12606" spans="2:14">
      <c r="B12606" s="59" t="s">
        <v>22023</v>
      </c>
      <c r="C12606" s="7" t="s">
        <v>22024</v>
      </c>
      <c r="I12606" s="64"/>
      <c r="J12606" s="65"/>
      <c r="K12606" s="10"/>
      <c r="L12606" s="21">
        <v>47750.508620689652</v>
      </c>
      <c r="M12606" s="68"/>
      <c r="N12606" s="4"/>
    </row>
    <row r="12607" spans="2:14">
      <c r="B12607" s="59" t="s">
        <v>22025</v>
      </c>
      <c r="C12607" s="7" t="s">
        <v>22026</v>
      </c>
      <c r="I12607" s="64"/>
      <c r="J12607" s="65"/>
      <c r="K12607" s="10"/>
      <c r="L12607" s="21">
        <v>48644.67298850575</v>
      </c>
      <c r="M12607" s="68"/>
      <c r="N12607" s="4"/>
    </row>
    <row r="12608" spans="2:14">
      <c r="B12608" s="59" t="s">
        <v>22027</v>
      </c>
      <c r="C12608" s="7" t="s">
        <v>22028</v>
      </c>
      <c r="I12608" s="64"/>
      <c r="J12608" s="65"/>
      <c r="K12608" s="10"/>
      <c r="L12608" s="21">
        <v>57769.513793103448</v>
      </c>
      <c r="M12608" s="68"/>
      <c r="N12608" s="4"/>
    </row>
    <row r="12609" spans="2:14">
      <c r="B12609" s="59" t="s">
        <v>22029</v>
      </c>
      <c r="C12609" s="7" t="s">
        <v>22030</v>
      </c>
      <c r="I12609" s="64"/>
      <c r="J12609" s="65"/>
      <c r="K12609" s="10"/>
      <c r="L12609" s="21">
        <v>56256.741954022989</v>
      </c>
      <c r="M12609" s="68"/>
      <c r="N12609" s="4"/>
    </row>
    <row r="12610" spans="2:14">
      <c r="B12610" s="59" t="s">
        <v>22031</v>
      </c>
      <c r="C12610" s="7" t="s">
        <v>22032</v>
      </c>
      <c r="I12610" s="64"/>
      <c r="J12610" s="65"/>
      <c r="K12610" s="10"/>
      <c r="L12610" s="21">
        <v>57517.300574712644</v>
      </c>
      <c r="M12610" s="68"/>
      <c r="N12610" s="4"/>
    </row>
    <row r="12611" spans="2:14">
      <c r="B12611" s="59" t="s">
        <v>22033</v>
      </c>
      <c r="C12611" s="7" t="s">
        <v>22034</v>
      </c>
      <c r="I12611" s="64"/>
      <c r="J12611" s="65"/>
      <c r="K12611" s="10"/>
      <c r="L12611" s="21">
        <v>70037.124137931038</v>
      </c>
      <c r="M12611" s="68"/>
      <c r="N12611" s="4"/>
    </row>
    <row r="12612" spans="2:14">
      <c r="B12612" s="59" t="s">
        <v>22035</v>
      </c>
      <c r="C12612" s="7" t="s">
        <v>22036</v>
      </c>
      <c r="I12612" s="64"/>
      <c r="J12612" s="65"/>
      <c r="K12612" s="10"/>
      <c r="L12612" s="21">
        <v>73376.792528735634</v>
      </c>
      <c r="M12612" s="68"/>
      <c r="N12612" s="4"/>
    </row>
    <row r="12613" spans="2:14">
      <c r="B12613" s="59" t="s">
        <v>22037</v>
      </c>
      <c r="C12613" s="7" t="s">
        <v>22038</v>
      </c>
      <c r="I12613" s="64"/>
      <c r="J12613" s="65"/>
      <c r="K12613" s="10"/>
      <c r="L12613" s="21">
        <v>94587.568965517246</v>
      </c>
      <c r="M12613" s="68"/>
      <c r="N12613" s="4"/>
    </row>
    <row r="12614" spans="2:14">
      <c r="B12614" s="59" t="s">
        <v>22039</v>
      </c>
      <c r="C12614" s="7" t="s">
        <v>22040</v>
      </c>
      <c r="I12614" s="64"/>
      <c r="J12614" s="65"/>
      <c r="K12614" s="10"/>
      <c r="L12614" s="21">
        <v>74449.586781609192</v>
      </c>
      <c r="M12614" s="68"/>
      <c r="N12614" s="4"/>
    </row>
    <row r="12615" spans="2:14">
      <c r="B12615" s="59" t="s">
        <v>22041</v>
      </c>
      <c r="C12615" s="7" t="s">
        <v>22042</v>
      </c>
      <c r="I12615" s="64"/>
      <c r="J12615" s="65"/>
      <c r="K12615" s="10"/>
      <c r="L12615" s="21">
        <v>100548.3264367816</v>
      </c>
      <c r="M12615" s="68"/>
      <c r="N12615" s="4"/>
    </row>
    <row r="12616" spans="2:14">
      <c r="B12616" s="59" t="s">
        <v>22043</v>
      </c>
      <c r="C12616" s="7" t="s">
        <v>22044</v>
      </c>
      <c r="I12616" s="64"/>
      <c r="J12616" s="65"/>
      <c r="K12616" s="10"/>
      <c r="L12616" s="21">
        <v>100816.27126436782</v>
      </c>
      <c r="M12616" s="68"/>
      <c r="N12616" s="4"/>
    </row>
    <row r="12617" spans="2:14">
      <c r="B12617" s="59" t="s">
        <v>22045</v>
      </c>
      <c r="C12617" s="7" t="s">
        <v>22046</v>
      </c>
      <c r="I12617" s="64"/>
      <c r="J12617" s="65"/>
      <c r="K12617" s="10"/>
      <c r="L12617" s="21">
        <v>120339.19827586206</v>
      </c>
      <c r="M12617" s="68"/>
      <c r="N12617" s="4"/>
    </row>
    <row r="12618" spans="2:14">
      <c r="B12618" s="59" t="s">
        <v>22047</v>
      </c>
      <c r="C12618" s="7" t="s">
        <v>22048</v>
      </c>
      <c r="I12618" s="64"/>
      <c r="J12618" s="65"/>
      <c r="K12618" s="10"/>
      <c r="L12618" s="21">
        <v>118773.64942528735</v>
      </c>
      <c r="M12618" s="68"/>
      <c r="N12618" s="4"/>
    </row>
    <row r="12619" spans="2:14">
      <c r="B12619" s="59" t="s">
        <v>22049</v>
      </c>
      <c r="C12619" s="7" t="s">
        <v>22050</v>
      </c>
      <c r="I12619" s="64"/>
      <c r="J12619" s="65"/>
      <c r="K12619" s="10"/>
      <c r="L12619" s="21">
        <v>107173.87126436782</v>
      </c>
      <c r="M12619" s="68"/>
      <c r="N12619" s="4"/>
    </row>
    <row r="12620" spans="2:14">
      <c r="B12620" s="59" t="s">
        <v>22051</v>
      </c>
      <c r="C12620" s="7" t="s">
        <v>22052</v>
      </c>
      <c r="I12620" s="64"/>
      <c r="J12620" s="65"/>
      <c r="K12620" s="10"/>
      <c r="L12620" s="21">
        <v>132801.6775862069</v>
      </c>
      <c r="M12620" s="68"/>
      <c r="N12620" s="4"/>
    </row>
    <row r="12621" spans="2:14">
      <c r="B12621" s="59" t="s">
        <v>22053</v>
      </c>
      <c r="C12621" s="7" t="s">
        <v>22054</v>
      </c>
      <c r="I12621" s="64"/>
      <c r="J12621" s="65"/>
      <c r="K12621" s="10"/>
      <c r="L12621" s="21">
        <v>207218.48172413794</v>
      </c>
      <c r="M12621" s="68"/>
      <c r="N12621" s="4"/>
    </row>
    <row r="12622" spans="2:14">
      <c r="B12622" s="59" t="s">
        <v>22055</v>
      </c>
      <c r="C12622" s="7" t="s">
        <v>22056</v>
      </c>
      <c r="I12622" s="64"/>
      <c r="J12622" s="65"/>
      <c r="K12622" s="10"/>
      <c r="L12622" s="21">
        <v>215862.49350574714</v>
      </c>
      <c r="M12622" s="68"/>
      <c r="N12622" s="4"/>
    </row>
    <row r="12623" spans="2:14">
      <c r="B12623" s="59" t="s">
        <v>22057</v>
      </c>
      <c r="C12623" s="7" t="s">
        <v>22058</v>
      </c>
      <c r="I12623" s="64"/>
      <c r="J12623" s="65"/>
      <c r="K12623" s="10"/>
      <c r="L12623" s="21">
        <v>221004.75057471264</v>
      </c>
      <c r="M12623" s="68"/>
      <c r="N12623" s="4"/>
    </row>
    <row r="12624" spans="2:14">
      <c r="B12624" s="59" t="s">
        <v>22059</v>
      </c>
      <c r="C12624" s="7" t="s">
        <v>22060</v>
      </c>
      <c r="I12624" s="64"/>
      <c r="J12624" s="65"/>
      <c r="K12624" s="10"/>
      <c r="L12624" s="21">
        <v>257474.32522988506</v>
      </c>
      <c r="M12624" s="68"/>
      <c r="N12624" s="4"/>
    </row>
    <row r="12625" spans="2:14">
      <c r="B12625" s="59" t="s">
        <v>22061</v>
      </c>
      <c r="C12625" s="7" t="s">
        <v>22062</v>
      </c>
      <c r="I12625" s="64"/>
      <c r="J12625" s="65"/>
      <c r="K12625" s="10"/>
      <c r="L12625" s="21">
        <v>250429.45689655174</v>
      </c>
      <c r="M12625" s="68"/>
      <c r="N12625" s="4"/>
    </row>
    <row r="12626" spans="2:14">
      <c r="B12626" s="59" t="s">
        <v>22063</v>
      </c>
      <c r="C12626" s="7" t="s">
        <v>22064</v>
      </c>
      <c r="I12626" s="64"/>
      <c r="J12626" s="65"/>
      <c r="K12626" s="10"/>
      <c r="L12626" s="21">
        <v>330529.48247126437</v>
      </c>
      <c r="M12626" s="68"/>
      <c r="N12626" s="4"/>
    </row>
    <row r="12627" spans="2:14">
      <c r="B12627" s="59" t="s">
        <v>22065</v>
      </c>
      <c r="C12627" s="7" t="s">
        <v>22066</v>
      </c>
      <c r="I12627" s="64"/>
      <c r="J12627" s="65"/>
      <c r="K12627" s="10"/>
      <c r="L12627" s="21">
        <v>319606.92471264367</v>
      </c>
      <c r="M12627" s="68"/>
      <c r="N12627" s="4"/>
    </row>
    <row r="12628" spans="2:14">
      <c r="B12628" s="59" t="s">
        <v>22067</v>
      </c>
      <c r="C12628" s="7" t="s">
        <v>22068</v>
      </c>
      <c r="I12628" s="64"/>
      <c r="J12628" s="65"/>
      <c r="K12628" s="10"/>
      <c r="L12628" s="21">
        <v>224454.03275862068</v>
      </c>
      <c r="M12628" s="68"/>
      <c r="N12628" s="4"/>
    </row>
    <row r="12629" spans="2:14">
      <c r="B12629" s="59" t="s">
        <v>22069</v>
      </c>
      <c r="C12629" s="7" t="s">
        <v>22070</v>
      </c>
      <c r="I12629" s="64"/>
      <c r="J12629" s="65"/>
      <c r="K12629" s="10"/>
      <c r="L12629" s="21">
        <v>261805.44022988508</v>
      </c>
      <c r="M12629" s="68"/>
      <c r="N12629" s="4"/>
    </row>
    <row r="12630" spans="2:14">
      <c r="B12630" s="59" t="s">
        <v>22071</v>
      </c>
      <c r="C12630" s="7" t="s">
        <v>22072</v>
      </c>
      <c r="I12630" s="64"/>
      <c r="J12630" s="65"/>
      <c r="K12630" s="10"/>
      <c r="L12630" s="21">
        <v>281109.64712643682</v>
      </c>
      <c r="M12630" s="68"/>
      <c r="N12630" s="4"/>
    </row>
    <row r="12631" spans="2:14">
      <c r="B12631" s="59" t="s">
        <v>22073</v>
      </c>
      <c r="C12631" s="7" t="s">
        <v>22074</v>
      </c>
      <c r="I12631" s="64"/>
      <c r="J12631" s="65"/>
      <c r="K12631" s="10"/>
      <c r="L12631" s="21">
        <v>296662.6264367816</v>
      </c>
      <c r="M12631" s="68"/>
      <c r="N12631" s="4"/>
    </row>
    <row r="12632" spans="2:14">
      <c r="B12632" s="59" t="s">
        <v>22075</v>
      </c>
      <c r="C12632" s="7" t="s">
        <v>22076</v>
      </c>
      <c r="I12632" s="64"/>
      <c r="J12632" s="65"/>
      <c r="K12632" s="10"/>
      <c r="L12632" s="21">
        <v>360871.44310344825</v>
      </c>
      <c r="M12632" s="68"/>
      <c r="N12632" s="4"/>
    </row>
    <row r="12633" spans="2:14">
      <c r="B12633" s="59" t="s">
        <v>22077</v>
      </c>
      <c r="C12633" s="7" t="s">
        <v>22078</v>
      </c>
      <c r="I12633" s="64"/>
      <c r="J12633" s="65"/>
      <c r="K12633" s="10"/>
      <c r="L12633" s="21">
        <v>400882.50747126434</v>
      </c>
      <c r="M12633" s="68"/>
      <c r="N12633" s="4"/>
    </row>
    <row r="12634" spans="2:14">
      <c r="B12634" s="59" t="s">
        <v>22079</v>
      </c>
      <c r="C12634" s="7" t="s">
        <v>22080</v>
      </c>
      <c r="I12634" s="64"/>
      <c r="J12634" s="65"/>
      <c r="K12634" s="10"/>
      <c r="L12634" s="21">
        <v>27224.310919540228</v>
      </c>
      <c r="M12634" s="68"/>
      <c r="N12634" s="4"/>
    </row>
    <row r="12635" spans="2:14">
      <c r="B12635" s="59" t="s">
        <v>22081</v>
      </c>
      <c r="C12635" s="7" t="s">
        <v>22082</v>
      </c>
      <c r="I12635" s="64"/>
      <c r="J12635" s="65"/>
      <c r="K12635" s="10"/>
      <c r="L12635" s="21">
        <v>23395.440229885058</v>
      </c>
      <c r="M12635" s="68"/>
      <c r="N12635" s="4"/>
    </row>
    <row r="12636" spans="2:14">
      <c r="B12636" s="59" t="s">
        <v>22083</v>
      </c>
      <c r="C12636" s="7" t="s">
        <v>22084</v>
      </c>
      <c r="I12636" s="64"/>
      <c r="J12636" s="65"/>
      <c r="K12636" s="10"/>
      <c r="L12636" s="21">
        <v>27803.335632183909</v>
      </c>
      <c r="M12636" s="68"/>
      <c r="N12636" s="4"/>
    </row>
    <row r="12637" spans="2:14">
      <c r="B12637" s="59" t="s">
        <v>22085</v>
      </c>
      <c r="C12637" s="7" t="s">
        <v>22086</v>
      </c>
      <c r="I12637" s="64"/>
      <c r="J12637" s="65"/>
      <c r="K12637" s="10"/>
      <c r="L12637" s="21">
        <v>24341.874137931034</v>
      </c>
      <c r="M12637" s="68"/>
      <c r="N12637" s="4"/>
    </row>
    <row r="12638" spans="2:14">
      <c r="B12638" s="59" t="s">
        <v>22087</v>
      </c>
      <c r="C12638" s="7" t="s">
        <v>22088</v>
      </c>
      <c r="I12638" s="64"/>
      <c r="J12638" s="65"/>
      <c r="K12638" s="10"/>
      <c r="L12638" s="21">
        <v>24694.566666666669</v>
      </c>
      <c r="M12638" s="68"/>
      <c r="N12638" s="4"/>
    </row>
    <row r="12639" spans="2:14">
      <c r="B12639" s="59" t="s">
        <v>22089</v>
      </c>
      <c r="C12639" s="7" t="s">
        <v>22090</v>
      </c>
      <c r="I12639" s="64"/>
      <c r="J12639" s="65"/>
      <c r="K12639" s="10"/>
      <c r="L12639" s="21">
        <v>28075.340229885056</v>
      </c>
      <c r="M12639" s="68"/>
      <c r="N12639" s="4"/>
    </row>
    <row r="12640" spans="2:14">
      <c r="B12640" s="59" t="s">
        <v>22091</v>
      </c>
      <c r="C12640" s="7" t="s">
        <v>22092</v>
      </c>
      <c r="I12640" s="64"/>
      <c r="J12640" s="65"/>
      <c r="K12640" s="10"/>
      <c r="L12640" s="21">
        <v>28173.282183908046</v>
      </c>
      <c r="M12640" s="68"/>
      <c r="N12640" s="4"/>
    </row>
    <row r="12641" spans="2:14">
      <c r="B12641" s="59" t="s">
        <v>22093</v>
      </c>
      <c r="C12641" s="7" t="s">
        <v>22094</v>
      </c>
      <c r="I12641" s="64"/>
      <c r="J12641" s="65"/>
      <c r="K12641" s="10"/>
      <c r="L12641" s="21">
        <v>30187.435632183908</v>
      </c>
      <c r="M12641" s="68"/>
      <c r="N12641" s="4"/>
    </row>
    <row r="12642" spans="2:14">
      <c r="B12642" s="59" t="s">
        <v>22095</v>
      </c>
      <c r="C12642" s="7" t="s">
        <v>22096</v>
      </c>
      <c r="I12642" s="64"/>
      <c r="J12642" s="65"/>
      <c r="K12642" s="10"/>
      <c r="L12642" s="21">
        <v>31001.419540229886</v>
      </c>
      <c r="M12642" s="68"/>
      <c r="N12642" s="4"/>
    </row>
    <row r="12643" spans="2:14">
      <c r="B12643" s="59" t="s">
        <v>22097</v>
      </c>
      <c r="C12643" s="7" t="s">
        <v>22098</v>
      </c>
      <c r="I12643" s="64"/>
      <c r="J12643" s="65"/>
      <c r="K12643" s="10"/>
      <c r="L12643" s="21">
        <v>33337.309770114945</v>
      </c>
      <c r="M12643" s="68"/>
      <c r="N12643" s="4"/>
    </row>
    <row r="12644" spans="2:14">
      <c r="B12644" s="59" t="s">
        <v>22099</v>
      </c>
      <c r="C12644" s="7" t="s">
        <v>22100</v>
      </c>
      <c r="I12644" s="64"/>
      <c r="J12644" s="65"/>
      <c r="K12644" s="10"/>
      <c r="L12644" s="21">
        <v>36546.050574712644</v>
      </c>
      <c r="M12644" s="68"/>
      <c r="N12644" s="4"/>
    </row>
    <row r="12645" spans="2:14">
      <c r="B12645" s="59" t="s">
        <v>22101</v>
      </c>
      <c r="C12645" s="7" t="s">
        <v>22102</v>
      </c>
      <c r="I12645" s="64"/>
      <c r="J12645" s="65"/>
      <c r="K12645" s="10"/>
      <c r="L12645" s="21">
        <v>30777.624712643679</v>
      </c>
      <c r="M12645" s="68"/>
      <c r="N12645" s="4"/>
    </row>
    <row r="12646" spans="2:14">
      <c r="B12646" s="59" t="s">
        <v>22103</v>
      </c>
      <c r="C12646" s="7" t="s">
        <v>22104</v>
      </c>
      <c r="I12646" s="64"/>
      <c r="J12646" s="65"/>
      <c r="K12646" s="10"/>
      <c r="L12646" s="21">
        <v>28558.960344827585</v>
      </c>
      <c r="M12646" s="68"/>
      <c r="N12646" s="4"/>
    </row>
    <row r="12647" spans="2:14">
      <c r="B12647" s="59" t="s">
        <v>22105</v>
      </c>
      <c r="C12647" s="7" t="s">
        <v>22106</v>
      </c>
      <c r="I12647" s="64"/>
      <c r="J12647" s="65"/>
      <c r="K12647" s="10"/>
      <c r="L12647" s="21">
        <v>28399.106896551726</v>
      </c>
      <c r="M12647" s="68"/>
      <c r="N12647" s="4"/>
    </row>
    <row r="12648" spans="2:14">
      <c r="B12648" s="59" t="s">
        <v>22107</v>
      </c>
      <c r="C12648" s="7" t="s">
        <v>22108</v>
      </c>
      <c r="I12648" s="64"/>
      <c r="J12648" s="65"/>
      <c r="K12648" s="10"/>
      <c r="L12648" s="21">
        <v>29427.75114942529</v>
      </c>
      <c r="M12648" s="68"/>
      <c r="N12648" s="4"/>
    </row>
    <row r="12649" spans="2:14">
      <c r="B12649" s="59" t="s">
        <v>22109</v>
      </c>
      <c r="C12649" s="7" t="s">
        <v>22110</v>
      </c>
      <c r="I12649" s="64"/>
      <c r="J12649" s="65"/>
      <c r="K12649" s="10"/>
      <c r="L12649" s="21">
        <v>32632.939655172417</v>
      </c>
      <c r="M12649" s="68"/>
      <c r="N12649" s="4"/>
    </row>
    <row r="12650" spans="2:14">
      <c r="B12650" s="59" t="s">
        <v>22111</v>
      </c>
      <c r="C12650" s="7" t="s">
        <v>22112</v>
      </c>
      <c r="I12650" s="64"/>
      <c r="J12650" s="65"/>
      <c r="K12650" s="10"/>
      <c r="L12650" s="21">
        <v>34837.902298850575</v>
      </c>
      <c r="M12650" s="68"/>
      <c r="N12650" s="4"/>
    </row>
    <row r="12651" spans="2:14">
      <c r="B12651" s="59" t="s">
        <v>22113</v>
      </c>
      <c r="C12651" s="7" t="s">
        <v>22114</v>
      </c>
      <c r="I12651" s="64"/>
      <c r="J12651" s="65"/>
      <c r="K12651" s="10"/>
      <c r="L12651" s="21">
        <v>38029.389080459769</v>
      </c>
      <c r="M12651" s="68"/>
      <c r="N12651" s="4"/>
    </row>
    <row r="12652" spans="2:14">
      <c r="B12652" s="59" t="s">
        <v>22115</v>
      </c>
      <c r="C12652" s="7" t="s">
        <v>22116</v>
      </c>
      <c r="I12652" s="64"/>
      <c r="J12652" s="65"/>
      <c r="K12652" s="10"/>
      <c r="L12652" s="21">
        <v>39520.339655172414</v>
      </c>
      <c r="M12652" s="68"/>
      <c r="N12652" s="4"/>
    </row>
    <row r="12653" spans="2:14">
      <c r="B12653" s="59" t="s">
        <v>22117</v>
      </c>
      <c r="C12653" s="7" t="s">
        <v>22118</v>
      </c>
      <c r="I12653" s="64"/>
      <c r="J12653" s="65"/>
      <c r="K12653" s="10"/>
      <c r="L12653" s="21">
        <v>37862.93850574713</v>
      </c>
      <c r="M12653" s="68"/>
      <c r="N12653" s="4"/>
    </row>
    <row r="12654" spans="2:14">
      <c r="B12654" s="59" t="s">
        <v>22119</v>
      </c>
      <c r="C12654" s="7" t="s">
        <v>22120</v>
      </c>
      <c r="I12654" s="64"/>
      <c r="J12654" s="65"/>
      <c r="K12654" s="10"/>
      <c r="L12654" s="21">
        <v>44252.001724137939</v>
      </c>
      <c r="M12654" s="68"/>
      <c r="N12654" s="4"/>
    </row>
    <row r="12655" spans="2:14">
      <c r="B12655" s="59" t="s">
        <v>22121</v>
      </c>
      <c r="C12655" s="7" t="s">
        <v>22122</v>
      </c>
      <c r="I12655" s="64"/>
      <c r="J12655" s="65"/>
      <c r="K12655" s="10"/>
      <c r="L12655" s="21">
        <v>44767.085057471268</v>
      </c>
      <c r="M12655" s="68"/>
      <c r="N12655" s="4"/>
    </row>
    <row r="12656" spans="2:14">
      <c r="B12656" s="59" t="s">
        <v>22123</v>
      </c>
      <c r="C12656" s="7" t="s">
        <v>22124</v>
      </c>
      <c r="I12656" s="64"/>
      <c r="J12656" s="65"/>
      <c r="K12656" s="10"/>
      <c r="L12656" s="21">
        <v>46493.502298850573</v>
      </c>
      <c r="M12656" s="68"/>
      <c r="N12656" s="4"/>
    </row>
    <row r="12657" spans="2:14">
      <c r="B12657" s="59" t="s">
        <v>22125</v>
      </c>
      <c r="C12657" s="7" t="s">
        <v>22126</v>
      </c>
      <c r="I12657" s="64"/>
      <c r="J12657" s="65"/>
      <c r="K12657" s="10"/>
      <c r="L12657" s="21">
        <v>62654.939655172413</v>
      </c>
      <c r="M12657" s="68"/>
      <c r="N12657" s="4"/>
    </row>
    <row r="12658" spans="2:14">
      <c r="B12658" s="59" t="s">
        <v>22127</v>
      </c>
      <c r="C12658" s="7" t="s">
        <v>22128</v>
      </c>
      <c r="I12658" s="64"/>
      <c r="J12658" s="65"/>
      <c r="K12658" s="10"/>
      <c r="L12658" s="21">
        <v>87285.057471264372</v>
      </c>
      <c r="M12658" s="68"/>
      <c r="N12658" s="4"/>
    </row>
    <row r="12659" spans="2:14">
      <c r="B12659" s="59" t="s">
        <v>22129</v>
      </c>
      <c r="C12659" s="7" t="s">
        <v>22130</v>
      </c>
      <c r="I12659" s="64"/>
      <c r="J12659" s="65"/>
      <c r="K12659" s="10"/>
      <c r="L12659" s="21">
        <v>57269.654597701156</v>
      </c>
      <c r="M12659" s="68"/>
      <c r="N12659" s="4"/>
    </row>
    <row r="12660" spans="2:14">
      <c r="B12660" s="59" t="s">
        <v>22131</v>
      </c>
      <c r="C12660" s="7" t="s">
        <v>22132</v>
      </c>
      <c r="I12660" s="64"/>
      <c r="J12660" s="65"/>
      <c r="K12660" s="10"/>
      <c r="L12660" s="21">
        <v>77345.217816091958</v>
      </c>
      <c r="M12660" s="68"/>
      <c r="N12660" s="4"/>
    </row>
    <row r="12661" spans="2:14">
      <c r="B12661" s="59" t="s">
        <v>22133</v>
      </c>
      <c r="C12661" s="7" t="s">
        <v>22134</v>
      </c>
      <c r="I12661" s="64"/>
      <c r="J12661" s="65"/>
      <c r="K12661" s="10"/>
      <c r="L12661" s="21">
        <v>78823.989080459782</v>
      </c>
      <c r="M12661" s="68"/>
      <c r="N12661" s="4"/>
    </row>
    <row r="12662" spans="2:14">
      <c r="B12662" s="59" t="s">
        <v>22135</v>
      </c>
      <c r="C12662" s="7" t="s">
        <v>22136</v>
      </c>
      <c r="I12662" s="64"/>
      <c r="J12662" s="65"/>
      <c r="K12662" s="10"/>
      <c r="L12662" s="21">
        <v>80262.162643678166</v>
      </c>
      <c r="M12662" s="68"/>
      <c r="N12662" s="4"/>
    </row>
    <row r="12663" spans="2:14">
      <c r="B12663" s="59" t="s">
        <v>22137</v>
      </c>
      <c r="C12663" s="7" t="s">
        <v>22138</v>
      </c>
      <c r="I12663" s="64"/>
      <c r="J12663" s="65"/>
      <c r="K12663" s="10"/>
      <c r="L12663" s="21">
        <v>90234.48045977013</v>
      </c>
      <c r="M12663" s="68"/>
      <c r="N12663" s="4"/>
    </row>
    <row r="12664" spans="2:14">
      <c r="B12664" s="59" t="s">
        <v>22139</v>
      </c>
      <c r="C12664" s="7" t="s">
        <v>22140</v>
      </c>
      <c r="I12664" s="64"/>
      <c r="J12664" s="65"/>
      <c r="K12664" s="10"/>
      <c r="L12664" s="21">
        <v>92140.542528735634</v>
      </c>
      <c r="M12664" s="68"/>
      <c r="N12664" s="4"/>
    </row>
    <row r="12665" spans="2:14">
      <c r="B12665" s="59" t="s">
        <v>22141</v>
      </c>
      <c r="C12665" s="7" t="s">
        <v>22142</v>
      </c>
      <c r="I12665" s="64"/>
      <c r="J12665" s="65"/>
      <c r="K12665" s="10"/>
      <c r="L12665" s="21">
        <v>108434.42988505747</v>
      </c>
      <c r="M12665" s="68"/>
      <c r="N12665" s="4"/>
    </row>
    <row r="12666" spans="2:14">
      <c r="B12666" s="59" t="s">
        <v>22143</v>
      </c>
      <c r="C12666" s="7" t="s">
        <v>22144</v>
      </c>
      <c r="I12666" s="64"/>
      <c r="J12666" s="65"/>
      <c r="K12666" s="10"/>
      <c r="L12666" s="21">
        <v>135203.0316091954</v>
      </c>
      <c r="M12666" s="68"/>
      <c r="N12666" s="4"/>
    </row>
    <row r="12667" spans="2:14">
      <c r="B12667" s="59" t="s">
        <v>22145</v>
      </c>
      <c r="C12667" s="7" t="s">
        <v>22146</v>
      </c>
      <c r="I12667" s="64"/>
      <c r="J12667" s="65"/>
      <c r="K12667" s="10"/>
      <c r="L12667" s="21">
        <v>215862.49350574714</v>
      </c>
      <c r="M12667" s="68"/>
      <c r="N12667" s="4"/>
    </row>
    <row r="12668" spans="2:14">
      <c r="B12668" s="59" t="s">
        <v>22147</v>
      </c>
      <c r="C12668" s="7" t="s">
        <v>22148</v>
      </c>
      <c r="I12668" s="64"/>
      <c r="J12668" s="65"/>
      <c r="K12668" s="10"/>
      <c r="L12668" s="21">
        <v>170003.38103448277</v>
      </c>
      <c r="M12668" s="68"/>
      <c r="N12668" s="4"/>
    </row>
    <row r="12669" spans="2:14">
      <c r="B12669" s="59" t="s">
        <v>22149</v>
      </c>
      <c r="C12669" s="7" t="s">
        <v>22150</v>
      </c>
      <c r="I12669" s="64"/>
      <c r="J12669" s="65"/>
      <c r="K12669" s="10"/>
      <c r="L12669" s="21">
        <v>208446.00396551724</v>
      </c>
      <c r="M12669" s="68"/>
      <c r="N12669" s="4"/>
    </row>
    <row r="12670" spans="2:14">
      <c r="B12670" s="59" t="s">
        <v>22151</v>
      </c>
      <c r="C12670" s="7" t="s">
        <v>22152</v>
      </c>
      <c r="I12670" s="64"/>
      <c r="J12670" s="65"/>
      <c r="K12670" s="10"/>
      <c r="L12670" s="21">
        <v>192638.62931034484</v>
      </c>
      <c r="M12670" s="68"/>
      <c r="N12670" s="4"/>
    </row>
    <row r="12671" spans="2:14">
      <c r="B12671" s="59" t="s">
        <v>22153</v>
      </c>
      <c r="C12671" s="7" t="s">
        <v>22154</v>
      </c>
      <c r="I12671" s="64"/>
      <c r="J12671" s="65"/>
      <c r="K12671" s="10"/>
      <c r="L12671" s="21">
        <v>279568.05091954023</v>
      </c>
      <c r="M12671" s="68"/>
      <c r="N12671" s="4"/>
    </row>
    <row r="12672" spans="2:14">
      <c r="B12672" s="59" t="s">
        <v>22155</v>
      </c>
      <c r="C12672" s="7" t="s">
        <v>22156</v>
      </c>
      <c r="I12672" s="64"/>
      <c r="J12672" s="65"/>
      <c r="K12672" s="10"/>
      <c r="L12672" s="21">
        <v>260313.47471264369</v>
      </c>
      <c r="M12672" s="68"/>
      <c r="N12672" s="4"/>
    </row>
    <row r="12673" spans="2:14">
      <c r="B12673" s="59" t="s">
        <v>22157</v>
      </c>
      <c r="C12673" s="7" t="s">
        <v>22158</v>
      </c>
      <c r="I12673" s="64"/>
      <c r="J12673" s="65"/>
      <c r="K12673" s="10"/>
      <c r="L12673" s="21">
        <v>35391.553448275859</v>
      </c>
      <c r="M12673" s="68"/>
      <c r="N12673" s="4"/>
    </row>
    <row r="12674" spans="2:14">
      <c r="B12674" s="59" t="s">
        <v>22159</v>
      </c>
      <c r="C12674" s="7" t="s">
        <v>22160</v>
      </c>
      <c r="I12674" s="64"/>
      <c r="J12674" s="65"/>
      <c r="K12674" s="10"/>
      <c r="L12674" s="21">
        <v>30919.716666666667</v>
      </c>
      <c r="M12674" s="68"/>
      <c r="N12674" s="4"/>
    </row>
    <row r="12675" spans="2:14">
      <c r="B12675" s="59" t="s">
        <v>22161</v>
      </c>
      <c r="C12675" s="7" t="s">
        <v>22162</v>
      </c>
      <c r="I12675" s="64"/>
      <c r="J12675" s="65"/>
      <c r="K12675" s="10"/>
      <c r="L12675" s="21">
        <v>36144.133333333331</v>
      </c>
      <c r="M12675" s="68"/>
      <c r="N12675" s="4"/>
    </row>
    <row r="12676" spans="2:14">
      <c r="B12676" s="59" t="s">
        <v>22163</v>
      </c>
      <c r="C12676" s="7" t="s">
        <v>22164</v>
      </c>
      <c r="I12676" s="64"/>
      <c r="J12676" s="65"/>
      <c r="K12676" s="10"/>
      <c r="L12676" s="21">
        <v>31613.937356321843</v>
      </c>
      <c r="M12676" s="68"/>
      <c r="N12676" s="4"/>
    </row>
    <row r="12677" spans="2:14">
      <c r="B12677" s="59" t="s">
        <v>22165</v>
      </c>
      <c r="C12677" s="7" t="s">
        <v>22166</v>
      </c>
      <c r="I12677" s="64"/>
      <c r="J12677" s="65"/>
      <c r="K12677" s="10"/>
      <c r="L12677" s="21">
        <v>32074.213793103449</v>
      </c>
      <c r="M12677" s="68"/>
      <c r="N12677" s="4"/>
    </row>
    <row r="12678" spans="2:14">
      <c r="B12678" s="59" t="s">
        <v>22167</v>
      </c>
      <c r="C12678" s="7" t="s">
        <v>22168</v>
      </c>
      <c r="I12678" s="64"/>
      <c r="J12678" s="65"/>
      <c r="K12678" s="10"/>
      <c r="L12678" s="21">
        <v>38997.644252873564</v>
      </c>
      <c r="M12678" s="68"/>
      <c r="N12678" s="4"/>
    </row>
    <row r="12679" spans="2:14">
      <c r="B12679" s="59" t="s">
        <v>22169</v>
      </c>
      <c r="C12679" s="7" t="s">
        <v>22170</v>
      </c>
      <c r="I12679" s="64"/>
      <c r="J12679" s="65"/>
      <c r="K12679" s="10"/>
      <c r="L12679" s="21">
        <v>37162.120689655174</v>
      </c>
      <c r="M12679" s="68"/>
      <c r="N12679" s="4"/>
    </row>
    <row r="12680" spans="2:14">
      <c r="B12680" s="59" t="s">
        <v>22171</v>
      </c>
      <c r="C12680" s="7" t="s">
        <v>22172</v>
      </c>
      <c r="I12680" s="64"/>
      <c r="J12680" s="65"/>
      <c r="K12680" s="10"/>
      <c r="L12680" s="21">
        <v>39875.062068965519</v>
      </c>
      <c r="M12680" s="68"/>
      <c r="N12680" s="4"/>
    </row>
    <row r="12681" spans="2:14">
      <c r="B12681" s="59" t="s">
        <v>22173</v>
      </c>
      <c r="C12681" s="7" t="s">
        <v>22174</v>
      </c>
      <c r="I12681" s="64"/>
      <c r="J12681" s="65"/>
      <c r="K12681" s="10"/>
      <c r="L12681" s="21">
        <v>40263.785057471265</v>
      </c>
      <c r="M12681" s="68"/>
      <c r="N12681" s="4"/>
    </row>
    <row r="12682" spans="2:14">
      <c r="B12682" s="59" t="s">
        <v>22175</v>
      </c>
      <c r="C12682" s="7" t="s">
        <v>22176</v>
      </c>
      <c r="I12682" s="64"/>
      <c r="J12682" s="65"/>
      <c r="K12682" s="10"/>
      <c r="L12682" s="21">
        <v>43967.817816091956</v>
      </c>
      <c r="M12682" s="68"/>
      <c r="N12682" s="4"/>
    </row>
    <row r="12683" spans="2:14">
      <c r="B12683" s="59" t="s">
        <v>22177</v>
      </c>
      <c r="C12683" s="7" t="s">
        <v>22178</v>
      </c>
      <c r="I12683" s="64"/>
      <c r="J12683" s="65"/>
      <c r="K12683" s="10"/>
      <c r="L12683" s="21">
        <v>47467.847126436784</v>
      </c>
      <c r="M12683" s="68"/>
      <c r="N12683" s="4"/>
    </row>
    <row r="12684" spans="2:14">
      <c r="B12684" s="59" t="s">
        <v>22179</v>
      </c>
      <c r="C12684" s="7" t="s">
        <v>22180</v>
      </c>
      <c r="I12684" s="64"/>
      <c r="J12684" s="65"/>
      <c r="K12684" s="10"/>
      <c r="L12684" s="21">
        <v>40011.0643678161</v>
      </c>
      <c r="M12684" s="68"/>
      <c r="N12684" s="4"/>
    </row>
    <row r="12685" spans="2:14">
      <c r="B12685" s="59" t="s">
        <v>22181</v>
      </c>
      <c r="C12685" s="7" t="s">
        <v>22182</v>
      </c>
      <c r="I12685" s="64"/>
      <c r="J12685" s="65"/>
      <c r="K12685" s="10"/>
      <c r="L12685" s="21">
        <v>37125.075287356325</v>
      </c>
      <c r="M12685" s="68"/>
      <c r="N12685" s="4"/>
    </row>
    <row r="12686" spans="2:14">
      <c r="B12686" s="59" t="s">
        <v>22183</v>
      </c>
      <c r="C12686" s="7" t="s">
        <v>22184</v>
      </c>
      <c r="I12686" s="64"/>
      <c r="J12686" s="65"/>
      <c r="K12686" s="10"/>
      <c r="L12686" s="21">
        <v>36918.027011494254</v>
      </c>
      <c r="M12686" s="68"/>
      <c r="N12686" s="4"/>
    </row>
    <row r="12687" spans="2:14">
      <c r="B12687" s="59" t="s">
        <v>22185</v>
      </c>
      <c r="C12687" s="7" t="s">
        <v>22186</v>
      </c>
      <c r="I12687" s="64"/>
      <c r="J12687" s="65"/>
      <c r="K12687" s="10"/>
      <c r="L12687" s="21">
        <v>38253.691379310345</v>
      </c>
      <c r="M12687" s="68"/>
      <c r="N12687" s="4"/>
    </row>
    <row r="12688" spans="2:14">
      <c r="B12688" s="59" t="s">
        <v>22187</v>
      </c>
      <c r="C12688" s="7" t="s">
        <v>22188</v>
      </c>
      <c r="I12688" s="64"/>
      <c r="J12688" s="65"/>
      <c r="K12688" s="10"/>
      <c r="L12688" s="21">
        <v>42384</v>
      </c>
      <c r="M12688" s="68"/>
      <c r="N12688" s="4"/>
    </row>
    <row r="12689" spans="2:14">
      <c r="B12689" s="59" t="s">
        <v>22189</v>
      </c>
      <c r="C12689" s="7" t="s">
        <v>22190</v>
      </c>
      <c r="I12689" s="64"/>
      <c r="J12689" s="65"/>
      <c r="K12689" s="10"/>
      <c r="L12689" s="21">
        <v>45133.479310344832</v>
      </c>
      <c r="M12689" s="68"/>
      <c r="N12689" s="4"/>
    </row>
    <row r="12690" spans="2:14">
      <c r="B12690" s="59" t="s">
        <v>22191</v>
      </c>
      <c r="C12690" s="7" t="s">
        <v>22192</v>
      </c>
      <c r="I12690" s="64"/>
      <c r="J12690" s="65"/>
      <c r="K12690" s="10"/>
      <c r="L12690" s="21">
        <v>49393.193103448277</v>
      </c>
      <c r="M12690" s="68"/>
      <c r="N12690" s="4"/>
    </row>
    <row r="12691" spans="2:14">
      <c r="B12691" s="59" t="s">
        <v>22193</v>
      </c>
      <c r="C12691" s="7" t="s">
        <v>22194</v>
      </c>
      <c r="I12691" s="64"/>
      <c r="J12691" s="65"/>
      <c r="K12691" s="10"/>
      <c r="L12691" s="21">
        <v>49965.620689655174</v>
      </c>
      <c r="M12691" s="68"/>
      <c r="N12691" s="4"/>
    </row>
    <row r="12692" spans="2:14">
      <c r="B12692" s="59" t="s">
        <v>22195</v>
      </c>
      <c r="C12692" s="7" t="s">
        <v>22196</v>
      </c>
      <c r="I12692" s="64"/>
      <c r="J12692" s="65"/>
      <c r="K12692" s="10"/>
      <c r="L12692" s="21">
        <v>49175.995402298853</v>
      </c>
      <c r="M12692" s="68"/>
      <c r="N12692" s="4"/>
    </row>
    <row r="12693" spans="2:14">
      <c r="B12693" s="59" t="s">
        <v>22197</v>
      </c>
      <c r="C12693" s="7" t="s">
        <v>22198</v>
      </c>
      <c r="I12693" s="64"/>
      <c r="J12693" s="65"/>
      <c r="K12693" s="10"/>
      <c r="L12693" s="21">
        <v>57473.658045977005</v>
      </c>
      <c r="M12693" s="68"/>
      <c r="N12693" s="4"/>
    </row>
    <row r="12694" spans="2:14">
      <c r="B12694" s="59" t="s">
        <v>22199</v>
      </c>
      <c r="C12694" s="7" t="s">
        <v>22200</v>
      </c>
      <c r="I12694" s="64"/>
      <c r="J12694" s="65"/>
      <c r="K12694" s="10"/>
      <c r="L12694" s="21">
        <v>58146.057471264365</v>
      </c>
      <c r="M12694" s="68"/>
      <c r="N12694" s="4"/>
    </row>
    <row r="12695" spans="2:14">
      <c r="B12695" s="59" t="s">
        <v>22201</v>
      </c>
      <c r="C12695" s="7" t="s">
        <v>22202</v>
      </c>
      <c r="I12695" s="64"/>
      <c r="J12695" s="65"/>
      <c r="K12695" s="10"/>
      <c r="L12695" s="21">
        <v>60386.035632183914</v>
      </c>
      <c r="M12695" s="68"/>
      <c r="N12695" s="4"/>
    </row>
    <row r="12696" spans="2:14">
      <c r="B12696" s="59" t="s">
        <v>22203</v>
      </c>
      <c r="C12696" s="7" t="s">
        <v>22204</v>
      </c>
      <c r="I12696" s="64"/>
      <c r="J12696" s="65"/>
      <c r="K12696" s="10"/>
      <c r="L12696" s="21">
        <v>75498.529885057476</v>
      </c>
      <c r="M12696" s="68"/>
      <c r="N12696" s="4"/>
    </row>
    <row r="12697" spans="2:14">
      <c r="B12697" s="59" t="s">
        <v>22205</v>
      </c>
      <c r="C12697" s="7" t="s">
        <v>22206</v>
      </c>
      <c r="I12697" s="64"/>
      <c r="J12697" s="65"/>
      <c r="K12697" s="10"/>
      <c r="L12697" s="21">
        <v>77501.518965517243</v>
      </c>
      <c r="M12697" s="68"/>
      <c r="N12697" s="4"/>
    </row>
    <row r="12698" spans="2:14">
      <c r="B12698" s="59" t="s">
        <v>22207</v>
      </c>
      <c r="C12698" s="7" t="s">
        <v>22208</v>
      </c>
      <c r="I12698" s="64"/>
      <c r="J12698" s="65"/>
      <c r="K12698" s="10"/>
      <c r="L12698" s="21">
        <v>74449.586781609192</v>
      </c>
      <c r="M12698" s="68"/>
      <c r="N12698" s="4"/>
    </row>
    <row r="12699" spans="2:14">
      <c r="B12699" s="59" t="s">
        <v>22209</v>
      </c>
      <c r="C12699" s="7" t="s">
        <v>22210</v>
      </c>
      <c r="I12699" s="64"/>
      <c r="J12699" s="65"/>
      <c r="K12699" s="10"/>
      <c r="L12699" s="21">
        <v>100548.3264367816</v>
      </c>
      <c r="M12699" s="68"/>
      <c r="N12699" s="4"/>
    </row>
    <row r="12700" spans="2:14">
      <c r="B12700" s="59" t="s">
        <v>22211</v>
      </c>
      <c r="C12700" s="7" t="s">
        <v>22212</v>
      </c>
      <c r="I12700" s="64"/>
      <c r="J12700" s="65"/>
      <c r="K12700" s="10"/>
      <c r="L12700" s="21">
        <v>102120.97988505747</v>
      </c>
      <c r="M12700" s="68"/>
      <c r="N12700" s="4"/>
    </row>
    <row r="12701" spans="2:14">
      <c r="B12701" s="59" t="s">
        <v>22213</v>
      </c>
      <c r="C12701" s="7" t="s">
        <v>22214</v>
      </c>
      <c r="I12701" s="64"/>
      <c r="J12701" s="65"/>
      <c r="K12701" s="10"/>
      <c r="L12701" s="21">
        <v>103985.42931034483</v>
      </c>
      <c r="M12701" s="68"/>
      <c r="N12701" s="4"/>
    </row>
    <row r="12702" spans="2:14">
      <c r="B12702" s="59" t="s">
        <v>22215</v>
      </c>
      <c r="C12702" s="7" t="s">
        <v>22216</v>
      </c>
      <c r="I12702" s="64"/>
      <c r="J12702" s="65"/>
      <c r="K12702" s="10"/>
      <c r="L12702" s="21">
        <v>124228.96551724138</v>
      </c>
      <c r="M12702" s="68"/>
      <c r="N12702" s="4"/>
    </row>
    <row r="12703" spans="2:14">
      <c r="B12703" s="59" t="s">
        <v>22217</v>
      </c>
      <c r="C12703" s="7" t="s">
        <v>22218</v>
      </c>
      <c r="I12703" s="64"/>
      <c r="J12703" s="65"/>
      <c r="K12703" s="10"/>
      <c r="L12703" s="21">
        <v>107173.87126436782</v>
      </c>
      <c r="M12703" s="68"/>
      <c r="N12703" s="4"/>
    </row>
    <row r="12704" spans="2:14">
      <c r="B12704" s="59" t="s">
        <v>22219</v>
      </c>
      <c r="C12704" s="7" t="s">
        <v>22220</v>
      </c>
      <c r="I12704" s="64"/>
      <c r="J12704" s="65"/>
      <c r="K12704" s="10"/>
      <c r="L12704" s="21">
        <v>141821.47183908048</v>
      </c>
      <c r="M12704" s="68"/>
      <c r="N12704" s="4"/>
    </row>
    <row r="12705" spans="2:14">
      <c r="B12705" s="59" t="s">
        <v>22221</v>
      </c>
      <c r="C12705" s="7" t="s">
        <v>22222</v>
      </c>
      <c r="I12705" s="64"/>
      <c r="J12705" s="65"/>
      <c r="K12705" s="10"/>
      <c r="L12705" s="21">
        <v>229836.78045977012</v>
      </c>
      <c r="M12705" s="68"/>
      <c r="N12705" s="4"/>
    </row>
    <row r="12706" spans="2:14">
      <c r="B12706" s="59" t="s">
        <v>22223</v>
      </c>
      <c r="C12706" s="7" t="s">
        <v>22224</v>
      </c>
      <c r="I12706" s="64"/>
      <c r="J12706" s="65"/>
      <c r="K12706" s="10"/>
      <c r="L12706" s="21">
        <v>234873.43275862068</v>
      </c>
      <c r="M12706" s="68"/>
      <c r="N12706" s="4"/>
    </row>
    <row r="12707" spans="2:14">
      <c r="B12707" s="59" t="s">
        <v>22225</v>
      </c>
      <c r="C12707" s="7" t="s">
        <v>22226</v>
      </c>
      <c r="I12707" s="64"/>
      <c r="J12707" s="65"/>
      <c r="K12707" s="10"/>
      <c r="L12707" s="21">
        <v>221004.75057471264</v>
      </c>
      <c r="M12707" s="68"/>
      <c r="N12707" s="4"/>
    </row>
    <row r="12708" spans="2:14">
      <c r="B12708" s="59" t="s">
        <v>22227</v>
      </c>
      <c r="C12708" s="7" t="s">
        <v>22228</v>
      </c>
      <c r="I12708" s="64"/>
      <c r="J12708" s="65"/>
      <c r="K12708" s="10"/>
      <c r="L12708" s="21">
        <v>278856.98218390805</v>
      </c>
      <c r="M12708" s="68"/>
      <c r="N12708" s="4"/>
    </row>
    <row r="12709" spans="2:14">
      <c r="B12709" s="59" t="s">
        <v>22229</v>
      </c>
      <c r="C12709" s="7" t="s">
        <v>22230</v>
      </c>
      <c r="I12709" s="64"/>
      <c r="J12709" s="65"/>
      <c r="K12709" s="10"/>
      <c r="L12709" s="21">
        <v>250429.45689655174</v>
      </c>
      <c r="M12709" s="68"/>
      <c r="N12709" s="4"/>
    </row>
    <row r="12710" spans="2:14">
      <c r="B12710" s="59" t="s">
        <v>22231</v>
      </c>
      <c r="C12710" s="7" t="s">
        <v>22232</v>
      </c>
      <c r="I12710" s="64"/>
      <c r="J12710" s="65"/>
      <c r="K12710" s="10"/>
      <c r="L12710" s="21">
        <v>374002.76954022987</v>
      </c>
      <c r="M12710" s="68"/>
      <c r="N12710" s="4"/>
    </row>
    <row r="12711" spans="2:14">
      <c r="B12711" s="59" t="s">
        <v>22233</v>
      </c>
      <c r="C12711" s="7" t="s">
        <v>22234</v>
      </c>
      <c r="I12711" s="64"/>
      <c r="J12711" s="65"/>
      <c r="K12711" s="10"/>
      <c r="L12711" s="21">
        <v>319606.92471264367</v>
      </c>
      <c r="M12711" s="68"/>
      <c r="N12711" s="4"/>
    </row>
    <row r="12712" spans="2:14">
      <c r="B12712" s="59" t="s">
        <v>22235</v>
      </c>
      <c r="C12712" s="7" t="s">
        <v>22236</v>
      </c>
      <c r="I12712" s="64"/>
      <c r="J12712" s="65"/>
      <c r="K12712" s="10"/>
      <c r="L12712" s="21">
        <v>224659.55862068964</v>
      </c>
      <c r="M12712" s="68"/>
      <c r="N12712" s="4"/>
    </row>
    <row r="12713" spans="2:14">
      <c r="B12713" s="59" t="s">
        <v>22237</v>
      </c>
      <c r="C12713" s="7" t="s">
        <v>22238</v>
      </c>
      <c r="I12713" s="64"/>
      <c r="J12713" s="65"/>
      <c r="K12713" s="10"/>
      <c r="L12713" s="21">
        <v>261805.44022988508</v>
      </c>
      <c r="M12713" s="68"/>
      <c r="N12713" s="4"/>
    </row>
    <row r="12714" spans="2:14">
      <c r="B12714" s="59" t="s">
        <v>22239</v>
      </c>
      <c r="C12714" s="7" t="s">
        <v>22240</v>
      </c>
      <c r="I12714" s="64"/>
      <c r="J12714" s="65"/>
      <c r="K12714" s="10"/>
      <c r="L12714" s="21">
        <v>306743.03563218389</v>
      </c>
      <c r="M12714" s="68"/>
      <c r="N12714" s="4"/>
    </row>
    <row r="12715" spans="2:14">
      <c r="B12715" s="59" t="s">
        <v>22241</v>
      </c>
      <c r="C12715" s="7" t="s">
        <v>22242</v>
      </c>
      <c r="I12715" s="64"/>
      <c r="J12715" s="65"/>
      <c r="K12715" s="10"/>
      <c r="L12715" s="21">
        <v>296662.6264367816</v>
      </c>
      <c r="M12715" s="68"/>
      <c r="N12715" s="4"/>
    </row>
    <row r="12716" spans="2:14">
      <c r="B12716" s="59" t="s">
        <v>22243</v>
      </c>
      <c r="C12716" s="7" t="s">
        <v>22244</v>
      </c>
      <c r="I12716" s="64"/>
      <c r="J12716" s="65"/>
      <c r="K12716" s="10"/>
      <c r="L12716" s="21">
        <v>411401.87931034481</v>
      </c>
      <c r="M12716" s="68"/>
      <c r="N12716" s="4"/>
    </row>
    <row r="12717" spans="2:14">
      <c r="B12717" s="59" t="s">
        <v>22245</v>
      </c>
      <c r="C12717" s="7" t="s">
        <v>22246</v>
      </c>
      <c r="I12717" s="64"/>
      <c r="J12717" s="65"/>
      <c r="K12717" s="10"/>
      <c r="L12717" s="21">
        <v>400882.50747126434</v>
      </c>
      <c r="M12717" s="68"/>
      <c r="N12717" s="4"/>
    </row>
    <row r="12718" spans="2:14">
      <c r="B12718" s="59" t="s">
        <v>37290</v>
      </c>
      <c r="C12718" s="7" t="s">
        <v>39461</v>
      </c>
      <c r="I12718" s="64"/>
      <c r="J12718" s="65"/>
      <c r="K12718" s="10"/>
      <c r="L12718" s="21">
        <v>31401.814367816092</v>
      </c>
      <c r="M12718" s="68"/>
      <c r="N12718" s="4"/>
    </row>
    <row r="12719" spans="2:14">
      <c r="B12719" s="59" t="s">
        <v>37291</v>
      </c>
      <c r="C12719" s="7" t="s">
        <v>39462</v>
      </c>
      <c r="I12719" s="64"/>
      <c r="J12719" s="65"/>
      <c r="K12719" s="10"/>
      <c r="L12719" s="21">
        <v>33916.334482758619</v>
      </c>
      <c r="M12719" s="68"/>
      <c r="N12719" s="4"/>
    </row>
    <row r="12720" spans="2:14">
      <c r="B12720" s="59" t="s">
        <v>37292</v>
      </c>
      <c r="C12720" s="7" t="s">
        <v>39463</v>
      </c>
      <c r="I12720" s="64"/>
      <c r="J12720" s="65"/>
      <c r="K12720" s="10"/>
      <c r="L12720" s="21">
        <v>81470.959195402305</v>
      </c>
      <c r="M12720" s="68"/>
      <c r="N12720" s="4"/>
    </row>
    <row r="12721" spans="2:14">
      <c r="B12721" s="59" t="s">
        <v>22247</v>
      </c>
      <c r="C12721" s="7" t="s">
        <v>22248</v>
      </c>
      <c r="I12721" s="64"/>
      <c r="J12721" s="65"/>
      <c r="K12721" s="10"/>
      <c r="L12721" s="21">
        <v>32386.816091954021</v>
      </c>
      <c r="M12721" s="68"/>
      <c r="N12721" s="4"/>
    </row>
    <row r="12722" spans="2:14">
      <c r="B12722" s="59" t="s">
        <v>22249</v>
      </c>
      <c r="C12722" s="7" t="s">
        <v>22250</v>
      </c>
      <c r="I12722" s="64"/>
      <c r="J12722" s="65"/>
      <c r="K12722" s="10"/>
      <c r="L12722" s="21">
        <v>35243.879310344826</v>
      </c>
      <c r="M12722" s="68"/>
      <c r="N12722" s="4"/>
    </row>
    <row r="12723" spans="2:14">
      <c r="B12723" s="59" t="s">
        <v>22251</v>
      </c>
      <c r="C12723" s="7" t="s">
        <v>22252</v>
      </c>
      <c r="I12723" s="64"/>
      <c r="J12723" s="65"/>
      <c r="K12723" s="10"/>
      <c r="L12723" s="21">
        <v>39848.673563218392</v>
      </c>
      <c r="M12723" s="68"/>
      <c r="N12723" s="4"/>
    </row>
    <row r="12724" spans="2:14">
      <c r="B12724" s="59" t="s">
        <v>22253</v>
      </c>
      <c r="C12724" s="7" t="s">
        <v>22254</v>
      </c>
      <c r="I12724" s="64"/>
      <c r="J12724" s="65"/>
      <c r="K12724" s="10"/>
      <c r="L12724" s="21">
        <v>33775.764942528738</v>
      </c>
      <c r="M12724" s="68"/>
      <c r="N12724" s="4"/>
    </row>
    <row r="12725" spans="2:14">
      <c r="B12725" s="59" t="s">
        <v>22255</v>
      </c>
      <c r="C12725" s="7" t="s">
        <v>22256</v>
      </c>
      <c r="I12725" s="64"/>
      <c r="J12725" s="65"/>
      <c r="K12725" s="10"/>
      <c r="L12725" s="21">
        <v>37347.855172413794</v>
      </c>
      <c r="M12725" s="68"/>
      <c r="N12725" s="4"/>
    </row>
    <row r="12726" spans="2:14">
      <c r="B12726" s="59" t="s">
        <v>22257</v>
      </c>
      <c r="C12726" s="7" t="s">
        <v>22258</v>
      </c>
      <c r="I12726" s="64"/>
      <c r="J12726" s="65"/>
      <c r="K12726" s="10"/>
      <c r="L12726" s="21">
        <v>43102.071839080454</v>
      </c>
      <c r="M12726" s="68"/>
      <c r="N12726" s="4"/>
    </row>
    <row r="12727" spans="2:14">
      <c r="B12727" s="59" t="s">
        <v>22259</v>
      </c>
      <c r="C12727" s="7" t="s">
        <v>22260</v>
      </c>
      <c r="I12727" s="64"/>
      <c r="J12727" s="65"/>
      <c r="K12727" s="10"/>
      <c r="L12727" s="21">
        <v>60634.696551724141</v>
      </c>
      <c r="M12727" s="68"/>
      <c r="N12727" s="4"/>
    </row>
    <row r="12728" spans="2:14">
      <c r="B12728" s="59" t="s">
        <v>22261</v>
      </c>
      <c r="C12728" s="7" t="s">
        <v>22262</v>
      </c>
      <c r="I12728" s="64"/>
      <c r="J12728" s="65"/>
      <c r="K12728" s="10"/>
      <c r="L12728" s="21">
        <v>60562.128160919543</v>
      </c>
      <c r="M12728" s="68"/>
      <c r="N12728" s="4"/>
    </row>
    <row r="12729" spans="2:14">
      <c r="B12729" s="59" t="s">
        <v>22263</v>
      </c>
      <c r="C12729" s="7" t="s">
        <v>22264</v>
      </c>
      <c r="I12729" s="64"/>
      <c r="J12729" s="65"/>
      <c r="K12729" s="10"/>
      <c r="L12729" s="21">
        <v>65257.75977011495</v>
      </c>
      <c r="M12729" s="68"/>
      <c r="N12729" s="4"/>
    </row>
    <row r="12730" spans="2:14">
      <c r="B12730" s="59" t="s">
        <v>22265</v>
      </c>
      <c r="C12730" s="7" t="s">
        <v>22266</v>
      </c>
      <c r="I12730" s="64"/>
      <c r="J12730" s="65"/>
      <c r="K12730" s="10"/>
      <c r="L12730" s="21">
        <v>65752.544252873558</v>
      </c>
      <c r="M12730" s="68"/>
      <c r="N12730" s="4"/>
    </row>
    <row r="12731" spans="2:14">
      <c r="B12731" s="59" t="s">
        <v>22267</v>
      </c>
      <c r="C12731" s="7" t="s">
        <v>22268</v>
      </c>
      <c r="I12731" s="64"/>
      <c r="J12731" s="65"/>
      <c r="K12731" s="10"/>
      <c r="L12731" s="21">
        <v>42101.845977011493</v>
      </c>
      <c r="M12731" s="68"/>
      <c r="N12731" s="4"/>
    </row>
    <row r="12732" spans="2:14">
      <c r="B12732" s="59" t="s">
        <v>22269</v>
      </c>
      <c r="C12732" s="7" t="s">
        <v>22270</v>
      </c>
      <c r="I12732" s="64"/>
      <c r="J12732" s="65"/>
      <c r="K12732" s="10"/>
      <c r="L12732" s="21">
        <v>44959.416666666664</v>
      </c>
      <c r="M12732" s="68"/>
      <c r="N12732" s="4"/>
    </row>
    <row r="12733" spans="2:14">
      <c r="B12733" s="59" t="s">
        <v>22271</v>
      </c>
      <c r="C12733" s="7" t="s">
        <v>22272</v>
      </c>
      <c r="I12733" s="64"/>
      <c r="J12733" s="65"/>
      <c r="K12733" s="10"/>
      <c r="L12733" s="21">
        <v>49563.195977011492</v>
      </c>
      <c r="M12733" s="68"/>
      <c r="N12733" s="4"/>
    </row>
    <row r="12734" spans="2:14">
      <c r="B12734" s="59" t="s">
        <v>22273</v>
      </c>
      <c r="C12734" s="7" t="s">
        <v>22274</v>
      </c>
      <c r="I12734" s="64"/>
      <c r="J12734" s="65"/>
      <c r="K12734" s="10"/>
      <c r="L12734" s="21">
        <v>43491.302298850569</v>
      </c>
      <c r="M12734" s="68"/>
      <c r="N12734" s="4"/>
    </row>
    <row r="12735" spans="2:14">
      <c r="B12735" s="59" t="s">
        <v>22275</v>
      </c>
      <c r="C12735" s="7" t="s">
        <v>22276</v>
      </c>
      <c r="I12735" s="64"/>
      <c r="J12735" s="65"/>
      <c r="K12735" s="10"/>
      <c r="L12735" s="21">
        <v>47062.885057471263</v>
      </c>
      <c r="M12735" s="68"/>
      <c r="N12735" s="4"/>
    </row>
    <row r="12736" spans="2:14">
      <c r="B12736" s="59" t="s">
        <v>22277</v>
      </c>
      <c r="C12736" s="7" t="s">
        <v>22278</v>
      </c>
      <c r="I12736" s="64"/>
      <c r="J12736" s="65"/>
      <c r="K12736" s="10"/>
      <c r="L12736" s="21">
        <v>52817.6091954023</v>
      </c>
      <c r="M12736" s="68"/>
      <c r="N12736" s="4"/>
    </row>
    <row r="12737" spans="2:14">
      <c r="B12737" s="59" t="s">
        <v>22279</v>
      </c>
      <c r="C12737" s="7" t="s">
        <v>22280</v>
      </c>
      <c r="I12737" s="64"/>
      <c r="J12737" s="65"/>
      <c r="K12737" s="10"/>
      <c r="L12737" s="21">
        <v>69102.869540229891</v>
      </c>
      <c r="M12737" s="68"/>
      <c r="N12737" s="4"/>
    </row>
    <row r="12738" spans="2:14">
      <c r="B12738" s="59" t="s">
        <v>22281</v>
      </c>
      <c r="C12738" s="7" t="s">
        <v>22282</v>
      </c>
      <c r="I12738" s="64"/>
      <c r="J12738" s="65"/>
      <c r="K12738" s="10"/>
      <c r="L12738" s="21">
        <v>70472.027011494254</v>
      </c>
      <c r="M12738" s="68"/>
      <c r="N12738" s="4"/>
    </row>
    <row r="12739" spans="2:14">
      <c r="B12739" s="59" t="s">
        <v>22283</v>
      </c>
      <c r="C12739" s="7" t="s">
        <v>22284</v>
      </c>
      <c r="I12739" s="64"/>
      <c r="J12739" s="65"/>
      <c r="K12739" s="10"/>
      <c r="L12739" s="21">
        <v>75168.166091954015</v>
      </c>
      <c r="M12739" s="68"/>
      <c r="N12739" s="4"/>
    </row>
    <row r="12740" spans="2:14">
      <c r="B12740" s="59" t="s">
        <v>22285</v>
      </c>
      <c r="C12740" s="7" t="s">
        <v>22286</v>
      </c>
      <c r="I12740" s="64"/>
      <c r="J12740" s="65"/>
      <c r="K12740" s="10"/>
      <c r="L12740" s="21">
        <v>74219.702298850578</v>
      </c>
      <c r="M12740" s="68"/>
      <c r="N12740" s="4"/>
    </row>
    <row r="12741" spans="2:14">
      <c r="B12741" s="59" t="s">
        <v>22287</v>
      </c>
      <c r="C12741" s="7" t="s">
        <v>22288</v>
      </c>
      <c r="I12741" s="64"/>
      <c r="J12741" s="65"/>
      <c r="K12741" s="10"/>
      <c r="L12741" s="21">
        <v>36022.340229885056</v>
      </c>
      <c r="M12741" s="68"/>
      <c r="N12741" s="4"/>
    </row>
    <row r="12742" spans="2:14">
      <c r="B12742" s="59" t="s">
        <v>22289</v>
      </c>
      <c r="C12742" s="7" t="s">
        <v>22290</v>
      </c>
      <c r="I12742" s="64"/>
      <c r="J12742" s="65"/>
      <c r="K12742" s="10"/>
      <c r="L12742" s="21">
        <v>39200.125287356321</v>
      </c>
      <c r="M12742" s="68"/>
      <c r="N12742" s="4"/>
    </row>
    <row r="12743" spans="2:14">
      <c r="B12743" s="59" t="s">
        <v>22291</v>
      </c>
      <c r="C12743" s="7" t="s">
        <v>22292</v>
      </c>
      <c r="I12743" s="64"/>
      <c r="J12743" s="65"/>
      <c r="K12743" s="10"/>
      <c r="L12743" s="21">
        <v>44320.510344827584</v>
      </c>
      <c r="M12743" s="68"/>
      <c r="N12743" s="4"/>
    </row>
    <row r="12744" spans="2:14">
      <c r="B12744" s="59" t="s">
        <v>22293</v>
      </c>
      <c r="C12744" s="7" t="s">
        <v>22294</v>
      </c>
      <c r="I12744" s="64"/>
      <c r="J12744" s="65"/>
      <c r="K12744" s="10"/>
      <c r="L12744" s="21">
        <v>37567.082758620694</v>
      </c>
      <c r="M12744" s="68"/>
      <c r="N12744" s="4"/>
    </row>
    <row r="12745" spans="2:14">
      <c r="B12745" s="59" t="s">
        <v>22295</v>
      </c>
      <c r="C12745" s="7" t="s">
        <v>22296</v>
      </c>
      <c r="I12745" s="64"/>
      <c r="J12745" s="65"/>
      <c r="K12745" s="10"/>
      <c r="L12745" s="21">
        <v>41539.567816091956</v>
      </c>
      <c r="M12745" s="68"/>
      <c r="N12745" s="4"/>
    </row>
    <row r="12746" spans="2:14">
      <c r="B12746" s="59" t="s">
        <v>22297</v>
      </c>
      <c r="C12746" s="7" t="s">
        <v>22298</v>
      </c>
      <c r="I12746" s="64"/>
      <c r="J12746" s="65"/>
      <c r="K12746" s="10"/>
      <c r="L12746" s="21">
        <v>47940.302873563225</v>
      </c>
      <c r="M12746" s="68"/>
      <c r="N12746" s="4"/>
    </row>
    <row r="12747" spans="2:14">
      <c r="B12747" s="59" t="s">
        <v>22299</v>
      </c>
      <c r="C12747" s="7" t="s">
        <v>22300</v>
      </c>
      <c r="I12747" s="64"/>
      <c r="J12747" s="65"/>
      <c r="K12747" s="10"/>
      <c r="L12747" s="21">
        <v>64826.916666666672</v>
      </c>
      <c r="M12747" s="68"/>
      <c r="N12747" s="4"/>
    </row>
    <row r="12748" spans="2:14">
      <c r="B12748" s="59" t="s">
        <v>22301</v>
      </c>
      <c r="C12748" s="7" t="s">
        <v>22302</v>
      </c>
      <c r="I12748" s="64"/>
      <c r="J12748" s="65"/>
      <c r="K12748" s="10"/>
      <c r="L12748" s="21">
        <v>63319.219540229882</v>
      </c>
      <c r="M12748" s="68"/>
      <c r="N12748" s="4"/>
    </row>
    <row r="12749" spans="2:14">
      <c r="B12749" s="59" t="s">
        <v>22303</v>
      </c>
      <c r="C12749" s="7" t="s">
        <v>22304</v>
      </c>
      <c r="I12749" s="64"/>
      <c r="J12749" s="65"/>
      <c r="K12749" s="10"/>
      <c r="L12749" s="21">
        <v>68000.641954022984</v>
      </c>
      <c r="M12749" s="68"/>
      <c r="N12749" s="4"/>
    </row>
    <row r="12750" spans="2:14">
      <c r="B12750" s="59" t="s">
        <v>22305</v>
      </c>
      <c r="C12750" s="7" t="s">
        <v>22306</v>
      </c>
      <c r="I12750" s="64"/>
      <c r="J12750" s="65"/>
      <c r="K12750" s="10"/>
      <c r="L12750" s="21">
        <v>69945.271839080466</v>
      </c>
      <c r="M12750" s="68"/>
      <c r="N12750" s="4"/>
    </row>
    <row r="12751" spans="2:14">
      <c r="B12751" s="59" t="s">
        <v>22307</v>
      </c>
      <c r="C12751" s="7" t="s">
        <v>22308</v>
      </c>
      <c r="I12751" s="64"/>
      <c r="J12751" s="65"/>
      <c r="K12751" s="10"/>
      <c r="L12751" s="21">
        <v>46827.925862068965</v>
      </c>
      <c r="M12751" s="68"/>
      <c r="N12751" s="4"/>
    </row>
    <row r="12752" spans="2:14">
      <c r="B12752" s="59" t="s">
        <v>22309</v>
      </c>
      <c r="C12752" s="7" t="s">
        <v>22310</v>
      </c>
      <c r="I12752" s="64"/>
      <c r="J12752" s="65"/>
      <c r="K12752" s="10"/>
      <c r="L12752" s="21">
        <v>50006.218390804599</v>
      </c>
      <c r="M12752" s="68"/>
      <c r="N12752" s="4"/>
    </row>
    <row r="12753" spans="2:14">
      <c r="B12753" s="59" t="s">
        <v>22311</v>
      </c>
      <c r="C12753" s="7" t="s">
        <v>22312</v>
      </c>
      <c r="I12753" s="64"/>
      <c r="J12753" s="65"/>
      <c r="K12753" s="10"/>
      <c r="L12753" s="21">
        <v>55126.095977011501</v>
      </c>
      <c r="M12753" s="68"/>
      <c r="N12753" s="4"/>
    </row>
    <row r="12754" spans="2:14">
      <c r="B12754" s="59" t="s">
        <v>22313</v>
      </c>
      <c r="C12754" s="7" t="s">
        <v>22314</v>
      </c>
      <c r="I12754" s="64"/>
      <c r="J12754" s="65"/>
      <c r="K12754" s="10"/>
      <c r="L12754" s="21">
        <v>48373.175862068965</v>
      </c>
      <c r="M12754" s="68"/>
      <c r="N12754" s="4"/>
    </row>
    <row r="12755" spans="2:14">
      <c r="B12755" s="59" t="s">
        <v>22315</v>
      </c>
      <c r="C12755" s="7" t="s">
        <v>22316</v>
      </c>
      <c r="I12755" s="64"/>
      <c r="J12755" s="65"/>
      <c r="K12755" s="10"/>
      <c r="L12755" s="21">
        <v>52345.660919540227</v>
      </c>
      <c r="M12755" s="68"/>
      <c r="N12755" s="4"/>
    </row>
    <row r="12756" spans="2:14">
      <c r="B12756" s="59" t="s">
        <v>22317</v>
      </c>
      <c r="C12756" s="7" t="s">
        <v>22318</v>
      </c>
      <c r="I12756" s="64"/>
      <c r="J12756" s="65"/>
      <c r="K12756" s="10"/>
      <c r="L12756" s="21">
        <v>58746.395977011496</v>
      </c>
      <c r="M12756" s="68"/>
      <c r="N12756" s="4"/>
    </row>
    <row r="12757" spans="2:14">
      <c r="B12757" s="59" t="s">
        <v>22319</v>
      </c>
      <c r="C12757" s="7" t="s">
        <v>22320</v>
      </c>
      <c r="I12757" s="64"/>
      <c r="J12757" s="65"/>
      <c r="K12757" s="10"/>
      <c r="L12757" s="21">
        <v>74552.603448275855</v>
      </c>
      <c r="M12757" s="68"/>
      <c r="N12757" s="4"/>
    </row>
    <row r="12758" spans="2:14">
      <c r="B12758" s="59" t="s">
        <v>22321</v>
      </c>
      <c r="C12758" s="7" t="s">
        <v>22322</v>
      </c>
      <c r="I12758" s="64"/>
      <c r="J12758" s="65"/>
      <c r="K12758" s="10"/>
      <c r="L12758" s="21">
        <v>75982.657471264363</v>
      </c>
      <c r="M12758" s="68"/>
      <c r="N12758" s="4"/>
    </row>
    <row r="12759" spans="2:14">
      <c r="B12759" s="59" t="s">
        <v>22323</v>
      </c>
      <c r="C12759" s="7" t="s">
        <v>22324</v>
      </c>
      <c r="I12759" s="64"/>
      <c r="J12759" s="65"/>
      <c r="K12759" s="10"/>
      <c r="L12759" s="21">
        <v>80239.83390804597</v>
      </c>
      <c r="M12759" s="68"/>
      <c r="N12759" s="4"/>
    </row>
    <row r="12760" spans="2:14">
      <c r="B12760" s="59" t="s">
        <v>22325</v>
      </c>
      <c r="C12760" s="7" t="s">
        <v>22326</v>
      </c>
      <c r="I12760" s="64"/>
      <c r="J12760" s="65"/>
      <c r="K12760" s="10"/>
      <c r="L12760" s="21">
        <v>79668.928735632173</v>
      </c>
      <c r="M12760" s="68"/>
      <c r="N12760" s="4"/>
    </row>
    <row r="12761" spans="2:14">
      <c r="B12761" s="59" t="s">
        <v>22327</v>
      </c>
      <c r="C12761" s="7" t="s">
        <v>22328</v>
      </c>
      <c r="I12761" s="64"/>
      <c r="J12761" s="65"/>
      <c r="K12761" s="10"/>
      <c r="L12761" s="21">
        <v>1815.7321839080462</v>
      </c>
      <c r="M12761" s="68"/>
      <c r="N12761" s="4"/>
    </row>
    <row r="12762" spans="2:14">
      <c r="B12762" s="59" t="s">
        <v>22329</v>
      </c>
      <c r="C12762" s="7" t="s">
        <v>22330</v>
      </c>
      <c r="I12762" s="64"/>
      <c r="J12762" s="65"/>
      <c r="K12762" s="10"/>
      <c r="L12762" s="21">
        <v>1848.7178160919541</v>
      </c>
      <c r="M12762" s="68"/>
      <c r="N12762" s="4"/>
    </row>
    <row r="12763" spans="2:14">
      <c r="B12763" s="59" t="s">
        <v>22331</v>
      </c>
      <c r="C12763" s="7" t="s">
        <v>22332</v>
      </c>
      <c r="I12763" s="64"/>
      <c r="J12763" s="65"/>
      <c r="K12763" s="10"/>
      <c r="L12763" s="21">
        <v>1848.7178160919541</v>
      </c>
      <c r="M12763" s="68"/>
      <c r="N12763" s="4"/>
    </row>
    <row r="12764" spans="2:14">
      <c r="B12764" s="59" t="s">
        <v>22333</v>
      </c>
      <c r="C12764" s="7" t="s">
        <v>22334</v>
      </c>
      <c r="I12764" s="64"/>
      <c r="J12764" s="65"/>
      <c r="K12764" s="10"/>
      <c r="L12764" s="21">
        <v>1848.7178160919541</v>
      </c>
      <c r="M12764" s="68"/>
      <c r="N12764" s="4"/>
    </row>
    <row r="12765" spans="2:14">
      <c r="B12765" s="59" t="s">
        <v>22335</v>
      </c>
      <c r="C12765" s="7" t="s">
        <v>22336</v>
      </c>
      <c r="I12765" s="64"/>
      <c r="J12765" s="65"/>
      <c r="K12765" s="10"/>
      <c r="L12765" s="21">
        <v>1848.7178160919541</v>
      </c>
      <c r="M12765" s="68"/>
      <c r="N12765" s="4"/>
    </row>
    <row r="12766" spans="2:14">
      <c r="B12766" s="59" t="s">
        <v>22337</v>
      </c>
      <c r="C12766" s="7" t="s">
        <v>22338</v>
      </c>
      <c r="I12766" s="64"/>
      <c r="J12766" s="65"/>
      <c r="K12766" s="10"/>
      <c r="L12766" s="21">
        <v>1815.7321839080462</v>
      </c>
      <c r="M12766" s="68"/>
      <c r="N12766" s="4"/>
    </row>
    <row r="12767" spans="2:14">
      <c r="B12767" s="59" t="s">
        <v>22339</v>
      </c>
      <c r="C12767" s="7" t="s">
        <v>22340</v>
      </c>
      <c r="I12767" s="64"/>
      <c r="J12767" s="65"/>
      <c r="K12767" s="10"/>
      <c r="L12767" s="21">
        <v>1848.7178160919541</v>
      </c>
      <c r="M12767" s="68"/>
      <c r="N12767" s="4"/>
    </row>
    <row r="12768" spans="2:14">
      <c r="B12768" s="59" t="s">
        <v>22341</v>
      </c>
      <c r="C12768" s="7" t="s">
        <v>22342</v>
      </c>
      <c r="I12768" s="64"/>
      <c r="J12768" s="65"/>
      <c r="K12768" s="10"/>
      <c r="L12768" s="21">
        <v>1848.7178160919541</v>
      </c>
      <c r="M12768" s="68"/>
      <c r="N12768" s="4"/>
    </row>
    <row r="12769" spans="2:14">
      <c r="B12769" s="59" t="s">
        <v>22343</v>
      </c>
      <c r="C12769" s="7" t="s">
        <v>22344</v>
      </c>
      <c r="I12769" s="64"/>
      <c r="J12769" s="65"/>
      <c r="K12769" s="10"/>
      <c r="L12769" s="21">
        <v>1848.7178160919541</v>
      </c>
      <c r="M12769" s="68"/>
      <c r="N12769" s="4"/>
    </row>
    <row r="12770" spans="2:14">
      <c r="B12770" s="59" t="s">
        <v>22345</v>
      </c>
      <c r="C12770" s="7" t="s">
        <v>22346</v>
      </c>
      <c r="I12770" s="64"/>
      <c r="J12770" s="65"/>
      <c r="K12770" s="10"/>
      <c r="L12770" s="21">
        <v>2088.751724137931</v>
      </c>
      <c r="M12770" s="68"/>
      <c r="N12770" s="4"/>
    </row>
    <row r="12771" spans="2:14">
      <c r="B12771" s="59" t="s">
        <v>22347</v>
      </c>
      <c r="C12771" s="7" t="s">
        <v>22348</v>
      </c>
      <c r="I12771" s="64"/>
      <c r="J12771" s="65"/>
      <c r="K12771" s="10"/>
      <c r="L12771" s="21">
        <v>2088.751724137931</v>
      </c>
      <c r="M12771" s="68"/>
      <c r="N12771" s="4"/>
    </row>
    <row r="12772" spans="2:14">
      <c r="B12772" s="59" t="s">
        <v>22349</v>
      </c>
      <c r="C12772" s="7" t="s">
        <v>22350</v>
      </c>
      <c r="I12772" s="64"/>
      <c r="J12772" s="65"/>
      <c r="K12772" s="10"/>
      <c r="L12772" s="21">
        <v>2088.751724137931</v>
      </c>
      <c r="M12772" s="68"/>
      <c r="N12772" s="4"/>
    </row>
    <row r="12773" spans="2:14">
      <c r="B12773" s="59" t="s">
        <v>22351</v>
      </c>
      <c r="C12773" s="7" t="s">
        <v>22352</v>
      </c>
      <c r="I12773" s="64"/>
      <c r="J12773" s="65"/>
      <c r="K12773" s="10"/>
      <c r="L12773" s="21">
        <v>1815.7321839080462</v>
      </c>
      <c r="M12773" s="68"/>
      <c r="N12773" s="4"/>
    </row>
    <row r="12774" spans="2:14">
      <c r="B12774" s="59" t="s">
        <v>22353</v>
      </c>
      <c r="C12774" s="7" t="s">
        <v>22354</v>
      </c>
      <c r="I12774" s="64"/>
      <c r="J12774" s="65"/>
      <c r="K12774" s="10"/>
      <c r="L12774" s="21">
        <v>1848.7178160919541</v>
      </c>
      <c r="M12774" s="68"/>
      <c r="N12774" s="4"/>
    </row>
    <row r="12775" spans="2:14">
      <c r="B12775" s="59" t="s">
        <v>22355</v>
      </c>
      <c r="C12775" s="7" t="s">
        <v>22356</v>
      </c>
      <c r="I12775" s="64"/>
      <c r="J12775" s="65"/>
      <c r="K12775" s="10"/>
      <c r="L12775" s="21">
        <v>1848.7178160919541</v>
      </c>
      <c r="M12775" s="68"/>
      <c r="N12775" s="4"/>
    </row>
    <row r="12776" spans="2:14">
      <c r="B12776" s="59" t="s">
        <v>22357</v>
      </c>
      <c r="C12776" s="7" t="s">
        <v>22358</v>
      </c>
      <c r="I12776" s="64"/>
      <c r="J12776" s="65"/>
      <c r="K12776" s="10"/>
      <c r="L12776" s="21">
        <v>1848.7178160919541</v>
      </c>
      <c r="M12776" s="68"/>
      <c r="N12776" s="4"/>
    </row>
    <row r="12777" spans="2:14">
      <c r="B12777" s="59" t="s">
        <v>22359</v>
      </c>
      <c r="C12777" s="7" t="s">
        <v>22360</v>
      </c>
      <c r="I12777" s="64"/>
      <c r="J12777" s="65"/>
      <c r="K12777" s="10"/>
      <c r="L12777" s="21">
        <v>1848.7178160919541</v>
      </c>
      <c r="M12777" s="68"/>
      <c r="N12777" s="4"/>
    </row>
    <row r="12778" spans="2:14">
      <c r="B12778" s="59" t="s">
        <v>22361</v>
      </c>
      <c r="C12778" s="7" t="s">
        <v>22362</v>
      </c>
      <c r="I12778" s="64"/>
      <c r="J12778" s="65"/>
      <c r="K12778" s="10"/>
      <c r="L12778" s="21">
        <v>1815.7321839080462</v>
      </c>
      <c r="M12778" s="68"/>
      <c r="N12778" s="4"/>
    </row>
    <row r="12779" spans="2:14">
      <c r="B12779" s="59" t="s">
        <v>22363</v>
      </c>
      <c r="C12779" s="7" t="s">
        <v>22364</v>
      </c>
      <c r="I12779" s="64"/>
      <c r="J12779" s="65"/>
      <c r="K12779" s="10"/>
      <c r="L12779" s="21">
        <v>1848.7178160919541</v>
      </c>
      <c r="M12779" s="68"/>
      <c r="N12779" s="4"/>
    </row>
    <row r="12780" spans="2:14">
      <c r="B12780" s="59" t="s">
        <v>22365</v>
      </c>
      <c r="C12780" s="7" t="s">
        <v>22366</v>
      </c>
      <c r="I12780" s="64"/>
      <c r="J12780" s="65"/>
      <c r="K12780" s="10"/>
      <c r="L12780" s="21">
        <v>1848.7178160919541</v>
      </c>
      <c r="M12780" s="68"/>
      <c r="N12780" s="4"/>
    </row>
    <row r="12781" spans="2:14">
      <c r="B12781" s="59" t="s">
        <v>22367</v>
      </c>
      <c r="C12781" s="7" t="s">
        <v>22368</v>
      </c>
      <c r="I12781" s="64"/>
      <c r="J12781" s="65"/>
      <c r="K12781" s="10"/>
      <c r="L12781" s="21">
        <v>1848.7178160919541</v>
      </c>
      <c r="M12781" s="68"/>
      <c r="N12781" s="4"/>
    </row>
    <row r="12782" spans="2:14">
      <c r="B12782" s="59" t="s">
        <v>22369</v>
      </c>
      <c r="C12782" s="7" t="s">
        <v>22370</v>
      </c>
      <c r="I12782" s="64"/>
      <c r="J12782" s="65"/>
      <c r="K12782" s="10"/>
      <c r="L12782" s="21">
        <v>2088.751724137931</v>
      </c>
      <c r="M12782" s="68"/>
      <c r="N12782" s="4"/>
    </row>
    <row r="12783" spans="2:14">
      <c r="B12783" s="59" t="s">
        <v>22371</v>
      </c>
      <c r="C12783" s="7" t="s">
        <v>22372</v>
      </c>
      <c r="I12783" s="64"/>
      <c r="J12783" s="65"/>
      <c r="K12783" s="10"/>
      <c r="L12783" s="21">
        <v>2088.751724137931</v>
      </c>
      <c r="M12783" s="68"/>
      <c r="N12783" s="4"/>
    </row>
    <row r="12784" spans="2:14">
      <c r="B12784" s="59" t="s">
        <v>22373</v>
      </c>
      <c r="C12784" s="7" t="s">
        <v>22374</v>
      </c>
      <c r="I12784" s="64"/>
      <c r="J12784" s="65"/>
      <c r="K12784" s="10"/>
      <c r="L12784" s="21">
        <v>2088.751724137931</v>
      </c>
      <c r="M12784" s="68"/>
      <c r="N12784" s="4"/>
    </row>
    <row r="12785" spans="2:14">
      <c r="B12785" s="59" t="s">
        <v>22375</v>
      </c>
      <c r="C12785" s="7" t="s">
        <v>22376</v>
      </c>
      <c r="I12785" s="64"/>
      <c r="J12785" s="65"/>
      <c r="K12785" s="10"/>
      <c r="L12785" s="21">
        <v>1815.7321839080462</v>
      </c>
      <c r="M12785" s="68"/>
      <c r="N12785" s="4"/>
    </row>
    <row r="12786" spans="2:14">
      <c r="B12786" s="59" t="s">
        <v>22377</v>
      </c>
      <c r="C12786" s="7" t="s">
        <v>22378</v>
      </c>
      <c r="I12786" s="64"/>
      <c r="J12786" s="65"/>
      <c r="K12786" s="10"/>
      <c r="L12786" s="21">
        <v>1848.7178160919541</v>
      </c>
      <c r="M12786" s="68"/>
      <c r="N12786" s="4"/>
    </row>
    <row r="12787" spans="2:14">
      <c r="B12787" s="59" t="s">
        <v>22379</v>
      </c>
      <c r="C12787" s="7" t="s">
        <v>22380</v>
      </c>
      <c r="I12787" s="64"/>
      <c r="J12787" s="65"/>
      <c r="K12787" s="10"/>
      <c r="L12787" s="21">
        <v>1848.7178160919541</v>
      </c>
      <c r="M12787" s="68"/>
      <c r="N12787" s="4"/>
    </row>
    <row r="12788" spans="2:14">
      <c r="B12788" s="59" t="s">
        <v>22381</v>
      </c>
      <c r="C12788" s="7" t="s">
        <v>22382</v>
      </c>
      <c r="I12788" s="64"/>
      <c r="J12788" s="65"/>
      <c r="K12788" s="10"/>
      <c r="L12788" s="21">
        <v>1848.7178160919541</v>
      </c>
      <c r="M12788" s="68"/>
      <c r="N12788" s="4"/>
    </row>
    <row r="12789" spans="2:14">
      <c r="B12789" s="59" t="s">
        <v>22383</v>
      </c>
      <c r="C12789" s="7" t="s">
        <v>22384</v>
      </c>
      <c r="I12789" s="64"/>
      <c r="J12789" s="65"/>
      <c r="K12789" s="10"/>
      <c r="L12789" s="21">
        <v>1848.7178160919541</v>
      </c>
      <c r="M12789" s="68"/>
      <c r="N12789" s="4"/>
    </row>
    <row r="12790" spans="2:14">
      <c r="B12790" s="59" t="s">
        <v>22385</v>
      </c>
      <c r="C12790" s="7" t="s">
        <v>22386</v>
      </c>
      <c r="I12790" s="64"/>
      <c r="J12790" s="65"/>
      <c r="K12790" s="10"/>
      <c r="L12790" s="21">
        <v>1815.7321839080462</v>
      </c>
      <c r="M12790" s="68"/>
      <c r="N12790" s="4"/>
    </row>
    <row r="12791" spans="2:14">
      <c r="B12791" s="59" t="s">
        <v>22387</v>
      </c>
      <c r="C12791" s="7" t="s">
        <v>22388</v>
      </c>
      <c r="I12791" s="64"/>
      <c r="J12791" s="65"/>
      <c r="K12791" s="10"/>
      <c r="L12791" s="21">
        <v>1848.7178160919541</v>
      </c>
      <c r="M12791" s="68"/>
      <c r="N12791" s="4"/>
    </row>
    <row r="12792" spans="2:14">
      <c r="B12792" s="59" t="s">
        <v>22389</v>
      </c>
      <c r="C12792" s="7" t="s">
        <v>22390</v>
      </c>
      <c r="I12792" s="64"/>
      <c r="J12792" s="65"/>
      <c r="K12792" s="10"/>
      <c r="L12792" s="21">
        <v>1848.7178160919541</v>
      </c>
      <c r="M12792" s="68"/>
      <c r="N12792" s="4"/>
    </row>
    <row r="12793" spans="2:14">
      <c r="B12793" s="59" t="s">
        <v>22391</v>
      </c>
      <c r="C12793" s="7" t="s">
        <v>22392</v>
      </c>
      <c r="I12793" s="64"/>
      <c r="J12793" s="65"/>
      <c r="K12793" s="10"/>
      <c r="L12793" s="21">
        <v>1848.7178160919541</v>
      </c>
      <c r="M12793" s="68"/>
      <c r="N12793" s="4"/>
    </row>
    <row r="12794" spans="2:14">
      <c r="B12794" s="59" t="s">
        <v>22393</v>
      </c>
      <c r="C12794" s="7" t="s">
        <v>22394</v>
      </c>
      <c r="I12794" s="64"/>
      <c r="J12794" s="65"/>
      <c r="K12794" s="10"/>
      <c r="L12794" s="21">
        <v>2088.751724137931</v>
      </c>
      <c r="M12794" s="68"/>
      <c r="N12794" s="4"/>
    </row>
    <row r="12795" spans="2:14">
      <c r="B12795" s="59" t="s">
        <v>22395</v>
      </c>
      <c r="C12795" s="7" t="s">
        <v>22396</v>
      </c>
      <c r="I12795" s="64"/>
      <c r="J12795" s="65"/>
      <c r="K12795" s="10"/>
      <c r="L12795" s="21">
        <v>2088.751724137931</v>
      </c>
      <c r="M12795" s="68"/>
      <c r="N12795" s="4"/>
    </row>
    <row r="12796" spans="2:14">
      <c r="B12796" s="59" t="s">
        <v>22397</v>
      </c>
      <c r="C12796" s="7" t="s">
        <v>22398</v>
      </c>
      <c r="I12796" s="64"/>
      <c r="J12796" s="65"/>
      <c r="K12796" s="10"/>
      <c r="L12796" s="21">
        <v>2088.751724137931</v>
      </c>
      <c r="M12796" s="68"/>
      <c r="N12796" s="4"/>
    </row>
    <row r="12797" spans="2:14">
      <c r="B12797" s="59" t="s">
        <v>22399</v>
      </c>
      <c r="C12797" s="7" t="s">
        <v>22400</v>
      </c>
      <c r="I12797" s="64"/>
      <c r="J12797" s="65"/>
      <c r="K12797" s="10"/>
      <c r="L12797" s="21">
        <v>8722.9235632183918</v>
      </c>
      <c r="M12797" s="68"/>
      <c r="N12797" s="4"/>
    </row>
    <row r="12798" spans="2:14">
      <c r="B12798" s="59" t="s">
        <v>22401</v>
      </c>
      <c r="C12798" s="7" t="s">
        <v>22402</v>
      </c>
      <c r="I12798" s="64"/>
      <c r="J12798" s="65"/>
      <c r="K12798" s="10"/>
      <c r="L12798" s="21">
        <v>8880.2396551724141</v>
      </c>
      <c r="M12798" s="68"/>
      <c r="N12798" s="4"/>
    </row>
    <row r="12799" spans="2:14">
      <c r="B12799" s="59" t="s">
        <v>22403</v>
      </c>
      <c r="C12799" s="7" t="s">
        <v>22404</v>
      </c>
      <c r="I12799" s="64"/>
      <c r="J12799" s="65"/>
      <c r="K12799" s="10"/>
      <c r="L12799" s="21">
        <v>8722.9235632183918</v>
      </c>
      <c r="M12799" s="68"/>
      <c r="N12799" s="4"/>
    </row>
    <row r="12800" spans="2:14">
      <c r="B12800" s="59" t="s">
        <v>22405</v>
      </c>
      <c r="C12800" s="7" t="s">
        <v>22406</v>
      </c>
      <c r="I12800" s="64"/>
      <c r="J12800" s="65"/>
      <c r="K12800" s="10"/>
      <c r="L12800" s="21">
        <v>8880.2396551724141</v>
      </c>
      <c r="M12800" s="68"/>
      <c r="N12800" s="4"/>
    </row>
    <row r="12801" spans="2:14">
      <c r="B12801" s="59" t="s">
        <v>22407</v>
      </c>
      <c r="C12801" s="7" t="s">
        <v>22408</v>
      </c>
      <c r="I12801" s="64"/>
      <c r="J12801" s="65"/>
      <c r="K12801" s="10"/>
      <c r="L12801" s="21">
        <v>8880.2396551724141</v>
      </c>
      <c r="M12801" s="68"/>
      <c r="N12801" s="4"/>
    </row>
    <row r="12802" spans="2:14">
      <c r="B12802" s="59" t="s">
        <v>22409</v>
      </c>
      <c r="C12802" s="7" t="s">
        <v>22410</v>
      </c>
      <c r="I12802" s="64"/>
      <c r="J12802" s="65"/>
      <c r="K12802" s="10"/>
      <c r="L12802" s="21">
        <v>8880.2396551724141</v>
      </c>
      <c r="M12802" s="68"/>
      <c r="N12802" s="4"/>
    </row>
    <row r="12803" spans="2:14">
      <c r="B12803" s="59" t="s">
        <v>22411</v>
      </c>
      <c r="C12803" s="7" t="s">
        <v>22412</v>
      </c>
      <c r="I12803" s="64"/>
      <c r="J12803" s="65"/>
      <c r="K12803" s="10"/>
      <c r="L12803" s="21">
        <v>8880.2396551724141</v>
      </c>
      <c r="M12803" s="68"/>
      <c r="N12803" s="4"/>
    </row>
    <row r="12804" spans="2:14">
      <c r="B12804" s="59" t="s">
        <v>22413</v>
      </c>
      <c r="C12804" s="7" t="s">
        <v>22414</v>
      </c>
      <c r="I12804" s="64"/>
      <c r="J12804" s="65"/>
      <c r="K12804" s="10"/>
      <c r="L12804" s="21">
        <v>8880.2396551724141</v>
      </c>
      <c r="M12804" s="68"/>
      <c r="N12804" s="4"/>
    </row>
    <row r="12805" spans="2:14">
      <c r="B12805" s="59" t="s">
        <v>22415</v>
      </c>
      <c r="C12805" s="7" t="s">
        <v>22416</v>
      </c>
      <c r="I12805" s="64"/>
      <c r="J12805" s="65"/>
      <c r="K12805" s="10"/>
      <c r="L12805" s="21">
        <v>8880.2396551724141</v>
      </c>
      <c r="M12805" s="68"/>
      <c r="N12805" s="4"/>
    </row>
    <row r="12806" spans="2:14">
      <c r="B12806" s="59" t="s">
        <v>22417</v>
      </c>
      <c r="C12806" s="7" t="s">
        <v>22418</v>
      </c>
      <c r="I12806" s="64"/>
      <c r="J12806" s="65"/>
      <c r="K12806" s="10"/>
      <c r="L12806" s="21">
        <v>8880.2396551724141</v>
      </c>
      <c r="M12806" s="68"/>
      <c r="N12806" s="4"/>
    </row>
    <row r="12807" spans="2:14">
      <c r="B12807" s="59" t="s">
        <v>22419</v>
      </c>
      <c r="C12807" s="7" t="s">
        <v>22420</v>
      </c>
      <c r="I12807" s="64"/>
      <c r="J12807" s="65"/>
      <c r="K12807" s="10"/>
      <c r="L12807" s="21">
        <v>8880.2396551724141</v>
      </c>
      <c r="M12807" s="68"/>
      <c r="N12807" s="4"/>
    </row>
    <row r="12808" spans="2:14">
      <c r="B12808" s="59" t="s">
        <v>22421</v>
      </c>
      <c r="C12808" s="7" t="s">
        <v>22422</v>
      </c>
      <c r="I12808" s="64"/>
      <c r="J12808" s="65"/>
      <c r="K12808" s="10"/>
      <c r="L12808" s="21">
        <v>8880.2396551724141</v>
      </c>
      <c r="M12808" s="68"/>
      <c r="N12808" s="4"/>
    </row>
    <row r="12809" spans="2:14">
      <c r="B12809" s="59" t="s">
        <v>22423</v>
      </c>
      <c r="C12809" s="7" t="s">
        <v>22424</v>
      </c>
      <c r="I12809" s="64"/>
      <c r="J12809" s="65"/>
      <c r="K12809" s="10"/>
      <c r="L12809" s="21">
        <v>8880.2396551724141</v>
      </c>
      <c r="M12809" s="68"/>
      <c r="N12809" s="4"/>
    </row>
    <row r="12810" spans="2:14">
      <c r="B12810" s="59" t="s">
        <v>22425</v>
      </c>
      <c r="C12810" s="7" t="s">
        <v>22426</v>
      </c>
      <c r="I12810" s="64"/>
      <c r="J12810" s="65"/>
      <c r="K12810" s="10"/>
      <c r="L12810" s="21">
        <v>8880.2396551724141</v>
      </c>
      <c r="M12810" s="68"/>
      <c r="N12810" s="4"/>
    </row>
    <row r="12811" spans="2:14">
      <c r="B12811" s="59" t="s">
        <v>22427</v>
      </c>
      <c r="C12811" s="7" t="s">
        <v>22428</v>
      </c>
      <c r="I12811" s="64"/>
      <c r="J12811" s="65"/>
      <c r="K12811" s="10"/>
      <c r="L12811" s="21">
        <v>9867.2712643678151</v>
      </c>
      <c r="M12811" s="68"/>
      <c r="N12811" s="4"/>
    </row>
    <row r="12812" spans="2:14">
      <c r="B12812" s="59" t="s">
        <v>22429</v>
      </c>
      <c r="C12812" s="7" t="s">
        <v>22430</v>
      </c>
      <c r="I12812" s="64"/>
      <c r="J12812" s="65"/>
      <c r="K12812" s="10"/>
      <c r="L12812" s="21">
        <v>10044.886206896552</v>
      </c>
      <c r="M12812" s="68"/>
      <c r="N12812" s="4"/>
    </row>
    <row r="12813" spans="2:14">
      <c r="B12813" s="59" t="s">
        <v>22431</v>
      </c>
      <c r="C12813" s="7" t="s">
        <v>22432</v>
      </c>
      <c r="I12813" s="64"/>
      <c r="J12813" s="65"/>
      <c r="K12813" s="10"/>
      <c r="L12813" s="21">
        <v>9867.2712643678151</v>
      </c>
      <c r="M12813" s="68"/>
      <c r="N12813" s="4"/>
    </row>
    <row r="12814" spans="2:14">
      <c r="B12814" s="59" t="s">
        <v>22433</v>
      </c>
      <c r="C12814" s="7" t="s">
        <v>22434</v>
      </c>
      <c r="I12814" s="64"/>
      <c r="J12814" s="65"/>
      <c r="K12814" s="10"/>
      <c r="L12814" s="21">
        <v>10044.886206896552</v>
      </c>
      <c r="M12814" s="68"/>
      <c r="N12814" s="4"/>
    </row>
    <row r="12815" spans="2:14">
      <c r="B12815" s="59" t="s">
        <v>22435</v>
      </c>
      <c r="C12815" s="7" t="s">
        <v>22436</v>
      </c>
      <c r="I12815" s="64"/>
      <c r="J12815" s="65"/>
      <c r="K12815" s="10"/>
      <c r="L12815" s="21">
        <v>10044.886206896552</v>
      </c>
      <c r="M12815" s="68"/>
      <c r="N12815" s="4"/>
    </row>
    <row r="12816" spans="2:14">
      <c r="B12816" s="59" t="s">
        <v>22437</v>
      </c>
      <c r="C12816" s="7" t="s">
        <v>22438</v>
      </c>
      <c r="I12816" s="64"/>
      <c r="J12816" s="65"/>
      <c r="K12816" s="10"/>
      <c r="L12816" s="21">
        <v>10044.886206896552</v>
      </c>
      <c r="M12816" s="68"/>
      <c r="N12816" s="4"/>
    </row>
    <row r="12817" spans="2:14">
      <c r="B12817" s="59" t="s">
        <v>22439</v>
      </c>
      <c r="C12817" s="7" t="s">
        <v>22440</v>
      </c>
      <c r="I12817" s="64"/>
      <c r="J12817" s="65"/>
      <c r="K12817" s="10"/>
      <c r="L12817" s="21">
        <v>10044.886206896552</v>
      </c>
      <c r="M12817" s="68"/>
      <c r="N12817" s="4"/>
    </row>
    <row r="12818" spans="2:14">
      <c r="B12818" s="59" t="s">
        <v>22441</v>
      </c>
      <c r="C12818" s="7" t="s">
        <v>22442</v>
      </c>
      <c r="I12818" s="64"/>
      <c r="J12818" s="65"/>
      <c r="K12818" s="10"/>
      <c r="L12818" s="21">
        <v>10044.886206896552</v>
      </c>
      <c r="M12818" s="68"/>
      <c r="N12818" s="4"/>
    </row>
    <row r="12819" spans="2:14">
      <c r="B12819" s="59" t="s">
        <v>22443</v>
      </c>
      <c r="C12819" s="7" t="s">
        <v>22444</v>
      </c>
      <c r="I12819" s="64"/>
      <c r="J12819" s="65"/>
      <c r="K12819" s="10"/>
      <c r="L12819" s="21">
        <v>10044.886206896552</v>
      </c>
      <c r="M12819" s="68"/>
      <c r="N12819" s="4"/>
    </row>
    <row r="12820" spans="2:14">
      <c r="B12820" s="59" t="s">
        <v>22445</v>
      </c>
      <c r="C12820" s="7" t="s">
        <v>22446</v>
      </c>
      <c r="I12820" s="64"/>
      <c r="J12820" s="65"/>
      <c r="K12820" s="10"/>
      <c r="L12820" s="21">
        <v>5873.4724137931034</v>
      </c>
      <c r="M12820" s="68"/>
      <c r="N12820" s="4"/>
    </row>
    <row r="12821" spans="2:14">
      <c r="B12821" s="59" t="s">
        <v>22447</v>
      </c>
      <c r="C12821" s="7" t="s">
        <v>22448</v>
      </c>
      <c r="I12821" s="64"/>
      <c r="J12821" s="65"/>
      <c r="K12821" s="10"/>
      <c r="L12821" s="21">
        <v>5934.3689655172411</v>
      </c>
      <c r="M12821" s="68"/>
      <c r="N12821" s="4"/>
    </row>
    <row r="12822" spans="2:14">
      <c r="B12822" s="59" t="s">
        <v>22449</v>
      </c>
      <c r="C12822" s="7" t="s">
        <v>22450</v>
      </c>
      <c r="I12822" s="64"/>
      <c r="J12822" s="65"/>
      <c r="K12822" s="10"/>
      <c r="L12822" s="21">
        <v>5934.3689655172411</v>
      </c>
      <c r="M12822" s="68"/>
      <c r="N12822" s="4"/>
    </row>
    <row r="12823" spans="2:14">
      <c r="B12823" s="59" t="s">
        <v>22451</v>
      </c>
      <c r="C12823" s="7" t="s">
        <v>22452</v>
      </c>
      <c r="I12823" s="64"/>
      <c r="J12823" s="65"/>
      <c r="K12823" s="10"/>
      <c r="L12823" s="21">
        <v>7324.3327586206897</v>
      </c>
      <c r="M12823" s="68"/>
      <c r="N12823" s="4"/>
    </row>
    <row r="12824" spans="2:14">
      <c r="B12824" s="59" t="s">
        <v>22453</v>
      </c>
      <c r="C12824" s="7" t="s">
        <v>22454</v>
      </c>
      <c r="I12824" s="64"/>
      <c r="J12824" s="65"/>
      <c r="K12824" s="10"/>
      <c r="L12824" s="21">
        <v>14646.128160919539</v>
      </c>
      <c r="M12824" s="68"/>
      <c r="N12824" s="4"/>
    </row>
    <row r="12825" spans="2:14">
      <c r="B12825" s="59" t="s">
        <v>22455</v>
      </c>
      <c r="C12825" s="7" t="s">
        <v>22456</v>
      </c>
      <c r="I12825" s="64"/>
      <c r="J12825" s="65"/>
      <c r="K12825" s="10"/>
      <c r="L12825" s="21">
        <v>30625.890804597704</v>
      </c>
      <c r="M12825" s="68"/>
      <c r="N12825" s="4"/>
    </row>
    <row r="12826" spans="2:14">
      <c r="B12826" s="59" t="s">
        <v>22457</v>
      </c>
      <c r="C12826" s="7" t="s">
        <v>22458</v>
      </c>
      <c r="I12826" s="64"/>
      <c r="J12826" s="65"/>
      <c r="K12826" s="10"/>
      <c r="L12826" s="21">
        <v>32522.818390804598</v>
      </c>
      <c r="M12826" s="68"/>
      <c r="N12826" s="4"/>
    </row>
    <row r="12827" spans="2:14">
      <c r="B12827" s="59" t="s">
        <v>22459</v>
      </c>
      <c r="C12827" s="7" t="s">
        <v>22460</v>
      </c>
      <c r="I12827" s="64"/>
      <c r="J12827" s="65"/>
      <c r="K12827" s="10"/>
      <c r="L12827" s="21">
        <v>5415.2258620689654</v>
      </c>
      <c r="M12827" s="68"/>
      <c r="N12827" s="4"/>
    </row>
    <row r="12828" spans="2:14">
      <c r="B12828" s="59" t="s">
        <v>22461</v>
      </c>
      <c r="C12828" s="7" t="s">
        <v>22462</v>
      </c>
      <c r="I12828" s="64"/>
      <c r="J12828" s="65"/>
      <c r="K12828" s="10"/>
      <c r="L12828" s="21">
        <v>1230.6178160919542</v>
      </c>
      <c r="M12828" s="68"/>
      <c r="N12828" s="4"/>
    </row>
    <row r="12829" spans="2:14">
      <c r="B12829" s="59" t="s">
        <v>22463</v>
      </c>
      <c r="C12829" s="7" t="s">
        <v>22464</v>
      </c>
      <c r="I12829" s="64"/>
      <c r="J12829" s="65"/>
      <c r="K12829" s="10"/>
      <c r="L12829" s="21">
        <v>1230.6178160919542</v>
      </c>
      <c r="M12829" s="68"/>
      <c r="N12829" s="4"/>
    </row>
    <row r="12830" spans="2:14">
      <c r="B12830" s="59" t="s">
        <v>22465</v>
      </c>
      <c r="C12830" s="7" t="s">
        <v>22466</v>
      </c>
      <c r="I12830" s="64"/>
      <c r="J12830" s="65"/>
      <c r="K12830" s="10"/>
      <c r="L12830" s="21">
        <v>1252.9465517241379</v>
      </c>
      <c r="M12830" s="68"/>
      <c r="N12830" s="4"/>
    </row>
    <row r="12831" spans="2:14">
      <c r="B12831" s="59" t="s">
        <v>22467</v>
      </c>
      <c r="C12831" s="7" t="s">
        <v>22468</v>
      </c>
      <c r="I12831" s="64"/>
      <c r="J12831" s="65"/>
      <c r="K12831" s="10"/>
      <c r="L12831" s="21">
        <v>1230.6178160919542</v>
      </c>
      <c r="M12831" s="68"/>
      <c r="N12831" s="4"/>
    </row>
    <row r="12832" spans="2:14">
      <c r="B12832" s="59" t="s">
        <v>22469</v>
      </c>
      <c r="C12832" s="7" t="s">
        <v>22470</v>
      </c>
      <c r="I12832" s="64"/>
      <c r="J12832" s="65"/>
      <c r="K12832" s="10"/>
      <c r="L12832" s="21">
        <v>1230.6178160919542</v>
      </c>
      <c r="M12832" s="68"/>
      <c r="N12832" s="4"/>
    </row>
    <row r="12833" spans="2:14">
      <c r="B12833" s="59" t="s">
        <v>22471</v>
      </c>
      <c r="C12833" s="7" t="s">
        <v>22472</v>
      </c>
      <c r="I12833" s="64"/>
      <c r="J12833" s="65"/>
      <c r="K12833" s="10"/>
      <c r="L12833" s="21">
        <v>1252.9465517241379</v>
      </c>
      <c r="M12833" s="68"/>
      <c r="N12833" s="4"/>
    </row>
    <row r="12834" spans="2:14">
      <c r="B12834" s="59" t="s">
        <v>22473</v>
      </c>
      <c r="C12834" s="7" t="s">
        <v>22474</v>
      </c>
      <c r="I12834" s="64"/>
      <c r="J12834" s="65"/>
      <c r="K12834" s="10"/>
      <c r="L12834" s="21">
        <v>1756.3580459770117</v>
      </c>
      <c r="M12834" s="68"/>
      <c r="N12834" s="4"/>
    </row>
    <row r="12835" spans="2:14">
      <c r="B12835" s="59" t="s">
        <v>22475</v>
      </c>
      <c r="C12835" s="7" t="s">
        <v>22476</v>
      </c>
      <c r="I12835" s="64"/>
      <c r="J12835" s="65"/>
      <c r="K12835" s="10"/>
      <c r="L12835" s="21">
        <v>1756.3580459770117</v>
      </c>
      <c r="M12835" s="68"/>
      <c r="N12835" s="4"/>
    </row>
    <row r="12836" spans="2:14">
      <c r="B12836" s="59" t="s">
        <v>22477</v>
      </c>
      <c r="C12836" s="7" t="s">
        <v>22478</v>
      </c>
      <c r="I12836" s="64"/>
      <c r="J12836" s="65"/>
      <c r="K12836" s="10"/>
      <c r="L12836" s="21">
        <v>1756.3580459770117</v>
      </c>
      <c r="M12836" s="68"/>
      <c r="N12836" s="4"/>
    </row>
    <row r="12837" spans="2:14">
      <c r="B12837" s="59" t="s">
        <v>22479</v>
      </c>
      <c r="C12837" s="7" t="s">
        <v>22480</v>
      </c>
      <c r="I12837" s="64"/>
      <c r="J12837" s="65"/>
      <c r="K12837" s="10"/>
      <c r="L12837" s="21">
        <v>1774.1195402298849</v>
      </c>
      <c r="M12837" s="68"/>
      <c r="N12837" s="4"/>
    </row>
    <row r="12838" spans="2:14">
      <c r="B12838" s="59" t="s">
        <v>22481</v>
      </c>
      <c r="C12838" s="7" t="s">
        <v>22482</v>
      </c>
      <c r="I12838" s="64"/>
      <c r="J12838" s="65"/>
      <c r="K12838" s="10"/>
      <c r="L12838" s="21">
        <v>1774.1195402298849</v>
      </c>
      <c r="M12838" s="68"/>
      <c r="N12838" s="4"/>
    </row>
    <row r="12839" spans="2:14">
      <c r="B12839" s="59" t="s">
        <v>22483</v>
      </c>
      <c r="C12839" s="7" t="s">
        <v>22484</v>
      </c>
      <c r="I12839" s="64"/>
      <c r="J12839" s="65"/>
      <c r="K12839" s="10"/>
      <c r="L12839" s="21">
        <v>1774.1195402298849</v>
      </c>
      <c r="M12839" s="68"/>
      <c r="N12839" s="4"/>
    </row>
    <row r="12840" spans="2:14">
      <c r="B12840" s="59" t="s">
        <v>22485</v>
      </c>
      <c r="C12840" s="7" t="s">
        <v>22486</v>
      </c>
      <c r="I12840" s="64"/>
      <c r="J12840" s="65"/>
      <c r="K12840" s="10"/>
      <c r="L12840" s="21">
        <v>2612.9695402298853</v>
      </c>
      <c r="M12840" s="68"/>
      <c r="N12840" s="4"/>
    </row>
    <row r="12841" spans="2:14">
      <c r="B12841" s="59" t="s">
        <v>22487</v>
      </c>
      <c r="C12841" s="7" t="s">
        <v>22488</v>
      </c>
      <c r="I12841" s="64"/>
      <c r="J12841" s="65"/>
      <c r="K12841" s="10"/>
      <c r="L12841" s="21">
        <v>2660.1643678160917</v>
      </c>
      <c r="M12841" s="68"/>
      <c r="N12841" s="4"/>
    </row>
    <row r="12842" spans="2:14">
      <c r="B12842" s="59" t="s">
        <v>22489</v>
      </c>
      <c r="C12842" s="7" t="s">
        <v>22490</v>
      </c>
      <c r="I12842" s="64"/>
      <c r="J12842" s="65"/>
      <c r="K12842" s="10"/>
      <c r="L12842" s="21">
        <v>7446.1258620689659</v>
      </c>
      <c r="M12842" s="68"/>
      <c r="N12842" s="4"/>
    </row>
    <row r="12843" spans="2:14">
      <c r="B12843" s="59" t="s">
        <v>22491</v>
      </c>
      <c r="C12843" s="7" t="s">
        <v>22492</v>
      </c>
      <c r="I12843" s="64"/>
      <c r="J12843" s="65"/>
      <c r="K12843" s="10"/>
      <c r="L12843" s="21">
        <v>7977.4482758620688</v>
      </c>
      <c r="M12843" s="68"/>
      <c r="N12843" s="4"/>
    </row>
    <row r="12844" spans="2:14">
      <c r="B12844" s="59" t="s">
        <v>22493</v>
      </c>
      <c r="C12844" s="7" t="s">
        <v>22494</v>
      </c>
      <c r="I12844" s="64"/>
      <c r="J12844" s="65"/>
      <c r="K12844" s="10"/>
      <c r="L12844" s="21">
        <v>7446.1258620689659</v>
      </c>
      <c r="M12844" s="68"/>
      <c r="N12844" s="4"/>
    </row>
    <row r="12845" spans="2:14">
      <c r="B12845" s="59" t="s">
        <v>22495</v>
      </c>
      <c r="C12845" s="7" t="s">
        <v>22496</v>
      </c>
      <c r="I12845" s="64"/>
      <c r="J12845" s="65"/>
      <c r="K12845" s="10"/>
      <c r="L12845" s="21">
        <v>7977.4482758620688</v>
      </c>
      <c r="M12845" s="68"/>
      <c r="N12845" s="4"/>
    </row>
    <row r="12846" spans="2:14">
      <c r="B12846" s="59" t="s">
        <v>22497</v>
      </c>
      <c r="C12846" s="7" t="s">
        <v>22498</v>
      </c>
      <c r="I12846" s="64"/>
      <c r="J12846" s="65"/>
      <c r="K12846" s="10"/>
      <c r="L12846" s="21">
        <v>319.70689655172413</v>
      </c>
      <c r="M12846" s="68"/>
      <c r="N12846" s="4"/>
    </row>
    <row r="12847" spans="2:14">
      <c r="B12847" s="59" t="s">
        <v>22499</v>
      </c>
      <c r="C12847" s="7" t="s">
        <v>22500</v>
      </c>
      <c r="I12847" s="64"/>
      <c r="J12847" s="65"/>
      <c r="K12847" s="10"/>
      <c r="L12847" s="21">
        <v>319.70689655172413</v>
      </c>
      <c r="M12847" s="68"/>
      <c r="N12847" s="4"/>
    </row>
    <row r="12848" spans="2:14">
      <c r="B12848" s="59" t="s">
        <v>22501</v>
      </c>
      <c r="C12848" s="7" t="s">
        <v>22502</v>
      </c>
      <c r="I12848" s="64"/>
      <c r="J12848" s="65"/>
      <c r="K12848" s="10"/>
      <c r="L12848" s="21">
        <v>2048.1540229885059</v>
      </c>
      <c r="M12848" s="68"/>
      <c r="N12848" s="4"/>
    </row>
    <row r="12849" spans="2:14">
      <c r="B12849" s="59" t="s">
        <v>22503</v>
      </c>
      <c r="C12849" s="7" t="s">
        <v>22504</v>
      </c>
      <c r="I12849" s="64"/>
      <c r="J12849" s="65"/>
      <c r="K12849" s="10"/>
      <c r="L12849" s="21">
        <v>2048.1540229885059</v>
      </c>
      <c r="M12849" s="68"/>
      <c r="N12849" s="4"/>
    </row>
    <row r="12850" spans="2:14">
      <c r="B12850" s="59" t="s">
        <v>22505</v>
      </c>
      <c r="C12850" s="7" t="s">
        <v>22506</v>
      </c>
      <c r="I12850" s="64"/>
      <c r="J12850" s="65"/>
      <c r="K12850" s="10"/>
      <c r="L12850" s="21">
        <v>2048.1540229885059</v>
      </c>
      <c r="M12850" s="68"/>
      <c r="N12850" s="4"/>
    </row>
    <row r="12851" spans="2:14">
      <c r="B12851" s="59" t="s">
        <v>22507</v>
      </c>
      <c r="C12851" s="7" t="s">
        <v>22508</v>
      </c>
      <c r="I12851" s="64"/>
      <c r="J12851" s="65"/>
      <c r="K12851" s="10"/>
      <c r="L12851" s="21">
        <v>2048.1540229885059</v>
      </c>
      <c r="M12851" s="68"/>
      <c r="N12851" s="4"/>
    </row>
    <row r="12852" spans="2:14">
      <c r="B12852" s="59" t="s">
        <v>22509</v>
      </c>
      <c r="C12852" s="7" t="s">
        <v>22510</v>
      </c>
      <c r="I12852" s="64"/>
      <c r="J12852" s="65"/>
      <c r="K12852" s="10"/>
      <c r="L12852" s="21">
        <v>410.03678160919543</v>
      </c>
      <c r="M12852" s="68"/>
      <c r="N12852" s="4"/>
    </row>
    <row r="12853" spans="2:14">
      <c r="B12853" s="59" t="s">
        <v>22511</v>
      </c>
      <c r="C12853" s="7" t="s">
        <v>22512</v>
      </c>
      <c r="I12853" s="64"/>
      <c r="J12853" s="65"/>
      <c r="K12853" s="10"/>
      <c r="L12853" s="21">
        <v>863.20862068965516</v>
      </c>
      <c r="M12853" s="68"/>
      <c r="N12853" s="4"/>
    </row>
    <row r="12854" spans="2:14">
      <c r="B12854" s="59" t="s">
        <v>22513</v>
      </c>
      <c r="C12854" s="7" t="s">
        <v>22514</v>
      </c>
      <c r="I12854" s="64"/>
      <c r="J12854" s="65"/>
      <c r="K12854" s="10"/>
      <c r="L12854" s="21">
        <v>863.20862068965516</v>
      </c>
      <c r="M12854" s="68"/>
      <c r="N12854" s="4"/>
    </row>
    <row r="12855" spans="2:14">
      <c r="B12855" s="59" t="s">
        <v>22515</v>
      </c>
      <c r="C12855" s="7" t="s">
        <v>22516</v>
      </c>
      <c r="I12855" s="64"/>
      <c r="J12855" s="65"/>
      <c r="K12855" s="10"/>
      <c r="L12855" s="21">
        <v>863.20862068965516</v>
      </c>
      <c r="M12855" s="68"/>
      <c r="N12855" s="4"/>
    </row>
    <row r="12856" spans="2:14">
      <c r="B12856" s="59" t="s">
        <v>22517</v>
      </c>
      <c r="C12856" s="7" t="s">
        <v>22518</v>
      </c>
      <c r="I12856" s="64"/>
      <c r="J12856" s="65"/>
      <c r="K12856" s="10"/>
      <c r="L12856" s="21">
        <v>863.20862068965516</v>
      </c>
      <c r="M12856" s="68"/>
      <c r="N12856" s="4"/>
    </row>
    <row r="12857" spans="2:14">
      <c r="B12857" s="59" t="s">
        <v>22519</v>
      </c>
      <c r="C12857" s="7" t="s">
        <v>22520</v>
      </c>
      <c r="I12857" s="64"/>
      <c r="J12857" s="65"/>
      <c r="K12857" s="10"/>
      <c r="L12857" s="21">
        <v>863.20862068965516</v>
      </c>
      <c r="M12857" s="68"/>
      <c r="N12857" s="4"/>
    </row>
    <row r="12858" spans="2:14">
      <c r="B12858" s="59" t="s">
        <v>22521</v>
      </c>
      <c r="C12858" s="7" t="s">
        <v>22522</v>
      </c>
      <c r="I12858" s="64"/>
      <c r="J12858" s="65"/>
      <c r="K12858" s="10"/>
      <c r="L12858" s="21">
        <v>863.20862068965516</v>
      </c>
      <c r="M12858" s="68"/>
      <c r="N12858" s="4"/>
    </row>
    <row r="12859" spans="2:14">
      <c r="B12859" s="59" t="s">
        <v>22523</v>
      </c>
      <c r="C12859" s="7" t="s">
        <v>22524</v>
      </c>
      <c r="I12859" s="64"/>
      <c r="J12859" s="65"/>
      <c r="K12859" s="10"/>
      <c r="L12859" s="21">
        <v>863.20862068965516</v>
      </c>
      <c r="M12859" s="68"/>
      <c r="N12859" s="4"/>
    </row>
    <row r="12860" spans="2:14">
      <c r="B12860" s="59" t="s">
        <v>22525</v>
      </c>
      <c r="C12860" s="7" t="s">
        <v>22526</v>
      </c>
      <c r="I12860" s="64"/>
      <c r="J12860" s="65"/>
      <c r="K12860" s="10"/>
      <c r="L12860" s="21">
        <v>847.98448275862063</v>
      </c>
      <c r="M12860" s="68"/>
      <c r="N12860" s="4"/>
    </row>
    <row r="12861" spans="2:14">
      <c r="B12861" s="59" t="s">
        <v>22527</v>
      </c>
      <c r="C12861" s="7" t="s">
        <v>22528</v>
      </c>
      <c r="I12861" s="64"/>
      <c r="J12861" s="65"/>
      <c r="K12861" s="10"/>
      <c r="L12861" s="21">
        <v>598.30862068965519</v>
      </c>
      <c r="M12861" s="68"/>
      <c r="N12861" s="4"/>
    </row>
    <row r="12862" spans="2:14">
      <c r="B12862" s="59" t="s">
        <v>22529</v>
      </c>
      <c r="C12862" s="7" t="s">
        <v>22530</v>
      </c>
      <c r="I12862" s="64"/>
      <c r="J12862" s="65"/>
      <c r="K12862" s="10"/>
      <c r="L12862" s="21">
        <v>587.65172413793107</v>
      </c>
      <c r="M12862" s="68"/>
      <c r="N12862" s="4"/>
    </row>
    <row r="12863" spans="2:14">
      <c r="B12863" s="59" t="s">
        <v>22531</v>
      </c>
      <c r="C12863" s="7" t="s">
        <v>22532</v>
      </c>
      <c r="I12863" s="64"/>
      <c r="J12863" s="65"/>
      <c r="K12863" s="10"/>
      <c r="L12863" s="21">
        <v>1724.8948275862069</v>
      </c>
      <c r="M12863" s="68"/>
      <c r="N12863" s="4"/>
    </row>
    <row r="12864" spans="2:14">
      <c r="B12864" s="59" t="s">
        <v>22533</v>
      </c>
      <c r="C12864" s="7" t="s">
        <v>22534</v>
      </c>
      <c r="I12864" s="64"/>
      <c r="J12864" s="65"/>
      <c r="K12864" s="10"/>
      <c r="L12864" s="21">
        <v>1742.6563218390806</v>
      </c>
      <c r="M12864" s="68"/>
      <c r="N12864" s="4"/>
    </row>
    <row r="12865" spans="2:14">
      <c r="B12865" s="59" t="s">
        <v>22535</v>
      </c>
      <c r="C12865" s="7" t="s">
        <v>22536</v>
      </c>
      <c r="I12865" s="64"/>
      <c r="J12865" s="65"/>
      <c r="K12865" s="10"/>
      <c r="L12865" s="21">
        <v>228.86954022988508</v>
      </c>
      <c r="M12865" s="68"/>
      <c r="N12865" s="4"/>
    </row>
    <row r="12866" spans="2:14">
      <c r="B12866" s="59" t="s">
        <v>22537</v>
      </c>
      <c r="C12866" s="7" t="s">
        <v>22538</v>
      </c>
      <c r="I12866" s="64"/>
      <c r="J12866" s="65"/>
      <c r="K12866" s="10"/>
      <c r="L12866" s="21">
        <v>224.80977011494252</v>
      </c>
      <c r="M12866" s="68"/>
      <c r="N12866" s="4"/>
    </row>
    <row r="12867" spans="2:14">
      <c r="B12867" s="59" t="s">
        <v>22539</v>
      </c>
      <c r="C12867" s="7" t="s">
        <v>22540</v>
      </c>
      <c r="I12867" s="64"/>
      <c r="J12867" s="65"/>
      <c r="K12867" s="10"/>
      <c r="L12867" s="21">
        <v>228.86954022988508</v>
      </c>
      <c r="M12867" s="68"/>
      <c r="N12867" s="4"/>
    </row>
    <row r="12868" spans="2:14">
      <c r="B12868" s="59" t="s">
        <v>22541</v>
      </c>
      <c r="C12868" s="7" t="s">
        <v>22542</v>
      </c>
      <c r="I12868" s="64"/>
      <c r="J12868" s="65"/>
      <c r="K12868" s="10"/>
      <c r="L12868" s="21">
        <v>228.86954022988508</v>
      </c>
      <c r="M12868" s="68"/>
      <c r="N12868" s="4"/>
    </row>
    <row r="12869" spans="2:14">
      <c r="B12869" s="59" t="s">
        <v>22543</v>
      </c>
      <c r="C12869" s="7" t="s">
        <v>22544</v>
      </c>
      <c r="I12869" s="64"/>
      <c r="J12869" s="65"/>
      <c r="K12869" s="10"/>
      <c r="L12869" s="21">
        <v>228.86954022988508</v>
      </c>
      <c r="M12869" s="68"/>
      <c r="N12869" s="4"/>
    </row>
    <row r="12870" spans="2:14">
      <c r="B12870" s="59" t="s">
        <v>22545</v>
      </c>
      <c r="C12870" s="7" t="s">
        <v>22546</v>
      </c>
      <c r="I12870" s="64"/>
      <c r="J12870" s="65"/>
      <c r="K12870" s="10"/>
      <c r="L12870" s="21">
        <v>228.86954022988508</v>
      </c>
      <c r="M12870" s="68"/>
      <c r="N12870" s="4"/>
    </row>
    <row r="12871" spans="2:14">
      <c r="B12871" s="59" t="s">
        <v>22547</v>
      </c>
      <c r="C12871" s="7" t="s">
        <v>22548</v>
      </c>
      <c r="I12871" s="64"/>
      <c r="J12871" s="65"/>
      <c r="K12871" s="10"/>
      <c r="L12871" s="21">
        <v>425.26091954022985</v>
      </c>
      <c r="M12871" s="68"/>
      <c r="N12871" s="4"/>
    </row>
    <row r="12872" spans="2:14">
      <c r="B12872" s="59" t="s">
        <v>22549</v>
      </c>
      <c r="C12872" s="7" t="s">
        <v>22550</v>
      </c>
      <c r="I12872" s="64"/>
      <c r="J12872" s="65"/>
      <c r="K12872" s="10"/>
      <c r="L12872" s="21">
        <v>425.26091954022985</v>
      </c>
      <c r="M12872" s="68"/>
      <c r="N12872" s="4"/>
    </row>
    <row r="12873" spans="2:14">
      <c r="B12873" s="59" t="s">
        <v>22551</v>
      </c>
      <c r="C12873" s="7" t="s">
        <v>22552</v>
      </c>
      <c r="I12873" s="64"/>
      <c r="J12873" s="65"/>
      <c r="K12873" s="10"/>
      <c r="L12873" s="21">
        <v>425.26091954022985</v>
      </c>
      <c r="M12873" s="68"/>
      <c r="N12873" s="4"/>
    </row>
    <row r="12874" spans="2:14">
      <c r="B12874" s="59" t="s">
        <v>22553</v>
      </c>
      <c r="C12874" s="7" t="s">
        <v>22554</v>
      </c>
      <c r="I12874" s="64"/>
      <c r="J12874" s="65"/>
      <c r="K12874" s="10"/>
      <c r="L12874" s="21">
        <v>429.82816091954021</v>
      </c>
      <c r="M12874" s="68"/>
      <c r="N12874" s="4"/>
    </row>
    <row r="12875" spans="2:14">
      <c r="B12875" s="59" t="s">
        <v>22555</v>
      </c>
      <c r="C12875" s="7" t="s">
        <v>22556</v>
      </c>
      <c r="I12875" s="64"/>
      <c r="J12875" s="65"/>
      <c r="K12875" s="10"/>
      <c r="L12875" s="21">
        <v>421.70862068965516</v>
      </c>
      <c r="M12875" s="68"/>
      <c r="N12875" s="4"/>
    </row>
    <row r="12876" spans="2:14">
      <c r="B12876" s="59" t="s">
        <v>22557</v>
      </c>
      <c r="C12876" s="7" t="s">
        <v>22558</v>
      </c>
      <c r="I12876" s="64"/>
      <c r="J12876" s="65"/>
      <c r="K12876" s="10"/>
      <c r="L12876" s="21">
        <v>429.82816091954021</v>
      </c>
      <c r="M12876" s="68"/>
      <c r="N12876" s="4"/>
    </row>
    <row r="12877" spans="2:14">
      <c r="B12877" s="59" t="s">
        <v>22559</v>
      </c>
      <c r="C12877" s="7" t="s">
        <v>22560</v>
      </c>
      <c r="I12877" s="64"/>
      <c r="J12877" s="65"/>
      <c r="K12877" s="10"/>
      <c r="L12877" s="21">
        <v>429.82816091954021</v>
      </c>
      <c r="M12877" s="68"/>
      <c r="N12877" s="4"/>
    </row>
    <row r="12878" spans="2:14">
      <c r="B12878" s="59" t="s">
        <v>22561</v>
      </c>
      <c r="C12878" s="7" t="s">
        <v>22562</v>
      </c>
      <c r="I12878" s="64"/>
      <c r="J12878" s="65"/>
      <c r="K12878" s="10"/>
      <c r="L12878" s="21">
        <v>429.82816091954021</v>
      </c>
      <c r="M12878" s="68"/>
      <c r="N12878" s="4"/>
    </row>
    <row r="12879" spans="2:14">
      <c r="B12879" s="59" t="s">
        <v>22563</v>
      </c>
      <c r="C12879" s="7" t="s">
        <v>22564</v>
      </c>
      <c r="I12879" s="64"/>
      <c r="J12879" s="65"/>
      <c r="K12879" s="10"/>
      <c r="L12879" s="21">
        <v>429.82816091954021</v>
      </c>
      <c r="M12879" s="68"/>
      <c r="N12879" s="4"/>
    </row>
    <row r="12880" spans="2:14">
      <c r="B12880" s="59" t="s">
        <v>22565</v>
      </c>
      <c r="C12880" s="7" t="s">
        <v>22566</v>
      </c>
      <c r="I12880" s="64"/>
      <c r="J12880" s="65"/>
      <c r="K12880" s="10"/>
      <c r="L12880" s="21">
        <v>704.37011494252874</v>
      </c>
      <c r="M12880" s="68"/>
      <c r="N12880" s="4"/>
    </row>
    <row r="12881" spans="2:14">
      <c r="B12881" s="59" t="s">
        <v>22567</v>
      </c>
      <c r="C12881" s="7" t="s">
        <v>22568</v>
      </c>
      <c r="I12881" s="64"/>
      <c r="J12881" s="65"/>
      <c r="K12881" s="10"/>
      <c r="L12881" s="21">
        <v>550.60632183908046</v>
      </c>
      <c r="M12881" s="68"/>
      <c r="N12881" s="4"/>
    </row>
    <row r="12882" spans="2:14">
      <c r="B12882" s="59" t="s">
        <v>22569</v>
      </c>
      <c r="C12882" s="7" t="s">
        <v>22570</v>
      </c>
      <c r="I12882" s="64"/>
      <c r="J12882" s="65"/>
      <c r="K12882" s="10"/>
      <c r="L12882" s="21">
        <v>550.60632183908046</v>
      </c>
      <c r="M12882" s="68"/>
      <c r="N12882" s="4"/>
    </row>
    <row r="12883" spans="2:14">
      <c r="B12883" s="59" t="s">
        <v>22571</v>
      </c>
      <c r="C12883" s="7" t="s">
        <v>22572</v>
      </c>
      <c r="I12883" s="64"/>
      <c r="J12883" s="65"/>
      <c r="K12883" s="10"/>
      <c r="L12883" s="21">
        <v>77.643103448275852</v>
      </c>
      <c r="M12883" s="68"/>
      <c r="N12883" s="4"/>
    </row>
    <row r="12884" spans="2:14">
      <c r="B12884" s="59" t="s">
        <v>22573</v>
      </c>
      <c r="C12884" s="7" t="s">
        <v>22574</v>
      </c>
      <c r="I12884" s="64"/>
      <c r="J12884" s="65"/>
      <c r="K12884" s="10"/>
      <c r="L12884" s="21">
        <v>87.285057471264366</v>
      </c>
      <c r="M12884" s="68"/>
      <c r="N12884" s="4"/>
    </row>
    <row r="12885" spans="2:14">
      <c r="B12885" s="59" t="s">
        <v>22575</v>
      </c>
      <c r="C12885" s="7" t="s">
        <v>22576</v>
      </c>
      <c r="I12885" s="64"/>
      <c r="J12885" s="65"/>
      <c r="K12885" s="10"/>
      <c r="L12885" s="21">
        <v>87.285057471264366</v>
      </c>
      <c r="M12885" s="68"/>
      <c r="N12885" s="4"/>
    </row>
    <row r="12886" spans="2:14">
      <c r="B12886" s="59" t="s">
        <v>22577</v>
      </c>
      <c r="C12886" s="7" t="s">
        <v>22578</v>
      </c>
      <c r="I12886" s="64"/>
      <c r="J12886" s="65"/>
      <c r="K12886" s="10"/>
      <c r="L12886" s="21">
        <v>46.687356321839083</v>
      </c>
      <c r="M12886" s="68"/>
      <c r="N12886" s="4"/>
    </row>
    <row r="12887" spans="2:14">
      <c r="B12887" s="59" t="s">
        <v>22579</v>
      </c>
      <c r="C12887" s="7" t="s">
        <v>22580</v>
      </c>
      <c r="I12887" s="64"/>
      <c r="J12887" s="65"/>
      <c r="K12887" s="10"/>
      <c r="L12887" s="21">
        <v>802.81954022988498</v>
      </c>
      <c r="M12887" s="68"/>
      <c r="N12887" s="4"/>
    </row>
    <row r="12888" spans="2:14">
      <c r="B12888" s="59" t="s">
        <v>22581</v>
      </c>
      <c r="C12888" s="7" t="s">
        <v>22582</v>
      </c>
      <c r="I12888" s="64"/>
      <c r="J12888" s="65"/>
      <c r="K12888" s="10"/>
      <c r="L12888" s="21">
        <v>802.81954022988498</v>
      </c>
      <c r="M12888" s="68"/>
      <c r="N12888" s="4"/>
    </row>
    <row r="12889" spans="2:14">
      <c r="B12889" s="59" t="s">
        <v>22583</v>
      </c>
      <c r="C12889" s="7" t="s">
        <v>22584</v>
      </c>
      <c r="I12889" s="64"/>
      <c r="J12889" s="65"/>
      <c r="K12889" s="10"/>
      <c r="L12889" s="21">
        <v>429.82816091954021</v>
      </c>
      <c r="M12889" s="68"/>
      <c r="N12889" s="4"/>
    </row>
    <row r="12890" spans="2:14">
      <c r="B12890" s="59" t="s">
        <v>22585</v>
      </c>
      <c r="C12890" s="7" t="s">
        <v>22586</v>
      </c>
      <c r="I12890" s="64"/>
      <c r="J12890" s="65"/>
      <c r="K12890" s="10"/>
      <c r="L12890" s="21">
        <v>421.70862068965516</v>
      </c>
      <c r="M12890" s="68"/>
      <c r="N12890" s="4"/>
    </row>
    <row r="12891" spans="2:14">
      <c r="B12891" s="59" t="s">
        <v>22587</v>
      </c>
      <c r="C12891" s="7" t="s">
        <v>22588</v>
      </c>
      <c r="I12891" s="64"/>
      <c r="J12891" s="65"/>
      <c r="K12891" s="10"/>
      <c r="L12891" s="21">
        <v>429.82816091954021</v>
      </c>
      <c r="M12891" s="68"/>
      <c r="N12891" s="4"/>
    </row>
    <row r="12892" spans="2:14">
      <c r="B12892" s="59" t="s">
        <v>22589</v>
      </c>
      <c r="C12892" s="7" t="s">
        <v>22590</v>
      </c>
      <c r="I12892" s="64"/>
      <c r="J12892" s="65"/>
      <c r="K12892" s="10"/>
      <c r="L12892" s="21">
        <v>429.82816091954021</v>
      </c>
      <c r="M12892" s="68"/>
      <c r="N12892" s="4"/>
    </row>
    <row r="12893" spans="2:14">
      <c r="B12893" s="59" t="s">
        <v>22591</v>
      </c>
      <c r="C12893" s="7" t="s">
        <v>22592</v>
      </c>
      <c r="I12893" s="64"/>
      <c r="J12893" s="65"/>
      <c r="K12893" s="10"/>
      <c r="L12893" s="21">
        <v>429.82816091954021</v>
      </c>
      <c r="M12893" s="68"/>
      <c r="N12893" s="4"/>
    </row>
    <row r="12894" spans="2:14">
      <c r="B12894" s="59" t="s">
        <v>22593</v>
      </c>
      <c r="C12894" s="7" t="s">
        <v>22594</v>
      </c>
      <c r="I12894" s="64"/>
      <c r="J12894" s="65"/>
      <c r="K12894" s="10"/>
      <c r="L12894" s="21">
        <v>429.82816091954021</v>
      </c>
      <c r="M12894" s="68"/>
      <c r="N12894" s="4"/>
    </row>
    <row r="12895" spans="2:14">
      <c r="B12895" s="59" t="s">
        <v>22595</v>
      </c>
      <c r="C12895" s="7" t="s">
        <v>22596</v>
      </c>
      <c r="I12895" s="64"/>
      <c r="J12895" s="65"/>
      <c r="K12895" s="10"/>
      <c r="L12895" s="21">
        <v>429.82816091954021</v>
      </c>
      <c r="M12895" s="68"/>
      <c r="N12895" s="4"/>
    </row>
    <row r="12896" spans="2:14">
      <c r="B12896" s="59" t="s">
        <v>22597</v>
      </c>
      <c r="C12896" s="7" t="s">
        <v>22598</v>
      </c>
      <c r="I12896" s="64"/>
      <c r="J12896" s="65"/>
      <c r="K12896" s="10"/>
      <c r="L12896" s="21">
        <v>421.70862068965516</v>
      </c>
      <c r="M12896" s="68"/>
      <c r="N12896" s="4"/>
    </row>
    <row r="12897" spans="2:14">
      <c r="B12897" s="59" t="s">
        <v>22599</v>
      </c>
      <c r="C12897" s="7" t="s">
        <v>22600</v>
      </c>
      <c r="I12897" s="64"/>
      <c r="J12897" s="65"/>
      <c r="K12897" s="10"/>
      <c r="L12897" s="21">
        <v>429.82816091954021</v>
      </c>
      <c r="M12897" s="68"/>
      <c r="N12897" s="4"/>
    </row>
    <row r="12898" spans="2:14">
      <c r="B12898" s="59" t="s">
        <v>22601</v>
      </c>
      <c r="C12898" s="7" t="s">
        <v>22602</v>
      </c>
      <c r="I12898" s="64"/>
      <c r="J12898" s="65"/>
      <c r="K12898" s="10"/>
      <c r="L12898" s="21">
        <v>429.82816091954021</v>
      </c>
      <c r="M12898" s="68"/>
      <c r="N12898" s="4"/>
    </row>
    <row r="12899" spans="2:14">
      <c r="B12899" s="59" t="s">
        <v>22603</v>
      </c>
      <c r="C12899" s="7" t="s">
        <v>22604</v>
      </c>
      <c r="I12899" s="64"/>
      <c r="J12899" s="65"/>
      <c r="K12899" s="10"/>
      <c r="L12899" s="21">
        <v>429.82816091954021</v>
      </c>
      <c r="M12899" s="68"/>
      <c r="N12899" s="4"/>
    </row>
    <row r="12900" spans="2:14">
      <c r="B12900" s="59" t="s">
        <v>22605</v>
      </c>
      <c r="C12900" s="7" t="s">
        <v>22606</v>
      </c>
      <c r="I12900" s="64"/>
      <c r="J12900" s="65"/>
      <c r="K12900" s="10"/>
      <c r="L12900" s="21">
        <v>429.82816091954021</v>
      </c>
      <c r="M12900" s="68"/>
      <c r="N12900" s="4"/>
    </row>
    <row r="12901" spans="2:14">
      <c r="B12901" s="59" t="s">
        <v>22607</v>
      </c>
      <c r="C12901" s="7" t="s">
        <v>22608</v>
      </c>
      <c r="I12901" s="64"/>
      <c r="J12901" s="65"/>
      <c r="K12901" s="10"/>
      <c r="L12901" s="21">
        <v>674.93678160919546</v>
      </c>
      <c r="M12901" s="68"/>
      <c r="N12901" s="4"/>
    </row>
    <row r="12902" spans="2:14">
      <c r="B12902" s="59" t="s">
        <v>22609</v>
      </c>
      <c r="C12902" s="7" t="s">
        <v>22610</v>
      </c>
      <c r="I12902" s="64"/>
      <c r="J12902" s="65"/>
      <c r="K12902" s="10"/>
      <c r="L12902" s="21">
        <v>674.93678160919546</v>
      </c>
      <c r="M12902" s="68"/>
      <c r="N12902" s="4"/>
    </row>
    <row r="12903" spans="2:14">
      <c r="B12903" s="59" t="s">
        <v>22611</v>
      </c>
      <c r="C12903" s="7" t="s">
        <v>22612</v>
      </c>
      <c r="I12903" s="64"/>
      <c r="J12903" s="65"/>
      <c r="K12903" s="10"/>
      <c r="L12903" s="21">
        <v>674.93678160919546</v>
      </c>
      <c r="M12903" s="68"/>
      <c r="N12903" s="4"/>
    </row>
    <row r="12904" spans="2:14">
      <c r="B12904" s="59" t="s">
        <v>22613</v>
      </c>
      <c r="C12904" s="7" t="s">
        <v>22614</v>
      </c>
      <c r="I12904" s="64"/>
      <c r="J12904" s="65"/>
      <c r="K12904" s="10"/>
      <c r="L12904" s="21">
        <v>674.93678160919546</v>
      </c>
      <c r="M12904" s="68"/>
      <c r="N12904" s="4"/>
    </row>
    <row r="12905" spans="2:14">
      <c r="B12905" s="59" t="s">
        <v>22615</v>
      </c>
      <c r="C12905" s="7" t="s">
        <v>22616</v>
      </c>
      <c r="I12905" s="64"/>
      <c r="J12905" s="65"/>
      <c r="K12905" s="10"/>
      <c r="L12905" s="21">
        <v>425.26091954022985</v>
      </c>
      <c r="M12905" s="68"/>
      <c r="N12905" s="4"/>
    </row>
    <row r="12906" spans="2:14">
      <c r="B12906" s="59" t="s">
        <v>22617</v>
      </c>
      <c r="C12906" s="7" t="s">
        <v>22618</v>
      </c>
      <c r="I12906" s="64"/>
      <c r="J12906" s="65"/>
      <c r="K12906" s="10"/>
      <c r="L12906" s="21">
        <v>417.6488505747127</v>
      </c>
      <c r="M12906" s="68"/>
      <c r="N12906" s="4"/>
    </row>
    <row r="12907" spans="2:14">
      <c r="B12907" s="59" t="s">
        <v>22619</v>
      </c>
      <c r="C12907" s="7" t="s">
        <v>22620</v>
      </c>
      <c r="I12907" s="64"/>
      <c r="J12907" s="65"/>
      <c r="K12907" s="10"/>
      <c r="L12907" s="21">
        <v>425.26091954022985</v>
      </c>
      <c r="M12907" s="68"/>
      <c r="N12907" s="4"/>
    </row>
    <row r="12908" spans="2:14">
      <c r="B12908" s="59" t="s">
        <v>22621</v>
      </c>
      <c r="C12908" s="7" t="s">
        <v>22622</v>
      </c>
      <c r="I12908" s="64"/>
      <c r="J12908" s="65"/>
      <c r="K12908" s="10"/>
      <c r="L12908" s="21">
        <v>425.26091954022985</v>
      </c>
      <c r="M12908" s="68"/>
      <c r="N12908" s="4"/>
    </row>
    <row r="12909" spans="2:14">
      <c r="B12909" s="59" t="s">
        <v>22623</v>
      </c>
      <c r="C12909" s="7" t="s">
        <v>22624</v>
      </c>
      <c r="I12909" s="64"/>
      <c r="J12909" s="65"/>
      <c r="K12909" s="10"/>
      <c r="L12909" s="21">
        <v>425.26091954022985</v>
      </c>
      <c r="M12909" s="68"/>
      <c r="N12909" s="4"/>
    </row>
    <row r="12910" spans="2:14">
      <c r="B12910" s="59" t="s">
        <v>22625</v>
      </c>
      <c r="C12910" s="7" t="s">
        <v>22626</v>
      </c>
      <c r="I12910" s="64"/>
      <c r="J12910" s="65"/>
      <c r="K12910" s="10"/>
      <c r="L12910" s="21">
        <v>425.26091954022985</v>
      </c>
      <c r="M12910" s="68"/>
      <c r="N12910" s="4"/>
    </row>
    <row r="12911" spans="2:14">
      <c r="B12911" s="59" t="s">
        <v>22627</v>
      </c>
      <c r="C12911" s="7" t="s">
        <v>22628</v>
      </c>
      <c r="I12911" s="64"/>
      <c r="J12911" s="65"/>
      <c r="K12911" s="10"/>
      <c r="L12911" s="21">
        <v>425.26091954022985</v>
      </c>
      <c r="M12911" s="68"/>
      <c r="N12911" s="4"/>
    </row>
    <row r="12912" spans="2:14">
      <c r="B12912" s="59" t="s">
        <v>22629</v>
      </c>
      <c r="C12912" s="7" t="s">
        <v>22630</v>
      </c>
      <c r="I12912" s="64"/>
      <c r="J12912" s="65"/>
      <c r="K12912" s="10"/>
      <c r="L12912" s="21">
        <v>417.6488505747127</v>
      </c>
      <c r="M12912" s="68"/>
      <c r="N12912" s="4"/>
    </row>
    <row r="12913" spans="2:14">
      <c r="B12913" s="59" t="s">
        <v>22631</v>
      </c>
      <c r="C12913" s="7" t="s">
        <v>22632</v>
      </c>
      <c r="I12913" s="64"/>
      <c r="J12913" s="65"/>
      <c r="K12913" s="10"/>
      <c r="L12913" s="21">
        <v>425.26091954022985</v>
      </c>
      <c r="M12913" s="68"/>
      <c r="N12913" s="4"/>
    </row>
    <row r="12914" spans="2:14">
      <c r="B12914" s="59" t="s">
        <v>22633</v>
      </c>
      <c r="C12914" s="7" t="s">
        <v>22634</v>
      </c>
      <c r="I12914" s="64"/>
      <c r="J12914" s="65"/>
      <c r="K12914" s="10"/>
      <c r="L12914" s="21">
        <v>425.26091954022985</v>
      </c>
      <c r="M12914" s="68"/>
      <c r="N12914" s="4"/>
    </row>
    <row r="12915" spans="2:14">
      <c r="B12915" s="59" t="s">
        <v>22635</v>
      </c>
      <c r="C12915" s="7" t="s">
        <v>22636</v>
      </c>
      <c r="I12915" s="64"/>
      <c r="J12915" s="65"/>
      <c r="K12915" s="10"/>
      <c r="L12915" s="21">
        <v>425.26091954022985</v>
      </c>
      <c r="M12915" s="68"/>
      <c r="N12915" s="4"/>
    </row>
    <row r="12916" spans="2:14">
      <c r="B12916" s="59" t="s">
        <v>22637</v>
      </c>
      <c r="C12916" s="7" t="s">
        <v>22638</v>
      </c>
      <c r="I12916" s="64"/>
      <c r="J12916" s="65"/>
      <c r="K12916" s="10"/>
      <c r="L12916" s="21">
        <v>425.26091954022985</v>
      </c>
      <c r="M12916" s="68"/>
      <c r="N12916" s="4"/>
    </row>
    <row r="12917" spans="2:14">
      <c r="B12917" s="59" t="s">
        <v>22639</v>
      </c>
      <c r="C12917" s="7" t="s">
        <v>22640</v>
      </c>
      <c r="I12917" s="64"/>
      <c r="J12917" s="65"/>
      <c r="K12917" s="10"/>
      <c r="L12917" s="21">
        <v>709.95229885057472</v>
      </c>
      <c r="M12917" s="68"/>
      <c r="N12917" s="4"/>
    </row>
    <row r="12918" spans="2:14">
      <c r="B12918" s="59" t="s">
        <v>22641</v>
      </c>
      <c r="C12918" s="7" t="s">
        <v>22642</v>
      </c>
      <c r="I12918" s="64"/>
      <c r="J12918" s="65"/>
      <c r="K12918" s="10"/>
      <c r="L12918" s="21">
        <v>709.95229885057472</v>
      </c>
      <c r="M12918" s="68"/>
      <c r="N12918" s="4"/>
    </row>
    <row r="12919" spans="2:14">
      <c r="B12919" s="59" t="s">
        <v>22643</v>
      </c>
      <c r="C12919" s="7" t="s">
        <v>22644</v>
      </c>
      <c r="I12919" s="64"/>
      <c r="J12919" s="65"/>
      <c r="K12919" s="10"/>
      <c r="L12919" s="21">
        <v>709.95229885057472</v>
      </c>
      <c r="M12919" s="68"/>
      <c r="N12919" s="4"/>
    </row>
    <row r="12920" spans="2:14">
      <c r="B12920" s="59" t="s">
        <v>22645</v>
      </c>
      <c r="C12920" s="7" t="s">
        <v>22646</v>
      </c>
      <c r="I12920" s="64"/>
      <c r="J12920" s="65"/>
      <c r="K12920" s="10"/>
      <c r="L12920" s="21">
        <v>709.95229885057472</v>
      </c>
      <c r="M12920" s="68"/>
      <c r="N12920" s="4"/>
    </row>
    <row r="12921" spans="2:14">
      <c r="B12921" s="59" t="s">
        <v>22647</v>
      </c>
      <c r="C12921" s="7" t="s">
        <v>22648</v>
      </c>
      <c r="I12921" s="64"/>
      <c r="J12921" s="65"/>
      <c r="K12921" s="10"/>
      <c r="L12921" s="21">
        <v>70.031034482758614</v>
      </c>
      <c r="M12921" s="68"/>
      <c r="N12921" s="4"/>
    </row>
    <row r="12922" spans="2:14">
      <c r="B12922" s="59" t="s">
        <v>22649</v>
      </c>
      <c r="C12922" s="7" t="s">
        <v>22650</v>
      </c>
      <c r="I12922" s="64"/>
      <c r="J12922" s="65"/>
      <c r="K12922" s="10"/>
      <c r="L12922" s="21">
        <v>70.538505747126436</v>
      </c>
      <c r="M12922" s="68"/>
      <c r="N12922" s="4"/>
    </row>
    <row r="12923" spans="2:14">
      <c r="B12923" s="59" t="s">
        <v>22651</v>
      </c>
      <c r="C12923" s="7" t="s">
        <v>22652</v>
      </c>
      <c r="I12923" s="64"/>
      <c r="J12923" s="65"/>
      <c r="K12923" s="10"/>
      <c r="L12923" s="21">
        <v>642.966091954023</v>
      </c>
      <c r="M12923" s="68"/>
      <c r="N12923" s="4"/>
    </row>
    <row r="12924" spans="2:14">
      <c r="B12924" s="59" t="s">
        <v>22653</v>
      </c>
      <c r="C12924" s="7" t="s">
        <v>22654</v>
      </c>
      <c r="I12924" s="64"/>
      <c r="J12924" s="65"/>
      <c r="K12924" s="10"/>
      <c r="L12924" s="21">
        <v>642.966091954023</v>
      </c>
      <c r="M12924" s="68"/>
      <c r="N12924" s="4"/>
    </row>
    <row r="12925" spans="2:14">
      <c r="B12925" s="59" t="s">
        <v>22655</v>
      </c>
      <c r="C12925" s="7" t="s">
        <v>22656</v>
      </c>
      <c r="I12925" s="64"/>
      <c r="J12925" s="65"/>
      <c r="K12925" s="10"/>
      <c r="L12925" s="21">
        <v>46.17988505747126</v>
      </c>
      <c r="M12925" s="68"/>
      <c r="N12925" s="4"/>
    </row>
    <row r="12926" spans="2:14">
      <c r="B12926" s="59" t="s">
        <v>22657</v>
      </c>
      <c r="C12926" s="7" t="s">
        <v>22658</v>
      </c>
      <c r="I12926" s="64"/>
      <c r="J12926" s="65"/>
      <c r="K12926" s="10"/>
      <c r="L12926" s="21">
        <v>46.17988505747126</v>
      </c>
      <c r="M12926" s="68"/>
      <c r="N12926" s="4"/>
    </row>
    <row r="12927" spans="2:14">
      <c r="B12927" s="59" t="s">
        <v>22659</v>
      </c>
      <c r="C12927" s="7" t="s">
        <v>22660</v>
      </c>
      <c r="I12927" s="64"/>
      <c r="J12927" s="65"/>
      <c r="K12927" s="10"/>
      <c r="L12927" s="21">
        <v>46.17988505747126</v>
      </c>
      <c r="M12927" s="68"/>
      <c r="N12927" s="4"/>
    </row>
    <row r="12928" spans="2:14">
      <c r="B12928" s="59" t="s">
        <v>22661</v>
      </c>
      <c r="C12928" s="7" t="s">
        <v>22662</v>
      </c>
      <c r="I12928" s="64"/>
      <c r="J12928" s="65"/>
      <c r="K12928" s="10"/>
      <c r="L12928" s="21">
        <v>857.62643678160919</v>
      </c>
      <c r="M12928" s="68"/>
      <c r="N12928" s="4"/>
    </row>
    <row r="12929" spans="2:14">
      <c r="B12929" s="59" t="s">
        <v>22663</v>
      </c>
      <c r="C12929" s="7" t="s">
        <v>22664</v>
      </c>
      <c r="I12929" s="64"/>
      <c r="J12929" s="65"/>
      <c r="K12929" s="10"/>
      <c r="L12929" s="21">
        <v>8190.5862068965525</v>
      </c>
      <c r="M12929" s="68"/>
      <c r="N12929" s="4"/>
    </row>
    <row r="12930" spans="2:14">
      <c r="B12930" s="59" t="s">
        <v>22665</v>
      </c>
      <c r="C12930" s="7" t="s">
        <v>22666</v>
      </c>
      <c r="I12930" s="64"/>
      <c r="J12930" s="65"/>
      <c r="K12930" s="10"/>
      <c r="L12930" s="21">
        <v>8775.193103448275</v>
      </c>
      <c r="M12930" s="68"/>
      <c r="N12930" s="4"/>
    </row>
    <row r="12931" spans="2:14">
      <c r="B12931" s="59" t="s">
        <v>22667</v>
      </c>
      <c r="C12931" s="7" t="s">
        <v>22668</v>
      </c>
      <c r="I12931" s="64"/>
      <c r="J12931" s="65"/>
      <c r="K12931" s="10"/>
      <c r="L12931" s="21">
        <v>603.89080459770116</v>
      </c>
      <c r="M12931" s="68"/>
      <c r="N12931" s="4"/>
    </row>
    <row r="12932" spans="2:14">
      <c r="B12932" s="59" t="s">
        <v>22669</v>
      </c>
      <c r="C12932" s="7" t="s">
        <v>22670</v>
      </c>
      <c r="I12932" s="64"/>
      <c r="J12932" s="65"/>
      <c r="K12932" s="10"/>
      <c r="L12932" s="21">
        <v>613.02528735632188</v>
      </c>
      <c r="M12932" s="68"/>
      <c r="N12932" s="4"/>
    </row>
    <row r="12933" spans="2:14">
      <c r="B12933" s="59" t="s">
        <v>22671</v>
      </c>
      <c r="C12933" s="7" t="s">
        <v>22672</v>
      </c>
      <c r="I12933" s="64"/>
      <c r="J12933" s="65"/>
      <c r="K12933" s="10"/>
      <c r="L12933" s="21">
        <v>349.14022988505747</v>
      </c>
      <c r="M12933" s="68"/>
      <c r="N12933" s="4"/>
    </row>
    <row r="12934" spans="2:14">
      <c r="B12934" s="59" t="s">
        <v>22673</v>
      </c>
      <c r="C12934" s="7" t="s">
        <v>22674</v>
      </c>
      <c r="I12934" s="64"/>
      <c r="J12934" s="65"/>
      <c r="K12934" s="10"/>
      <c r="L12934" s="21">
        <v>453.67931034482763</v>
      </c>
      <c r="M12934" s="68"/>
      <c r="N12934" s="4"/>
    </row>
    <row r="12935" spans="2:14">
      <c r="B12935" s="59" t="s">
        <v>22675</v>
      </c>
      <c r="C12935" s="7" t="s">
        <v>22676</v>
      </c>
      <c r="I12935" s="64"/>
      <c r="J12935" s="65"/>
      <c r="K12935" s="10"/>
      <c r="L12935" s="21">
        <v>2345.024712643678</v>
      </c>
      <c r="M12935" s="68"/>
      <c r="N12935" s="4"/>
    </row>
    <row r="12936" spans="2:14">
      <c r="B12936" s="59" t="s">
        <v>22677</v>
      </c>
      <c r="C12936" s="7" t="s">
        <v>22678</v>
      </c>
      <c r="I12936" s="64"/>
      <c r="J12936" s="65"/>
      <c r="K12936" s="10"/>
      <c r="L12936" s="21">
        <v>2345.024712643678</v>
      </c>
      <c r="M12936" s="68"/>
      <c r="N12936" s="4"/>
    </row>
    <row r="12937" spans="2:14">
      <c r="B12937" s="59" t="s">
        <v>22679</v>
      </c>
      <c r="C12937" s="7" t="s">
        <v>22680</v>
      </c>
      <c r="I12937" s="64"/>
      <c r="J12937" s="65"/>
      <c r="K12937" s="10"/>
      <c r="L12937" s="21">
        <v>44.15</v>
      </c>
      <c r="M12937" s="68"/>
      <c r="N12937" s="4"/>
    </row>
    <row r="12938" spans="2:14">
      <c r="B12938" s="59" t="s">
        <v>22681</v>
      </c>
      <c r="C12938" s="7" t="s">
        <v>22682</v>
      </c>
      <c r="I12938" s="64"/>
      <c r="J12938" s="65"/>
      <c r="K12938" s="10"/>
      <c r="L12938" s="21">
        <v>79.165517241379305</v>
      </c>
      <c r="M12938" s="68"/>
      <c r="N12938" s="4"/>
    </row>
    <row r="12939" spans="2:14">
      <c r="B12939" s="59" t="s">
        <v>22683</v>
      </c>
      <c r="C12939" s="7" t="s">
        <v>22684</v>
      </c>
      <c r="I12939" s="64"/>
      <c r="J12939" s="65"/>
      <c r="K12939" s="10"/>
      <c r="L12939" s="21">
        <v>87.285057471264366</v>
      </c>
      <c r="M12939" s="68"/>
      <c r="N12939" s="4"/>
    </row>
    <row r="12940" spans="2:14">
      <c r="B12940" s="59" t="s">
        <v>22685</v>
      </c>
      <c r="C12940" s="7" t="s">
        <v>22686</v>
      </c>
      <c r="I12940" s="64"/>
      <c r="J12940" s="65"/>
      <c r="K12940" s="10"/>
      <c r="L12940" s="21">
        <v>87.285057471264366</v>
      </c>
      <c r="M12940" s="68"/>
      <c r="N12940" s="4"/>
    </row>
    <row r="12941" spans="2:14">
      <c r="B12941" s="59" t="s">
        <v>22687</v>
      </c>
      <c r="C12941" s="7" t="s">
        <v>22688</v>
      </c>
      <c r="I12941" s="64"/>
      <c r="J12941" s="65"/>
      <c r="K12941" s="10"/>
      <c r="L12941" s="21">
        <v>44.15</v>
      </c>
      <c r="M12941" s="68"/>
      <c r="N12941" s="4"/>
    </row>
    <row r="12942" spans="2:14">
      <c r="B12942" s="59" t="s">
        <v>22689</v>
      </c>
      <c r="C12942" s="7" t="s">
        <v>22690</v>
      </c>
      <c r="I12942" s="64"/>
      <c r="J12942" s="65"/>
      <c r="K12942" s="10"/>
      <c r="L12942" s="21">
        <v>48.209770114942529</v>
      </c>
      <c r="M12942" s="68"/>
      <c r="N12942" s="4"/>
    </row>
    <row r="12943" spans="2:14">
      <c r="B12943" s="59" t="s">
        <v>22691</v>
      </c>
      <c r="C12943" s="7" t="s">
        <v>22692</v>
      </c>
      <c r="I12943" s="64"/>
      <c r="J12943" s="65"/>
      <c r="K12943" s="10"/>
      <c r="L12943" s="21">
        <v>802.81954022988498</v>
      </c>
      <c r="M12943" s="68"/>
      <c r="N12943" s="4"/>
    </row>
    <row r="12944" spans="2:14">
      <c r="B12944" s="59" t="s">
        <v>22693</v>
      </c>
      <c r="C12944" s="7" t="s">
        <v>22694</v>
      </c>
      <c r="I12944" s="64"/>
      <c r="J12944" s="65"/>
      <c r="K12944" s="10"/>
      <c r="L12944" s="21">
        <v>802.81954022988498</v>
      </c>
      <c r="M12944" s="68"/>
      <c r="N12944" s="4"/>
    </row>
    <row r="12945" spans="2:14">
      <c r="B12945" s="59" t="s">
        <v>22695</v>
      </c>
      <c r="C12945" s="7" t="s">
        <v>22696</v>
      </c>
      <c r="I12945" s="64"/>
      <c r="J12945" s="65"/>
      <c r="K12945" s="10"/>
      <c r="L12945" s="21">
        <v>159.34597701149426</v>
      </c>
      <c r="M12945" s="68"/>
      <c r="N12945" s="4"/>
    </row>
    <row r="12946" spans="2:14">
      <c r="B12946" s="59" t="s">
        <v>22697</v>
      </c>
      <c r="C12946" s="7" t="s">
        <v>22698</v>
      </c>
      <c r="I12946" s="64"/>
      <c r="J12946" s="65"/>
      <c r="K12946" s="10"/>
      <c r="L12946" s="21">
        <v>178.12241379310345</v>
      </c>
      <c r="M12946" s="68"/>
      <c r="N12946" s="4"/>
    </row>
    <row r="12947" spans="2:14">
      <c r="B12947" s="59" t="s">
        <v>22699</v>
      </c>
      <c r="C12947" s="7" t="s">
        <v>22700</v>
      </c>
      <c r="I12947" s="64"/>
      <c r="J12947" s="65"/>
      <c r="K12947" s="10"/>
      <c r="L12947" s="21">
        <v>135.4948275862069</v>
      </c>
      <c r="M12947" s="68"/>
      <c r="N12947" s="4"/>
    </row>
    <row r="12948" spans="2:14">
      <c r="B12948" s="59" t="s">
        <v>22701</v>
      </c>
      <c r="C12948" s="7" t="s">
        <v>22702</v>
      </c>
      <c r="I12948" s="64"/>
      <c r="J12948" s="65"/>
      <c r="K12948" s="10"/>
      <c r="L12948" s="21">
        <v>135.4948275862069</v>
      </c>
      <c r="M12948" s="68"/>
      <c r="N12948" s="4"/>
    </row>
    <row r="12949" spans="2:14">
      <c r="B12949" s="59" t="s">
        <v>22703</v>
      </c>
      <c r="C12949" s="7" t="s">
        <v>22704</v>
      </c>
      <c r="I12949" s="64"/>
      <c r="J12949" s="65"/>
      <c r="K12949" s="10"/>
      <c r="L12949" s="21">
        <v>2123.7672413793102</v>
      </c>
      <c r="M12949" s="68"/>
      <c r="N12949" s="4"/>
    </row>
    <row r="12950" spans="2:14">
      <c r="B12950" s="59" t="s">
        <v>22705</v>
      </c>
      <c r="C12950" s="7" t="s">
        <v>22706</v>
      </c>
      <c r="I12950" s="64"/>
      <c r="J12950" s="65"/>
      <c r="K12950" s="10"/>
      <c r="L12950" s="21">
        <v>2145.5885057471264</v>
      </c>
      <c r="M12950" s="68"/>
      <c r="N12950" s="4"/>
    </row>
    <row r="12951" spans="2:14">
      <c r="B12951" s="59" t="s">
        <v>22707</v>
      </c>
      <c r="C12951" s="7" t="s">
        <v>22708</v>
      </c>
      <c r="I12951" s="64"/>
      <c r="J12951" s="65"/>
      <c r="K12951" s="10"/>
      <c r="L12951" s="21">
        <v>2123.7672413793102</v>
      </c>
      <c r="M12951" s="68"/>
      <c r="N12951" s="4"/>
    </row>
    <row r="12952" spans="2:14">
      <c r="B12952" s="59" t="s">
        <v>22709</v>
      </c>
      <c r="C12952" s="7" t="s">
        <v>22710</v>
      </c>
      <c r="I12952" s="64"/>
      <c r="J12952" s="65"/>
      <c r="K12952" s="10"/>
      <c r="L12952" s="21">
        <v>2145.5885057471264</v>
      </c>
      <c r="M12952" s="68"/>
      <c r="N12952" s="4"/>
    </row>
    <row r="12953" spans="2:14">
      <c r="B12953" s="59" t="s">
        <v>22711</v>
      </c>
      <c r="C12953" s="7" t="s">
        <v>22712</v>
      </c>
      <c r="I12953" s="64"/>
      <c r="J12953" s="65"/>
      <c r="K12953" s="10"/>
      <c r="L12953" s="21">
        <v>363.85689655172416</v>
      </c>
      <c r="M12953" s="68"/>
      <c r="N12953" s="4"/>
    </row>
    <row r="12954" spans="2:14">
      <c r="B12954" s="59" t="s">
        <v>22713</v>
      </c>
      <c r="C12954" s="7" t="s">
        <v>22714</v>
      </c>
      <c r="I12954" s="64"/>
      <c r="J12954" s="65"/>
      <c r="K12954" s="10"/>
      <c r="L12954" s="21">
        <v>304.99022988505749</v>
      </c>
      <c r="M12954" s="68"/>
      <c r="N12954" s="4"/>
    </row>
    <row r="12955" spans="2:14">
      <c r="B12955" s="59" t="s">
        <v>22715</v>
      </c>
      <c r="C12955" s="7" t="s">
        <v>22716</v>
      </c>
      <c r="I12955" s="64"/>
      <c r="J12955" s="65"/>
      <c r="K12955" s="10"/>
      <c r="L12955" s="21">
        <v>405.97701149425285</v>
      </c>
      <c r="M12955" s="68"/>
      <c r="N12955" s="4"/>
    </row>
    <row r="12956" spans="2:14">
      <c r="B12956" s="59" t="s">
        <v>22717</v>
      </c>
      <c r="C12956" s="7" t="s">
        <v>22718</v>
      </c>
      <c r="I12956" s="64"/>
      <c r="J12956" s="65"/>
      <c r="K12956" s="10"/>
      <c r="L12956" s="21">
        <v>275.04942528735631</v>
      </c>
      <c r="M12956" s="68"/>
      <c r="N12956" s="4"/>
    </row>
    <row r="12957" spans="2:14">
      <c r="B12957" s="59" t="s">
        <v>22719</v>
      </c>
      <c r="C12957" s="7" t="s">
        <v>22720</v>
      </c>
      <c r="I12957" s="64"/>
      <c r="J12957" s="65"/>
      <c r="K12957" s="10"/>
      <c r="L12957" s="21">
        <v>365.8867816091954</v>
      </c>
      <c r="M12957" s="68"/>
      <c r="N12957" s="4"/>
    </row>
    <row r="12958" spans="2:14">
      <c r="B12958" s="59" t="s">
        <v>22721</v>
      </c>
      <c r="C12958" s="7" t="s">
        <v>22722</v>
      </c>
      <c r="I12958" s="64"/>
      <c r="J12958" s="65"/>
      <c r="K12958" s="10"/>
      <c r="L12958" s="21">
        <v>76.120689655172413</v>
      </c>
      <c r="M12958" s="68"/>
      <c r="N12958" s="4"/>
    </row>
    <row r="12959" spans="2:14">
      <c r="B12959" s="59" t="s">
        <v>22723</v>
      </c>
      <c r="C12959" s="7" t="s">
        <v>22724</v>
      </c>
      <c r="I12959" s="64"/>
      <c r="J12959" s="65"/>
      <c r="K12959" s="10"/>
      <c r="L12959" s="21">
        <v>107.07643678160919</v>
      </c>
      <c r="M12959" s="68"/>
      <c r="N12959" s="4"/>
    </row>
    <row r="12960" spans="2:14">
      <c r="B12960" s="59" t="s">
        <v>22725</v>
      </c>
      <c r="C12960" s="7" t="s">
        <v>22726</v>
      </c>
      <c r="I12960" s="64"/>
      <c r="J12960" s="65"/>
      <c r="K12960" s="10"/>
      <c r="L12960" s="21">
        <v>118.74827586206898</v>
      </c>
      <c r="M12960" s="68"/>
      <c r="N12960" s="4"/>
    </row>
    <row r="12961" spans="2:14">
      <c r="B12961" s="59" t="s">
        <v>22727</v>
      </c>
      <c r="C12961" s="7" t="s">
        <v>22728</v>
      </c>
      <c r="I12961" s="64"/>
      <c r="J12961" s="65"/>
      <c r="K12961" s="10"/>
      <c r="L12961" s="21">
        <v>168.48045977011495</v>
      </c>
      <c r="M12961" s="68"/>
      <c r="N12961" s="4"/>
    </row>
    <row r="12962" spans="2:14">
      <c r="B12962" s="59" t="s">
        <v>22729</v>
      </c>
      <c r="C12962" s="7" t="s">
        <v>22730</v>
      </c>
      <c r="I12962" s="64"/>
      <c r="J12962" s="65"/>
      <c r="K12962" s="10"/>
      <c r="L12962" s="21">
        <v>1708.6557471264368</v>
      </c>
      <c r="M12962" s="68"/>
      <c r="N12962" s="4"/>
    </row>
    <row r="12963" spans="2:14">
      <c r="B12963" s="59" t="s">
        <v>22731</v>
      </c>
      <c r="C12963" s="7" t="s">
        <v>22732</v>
      </c>
      <c r="I12963" s="64"/>
      <c r="J12963" s="65"/>
      <c r="K12963" s="10"/>
      <c r="L12963" s="21">
        <v>5690.7827586206895</v>
      </c>
      <c r="M12963" s="68"/>
      <c r="N12963" s="4"/>
    </row>
    <row r="12964" spans="2:14">
      <c r="B12964" s="59" t="s">
        <v>22733</v>
      </c>
      <c r="C12964" s="7" t="s">
        <v>22734</v>
      </c>
      <c r="I12964" s="64"/>
      <c r="J12964" s="65"/>
      <c r="K12964" s="10"/>
      <c r="L12964" s="21">
        <v>1708.6557471264368</v>
      </c>
      <c r="M12964" s="68"/>
      <c r="N12964" s="4"/>
    </row>
    <row r="12965" spans="2:14">
      <c r="B12965" s="59" t="s">
        <v>22735</v>
      </c>
      <c r="C12965" s="7" t="s">
        <v>22736</v>
      </c>
      <c r="I12965" s="64"/>
      <c r="J12965" s="65"/>
      <c r="K12965" s="10"/>
      <c r="L12965" s="21">
        <v>5690.7827586206895</v>
      </c>
      <c r="M12965" s="68"/>
      <c r="N12965" s="4"/>
    </row>
    <row r="12966" spans="2:14">
      <c r="B12966" s="59" t="s">
        <v>22737</v>
      </c>
      <c r="C12966" s="7" t="s">
        <v>22738</v>
      </c>
      <c r="I12966" s="64"/>
      <c r="J12966" s="65"/>
      <c r="K12966" s="10"/>
      <c r="L12966" s="21">
        <v>986.52413793103449</v>
      </c>
      <c r="M12966" s="68"/>
      <c r="N12966" s="4"/>
    </row>
    <row r="12967" spans="2:14">
      <c r="B12967" s="59" t="s">
        <v>22739</v>
      </c>
      <c r="C12967" s="7" t="s">
        <v>22740</v>
      </c>
      <c r="I12967" s="64"/>
      <c r="J12967" s="65"/>
      <c r="K12967" s="10"/>
      <c r="L12967" s="21">
        <v>1035.2413793103449</v>
      </c>
      <c r="M12967" s="68"/>
      <c r="N12967" s="4"/>
    </row>
    <row r="12968" spans="2:14">
      <c r="B12968" s="59" t="s">
        <v>22741</v>
      </c>
      <c r="C12968" s="7" t="s">
        <v>22742</v>
      </c>
      <c r="I12968" s="64"/>
      <c r="J12968" s="65"/>
      <c r="K12968" s="10"/>
      <c r="L12968" s="21">
        <v>976.37471264367821</v>
      </c>
      <c r="M12968" s="68"/>
      <c r="N12968" s="4"/>
    </row>
    <row r="12969" spans="2:14">
      <c r="B12969" s="59" t="s">
        <v>22743</v>
      </c>
      <c r="C12969" s="7" t="s">
        <v>22744</v>
      </c>
      <c r="I12969" s="64"/>
      <c r="J12969" s="65"/>
      <c r="K12969" s="10"/>
      <c r="L12969" s="21">
        <v>976.37471264367821</v>
      </c>
      <c r="M12969" s="68"/>
      <c r="N12969" s="4"/>
    </row>
    <row r="12970" spans="2:14">
      <c r="B12970" s="59" t="s">
        <v>22745</v>
      </c>
      <c r="C12970" s="7" t="s">
        <v>22746</v>
      </c>
      <c r="I12970" s="64"/>
      <c r="J12970" s="65"/>
      <c r="K12970" s="10"/>
      <c r="L12970" s="21">
        <v>1182.9155172413793</v>
      </c>
      <c r="M12970" s="68"/>
      <c r="N12970" s="4"/>
    </row>
    <row r="12971" spans="2:14">
      <c r="B12971" s="59" t="s">
        <v>22747</v>
      </c>
      <c r="C12971" s="7" t="s">
        <v>22748</v>
      </c>
      <c r="I12971" s="64"/>
      <c r="J12971" s="65"/>
      <c r="K12971" s="10"/>
      <c r="L12971" s="21">
        <v>976.37471264367821</v>
      </c>
      <c r="M12971" s="68"/>
      <c r="N12971" s="4"/>
    </row>
    <row r="12972" spans="2:14">
      <c r="B12972" s="59" t="s">
        <v>22749</v>
      </c>
      <c r="C12972" s="7" t="s">
        <v>22750</v>
      </c>
      <c r="I12972" s="64"/>
      <c r="J12972" s="65"/>
      <c r="K12972" s="10"/>
      <c r="L12972" s="21">
        <v>1182.9155172413793</v>
      </c>
      <c r="M12972" s="68"/>
      <c r="N12972" s="4"/>
    </row>
    <row r="12973" spans="2:14">
      <c r="B12973" s="59" t="s">
        <v>22751</v>
      </c>
      <c r="C12973" s="7" t="s">
        <v>22752</v>
      </c>
      <c r="I12973" s="64"/>
      <c r="J12973" s="65"/>
      <c r="K12973" s="10"/>
      <c r="L12973" s="21">
        <v>590.69655172413786</v>
      </c>
      <c r="M12973" s="68"/>
      <c r="N12973" s="4"/>
    </row>
    <row r="12974" spans="2:14">
      <c r="B12974" s="59" t="s">
        <v>22753</v>
      </c>
      <c r="C12974" s="7" t="s">
        <v>22754</v>
      </c>
      <c r="I12974" s="64"/>
      <c r="J12974" s="65"/>
      <c r="K12974" s="10"/>
      <c r="L12974" s="21">
        <v>8188.5563218390807</v>
      </c>
      <c r="M12974" s="68"/>
      <c r="N12974" s="4"/>
    </row>
    <row r="12975" spans="2:14">
      <c r="B12975" s="59" t="s">
        <v>22755</v>
      </c>
      <c r="C12975" s="7" t="s">
        <v>22756</v>
      </c>
      <c r="I12975" s="64"/>
      <c r="J12975" s="65"/>
      <c r="K12975" s="10"/>
      <c r="L12975" s="21">
        <v>10826.899425287356</v>
      </c>
      <c r="M12975" s="68"/>
      <c r="N12975" s="4"/>
    </row>
    <row r="12976" spans="2:14">
      <c r="B12976" s="59" t="s">
        <v>22757</v>
      </c>
      <c r="C12976" s="7" t="s">
        <v>22758</v>
      </c>
      <c r="I12976" s="64"/>
      <c r="J12976" s="65"/>
      <c r="K12976" s="10"/>
      <c r="L12976" s="21">
        <v>10118.469540229884</v>
      </c>
      <c r="M12976" s="68"/>
      <c r="N12976" s="4"/>
    </row>
    <row r="12977" spans="2:14">
      <c r="B12977" s="59" t="s">
        <v>22759</v>
      </c>
      <c r="C12977" s="7" t="s">
        <v>22760</v>
      </c>
      <c r="I12977" s="64"/>
      <c r="J12977" s="65"/>
      <c r="K12977" s="10"/>
      <c r="L12977" s="21">
        <v>13373.897701149424</v>
      </c>
      <c r="M12977" s="68"/>
      <c r="N12977" s="4"/>
    </row>
    <row r="12978" spans="2:14">
      <c r="B12978" s="59" t="s">
        <v>22761</v>
      </c>
      <c r="C12978" s="7" t="s">
        <v>22762</v>
      </c>
      <c r="I12978" s="64"/>
      <c r="J12978" s="65"/>
      <c r="K12978" s="10"/>
      <c r="L12978" s="21">
        <v>10443.758620689656</v>
      </c>
      <c r="M12978" s="68"/>
      <c r="N12978" s="4"/>
    </row>
    <row r="12979" spans="2:14">
      <c r="B12979" s="59" t="s">
        <v>22763</v>
      </c>
      <c r="C12979" s="7" t="s">
        <v>22764</v>
      </c>
      <c r="I12979" s="64"/>
      <c r="J12979" s="65"/>
      <c r="K12979" s="10"/>
      <c r="L12979" s="21">
        <v>13819.964942528737</v>
      </c>
      <c r="M12979" s="68"/>
      <c r="N12979" s="4"/>
    </row>
    <row r="12980" spans="2:14">
      <c r="B12980" s="59" t="s">
        <v>22765</v>
      </c>
      <c r="C12980" s="7" t="s">
        <v>22766</v>
      </c>
      <c r="I12980" s="64"/>
      <c r="J12980" s="65"/>
      <c r="K12980" s="10"/>
      <c r="L12980" s="21">
        <v>11389.177586206897</v>
      </c>
      <c r="M12980" s="68"/>
      <c r="N12980" s="4"/>
    </row>
    <row r="12981" spans="2:14">
      <c r="B12981" s="59" t="s">
        <v>22767</v>
      </c>
      <c r="C12981" s="7" t="s">
        <v>22768</v>
      </c>
      <c r="I12981" s="64"/>
      <c r="J12981" s="65"/>
      <c r="K12981" s="10"/>
      <c r="L12981" s="21">
        <v>15055.657471264369</v>
      </c>
      <c r="M12981" s="68"/>
      <c r="N12981" s="4"/>
    </row>
    <row r="12982" spans="2:14">
      <c r="B12982" s="59" t="s">
        <v>22769</v>
      </c>
      <c r="C12982" s="7" t="s">
        <v>22770</v>
      </c>
      <c r="I12982" s="64"/>
      <c r="J12982" s="65"/>
      <c r="K12982" s="10"/>
      <c r="L12982" s="21">
        <v>22167.86724137931</v>
      </c>
      <c r="M12982" s="68"/>
      <c r="N12982" s="4"/>
    </row>
    <row r="12983" spans="2:14">
      <c r="B12983" s="59" t="s">
        <v>22771</v>
      </c>
      <c r="C12983" s="7" t="s">
        <v>22772</v>
      </c>
      <c r="I12983" s="64"/>
      <c r="J12983" s="65"/>
      <c r="K12983" s="10"/>
      <c r="L12983" s="21">
        <v>27906.859770114945</v>
      </c>
      <c r="M12983" s="68"/>
      <c r="N12983" s="4"/>
    </row>
    <row r="12984" spans="2:14">
      <c r="B12984" s="59" t="s">
        <v>22773</v>
      </c>
      <c r="C12984" s="7" t="s">
        <v>22774</v>
      </c>
      <c r="I12984" s="64"/>
      <c r="J12984" s="65"/>
      <c r="K12984" s="10"/>
      <c r="L12984" s="21">
        <v>19829.947126436782</v>
      </c>
      <c r="M12984" s="68"/>
      <c r="N12984" s="4"/>
    </row>
    <row r="12985" spans="2:14">
      <c r="B12985" s="59" t="s">
        <v>22775</v>
      </c>
      <c r="C12985" s="7" t="s">
        <v>22776</v>
      </c>
      <c r="I12985" s="64"/>
      <c r="J12985" s="65"/>
      <c r="K12985" s="10"/>
      <c r="L12985" s="21">
        <v>26242.861494252873</v>
      </c>
      <c r="M12985" s="68"/>
      <c r="N12985" s="4"/>
    </row>
    <row r="12986" spans="2:14">
      <c r="B12986" s="59" t="s">
        <v>22777</v>
      </c>
      <c r="C12986" s="7" t="s">
        <v>22778</v>
      </c>
      <c r="I12986" s="64"/>
      <c r="J12986" s="65"/>
      <c r="K12986" s="10"/>
      <c r="L12986" s="21">
        <v>30178.808620689655</v>
      </c>
      <c r="M12986" s="68"/>
      <c r="N12986" s="4"/>
    </row>
    <row r="12987" spans="2:14">
      <c r="B12987" s="59" t="s">
        <v>22779</v>
      </c>
      <c r="C12987" s="7" t="s">
        <v>22780</v>
      </c>
      <c r="I12987" s="64"/>
      <c r="J12987" s="65"/>
      <c r="K12987" s="10"/>
      <c r="L12987" s="21">
        <v>23784.163218390808</v>
      </c>
      <c r="M12987" s="68"/>
      <c r="N12987" s="4"/>
    </row>
    <row r="12988" spans="2:14">
      <c r="B12988" s="59" t="s">
        <v>22781</v>
      </c>
      <c r="C12988" s="7" t="s">
        <v>22782</v>
      </c>
      <c r="I12988" s="64"/>
      <c r="J12988" s="65"/>
      <c r="K12988" s="10"/>
      <c r="L12988" s="21">
        <v>31445.456896551725</v>
      </c>
      <c r="M12988" s="68"/>
      <c r="N12988" s="4"/>
    </row>
    <row r="12989" spans="2:14">
      <c r="B12989" s="59" t="s">
        <v>22783</v>
      </c>
      <c r="C12989" s="7" t="s">
        <v>22784</v>
      </c>
      <c r="I12989" s="64"/>
      <c r="J12989" s="65"/>
      <c r="K12989" s="10"/>
      <c r="L12989" s="21">
        <v>31767.193678160922</v>
      </c>
      <c r="M12989" s="68"/>
      <c r="N12989" s="4"/>
    </row>
    <row r="12990" spans="2:14">
      <c r="B12990" s="59" t="s">
        <v>22785</v>
      </c>
      <c r="C12990" s="7" t="s">
        <v>22786</v>
      </c>
      <c r="I12990" s="64"/>
      <c r="J12990" s="65"/>
      <c r="K12990" s="10"/>
      <c r="L12990" s="21">
        <v>3619.7925287356325</v>
      </c>
      <c r="M12990" s="68"/>
      <c r="N12990" s="4"/>
    </row>
    <row r="12991" spans="2:14">
      <c r="B12991" s="59" t="s">
        <v>22787</v>
      </c>
      <c r="C12991" s="7" t="s">
        <v>22788</v>
      </c>
      <c r="I12991" s="64"/>
      <c r="J12991" s="65"/>
      <c r="K12991" s="10"/>
      <c r="L12991" s="21">
        <v>4823.0068965517239</v>
      </c>
      <c r="M12991" s="68"/>
      <c r="N12991" s="4"/>
    </row>
    <row r="12992" spans="2:14">
      <c r="B12992" s="59" t="s">
        <v>22789</v>
      </c>
      <c r="C12992" s="7" t="s">
        <v>22790</v>
      </c>
      <c r="I12992" s="64"/>
      <c r="J12992" s="65"/>
      <c r="K12992" s="10"/>
      <c r="L12992" s="21">
        <v>3621.8224137931038</v>
      </c>
      <c r="M12992" s="68"/>
      <c r="N12992" s="4"/>
    </row>
    <row r="12993" spans="2:14">
      <c r="B12993" s="59" t="s">
        <v>22791</v>
      </c>
      <c r="C12993" s="7" t="s">
        <v>22792</v>
      </c>
      <c r="I12993" s="64"/>
      <c r="J12993" s="65"/>
      <c r="K12993" s="10"/>
      <c r="L12993" s="21">
        <v>4829.6040229885057</v>
      </c>
      <c r="M12993" s="68"/>
      <c r="N12993" s="4"/>
    </row>
    <row r="12994" spans="2:14">
      <c r="B12994" s="59" t="s">
        <v>22793</v>
      </c>
      <c r="C12994" s="7" t="s">
        <v>22794</v>
      </c>
      <c r="I12994" s="64"/>
      <c r="J12994" s="65"/>
      <c r="K12994" s="10"/>
      <c r="L12994" s="21">
        <v>3335.1011494252875</v>
      </c>
      <c r="M12994" s="68"/>
      <c r="N12994" s="4"/>
    </row>
    <row r="12995" spans="2:14">
      <c r="B12995" s="59" t="s">
        <v>22795</v>
      </c>
      <c r="C12995" s="7" t="s">
        <v>22796</v>
      </c>
      <c r="I12995" s="64"/>
      <c r="J12995" s="65"/>
      <c r="K12995" s="10"/>
      <c r="L12995" s="21">
        <v>4632.1977011494255</v>
      </c>
      <c r="M12995" s="68"/>
      <c r="N12995" s="4"/>
    </row>
    <row r="12996" spans="2:14">
      <c r="B12996" s="59" t="s">
        <v>22797</v>
      </c>
      <c r="C12996" s="7" t="s">
        <v>22798</v>
      </c>
      <c r="I12996" s="64"/>
      <c r="J12996" s="65"/>
      <c r="K12996" s="10"/>
      <c r="L12996" s="21">
        <v>1942.6000000000001</v>
      </c>
      <c r="M12996" s="68"/>
      <c r="N12996" s="4"/>
    </row>
    <row r="12997" spans="2:14">
      <c r="B12997" s="59" t="s">
        <v>22799</v>
      </c>
      <c r="C12997" s="7" t="s">
        <v>22800</v>
      </c>
      <c r="I12997" s="64"/>
      <c r="J12997" s="65"/>
      <c r="K12997" s="10"/>
      <c r="L12997" s="21">
        <v>2553.5954022988508</v>
      </c>
      <c r="M12997" s="68"/>
      <c r="N12997" s="4"/>
    </row>
    <row r="12998" spans="2:14">
      <c r="B12998" s="59" t="s">
        <v>22801</v>
      </c>
      <c r="C12998" s="7" t="s">
        <v>22802</v>
      </c>
      <c r="I12998" s="64"/>
      <c r="J12998" s="65"/>
      <c r="K12998" s="10"/>
      <c r="L12998" s="21">
        <v>1610.7137931034481</v>
      </c>
      <c r="M12998" s="68"/>
      <c r="N12998" s="4"/>
    </row>
    <row r="12999" spans="2:14">
      <c r="B12999" s="59" t="s">
        <v>22803</v>
      </c>
      <c r="C12999" s="7" t="s">
        <v>22804</v>
      </c>
      <c r="I12999" s="64"/>
      <c r="J12999" s="65"/>
      <c r="K12999" s="10"/>
      <c r="L12999" s="21">
        <v>2146.6034482758623</v>
      </c>
      <c r="M12999" s="68"/>
      <c r="N12999" s="4"/>
    </row>
    <row r="13000" spans="2:14">
      <c r="B13000" s="59" t="s">
        <v>22805</v>
      </c>
      <c r="C13000" s="7" t="s">
        <v>22806</v>
      </c>
      <c r="I13000" s="64"/>
      <c r="J13000" s="65"/>
      <c r="K13000" s="10"/>
      <c r="L13000" s="21">
        <v>162.89827586206897</v>
      </c>
      <c r="M13000" s="68"/>
      <c r="N13000" s="4"/>
    </row>
    <row r="13001" spans="2:14">
      <c r="B13001" s="59" t="s">
        <v>22807</v>
      </c>
      <c r="C13001" s="7" t="s">
        <v>22808</v>
      </c>
      <c r="I13001" s="64"/>
      <c r="J13001" s="65"/>
      <c r="K13001" s="10"/>
      <c r="L13001" s="21">
        <v>215.67528735632183</v>
      </c>
      <c r="M13001" s="68"/>
      <c r="N13001" s="4"/>
    </row>
    <row r="13002" spans="2:14">
      <c r="B13002" s="59" t="s">
        <v>22809</v>
      </c>
      <c r="C13002" s="7" t="s">
        <v>22810</v>
      </c>
      <c r="I13002" s="64"/>
      <c r="J13002" s="65"/>
      <c r="K13002" s="10"/>
      <c r="L13002" s="21">
        <v>3477.7005747126436</v>
      </c>
      <c r="M13002" s="68"/>
      <c r="N13002" s="4"/>
    </row>
    <row r="13003" spans="2:14">
      <c r="B13003" s="59" t="s">
        <v>22811</v>
      </c>
      <c r="C13003" s="7" t="s">
        <v>22812</v>
      </c>
      <c r="I13003" s="64"/>
      <c r="J13003" s="65"/>
      <c r="K13003" s="10"/>
      <c r="L13003" s="21">
        <v>4635.75</v>
      </c>
      <c r="M13003" s="68"/>
      <c r="N13003" s="4"/>
    </row>
    <row r="13004" spans="2:14">
      <c r="B13004" s="59" t="s">
        <v>22813</v>
      </c>
      <c r="C13004" s="7" t="s">
        <v>22814</v>
      </c>
      <c r="I13004" s="64"/>
      <c r="J13004" s="65"/>
      <c r="K13004" s="10"/>
      <c r="L13004" s="21">
        <v>1582.2954022988506</v>
      </c>
      <c r="M13004" s="68"/>
      <c r="N13004" s="4"/>
    </row>
    <row r="13005" spans="2:14">
      <c r="B13005" s="59" t="s">
        <v>22815</v>
      </c>
      <c r="C13005" s="7" t="s">
        <v>22816</v>
      </c>
      <c r="I13005" s="64"/>
      <c r="J13005" s="65"/>
      <c r="K13005" s="10"/>
      <c r="L13005" s="21">
        <v>2146.6034482758623</v>
      </c>
      <c r="M13005" s="68"/>
      <c r="N13005" s="4"/>
    </row>
    <row r="13006" spans="2:14">
      <c r="B13006" s="59" t="s">
        <v>22817</v>
      </c>
      <c r="C13006" s="7" t="s">
        <v>22818</v>
      </c>
      <c r="I13006" s="64"/>
      <c r="J13006" s="65"/>
      <c r="K13006" s="10"/>
      <c r="L13006" s="21">
        <v>1445.2781609195404</v>
      </c>
      <c r="M13006" s="68"/>
      <c r="N13006" s="4"/>
    </row>
    <row r="13007" spans="2:14">
      <c r="B13007" s="59" t="s">
        <v>37293</v>
      </c>
      <c r="C13007" s="7" t="s">
        <v>39464</v>
      </c>
      <c r="I13007" s="64"/>
      <c r="J13007" s="65"/>
      <c r="K13007" s="10"/>
      <c r="L13007" s="21">
        <v>2206.4850574712646</v>
      </c>
      <c r="M13007" s="68"/>
      <c r="N13007" s="4"/>
    </row>
    <row r="13008" spans="2:14">
      <c r="B13008" s="59" t="s">
        <v>22819</v>
      </c>
      <c r="C13008" s="7" t="s">
        <v>22820</v>
      </c>
      <c r="I13008" s="64"/>
      <c r="J13008" s="65"/>
      <c r="K13008" s="10"/>
      <c r="L13008" s="21">
        <v>1597.5195402298853</v>
      </c>
      <c r="M13008" s="68"/>
      <c r="N13008" s="4"/>
    </row>
    <row r="13009" spans="2:14">
      <c r="B13009" s="59" t="s">
        <v>22821</v>
      </c>
      <c r="C13009" s="7" t="s">
        <v>22822</v>
      </c>
      <c r="I13009" s="64"/>
      <c r="J13009" s="65"/>
      <c r="K13009" s="10"/>
      <c r="L13009" s="21">
        <v>2167.9172413793103</v>
      </c>
      <c r="M13009" s="68"/>
      <c r="N13009" s="4"/>
    </row>
    <row r="13010" spans="2:14">
      <c r="B13010" s="59" t="s">
        <v>22823</v>
      </c>
      <c r="C13010" s="7" t="s">
        <v>22824</v>
      </c>
      <c r="I13010" s="64"/>
      <c r="J13010" s="65"/>
      <c r="K13010" s="10"/>
      <c r="L13010" s="21">
        <v>3733.9735632183911</v>
      </c>
      <c r="M13010" s="68"/>
      <c r="N13010" s="4"/>
    </row>
    <row r="13011" spans="2:14">
      <c r="B13011" s="59" t="s">
        <v>22825</v>
      </c>
      <c r="C13011" s="7" t="s">
        <v>22826</v>
      </c>
      <c r="I13011" s="64"/>
      <c r="J13011" s="65"/>
      <c r="K13011" s="10"/>
      <c r="L13011" s="21">
        <v>4852.9477011494255</v>
      </c>
      <c r="M13011" s="68"/>
      <c r="N13011" s="4"/>
    </row>
    <row r="13012" spans="2:14">
      <c r="B13012" s="59" t="s">
        <v>22827</v>
      </c>
      <c r="C13012" s="7" t="s">
        <v>22828</v>
      </c>
      <c r="I13012" s="64"/>
      <c r="J13012" s="65"/>
      <c r="K13012" s="10"/>
      <c r="L13012" s="21">
        <v>5902.3982758620696</v>
      </c>
      <c r="M13012" s="68"/>
      <c r="N13012" s="4"/>
    </row>
    <row r="13013" spans="2:14">
      <c r="B13013" s="59" t="s">
        <v>22829</v>
      </c>
      <c r="C13013" s="7" t="s">
        <v>22830</v>
      </c>
      <c r="I13013" s="64"/>
      <c r="J13013" s="65"/>
      <c r="K13013" s="10"/>
      <c r="L13013" s="21">
        <v>7672.4580459770114</v>
      </c>
      <c r="M13013" s="68"/>
      <c r="N13013" s="4"/>
    </row>
    <row r="13014" spans="2:14">
      <c r="B13014" s="59" t="s">
        <v>22831</v>
      </c>
      <c r="C13014" s="7" t="s">
        <v>22832</v>
      </c>
      <c r="I13014" s="64"/>
      <c r="J13014" s="65"/>
      <c r="K13014" s="10"/>
      <c r="L13014" s="21">
        <v>5902.3982758620696</v>
      </c>
      <c r="M13014" s="68"/>
      <c r="N13014" s="4"/>
    </row>
    <row r="13015" spans="2:14">
      <c r="B13015" s="59" t="s">
        <v>22833</v>
      </c>
      <c r="C13015" s="7" t="s">
        <v>22834</v>
      </c>
      <c r="I13015" s="64"/>
      <c r="J13015" s="65"/>
      <c r="K13015" s="10"/>
      <c r="L13015" s="21">
        <v>7672.4580459770114</v>
      </c>
      <c r="M13015" s="68"/>
      <c r="N13015" s="4"/>
    </row>
    <row r="13016" spans="2:14">
      <c r="B13016" s="59" t="s">
        <v>22835</v>
      </c>
      <c r="C13016" s="7" t="s">
        <v>22836</v>
      </c>
      <c r="I13016" s="64"/>
      <c r="J13016" s="65"/>
      <c r="K13016" s="10"/>
      <c r="L13016" s="21">
        <v>6492.079885057472</v>
      </c>
      <c r="M13016" s="68"/>
      <c r="N13016" s="4"/>
    </row>
    <row r="13017" spans="2:14">
      <c r="B13017" s="59" t="s">
        <v>22837</v>
      </c>
      <c r="C13017" s="7" t="s">
        <v>22838</v>
      </c>
      <c r="I13017" s="64"/>
      <c r="J13017" s="65"/>
      <c r="K13017" s="10"/>
      <c r="L13017" s="21">
        <v>8439.2471264367814</v>
      </c>
      <c r="M13017" s="68"/>
      <c r="N13017" s="4"/>
    </row>
    <row r="13018" spans="2:14">
      <c r="B13018" s="59" t="s">
        <v>22839</v>
      </c>
      <c r="C13018" s="7" t="s">
        <v>22840</v>
      </c>
      <c r="I13018" s="64"/>
      <c r="J13018" s="65"/>
      <c r="K13018" s="10"/>
      <c r="L13018" s="21">
        <v>11803.274137931036</v>
      </c>
      <c r="M13018" s="68"/>
      <c r="N13018" s="4"/>
    </row>
    <row r="13019" spans="2:14">
      <c r="B13019" s="59" t="s">
        <v>22841</v>
      </c>
      <c r="C13019" s="7" t="s">
        <v>22842</v>
      </c>
      <c r="I13019" s="64"/>
      <c r="J13019" s="65"/>
      <c r="K13019" s="10"/>
      <c r="L13019" s="21">
        <v>15342.378735632185</v>
      </c>
      <c r="M13019" s="68"/>
      <c r="N13019" s="4"/>
    </row>
    <row r="13020" spans="2:14">
      <c r="B13020" s="59" t="s">
        <v>22843</v>
      </c>
      <c r="C13020" s="7" t="s">
        <v>22844</v>
      </c>
      <c r="I13020" s="64"/>
      <c r="J13020" s="65"/>
      <c r="K13020" s="10"/>
      <c r="L13020" s="21">
        <v>17644.268390804598</v>
      </c>
      <c r="M13020" s="68"/>
      <c r="N13020" s="4"/>
    </row>
    <row r="13021" spans="2:14">
      <c r="B13021" s="59" t="s">
        <v>22845</v>
      </c>
      <c r="C13021" s="7" t="s">
        <v>22846</v>
      </c>
      <c r="I13021" s="64"/>
      <c r="J13021" s="65"/>
      <c r="K13021" s="10"/>
      <c r="L13021" s="21">
        <v>11803.274137931036</v>
      </c>
      <c r="M13021" s="68"/>
      <c r="N13021" s="4"/>
    </row>
    <row r="13022" spans="2:14">
      <c r="B13022" s="59" t="s">
        <v>22847</v>
      </c>
      <c r="C13022" s="7" t="s">
        <v>22848</v>
      </c>
      <c r="I13022" s="64"/>
      <c r="J13022" s="65"/>
      <c r="K13022" s="10"/>
      <c r="L13022" s="21">
        <v>15342.378735632185</v>
      </c>
      <c r="M13022" s="68"/>
      <c r="N13022" s="4"/>
    </row>
    <row r="13023" spans="2:14">
      <c r="B13023" s="59" t="s">
        <v>22849</v>
      </c>
      <c r="C13023" s="7" t="s">
        <v>22850</v>
      </c>
      <c r="I13023" s="64"/>
      <c r="J13023" s="65"/>
      <c r="K13023" s="10"/>
      <c r="L13023" s="21">
        <v>17644.268390804598</v>
      </c>
      <c r="M13023" s="68"/>
      <c r="N13023" s="4"/>
    </row>
    <row r="13024" spans="2:14">
      <c r="B13024" s="59" t="s">
        <v>22851</v>
      </c>
      <c r="C13024" s="7" t="s">
        <v>22852</v>
      </c>
      <c r="I13024" s="64"/>
      <c r="J13024" s="65"/>
      <c r="K13024" s="10"/>
      <c r="L13024" s="21">
        <v>5226.4465517241379</v>
      </c>
      <c r="M13024" s="68"/>
      <c r="N13024" s="4"/>
    </row>
    <row r="13025" spans="2:14">
      <c r="B13025" s="59" t="s">
        <v>22853</v>
      </c>
      <c r="C13025" s="7" t="s">
        <v>22854</v>
      </c>
      <c r="I13025" s="64"/>
      <c r="J13025" s="65"/>
      <c r="K13025" s="10"/>
      <c r="L13025" s="21">
        <v>6794.5327586206904</v>
      </c>
      <c r="M13025" s="68"/>
      <c r="N13025" s="4"/>
    </row>
    <row r="13026" spans="2:14">
      <c r="B13026" s="59" t="s">
        <v>22855</v>
      </c>
      <c r="C13026" s="7" t="s">
        <v>22856</v>
      </c>
      <c r="I13026" s="64"/>
      <c r="J13026" s="65"/>
      <c r="K13026" s="10"/>
      <c r="L13026" s="21">
        <v>10031.691954022988</v>
      </c>
      <c r="M13026" s="68"/>
      <c r="N13026" s="4"/>
    </row>
    <row r="13027" spans="2:14">
      <c r="B13027" s="59" t="s">
        <v>22857</v>
      </c>
      <c r="C13027" s="7" t="s">
        <v>22858</v>
      </c>
      <c r="I13027" s="64"/>
      <c r="J13027" s="65"/>
      <c r="K13027" s="10"/>
      <c r="L13027" s="21">
        <v>13042.011494252873</v>
      </c>
      <c r="M13027" s="68"/>
      <c r="N13027" s="4"/>
    </row>
    <row r="13028" spans="2:14">
      <c r="B13028" s="59" t="s">
        <v>22859</v>
      </c>
      <c r="C13028" s="7" t="s">
        <v>22860</v>
      </c>
      <c r="I13028" s="64"/>
      <c r="J13028" s="65"/>
      <c r="K13028" s="10"/>
      <c r="L13028" s="21">
        <v>5339.6126436781606</v>
      </c>
      <c r="M13028" s="68"/>
      <c r="N13028" s="4"/>
    </row>
    <row r="13029" spans="2:14">
      <c r="B13029" s="59" t="s">
        <v>22861</v>
      </c>
      <c r="C13029" s="7" t="s">
        <v>22862</v>
      </c>
      <c r="I13029" s="64"/>
      <c r="J13029" s="65"/>
      <c r="K13029" s="10"/>
      <c r="L13029" s="21">
        <v>6939.6695402298847</v>
      </c>
      <c r="M13029" s="68"/>
      <c r="N13029" s="4"/>
    </row>
    <row r="13030" spans="2:14">
      <c r="B13030" s="59" t="s">
        <v>22863</v>
      </c>
      <c r="C13030" s="7" t="s">
        <v>22864</v>
      </c>
      <c r="I13030" s="64"/>
      <c r="J13030" s="65"/>
      <c r="K13030" s="10"/>
      <c r="L13030" s="21">
        <v>6458.0793103448277</v>
      </c>
      <c r="M13030" s="68"/>
      <c r="N13030" s="4"/>
    </row>
    <row r="13031" spans="2:14">
      <c r="B13031" s="59" t="s">
        <v>22865</v>
      </c>
      <c r="C13031" s="7" t="s">
        <v>22866</v>
      </c>
      <c r="I13031" s="64"/>
      <c r="J13031" s="65"/>
      <c r="K13031" s="10"/>
      <c r="L13031" s="21">
        <v>8395.0971264367818</v>
      </c>
      <c r="M13031" s="68"/>
      <c r="N13031" s="4"/>
    </row>
    <row r="13032" spans="2:14">
      <c r="B13032" s="59" t="s">
        <v>22867</v>
      </c>
      <c r="C13032" s="7" t="s">
        <v>22868</v>
      </c>
      <c r="I13032" s="64"/>
      <c r="J13032" s="65"/>
      <c r="K13032" s="10"/>
      <c r="L13032" s="21">
        <v>8852.3287356321835</v>
      </c>
      <c r="M13032" s="68"/>
      <c r="N13032" s="4"/>
    </row>
    <row r="13033" spans="2:14">
      <c r="B13033" s="59" t="s">
        <v>22869</v>
      </c>
      <c r="C13033" s="7" t="s">
        <v>22870</v>
      </c>
      <c r="I13033" s="64"/>
      <c r="J13033" s="65"/>
      <c r="K13033" s="10"/>
      <c r="L13033" s="21">
        <v>11507.925862068967</v>
      </c>
      <c r="M13033" s="68"/>
      <c r="N13033" s="4"/>
    </row>
    <row r="13034" spans="2:14">
      <c r="B13034" s="59" t="s">
        <v>22871</v>
      </c>
      <c r="C13034" s="7" t="s">
        <v>22872</v>
      </c>
      <c r="I13034" s="64"/>
      <c r="J13034" s="65"/>
      <c r="K13034" s="10"/>
      <c r="L13034" s="21">
        <v>8852.3287356321835</v>
      </c>
      <c r="M13034" s="68"/>
      <c r="N13034" s="4"/>
    </row>
    <row r="13035" spans="2:14">
      <c r="B13035" s="59" t="s">
        <v>22873</v>
      </c>
      <c r="C13035" s="7" t="s">
        <v>22874</v>
      </c>
      <c r="I13035" s="64"/>
      <c r="J13035" s="65"/>
      <c r="K13035" s="10"/>
      <c r="L13035" s="21">
        <v>11507.925862068967</v>
      </c>
      <c r="M13035" s="68"/>
      <c r="N13035" s="4"/>
    </row>
    <row r="13036" spans="2:14">
      <c r="B13036" s="59" t="s">
        <v>22875</v>
      </c>
      <c r="C13036" s="7" t="s">
        <v>22876</v>
      </c>
      <c r="I13036" s="64"/>
      <c r="J13036" s="65"/>
      <c r="K13036" s="10"/>
      <c r="L13036" s="21">
        <v>13631.693103448277</v>
      </c>
      <c r="M13036" s="68"/>
      <c r="N13036" s="4"/>
    </row>
    <row r="13037" spans="2:14">
      <c r="B13037" s="59" t="s">
        <v>22877</v>
      </c>
      <c r="C13037" s="7" t="s">
        <v>22878</v>
      </c>
      <c r="I13037" s="64"/>
      <c r="J13037" s="65"/>
      <c r="K13037" s="10"/>
      <c r="L13037" s="21">
        <v>17720.896551724138</v>
      </c>
      <c r="M13037" s="68"/>
      <c r="N13037" s="4"/>
    </row>
    <row r="13038" spans="2:14">
      <c r="B13038" s="59" t="s">
        <v>22879</v>
      </c>
      <c r="C13038" s="7" t="s">
        <v>22880</v>
      </c>
      <c r="I13038" s="64"/>
      <c r="J13038" s="65"/>
      <c r="K13038" s="10"/>
      <c r="L13038" s="21">
        <v>13631.693103448277</v>
      </c>
      <c r="M13038" s="68"/>
      <c r="N13038" s="4"/>
    </row>
    <row r="13039" spans="2:14">
      <c r="B13039" s="59" t="s">
        <v>22881</v>
      </c>
      <c r="C13039" s="7" t="s">
        <v>22882</v>
      </c>
      <c r="I13039" s="64"/>
      <c r="J13039" s="65"/>
      <c r="K13039" s="10"/>
      <c r="L13039" s="21">
        <v>17720.896551724138</v>
      </c>
      <c r="M13039" s="68"/>
      <c r="N13039" s="4"/>
    </row>
    <row r="13040" spans="2:14">
      <c r="B13040" s="59" t="s">
        <v>22883</v>
      </c>
      <c r="C13040" s="7" t="s">
        <v>22884</v>
      </c>
      <c r="I13040" s="64"/>
      <c r="J13040" s="65"/>
      <c r="K13040" s="10"/>
      <c r="L13040" s="21">
        <v>24783.8816091954</v>
      </c>
      <c r="M13040" s="68"/>
      <c r="N13040" s="4"/>
    </row>
    <row r="13041" spans="2:14">
      <c r="B13041" s="59" t="s">
        <v>22885</v>
      </c>
      <c r="C13041" s="7" t="s">
        <v>22886</v>
      </c>
      <c r="I13041" s="64"/>
      <c r="J13041" s="65"/>
      <c r="K13041" s="10"/>
      <c r="L13041" s="21">
        <v>32218.335632183909</v>
      </c>
      <c r="M13041" s="68"/>
      <c r="N13041" s="4"/>
    </row>
    <row r="13042" spans="2:14">
      <c r="B13042" s="59" t="s">
        <v>22887</v>
      </c>
      <c r="C13042" s="7" t="s">
        <v>22888</v>
      </c>
      <c r="I13042" s="64"/>
      <c r="J13042" s="65"/>
      <c r="K13042" s="10"/>
      <c r="L13042" s="21">
        <v>37051.491954022989</v>
      </c>
      <c r="M13042" s="68"/>
      <c r="N13042" s="4"/>
    </row>
    <row r="13043" spans="2:14">
      <c r="B13043" s="59" t="s">
        <v>22889</v>
      </c>
      <c r="C13043" s="7" t="s">
        <v>22890</v>
      </c>
      <c r="I13043" s="64"/>
      <c r="J13043" s="65"/>
      <c r="K13043" s="10"/>
      <c r="L13043" s="21">
        <v>24783.8816091954</v>
      </c>
      <c r="M13043" s="68"/>
      <c r="N13043" s="4"/>
    </row>
    <row r="13044" spans="2:14">
      <c r="B13044" s="59" t="s">
        <v>22891</v>
      </c>
      <c r="C13044" s="7" t="s">
        <v>22892</v>
      </c>
      <c r="I13044" s="64"/>
      <c r="J13044" s="65"/>
      <c r="K13044" s="10"/>
      <c r="L13044" s="21">
        <v>32218.335632183909</v>
      </c>
      <c r="M13044" s="68"/>
      <c r="N13044" s="4"/>
    </row>
    <row r="13045" spans="2:14">
      <c r="B13045" s="59" t="s">
        <v>22893</v>
      </c>
      <c r="C13045" s="7" t="s">
        <v>22894</v>
      </c>
      <c r="I13045" s="64"/>
      <c r="J13045" s="65"/>
      <c r="K13045" s="10"/>
      <c r="L13045" s="21">
        <v>37051.491954022989</v>
      </c>
      <c r="M13045" s="68"/>
      <c r="N13045" s="4"/>
    </row>
    <row r="13046" spans="2:14">
      <c r="B13046" s="59" t="s">
        <v>22895</v>
      </c>
      <c r="C13046" s="7" t="s">
        <v>22896</v>
      </c>
      <c r="I13046" s="64"/>
      <c r="J13046" s="65"/>
      <c r="K13046" s="10"/>
      <c r="L13046" s="21">
        <v>8852.3287356321835</v>
      </c>
      <c r="M13046" s="68"/>
      <c r="N13046" s="4"/>
    </row>
    <row r="13047" spans="2:14">
      <c r="B13047" s="59" t="s">
        <v>22897</v>
      </c>
      <c r="C13047" s="7" t="s">
        <v>22898</v>
      </c>
      <c r="I13047" s="64"/>
      <c r="J13047" s="65"/>
      <c r="K13047" s="10"/>
      <c r="L13047" s="21">
        <v>11507.925862068967</v>
      </c>
      <c r="M13047" s="68"/>
      <c r="N13047" s="4"/>
    </row>
    <row r="13048" spans="2:14">
      <c r="B13048" s="59" t="s">
        <v>22899</v>
      </c>
      <c r="C13048" s="7" t="s">
        <v>22900</v>
      </c>
      <c r="I13048" s="64"/>
      <c r="J13048" s="65"/>
      <c r="K13048" s="10"/>
      <c r="L13048" s="21">
        <v>8852.3287356321835</v>
      </c>
      <c r="M13048" s="68"/>
      <c r="N13048" s="4"/>
    </row>
    <row r="13049" spans="2:14">
      <c r="B13049" s="59" t="s">
        <v>22901</v>
      </c>
      <c r="C13049" s="7" t="s">
        <v>22902</v>
      </c>
      <c r="I13049" s="64"/>
      <c r="J13049" s="65"/>
      <c r="K13049" s="10"/>
      <c r="L13049" s="21">
        <v>11507.925862068967</v>
      </c>
      <c r="M13049" s="68"/>
      <c r="N13049" s="4"/>
    </row>
    <row r="13050" spans="2:14">
      <c r="B13050" s="59" t="s">
        <v>22903</v>
      </c>
      <c r="C13050" s="7" t="s">
        <v>22904</v>
      </c>
      <c r="I13050" s="64"/>
      <c r="J13050" s="65"/>
      <c r="K13050" s="10"/>
      <c r="L13050" s="21">
        <v>13631.693103448277</v>
      </c>
      <c r="M13050" s="68"/>
      <c r="N13050" s="4"/>
    </row>
    <row r="13051" spans="2:14">
      <c r="B13051" s="59" t="s">
        <v>22905</v>
      </c>
      <c r="C13051" s="7" t="s">
        <v>22906</v>
      </c>
      <c r="I13051" s="64"/>
      <c r="J13051" s="65"/>
      <c r="K13051" s="10"/>
      <c r="L13051" s="21">
        <v>17720.896551724138</v>
      </c>
      <c r="M13051" s="68"/>
      <c r="N13051" s="4"/>
    </row>
    <row r="13052" spans="2:14">
      <c r="B13052" s="59" t="s">
        <v>22907</v>
      </c>
      <c r="C13052" s="7" t="s">
        <v>22908</v>
      </c>
      <c r="I13052" s="64"/>
      <c r="J13052" s="65"/>
      <c r="K13052" s="10"/>
      <c r="L13052" s="21">
        <v>13631.693103448277</v>
      </c>
      <c r="M13052" s="68"/>
      <c r="N13052" s="4"/>
    </row>
    <row r="13053" spans="2:14">
      <c r="B13053" s="59" t="s">
        <v>22909</v>
      </c>
      <c r="C13053" s="7" t="s">
        <v>22910</v>
      </c>
      <c r="I13053" s="64"/>
      <c r="J13053" s="65"/>
      <c r="K13053" s="10"/>
      <c r="L13053" s="21">
        <v>17720.896551724138</v>
      </c>
      <c r="M13053" s="68"/>
      <c r="N13053" s="4"/>
    </row>
    <row r="13054" spans="2:14">
      <c r="B13054" s="59" t="s">
        <v>22911</v>
      </c>
      <c r="C13054" s="7" t="s">
        <v>22912</v>
      </c>
      <c r="I13054" s="64"/>
      <c r="J13054" s="65"/>
      <c r="K13054" s="10"/>
      <c r="L13054" s="21">
        <v>24783.8816091954</v>
      </c>
      <c r="M13054" s="68"/>
      <c r="N13054" s="4"/>
    </row>
    <row r="13055" spans="2:14">
      <c r="B13055" s="59" t="s">
        <v>22913</v>
      </c>
      <c r="C13055" s="7" t="s">
        <v>22914</v>
      </c>
      <c r="I13055" s="64"/>
      <c r="J13055" s="65"/>
      <c r="K13055" s="10"/>
      <c r="L13055" s="21">
        <v>32218.335632183909</v>
      </c>
      <c r="M13055" s="68"/>
      <c r="N13055" s="4"/>
    </row>
    <row r="13056" spans="2:14">
      <c r="B13056" s="59" t="s">
        <v>22915</v>
      </c>
      <c r="C13056" s="7" t="s">
        <v>22916</v>
      </c>
      <c r="I13056" s="64"/>
      <c r="J13056" s="65"/>
      <c r="K13056" s="10"/>
      <c r="L13056" s="21">
        <v>37051.491954022989</v>
      </c>
      <c r="M13056" s="68"/>
      <c r="N13056" s="4"/>
    </row>
    <row r="13057" spans="2:14">
      <c r="B13057" s="59" t="s">
        <v>22917</v>
      </c>
      <c r="C13057" s="7" t="s">
        <v>22918</v>
      </c>
      <c r="I13057" s="64"/>
      <c r="J13057" s="65"/>
      <c r="K13057" s="10"/>
      <c r="L13057" s="21">
        <v>24783.8816091954</v>
      </c>
      <c r="M13057" s="68"/>
      <c r="N13057" s="4"/>
    </row>
    <row r="13058" spans="2:14">
      <c r="B13058" s="59" t="s">
        <v>22919</v>
      </c>
      <c r="C13058" s="7" t="s">
        <v>22920</v>
      </c>
      <c r="I13058" s="64"/>
      <c r="J13058" s="65"/>
      <c r="K13058" s="10"/>
      <c r="L13058" s="21">
        <v>32218.335632183909</v>
      </c>
      <c r="M13058" s="68"/>
      <c r="N13058" s="4"/>
    </row>
    <row r="13059" spans="2:14">
      <c r="B13059" s="59" t="s">
        <v>22921</v>
      </c>
      <c r="C13059" s="7" t="s">
        <v>22922</v>
      </c>
      <c r="I13059" s="64"/>
      <c r="J13059" s="65"/>
      <c r="K13059" s="10"/>
      <c r="L13059" s="21">
        <v>37051.491954022989</v>
      </c>
      <c r="M13059" s="68"/>
      <c r="N13059" s="4"/>
    </row>
    <row r="13060" spans="2:14">
      <c r="B13060" s="59" t="s">
        <v>22923</v>
      </c>
      <c r="C13060" s="7" t="s">
        <v>22924</v>
      </c>
      <c r="I13060" s="64"/>
      <c r="J13060" s="65"/>
      <c r="K13060" s="10"/>
      <c r="L13060" s="21">
        <v>3541.6419540229886</v>
      </c>
      <c r="M13060" s="68"/>
      <c r="N13060" s="4"/>
    </row>
    <row r="13061" spans="2:14">
      <c r="B13061" s="59" t="s">
        <v>22925</v>
      </c>
      <c r="C13061" s="7" t="s">
        <v>22926</v>
      </c>
      <c r="I13061" s="64"/>
      <c r="J13061" s="65"/>
      <c r="K13061" s="10"/>
      <c r="L13061" s="21">
        <v>4603.7793103448275</v>
      </c>
      <c r="M13061" s="68"/>
      <c r="N13061" s="4"/>
    </row>
    <row r="13062" spans="2:14">
      <c r="B13062" s="59" t="s">
        <v>22927</v>
      </c>
      <c r="C13062" s="7" t="s">
        <v>22928</v>
      </c>
      <c r="I13062" s="64"/>
      <c r="J13062" s="65"/>
      <c r="K13062" s="10"/>
      <c r="L13062" s="21">
        <v>3895.8568965517243</v>
      </c>
      <c r="M13062" s="68"/>
      <c r="N13062" s="4"/>
    </row>
    <row r="13063" spans="2:14">
      <c r="B13063" s="59" t="s">
        <v>22929</v>
      </c>
      <c r="C13063" s="7" t="s">
        <v>22930</v>
      </c>
      <c r="I13063" s="64"/>
      <c r="J13063" s="65"/>
      <c r="K13063" s="10"/>
      <c r="L13063" s="21">
        <v>5064.0557471264374</v>
      </c>
      <c r="M13063" s="68"/>
      <c r="N13063" s="4"/>
    </row>
    <row r="13064" spans="2:14">
      <c r="B13064" s="59" t="s">
        <v>22931</v>
      </c>
      <c r="C13064" s="7" t="s">
        <v>22932</v>
      </c>
      <c r="I13064" s="64"/>
      <c r="J13064" s="65"/>
      <c r="K13064" s="10"/>
      <c r="L13064" s="21">
        <v>7422.7821839080461</v>
      </c>
      <c r="M13064" s="68"/>
      <c r="N13064" s="4"/>
    </row>
    <row r="13065" spans="2:14">
      <c r="B13065" s="59" t="s">
        <v>22933</v>
      </c>
      <c r="C13065" s="7" t="s">
        <v>22934</v>
      </c>
      <c r="I13065" s="64"/>
      <c r="J13065" s="65"/>
      <c r="K13065" s="10"/>
      <c r="L13065" s="21">
        <v>12061.069540229884</v>
      </c>
      <c r="M13065" s="68"/>
      <c r="N13065" s="4"/>
    </row>
    <row r="13066" spans="2:14">
      <c r="B13066" s="59" t="s">
        <v>22935</v>
      </c>
      <c r="C13066" s="7" t="s">
        <v>22936</v>
      </c>
      <c r="I13066" s="64"/>
      <c r="J13066" s="65"/>
      <c r="K13066" s="10"/>
      <c r="L13066" s="21">
        <v>10206.262068965518</v>
      </c>
      <c r="M13066" s="68"/>
      <c r="N13066" s="4"/>
    </row>
    <row r="13067" spans="2:14">
      <c r="B13067" s="59" t="s">
        <v>22937</v>
      </c>
      <c r="C13067" s="7" t="s">
        <v>22938</v>
      </c>
      <c r="I13067" s="64"/>
      <c r="J13067" s="65"/>
      <c r="K13067" s="10"/>
      <c r="L13067" s="21">
        <v>16699.356896551726</v>
      </c>
      <c r="M13067" s="68"/>
      <c r="N13067" s="4"/>
    </row>
    <row r="13068" spans="2:14">
      <c r="B13068" s="59" t="s">
        <v>22939</v>
      </c>
      <c r="C13068" s="7" t="s">
        <v>22940</v>
      </c>
      <c r="I13068" s="64"/>
      <c r="J13068" s="65"/>
      <c r="K13068" s="10"/>
      <c r="L13068" s="21">
        <v>10206.262068965518</v>
      </c>
      <c r="M13068" s="68"/>
      <c r="N13068" s="4"/>
    </row>
    <row r="13069" spans="2:14">
      <c r="B13069" s="59" t="s">
        <v>37294</v>
      </c>
      <c r="C13069" s="7" t="s">
        <v>39465</v>
      </c>
      <c r="I13069" s="64"/>
      <c r="J13069" s="65"/>
      <c r="K13069" s="10"/>
      <c r="L13069" s="21">
        <v>16699.356896551726</v>
      </c>
      <c r="M13069" s="68"/>
      <c r="N13069" s="4"/>
    </row>
    <row r="13070" spans="2:14">
      <c r="B13070" s="59" t="s">
        <v>22941</v>
      </c>
      <c r="C13070" s="7" t="s">
        <v>22942</v>
      </c>
      <c r="I13070" s="64"/>
      <c r="J13070" s="65"/>
      <c r="K13070" s="10"/>
      <c r="L13070" s="21">
        <v>34344.640229885059</v>
      </c>
      <c r="M13070" s="68"/>
      <c r="N13070" s="4"/>
    </row>
    <row r="13071" spans="2:14">
      <c r="B13071" s="59" t="s">
        <v>22943</v>
      </c>
      <c r="C13071" s="7" t="s">
        <v>22944</v>
      </c>
      <c r="I13071" s="64"/>
      <c r="J13071" s="65"/>
      <c r="K13071" s="10"/>
      <c r="L13071" s="21">
        <v>7556.2471264367823</v>
      </c>
      <c r="M13071" s="68"/>
      <c r="N13071" s="4"/>
    </row>
    <row r="13072" spans="2:14">
      <c r="B13072" s="59" t="s">
        <v>22945</v>
      </c>
      <c r="C13072" s="7" t="s">
        <v>22946</v>
      </c>
      <c r="I13072" s="64"/>
      <c r="J13072" s="65"/>
      <c r="K13072" s="10"/>
      <c r="L13072" s="21">
        <v>12278.267241379312</v>
      </c>
      <c r="M13072" s="68"/>
      <c r="N13072" s="4"/>
    </row>
    <row r="13073" spans="2:14">
      <c r="B13073" s="59" t="s">
        <v>22947</v>
      </c>
      <c r="C13073" s="7" t="s">
        <v>22948</v>
      </c>
      <c r="I13073" s="64"/>
      <c r="J13073" s="65"/>
      <c r="K13073" s="10"/>
      <c r="L13073" s="21">
        <v>10389.966666666667</v>
      </c>
      <c r="M13073" s="68"/>
      <c r="N13073" s="4"/>
    </row>
    <row r="13074" spans="2:14">
      <c r="B13074" s="59" t="s">
        <v>22949</v>
      </c>
      <c r="C13074" s="7" t="s">
        <v>22950</v>
      </c>
      <c r="I13074" s="64"/>
      <c r="J13074" s="65"/>
      <c r="K13074" s="10"/>
      <c r="L13074" s="21">
        <v>16999.779885057473</v>
      </c>
      <c r="M13074" s="68"/>
      <c r="N13074" s="4"/>
    </row>
    <row r="13075" spans="2:14">
      <c r="B13075" s="59" t="s">
        <v>22951</v>
      </c>
      <c r="C13075" s="7" t="s">
        <v>22952</v>
      </c>
      <c r="I13075" s="64"/>
      <c r="J13075" s="65"/>
      <c r="K13075" s="10"/>
      <c r="L13075" s="21">
        <v>10389.966666666667</v>
      </c>
      <c r="M13075" s="68"/>
      <c r="N13075" s="4"/>
    </row>
    <row r="13076" spans="2:14">
      <c r="B13076" s="59" t="s">
        <v>22953</v>
      </c>
      <c r="C13076" s="7" t="s">
        <v>22954</v>
      </c>
      <c r="I13076" s="64"/>
      <c r="J13076" s="65"/>
      <c r="K13076" s="10"/>
      <c r="L13076" s="21">
        <v>16999.779885057473</v>
      </c>
      <c r="M13076" s="68"/>
      <c r="N13076" s="4"/>
    </row>
    <row r="13077" spans="2:14">
      <c r="B13077" s="59" t="s">
        <v>22955</v>
      </c>
      <c r="C13077" s="7" t="s">
        <v>22956</v>
      </c>
      <c r="I13077" s="64"/>
      <c r="J13077" s="65"/>
      <c r="K13077" s="10"/>
      <c r="L13077" s="21">
        <v>9209.0810344827587</v>
      </c>
      <c r="M13077" s="68"/>
      <c r="N13077" s="4"/>
    </row>
    <row r="13078" spans="2:14">
      <c r="B13078" s="59" t="s">
        <v>22957</v>
      </c>
      <c r="C13078" s="7" t="s">
        <v>22958</v>
      </c>
      <c r="I13078" s="64"/>
      <c r="J13078" s="65"/>
      <c r="K13078" s="10"/>
      <c r="L13078" s="21">
        <v>13158.070172413794</v>
      </c>
      <c r="M13078" s="68"/>
      <c r="N13078" s="4"/>
    </row>
    <row r="13079" spans="2:14">
      <c r="B13079" s="59" t="s">
        <v>22959</v>
      </c>
      <c r="C13079" s="7" t="s">
        <v>22960</v>
      </c>
      <c r="I13079" s="64"/>
      <c r="J13079" s="65"/>
      <c r="K13079" s="10"/>
      <c r="L13079" s="21">
        <v>1558.951724137931</v>
      </c>
      <c r="M13079" s="68"/>
      <c r="N13079" s="4"/>
    </row>
    <row r="13080" spans="2:14">
      <c r="B13080" s="59" t="s">
        <v>22961</v>
      </c>
      <c r="C13080" s="7" t="s">
        <v>22962</v>
      </c>
      <c r="I13080" s="64"/>
      <c r="J13080" s="65"/>
      <c r="K13080" s="10"/>
      <c r="L13080" s="21">
        <v>1046.4057471264368</v>
      </c>
      <c r="M13080" s="68"/>
      <c r="N13080" s="4"/>
    </row>
    <row r="13081" spans="2:14">
      <c r="B13081" s="59" t="s">
        <v>22963</v>
      </c>
      <c r="C13081" s="7" t="s">
        <v>22964</v>
      </c>
      <c r="I13081" s="64"/>
      <c r="J13081" s="65"/>
      <c r="K13081" s="10"/>
      <c r="L13081" s="21">
        <v>1046.4057471264368</v>
      </c>
      <c r="M13081" s="68"/>
      <c r="N13081" s="4"/>
    </row>
    <row r="13082" spans="2:14">
      <c r="B13082" s="59" t="s">
        <v>22965</v>
      </c>
      <c r="C13082" s="7" t="s">
        <v>22966</v>
      </c>
      <c r="I13082" s="64"/>
      <c r="J13082" s="65"/>
      <c r="K13082" s="10"/>
      <c r="L13082" s="21">
        <v>1065.182183908046</v>
      </c>
      <c r="M13082" s="68"/>
      <c r="N13082" s="4"/>
    </row>
    <row r="13083" spans="2:14">
      <c r="B13083" s="59" t="s">
        <v>22967</v>
      </c>
      <c r="C13083" s="7" t="s">
        <v>22968</v>
      </c>
      <c r="I13083" s="64"/>
      <c r="J13083" s="65"/>
      <c r="K13083" s="10"/>
      <c r="L13083" s="21">
        <v>1742.6563218390806</v>
      </c>
      <c r="M13083" s="68"/>
      <c r="N13083" s="4"/>
    </row>
    <row r="13084" spans="2:14">
      <c r="B13084" s="59" t="s">
        <v>22969</v>
      </c>
      <c r="C13084" s="7" t="s">
        <v>22970</v>
      </c>
      <c r="I13084" s="64"/>
      <c r="J13084" s="65"/>
      <c r="K13084" s="10"/>
      <c r="L13084" s="21">
        <v>6138.8798850574713</v>
      </c>
      <c r="M13084" s="68"/>
      <c r="N13084" s="4"/>
    </row>
    <row r="13085" spans="2:14">
      <c r="B13085" s="59" t="s">
        <v>22971</v>
      </c>
      <c r="C13085" s="7" t="s">
        <v>22972</v>
      </c>
      <c r="I13085" s="64"/>
      <c r="J13085" s="65"/>
      <c r="K13085" s="10"/>
      <c r="L13085" s="21">
        <v>1538.1454022988505</v>
      </c>
      <c r="M13085" s="68"/>
      <c r="N13085" s="4"/>
    </row>
    <row r="13086" spans="2:14">
      <c r="B13086" s="59" t="s">
        <v>22973</v>
      </c>
      <c r="C13086" s="7" t="s">
        <v>22974</v>
      </c>
      <c r="I13086" s="64"/>
      <c r="J13086" s="65"/>
      <c r="K13086" s="10"/>
      <c r="L13086" s="21">
        <v>1538.1454022988505</v>
      </c>
      <c r="M13086" s="68"/>
      <c r="N13086" s="4"/>
    </row>
    <row r="13087" spans="2:14">
      <c r="B13087" s="59" t="s">
        <v>22975</v>
      </c>
      <c r="C13087" s="7" t="s">
        <v>22976</v>
      </c>
      <c r="I13087" s="64"/>
      <c r="J13087" s="65"/>
      <c r="K13087" s="10"/>
      <c r="L13087" s="21">
        <v>9919.5408045977019</v>
      </c>
      <c r="M13087" s="68"/>
      <c r="N13087" s="4"/>
    </row>
    <row r="13088" spans="2:14">
      <c r="B13088" s="59" t="s">
        <v>22977</v>
      </c>
      <c r="C13088" s="7" t="s">
        <v>22978</v>
      </c>
      <c r="I13088" s="64"/>
      <c r="J13088" s="65"/>
      <c r="K13088" s="10"/>
      <c r="L13088" s="21">
        <v>7696.8166666666666</v>
      </c>
      <c r="M13088" s="68"/>
      <c r="N13088" s="4"/>
    </row>
    <row r="13089" spans="2:14">
      <c r="B13089" s="59" t="s">
        <v>22979</v>
      </c>
      <c r="C13089" s="7" t="s">
        <v>22980</v>
      </c>
      <c r="I13089" s="64"/>
      <c r="J13089" s="65"/>
      <c r="K13089" s="10"/>
      <c r="L13089" s="21">
        <v>15119.598850574712</v>
      </c>
      <c r="M13089" s="68"/>
      <c r="N13089" s="4"/>
    </row>
    <row r="13090" spans="2:14">
      <c r="B13090" s="59" t="s">
        <v>22981</v>
      </c>
      <c r="C13090" s="7" t="s">
        <v>22982</v>
      </c>
      <c r="I13090" s="64"/>
      <c r="J13090" s="65"/>
      <c r="K13090" s="10"/>
      <c r="L13090" s="21">
        <v>7696.8166666666666</v>
      </c>
      <c r="M13090" s="68"/>
      <c r="N13090" s="4"/>
    </row>
    <row r="13091" spans="2:14">
      <c r="B13091" s="59" t="s">
        <v>22983</v>
      </c>
      <c r="C13091" s="7" t="s">
        <v>22984</v>
      </c>
      <c r="I13091" s="64"/>
      <c r="J13091" s="65"/>
      <c r="K13091" s="10"/>
      <c r="L13091" s="21">
        <v>15119.598850574712</v>
      </c>
      <c r="M13091" s="68"/>
      <c r="N13091" s="4"/>
    </row>
    <row r="13092" spans="2:14">
      <c r="B13092" s="59" t="s">
        <v>22985</v>
      </c>
      <c r="C13092" s="7" t="s">
        <v>22986</v>
      </c>
      <c r="I13092" s="64"/>
      <c r="J13092" s="65"/>
      <c r="K13092" s="10"/>
      <c r="L13092" s="21">
        <v>7696.8166666666666</v>
      </c>
      <c r="M13092" s="68"/>
      <c r="N13092" s="4"/>
    </row>
    <row r="13093" spans="2:14">
      <c r="B13093" s="59" t="s">
        <v>22987</v>
      </c>
      <c r="C13093" s="7" t="s">
        <v>22988</v>
      </c>
      <c r="I13093" s="64"/>
      <c r="J13093" s="65"/>
      <c r="K13093" s="10"/>
      <c r="L13093" s="21">
        <v>15119.598850574712</v>
      </c>
      <c r="M13093" s="68"/>
      <c r="N13093" s="4"/>
    </row>
    <row r="13094" spans="2:14">
      <c r="B13094" s="59" t="s">
        <v>22989</v>
      </c>
      <c r="C13094" s="7" t="s">
        <v>22990</v>
      </c>
      <c r="I13094" s="64"/>
      <c r="J13094" s="65"/>
      <c r="K13094" s="10"/>
      <c r="L13094" s="21">
        <v>7696.8166666666666</v>
      </c>
      <c r="M13094" s="68"/>
      <c r="N13094" s="4"/>
    </row>
    <row r="13095" spans="2:14">
      <c r="B13095" s="59" t="s">
        <v>22991</v>
      </c>
      <c r="C13095" s="7" t="s">
        <v>22992</v>
      </c>
      <c r="I13095" s="64"/>
      <c r="J13095" s="65"/>
      <c r="K13095" s="10"/>
      <c r="L13095" s="21">
        <v>15119.598850574712</v>
      </c>
      <c r="M13095" s="68"/>
      <c r="N13095" s="4"/>
    </row>
    <row r="13096" spans="2:14">
      <c r="B13096" s="59" t="s">
        <v>22993</v>
      </c>
      <c r="C13096" s="7" t="s">
        <v>22994</v>
      </c>
      <c r="I13096" s="64"/>
      <c r="J13096" s="65"/>
      <c r="K13096" s="10"/>
      <c r="L13096" s="21">
        <v>3510.1787356321843</v>
      </c>
      <c r="M13096" s="68"/>
      <c r="N13096" s="4"/>
    </row>
    <row r="13097" spans="2:14">
      <c r="B13097" s="59" t="s">
        <v>22995</v>
      </c>
      <c r="C13097" s="7" t="s">
        <v>22996</v>
      </c>
      <c r="I13097" s="64"/>
      <c r="J13097" s="65"/>
      <c r="K13097" s="10"/>
      <c r="L13097" s="21">
        <v>1064.1672413793103</v>
      </c>
      <c r="M13097" s="68"/>
      <c r="N13097" s="4"/>
    </row>
    <row r="13098" spans="2:14">
      <c r="B13098" s="59" t="s">
        <v>22997</v>
      </c>
      <c r="C13098" s="7" t="s">
        <v>22998</v>
      </c>
      <c r="I13098" s="64"/>
      <c r="J13098" s="65"/>
      <c r="K13098" s="10"/>
      <c r="L13098" s="21">
        <v>5571.019540229885</v>
      </c>
      <c r="M13098" s="68"/>
      <c r="N13098" s="4"/>
    </row>
    <row r="13099" spans="2:14">
      <c r="B13099" s="59" t="s">
        <v>22999</v>
      </c>
      <c r="C13099" s="7" t="s">
        <v>23000</v>
      </c>
      <c r="I13099" s="64"/>
      <c r="J13099" s="65"/>
      <c r="K13099" s="10"/>
      <c r="L13099" s="21">
        <v>7728.7873563218391</v>
      </c>
      <c r="M13099" s="68"/>
      <c r="N13099" s="4"/>
    </row>
    <row r="13100" spans="2:14">
      <c r="B13100" s="59" t="s">
        <v>23001</v>
      </c>
      <c r="C13100" s="7" t="s">
        <v>23002</v>
      </c>
      <c r="I13100" s="64"/>
      <c r="J13100" s="65"/>
      <c r="K13100" s="10"/>
      <c r="L13100" s="21">
        <v>13050.131034482758</v>
      </c>
      <c r="M13100" s="68"/>
      <c r="N13100" s="4"/>
    </row>
    <row r="13101" spans="2:14">
      <c r="B13101" s="59" t="s">
        <v>23003</v>
      </c>
      <c r="C13101" s="7" t="s">
        <v>23004</v>
      </c>
      <c r="I13101" s="64"/>
      <c r="J13101" s="65"/>
      <c r="K13101" s="10"/>
      <c r="L13101" s="21">
        <v>6963.5206896551726</v>
      </c>
      <c r="M13101" s="68"/>
      <c r="N13101" s="4"/>
    </row>
    <row r="13102" spans="2:14">
      <c r="B13102" s="59" t="s">
        <v>23005</v>
      </c>
      <c r="C13102" s="7" t="s">
        <v>23006</v>
      </c>
      <c r="I13102" s="64"/>
      <c r="J13102" s="65"/>
      <c r="K13102" s="10"/>
      <c r="L13102" s="21">
        <v>9123.8258620689649</v>
      </c>
      <c r="M13102" s="68"/>
      <c r="N13102" s="4"/>
    </row>
    <row r="13103" spans="2:14">
      <c r="B13103" s="59" t="s">
        <v>23007</v>
      </c>
      <c r="C13103" s="7" t="s">
        <v>23008</v>
      </c>
      <c r="I13103" s="64"/>
      <c r="J13103" s="65"/>
      <c r="K13103" s="10"/>
      <c r="L13103" s="21">
        <v>16312.156321839082</v>
      </c>
      <c r="M13103" s="68"/>
      <c r="N13103" s="4"/>
    </row>
    <row r="13104" spans="2:14">
      <c r="B13104" s="59" t="s">
        <v>23009</v>
      </c>
      <c r="C13104" s="7" t="s">
        <v>23010</v>
      </c>
      <c r="I13104" s="64"/>
      <c r="J13104" s="65"/>
      <c r="K13104" s="10"/>
      <c r="L13104" s="21">
        <v>32412.189655172413</v>
      </c>
      <c r="M13104" s="68"/>
      <c r="N13104" s="4"/>
    </row>
    <row r="13105" spans="2:14">
      <c r="B13105" s="59" t="s">
        <v>23011</v>
      </c>
      <c r="C13105" s="7" t="s">
        <v>23012</v>
      </c>
      <c r="I13105" s="64"/>
      <c r="J13105" s="65"/>
      <c r="K13105" s="10"/>
      <c r="L13105" s="21">
        <v>33210.441954022986</v>
      </c>
      <c r="M13105" s="68"/>
      <c r="N13105" s="4"/>
    </row>
    <row r="13106" spans="2:14">
      <c r="B13106" s="59" t="s">
        <v>23013</v>
      </c>
      <c r="C13106" s="7" t="s">
        <v>23014</v>
      </c>
      <c r="I13106" s="64"/>
      <c r="J13106" s="65"/>
      <c r="K13106" s="10"/>
      <c r="L13106" s="21">
        <v>33515.939655172413</v>
      </c>
      <c r="M13106" s="68"/>
      <c r="N13106" s="4"/>
    </row>
    <row r="13107" spans="2:14">
      <c r="B13107" s="59" t="s">
        <v>23015</v>
      </c>
      <c r="C13107" s="7" t="s">
        <v>23016</v>
      </c>
      <c r="I13107" s="64"/>
      <c r="J13107" s="65"/>
      <c r="K13107" s="10"/>
      <c r="L13107" s="21">
        <v>37529.529885057469</v>
      </c>
      <c r="M13107" s="68"/>
      <c r="N13107" s="4"/>
    </row>
    <row r="13108" spans="2:14">
      <c r="B13108" s="59" t="s">
        <v>23017</v>
      </c>
      <c r="C13108" s="7" t="s">
        <v>23018</v>
      </c>
      <c r="I13108" s="64"/>
      <c r="J13108" s="65"/>
      <c r="K13108" s="10"/>
      <c r="L13108" s="21">
        <v>7088.8660919540234</v>
      </c>
      <c r="M13108" s="68"/>
      <c r="N13108" s="4"/>
    </row>
    <row r="13109" spans="2:14">
      <c r="B13109" s="59" t="s">
        <v>23019</v>
      </c>
      <c r="C13109" s="7" t="s">
        <v>23020</v>
      </c>
      <c r="I13109" s="64"/>
      <c r="J13109" s="65"/>
      <c r="K13109" s="10"/>
      <c r="L13109" s="21">
        <v>9123.8258620689649</v>
      </c>
      <c r="M13109" s="68"/>
      <c r="N13109" s="4"/>
    </row>
    <row r="13110" spans="2:14">
      <c r="B13110" s="59" t="s">
        <v>23021</v>
      </c>
      <c r="C13110" s="7" t="s">
        <v>23022</v>
      </c>
      <c r="I13110" s="64"/>
      <c r="J13110" s="65"/>
      <c r="K13110" s="10"/>
      <c r="L13110" s="21">
        <v>16605.982183908047</v>
      </c>
      <c r="M13110" s="68"/>
      <c r="N13110" s="4"/>
    </row>
    <row r="13111" spans="2:14">
      <c r="B13111" s="59" t="s">
        <v>23023</v>
      </c>
      <c r="C13111" s="7" t="s">
        <v>23024</v>
      </c>
      <c r="I13111" s="64"/>
      <c r="J13111" s="65"/>
      <c r="K13111" s="10"/>
      <c r="L13111" s="21">
        <v>32412.189655172413</v>
      </c>
      <c r="M13111" s="68"/>
      <c r="N13111" s="4"/>
    </row>
    <row r="13112" spans="2:14">
      <c r="B13112" s="59" t="s">
        <v>23025</v>
      </c>
      <c r="C13112" s="7" t="s">
        <v>23026</v>
      </c>
      <c r="I13112" s="64"/>
      <c r="J13112" s="65"/>
      <c r="K13112" s="10"/>
      <c r="L13112" s="21">
        <v>33210.441954022986</v>
      </c>
      <c r="M13112" s="68"/>
      <c r="N13112" s="4"/>
    </row>
    <row r="13113" spans="2:14">
      <c r="B13113" s="59" t="s">
        <v>23027</v>
      </c>
      <c r="C13113" s="7" t="s">
        <v>23028</v>
      </c>
      <c r="I13113" s="64"/>
      <c r="J13113" s="65"/>
      <c r="K13113" s="10"/>
      <c r="L13113" s="21">
        <v>34118.308045977014</v>
      </c>
      <c r="M13113" s="68"/>
      <c r="N13113" s="4"/>
    </row>
    <row r="13114" spans="2:14">
      <c r="B13114" s="59" t="s">
        <v>23029</v>
      </c>
      <c r="C13114" s="7" t="s">
        <v>23030</v>
      </c>
      <c r="I13114" s="64"/>
      <c r="J13114" s="65"/>
      <c r="K13114" s="10"/>
      <c r="L13114" s="21">
        <v>37529.529885057469</v>
      </c>
      <c r="M13114" s="68"/>
      <c r="N13114" s="4"/>
    </row>
    <row r="13115" spans="2:14">
      <c r="B13115" s="59" t="s">
        <v>23031</v>
      </c>
      <c r="C13115" s="7" t="s">
        <v>23032</v>
      </c>
      <c r="I13115" s="64"/>
      <c r="J13115" s="65"/>
      <c r="K13115" s="10"/>
      <c r="L13115" s="21">
        <v>39674.103448275862</v>
      </c>
      <c r="M13115" s="68"/>
      <c r="N13115" s="4"/>
    </row>
    <row r="13116" spans="2:14">
      <c r="B13116" s="59" t="s">
        <v>23033</v>
      </c>
      <c r="C13116" s="7" t="s">
        <v>23034</v>
      </c>
      <c r="I13116" s="64"/>
      <c r="J13116" s="65"/>
      <c r="K13116" s="10"/>
      <c r="L13116" s="21">
        <v>371.97643678160921</v>
      </c>
      <c r="M13116" s="68"/>
      <c r="N13116" s="4"/>
    </row>
    <row r="13117" spans="2:14">
      <c r="B13117" s="59" t="s">
        <v>23035</v>
      </c>
      <c r="C13117" s="7" t="s">
        <v>23036</v>
      </c>
      <c r="I13117" s="64"/>
      <c r="J13117" s="65"/>
      <c r="K13117" s="10"/>
      <c r="L13117" s="21">
        <v>371.97643678160921</v>
      </c>
      <c r="M13117" s="68"/>
      <c r="N13117" s="4"/>
    </row>
    <row r="13118" spans="2:14">
      <c r="B13118" s="59" t="s">
        <v>23037</v>
      </c>
      <c r="C13118" s="7" t="s">
        <v>23038</v>
      </c>
      <c r="I13118" s="64"/>
      <c r="J13118" s="65"/>
      <c r="K13118" s="10"/>
      <c r="L13118" s="21">
        <v>371.97643678160921</v>
      </c>
      <c r="M13118" s="68"/>
      <c r="N13118" s="4"/>
    </row>
    <row r="13119" spans="2:14">
      <c r="B13119" s="59" t="s">
        <v>23039</v>
      </c>
      <c r="C13119" s="7" t="s">
        <v>23040</v>
      </c>
      <c r="I13119" s="64"/>
      <c r="J13119" s="65"/>
      <c r="K13119" s="10"/>
      <c r="L13119" s="21">
        <v>371.97643678160921</v>
      </c>
      <c r="M13119" s="68"/>
      <c r="N13119" s="4"/>
    </row>
    <row r="13120" spans="2:14">
      <c r="B13120" s="59" t="s">
        <v>23041</v>
      </c>
      <c r="C13120" s="7" t="s">
        <v>23042</v>
      </c>
      <c r="I13120" s="64"/>
      <c r="J13120" s="65"/>
      <c r="K13120" s="10"/>
      <c r="L13120" s="21">
        <v>371.97643678160921</v>
      </c>
      <c r="M13120" s="68"/>
      <c r="N13120" s="4"/>
    </row>
    <row r="13121" spans="2:14">
      <c r="B13121" s="59" t="s">
        <v>23043</v>
      </c>
      <c r="C13121" s="7" t="s">
        <v>23044</v>
      </c>
      <c r="I13121" s="64"/>
      <c r="J13121" s="65"/>
      <c r="K13121" s="10"/>
      <c r="L13121" s="21">
        <v>371.97643678160921</v>
      </c>
      <c r="M13121" s="68"/>
      <c r="N13121" s="4"/>
    </row>
    <row r="13122" spans="2:14">
      <c r="B13122" s="59" t="s">
        <v>23045</v>
      </c>
      <c r="C13122" s="7" t="s">
        <v>23046</v>
      </c>
      <c r="I13122" s="64"/>
      <c r="J13122" s="65"/>
      <c r="K13122" s="10"/>
      <c r="L13122" s="21">
        <v>371.97643678160921</v>
      </c>
      <c r="M13122" s="68"/>
      <c r="N13122" s="4"/>
    </row>
    <row r="13123" spans="2:14">
      <c r="B13123" s="59" t="s">
        <v>23047</v>
      </c>
      <c r="C13123" s="7" t="s">
        <v>23048</v>
      </c>
      <c r="I13123" s="64"/>
      <c r="J13123" s="65"/>
      <c r="K13123" s="10"/>
      <c r="L13123" s="21">
        <v>371.97643678160921</v>
      </c>
      <c r="M13123" s="68"/>
      <c r="N13123" s="4"/>
    </row>
    <row r="13124" spans="2:14">
      <c r="B13124" s="59" t="s">
        <v>23049</v>
      </c>
      <c r="C13124" s="7" t="s">
        <v>23050</v>
      </c>
      <c r="I13124" s="64"/>
      <c r="J13124" s="65"/>
      <c r="K13124" s="10"/>
      <c r="L13124" s="21">
        <v>371.97643678160921</v>
      </c>
      <c r="M13124" s="68"/>
      <c r="N13124" s="4"/>
    </row>
    <row r="13125" spans="2:14">
      <c r="B13125" s="59" t="s">
        <v>23051</v>
      </c>
      <c r="C13125" s="7" t="s">
        <v>23052</v>
      </c>
      <c r="I13125" s="64"/>
      <c r="J13125" s="65"/>
      <c r="K13125" s="10"/>
      <c r="L13125" s="21">
        <v>371.97643678160921</v>
      </c>
      <c r="M13125" s="68"/>
      <c r="N13125" s="4"/>
    </row>
    <row r="13126" spans="2:14">
      <c r="B13126" s="59" t="s">
        <v>23053</v>
      </c>
      <c r="C13126" s="7" t="s">
        <v>23054</v>
      </c>
      <c r="I13126" s="64"/>
      <c r="J13126" s="65"/>
      <c r="K13126" s="10"/>
      <c r="L13126" s="21">
        <v>371.97643678160921</v>
      </c>
      <c r="M13126" s="68"/>
      <c r="N13126" s="4"/>
    </row>
    <row r="13127" spans="2:14">
      <c r="B13127" s="59" t="s">
        <v>23055</v>
      </c>
      <c r="C13127" s="7" t="s">
        <v>23056</v>
      </c>
      <c r="I13127" s="64"/>
      <c r="J13127" s="65"/>
      <c r="K13127" s="10"/>
      <c r="L13127" s="21">
        <v>371.97643678160921</v>
      </c>
      <c r="M13127" s="68"/>
      <c r="N13127" s="4"/>
    </row>
    <row r="13128" spans="2:14">
      <c r="B13128" s="59" t="s">
        <v>23057</v>
      </c>
      <c r="C13128" s="7" t="s">
        <v>23058</v>
      </c>
      <c r="I13128" s="64"/>
      <c r="J13128" s="65"/>
      <c r="K13128" s="10"/>
      <c r="L13128" s="21">
        <v>371.97643678160921</v>
      </c>
      <c r="M13128" s="68"/>
      <c r="N13128" s="4"/>
    </row>
    <row r="13129" spans="2:14">
      <c r="B13129" s="59" t="s">
        <v>23059</v>
      </c>
      <c r="C13129" s="7" t="s">
        <v>23060</v>
      </c>
      <c r="I13129" s="64"/>
      <c r="J13129" s="65"/>
      <c r="K13129" s="10"/>
      <c r="L13129" s="21">
        <v>371.97643678160921</v>
      </c>
      <c r="M13129" s="68"/>
      <c r="N13129" s="4"/>
    </row>
    <row r="13130" spans="2:14">
      <c r="B13130" s="59" t="s">
        <v>23061</v>
      </c>
      <c r="C13130" s="7" t="s">
        <v>23062</v>
      </c>
      <c r="I13130" s="64"/>
      <c r="J13130" s="65"/>
      <c r="K13130" s="10"/>
      <c r="L13130" s="21">
        <v>371.97643678160921</v>
      </c>
      <c r="M13130" s="68"/>
      <c r="N13130" s="4"/>
    </row>
    <row r="13131" spans="2:14">
      <c r="B13131" s="59" t="s">
        <v>23063</v>
      </c>
      <c r="C13131" s="7" t="s">
        <v>23064</v>
      </c>
      <c r="I13131" s="64"/>
      <c r="J13131" s="65"/>
      <c r="K13131" s="10"/>
      <c r="L13131" s="21">
        <v>724.66896551724142</v>
      </c>
      <c r="M13131" s="68"/>
      <c r="N13131" s="4"/>
    </row>
    <row r="13132" spans="2:14">
      <c r="B13132" s="59" t="s">
        <v>23065</v>
      </c>
      <c r="C13132" s="7" t="s">
        <v>23066</v>
      </c>
      <c r="I13132" s="64"/>
      <c r="J13132" s="65"/>
      <c r="K13132" s="10"/>
      <c r="L13132" s="21">
        <v>724.66896551724142</v>
      </c>
      <c r="M13132" s="68"/>
      <c r="N13132" s="4"/>
    </row>
    <row r="13133" spans="2:14">
      <c r="B13133" s="59" t="s">
        <v>23067</v>
      </c>
      <c r="C13133" s="7" t="s">
        <v>23068</v>
      </c>
      <c r="I13133" s="64"/>
      <c r="J13133" s="65"/>
      <c r="K13133" s="10"/>
      <c r="L13133" s="21">
        <v>724.66896551724142</v>
      </c>
      <c r="M13133" s="68"/>
      <c r="N13133" s="4"/>
    </row>
    <row r="13134" spans="2:14">
      <c r="B13134" s="59" t="s">
        <v>23069</v>
      </c>
      <c r="C13134" s="7" t="s">
        <v>23070</v>
      </c>
      <c r="I13134" s="64"/>
      <c r="J13134" s="65"/>
      <c r="K13134" s="10"/>
      <c r="L13134" s="21">
        <v>724.66896551724142</v>
      </c>
      <c r="M13134" s="68"/>
      <c r="N13134" s="4"/>
    </row>
    <row r="13135" spans="2:14">
      <c r="B13135" s="59" t="s">
        <v>23071</v>
      </c>
      <c r="C13135" s="7" t="s">
        <v>23072</v>
      </c>
      <c r="I13135" s="64"/>
      <c r="J13135" s="65"/>
      <c r="K13135" s="10"/>
      <c r="L13135" s="21">
        <v>724.66896551724142</v>
      </c>
      <c r="M13135" s="68"/>
      <c r="N13135" s="4"/>
    </row>
    <row r="13136" spans="2:14">
      <c r="B13136" s="59" t="s">
        <v>23073</v>
      </c>
      <c r="C13136" s="7" t="s">
        <v>23074</v>
      </c>
      <c r="I13136" s="64"/>
      <c r="J13136" s="65"/>
      <c r="K13136" s="10"/>
      <c r="L13136" s="21">
        <v>724.66896551724142</v>
      </c>
      <c r="M13136" s="68"/>
      <c r="N13136" s="4"/>
    </row>
    <row r="13137" spans="2:14">
      <c r="B13137" s="59" t="s">
        <v>23075</v>
      </c>
      <c r="C13137" s="7" t="s">
        <v>23076</v>
      </c>
      <c r="I13137" s="64"/>
      <c r="J13137" s="65"/>
      <c r="K13137" s="10"/>
      <c r="L13137" s="21">
        <v>724.66896551724142</v>
      </c>
      <c r="M13137" s="68"/>
      <c r="N13137" s="4"/>
    </row>
    <row r="13138" spans="2:14">
      <c r="B13138" s="59" t="s">
        <v>23077</v>
      </c>
      <c r="C13138" s="7" t="s">
        <v>23078</v>
      </c>
      <c r="I13138" s="64"/>
      <c r="J13138" s="65"/>
      <c r="K13138" s="10"/>
      <c r="L13138" s="21">
        <v>724.66896551724142</v>
      </c>
      <c r="M13138" s="68"/>
      <c r="N13138" s="4"/>
    </row>
    <row r="13139" spans="2:14">
      <c r="B13139" s="59" t="s">
        <v>23079</v>
      </c>
      <c r="C13139" s="7" t="s">
        <v>23080</v>
      </c>
      <c r="I13139" s="64"/>
      <c r="J13139" s="65"/>
      <c r="K13139" s="10"/>
      <c r="L13139" s="21">
        <v>724.66896551724142</v>
      </c>
      <c r="M13139" s="68"/>
      <c r="N13139" s="4"/>
    </row>
    <row r="13140" spans="2:14">
      <c r="B13140" s="59" t="s">
        <v>23081</v>
      </c>
      <c r="C13140" s="7" t="s">
        <v>23082</v>
      </c>
      <c r="I13140" s="64"/>
      <c r="J13140" s="65"/>
      <c r="K13140" s="10"/>
      <c r="L13140" s="21">
        <v>724.66896551724142</v>
      </c>
      <c r="M13140" s="68"/>
      <c r="N13140" s="4"/>
    </row>
    <row r="13141" spans="2:14">
      <c r="B13141" s="59" t="s">
        <v>23083</v>
      </c>
      <c r="C13141" s="7" t="s">
        <v>23084</v>
      </c>
      <c r="I13141" s="64"/>
      <c r="J13141" s="65"/>
      <c r="K13141" s="10"/>
      <c r="L13141" s="21">
        <v>724.66896551724142</v>
      </c>
      <c r="M13141" s="68"/>
      <c r="N13141" s="4"/>
    </row>
    <row r="13142" spans="2:14">
      <c r="B13142" s="59" t="s">
        <v>23085</v>
      </c>
      <c r="C13142" s="7" t="s">
        <v>23086</v>
      </c>
      <c r="I13142" s="64"/>
      <c r="J13142" s="65"/>
      <c r="K13142" s="10"/>
      <c r="L13142" s="21">
        <v>724.66896551724142</v>
      </c>
      <c r="M13142" s="68"/>
      <c r="N13142" s="4"/>
    </row>
    <row r="13143" spans="2:14">
      <c r="B13143" s="59" t="s">
        <v>23087</v>
      </c>
      <c r="C13143" s="7" t="s">
        <v>23088</v>
      </c>
      <c r="I13143" s="64"/>
      <c r="J13143" s="65"/>
      <c r="K13143" s="10"/>
      <c r="L13143" s="21">
        <v>724.66896551724142</v>
      </c>
      <c r="M13143" s="68"/>
      <c r="N13143" s="4"/>
    </row>
    <row r="13144" spans="2:14">
      <c r="B13144" s="59" t="s">
        <v>23089</v>
      </c>
      <c r="C13144" s="7" t="s">
        <v>23090</v>
      </c>
      <c r="I13144" s="64"/>
      <c r="J13144" s="65"/>
      <c r="K13144" s="10"/>
      <c r="L13144" s="21">
        <v>724.66896551724142</v>
      </c>
      <c r="M13144" s="68"/>
      <c r="N13144" s="4"/>
    </row>
    <row r="13145" spans="2:14">
      <c r="B13145" s="59" t="s">
        <v>23091</v>
      </c>
      <c r="C13145" s="7" t="s">
        <v>23092</v>
      </c>
      <c r="I13145" s="64"/>
      <c r="J13145" s="65"/>
      <c r="K13145" s="10"/>
      <c r="L13145" s="21">
        <v>724.66896551724142</v>
      </c>
      <c r="M13145" s="68"/>
      <c r="N13145" s="4"/>
    </row>
    <row r="13146" spans="2:14">
      <c r="B13146" s="59" t="s">
        <v>23093</v>
      </c>
      <c r="C13146" s="7" t="s">
        <v>23094</v>
      </c>
      <c r="I13146" s="64"/>
      <c r="J13146" s="65"/>
      <c r="K13146" s="10"/>
      <c r="L13146" s="21">
        <v>724.66896551724142</v>
      </c>
      <c r="M13146" s="68"/>
      <c r="N13146" s="4"/>
    </row>
    <row r="13147" spans="2:14">
      <c r="B13147" s="59" t="s">
        <v>23095</v>
      </c>
      <c r="C13147" s="7" t="s">
        <v>23096</v>
      </c>
      <c r="I13147" s="64"/>
      <c r="J13147" s="65"/>
      <c r="K13147" s="10"/>
      <c r="L13147" s="21">
        <v>724.66896551724142</v>
      </c>
      <c r="M13147" s="68"/>
      <c r="N13147" s="4"/>
    </row>
    <row r="13148" spans="2:14">
      <c r="B13148" s="59" t="s">
        <v>23097</v>
      </c>
      <c r="C13148" s="7" t="s">
        <v>23098</v>
      </c>
      <c r="I13148" s="64"/>
      <c r="J13148" s="65"/>
      <c r="K13148" s="10"/>
      <c r="L13148" s="21">
        <v>724.66896551724142</v>
      </c>
      <c r="M13148" s="68"/>
      <c r="N13148" s="4"/>
    </row>
    <row r="13149" spans="2:14">
      <c r="B13149" s="59" t="s">
        <v>23099</v>
      </c>
      <c r="C13149" s="7" t="s">
        <v>23100</v>
      </c>
      <c r="I13149" s="64"/>
      <c r="J13149" s="65"/>
      <c r="K13149" s="10"/>
      <c r="L13149" s="21">
        <v>724.66896551724142</v>
      </c>
      <c r="M13149" s="68"/>
      <c r="N13149" s="4"/>
    </row>
    <row r="13150" spans="2:14">
      <c r="B13150" s="59" t="s">
        <v>23101</v>
      </c>
      <c r="C13150" s="7" t="s">
        <v>23102</v>
      </c>
      <c r="I13150" s="64"/>
      <c r="J13150" s="65"/>
      <c r="K13150" s="10"/>
      <c r="L13150" s="21">
        <v>724.66896551724142</v>
      </c>
      <c r="M13150" s="68"/>
      <c r="N13150" s="4"/>
    </row>
    <row r="13151" spans="2:14">
      <c r="B13151" s="59" t="s">
        <v>23103</v>
      </c>
      <c r="C13151" s="7" t="s">
        <v>23104</v>
      </c>
      <c r="I13151" s="64"/>
      <c r="J13151" s="65"/>
      <c r="K13151" s="10"/>
      <c r="L13151" s="21">
        <v>724.66896551724142</v>
      </c>
      <c r="M13151" s="68"/>
      <c r="N13151" s="4"/>
    </row>
    <row r="13152" spans="2:14">
      <c r="B13152" s="59" t="s">
        <v>23105</v>
      </c>
      <c r="C13152" s="7" t="s">
        <v>23106</v>
      </c>
      <c r="I13152" s="64"/>
      <c r="J13152" s="65"/>
      <c r="K13152" s="10"/>
      <c r="L13152" s="21">
        <v>724.66896551724142</v>
      </c>
      <c r="M13152" s="68"/>
      <c r="N13152" s="4"/>
    </row>
    <row r="13153" spans="2:14">
      <c r="B13153" s="59" t="s">
        <v>23107</v>
      </c>
      <c r="C13153" s="7" t="s">
        <v>23108</v>
      </c>
      <c r="I13153" s="64"/>
      <c r="J13153" s="65"/>
      <c r="K13153" s="10"/>
      <c r="L13153" s="21">
        <v>724.66896551724142</v>
      </c>
      <c r="M13153" s="68"/>
      <c r="N13153" s="4"/>
    </row>
    <row r="13154" spans="2:14">
      <c r="B13154" s="59" t="s">
        <v>23109</v>
      </c>
      <c r="C13154" s="7" t="s">
        <v>23110</v>
      </c>
      <c r="I13154" s="64"/>
      <c r="J13154" s="65"/>
      <c r="K13154" s="10"/>
      <c r="L13154" s="21">
        <v>724.66896551724142</v>
      </c>
      <c r="M13154" s="68"/>
      <c r="N13154" s="4"/>
    </row>
    <row r="13155" spans="2:14">
      <c r="B13155" s="59" t="s">
        <v>23111</v>
      </c>
      <c r="C13155" s="7" t="s">
        <v>23112</v>
      </c>
      <c r="I13155" s="64"/>
      <c r="J13155" s="65"/>
      <c r="K13155" s="10"/>
      <c r="L13155" s="21">
        <v>724.66896551724142</v>
      </c>
      <c r="M13155" s="68"/>
      <c r="N13155" s="4"/>
    </row>
    <row r="13156" spans="2:14">
      <c r="B13156" s="59" t="s">
        <v>23113</v>
      </c>
      <c r="C13156" s="7" t="s">
        <v>23114</v>
      </c>
      <c r="I13156" s="64"/>
      <c r="J13156" s="65"/>
      <c r="K13156" s="10"/>
      <c r="L13156" s="21">
        <v>70629.850574712647</v>
      </c>
      <c r="M13156" s="68"/>
      <c r="N13156" s="4"/>
    </row>
    <row r="13157" spans="2:14">
      <c r="B13157" s="59" t="s">
        <v>23115</v>
      </c>
      <c r="C13157" s="7" t="s">
        <v>23116</v>
      </c>
      <c r="I13157" s="64"/>
      <c r="J13157" s="65"/>
      <c r="K13157" s="10"/>
      <c r="L13157" s="21">
        <v>240834.69770114945</v>
      </c>
      <c r="M13157" s="68"/>
      <c r="N13157" s="4"/>
    </row>
    <row r="13158" spans="2:14">
      <c r="B13158" s="59" t="s">
        <v>23117</v>
      </c>
      <c r="C13158" s="7" t="s">
        <v>23118</v>
      </c>
      <c r="I13158" s="64"/>
      <c r="J13158" s="65"/>
      <c r="K13158" s="10"/>
      <c r="L13158" s="21">
        <v>273158.5873563218</v>
      </c>
      <c r="M13158" s="68"/>
      <c r="N13158" s="4"/>
    </row>
    <row r="13159" spans="2:14">
      <c r="B13159" s="59" t="s">
        <v>23119</v>
      </c>
      <c r="C13159" s="7" t="s">
        <v>23120</v>
      </c>
      <c r="I13159" s="64"/>
      <c r="J13159" s="65"/>
      <c r="K13159" s="10"/>
      <c r="L13159" s="21">
        <v>184574.40344827587</v>
      </c>
      <c r="M13159" s="68"/>
      <c r="N13159" s="4"/>
    </row>
    <row r="13160" spans="2:14">
      <c r="B13160" s="59" t="s">
        <v>37295</v>
      </c>
      <c r="C13160" s="7" t="s">
        <v>39466</v>
      </c>
      <c r="I13160" s="64"/>
      <c r="J13160" s="65"/>
      <c r="K13160" s="10"/>
      <c r="L13160" s="21">
        <v>203443.20000000001</v>
      </c>
      <c r="M13160" s="68"/>
      <c r="N13160" s="4"/>
    </row>
    <row r="13161" spans="2:14">
      <c r="B13161" s="59" t="s">
        <v>37296</v>
      </c>
      <c r="C13161" s="7" t="s">
        <v>39467</v>
      </c>
      <c r="I13161" s="64"/>
      <c r="J13161" s="65"/>
      <c r="K13161" s="10"/>
      <c r="L13161" s="21">
        <v>5140.1764367816086</v>
      </c>
      <c r="M13161" s="68"/>
      <c r="N13161" s="4"/>
    </row>
    <row r="13162" spans="2:14">
      <c r="B13162" s="59" t="s">
        <v>23121</v>
      </c>
      <c r="C13162" s="7" t="s">
        <v>23122</v>
      </c>
      <c r="I13162" s="64"/>
      <c r="J13162" s="65"/>
      <c r="K13162" s="10"/>
      <c r="L13162" s="21">
        <v>11687.570689655173</v>
      </c>
      <c r="M13162" s="68"/>
      <c r="N13162" s="4"/>
    </row>
    <row r="13163" spans="2:14">
      <c r="B13163" s="59" t="s">
        <v>37297</v>
      </c>
      <c r="C13163" s="7" t="s">
        <v>39468</v>
      </c>
      <c r="I13163" s="64"/>
      <c r="J13163" s="65"/>
      <c r="K13163" s="10"/>
      <c r="L13163" s="21">
        <v>17013.989080459771</v>
      </c>
      <c r="M13163" s="68"/>
      <c r="N13163" s="4"/>
    </row>
    <row r="13164" spans="2:14">
      <c r="B13164" s="59" t="s">
        <v>37298</v>
      </c>
      <c r="C13164" s="7" t="s">
        <v>39469</v>
      </c>
      <c r="I13164" s="64"/>
      <c r="J13164" s="65"/>
      <c r="K13164" s="10"/>
      <c r="L13164" s="21">
        <v>32727.836781609196</v>
      </c>
      <c r="M13164" s="68"/>
      <c r="N13164" s="4"/>
    </row>
    <row r="13165" spans="2:14">
      <c r="B13165" s="59" t="s">
        <v>37299</v>
      </c>
      <c r="C13165" s="7" t="s">
        <v>39470</v>
      </c>
      <c r="I13165" s="64"/>
      <c r="J13165" s="65"/>
      <c r="K13165" s="10"/>
      <c r="L13165" s="21">
        <v>9611.5057471264372</v>
      </c>
      <c r="M13165" s="68"/>
      <c r="N13165" s="4"/>
    </row>
    <row r="13166" spans="2:14">
      <c r="B13166" s="59" t="s">
        <v>37300</v>
      </c>
      <c r="C13166" s="7" t="s">
        <v>39471</v>
      </c>
      <c r="I13166" s="64"/>
      <c r="J13166" s="65"/>
      <c r="K13166" s="10"/>
      <c r="L13166" s="21">
        <v>364.364367816092</v>
      </c>
      <c r="M13166" s="68"/>
      <c r="N13166" s="4"/>
    </row>
    <row r="13167" spans="2:14">
      <c r="B13167" s="59" t="s">
        <v>37301</v>
      </c>
      <c r="C13167" s="7" t="s">
        <v>39472</v>
      </c>
      <c r="I13167" s="64"/>
      <c r="J13167" s="65"/>
      <c r="K13167" s="10"/>
      <c r="L13167" s="21">
        <v>364.364367816092</v>
      </c>
      <c r="M13167" s="68"/>
      <c r="N13167" s="4"/>
    </row>
    <row r="13168" spans="2:14">
      <c r="B13168" s="59" t="s">
        <v>23123</v>
      </c>
      <c r="C13168" s="7" t="s">
        <v>23124</v>
      </c>
      <c r="I13168" s="64"/>
      <c r="J13168" s="65"/>
      <c r="K13168" s="10"/>
      <c r="L13168" s="21">
        <v>364.364367816092</v>
      </c>
      <c r="M13168" s="68"/>
      <c r="N13168" s="4"/>
    </row>
    <row r="13169" spans="2:14">
      <c r="B13169" s="59" t="s">
        <v>37302</v>
      </c>
      <c r="C13169" s="7" t="s">
        <v>39473</v>
      </c>
      <c r="I13169" s="64"/>
      <c r="J13169" s="65"/>
      <c r="K13169" s="10"/>
      <c r="L13169" s="21">
        <v>364.364367816092</v>
      </c>
      <c r="M13169" s="68"/>
      <c r="N13169" s="4"/>
    </row>
    <row r="13170" spans="2:14">
      <c r="B13170" s="59" t="s">
        <v>37303</v>
      </c>
      <c r="C13170" s="7" t="s">
        <v>39474</v>
      </c>
      <c r="I13170" s="64"/>
      <c r="J13170" s="65"/>
      <c r="K13170" s="10"/>
      <c r="L13170" s="21">
        <v>364.364367816092</v>
      </c>
      <c r="M13170" s="68"/>
      <c r="N13170" s="4"/>
    </row>
    <row r="13171" spans="2:14">
      <c r="B13171" s="59" t="s">
        <v>37304</v>
      </c>
      <c r="C13171" s="7" t="s">
        <v>39475</v>
      </c>
      <c r="I13171" s="64"/>
      <c r="J13171" s="65"/>
      <c r="K13171" s="10"/>
      <c r="L13171" s="21">
        <v>364.364367816092</v>
      </c>
      <c r="M13171" s="68"/>
      <c r="N13171" s="4"/>
    </row>
    <row r="13172" spans="2:14">
      <c r="B13172" s="59" t="s">
        <v>37305</v>
      </c>
      <c r="C13172" s="7" t="s">
        <v>39476</v>
      </c>
      <c r="I13172" s="64"/>
      <c r="J13172" s="65"/>
      <c r="K13172" s="10"/>
      <c r="L13172" s="21">
        <v>364.364367816092</v>
      </c>
      <c r="M13172" s="68"/>
      <c r="N13172" s="4"/>
    </row>
    <row r="13173" spans="2:14">
      <c r="B13173" s="59" t="s">
        <v>37306</v>
      </c>
      <c r="C13173" s="7" t="s">
        <v>39477</v>
      </c>
      <c r="I13173" s="64"/>
      <c r="J13173" s="65"/>
      <c r="K13173" s="10"/>
      <c r="L13173" s="21">
        <v>364.364367816092</v>
      </c>
      <c r="M13173" s="68"/>
      <c r="N13173" s="4"/>
    </row>
    <row r="13174" spans="2:14">
      <c r="B13174" s="59" t="s">
        <v>37307</v>
      </c>
      <c r="C13174" s="7" t="s">
        <v>39478</v>
      </c>
      <c r="I13174" s="64"/>
      <c r="J13174" s="65"/>
      <c r="K13174" s="10"/>
      <c r="L13174" s="21">
        <v>364.364367816092</v>
      </c>
      <c r="M13174" s="68"/>
      <c r="N13174" s="4"/>
    </row>
    <row r="13175" spans="2:14">
      <c r="B13175" s="59" t="s">
        <v>23125</v>
      </c>
      <c r="C13175" s="7" t="s">
        <v>23126</v>
      </c>
      <c r="I13175" s="64"/>
      <c r="J13175" s="65"/>
      <c r="K13175" s="10"/>
      <c r="L13175" s="21">
        <v>6372.3166666666666</v>
      </c>
      <c r="M13175" s="68"/>
      <c r="N13175" s="4"/>
    </row>
    <row r="13176" spans="2:14">
      <c r="B13176" s="59" t="s">
        <v>37308</v>
      </c>
      <c r="C13176" s="7" t="s">
        <v>39479</v>
      </c>
      <c r="I13176" s="64"/>
      <c r="J13176" s="65"/>
      <c r="K13176" s="10"/>
      <c r="L13176" s="21">
        <v>28598.03563218391</v>
      </c>
      <c r="M13176" s="68"/>
      <c r="N13176" s="4"/>
    </row>
    <row r="13177" spans="2:14">
      <c r="B13177" s="59" t="s">
        <v>23127</v>
      </c>
      <c r="C13177" s="7" t="s">
        <v>23128</v>
      </c>
      <c r="I13177" s="64"/>
      <c r="J13177" s="65"/>
      <c r="K13177" s="10"/>
      <c r="L13177" s="21">
        <v>1279.3350574712645</v>
      </c>
      <c r="M13177" s="68"/>
      <c r="N13177" s="4"/>
    </row>
    <row r="13178" spans="2:14">
      <c r="B13178" s="59" t="s">
        <v>23129</v>
      </c>
      <c r="C13178" s="7" t="s">
        <v>23130</v>
      </c>
      <c r="I13178" s="64"/>
      <c r="J13178" s="65"/>
      <c r="K13178" s="10"/>
      <c r="L13178" s="21">
        <v>1279.3350574712645</v>
      </c>
      <c r="M13178" s="68"/>
      <c r="N13178" s="4"/>
    </row>
    <row r="13179" spans="2:14">
      <c r="B13179" s="59" t="s">
        <v>37309</v>
      </c>
      <c r="C13179" s="7" t="s">
        <v>39480</v>
      </c>
      <c r="I13179" s="64"/>
      <c r="J13179" s="65"/>
      <c r="K13179" s="10"/>
      <c r="L13179" s="21">
        <v>1279.3350574712645</v>
      </c>
      <c r="M13179" s="68"/>
      <c r="N13179" s="4"/>
    </row>
    <row r="13180" spans="2:14">
      <c r="B13180" s="59" t="s">
        <v>23131</v>
      </c>
      <c r="C13180" s="7" t="s">
        <v>23132</v>
      </c>
      <c r="I13180" s="64"/>
      <c r="J13180" s="65"/>
      <c r="K13180" s="10"/>
      <c r="L13180" s="21">
        <v>1304.7086206896554</v>
      </c>
      <c r="M13180" s="68"/>
      <c r="N13180" s="4"/>
    </row>
    <row r="13181" spans="2:14">
      <c r="B13181" s="59" t="s">
        <v>37310</v>
      </c>
      <c r="C13181" s="7" t="s">
        <v>39481</v>
      </c>
      <c r="I13181" s="64"/>
      <c r="J13181" s="65"/>
      <c r="K13181" s="10"/>
      <c r="L13181" s="21">
        <v>1279.3350574712645</v>
      </c>
      <c r="M13181" s="68"/>
      <c r="N13181" s="4"/>
    </row>
    <row r="13182" spans="2:14">
      <c r="B13182" s="59" t="s">
        <v>23133</v>
      </c>
      <c r="C13182" s="7" t="s">
        <v>23134</v>
      </c>
      <c r="I13182" s="64"/>
      <c r="J13182" s="65"/>
      <c r="K13182" s="10"/>
      <c r="L13182" s="21">
        <v>1279.3350574712645</v>
      </c>
      <c r="M13182" s="68"/>
      <c r="N13182" s="4"/>
    </row>
    <row r="13183" spans="2:14">
      <c r="B13183" s="59" t="s">
        <v>23135</v>
      </c>
      <c r="C13183" s="7" t="s">
        <v>23136</v>
      </c>
      <c r="I13183" s="64"/>
      <c r="J13183" s="65"/>
      <c r="K13183" s="10"/>
      <c r="L13183" s="21">
        <v>1304.7086206896554</v>
      </c>
      <c r="M13183" s="68"/>
      <c r="N13183" s="4"/>
    </row>
    <row r="13184" spans="2:14">
      <c r="B13184" s="59" t="s">
        <v>23137</v>
      </c>
      <c r="C13184" s="7" t="s">
        <v>23138</v>
      </c>
      <c r="I13184" s="64"/>
      <c r="J13184" s="65"/>
      <c r="K13184" s="10"/>
      <c r="L13184" s="21">
        <v>1304.7086206896554</v>
      </c>
      <c r="M13184" s="68"/>
      <c r="N13184" s="4"/>
    </row>
    <row r="13185" spans="2:14">
      <c r="B13185" s="59" t="s">
        <v>23139</v>
      </c>
      <c r="C13185" s="7" t="s">
        <v>23140</v>
      </c>
      <c r="I13185" s="64"/>
      <c r="J13185" s="65"/>
      <c r="K13185" s="10"/>
      <c r="L13185" s="21">
        <v>1304.7086206896554</v>
      </c>
      <c r="M13185" s="68"/>
      <c r="N13185" s="4"/>
    </row>
    <row r="13186" spans="2:14">
      <c r="B13186" s="59" t="s">
        <v>23141</v>
      </c>
      <c r="C13186" s="7" t="s">
        <v>23142</v>
      </c>
      <c r="I13186" s="64"/>
      <c r="J13186" s="65"/>
      <c r="K13186" s="10"/>
      <c r="L13186" s="21">
        <v>1501.1000000000001</v>
      </c>
      <c r="M13186" s="68"/>
      <c r="N13186" s="4"/>
    </row>
    <row r="13187" spans="2:14">
      <c r="B13187" s="59" t="s">
        <v>23143</v>
      </c>
      <c r="C13187" s="7" t="s">
        <v>23144</v>
      </c>
      <c r="I13187" s="64"/>
      <c r="J13187" s="65"/>
      <c r="K13187" s="10"/>
      <c r="L13187" s="21">
        <v>1501.1000000000001</v>
      </c>
      <c r="M13187" s="68"/>
      <c r="N13187" s="4"/>
    </row>
    <row r="13188" spans="2:14">
      <c r="B13188" s="59" t="s">
        <v>23145</v>
      </c>
      <c r="C13188" s="7" t="s">
        <v>23146</v>
      </c>
      <c r="I13188" s="64"/>
      <c r="J13188" s="65"/>
      <c r="K13188" s="10"/>
      <c r="L13188" s="21">
        <v>1501.1000000000001</v>
      </c>
      <c r="M13188" s="68"/>
      <c r="N13188" s="4"/>
    </row>
    <row r="13189" spans="2:14">
      <c r="B13189" s="59" t="s">
        <v>23147</v>
      </c>
      <c r="C13189" s="7" t="s">
        <v>23148</v>
      </c>
      <c r="I13189" s="64"/>
      <c r="J13189" s="65"/>
      <c r="K13189" s="10"/>
      <c r="L13189" s="21">
        <v>2703.8068965517241</v>
      </c>
      <c r="M13189" s="68"/>
      <c r="N13189" s="4"/>
    </row>
    <row r="13190" spans="2:14">
      <c r="B13190" s="59" t="s">
        <v>23149</v>
      </c>
      <c r="C13190" s="7" t="s">
        <v>23150</v>
      </c>
      <c r="I13190" s="64"/>
      <c r="J13190" s="65"/>
      <c r="K13190" s="10"/>
      <c r="L13190" s="21">
        <v>2475.9522988505746</v>
      </c>
      <c r="M13190" s="68"/>
      <c r="N13190" s="4"/>
    </row>
    <row r="13191" spans="2:14">
      <c r="B13191" s="59" t="s">
        <v>37311</v>
      </c>
      <c r="C13191" s="7" t="s">
        <v>39482</v>
      </c>
      <c r="I13191" s="64"/>
      <c r="J13191" s="65"/>
      <c r="K13191" s="10"/>
      <c r="L13191" s="21">
        <v>2239.4706896551725</v>
      </c>
      <c r="M13191" s="68"/>
      <c r="N13191" s="4"/>
    </row>
    <row r="13192" spans="2:14">
      <c r="B13192" s="59" t="s">
        <v>37312</v>
      </c>
      <c r="C13192" s="7" t="s">
        <v>39483</v>
      </c>
      <c r="I13192" s="64"/>
      <c r="J13192" s="65"/>
      <c r="K13192" s="10"/>
      <c r="L13192" s="21">
        <v>3694.8982758620691</v>
      </c>
      <c r="M13192" s="68"/>
      <c r="N13192" s="4"/>
    </row>
    <row r="13193" spans="2:14">
      <c r="B13193" s="59" t="s">
        <v>37313</v>
      </c>
      <c r="C13193" s="7" t="s">
        <v>39484</v>
      </c>
      <c r="I13193" s="64"/>
      <c r="J13193" s="65"/>
      <c r="K13193" s="10"/>
      <c r="L13193" s="21">
        <v>1829.9413793103447</v>
      </c>
      <c r="M13193" s="68"/>
      <c r="N13193" s="4"/>
    </row>
    <row r="13194" spans="2:14">
      <c r="B13194" s="59" t="s">
        <v>37314</v>
      </c>
      <c r="C13194" s="7" t="s">
        <v>39485</v>
      </c>
      <c r="I13194" s="64"/>
      <c r="J13194" s="65"/>
      <c r="K13194" s="10"/>
      <c r="L13194" s="21">
        <v>1829.9413793103447</v>
      </c>
      <c r="M13194" s="68"/>
      <c r="N13194" s="4"/>
    </row>
    <row r="13195" spans="2:14">
      <c r="B13195" s="59" t="s">
        <v>37315</v>
      </c>
      <c r="C13195" s="7" t="s">
        <v>39486</v>
      </c>
      <c r="I13195" s="64"/>
      <c r="J13195" s="65"/>
      <c r="K13195" s="10"/>
      <c r="L13195" s="21">
        <v>1829.9413793103447</v>
      </c>
      <c r="M13195" s="68"/>
      <c r="N13195" s="4"/>
    </row>
    <row r="13196" spans="2:14">
      <c r="B13196" s="59" t="s">
        <v>37316</v>
      </c>
      <c r="C13196" s="7" t="s">
        <v>39487</v>
      </c>
      <c r="I13196" s="64"/>
      <c r="J13196" s="65"/>
      <c r="K13196" s="10"/>
      <c r="L13196" s="21">
        <v>1829.9413793103447</v>
      </c>
      <c r="M13196" s="68"/>
      <c r="N13196" s="4"/>
    </row>
    <row r="13197" spans="2:14">
      <c r="B13197" s="59" t="s">
        <v>37317</v>
      </c>
      <c r="C13197" s="7" t="s">
        <v>39488</v>
      </c>
      <c r="I13197" s="64"/>
      <c r="J13197" s="65"/>
      <c r="K13197" s="10"/>
      <c r="L13197" s="21">
        <v>1829.9413793103447</v>
      </c>
      <c r="M13197" s="68"/>
      <c r="N13197" s="4"/>
    </row>
    <row r="13198" spans="2:14">
      <c r="B13198" s="59" t="s">
        <v>37318</v>
      </c>
      <c r="C13198" s="7" t="s">
        <v>39489</v>
      </c>
      <c r="I13198" s="64"/>
      <c r="J13198" s="65"/>
      <c r="K13198" s="10"/>
      <c r="L13198" s="21">
        <v>1829.9413793103447</v>
      </c>
      <c r="M13198" s="68"/>
      <c r="N13198" s="4"/>
    </row>
    <row r="13199" spans="2:14">
      <c r="B13199" s="59" t="s">
        <v>37319</v>
      </c>
      <c r="C13199" s="7" t="s">
        <v>39490</v>
      </c>
      <c r="I13199" s="64"/>
      <c r="J13199" s="65"/>
      <c r="K13199" s="10"/>
      <c r="L13199" s="21">
        <v>1829.9413793103447</v>
      </c>
      <c r="M13199" s="68"/>
      <c r="N13199" s="4"/>
    </row>
    <row r="13200" spans="2:14">
      <c r="B13200" s="59" t="s">
        <v>37320</v>
      </c>
      <c r="C13200" s="7" t="s">
        <v>39491</v>
      </c>
      <c r="I13200" s="64"/>
      <c r="J13200" s="65"/>
      <c r="K13200" s="10"/>
      <c r="L13200" s="21">
        <v>1829.9413793103447</v>
      </c>
      <c r="M13200" s="68"/>
      <c r="N13200" s="4"/>
    </row>
    <row r="13201" spans="2:14">
      <c r="B13201" s="59" t="s">
        <v>37321</v>
      </c>
      <c r="C13201" s="7" t="s">
        <v>39492</v>
      </c>
      <c r="I13201" s="64"/>
      <c r="J13201" s="65"/>
      <c r="K13201" s="10"/>
      <c r="L13201" s="21">
        <v>2104.4833333333331</v>
      </c>
      <c r="M13201" s="68"/>
      <c r="N13201" s="4"/>
    </row>
    <row r="13202" spans="2:14">
      <c r="B13202" s="59" t="s">
        <v>37322</v>
      </c>
      <c r="C13202" s="7" t="s">
        <v>39493</v>
      </c>
      <c r="I13202" s="64"/>
      <c r="J13202" s="65"/>
      <c r="K13202" s="10"/>
      <c r="L13202" s="21">
        <v>2104.4833333333331</v>
      </c>
      <c r="M13202" s="68"/>
      <c r="N13202" s="4"/>
    </row>
    <row r="13203" spans="2:14">
      <c r="B13203" s="59" t="s">
        <v>37323</v>
      </c>
      <c r="C13203" s="7" t="s">
        <v>39494</v>
      </c>
      <c r="I13203" s="64"/>
      <c r="J13203" s="65"/>
      <c r="K13203" s="10"/>
      <c r="L13203" s="21">
        <v>2104.4833333333331</v>
      </c>
      <c r="M13203" s="68"/>
      <c r="N13203" s="4"/>
    </row>
    <row r="13204" spans="2:14">
      <c r="B13204" s="59" t="s">
        <v>37324</v>
      </c>
      <c r="C13204" s="7" t="s">
        <v>39495</v>
      </c>
      <c r="I13204" s="64"/>
      <c r="J13204" s="65"/>
      <c r="K13204" s="10"/>
      <c r="L13204" s="21">
        <v>3472.6258620689655</v>
      </c>
      <c r="M13204" s="68"/>
      <c r="N13204" s="4"/>
    </row>
    <row r="13205" spans="2:14">
      <c r="B13205" s="59" t="s">
        <v>37325</v>
      </c>
      <c r="C13205" s="7" t="s">
        <v>39496</v>
      </c>
      <c r="I13205" s="64"/>
      <c r="J13205" s="65"/>
      <c r="K13205" s="10"/>
      <c r="L13205" s="21">
        <v>2562.2224137931034</v>
      </c>
      <c r="M13205" s="68"/>
      <c r="N13205" s="4"/>
    </row>
    <row r="13206" spans="2:14">
      <c r="B13206" s="59" t="s">
        <v>37326</v>
      </c>
      <c r="C13206" s="7" t="s">
        <v>39497</v>
      </c>
      <c r="I13206" s="64"/>
      <c r="J13206" s="65"/>
      <c r="K13206" s="10"/>
      <c r="L13206" s="21">
        <v>2562.2224137931034</v>
      </c>
      <c r="M13206" s="68"/>
      <c r="N13206" s="4"/>
    </row>
    <row r="13207" spans="2:14">
      <c r="B13207" s="59" t="s">
        <v>37327</v>
      </c>
      <c r="C13207" s="7" t="s">
        <v>39498</v>
      </c>
      <c r="I13207" s="64"/>
      <c r="J13207" s="65"/>
      <c r="K13207" s="10"/>
      <c r="L13207" s="21">
        <v>2562.2224137931034</v>
      </c>
      <c r="M13207" s="68"/>
      <c r="N13207" s="4"/>
    </row>
    <row r="13208" spans="2:14">
      <c r="B13208" s="59" t="s">
        <v>37328</v>
      </c>
      <c r="C13208" s="7" t="s">
        <v>39499</v>
      </c>
      <c r="I13208" s="64"/>
      <c r="J13208" s="65"/>
      <c r="K13208" s="10"/>
      <c r="L13208" s="21">
        <v>2562.2224137931034</v>
      </c>
      <c r="M13208" s="68"/>
      <c r="N13208" s="4"/>
    </row>
    <row r="13209" spans="2:14">
      <c r="B13209" s="59" t="s">
        <v>37329</v>
      </c>
      <c r="C13209" s="7" t="s">
        <v>39500</v>
      </c>
      <c r="I13209" s="64"/>
      <c r="J13209" s="65"/>
      <c r="K13209" s="10"/>
      <c r="L13209" s="21">
        <v>2562.2224137931034</v>
      </c>
      <c r="M13209" s="68"/>
      <c r="N13209" s="4"/>
    </row>
    <row r="13210" spans="2:14">
      <c r="B13210" s="59" t="s">
        <v>37330</v>
      </c>
      <c r="C13210" s="7" t="s">
        <v>39501</v>
      </c>
      <c r="I13210" s="64"/>
      <c r="J13210" s="65"/>
      <c r="K13210" s="10"/>
      <c r="L13210" s="21">
        <v>2562.2224137931034</v>
      </c>
      <c r="M13210" s="68"/>
      <c r="N13210" s="4"/>
    </row>
    <row r="13211" spans="2:14">
      <c r="B13211" s="59" t="s">
        <v>37331</v>
      </c>
      <c r="C13211" s="7" t="s">
        <v>39502</v>
      </c>
      <c r="I13211" s="64"/>
      <c r="J13211" s="65"/>
      <c r="K13211" s="10"/>
      <c r="L13211" s="21">
        <v>2562.2224137931034</v>
      </c>
      <c r="M13211" s="68"/>
      <c r="N13211" s="4"/>
    </row>
    <row r="13212" spans="2:14">
      <c r="B13212" s="59" t="s">
        <v>37332</v>
      </c>
      <c r="C13212" s="7" t="s">
        <v>39503</v>
      </c>
      <c r="I13212" s="64"/>
      <c r="J13212" s="65"/>
      <c r="K13212" s="10"/>
      <c r="L13212" s="21">
        <v>2562.2224137931034</v>
      </c>
      <c r="M13212" s="68"/>
      <c r="N13212" s="4"/>
    </row>
    <row r="13213" spans="2:14">
      <c r="B13213" s="59" t="s">
        <v>37333</v>
      </c>
      <c r="C13213" s="7" t="s">
        <v>39504</v>
      </c>
      <c r="I13213" s="64"/>
      <c r="J13213" s="65"/>
      <c r="K13213" s="10"/>
      <c r="L13213" s="21">
        <v>2562.2224137931034</v>
      </c>
      <c r="M13213" s="68"/>
      <c r="N13213" s="4"/>
    </row>
    <row r="13214" spans="2:14">
      <c r="B13214" s="59" t="s">
        <v>37334</v>
      </c>
      <c r="C13214" s="7" t="s">
        <v>39505</v>
      </c>
      <c r="I13214" s="64"/>
      <c r="J13214" s="65"/>
      <c r="K13214" s="10"/>
      <c r="L13214" s="21">
        <v>2562.2224137931034</v>
      </c>
      <c r="M13214" s="68"/>
      <c r="N13214" s="4"/>
    </row>
    <row r="13215" spans="2:14">
      <c r="B13215" s="59" t="s">
        <v>37335</v>
      </c>
      <c r="C13215" s="7" t="s">
        <v>39506</v>
      </c>
      <c r="I13215" s="64"/>
      <c r="J13215" s="65"/>
      <c r="K13215" s="10"/>
      <c r="L13215" s="21">
        <v>2946.3781609195403</v>
      </c>
      <c r="M13215" s="68"/>
      <c r="N13215" s="4"/>
    </row>
    <row r="13216" spans="2:14">
      <c r="B13216" s="59" t="s">
        <v>37336</v>
      </c>
      <c r="C13216" s="7" t="s">
        <v>39507</v>
      </c>
      <c r="I13216" s="64"/>
      <c r="J13216" s="65"/>
      <c r="K13216" s="10"/>
      <c r="L13216" s="21">
        <v>2946.3781609195403</v>
      </c>
      <c r="M13216" s="68"/>
      <c r="N13216" s="4"/>
    </row>
    <row r="13217" spans="2:14">
      <c r="B13217" s="59" t="s">
        <v>37337</v>
      </c>
      <c r="C13217" s="7" t="s">
        <v>39508</v>
      </c>
      <c r="I13217" s="64"/>
      <c r="J13217" s="65"/>
      <c r="K13217" s="10"/>
      <c r="L13217" s="21">
        <v>2946.3781609195403</v>
      </c>
      <c r="M13217" s="68"/>
      <c r="N13217" s="4"/>
    </row>
    <row r="13218" spans="2:14">
      <c r="B13218" s="59" t="s">
        <v>37338</v>
      </c>
      <c r="C13218" s="7" t="s">
        <v>39509</v>
      </c>
      <c r="I13218" s="64"/>
      <c r="J13218" s="65"/>
      <c r="K13218" s="10"/>
      <c r="L13218" s="21">
        <v>4861.06724137931</v>
      </c>
      <c r="M13218" s="68"/>
      <c r="N13218" s="4"/>
    </row>
    <row r="13219" spans="2:14">
      <c r="B13219" s="59" t="s">
        <v>37339</v>
      </c>
      <c r="C13219" s="7" t="s">
        <v>39510</v>
      </c>
      <c r="I13219" s="64"/>
      <c r="J13219" s="65"/>
      <c r="K13219" s="10"/>
      <c r="L13219" s="21">
        <v>4861.06724137931</v>
      </c>
      <c r="M13219" s="68"/>
      <c r="N13219" s="4"/>
    </row>
    <row r="13220" spans="2:14">
      <c r="B13220" s="59" t="s">
        <v>37340</v>
      </c>
      <c r="C13220" s="7" t="s">
        <v>39511</v>
      </c>
      <c r="I13220" s="64"/>
      <c r="J13220" s="65"/>
      <c r="K13220" s="10"/>
      <c r="L13220" s="21">
        <v>3330.5339080459771</v>
      </c>
      <c r="M13220" s="68"/>
      <c r="N13220" s="4"/>
    </row>
    <row r="13221" spans="2:14">
      <c r="B13221" s="59" t="s">
        <v>37341</v>
      </c>
      <c r="C13221" s="7" t="s">
        <v>39512</v>
      </c>
      <c r="I13221" s="64"/>
      <c r="J13221" s="65"/>
      <c r="K13221" s="10"/>
      <c r="L13221" s="21">
        <v>2305.9494252873565</v>
      </c>
      <c r="M13221" s="68"/>
      <c r="N13221" s="4"/>
    </row>
    <row r="13222" spans="2:14">
      <c r="B13222" s="59" t="s">
        <v>37342</v>
      </c>
      <c r="C13222" s="7" t="s">
        <v>39513</v>
      </c>
      <c r="I13222" s="64"/>
      <c r="J13222" s="65"/>
      <c r="K13222" s="10"/>
      <c r="L13222" s="21">
        <v>2305.9494252873565</v>
      </c>
      <c r="M13222" s="68"/>
      <c r="N13222" s="4"/>
    </row>
    <row r="13223" spans="2:14">
      <c r="B13223" s="59" t="s">
        <v>37343</v>
      </c>
      <c r="C13223" s="7" t="s">
        <v>39514</v>
      </c>
      <c r="I13223" s="64"/>
      <c r="J13223" s="65"/>
      <c r="K13223" s="10"/>
      <c r="L13223" s="21">
        <v>2305.9494252873565</v>
      </c>
      <c r="M13223" s="68"/>
      <c r="N13223" s="4"/>
    </row>
    <row r="13224" spans="2:14">
      <c r="B13224" s="59" t="s">
        <v>37344</v>
      </c>
      <c r="C13224" s="7" t="s">
        <v>39515</v>
      </c>
      <c r="I13224" s="64"/>
      <c r="J13224" s="65"/>
      <c r="K13224" s="10"/>
      <c r="L13224" s="21">
        <v>2305.9494252873565</v>
      </c>
      <c r="M13224" s="68"/>
      <c r="N13224" s="4"/>
    </row>
    <row r="13225" spans="2:14">
      <c r="B13225" s="59" t="s">
        <v>37345</v>
      </c>
      <c r="C13225" s="7" t="s">
        <v>39516</v>
      </c>
      <c r="I13225" s="64"/>
      <c r="J13225" s="65"/>
      <c r="K13225" s="10"/>
      <c r="L13225" s="21">
        <v>3121.9632183908047</v>
      </c>
      <c r="M13225" s="68"/>
      <c r="N13225" s="4"/>
    </row>
    <row r="13226" spans="2:14">
      <c r="B13226" s="59" t="s">
        <v>37346</v>
      </c>
      <c r="C13226" s="7" t="s">
        <v>39517</v>
      </c>
      <c r="I13226" s="64"/>
      <c r="J13226" s="65"/>
      <c r="K13226" s="10"/>
      <c r="L13226" s="21">
        <v>3121.9632183908047</v>
      </c>
      <c r="M13226" s="68"/>
      <c r="N13226" s="4"/>
    </row>
    <row r="13227" spans="2:14">
      <c r="B13227" s="59" t="s">
        <v>23151</v>
      </c>
      <c r="C13227" s="7" t="s">
        <v>23152</v>
      </c>
      <c r="I13227" s="64"/>
      <c r="J13227" s="65"/>
      <c r="K13227" s="10"/>
      <c r="L13227" s="21">
        <v>3121.9632183908047</v>
      </c>
      <c r="M13227" s="68"/>
      <c r="N13227" s="4"/>
    </row>
    <row r="13228" spans="2:14">
      <c r="B13228" s="59" t="s">
        <v>23153</v>
      </c>
      <c r="C13228" s="7" t="s">
        <v>23154</v>
      </c>
      <c r="I13228" s="64"/>
      <c r="J13228" s="65"/>
      <c r="K13228" s="10"/>
      <c r="L13228" s="21">
        <v>3121.9632183908047</v>
      </c>
      <c r="M13228" s="68"/>
      <c r="N13228" s="4"/>
    </row>
    <row r="13229" spans="2:14">
      <c r="B13229" s="59" t="s">
        <v>37347</v>
      </c>
      <c r="C13229" s="7" t="s">
        <v>39518</v>
      </c>
      <c r="I13229" s="64"/>
      <c r="J13229" s="65"/>
      <c r="K13229" s="10"/>
      <c r="L13229" s="21">
        <v>3121.9632183908047</v>
      </c>
      <c r="M13229" s="68"/>
      <c r="N13229" s="4"/>
    </row>
    <row r="13230" spans="2:14">
      <c r="B13230" s="59" t="s">
        <v>37348</v>
      </c>
      <c r="C13230" s="7" t="s">
        <v>39519</v>
      </c>
      <c r="I13230" s="64"/>
      <c r="J13230" s="65"/>
      <c r="K13230" s="10"/>
      <c r="L13230" s="21">
        <v>3121.9632183908047</v>
      </c>
      <c r="M13230" s="68"/>
      <c r="N13230" s="4"/>
    </row>
    <row r="13231" spans="2:14">
      <c r="B13231" s="59" t="s">
        <v>23155</v>
      </c>
      <c r="C13231" s="7" t="s">
        <v>23156</v>
      </c>
      <c r="I13231" s="64"/>
      <c r="J13231" s="65"/>
      <c r="K13231" s="10"/>
      <c r="L13231" s="21">
        <v>3121.9632183908047</v>
      </c>
      <c r="M13231" s="68"/>
      <c r="N13231" s="4"/>
    </row>
    <row r="13232" spans="2:14">
      <c r="B13232" s="59" t="s">
        <v>37349</v>
      </c>
      <c r="C13232" s="7" t="s">
        <v>39520</v>
      </c>
      <c r="I13232" s="64"/>
      <c r="J13232" s="65"/>
      <c r="K13232" s="10"/>
      <c r="L13232" s="21">
        <v>3121.9632183908047</v>
      </c>
      <c r="M13232" s="68"/>
      <c r="N13232" s="4"/>
    </row>
    <row r="13233" spans="2:14">
      <c r="B13233" s="59" t="s">
        <v>37350</v>
      </c>
      <c r="C13233" s="7" t="s">
        <v>39521</v>
      </c>
      <c r="I13233" s="64"/>
      <c r="J13233" s="65"/>
      <c r="K13233" s="10"/>
      <c r="L13233" s="21">
        <v>3121.9632183908047</v>
      </c>
      <c r="M13233" s="68"/>
      <c r="N13233" s="4"/>
    </row>
    <row r="13234" spans="2:14">
      <c r="B13234" s="59" t="s">
        <v>37351</v>
      </c>
      <c r="C13234" s="7" t="s">
        <v>39522</v>
      </c>
      <c r="I13234" s="64"/>
      <c r="J13234" s="65"/>
      <c r="K13234" s="10"/>
      <c r="L13234" s="21">
        <v>3590.3591954022991</v>
      </c>
      <c r="M13234" s="68"/>
      <c r="N13234" s="4"/>
    </row>
    <row r="13235" spans="2:14">
      <c r="B13235" s="59" t="s">
        <v>37352</v>
      </c>
      <c r="C13235" s="7" t="s">
        <v>39523</v>
      </c>
      <c r="I13235" s="64"/>
      <c r="J13235" s="65"/>
      <c r="K13235" s="10"/>
      <c r="L13235" s="21">
        <v>3590.3591954022991</v>
      </c>
      <c r="M13235" s="68"/>
      <c r="N13235" s="4"/>
    </row>
    <row r="13236" spans="2:14">
      <c r="B13236" s="59" t="s">
        <v>23157</v>
      </c>
      <c r="C13236" s="7" t="s">
        <v>23158</v>
      </c>
      <c r="I13236" s="64"/>
      <c r="J13236" s="65"/>
      <c r="K13236" s="10"/>
      <c r="L13236" s="21">
        <v>3590.3591954022991</v>
      </c>
      <c r="M13236" s="68"/>
      <c r="N13236" s="4"/>
    </row>
    <row r="13237" spans="2:14">
      <c r="B13237" s="59" t="s">
        <v>37353</v>
      </c>
      <c r="C13237" s="7" t="s">
        <v>39524</v>
      </c>
      <c r="I13237" s="64"/>
      <c r="J13237" s="65"/>
      <c r="K13237" s="10"/>
      <c r="L13237" s="21">
        <v>4887.455747126437</v>
      </c>
      <c r="M13237" s="68"/>
      <c r="N13237" s="4"/>
    </row>
    <row r="13238" spans="2:14">
      <c r="B13238" s="59" t="s">
        <v>23159</v>
      </c>
      <c r="C13238" s="7" t="s">
        <v>23160</v>
      </c>
      <c r="I13238" s="64"/>
      <c r="J13238" s="65"/>
      <c r="K13238" s="10"/>
      <c r="L13238" s="21">
        <v>4887.455747126437</v>
      </c>
      <c r="M13238" s="68"/>
      <c r="N13238" s="4"/>
    </row>
    <row r="13239" spans="2:14">
      <c r="B13239" s="59" t="s">
        <v>37354</v>
      </c>
      <c r="C13239" s="7" t="s">
        <v>39525</v>
      </c>
      <c r="I13239" s="64"/>
      <c r="J13239" s="65"/>
      <c r="K13239" s="10"/>
      <c r="L13239" s="21">
        <v>4152.6373563218394</v>
      </c>
      <c r="M13239" s="68"/>
      <c r="N13239" s="4"/>
    </row>
    <row r="13240" spans="2:14">
      <c r="B13240" s="59" t="s">
        <v>37355</v>
      </c>
      <c r="C13240" s="7" t="s">
        <v>39526</v>
      </c>
      <c r="I13240" s="64"/>
      <c r="J13240" s="65"/>
      <c r="K13240" s="10"/>
      <c r="L13240" s="21">
        <v>4152.6373563218394</v>
      </c>
      <c r="M13240" s="68"/>
      <c r="N13240" s="4"/>
    </row>
    <row r="13241" spans="2:14">
      <c r="B13241" s="59" t="s">
        <v>37356</v>
      </c>
      <c r="C13241" s="7" t="s">
        <v>39527</v>
      </c>
      <c r="I13241" s="64"/>
      <c r="J13241" s="65"/>
      <c r="K13241" s="10"/>
      <c r="L13241" s="21">
        <v>4152.6373563218394</v>
      </c>
      <c r="M13241" s="68"/>
      <c r="N13241" s="4"/>
    </row>
    <row r="13242" spans="2:14">
      <c r="B13242" s="59" t="s">
        <v>37357</v>
      </c>
      <c r="C13242" s="7" t="s">
        <v>39528</v>
      </c>
      <c r="I13242" s="64"/>
      <c r="J13242" s="65"/>
      <c r="K13242" s="10"/>
      <c r="L13242" s="21">
        <v>4152.6373563218394</v>
      </c>
      <c r="M13242" s="68"/>
      <c r="N13242" s="4"/>
    </row>
    <row r="13243" spans="2:14">
      <c r="B13243" s="59" t="s">
        <v>37358</v>
      </c>
      <c r="C13243" s="7" t="s">
        <v>39529</v>
      </c>
      <c r="I13243" s="64"/>
      <c r="J13243" s="65"/>
      <c r="K13243" s="10"/>
      <c r="L13243" s="21">
        <v>4152.6373563218394</v>
      </c>
      <c r="M13243" s="68"/>
      <c r="N13243" s="4"/>
    </row>
    <row r="13244" spans="2:14">
      <c r="B13244" s="59" t="s">
        <v>37359</v>
      </c>
      <c r="C13244" s="7" t="s">
        <v>39530</v>
      </c>
      <c r="I13244" s="64"/>
      <c r="J13244" s="65"/>
      <c r="K13244" s="10"/>
      <c r="L13244" s="21">
        <v>4152.6373563218394</v>
      </c>
      <c r="M13244" s="68"/>
      <c r="N13244" s="4"/>
    </row>
    <row r="13245" spans="2:14">
      <c r="B13245" s="59" t="s">
        <v>37360</v>
      </c>
      <c r="C13245" s="7" t="s">
        <v>39531</v>
      </c>
      <c r="I13245" s="64"/>
      <c r="J13245" s="65"/>
      <c r="K13245" s="10"/>
      <c r="L13245" s="21">
        <v>4152.6373563218394</v>
      </c>
      <c r="M13245" s="68"/>
      <c r="N13245" s="4"/>
    </row>
    <row r="13246" spans="2:14">
      <c r="B13246" s="59" t="s">
        <v>37361</v>
      </c>
      <c r="C13246" s="7" t="s">
        <v>39532</v>
      </c>
      <c r="I13246" s="64"/>
      <c r="J13246" s="65"/>
      <c r="K13246" s="10"/>
      <c r="L13246" s="21">
        <v>4152.6373563218394</v>
      </c>
      <c r="M13246" s="68"/>
      <c r="N13246" s="4"/>
    </row>
    <row r="13247" spans="2:14">
      <c r="B13247" s="59" t="s">
        <v>37362</v>
      </c>
      <c r="C13247" s="7" t="s">
        <v>39533</v>
      </c>
      <c r="I13247" s="64"/>
      <c r="J13247" s="65"/>
      <c r="K13247" s="10"/>
      <c r="L13247" s="21">
        <v>4152.6373563218394</v>
      </c>
      <c r="M13247" s="68"/>
      <c r="N13247" s="4"/>
    </row>
    <row r="13248" spans="2:14">
      <c r="B13248" s="59" t="s">
        <v>37363</v>
      </c>
      <c r="C13248" s="7" t="s">
        <v>39534</v>
      </c>
      <c r="I13248" s="64"/>
      <c r="J13248" s="65"/>
      <c r="K13248" s="10"/>
      <c r="L13248" s="21">
        <v>4775.8120689655179</v>
      </c>
      <c r="M13248" s="68"/>
      <c r="N13248" s="4"/>
    </row>
    <row r="13249" spans="2:14">
      <c r="B13249" s="59" t="s">
        <v>37364</v>
      </c>
      <c r="C13249" s="7" t="s">
        <v>39535</v>
      </c>
      <c r="I13249" s="64"/>
      <c r="J13249" s="65"/>
      <c r="K13249" s="10"/>
      <c r="L13249" s="21">
        <v>4775.8120689655179</v>
      </c>
      <c r="M13249" s="68"/>
      <c r="N13249" s="4"/>
    </row>
    <row r="13250" spans="2:14">
      <c r="B13250" s="59" t="s">
        <v>37365</v>
      </c>
      <c r="C13250" s="7" t="s">
        <v>39536</v>
      </c>
      <c r="I13250" s="64"/>
      <c r="J13250" s="65"/>
      <c r="K13250" s="10"/>
      <c r="L13250" s="21">
        <v>4775.8120689655179</v>
      </c>
      <c r="M13250" s="68"/>
      <c r="N13250" s="4"/>
    </row>
    <row r="13251" spans="2:14">
      <c r="B13251" s="59" t="s">
        <v>37366</v>
      </c>
      <c r="C13251" s="7" t="s">
        <v>39537</v>
      </c>
      <c r="I13251" s="64"/>
      <c r="J13251" s="65"/>
      <c r="K13251" s="10"/>
      <c r="L13251" s="21">
        <v>6494.6172413793101</v>
      </c>
      <c r="M13251" s="68"/>
      <c r="N13251" s="4"/>
    </row>
    <row r="13252" spans="2:14">
      <c r="B13252" s="59" t="s">
        <v>37367</v>
      </c>
      <c r="C13252" s="7" t="s">
        <v>39538</v>
      </c>
      <c r="I13252" s="64"/>
      <c r="J13252" s="65"/>
      <c r="K13252" s="10"/>
      <c r="L13252" s="21">
        <v>6494.6172413793101</v>
      </c>
      <c r="M13252" s="68"/>
      <c r="N13252" s="4"/>
    </row>
    <row r="13253" spans="2:14">
      <c r="B13253" s="59" t="s">
        <v>37368</v>
      </c>
      <c r="C13253" s="7" t="s">
        <v>39539</v>
      </c>
      <c r="I13253" s="64"/>
      <c r="J13253" s="65"/>
      <c r="K13253" s="10"/>
      <c r="L13253" s="21">
        <v>3902.9614942528738</v>
      </c>
      <c r="M13253" s="68"/>
      <c r="N13253" s="4"/>
    </row>
    <row r="13254" spans="2:14">
      <c r="B13254" s="59" t="s">
        <v>37369</v>
      </c>
      <c r="C13254" s="7" t="s">
        <v>39540</v>
      </c>
      <c r="I13254" s="64"/>
      <c r="J13254" s="65"/>
      <c r="K13254" s="10"/>
      <c r="L13254" s="21">
        <v>3902.9614942528738</v>
      </c>
      <c r="M13254" s="68"/>
      <c r="N13254" s="4"/>
    </row>
    <row r="13255" spans="2:14">
      <c r="B13255" s="59" t="s">
        <v>37370</v>
      </c>
      <c r="C13255" s="7" t="s">
        <v>39541</v>
      </c>
      <c r="I13255" s="64"/>
      <c r="J13255" s="65"/>
      <c r="K13255" s="10"/>
      <c r="L13255" s="21">
        <v>3902.9614942528738</v>
      </c>
      <c r="M13255" s="68"/>
      <c r="N13255" s="4"/>
    </row>
    <row r="13256" spans="2:14">
      <c r="B13256" s="59" t="s">
        <v>37371</v>
      </c>
      <c r="C13256" s="7" t="s">
        <v>39542</v>
      </c>
      <c r="I13256" s="64"/>
      <c r="J13256" s="65"/>
      <c r="K13256" s="10"/>
      <c r="L13256" s="21">
        <v>3902.9614942528738</v>
      </c>
      <c r="M13256" s="68"/>
      <c r="N13256" s="4"/>
    </row>
    <row r="13257" spans="2:14">
      <c r="B13257" s="59" t="s">
        <v>37372</v>
      </c>
      <c r="C13257" s="7" t="s">
        <v>39543</v>
      </c>
      <c r="I13257" s="64"/>
      <c r="J13257" s="65"/>
      <c r="K13257" s="10"/>
      <c r="L13257" s="21">
        <v>3902.9614942528738</v>
      </c>
      <c r="M13257" s="68"/>
      <c r="N13257" s="4"/>
    </row>
    <row r="13258" spans="2:14">
      <c r="B13258" s="59" t="s">
        <v>37373</v>
      </c>
      <c r="C13258" s="7" t="s">
        <v>39544</v>
      </c>
      <c r="I13258" s="64"/>
      <c r="J13258" s="65"/>
      <c r="K13258" s="10"/>
      <c r="L13258" s="21">
        <v>3902.9614942528738</v>
      </c>
      <c r="M13258" s="68"/>
      <c r="N13258" s="4"/>
    </row>
    <row r="13259" spans="2:14">
      <c r="B13259" s="59" t="s">
        <v>37374</v>
      </c>
      <c r="C13259" s="7" t="s">
        <v>39545</v>
      </c>
      <c r="I13259" s="64"/>
      <c r="J13259" s="65"/>
      <c r="K13259" s="10"/>
      <c r="L13259" s="21">
        <v>3902.9614942528738</v>
      </c>
      <c r="M13259" s="68"/>
      <c r="N13259" s="4"/>
    </row>
    <row r="13260" spans="2:14">
      <c r="B13260" s="59" t="s">
        <v>37375</v>
      </c>
      <c r="C13260" s="7" t="s">
        <v>39546</v>
      </c>
      <c r="I13260" s="64"/>
      <c r="J13260" s="65"/>
      <c r="K13260" s="10"/>
      <c r="L13260" s="21">
        <v>3902.9614942528738</v>
      </c>
      <c r="M13260" s="68"/>
      <c r="N13260" s="4"/>
    </row>
    <row r="13261" spans="2:14">
      <c r="B13261" s="59" t="s">
        <v>37376</v>
      </c>
      <c r="C13261" s="7" t="s">
        <v>39547</v>
      </c>
      <c r="I13261" s="64"/>
      <c r="J13261" s="65"/>
      <c r="K13261" s="10"/>
      <c r="L13261" s="21">
        <v>3902.9614942528738</v>
      </c>
      <c r="M13261" s="68"/>
      <c r="N13261" s="4"/>
    </row>
    <row r="13262" spans="2:14">
      <c r="B13262" s="59" t="s">
        <v>37377</v>
      </c>
      <c r="C13262" s="7" t="s">
        <v>39548</v>
      </c>
      <c r="I13262" s="64"/>
      <c r="J13262" s="65"/>
      <c r="K13262" s="10"/>
      <c r="L13262" s="21">
        <v>4488.0758620689658</v>
      </c>
      <c r="M13262" s="68"/>
      <c r="N13262" s="4"/>
    </row>
    <row r="13263" spans="2:14">
      <c r="B13263" s="59" t="s">
        <v>37378</v>
      </c>
      <c r="C13263" s="7" t="s">
        <v>39549</v>
      </c>
      <c r="I13263" s="64"/>
      <c r="J13263" s="65"/>
      <c r="K13263" s="10"/>
      <c r="L13263" s="21">
        <v>4488.0758620689658</v>
      </c>
      <c r="M13263" s="68"/>
      <c r="N13263" s="4"/>
    </row>
    <row r="13264" spans="2:14">
      <c r="B13264" s="59" t="s">
        <v>37379</v>
      </c>
      <c r="C13264" s="7" t="s">
        <v>39550</v>
      </c>
      <c r="I13264" s="64"/>
      <c r="J13264" s="65"/>
      <c r="K13264" s="10"/>
      <c r="L13264" s="21">
        <v>4488.0758620689658</v>
      </c>
      <c r="M13264" s="68"/>
      <c r="N13264" s="4"/>
    </row>
    <row r="13265" spans="2:14">
      <c r="B13265" s="59" t="s">
        <v>37380</v>
      </c>
      <c r="C13265" s="7" t="s">
        <v>39551</v>
      </c>
      <c r="I13265" s="64"/>
      <c r="J13265" s="65"/>
      <c r="K13265" s="10"/>
      <c r="L13265" s="21">
        <v>6103.8643678160925</v>
      </c>
      <c r="M13265" s="68"/>
      <c r="N13265" s="4"/>
    </row>
    <row r="13266" spans="2:14">
      <c r="B13266" s="59" t="s">
        <v>37381</v>
      </c>
      <c r="C13266" s="7" t="s">
        <v>39552</v>
      </c>
      <c r="I13266" s="64"/>
      <c r="J13266" s="65"/>
      <c r="K13266" s="10"/>
      <c r="L13266" s="21">
        <v>6103.8643678160925</v>
      </c>
      <c r="M13266" s="68"/>
      <c r="N13266" s="4"/>
    </row>
    <row r="13267" spans="2:14">
      <c r="B13267" s="59" t="s">
        <v>37382</v>
      </c>
      <c r="C13267" s="7" t="s">
        <v>39553</v>
      </c>
      <c r="I13267" s="64"/>
      <c r="J13267" s="65"/>
      <c r="K13267" s="10"/>
      <c r="L13267" s="21">
        <v>5190.9235632183909</v>
      </c>
      <c r="M13267" s="68"/>
      <c r="N13267" s="4"/>
    </row>
    <row r="13268" spans="2:14">
      <c r="B13268" s="59" t="s">
        <v>37383</v>
      </c>
      <c r="C13268" s="7" t="s">
        <v>39554</v>
      </c>
      <c r="I13268" s="64"/>
      <c r="J13268" s="65"/>
      <c r="K13268" s="10"/>
      <c r="L13268" s="21">
        <v>5190.9235632183909</v>
      </c>
      <c r="M13268" s="68"/>
      <c r="N13268" s="4"/>
    </row>
    <row r="13269" spans="2:14">
      <c r="B13269" s="59" t="s">
        <v>37384</v>
      </c>
      <c r="C13269" s="7" t="s">
        <v>39555</v>
      </c>
      <c r="I13269" s="64"/>
      <c r="J13269" s="65"/>
      <c r="K13269" s="10"/>
      <c r="L13269" s="21">
        <v>5190.9235632183909</v>
      </c>
      <c r="M13269" s="68"/>
      <c r="N13269" s="4"/>
    </row>
    <row r="13270" spans="2:14">
      <c r="B13270" s="59" t="s">
        <v>37385</v>
      </c>
      <c r="C13270" s="7" t="s">
        <v>39556</v>
      </c>
      <c r="I13270" s="64"/>
      <c r="J13270" s="65"/>
      <c r="K13270" s="10"/>
      <c r="L13270" s="21">
        <v>5190.9235632183909</v>
      </c>
      <c r="M13270" s="68"/>
      <c r="N13270" s="4"/>
    </row>
    <row r="13271" spans="2:14">
      <c r="B13271" s="59" t="s">
        <v>37386</v>
      </c>
      <c r="C13271" s="7" t="s">
        <v>39557</v>
      </c>
      <c r="I13271" s="64"/>
      <c r="J13271" s="65"/>
      <c r="K13271" s="10"/>
      <c r="L13271" s="21">
        <v>5190.9235632183909</v>
      </c>
      <c r="M13271" s="68"/>
      <c r="N13271" s="4"/>
    </row>
    <row r="13272" spans="2:14">
      <c r="B13272" s="59" t="s">
        <v>37387</v>
      </c>
      <c r="C13272" s="7" t="s">
        <v>39558</v>
      </c>
      <c r="I13272" s="64"/>
      <c r="J13272" s="65"/>
      <c r="K13272" s="10"/>
      <c r="L13272" s="21">
        <v>5190.9235632183909</v>
      </c>
      <c r="M13272" s="68"/>
      <c r="N13272" s="4"/>
    </row>
    <row r="13273" spans="2:14">
      <c r="B13273" s="59" t="s">
        <v>37388</v>
      </c>
      <c r="C13273" s="7" t="s">
        <v>39559</v>
      </c>
      <c r="I13273" s="64"/>
      <c r="J13273" s="65"/>
      <c r="K13273" s="10"/>
      <c r="L13273" s="21">
        <v>5190.9235632183909</v>
      </c>
      <c r="M13273" s="68"/>
      <c r="N13273" s="4"/>
    </row>
    <row r="13274" spans="2:14">
      <c r="B13274" s="59" t="s">
        <v>37389</v>
      </c>
      <c r="C13274" s="7" t="s">
        <v>39560</v>
      </c>
      <c r="I13274" s="64"/>
      <c r="J13274" s="65"/>
      <c r="K13274" s="10"/>
      <c r="L13274" s="21">
        <v>5190.9235632183909</v>
      </c>
      <c r="M13274" s="68"/>
      <c r="N13274" s="4"/>
    </row>
    <row r="13275" spans="2:14">
      <c r="B13275" s="59" t="s">
        <v>37390</v>
      </c>
      <c r="C13275" s="7" t="s">
        <v>39561</v>
      </c>
      <c r="I13275" s="64"/>
      <c r="J13275" s="65"/>
      <c r="K13275" s="10"/>
      <c r="L13275" s="21">
        <v>5190.9235632183909</v>
      </c>
      <c r="M13275" s="68"/>
      <c r="N13275" s="4"/>
    </row>
    <row r="13276" spans="2:14">
      <c r="B13276" s="59" t="s">
        <v>37391</v>
      </c>
      <c r="C13276" s="7" t="s">
        <v>39562</v>
      </c>
      <c r="I13276" s="64"/>
      <c r="J13276" s="65"/>
      <c r="K13276" s="10"/>
      <c r="L13276" s="21">
        <v>5968.8770114942527</v>
      </c>
      <c r="M13276" s="68"/>
      <c r="N13276" s="4"/>
    </row>
    <row r="13277" spans="2:14">
      <c r="B13277" s="59" t="s">
        <v>37392</v>
      </c>
      <c r="C13277" s="7" t="s">
        <v>39563</v>
      </c>
      <c r="I13277" s="64"/>
      <c r="J13277" s="65"/>
      <c r="K13277" s="10"/>
      <c r="L13277" s="21">
        <v>5968.8770114942527</v>
      </c>
      <c r="M13277" s="68"/>
      <c r="N13277" s="4"/>
    </row>
    <row r="13278" spans="2:14">
      <c r="B13278" s="59" t="s">
        <v>37393</v>
      </c>
      <c r="C13278" s="7" t="s">
        <v>39564</v>
      </c>
      <c r="I13278" s="64"/>
      <c r="J13278" s="65"/>
      <c r="K13278" s="10"/>
      <c r="L13278" s="21">
        <v>5968.8770114942527</v>
      </c>
      <c r="M13278" s="68"/>
      <c r="N13278" s="4"/>
    </row>
    <row r="13279" spans="2:14">
      <c r="B13279" s="59" t="s">
        <v>37394</v>
      </c>
      <c r="C13279" s="7" t="s">
        <v>39565</v>
      </c>
      <c r="I13279" s="64"/>
      <c r="J13279" s="65"/>
      <c r="K13279" s="10"/>
      <c r="L13279" s="21">
        <v>8118.017816091954</v>
      </c>
      <c r="M13279" s="68"/>
      <c r="N13279" s="4"/>
    </row>
    <row r="13280" spans="2:14">
      <c r="B13280" s="59" t="s">
        <v>37395</v>
      </c>
      <c r="C13280" s="7" t="s">
        <v>39566</v>
      </c>
      <c r="I13280" s="64"/>
      <c r="J13280" s="65"/>
      <c r="K13280" s="10"/>
      <c r="L13280" s="21">
        <v>8118.017816091954</v>
      </c>
      <c r="M13280" s="68"/>
      <c r="N13280" s="4"/>
    </row>
    <row r="13281" spans="2:14">
      <c r="B13281" s="59" t="s">
        <v>37396</v>
      </c>
      <c r="C13281" s="7" t="s">
        <v>39567</v>
      </c>
      <c r="I13281" s="64"/>
      <c r="J13281" s="65"/>
      <c r="K13281" s="10"/>
      <c r="L13281" s="21">
        <v>4302.8488505747127</v>
      </c>
      <c r="M13281" s="68"/>
      <c r="N13281" s="4"/>
    </row>
    <row r="13282" spans="2:14">
      <c r="B13282" s="59" t="s">
        <v>37397</v>
      </c>
      <c r="C13282" s="7" t="s">
        <v>39568</v>
      </c>
      <c r="I13282" s="64"/>
      <c r="J13282" s="65"/>
      <c r="K13282" s="10"/>
      <c r="L13282" s="21">
        <v>4302.8488505747127</v>
      </c>
      <c r="M13282" s="68"/>
      <c r="N13282" s="4"/>
    </row>
    <row r="13283" spans="2:14">
      <c r="B13283" s="59" t="s">
        <v>37398</v>
      </c>
      <c r="C13283" s="7" t="s">
        <v>39569</v>
      </c>
      <c r="I13283" s="64"/>
      <c r="J13283" s="65"/>
      <c r="K13283" s="10"/>
      <c r="L13283" s="21">
        <v>4302.8488505747127</v>
      </c>
      <c r="M13283" s="68"/>
      <c r="N13283" s="4"/>
    </row>
    <row r="13284" spans="2:14">
      <c r="B13284" s="59" t="s">
        <v>37399</v>
      </c>
      <c r="C13284" s="7" t="s">
        <v>39570</v>
      </c>
      <c r="I13284" s="64"/>
      <c r="J13284" s="65"/>
      <c r="K13284" s="10"/>
      <c r="L13284" s="21">
        <v>4302.8488505747127</v>
      </c>
      <c r="M13284" s="68"/>
      <c r="N13284" s="4"/>
    </row>
    <row r="13285" spans="2:14">
      <c r="B13285" s="59" t="s">
        <v>37400</v>
      </c>
      <c r="C13285" s="7" t="s">
        <v>39571</v>
      </c>
      <c r="I13285" s="64"/>
      <c r="J13285" s="65"/>
      <c r="K13285" s="10"/>
      <c r="L13285" s="21">
        <v>4302.8488505747127</v>
      </c>
      <c r="M13285" s="68"/>
      <c r="N13285" s="4"/>
    </row>
    <row r="13286" spans="2:14">
      <c r="B13286" s="59" t="s">
        <v>37401</v>
      </c>
      <c r="C13286" s="7" t="s">
        <v>39572</v>
      </c>
      <c r="I13286" s="64"/>
      <c r="J13286" s="65"/>
      <c r="K13286" s="10"/>
      <c r="L13286" s="21">
        <v>4302.8488505747127</v>
      </c>
      <c r="M13286" s="68"/>
      <c r="N13286" s="4"/>
    </row>
    <row r="13287" spans="2:14">
      <c r="B13287" s="59" t="s">
        <v>37402</v>
      </c>
      <c r="C13287" s="7" t="s">
        <v>39573</v>
      </c>
      <c r="I13287" s="64"/>
      <c r="J13287" s="65"/>
      <c r="K13287" s="10"/>
      <c r="L13287" s="21">
        <v>4302.8488505747127</v>
      </c>
      <c r="M13287" s="68"/>
      <c r="N13287" s="4"/>
    </row>
    <row r="13288" spans="2:14">
      <c r="B13288" s="59" t="s">
        <v>37403</v>
      </c>
      <c r="C13288" s="7" t="s">
        <v>39574</v>
      </c>
      <c r="I13288" s="64"/>
      <c r="J13288" s="65"/>
      <c r="K13288" s="10"/>
      <c r="L13288" s="21">
        <v>4302.8488505747127</v>
      </c>
      <c r="M13288" s="68"/>
      <c r="N13288" s="4"/>
    </row>
    <row r="13289" spans="2:14">
      <c r="B13289" s="59" t="s">
        <v>37404</v>
      </c>
      <c r="C13289" s="7" t="s">
        <v>39575</v>
      </c>
      <c r="I13289" s="64"/>
      <c r="J13289" s="65"/>
      <c r="K13289" s="10"/>
      <c r="L13289" s="21">
        <v>4302.8488505747127</v>
      </c>
      <c r="M13289" s="68"/>
      <c r="N13289" s="4"/>
    </row>
    <row r="13290" spans="2:14">
      <c r="B13290" s="59" t="s">
        <v>37405</v>
      </c>
      <c r="C13290" s="7" t="s">
        <v>39576</v>
      </c>
      <c r="I13290" s="64"/>
      <c r="J13290" s="65"/>
      <c r="K13290" s="10"/>
      <c r="L13290" s="21">
        <v>4948.3522988505747</v>
      </c>
      <c r="M13290" s="68"/>
      <c r="N13290" s="4"/>
    </row>
    <row r="13291" spans="2:14">
      <c r="B13291" s="59" t="s">
        <v>37406</v>
      </c>
      <c r="C13291" s="7" t="s">
        <v>39577</v>
      </c>
      <c r="I13291" s="64"/>
      <c r="J13291" s="65"/>
      <c r="K13291" s="10"/>
      <c r="L13291" s="21">
        <v>4948.3522988505747</v>
      </c>
      <c r="M13291" s="68"/>
      <c r="N13291" s="4"/>
    </row>
    <row r="13292" spans="2:14">
      <c r="B13292" s="59" t="s">
        <v>37407</v>
      </c>
      <c r="C13292" s="7" t="s">
        <v>39578</v>
      </c>
      <c r="I13292" s="64"/>
      <c r="J13292" s="65"/>
      <c r="K13292" s="10"/>
      <c r="L13292" s="21">
        <v>4948.3522988505747</v>
      </c>
      <c r="M13292" s="68"/>
      <c r="N13292" s="4"/>
    </row>
    <row r="13293" spans="2:14">
      <c r="B13293" s="59" t="s">
        <v>37408</v>
      </c>
      <c r="C13293" s="7" t="s">
        <v>39579</v>
      </c>
      <c r="I13293" s="64"/>
      <c r="J13293" s="65"/>
      <c r="K13293" s="10"/>
      <c r="L13293" s="21">
        <v>6729.5764367816091</v>
      </c>
      <c r="M13293" s="68"/>
      <c r="N13293" s="4"/>
    </row>
    <row r="13294" spans="2:14">
      <c r="B13294" s="59" t="s">
        <v>37409</v>
      </c>
      <c r="C13294" s="7" t="s">
        <v>39580</v>
      </c>
      <c r="I13294" s="64"/>
      <c r="J13294" s="65"/>
      <c r="K13294" s="10"/>
      <c r="L13294" s="21">
        <v>6729.5764367816091</v>
      </c>
      <c r="M13294" s="68"/>
      <c r="N13294" s="4"/>
    </row>
    <row r="13295" spans="2:14">
      <c r="B13295" s="59" t="s">
        <v>37410</v>
      </c>
      <c r="C13295" s="7" t="s">
        <v>39581</v>
      </c>
      <c r="I13295" s="64"/>
      <c r="J13295" s="65"/>
      <c r="K13295" s="10"/>
      <c r="L13295" s="21">
        <v>5722.753448275862</v>
      </c>
      <c r="M13295" s="68"/>
      <c r="N13295" s="4"/>
    </row>
    <row r="13296" spans="2:14">
      <c r="B13296" s="59" t="s">
        <v>37411</v>
      </c>
      <c r="C13296" s="7" t="s">
        <v>39582</v>
      </c>
      <c r="I13296" s="64"/>
      <c r="J13296" s="65"/>
      <c r="K13296" s="10"/>
      <c r="L13296" s="21">
        <v>5722.753448275862</v>
      </c>
      <c r="M13296" s="68"/>
      <c r="N13296" s="4"/>
    </row>
    <row r="13297" spans="2:14">
      <c r="B13297" s="59" t="s">
        <v>37412</v>
      </c>
      <c r="C13297" s="7" t="s">
        <v>39583</v>
      </c>
      <c r="I13297" s="64"/>
      <c r="J13297" s="65"/>
      <c r="K13297" s="10"/>
      <c r="L13297" s="21">
        <v>5722.753448275862</v>
      </c>
      <c r="M13297" s="68"/>
      <c r="N13297" s="4"/>
    </row>
    <row r="13298" spans="2:14">
      <c r="B13298" s="59" t="s">
        <v>37413</v>
      </c>
      <c r="C13298" s="7" t="s">
        <v>39584</v>
      </c>
      <c r="I13298" s="64"/>
      <c r="J13298" s="65"/>
      <c r="K13298" s="10"/>
      <c r="L13298" s="21">
        <v>5722.753448275862</v>
      </c>
      <c r="M13298" s="68"/>
      <c r="N13298" s="4"/>
    </row>
    <row r="13299" spans="2:14">
      <c r="B13299" s="59" t="s">
        <v>37414</v>
      </c>
      <c r="C13299" s="7" t="s">
        <v>39585</v>
      </c>
      <c r="I13299" s="64"/>
      <c r="J13299" s="65"/>
      <c r="K13299" s="10"/>
      <c r="L13299" s="21">
        <v>5722.753448275862</v>
      </c>
      <c r="M13299" s="68"/>
      <c r="N13299" s="4"/>
    </row>
    <row r="13300" spans="2:14">
      <c r="B13300" s="59" t="s">
        <v>37415</v>
      </c>
      <c r="C13300" s="7" t="s">
        <v>39586</v>
      </c>
      <c r="I13300" s="64"/>
      <c r="J13300" s="65"/>
      <c r="K13300" s="10"/>
      <c r="L13300" s="21">
        <v>5722.753448275862</v>
      </c>
      <c r="M13300" s="68"/>
      <c r="N13300" s="4"/>
    </row>
    <row r="13301" spans="2:14">
      <c r="B13301" s="59" t="s">
        <v>37416</v>
      </c>
      <c r="C13301" s="7" t="s">
        <v>39587</v>
      </c>
      <c r="I13301" s="64"/>
      <c r="J13301" s="65"/>
      <c r="K13301" s="10"/>
      <c r="L13301" s="21">
        <v>5722.753448275862</v>
      </c>
      <c r="M13301" s="68"/>
      <c r="N13301" s="4"/>
    </row>
    <row r="13302" spans="2:14">
      <c r="B13302" s="59" t="s">
        <v>37417</v>
      </c>
      <c r="C13302" s="7" t="s">
        <v>39588</v>
      </c>
      <c r="I13302" s="64"/>
      <c r="J13302" s="65"/>
      <c r="K13302" s="10"/>
      <c r="L13302" s="21">
        <v>5722.753448275862</v>
      </c>
      <c r="M13302" s="68"/>
      <c r="N13302" s="4"/>
    </row>
    <row r="13303" spans="2:14">
      <c r="B13303" s="59" t="s">
        <v>37418</v>
      </c>
      <c r="C13303" s="7" t="s">
        <v>39589</v>
      </c>
      <c r="I13303" s="64"/>
      <c r="J13303" s="65"/>
      <c r="K13303" s="10"/>
      <c r="L13303" s="21">
        <v>5722.753448275862</v>
      </c>
      <c r="M13303" s="68"/>
      <c r="N13303" s="4"/>
    </row>
    <row r="13304" spans="2:14">
      <c r="B13304" s="59" t="s">
        <v>37419</v>
      </c>
      <c r="C13304" s="7" t="s">
        <v>39590</v>
      </c>
      <c r="I13304" s="64"/>
      <c r="J13304" s="65"/>
      <c r="K13304" s="10"/>
      <c r="L13304" s="21">
        <v>6581.3948275862076</v>
      </c>
      <c r="M13304" s="68"/>
      <c r="N13304" s="4"/>
    </row>
    <row r="13305" spans="2:14">
      <c r="B13305" s="59" t="s">
        <v>37420</v>
      </c>
      <c r="C13305" s="7" t="s">
        <v>39591</v>
      </c>
      <c r="I13305" s="64"/>
      <c r="J13305" s="65"/>
      <c r="K13305" s="10"/>
      <c r="L13305" s="21">
        <v>6581.3948275862076</v>
      </c>
      <c r="M13305" s="68"/>
      <c r="N13305" s="4"/>
    </row>
    <row r="13306" spans="2:14">
      <c r="B13306" s="59" t="s">
        <v>37421</v>
      </c>
      <c r="C13306" s="7" t="s">
        <v>39592</v>
      </c>
      <c r="I13306" s="64"/>
      <c r="J13306" s="65"/>
      <c r="K13306" s="10"/>
      <c r="L13306" s="21">
        <v>6581.3948275862076</v>
      </c>
      <c r="M13306" s="68"/>
      <c r="N13306" s="4"/>
    </row>
    <row r="13307" spans="2:14">
      <c r="B13307" s="59" t="s">
        <v>37422</v>
      </c>
      <c r="C13307" s="7" t="s">
        <v>39593</v>
      </c>
      <c r="I13307" s="64"/>
      <c r="J13307" s="65"/>
      <c r="K13307" s="10"/>
      <c r="L13307" s="21">
        <v>8950.2706896551717</v>
      </c>
      <c r="M13307" s="68"/>
      <c r="N13307" s="4"/>
    </row>
    <row r="13308" spans="2:14">
      <c r="B13308" s="59" t="s">
        <v>37423</v>
      </c>
      <c r="C13308" s="7" t="s">
        <v>39594</v>
      </c>
      <c r="I13308" s="64"/>
      <c r="J13308" s="65"/>
      <c r="K13308" s="10"/>
      <c r="L13308" s="21">
        <v>8950.2706896551717</v>
      </c>
      <c r="M13308" s="68"/>
      <c r="N13308" s="4"/>
    </row>
    <row r="13309" spans="2:14">
      <c r="B13309" s="59" t="s">
        <v>37424</v>
      </c>
      <c r="C13309" s="7" t="s">
        <v>39595</v>
      </c>
      <c r="I13309" s="64"/>
      <c r="J13309" s="65"/>
      <c r="K13309" s="10"/>
      <c r="L13309" s="21">
        <v>6024.1913793103449</v>
      </c>
      <c r="M13309" s="68"/>
      <c r="N13309" s="4"/>
    </row>
    <row r="13310" spans="2:14">
      <c r="B13310" s="59" t="s">
        <v>37425</v>
      </c>
      <c r="C13310" s="7" t="s">
        <v>39596</v>
      </c>
      <c r="I13310" s="64"/>
      <c r="J13310" s="65"/>
      <c r="K13310" s="10"/>
      <c r="L13310" s="21">
        <v>6024.1913793103449</v>
      </c>
      <c r="M13310" s="68"/>
      <c r="N13310" s="4"/>
    </row>
    <row r="13311" spans="2:14">
      <c r="B13311" s="59" t="s">
        <v>37426</v>
      </c>
      <c r="C13311" s="7" t="s">
        <v>39597</v>
      </c>
      <c r="I13311" s="64"/>
      <c r="J13311" s="65"/>
      <c r="K13311" s="10"/>
      <c r="L13311" s="21">
        <v>6024.1913793103449</v>
      </c>
      <c r="M13311" s="68"/>
      <c r="N13311" s="4"/>
    </row>
    <row r="13312" spans="2:14">
      <c r="B13312" s="59" t="s">
        <v>37427</v>
      </c>
      <c r="C13312" s="7" t="s">
        <v>39598</v>
      </c>
      <c r="I13312" s="64"/>
      <c r="J13312" s="65"/>
      <c r="K13312" s="10"/>
      <c r="L13312" s="21">
        <v>6024.1913793103449</v>
      </c>
      <c r="M13312" s="68"/>
      <c r="N13312" s="4"/>
    </row>
    <row r="13313" spans="2:14">
      <c r="B13313" s="59" t="s">
        <v>37428</v>
      </c>
      <c r="C13313" s="7" t="s">
        <v>39599</v>
      </c>
      <c r="I13313" s="64"/>
      <c r="J13313" s="65"/>
      <c r="K13313" s="10"/>
      <c r="L13313" s="21">
        <v>6024.1913793103449</v>
      </c>
      <c r="M13313" s="68"/>
      <c r="N13313" s="4"/>
    </row>
    <row r="13314" spans="2:14">
      <c r="B13314" s="59" t="s">
        <v>37429</v>
      </c>
      <c r="C13314" s="7" t="s">
        <v>39600</v>
      </c>
      <c r="I13314" s="64"/>
      <c r="J13314" s="65"/>
      <c r="K13314" s="10"/>
      <c r="L13314" s="21">
        <v>6024.1913793103449</v>
      </c>
      <c r="M13314" s="68"/>
      <c r="N13314" s="4"/>
    </row>
    <row r="13315" spans="2:14">
      <c r="B13315" s="59" t="s">
        <v>37430</v>
      </c>
      <c r="C13315" s="7" t="s">
        <v>39601</v>
      </c>
      <c r="I13315" s="64"/>
      <c r="J13315" s="65"/>
      <c r="K13315" s="10"/>
      <c r="L13315" s="21">
        <v>6024.1913793103449</v>
      </c>
      <c r="M13315" s="68"/>
      <c r="N13315" s="4"/>
    </row>
    <row r="13316" spans="2:14">
      <c r="B13316" s="59" t="s">
        <v>37431</v>
      </c>
      <c r="C13316" s="7" t="s">
        <v>39602</v>
      </c>
      <c r="I13316" s="64"/>
      <c r="J13316" s="65"/>
      <c r="K13316" s="10"/>
      <c r="L13316" s="21">
        <v>6024.1913793103449</v>
      </c>
      <c r="M13316" s="68"/>
      <c r="N13316" s="4"/>
    </row>
    <row r="13317" spans="2:14">
      <c r="B13317" s="59" t="s">
        <v>37432</v>
      </c>
      <c r="C13317" s="7" t="s">
        <v>39603</v>
      </c>
      <c r="I13317" s="64"/>
      <c r="J13317" s="65"/>
      <c r="K13317" s="10"/>
      <c r="L13317" s="21">
        <v>6024.1913793103449</v>
      </c>
      <c r="M13317" s="68"/>
      <c r="N13317" s="4"/>
    </row>
    <row r="13318" spans="2:14">
      <c r="B13318" s="59" t="s">
        <v>37433</v>
      </c>
      <c r="C13318" s="7" t="s">
        <v>39604</v>
      </c>
      <c r="I13318" s="64"/>
      <c r="J13318" s="65"/>
      <c r="K13318" s="10"/>
      <c r="L13318" s="21">
        <v>6927.4902298850575</v>
      </c>
      <c r="M13318" s="68"/>
      <c r="N13318" s="4"/>
    </row>
    <row r="13319" spans="2:14">
      <c r="B13319" s="59" t="s">
        <v>37434</v>
      </c>
      <c r="C13319" s="7" t="s">
        <v>39605</v>
      </c>
      <c r="I13319" s="64"/>
      <c r="J13319" s="65"/>
      <c r="K13319" s="10"/>
      <c r="L13319" s="21">
        <v>6927.4902298850575</v>
      </c>
      <c r="M13319" s="68"/>
      <c r="N13319" s="4"/>
    </row>
    <row r="13320" spans="2:14">
      <c r="B13320" s="59" t="s">
        <v>37435</v>
      </c>
      <c r="C13320" s="7" t="s">
        <v>39606</v>
      </c>
      <c r="I13320" s="64"/>
      <c r="J13320" s="65"/>
      <c r="K13320" s="10"/>
      <c r="L13320" s="21">
        <v>6927.4902298850575</v>
      </c>
      <c r="M13320" s="68"/>
      <c r="N13320" s="4"/>
    </row>
    <row r="13321" spans="2:14">
      <c r="B13321" s="59" t="s">
        <v>37436</v>
      </c>
      <c r="C13321" s="7" t="s">
        <v>39607</v>
      </c>
      <c r="I13321" s="64"/>
      <c r="J13321" s="65"/>
      <c r="K13321" s="10"/>
      <c r="L13321" s="21">
        <v>8659.4896551724141</v>
      </c>
      <c r="M13321" s="68"/>
      <c r="N13321" s="4"/>
    </row>
    <row r="13322" spans="2:14">
      <c r="B13322" s="59" t="s">
        <v>37437</v>
      </c>
      <c r="C13322" s="7" t="s">
        <v>39608</v>
      </c>
      <c r="I13322" s="64"/>
      <c r="J13322" s="65"/>
      <c r="K13322" s="10"/>
      <c r="L13322" s="21">
        <v>8659.4896551724141</v>
      </c>
      <c r="M13322" s="68"/>
      <c r="N13322" s="4"/>
    </row>
    <row r="13323" spans="2:14">
      <c r="B13323" s="59" t="s">
        <v>37438</v>
      </c>
      <c r="C13323" s="7" t="s">
        <v>39609</v>
      </c>
      <c r="I13323" s="64"/>
      <c r="J13323" s="65"/>
      <c r="K13323" s="10"/>
      <c r="L13323" s="21">
        <v>8011.9563218390804</v>
      </c>
      <c r="M13323" s="68"/>
      <c r="N13323" s="4"/>
    </row>
    <row r="13324" spans="2:14">
      <c r="B13324" s="59" t="s">
        <v>37439</v>
      </c>
      <c r="C13324" s="7" t="s">
        <v>39610</v>
      </c>
      <c r="I13324" s="64"/>
      <c r="J13324" s="65"/>
      <c r="K13324" s="10"/>
      <c r="L13324" s="21">
        <v>8011.9563218390804</v>
      </c>
      <c r="M13324" s="68"/>
      <c r="N13324" s="4"/>
    </row>
    <row r="13325" spans="2:14">
      <c r="B13325" s="59" t="s">
        <v>37440</v>
      </c>
      <c r="C13325" s="7" t="s">
        <v>39611</v>
      </c>
      <c r="I13325" s="64"/>
      <c r="J13325" s="65"/>
      <c r="K13325" s="10"/>
      <c r="L13325" s="21">
        <v>8011.9563218390804</v>
      </c>
      <c r="M13325" s="68"/>
      <c r="N13325" s="4"/>
    </row>
    <row r="13326" spans="2:14">
      <c r="B13326" s="59" t="s">
        <v>37441</v>
      </c>
      <c r="C13326" s="7" t="s">
        <v>39612</v>
      </c>
      <c r="I13326" s="64"/>
      <c r="J13326" s="65"/>
      <c r="K13326" s="10"/>
      <c r="L13326" s="21">
        <v>8011.9563218390804</v>
      </c>
      <c r="M13326" s="68"/>
      <c r="N13326" s="4"/>
    </row>
    <row r="13327" spans="2:14">
      <c r="B13327" s="59" t="s">
        <v>37442</v>
      </c>
      <c r="C13327" s="7" t="s">
        <v>39613</v>
      </c>
      <c r="I13327" s="64"/>
      <c r="J13327" s="65"/>
      <c r="K13327" s="10"/>
      <c r="L13327" s="21">
        <v>8011.9563218390804</v>
      </c>
      <c r="M13327" s="68"/>
      <c r="N13327" s="4"/>
    </row>
    <row r="13328" spans="2:14">
      <c r="B13328" s="59" t="s">
        <v>37443</v>
      </c>
      <c r="C13328" s="7" t="s">
        <v>39614</v>
      </c>
      <c r="I13328" s="64"/>
      <c r="J13328" s="65"/>
      <c r="K13328" s="10"/>
      <c r="L13328" s="21">
        <v>8011.9563218390804</v>
      </c>
      <c r="M13328" s="68"/>
      <c r="N13328" s="4"/>
    </row>
    <row r="13329" spans="2:14">
      <c r="B13329" s="59" t="s">
        <v>37444</v>
      </c>
      <c r="C13329" s="7" t="s">
        <v>39615</v>
      </c>
      <c r="I13329" s="64"/>
      <c r="J13329" s="65"/>
      <c r="K13329" s="10"/>
      <c r="L13329" s="21">
        <v>8011.9563218390804</v>
      </c>
      <c r="M13329" s="68"/>
      <c r="N13329" s="4"/>
    </row>
    <row r="13330" spans="2:14">
      <c r="B13330" s="59" t="s">
        <v>37445</v>
      </c>
      <c r="C13330" s="7" t="s">
        <v>39616</v>
      </c>
      <c r="I13330" s="64"/>
      <c r="J13330" s="65"/>
      <c r="K13330" s="10"/>
      <c r="L13330" s="21">
        <v>8011.9563218390804</v>
      </c>
      <c r="M13330" s="68"/>
      <c r="N13330" s="4"/>
    </row>
    <row r="13331" spans="2:14">
      <c r="B13331" s="59" t="s">
        <v>37446</v>
      </c>
      <c r="C13331" s="7" t="s">
        <v>39617</v>
      </c>
      <c r="I13331" s="64"/>
      <c r="J13331" s="65"/>
      <c r="K13331" s="10"/>
      <c r="L13331" s="21">
        <v>8011.9563218390804</v>
      </c>
      <c r="M13331" s="68"/>
      <c r="N13331" s="4"/>
    </row>
    <row r="13332" spans="2:14">
      <c r="B13332" s="59" t="s">
        <v>37447</v>
      </c>
      <c r="C13332" s="7" t="s">
        <v>39618</v>
      </c>
      <c r="I13332" s="64"/>
      <c r="J13332" s="65"/>
      <c r="K13332" s="10"/>
      <c r="L13332" s="21">
        <v>9213.6482758620696</v>
      </c>
      <c r="M13332" s="68"/>
      <c r="N13332" s="4"/>
    </row>
    <row r="13333" spans="2:14">
      <c r="B13333" s="59" t="s">
        <v>37448</v>
      </c>
      <c r="C13333" s="7" t="s">
        <v>39619</v>
      </c>
      <c r="I13333" s="64"/>
      <c r="J13333" s="65"/>
      <c r="K13333" s="10"/>
      <c r="L13333" s="21">
        <v>9213.6482758620696</v>
      </c>
      <c r="M13333" s="68"/>
      <c r="N13333" s="4"/>
    </row>
    <row r="13334" spans="2:14">
      <c r="B13334" s="59" t="s">
        <v>37449</v>
      </c>
      <c r="C13334" s="7" t="s">
        <v>39620</v>
      </c>
      <c r="I13334" s="64"/>
      <c r="J13334" s="65"/>
      <c r="K13334" s="10"/>
      <c r="L13334" s="21">
        <v>9213.6482758620696</v>
      </c>
      <c r="M13334" s="68"/>
      <c r="N13334" s="4"/>
    </row>
    <row r="13335" spans="2:14">
      <c r="B13335" s="59" t="s">
        <v>37450</v>
      </c>
      <c r="C13335" s="7" t="s">
        <v>39621</v>
      </c>
      <c r="I13335" s="64"/>
      <c r="J13335" s="65"/>
      <c r="K13335" s="10"/>
      <c r="L13335" s="21">
        <v>11517.060344827587</v>
      </c>
      <c r="M13335" s="68"/>
      <c r="N13335" s="4"/>
    </row>
    <row r="13336" spans="2:14">
      <c r="B13336" s="59" t="s">
        <v>37451</v>
      </c>
      <c r="C13336" s="7" t="s">
        <v>39622</v>
      </c>
      <c r="I13336" s="64"/>
      <c r="J13336" s="65"/>
      <c r="K13336" s="10"/>
      <c r="L13336" s="21">
        <v>11517.060344827587</v>
      </c>
      <c r="M13336" s="68"/>
      <c r="N13336" s="4"/>
    </row>
    <row r="13337" spans="2:14">
      <c r="B13337" s="59" t="s">
        <v>37452</v>
      </c>
      <c r="C13337" s="7" t="s">
        <v>39623</v>
      </c>
      <c r="I13337" s="64"/>
      <c r="J13337" s="65"/>
      <c r="K13337" s="10"/>
      <c r="L13337" s="21">
        <v>6746.8304597701153</v>
      </c>
      <c r="M13337" s="68"/>
      <c r="N13337" s="4"/>
    </row>
    <row r="13338" spans="2:14">
      <c r="B13338" s="59" t="s">
        <v>37453</v>
      </c>
      <c r="C13338" s="7" t="s">
        <v>39624</v>
      </c>
      <c r="I13338" s="64"/>
      <c r="J13338" s="65"/>
      <c r="K13338" s="10"/>
      <c r="L13338" s="21">
        <v>6746.8304597701153</v>
      </c>
      <c r="M13338" s="68"/>
      <c r="N13338" s="4"/>
    </row>
    <row r="13339" spans="2:14">
      <c r="B13339" s="59" t="s">
        <v>37454</v>
      </c>
      <c r="C13339" s="7" t="s">
        <v>39625</v>
      </c>
      <c r="I13339" s="64"/>
      <c r="J13339" s="65"/>
      <c r="K13339" s="10"/>
      <c r="L13339" s="21">
        <v>6746.8304597701153</v>
      </c>
      <c r="M13339" s="68"/>
      <c r="N13339" s="4"/>
    </row>
    <row r="13340" spans="2:14">
      <c r="B13340" s="59" t="s">
        <v>37455</v>
      </c>
      <c r="C13340" s="7" t="s">
        <v>39626</v>
      </c>
      <c r="I13340" s="64"/>
      <c r="J13340" s="65"/>
      <c r="K13340" s="10"/>
      <c r="L13340" s="21">
        <v>6746.8304597701153</v>
      </c>
      <c r="M13340" s="68"/>
      <c r="N13340" s="4"/>
    </row>
    <row r="13341" spans="2:14">
      <c r="B13341" s="59" t="s">
        <v>37456</v>
      </c>
      <c r="C13341" s="7" t="s">
        <v>39627</v>
      </c>
      <c r="I13341" s="64"/>
      <c r="J13341" s="65"/>
      <c r="K13341" s="10"/>
      <c r="L13341" s="21">
        <v>6746.8304597701153</v>
      </c>
      <c r="M13341" s="68"/>
      <c r="N13341" s="4"/>
    </row>
    <row r="13342" spans="2:14">
      <c r="B13342" s="59" t="s">
        <v>37457</v>
      </c>
      <c r="C13342" s="7" t="s">
        <v>39628</v>
      </c>
      <c r="I13342" s="64"/>
      <c r="J13342" s="65"/>
      <c r="K13342" s="10"/>
      <c r="L13342" s="21">
        <v>6746.8304597701153</v>
      </c>
      <c r="M13342" s="68"/>
      <c r="N13342" s="4"/>
    </row>
    <row r="13343" spans="2:14">
      <c r="B13343" s="59" t="s">
        <v>37458</v>
      </c>
      <c r="C13343" s="7" t="s">
        <v>39629</v>
      </c>
      <c r="I13343" s="64"/>
      <c r="J13343" s="65"/>
      <c r="K13343" s="10"/>
      <c r="L13343" s="21">
        <v>6746.8304597701153</v>
      </c>
      <c r="M13343" s="68"/>
      <c r="N13343" s="4"/>
    </row>
    <row r="13344" spans="2:14">
      <c r="B13344" s="59" t="s">
        <v>37459</v>
      </c>
      <c r="C13344" s="7" t="s">
        <v>39630</v>
      </c>
      <c r="I13344" s="64"/>
      <c r="J13344" s="65"/>
      <c r="K13344" s="10"/>
      <c r="L13344" s="21">
        <v>6746.8304597701153</v>
      </c>
      <c r="M13344" s="68"/>
      <c r="N13344" s="4"/>
    </row>
    <row r="13345" spans="2:14">
      <c r="B13345" s="59" t="s">
        <v>37460</v>
      </c>
      <c r="C13345" s="7" t="s">
        <v>39631</v>
      </c>
      <c r="I13345" s="64"/>
      <c r="J13345" s="65"/>
      <c r="K13345" s="10"/>
      <c r="L13345" s="21">
        <v>6746.8304597701153</v>
      </c>
      <c r="M13345" s="68"/>
      <c r="N13345" s="4"/>
    </row>
    <row r="13346" spans="2:14">
      <c r="B13346" s="59" t="s">
        <v>37461</v>
      </c>
      <c r="C13346" s="7" t="s">
        <v>39632</v>
      </c>
      <c r="I13346" s="64"/>
      <c r="J13346" s="65"/>
      <c r="K13346" s="10"/>
      <c r="L13346" s="21">
        <v>7758.7281609195406</v>
      </c>
      <c r="M13346" s="68"/>
      <c r="N13346" s="4"/>
    </row>
    <row r="13347" spans="2:14">
      <c r="B13347" s="59" t="s">
        <v>37462</v>
      </c>
      <c r="C13347" s="7" t="s">
        <v>39633</v>
      </c>
      <c r="I13347" s="64"/>
      <c r="J13347" s="65"/>
      <c r="K13347" s="10"/>
      <c r="L13347" s="21">
        <v>7758.7281609195406</v>
      </c>
      <c r="M13347" s="68"/>
      <c r="N13347" s="4"/>
    </row>
    <row r="13348" spans="2:14">
      <c r="B13348" s="59" t="s">
        <v>37463</v>
      </c>
      <c r="C13348" s="7" t="s">
        <v>39634</v>
      </c>
      <c r="I13348" s="64"/>
      <c r="J13348" s="65"/>
      <c r="K13348" s="10"/>
      <c r="L13348" s="21">
        <v>7758.7281609195406</v>
      </c>
      <c r="M13348" s="68"/>
      <c r="N13348" s="4"/>
    </row>
    <row r="13349" spans="2:14">
      <c r="B13349" s="59" t="s">
        <v>37464</v>
      </c>
      <c r="C13349" s="7" t="s">
        <v>39635</v>
      </c>
      <c r="I13349" s="64"/>
      <c r="J13349" s="65"/>
      <c r="K13349" s="10"/>
      <c r="L13349" s="21">
        <v>9698.2833333333328</v>
      </c>
      <c r="M13349" s="68"/>
      <c r="N13349" s="4"/>
    </row>
    <row r="13350" spans="2:14">
      <c r="B13350" s="59" t="s">
        <v>37465</v>
      </c>
      <c r="C13350" s="7" t="s">
        <v>39636</v>
      </c>
      <c r="I13350" s="64"/>
      <c r="J13350" s="65"/>
      <c r="K13350" s="10"/>
      <c r="L13350" s="21">
        <v>9698.2833333333328</v>
      </c>
      <c r="M13350" s="68"/>
      <c r="N13350" s="4"/>
    </row>
    <row r="13351" spans="2:14">
      <c r="B13351" s="59" t="s">
        <v>37466</v>
      </c>
      <c r="C13351" s="7" t="s">
        <v>39637</v>
      </c>
      <c r="I13351" s="64"/>
      <c r="J13351" s="65"/>
      <c r="K13351" s="10"/>
      <c r="L13351" s="21">
        <v>8973.1068965517243</v>
      </c>
      <c r="M13351" s="68"/>
      <c r="N13351" s="4"/>
    </row>
    <row r="13352" spans="2:14">
      <c r="B13352" s="59" t="s">
        <v>37467</v>
      </c>
      <c r="C13352" s="7" t="s">
        <v>39638</v>
      </c>
      <c r="I13352" s="64"/>
      <c r="J13352" s="65"/>
      <c r="K13352" s="10"/>
      <c r="L13352" s="21">
        <v>8973.1068965517243</v>
      </c>
      <c r="M13352" s="68"/>
      <c r="N13352" s="4"/>
    </row>
    <row r="13353" spans="2:14">
      <c r="B13353" s="59" t="s">
        <v>37468</v>
      </c>
      <c r="C13353" s="7" t="s">
        <v>39639</v>
      </c>
      <c r="I13353" s="64"/>
      <c r="J13353" s="65"/>
      <c r="K13353" s="10"/>
      <c r="L13353" s="21">
        <v>8973.1068965517243</v>
      </c>
      <c r="M13353" s="68"/>
      <c r="N13353" s="4"/>
    </row>
    <row r="13354" spans="2:14">
      <c r="B13354" s="59" t="s">
        <v>37469</v>
      </c>
      <c r="C13354" s="7" t="s">
        <v>39640</v>
      </c>
      <c r="I13354" s="64"/>
      <c r="J13354" s="65"/>
      <c r="K13354" s="10"/>
      <c r="L13354" s="21">
        <v>8973.1068965517243</v>
      </c>
      <c r="M13354" s="68"/>
      <c r="N13354" s="4"/>
    </row>
    <row r="13355" spans="2:14">
      <c r="B13355" s="59" t="s">
        <v>37470</v>
      </c>
      <c r="C13355" s="7" t="s">
        <v>39641</v>
      </c>
      <c r="I13355" s="64"/>
      <c r="J13355" s="65"/>
      <c r="K13355" s="10"/>
      <c r="L13355" s="21">
        <v>8973.1068965517243</v>
      </c>
      <c r="M13355" s="68"/>
      <c r="N13355" s="4"/>
    </row>
    <row r="13356" spans="2:14">
      <c r="B13356" s="59" t="s">
        <v>37471</v>
      </c>
      <c r="C13356" s="7" t="s">
        <v>39642</v>
      </c>
      <c r="I13356" s="64"/>
      <c r="J13356" s="65"/>
      <c r="K13356" s="10"/>
      <c r="L13356" s="21">
        <v>8973.1068965517243</v>
      </c>
      <c r="M13356" s="68"/>
      <c r="N13356" s="4"/>
    </row>
    <row r="13357" spans="2:14">
      <c r="B13357" s="59" t="s">
        <v>37472</v>
      </c>
      <c r="C13357" s="7" t="s">
        <v>39643</v>
      </c>
      <c r="I13357" s="64"/>
      <c r="J13357" s="65"/>
      <c r="K13357" s="10"/>
      <c r="L13357" s="21">
        <v>8973.1068965517243</v>
      </c>
      <c r="M13357" s="68"/>
      <c r="N13357" s="4"/>
    </row>
    <row r="13358" spans="2:14">
      <c r="B13358" s="59" t="s">
        <v>37473</v>
      </c>
      <c r="C13358" s="7" t="s">
        <v>39644</v>
      </c>
      <c r="I13358" s="64"/>
      <c r="J13358" s="65"/>
      <c r="K13358" s="10"/>
      <c r="L13358" s="21">
        <v>8973.1068965517243</v>
      </c>
      <c r="M13358" s="68"/>
      <c r="N13358" s="4"/>
    </row>
    <row r="13359" spans="2:14">
      <c r="B13359" s="59" t="s">
        <v>37474</v>
      </c>
      <c r="C13359" s="7" t="s">
        <v>39645</v>
      </c>
      <c r="I13359" s="64"/>
      <c r="J13359" s="65"/>
      <c r="K13359" s="10"/>
      <c r="L13359" s="21">
        <v>8973.1068965517243</v>
      </c>
      <c r="M13359" s="68"/>
      <c r="N13359" s="4"/>
    </row>
    <row r="13360" spans="2:14">
      <c r="B13360" s="59" t="s">
        <v>37475</v>
      </c>
      <c r="C13360" s="7" t="s">
        <v>39646</v>
      </c>
      <c r="I13360" s="64"/>
      <c r="J13360" s="65"/>
      <c r="K13360" s="10"/>
      <c r="L13360" s="21">
        <v>10318.920689655171</v>
      </c>
      <c r="M13360" s="68"/>
      <c r="N13360" s="4"/>
    </row>
    <row r="13361" spans="2:14">
      <c r="B13361" s="59" t="s">
        <v>37476</v>
      </c>
      <c r="C13361" s="7" t="s">
        <v>39647</v>
      </c>
      <c r="I13361" s="64"/>
      <c r="J13361" s="65"/>
      <c r="K13361" s="10"/>
      <c r="L13361" s="21">
        <v>10318.920689655171</v>
      </c>
      <c r="M13361" s="68"/>
      <c r="N13361" s="4"/>
    </row>
    <row r="13362" spans="2:14">
      <c r="B13362" s="59" t="s">
        <v>37477</v>
      </c>
      <c r="C13362" s="7" t="s">
        <v>39648</v>
      </c>
      <c r="I13362" s="64"/>
      <c r="J13362" s="65"/>
      <c r="K13362" s="10"/>
      <c r="L13362" s="21">
        <v>10318.920689655171</v>
      </c>
      <c r="M13362" s="68"/>
      <c r="N13362" s="4"/>
    </row>
    <row r="13363" spans="2:14">
      <c r="B13363" s="59" t="s">
        <v>37478</v>
      </c>
      <c r="C13363" s="7" t="s">
        <v>39649</v>
      </c>
      <c r="I13363" s="64"/>
      <c r="J13363" s="65"/>
      <c r="K13363" s="10"/>
      <c r="L13363" s="21">
        <v>12898.397126436781</v>
      </c>
      <c r="M13363" s="68"/>
      <c r="N13363" s="4"/>
    </row>
    <row r="13364" spans="2:14">
      <c r="B13364" s="59" t="s">
        <v>37479</v>
      </c>
      <c r="C13364" s="7" t="s">
        <v>39650</v>
      </c>
      <c r="I13364" s="64"/>
      <c r="J13364" s="65"/>
      <c r="K13364" s="10"/>
      <c r="L13364" s="21">
        <v>12898.397126436781</v>
      </c>
      <c r="M13364" s="68"/>
      <c r="N13364" s="4"/>
    </row>
    <row r="13365" spans="2:14">
      <c r="B13365" s="59" t="s">
        <v>23161</v>
      </c>
      <c r="C13365" s="7" t="s">
        <v>23162</v>
      </c>
      <c r="I13365" s="64"/>
      <c r="J13365" s="65"/>
      <c r="K13365" s="10"/>
      <c r="L13365" s="21">
        <v>4067.382183908046</v>
      </c>
      <c r="M13365" s="68"/>
      <c r="N13365" s="4"/>
    </row>
    <row r="13366" spans="2:14">
      <c r="B13366" s="59" t="s">
        <v>23163</v>
      </c>
      <c r="C13366" s="7" t="s">
        <v>23164</v>
      </c>
      <c r="I13366" s="64"/>
      <c r="J13366" s="65"/>
      <c r="K13366" s="10"/>
      <c r="L13366" s="21">
        <v>4067.382183908046</v>
      </c>
      <c r="M13366" s="68"/>
      <c r="N13366" s="4"/>
    </row>
    <row r="13367" spans="2:14">
      <c r="B13367" s="59" t="s">
        <v>23163</v>
      </c>
      <c r="C13367" s="7" t="s">
        <v>39651</v>
      </c>
      <c r="I13367" s="64"/>
      <c r="J13367" s="65"/>
      <c r="K13367" s="10"/>
      <c r="L13367" s="21">
        <v>4067.382183908046</v>
      </c>
      <c r="M13367" s="68"/>
      <c r="N13367" s="4"/>
    </row>
    <row r="13368" spans="2:14">
      <c r="B13368" s="59" t="s">
        <v>23165</v>
      </c>
      <c r="C13368" s="7" t="s">
        <v>23166</v>
      </c>
      <c r="I13368" s="64"/>
      <c r="J13368" s="65"/>
      <c r="K13368" s="10"/>
      <c r="L13368" s="21">
        <v>4067.382183908046</v>
      </c>
      <c r="M13368" s="68"/>
      <c r="N13368" s="4"/>
    </row>
    <row r="13369" spans="2:14">
      <c r="B13369" s="59" t="s">
        <v>23165</v>
      </c>
      <c r="C13369" s="7" t="s">
        <v>39652</v>
      </c>
      <c r="I13369" s="64"/>
      <c r="J13369" s="65"/>
      <c r="K13369" s="10"/>
      <c r="L13369" s="21">
        <v>4067.382183908046</v>
      </c>
      <c r="M13369" s="68"/>
      <c r="N13369" s="4"/>
    </row>
    <row r="13370" spans="2:14">
      <c r="B13370" s="59" t="s">
        <v>23167</v>
      </c>
      <c r="C13370" s="7" t="s">
        <v>23168</v>
      </c>
      <c r="I13370" s="64"/>
      <c r="J13370" s="65"/>
      <c r="K13370" s="10"/>
      <c r="L13370" s="21">
        <v>4067.382183908046</v>
      </c>
      <c r="M13370" s="68"/>
      <c r="N13370" s="4"/>
    </row>
    <row r="13371" spans="2:14">
      <c r="B13371" s="59" t="s">
        <v>23167</v>
      </c>
      <c r="C13371" s="7" t="s">
        <v>39653</v>
      </c>
      <c r="I13371" s="64"/>
      <c r="J13371" s="65"/>
      <c r="K13371" s="10"/>
      <c r="L13371" s="21">
        <v>4067.382183908046</v>
      </c>
      <c r="M13371" s="68"/>
      <c r="N13371" s="4"/>
    </row>
    <row r="13372" spans="2:14">
      <c r="B13372" s="59" t="s">
        <v>23169</v>
      </c>
      <c r="C13372" s="7" t="s">
        <v>23170</v>
      </c>
      <c r="I13372" s="64"/>
      <c r="J13372" s="65"/>
      <c r="K13372" s="10"/>
      <c r="L13372" s="21">
        <v>4067.382183908046</v>
      </c>
      <c r="M13372" s="68"/>
      <c r="N13372" s="4"/>
    </row>
    <row r="13373" spans="2:14">
      <c r="B13373" s="59" t="s">
        <v>37480</v>
      </c>
      <c r="C13373" s="7" t="s">
        <v>39654</v>
      </c>
      <c r="I13373" s="64"/>
      <c r="J13373" s="65"/>
      <c r="K13373" s="10"/>
      <c r="L13373" s="21">
        <v>4067.382183908046</v>
      </c>
      <c r="M13373" s="68"/>
      <c r="N13373" s="4"/>
    </row>
    <row r="13374" spans="2:14">
      <c r="B13374" s="59" t="s">
        <v>23171</v>
      </c>
      <c r="C13374" s="7" t="s">
        <v>23172</v>
      </c>
      <c r="I13374" s="64"/>
      <c r="J13374" s="65"/>
      <c r="K13374" s="10"/>
      <c r="L13374" s="21">
        <v>4677.3626436781606</v>
      </c>
      <c r="M13374" s="68"/>
      <c r="N13374" s="4"/>
    </row>
    <row r="13375" spans="2:14">
      <c r="B13375" s="59" t="s">
        <v>37481</v>
      </c>
      <c r="C13375" s="7" t="s">
        <v>39655</v>
      </c>
      <c r="I13375" s="64"/>
      <c r="J13375" s="65"/>
      <c r="K13375" s="10"/>
      <c r="L13375" s="21">
        <v>6081.5356321839081</v>
      </c>
      <c r="M13375" s="68"/>
      <c r="N13375" s="4"/>
    </row>
    <row r="13376" spans="2:14">
      <c r="B13376" s="59" t="s">
        <v>37482</v>
      </c>
      <c r="C13376" s="7" t="s">
        <v>39656</v>
      </c>
      <c r="I13376" s="64"/>
      <c r="J13376" s="65"/>
      <c r="K13376" s="10"/>
      <c r="L13376" s="21">
        <v>3953.201149425287</v>
      </c>
      <c r="M13376" s="68"/>
      <c r="N13376" s="4"/>
    </row>
    <row r="13377" spans="2:14">
      <c r="B13377" s="59" t="s">
        <v>37483</v>
      </c>
      <c r="C13377" s="7" t="s">
        <v>39657</v>
      </c>
      <c r="I13377" s="64"/>
      <c r="J13377" s="65"/>
      <c r="K13377" s="10"/>
      <c r="L13377" s="21">
        <v>3953.201149425287</v>
      </c>
      <c r="M13377" s="68"/>
      <c r="N13377" s="4"/>
    </row>
    <row r="13378" spans="2:14">
      <c r="B13378" s="59" t="s">
        <v>37484</v>
      </c>
      <c r="C13378" s="7" t="s">
        <v>39658</v>
      </c>
      <c r="I13378" s="64"/>
      <c r="J13378" s="65"/>
      <c r="K13378" s="10"/>
      <c r="L13378" s="21">
        <v>3953.201149425287</v>
      </c>
      <c r="M13378" s="68"/>
      <c r="N13378" s="4"/>
    </row>
    <row r="13379" spans="2:14">
      <c r="B13379" s="59" t="s">
        <v>23173</v>
      </c>
      <c r="C13379" s="7" t="s">
        <v>23174</v>
      </c>
      <c r="I13379" s="64"/>
      <c r="J13379" s="65"/>
      <c r="K13379" s="10"/>
      <c r="L13379" s="21">
        <v>4545.9275862068962</v>
      </c>
      <c r="M13379" s="68"/>
      <c r="N13379" s="4"/>
    </row>
    <row r="13380" spans="2:14">
      <c r="B13380" s="59" t="s">
        <v>23175</v>
      </c>
      <c r="C13380" s="7" t="s">
        <v>23176</v>
      </c>
      <c r="I13380" s="64"/>
      <c r="J13380" s="65"/>
      <c r="K13380" s="10"/>
      <c r="L13380" s="21">
        <v>6048.55</v>
      </c>
      <c r="M13380" s="68"/>
      <c r="N13380" s="4"/>
    </row>
    <row r="13381" spans="2:14">
      <c r="B13381" s="59" t="s">
        <v>37485</v>
      </c>
      <c r="C13381" s="7" t="s">
        <v>39659</v>
      </c>
      <c r="I13381" s="64"/>
      <c r="J13381" s="65"/>
      <c r="K13381" s="10"/>
      <c r="L13381" s="21">
        <v>5910.0103448275859</v>
      </c>
      <c r="M13381" s="68"/>
      <c r="N13381" s="4"/>
    </row>
    <row r="13382" spans="2:14">
      <c r="B13382" s="59" t="s">
        <v>23177</v>
      </c>
      <c r="C13382" s="7" t="s">
        <v>23178</v>
      </c>
      <c r="I13382" s="64"/>
      <c r="J13382" s="65"/>
      <c r="K13382" s="10"/>
      <c r="L13382" s="21">
        <v>8044.434482758621</v>
      </c>
      <c r="M13382" s="68"/>
      <c r="N13382" s="4"/>
    </row>
    <row r="13383" spans="2:14">
      <c r="B13383" s="59" t="s">
        <v>37486</v>
      </c>
      <c r="C13383" s="7" t="s">
        <v>39660</v>
      </c>
      <c r="I13383" s="64"/>
      <c r="J13383" s="65"/>
      <c r="K13383" s="10"/>
      <c r="L13383" s="21">
        <v>3984.6643678160917</v>
      </c>
      <c r="M13383" s="68"/>
      <c r="N13383" s="4"/>
    </row>
    <row r="13384" spans="2:14">
      <c r="B13384" s="59" t="s">
        <v>37487</v>
      </c>
      <c r="C13384" s="7" t="s">
        <v>39661</v>
      </c>
      <c r="I13384" s="64"/>
      <c r="J13384" s="65"/>
      <c r="K13384" s="10"/>
      <c r="L13384" s="21">
        <v>3984.6643678160917</v>
      </c>
      <c r="M13384" s="68"/>
      <c r="N13384" s="4"/>
    </row>
    <row r="13385" spans="2:14">
      <c r="B13385" s="59" t="s">
        <v>37488</v>
      </c>
      <c r="C13385" s="7" t="s">
        <v>39662</v>
      </c>
      <c r="I13385" s="64"/>
      <c r="J13385" s="65"/>
      <c r="K13385" s="10"/>
      <c r="L13385" s="21">
        <v>4781.3942528735633</v>
      </c>
      <c r="M13385" s="68"/>
      <c r="N13385" s="4"/>
    </row>
    <row r="13386" spans="2:14">
      <c r="B13386" s="59" t="s">
        <v>37489</v>
      </c>
      <c r="C13386" s="7" t="s">
        <v>39663</v>
      </c>
      <c r="I13386" s="64"/>
      <c r="J13386" s="65"/>
      <c r="K13386" s="10"/>
      <c r="L13386" s="21">
        <v>5985.6235632183916</v>
      </c>
      <c r="M13386" s="68"/>
      <c r="N13386" s="4"/>
    </row>
    <row r="13387" spans="2:14">
      <c r="B13387" s="59" t="s">
        <v>37490</v>
      </c>
      <c r="C13387" s="7" t="s">
        <v>39664</v>
      </c>
      <c r="I13387" s="64"/>
      <c r="J13387" s="65"/>
      <c r="K13387" s="10"/>
      <c r="L13387" s="21">
        <v>5299.5224137931036</v>
      </c>
      <c r="M13387" s="68"/>
      <c r="N13387" s="4"/>
    </row>
    <row r="13388" spans="2:14">
      <c r="B13388" s="59" t="s">
        <v>37491</v>
      </c>
      <c r="C13388" s="7" t="s">
        <v>39665</v>
      </c>
      <c r="I13388" s="64"/>
      <c r="J13388" s="65"/>
      <c r="K13388" s="10"/>
      <c r="L13388" s="21">
        <v>4437.3287356321844</v>
      </c>
      <c r="M13388" s="68"/>
      <c r="N13388" s="4"/>
    </row>
    <row r="13389" spans="2:14">
      <c r="B13389" s="59" t="s">
        <v>37492</v>
      </c>
      <c r="C13389" s="7" t="s">
        <v>39666</v>
      </c>
      <c r="I13389" s="64"/>
      <c r="J13389" s="65"/>
      <c r="K13389" s="10"/>
      <c r="L13389" s="21">
        <v>4437.3287356321844</v>
      </c>
      <c r="M13389" s="68"/>
      <c r="N13389" s="4"/>
    </row>
    <row r="13390" spans="2:14">
      <c r="B13390" s="59" t="s">
        <v>37493</v>
      </c>
      <c r="C13390" s="7" t="s">
        <v>39667</v>
      </c>
      <c r="I13390" s="64"/>
      <c r="J13390" s="65"/>
      <c r="K13390" s="10"/>
      <c r="L13390" s="21">
        <v>4437.3287356321844</v>
      </c>
      <c r="M13390" s="68"/>
      <c r="N13390" s="4"/>
    </row>
    <row r="13391" spans="2:14">
      <c r="B13391" s="59" t="s">
        <v>37494</v>
      </c>
      <c r="C13391" s="7" t="s">
        <v>39668</v>
      </c>
      <c r="I13391" s="64"/>
      <c r="J13391" s="65"/>
      <c r="K13391" s="10"/>
      <c r="L13391" s="21">
        <v>5103.1310344827589</v>
      </c>
      <c r="M13391" s="68"/>
      <c r="N13391" s="4"/>
    </row>
    <row r="13392" spans="2:14">
      <c r="B13392" s="59" t="s">
        <v>37495</v>
      </c>
      <c r="C13392" s="7" t="s">
        <v>39669</v>
      </c>
      <c r="I13392" s="64"/>
      <c r="J13392" s="65"/>
      <c r="K13392" s="10"/>
      <c r="L13392" s="21">
        <v>6655.9931034482761</v>
      </c>
      <c r="M13392" s="68"/>
      <c r="N13392" s="4"/>
    </row>
    <row r="13393" spans="2:14">
      <c r="B13393" s="59" t="s">
        <v>23179</v>
      </c>
      <c r="C13393" s="7" t="s">
        <v>23180</v>
      </c>
      <c r="I13393" s="64"/>
      <c r="J13393" s="65"/>
      <c r="K13393" s="10"/>
      <c r="L13393" s="21">
        <v>4909.7844827586205</v>
      </c>
      <c r="M13393" s="68"/>
      <c r="N13393" s="4"/>
    </row>
    <row r="13394" spans="2:14">
      <c r="B13394" s="59" t="s">
        <v>37496</v>
      </c>
      <c r="C13394" s="7" t="s">
        <v>39670</v>
      </c>
      <c r="I13394" s="64"/>
      <c r="J13394" s="65"/>
      <c r="K13394" s="10"/>
      <c r="L13394" s="21">
        <v>5357.374137931035</v>
      </c>
      <c r="M13394" s="68"/>
      <c r="N13394" s="4"/>
    </row>
    <row r="13395" spans="2:14">
      <c r="B13395" s="59" t="s">
        <v>23181</v>
      </c>
      <c r="C13395" s="7" t="s">
        <v>23182</v>
      </c>
      <c r="I13395" s="64"/>
      <c r="J13395" s="65"/>
      <c r="K13395" s="10"/>
      <c r="L13395" s="21">
        <v>5357.374137931035</v>
      </c>
      <c r="M13395" s="68"/>
      <c r="N13395" s="4"/>
    </row>
    <row r="13396" spans="2:14">
      <c r="B13396" s="59" t="s">
        <v>23183</v>
      </c>
      <c r="C13396" s="7" t="s">
        <v>23184</v>
      </c>
      <c r="I13396" s="64"/>
      <c r="J13396" s="65"/>
      <c r="K13396" s="10"/>
      <c r="L13396" s="21">
        <v>5357.374137931035</v>
      </c>
      <c r="M13396" s="68"/>
      <c r="N13396" s="4"/>
    </row>
    <row r="13397" spans="2:14">
      <c r="B13397" s="59" t="s">
        <v>23185</v>
      </c>
      <c r="C13397" s="7" t="s">
        <v>23186</v>
      </c>
      <c r="I13397" s="64"/>
      <c r="J13397" s="65"/>
      <c r="K13397" s="10"/>
      <c r="L13397" s="21">
        <v>5943.503448275862</v>
      </c>
      <c r="M13397" s="68"/>
      <c r="N13397" s="4"/>
    </row>
    <row r="13398" spans="2:14">
      <c r="B13398" s="59" t="s">
        <v>23187</v>
      </c>
      <c r="C13398" s="7" t="s">
        <v>23188</v>
      </c>
      <c r="I13398" s="64"/>
      <c r="J13398" s="65"/>
      <c r="K13398" s="10"/>
      <c r="L13398" s="21">
        <v>8083.5097701149434</v>
      </c>
      <c r="M13398" s="68"/>
      <c r="N13398" s="4"/>
    </row>
    <row r="13399" spans="2:14">
      <c r="B13399" s="59" t="s">
        <v>23189</v>
      </c>
      <c r="C13399" s="7" t="s">
        <v>23190</v>
      </c>
      <c r="I13399" s="64"/>
      <c r="J13399" s="65"/>
      <c r="K13399" s="10"/>
      <c r="L13399" s="21">
        <v>6660.0528735632188</v>
      </c>
      <c r="M13399" s="68"/>
      <c r="N13399" s="4"/>
    </row>
    <row r="13400" spans="2:14">
      <c r="B13400" s="59" t="s">
        <v>23191</v>
      </c>
      <c r="C13400" s="7" t="s">
        <v>23192</v>
      </c>
      <c r="I13400" s="64"/>
      <c r="J13400" s="65"/>
      <c r="K13400" s="10"/>
      <c r="L13400" s="21">
        <v>7658.7563218390806</v>
      </c>
      <c r="M13400" s="68"/>
      <c r="N13400" s="4"/>
    </row>
    <row r="13401" spans="2:14">
      <c r="B13401" s="59" t="s">
        <v>23193</v>
      </c>
      <c r="C13401" s="7" t="s">
        <v>23194</v>
      </c>
      <c r="I13401" s="64"/>
      <c r="J13401" s="65"/>
      <c r="K13401" s="10"/>
      <c r="L13401" s="21">
        <v>10425.489655172414</v>
      </c>
      <c r="M13401" s="68"/>
      <c r="N13401" s="4"/>
    </row>
    <row r="13402" spans="2:14">
      <c r="B13402" s="59" t="s">
        <v>23195</v>
      </c>
      <c r="C13402" s="7" t="s">
        <v>23196</v>
      </c>
      <c r="I13402" s="64"/>
      <c r="J13402" s="65"/>
      <c r="K13402" s="10"/>
      <c r="L13402" s="21">
        <v>6134.3126436781604</v>
      </c>
      <c r="M13402" s="68"/>
      <c r="N13402" s="4"/>
    </row>
    <row r="13403" spans="2:14">
      <c r="B13403" s="59" t="s">
        <v>23197</v>
      </c>
      <c r="C13403" s="7" t="s">
        <v>23198</v>
      </c>
      <c r="I13403" s="64"/>
      <c r="J13403" s="65"/>
      <c r="K13403" s="10"/>
      <c r="L13403" s="21">
        <v>6134.3126436781604</v>
      </c>
      <c r="M13403" s="68"/>
      <c r="N13403" s="4"/>
    </row>
    <row r="13404" spans="2:14">
      <c r="B13404" s="59" t="s">
        <v>23199</v>
      </c>
      <c r="C13404" s="7" t="s">
        <v>23200</v>
      </c>
      <c r="I13404" s="64"/>
      <c r="J13404" s="65"/>
      <c r="K13404" s="10"/>
      <c r="L13404" s="21">
        <v>6134.3126436781604</v>
      </c>
      <c r="M13404" s="68"/>
      <c r="N13404" s="4"/>
    </row>
    <row r="13405" spans="2:14">
      <c r="B13405" s="59" t="s">
        <v>23201</v>
      </c>
      <c r="C13405" s="7" t="s">
        <v>23202</v>
      </c>
      <c r="I13405" s="64"/>
      <c r="J13405" s="65"/>
      <c r="K13405" s="10"/>
      <c r="L13405" s="21">
        <v>7053.8505747126437</v>
      </c>
      <c r="M13405" s="68"/>
      <c r="N13405" s="4"/>
    </row>
    <row r="13406" spans="2:14">
      <c r="B13406" s="59" t="s">
        <v>23203</v>
      </c>
      <c r="C13406" s="7" t="s">
        <v>23204</v>
      </c>
      <c r="I13406" s="64"/>
      <c r="J13406" s="65"/>
      <c r="K13406" s="10"/>
      <c r="L13406" s="21">
        <v>9201.4689655172424</v>
      </c>
      <c r="M13406" s="68"/>
      <c r="N13406" s="4"/>
    </row>
    <row r="13407" spans="2:14">
      <c r="B13407" s="59" t="s">
        <v>37497</v>
      </c>
      <c r="C13407" s="7" t="s">
        <v>39671</v>
      </c>
      <c r="I13407" s="64"/>
      <c r="J13407" s="65"/>
      <c r="K13407" s="10"/>
      <c r="L13407" s="21">
        <v>8158.6155172413792</v>
      </c>
      <c r="M13407" s="68"/>
      <c r="N13407" s="4"/>
    </row>
    <row r="13408" spans="2:14">
      <c r="B13408" s="59" t="s">
        <v>37498</v>
      </c>
      <c r="C13408" s="7" t="s">
        <v>39672</v>
      </c>
      <c r="I13408" s="64"/>
      <c r="J13408" s="65"/>
      <c r="K13408" s="10"/>
      <c r="L13408" s="21">
        <v>8158.6155172413792</v>
      </c>
      <c r="M13408" s="68"/>
      <c r="N13408" s="4"/>
    </row>
    <row r="13409" spans="2:14">
      <c r="B13409" s="59" t="s">
        <v>37499</v>
      </c>
      <c r="C13409" s="7" t="s">
        <v>39673</v>
      </c>
      <c r="I13409" s="64"/>
      <c r="J13409" s="65"/>
      <c r="K13409" s="10"/>
      <c r="L13409" s="21">
        <v>8158.6155172413792</v>
      </c>
      <c r="M13409" s="68"/>
      <c r="N13409" s="4"/>
    </row>
    <row r="13410" spans="2:14">
      <c r="B13410" s="59" t="s">
        <v>37500</v>
      </c>
      <c r="C13410" s="7" t="s">
        <v>39674</v>
      </c>
      <c r="I13410" s="64"/>
      <c r="J13410" s="65"/>
      <c r="K13410" s="10"/>
      <c r="L13410" s="21">
        <v>9381.6212643678173</v>
      </c>
      <c r="M13410" s="68"/>
      <c r="N13410" s="4"/>
    </row>
    <row r="13411" spans="2:14">
      <c r="B13411" s="59" t="s">
        <v>37501</v>
      </c>
      <c r="C13411" s="7" t="s">
        <v>39675</v>
      </c>
      <c r="I13411" s="64"/>
      <c r="J13411" s="65"/>
      <c r="K13411" s="10"/>
      <c r="L13411" s="21">
        <v>4467.7770114942532</v>
      </c>
      <c r="M13411" s="68"/>
      <c r="N13411" s="4"/>
    </row>
    <row r="13412" spans="2:14">
      <c r="B13412" s="59" t="s">
        <v>37502</v>
      </c>
      <c r="C13412" s="7" t="s">
        <v>39676</v>
      </c>
      <c r="I13412" s="64"/>
      <c r="J13412" s="65"/>
      <c r="K13412" s="10"/>
      <c r="L13412" s="21">
        <v>4467.7770114942532</v>
      </c>
      <c r="M13412" s="68"/>
      <c r="N13412" s="4"/>
    </row>
    <row r="13413" spans="2:14">
      <c r="B13413" s="59" t="s">
        <v>37503</v>
      </c>
      <c r="C13413" s="7" t="s">
        <v>39677</v>
      </c>
      <c r="I13413" s="64"/>
      <c r="J13413" s="65"/>
      <c r="K13413" s="10"/>
      <c r="L13413" s="21">
        <v>4467.7770114942532</v>
      </c>
      <c r="M13413" s="68"/>
      <c r="N13413" s="4"/>
    </row>
    <row r="13414" spans="2:14">
      <c r="B13414" s="59" t="s">
        <v>37504</v>
      </c>
      <c r="C13414" s="7" t="s">
        <v>39678</v>
      </c>
      <c r="I13414" s="64"/>
      <c r="J13414" s="65"/>
      <c r="K13414" s="10"/>
      <c r="L13414" s="21">
        <v>4956.9793103448274</v>
      </c>
      <c r="M13414" s="68"/>
      <c r="N13414" s="4"/>
    </row>
    <row r="13415" spans="2:14">
      <c r="B13415" s="59" t="s">
        <v>37505</v>
      </c>
      <c r="C13415" s="7" t="s">
        <v>39679</v>
      </c>
      <c r="I13415" s="64"/>
      <c r="J13415" s="65"/>
      <c r="K13415" s="10"/>
      <c r="L13415" s="21">
        <v>6701.6655172413793</v>
      </c>
      <c r="M13415" s="68"/>
      <c r="N13415" s="4"/>
    </row>
    <row r="13416" spans="2:14">
      <c r="B13416" s="59" t="s">
        <v>37506</v>
      </c>
      <c r="C13416" s="7" t="s">
        <v>39680</v>
      </c>
      <c r="I13416" s="64"/>
      <c r="J13416" s="65"/>
      <c r="K13416" s="10"/>
      <c r="L13416" s="21">
        <v>2910.3477011494256</v>
      </c>
      <c r="M13416" s="68"/>
      <c r="N13416" s="4"/>
    </row>
    <row r="13417" spans="2:14">
      <c r="B13417" s="59" t="s">
        <v>37507</v>
      </c>
      <c r="C13417" s="7" t="s">
        <v>39681</v>
      </c>
      <c r="I13417" s="64"/>
      <c r="J13417" s="65"/>
      <c r="K13417" s="10"/>
      <c r="L13417" s="21">
        <v>2910.3477011494256</v>
      </c>
      <c r="M13417" s="68"/>
      <c r="N13417" s="4"/>
    </row>
    <row r="13418" spans="2:14">
      <c r="B13418" s="59" t="s">
        <v>37508</v>
      </c>
      <c r="C13418" s="7" t="s">
        <v>39682</v>
      </c>
      <c r="I13418" s="64"/>
      <c r="J13418" s="65"/>
      <c r="K13418" s="10"/>
      <c r="L13418" s="21">
        <v>3347.2804597701152</v>
      </c>
      <c r="M13418" s="68"/>
      <c r="N13418" s="4"/>
    </row>
    <row r="13419" spans="2:14">
      <c r="B13419" s="59" t="s">
        <v>37509</v>
      </c>
      <c r="C13419" s="7" t="s">
        <v>39683</v>
      </c>
      <c r="I13419" s="64"/>
      <c r="J13419" s="65"/>
      <c r="K13419" s="10"/>
      <c r="L13419" s="21">
        <v>3346.7729885057474</v>
      </c>
      <c r="M13419" s="68"/>
      <c r="N13419" s="4"/>
    </row>
    <row r="13420" spans="2:14">
      <c r="B13420" s="59" t="s">
        <v>37510</v>
      </c>
      <c r="C13420" s="7" t="s">
        <v>39684</v>
      </c>
      <c r="I13420" s="64"/>
      <c r="J13420" s="65"/>
      <c r="K13420" s="10"/>
      <c r="L13420" s="21">
        <v>3346.7729885057474</v>
      </c>
      <c r="M13420" s="68"/>
      <c r="N13420" s="4"/>
    </row>
    <row r="13421" spans="2:14">
      <c r="B13421" s="59" t="s">
        <v>37511</v>
      </c>
      <c r="C13421" s="7" t="s">
        <v>39685</v>
      </c>
      <c r="I13421" s="64"/>
      <c r="J13421" s="65"/>
      <c r="K13421" s="10"/>
      <c r="L13421" s="21">
        <v>4141.4729885057477</v>
      </c>
      <c r="M13421" s="68"/>
      <c r="N13421" s="4"/>
    </row>
    <row r="13422" spans="2:14">
      <c r="B13422" s="59" t="s">
        <v>23205</v>
      </c>
      <c r="C13422" s="7" t="s">
        <v>23206</v>
      </c>
      <c r="I13422" s="64"/>
      <c r="J13422" s="65"/>
      <c r="K13422" s="10"/>
      <c r="L13422" s="21">
        <v>4141.4729885057477</v>
      </c>
      <c r="M13422" s="68"/>
      <c r="N13422" s="4"/>
    </row>
    <row r="13423" spans="2:14">
      <c r="B13423" s="59" t="s">
        <v>23207</v>
      </c>
      <c r="C13423" s="7" t="s">
        <v>23208</v>
      </c>
      <c r="I13423" s="64"/>
      <c r="J13423" s="65"/>
      <c r="K13423" s="10"/>
      <c r="L13423" s="21">
        <v>4141.4729885057477</v>
      </c>
      <c r="M13423" s="68"/>
      <c r="N13423" s="4"/>
    </row>
    <row r="13424" spans="2:14">
      <c r="B13424" s="59" t="s">
        <v>23209</v>
      </c>
      <c r="C13424" s="7" t="s">
        <v>23210</v>
      </c>
      <c r="I13424" s="64"/>
      <c r="J13424" s="65"/>
      <c r="K13424" s="10"/>
      <c r="L13424" s="21">
        <v>4141.4729885057477</v>
      </c>
      <c r="M13424" s="68"/>
      <c r="N13424" s="4"/>
    </row>
    <row r="13425" spans="2:14">
      <c r="B13425" s="59" t="s">
        <v>37512</v>
      </c>
      <c r="C13425" s="7" t="s">
        <v>39686</v>
      </c>
      <c r="I13425" s="64"/>
      <c r="J13425" s="65"/>
      <c r="K13425" s="10"/>
      <c r="L13425" s="21">
        <v>4141.4729885057477</v>
      </c>
      <c r="M13425" s="68"/>
      <c r="N13425" s="4"/>
    </row>
    <row r="13426" spans="2:14">
      <c r="B13426" s="59" t="s">
        <v>37513</v>
      </c>
      <c r="C13426" s="7" t="s">
        <v>39687</v>
      </c>
      <c r="I13426" s="64"/>
      <c r="J13426" s="65"/>
      <c r="K13426" s="10"/>
      <c r="L13426" s="21">
        <v>3870.4833333333331</v>
      </c>
      <c r="M13426" s="68"/>
      <c r="N13426" s="4"/>
    </row>
    <row r="13427" spans="2:14">
      <c r="B13427" s="59" t="s">
        <v>37514</v>
      </c>
      <c r="C13427" s="7" t="s">
        <v>39688</v>
      </c>
      <c r="I13427" s="64"/>
      <c r="J13427" s="65"/>
      <c r="K13427" s="10"/>
      <c r="L13427" s="21">
        <v>3870.4833333333331</v>
      </c>
      <c r="M13427" s="68"/>
      <c r="N13427" s="4"/>
    </row>
    <row r="13428" spans="2:14">
      <c r="B13428" s="59" t="s">
        <v>37515</v>
      </c>
      <c r="C13428" s="7" t="s">
        <v>39689</v>
      </c>
      <c r="I13428" s="64"/>
      <c r="J13428" s="65"/>
      <c r="K13428" s="10"/>
      <c r="L13428" s="21">
        <v>4451.5379310344833</v>
      </c>
      <c r="M13428" s="68"/>
      <c r="N13428" s="4"/>
    </row>
    <row r="13429" spans="2:14">
      <c r="B13429" s="59" t="s">
        <v>37516</v>
      </c>
      <c r="C13429" s="7" t="s">
        <v>39690</v>
      </c>
      <c r="I13429" s="64"/>
      <c r="J13429" s="65"/>
      <c r="K13429" s="10"/>
      <c r="L13429" s="21">
        <v>4451.5379310344833</v>
      </c>
      <c r="M13429" s="68"/>
      <c r="N13429" s="4"/>
    </row>
    <row r="13430" spans="2:14">
      <c r="B13430" s="59" t="s">
        <v>37517</v>
      </c>
      <c r="C13430" s="7" t="s">
        <v>39691</v>
      </c>
      <c r="I13430" s="64"/>
      <c r="J13430" s="65"/>
      <c r="K13430" s="10"/>
      <c r="L13430" s="21">
        <v>4451.5379310344833</v>
      </c>
      <c r="M13430" s="68"/>
      <c r="N13430" s="4"/>
    </row>
    <row r="13431" spans="2:14">
      <c r="B13431" s="59" t="s">
        <v>37518</v>
      </c>
      <c r="C13431" s="7" t="s">
        <v>39692</v>
      </c>
      <c r="I13431" s="64"/>
      <c r="J13431" s="65"/>
      <c r="K13431" s="10"/>
      <c r="L13431" s="21">
        <v>5508.0931034482765</v>
      </c>
      <c r="M13431" s="68"/>
      <c r="N13431" s="4"/>
    </row>
    <row r="13432" spans="2:14">
      <c r="B13432" s="59" t="s">
        <v>37519</v>
      </c>
      <c r="C13432" s="7" t="s">
        <v>39693</v>
      </c>
      <c r="I13432" s="64"/>
      <c r="J13432" s="65"/>
      <c r="K13432" s="10"/>
      <c r="L13432" s="21">
        <v>5508.0931034482765</v>
      </c>
      <c r="M13432" s="68"/>
      <c r="N13432" s="4"/>
    </row>
    <row r="13433" spans="2:14">
      <c r="B13433" s="59" t="s">
        <v>37520</v>
      </c>
      <c r="C13433" s="7" t="s">
        <v>39694</v>
      </c>
      <c r="I13433" s="64"/>
      <c r="J13433" s="65"/>
      <c r="K13433" s="10"/>
      <c r="L13433" s="21">
        <v>5508.0931034482765</v>
      </c>
      <c r="M13433" s="68"/>
      <c r="N13433" s="4"/>
    </row>
    <row r="13434" spans="2:14">
      <c r="B13434" s="59" t="s">
        <v>37521</v>
      </c>
      <c r="C13434" s="7" t="s">
        <v>39695</v>
      </c>
      <c r="I13434" s="64"/>
      <c r="J13434" s="65"/>
      <c r="K13434" s="10"/>
      <c r="L13434" s="21">
        <v>5508.0931034482765</v>
      </c>
      <c r="M13434" s="68"/>
      <c r="N13434" s="4"/>
    </row>
    <row r="13435" spans="2:14">
      <c r="B13435" s="59" t="s">
        <v>37522</v>
      </c>
      <c r="C13435" s="7" t="s">
        <v>39696</v>
      </c>
      <c r="I13435" s="64"/>
      <c r="J13435" s="65"/>
      <c r="K13435" s="10"/>
      <c r="L13435" s="21">
        <v>5508.0931034482765</v>
      </c>
      <c r="M13435" s="68"/>
      <c r="N13435" s="4"/>
    </row>
    <row r="13436" spans="2:14">
      <c r="B13436" s="59" t="s">
        <v>37523</v>
      </c>
      <c r="C13436" s="7" t="s">
        <v>39697</v>
      </c>
      <c r="I13436" s="64"/>
      <c r="J13436" s="65"/>
      <c r="K13436" s="10"/>
      <c r="L13436" s="21">
        <v>3571.5827586206897</v>
      </c>
      <c r="M13436" s="68"/>
      <c r="N13436" s="4"/>
    </row>
    <row r="13437" spans="2:14">
      <c r="B13437" s="59" t="s">
        <v>37524</v>
      </c>
      <c r="C13437" s="7" t="s">
        <v>39698</v>
      </c>
      <c r="I13437" s="64"/>
      <c r="J13437" s="65"/>
      <c r="K13437" s="10"/>
      <c r="L13437" s="21">
        <v>3571.5827586206897</v>
      </c>
      <c r="M13437" s="68"/>
      <c r="N13437" s="4"/>
    </row>
    <row r="13438" spans="2:14">
      <c r="B13438" s="59" t="s">
        <v>37525</v>
      </c>
      <c r="C13438" s="7" t="s">
        <v>39699</v>
      </c>
      <c r="I13438" s="64"/>
      <c r="J13438" s="65"/>
      <c r="K13438" s="10"/>
      <c r="L13438" s="21">
        <v>4107.4724137931034</v>
      </c>
      <c r="M13438" s="68"/>
      <c r="N13438" s="4"/>
    </row>
    <row r="13439" spans="2:14">
      <c r="B13439" s="59" t="s">
        <v>37526</v>
      </c>
      <c r="C13439" s="7" t="s">
        <v>39700</v>
      </c>
      <c r="I13439" s="64"/>
      <c r="J13439" s="65"/>
      <c r="K13439" s="10"/>
      <c r="L13439" s="21">
        <v>4107.4724137931034</v>
      </c>
      <c r="M13439" s="68"/>
      <c r="N13439" s="4"/>
    </row>
    <row r="13440" spans="2:14">
      <c r="B13440" s="59" t="s">
        <v>37527</v>
      </c>
      <c r="C13440" s="7" t="s">
        <v>39701</v>
      </c>
      <c r="I13440" s="64"/>
      <c r="J13440" s="65"/>
      <c r="K13440" s="10"/>
      <c r="L13440" s="21">
        <v>4107.4724137931034</v>
      </c>
      <c r="M13440" s="68"/>
      <c r="N13440" s="4"/>
    </row>
    <row r="13441" spans="2:14">
      <c r="B13441" s="59" t="s">
        <v>37528</v>
      </c>
      <c r="C13441" s="7" t="s">
        <v>39702</v>
      </c>
      <c r="I13441" s="64"/>
      <c r="J13441" s="65"/>
      <c r="K13441" s="10"/>
      <c r="L13441" s="21">
        <v>5177.2218390804601</v>
      </c>
      <c r="M13441" s="68"/>
      <c r="N13441" s="4"/>
    </row>
    <row r="13442" spans="2:14">
      <c r="B13442" s="59" t="s">
        <v>37529</v>
      </c>
      <c r="C13442" s="7" t="s">
        <v>39703</v>
      </c>
      <c r="I13442" s="64"/>
      <c r="J13442" s="65"/>
      <c r="K13442" s="10"/>
      <c r="L13442" s="21">
        <v>5177.2218390804601</v>
      </c>
      <c r="M13442" s="68"/>
      <c r="N13442" s="4"/>
    </row>
    <row r="13443" spans="2:14">
      <c r="B13443" s="59" t="s">
        <v>37530</v>
      </c>
      <c r="C13443" s="7" t="s">
        <v>39704</v>
      </c>
      <c r="I13443" s="64"/>
      <c r="J13443" s="65"/>
      <c r="K13443" s="10"/>
      <c r="L13443" s="21">
        <v>5177.2218390804601</v>
      </c>
      <c r="M13443" s="68"/>
      <c r="N13443" s="4"/>
    </row>
    <row r="13444" spans="2:14">
      <c r="B13444" s="59" t="s">
        <v>37531</v>
      </c>
      <c r="C13444" s="7" t="s">
        <v>39705</v>
      </c>
      <c r="I13444" s="64"/>
      <c r="J13444" s="65"/>
      <c r="K13444" s="10"/>
      <c r="L13444" s="21">
        <v>5177.2218390804601</v>
      </c>
      <c r="M13444" s="68"/>
      <c r="N13444" s="4"/>
    </row>
    <row r="13445" spans="2:14">
      <c r="B13445" s="59" t="s">
        <v>37532</v>
      </c>
      <c r="C13445" s="7" t="s">
        <v>39706</v>
      </c>
      <c r="I13445" s="64"/>
      <c r="J13445" s="65"/>
      <c r="K13445" s="10"/>
      <c r="L13445" s="21">
        <v>5177.2218390804601</v>
      </c>
      <c r="M13445" s="68"/>
      <c r="N13445" s="4"/>
    </row>
    <row r="13446" spans="2:14">
      <c r="B13446" s="59" t="s">
        <v>37533</v>
      </c>
      <c r="C13446" s="7" t="s">
        <v>39707</v>
      </c>
      <c r="I13446" s="64"/>
      <c r="J13446" s="65"/>
      <c r="K13446" s="10"/>
      <c r="L13446" s="21">
        <v>4750.4385057471272</v>
      </c>
      <c r="M13446" s="68"/>
      <c r="N13446" s="4"/>
    </row>
    <row r="13447" spans="2:14">
      <c r="B13447" s="59" t="s">
        <v>37534</v>
      </c>
      <c r="C13447" s="7" t="s">
        <v>39708</v>
      </c>
      <c r="I13447" s="64"/>
      <c r="J13447" s="65"/>
      <c r="K13447" s="10"/>
      <c r="L13447" s="21">
        <v>4750.4385057471272</v>
      </c>
      <c r="M13447" s="68"/>
      <c r="N13447" s="4"/>
    </row>
    <row r="13448" spans="2:14">
      <c r="B13448" s="59" t="s">
        <v>37535</v>
      </c>
      <c r="C13448" s="7" t="s">
        <v>39709</v>
      </c>
      <c r="I13448" s="64"/>
      <c r="J13448" s="65"/>
      <c r="K13448" s="10"/>
      <c r="L13448" s="21">
        <v>5462.9281609195405</v>
      </c>
      <c r="M13448" s="68"/>
      <c r="N13448" s="4"/>
    </row>
    <row r="13449" spans="2:14">
      <c r="B13449" s="59" t="s">
        <v>37536</v>
      </c>
      <c r="C13449" s="7" t="s">
        <v>39710</v>
      </c>
      <c r="I13449" s="64"/>
      <c r="J13449" s="65"/>
      <c r="K13449" s="10"/>
      <c r="L13449" s="21">
        <v>5462.9281609195405</v>
      </c>
      <c r="M13449" s="68"/>
      <c r="N13449" s="4"/>
    </row>
    <row r="13450" spans="2:14">
      <c r="B13450" s="59" t="s">
        <v>37537</v>
      </c>
      <c r="C13450" s="7" t="s">
        <v>39711</v>
      </c>
      <c r="I13450" s="64"/>
      <c r="J13450" s="65"/>
      <c r="K13450" s="10"/>
      <c r="L13450" s="21">
        <v>5462.9281609195405</v>
      </c>
      <c r="M13450" s="68"/>
      <c r="N13450" s="4"/>
    </row>
    <row r="13451" spans="2:14">
      <c r="B13451" s="59" t="s">
        <v>37538</v>
      </c>
      <c r="C13451" s="7" t="s">
        <v>39712</v>
      </c>
      <c r="I13451" s="64"/>
      <c r="J13451" s="65"/>
      <c r="K13451" s="10"/>
      <c r="L13451" s="21">
        <v>6885.3701149425287</v>
      </c>
      <c r="M13451" s="68"/>
      <c r="N13451" s="4"/>
    </row>
    <row r="13452" spans="2:14">
      <c r="B13452" s="59" t="s">
        <v>37539</v>
      </c>
      <c r="C13452" s="7" t="s">
        <v>39713</v>
      </c>
      <c r="I13452" s="64"/>
      <c r="J13452" s="65"/>
      <c r="K13452" s="10"/>
      <c r="L13452" s="21">
        <v>6885.3701149425287</v>
      </c>
      <c r="M13452" s="68"/>
      <c r="N13452" s="4"/>
    </row>
    <row r="13453" spans="2:14">
      <c r="B13453" s="59" t="s">
        <v>37540</v>
      </c>
      <c r="C13453" s="7" t="s">
        <v>39714</v>
      </c>
      <c r="I13453" s="64"/>
      <c r="J13453" s="65"/>
      <c r="K13453" s="10"/>
      <c r="L13453" s="21">
        <v>6885.3701149425287</v>
      </c>
      <c r="M13453" s="68"/>
      <c r="N13453" s="4"/>
    </row>
    <row r="13454" spans="2:14">
      <c r="B13454" s="59" t="s">
        <v>37541</v>
      </c>
      <c r="C13454" s="7" t="s">
        <v>39715</v>
      </c>
      <c r="I13454" s="64"/>
      <c r="J13454" s="65"/>
      <c r="K13454" s="10"/>
      <c r="L13454" s="21">
        <v>6885.3701149425287</v>
      </c>
      <c r="M13454" s="68"/>
      <c r="N13454" s="4"/>
    </row>
    <row r="13455" spans="2:14">
      <c r="B13455" s="59" t="s">
        <v>37542</v>
      </c>
      <c r="C13455" s="7" t="s">
        <v>39716</v>
      </c>
      <c r="I13455" s="64"/>
      <c r="J13455" s="65"/>
      <c r="K13455" s="10"/>
      <c r="L13455" s="21">
        <v>6885.3701149425287</v>
      </c>
      <c r="M13455" s="68"/>
      <c r="N13455" s="4"/>
    </row>
    <row r="13456" spans="2:14">
      <c r="B13456" s="59" t="s">
        <v>37543</v>
      </c>
      <c r="C13456" s="7" t="s">
        <v>39717</v>
      </c>
      <c r="I13456" s="64"/>
      <c r="J13456" s="65"/>
      <c r="K13456" s="10"/>
      <c r="L13456" s="21">
        <v>4681.9298850574714</v>
      </c>
      <c r="M13456" s="68"/>
      <c r="N13456" s="4"/>
    </row>
    <row r="13457" spans="2:14">
      <c r="B13457" s="59" t="s">
        <v>37544</v>
      </c>
      <c r="C13457" s="7" t="s">
        <v>39718</v>
      </c>
      <c r="I13457" s="64"/>
      <c r="J13457" s="65"/>
      <c r="K13457" s="10"/>
      <c r="L13457" s="21">
        <v>4337.3568965517243</v>
      </c>
      <c r="M13457" s="68"/>
      <c r="N13457" s="4"/>
    </row>
    <row r="13458" spans="2:14">
      <c r="B13458" s="59" t="s">
        <v>37545</v>
      </c>
      <c r="C13458" s="7" t="s">
        <v>39719</v>
      </c>
      <c r="I13458" s="64"/>
      <c r="J13458" s="65"/>
      <c r="K13458" s="10"/>
      <c r="L13458" s="21">
        <v>4337.3568965517243</v>
      </c>
      <c r="M13458" s="68"/>
      <c r="N13458" s="4"/>
    </row>
    <row r="13459" spans="2:14">
      <c r="B13459" s="59" t="s">
        <v>37546</v>
      </c>
      <c r="C13459" s="7" t="s">
        <v>39720</v>
      </c>
      <c r="I13459" s="64"/>
      <c r="J13459" s="65"/>
      <c r="K13459" s="10"/>
      <c r="L13459" s="21">
        <v>4337.3568965517243</v>
      </c>
      <c r="M13459" s="68"/>
      <c r="N13459" s="4"/>
    </row>
    <row r="13460" spans="2:14">
      <c r="B13460" s="59" t="s">
        <v>37547</v>
      </c>
      <c r="C13460" s="7" t="s">
        <v>39721</v>
      </c>
      <c r="I13460" s="64"/>
      <c r="J13460" s="65"/>
      <c r="K13460" s="10"/>
      <c r="L13460" s="21">
        <v>4337.3568965517243</v>
      </c>
      <c r="M13460" s="68"/>
      <c r="N13460" s="4"/>
    </row>
    <row r="13461" spans="2:14">
      <c r="B13461" s="59" t="s">
        <v>37548</v>
      </c>
      <c r="C13461" s="7" t="s">
        <v>39722</v>
      </c>
      <c r="I13461" s="64"/>
      <c r="J13461" s="65"/>
      <c r="K13461" s="10"/>
      <c r="L13461" s="21">
        <v>4337.3568965517243</v>
      </c>
      <c r="M13461" s="68"/>
      <c r="N13461" s="4"/>
    </row>
    <row r="13462" spans="2:14">
      <c r="B13462" s="59" t="s">
        <v>37549</v>
      </c>
      <c r="C13462" s="7" t="s">
        <v>39723</v>
      </c>
      <c r="I13462" s="64"/>
      <c r="J13462" s="65"/>
      <c r="K13462" s="10"/>
      <c r="L13462" s="21">
        <v>4337.3568965517243</v>
      </c>
      <c r="M13462" s="68"/>
      <c r="N13462" s="4"/>
    </row>
    <row r="13463" spans="2:14">
      <c r="B13463" s="59" t="s">
        <v>37550</v>
      </c>
      <c r="C13463" s="7" t="s">
        <v>39724</v>
      </c>
      <c r="I13463" s="64"/>
      <c r="J13463" s="65"/>
      <c r="K13463" s="10"/>
      <c r="L13463" s="21">
        <v>4337.3568965517243</v>
      </c>
      <c r="M13463" s="68"/>
      <c r="N13463" s="4"/>
    </row>
    <row r="13464" spans="2:14">
      <c r="B13464" s="59" t="s">
        <v>23211</v>
      </c>
      <c r="C13464" s="7" t="s">
        <v>23212</v>
      </c>
      <c r="I13464" s="64"/>
      <c r="J13464" s="65"/>
      <c r="K13464" s="10"/>
      <c r="L13464" s="21">
        <v>6456.0494252873559</v>
      </c>
      <c r="M13464" s="68"/>
      <c r="N13464" s="4"/>
    </row>
    <row r="13465" spans="2:14">
      <c r="B13465" s="59" t="s">
        <v>37551</v>
      </c>
      <c r="C13465" s="7" t="s">
        <v>39725</v>
      </c>
      <c r="I13465" s="64"/>
      <c r="J13465" s="65"/>
      <c r="K13465" s="10"/>
      <c r="L13465" s="21">
        <v>5768.4258620689652</v>
      </c>
      <c r="M13465" s="68"/>
      <c r="N13465" s="4"/>
    </row>
    <row r="13466" spans="2:14">
      <c r="B13466" s="59" t="s">
        <v>37552</v>
      </c>
      <c r="C13466" s="7" t="s">
        <v>39726</v>
      </c>
      <c r="I13466" s="64"/>
      <c r="J13466" s="65"/>
      <c r="K13466" s="10"/>
      <c r="L13466" s="21">
        <v>5768.4258620689652</v>
      </c>
      <c r="M13466" s="68"/>
      <c r="N13466" s="4"/>
    </row>
    <row r="13467" spans="2:14">
      <c r="B13467" s="59" t="s">
        <v>37553</v>
      </c>
      <c r="C13467" s="7" t="s">
        <v>39727</v>
      </c>
      <c r="I13467" s="64"/>
      <c r="J13467" s="65"/>
      <c r="K13467" s="10"/>
      <c r="L13467" s="21">
        <v>5768.4258620689652</v>
      </c>
      <c r="M13467" s="68"/>
      <c r="N13467" s="4"/>
    </row>
    <row r="13468" spans="2:14">
      <c r="B13468" s="59" t="s">
        <v>37554</v>
      </c>
      <c r="C13468" s="7" t="s">
        <v>39728</v>
      </c>
      <c r="I13468" s="64"/>
      <c r="J13468" s="65"/>
      <c r="K13468" s="10"/>
      <c r="L13468" s="21">
        <v>5768.4258620689652</v>
      </c>
      <c r="M13468" s="68"/>
      <c r="N13468" s="4"/>
    </row>
    <row r="13469" spans="2:14">
      <c r="B13469" s="59" t="s">
        <v>37555</v>
      </c>
      <c r="C13469" s="7" t="s">
        <v>39729</v>
      </c>
      <c r="I13469" s="64"/>
      <c r="J13469" s="65"/>
      <c r="K13469" s="10"/>
      <c r="L13469" s="21">
        <v>5768.4258620689652</v>
      </c>
      <c r="M13469" s="68"/>
      <c r="N13469" s="4"/>
    </row>
    <row r="13470" spans="2:14">
      <c r="B13470" s="59" t="s">
        <v>37556</v>
      </c>
      <c r="C13470" s="7" t="s">
        <v>39730</v>
      </c>
      <c r="I13470" s="64"/>
      <c r="J13470" s="65"/>
      <c r="K13470" s="10"/>
      <c r="L13470" s="21">
        <v>5768.4258620689652</v>
      </c>
      <c r="M13470" s="68"/>
      <c r="N13470" s="4"/>
    </row>
    <row r="13471" spans="2:14">
      <c r="B13471" s="59" t="s">
        <v>37557</v>
      </c>
      <c r="C13471" s="7" t="s">
        <v>39731</v>
      </c>
      <c r="I13471" s="64"/>
      <c r="J13471" s="65"/>
      <c r="K13471" s="10"/>
      <c r="L13471" s="21">
        <v>5768.4258620689652</v>
      </c>
      <c r="M13471" s="68"/>
      <c r="N13471" s="4"/>
    </row>
    <row r="13472" spans="2:14">
      <c r="B13472" s="59" t="s">
        <v>37558</v>
      </c>
      <c r="C13472" s="7" t="s">
        <v>39732</v>
      </c>
      <c r="I13472" s="64"/>
      <c r="J13472" s="65"/>
      <c r="K13472" s="10"/>
      <c r="L13472" s="21">
        <v>6633.6643678160926</v>
      </c>
      <c r="M13472" s="68"/>
      <c r="N13472" s="4"/>
    </row>
    <row r="13473" spans="2:14">
      <c r="B13473" s="59" t="s">
        <v>37559</v>
      </c>
      <c r="C13473" s="7" t="s">
        <v>39733</v>
      </c>
      <c r="I13473" s="64"/>
      <c r="J13473" s="65"/>
      <c r="K13473" s="10"/>
      <c r="L13473" s="21">
        <v>6633.6643678160926</v>
      </c>
      <c r="M13473" s="68"/>
      <c r="N13473" s="4"/>
    </row>
    <row r="13474" spans="2:14">
      <c r="B13474" s="59" t="s">
        <v>37560</v>
      </c>
      <c r="C13474" s="7" t="s">
        <v>39734</v>
      </c>
      <c r="I13474" s="64"/>
      <c r="J13474" s="65"/>
      <c r="K13474" s="10"/>
      <c r="L13474" s="21">
        <v>6633.6643678160926</v>
      </c>
      <c r="M13474" s="68"/>
      <c r="N13474" s="4"/>
    </row>
    <row r="13475" spans="2:14">
      <c r="B13475" s="59" t="s">
        <v>37561</v>
      </c>
      <c r="C13475" s="7" t="s">
        <v>39735</v>
      </c>
      <c r="I13475" s="64"/>
      <c r="J13475" s="65"/>
      <c r="K13475" s="10"/>
      <c r="L13475" s="21">
        <v>7960.7017241379317</v>
      </c>
      <c r="M13475" s="68"/>
      <c r="N13475" s="4"/>
    </row>
    <row r="13476" spans="2:14">
      <c r="B13476" s="59" t="s">
        <v>37562</v>
      </c>
      <c r="C13476" s="7" t="s">
        <v>39736</v>
      </c>
      <c r="I13476" s="64"/>
      <c r="J13476" s="65"/>
      <c r="K13476" s="10"/>
      <c r="L13476" s="21">
        <v>7960.7017241379317</v>
      </c>
      <c r="M13476" s="68"/>
      <c r="N13476" s="4"/>
    </row>
    <row r="13477" spans="2:14">
      <c r="B13477" s="59" t="s">
        <v>37563</v>
      </c>
      <c r="C13477" s="7" t="s">
        <v>39737</v>
      </c>
      <c r="I13477" s="64"/>
      <c r="J13477" s="65"/>
      <c r="K13477" s="10"/>
      <c r="L13477" s="21">
        <v>7960.7017241379317</v>
      </c>
      <c r="M13477" s="68"/>
      <c r="N13477" s="4"/>
    </row>
    <row r="13478" spans="2:14">
      <c r="B13478" s="59" t="s">
        <v>37564</v>
      </c>
      <c r="C13478" s="7" t="s">
        <v>39738</v>
      </c>
      <c r="I13478" s="64"/>
      <c r="J13478" s="65"/>
      <c r="K13478" s="10"/>
      <c r="L13478" s="21">
        <v>7960.7017241379317</v>
      </c>
      <c r="M13478" s="68"/>
      <c r="N13478" s="4"/>
    </row>
    <row r="13479" spans="2:14">
      <c r="B13479" s="59" t="s">
        <v>37565</v>
      </c>
      <c r="C13479" s="7" t="s">
        <v>39739</v>
      </c>
      <c r="I13479" s="64"/>
      <c r="J13479" s="65"/>
      <c r="K13479" s="10"/>
      <c r="L13479" s="21">
        <v>7960.7017241379317</v>
      </c>
      <c r="M13479" s="68"/>
      <c r="N13479" s="4"/>
    </row>
    <row r="13480" spans="2:14">
      <c r="B13480" s="59" t="s">
        <v>37566</v>
      </c>
      <c r="C13480" s="7" t="s">
        <v>39740</v>
      </c>
      <c r="I13480" s="64"/>
      <c r="J13480" s="65"/>
      <c r="K13480" s="10"/>
      <c r="L13480" s="21">
        <v>7960.7017241379317</v>
      </c>
      <c r="M13480" s="68"/>
      <c r="N13480" s="4"/>
    </row>
    <row r="13481" spans="2:14">
      <c r="B13481" s="59" t="s">
        <v>37567</v>
      </c>
      <c r="C13481" s="7" t="s">
        <v>39741</v>
      </c>
      <c r="I13481" s="64"/>
      <c r="J13481" s="65"/>
      <c r="K13481" s="10"/>
      <c r="L13481" s="21">
        <v>7960.7017241379317</v>
      </c>
      <c r="M13481" s="68"/>
      <c r="N13481" s="4"/>
    </row>
    <row r="13482" spans="2:14">
      <c r="B13482" s="59" t="s">
        <v>37568</v>
      </c>
      <c r="C13482" s="7" t="s">
        <v>39742</v>
      </c>
      <c r="I13482" s="64"/>
      <c r="J13482" s="65"/>
      <c r="K13482" s="10"/>
      <c r="L13482" s="21">
        <v>4851.9327586206891</v>
      </c>
      <c r="M13482" s="68"/>
      <c r="N13482" s="4"/>
    </row>
    <row r="13483" spans="2:14">
      <c r="B13483" s="59" t="s">
        <v>37569</v>
      </c>
      <c r="C13483" s="7" t="s">
        <v>39743</v>
      </c>
      <c r="I13483" s="64"/>
      <c r="J13483" s="65"/>
      <c r="K13483" s="10"/>
      <c r="L13483" s="21">
        <v>4851.9327586206891</v>
      </c>
      <c r="M13483" s="68"/>
      <c r="N13483" s="4"/>
    </row>
    <row r="13484" spans="2:14">
      <c r="B13484" s="59" t="s">
        <v>37570</v>
      </c>
      <c r="C13484" s="7" t="s">
        <v>39744</v>
      </c>
      <c r="I13484" s="64"/>
      <c r="J13484" s="65"/>
      <c r="K13484" s="10"/>
      <c r="L13484" s="21">
        <v>4851.9327586206891</v>
      </c>
      <c r="M13484" s="68"/>
      <c r="N13484" s="4"/>
    </row>
    <row r="13485" spans="2:14">
      <c r="B13485" s="59" t="s">
        <v>37571</v>
      </c>
      <c r="C13485" s="7" t="s">
        <v>39745</v>
      </c>
      <c r="I13485" s="64"/>
      <c r="J13485" s="65"/>
      <c r="K13485" s="10"/>
      <c r="L13485" s="21">
        <v>4851.9327586206891</v>
      </c>
      <c r="M13485" s="68"/>
      <c r="N13485" s="4"/>
    </row>
    <row r="13486" spans="2:14">
      <c r="B13486" s="59" t="s">
        <v>37572</v>
      </c>
      <c r="C13486" s="7" t="s">
        <v>39746</v>
      </c>
      <c r="I13486" s="64"/>
      <c r="J13486" s="65"/>
      <c r="K13486" s="10"/>
      <c r="L13486" s="21">
        <v>4851.9327586206891</v>
      </c>
      <c r="M13486" s="68"/>
      <c r="N13486" s="4"/>
    </row>
    <row r="13487" spans="2:14">
      <c r="B13487" s="59" t="s">
        <v>37573</v>
      </c>
      <c r="C13487" s="7" t="s">
        <v>39747</v>
      </c>
      <c r="I13487" s="64"/>
      <c r="J13487" s="65"/>
      <c r="K13487" s="10"/>
      <c r="L13487" s="21">
        <v>4851.9327586206891</v>
      </c>
      <c r="M13487" s="68"/>
      <c r="N13487" s="4"/>
    </row>
    <row r="13488" spans="2:14">
      <c r="B13488" s="59" t="s">
        <v>37574</v>
      </c>
      <c r="C13488" s="7" t="s">
        <v>39748</v>
      </c>
      <c r="I13488" s="64"/>
      <c r="J13488" s="65"/>
      <c r="K13488" s="10"/>
      <c r="L13488" s="21">
        <v>4851.9327586206891</v>
      </c>
      <c r="M13488" s="68"/>
      <c r="N13488" s="4"/>
    </row>
    <row r="13489" spans="2:14">
      <c r="B13489" s="59" t="s">
        <v>37575</v>
      </c>
      <c r="C13489" s="7" t="s">
        <v>39749</v>
      </c>
      <c r="I13489" s="64"/>
      <c r="J13489" s="65"/>
      <c r="K13489" s="10"/>
      <c r="L13489" s="21">
        <v>6657.5155172413788</v>
      </c>
      <c r="M13489" s="68"/>
      <c r="N13489" s="4"/>
    </row>
    <row r="13490" spans="2:14">
      <c r="B13490" s="59" t="s">
        <v>37576</v>
      </c>
      <c r="C13490" s="7" t="s">
        <v>39750</v>
      </c>
      <c r="I13490" s="64"/>
      <c r="J13490" s="65"/>
      <c r="K13490" s="10"/>
      <c r="L13490" s="21">
        <v>6453.0045977011496</v>
      </c>
      <c r="M13490" s="68"/>
      <c r="N13490" s="4"/>
    </row>
    <row r="13491" spans="2:14">
      <c r="B13491" s="59" t="s">
        <v>37577</v>
      </c>
      <c r="C13491" s="7" t="s">
        <v>39751</v>
      </c>
      <c r="I13491" s="64"/>
      <c r="J13491" s="65"/>
      <c r="K13491" s="10"/>
      <c r="L13491" s="21">
        <v>6453.0045977011496</v>
      </c>
      <c r="M13491" s="68"/>
      <c r="N13491" s="4"/>
    </row>
    <row r="13492" spans="2:14">
      <c r="B13492" s="59" t="s">
        <v>37578</v>
      </c>
      <c r="C13492" s="7" t="s">
        <v>39752</v>
      </c>
      <c r="I13492" s="64"/>
      <c r="J13492" s="65"/>
      <c r="K13492" s="10"/>
      <c r="L13492" s="21">
        <v>6453.0045977011496</v>
      </c>
      <c r="M13492" s="68"/>
      <c r="N13492" s="4"/>
    </row>
    <row r="13493" spans="2:14">
      <c r="B13493" s="59" t="s">
        <v>37579</v>
      </c>
      <c r="C13493" s="7" t="s">
        <v>39753</v>
      </c>
      <c r="I13493" s="64"/>
      <c r="J13493" s="65"/>
      <c r="K13493" s="10"/>
      <c r="L13493" s="21">
        <v>6453.0045977011496</v>
      </c>
      <c r="M13493" s="68"/>
      <c r="N13493" s="4"/>
    </row>
    <row r="13494" spans="2:14">
      <c r="B13494" s="59" t="s">
        <v>37580</v>
      </c>
      <c r="C13494" s="7" t="s">
        <v>39754</v>
      </c>
      <c r="I13494" s="64"/>
      <c r="J13494" s="65"/>
      <c r="K13494" s="10"/>
      <c r="L13494" s="21">
        <v>6453.0045977011496</v>
      </c>
      <c r="M13494" s="68"/>
      <c r="N13494" s="4"/>
    </row>
    <row r="13495" spans="2:14">
      <c r="B13495" s="59" t="s">
        <v>37581</v>
      </c>
      <c r="C13495" s="7" t="s">
        <v>39755</v>
      </c>
      <c r="I13495" s="64"/>
      <c r="J13495" s="65"/>
      <c r="K13495" s="10"/>
      <c r="L13495" s="21">
        <v>6453.0045977011496</v>
      </c>
      <c r="M13495" s="68"/>
      <c r="N13495" s="4"/>
    </row>
    <row r="13496" spans="2:14">
      <c r="B13496" s="59" t="s">
        <v>37582</v>
      </c>
      <c r="C13496" s="7" t="s">
        <v>39756</v>
      </c>
      <c r="I13496" s="64"/>
      <c r="J13496" s="65"/>
      <c r="K13496" s="10"/>
      <c r="L13496" s="21">
        <v>6453.0045977011496</v>
      </c>
      <c r="M13496" s="68"/>
      <c r="N13496" s="4"/>
    </row>
    <row r="13497" spans="2:14">
      <c r="B13497" s="59" t="s">
        <v>37583</v>
      </c>
      <c r="C13497" s="7" t="s">
        <v>39757</v>
      </c>
      <c r="I13497" s="64"/>
      <c r="J13497" s="65"/>
      <c r="K13497" s="10"/>
      <c r="L13497" s="21">
        <v>7421.2597701149425</v>
      </c>
      <c r="M13497" s="68"/>
      <c r="N13497" s="4"/>
    </row>
    <row r="13498" spans="2:14">
      <c r="B13498" s="59" t="s">
        <v>37584</v>
      </c>
      <c r="C13498" s="7" t="s">
        <v>39758</v>
      </c>
      <c r="I13498" s="64"/>
      <c r="J13498" s="65"/>
      <c r="K13498" s="10"/>
      <c r="L13498" s="21">
        <v>7421.2597701149425</v>
      </c>
      <c r="M13498" s="68"/>
      <c r="N13498" s="4"/>
    </row>
    <row r="13499" spans="2:14">
      <c r="B13499" s="59" t="s">
        <v>37585</v>
      </c>
      <c r="C13499" s="7" t="s">
        <v>39759</v>
      </c>
      <c r="I13499" s="64"/>
      <c r="J13499" s="65"/>
      <c r="K13499" s="10"/>
      <c r="L13499" s="21">
        <v>7421.2597701149425</v>
      </c>
      <c r="M13499" s="68"/>
      <c r="N13499" s="4"/>
    </row>
    <row r="13500" spans="2:14">
      <c r="B13500" s="59" t="s">
        <v>37586</v>
      </c>
      <c r="C13500" s="7" t="s">
        <v>39760</v>
      </c>
      <c r="I13500" s="64"/>
      <c r="J13500" s="65"/>
      <c r="K13500" s="10"/>
      <c r="L13500" s="21">
        <v>8905.1057471264376</v>
      </c>
      <c r="M13500" s="68"/>
      <c r="N13500" s="4"/>
    </row>
    <row r="13501" spans="2:14">
      <c r="B13501" s="59" t="s">
        <v>37587</v>
      </c>
      <c r="C13501" s="7" t="s">
        <v>39761</v>
      </c>
      <c r="I13501" s="64"/>
      <c r="J13501" s="65"/>
      <c r="K13501" s="10"/>
      <c r="L13501" s="21">
        <v>8905.1057471264376</v>
      </c>
      <c r="M13501" s="68"/>
      <c r="N13501" s="4"/>
    </row>
    <row r="13502" spans="2:14">
      <c r="B13502" s="59" t="s">
        <v>37588</v>
      </c>
      <c r="C13502" s="7" t="s">
        <v>39762</v>
      </c>
      <c r="I13502" s="64"/>
      <c r="J13502" s="65"/>
      <c r="K13502" s="10"/>
      <c r="L13502" s="21">
        <v>8905.1057471264376</v>
      </c>
      <c r="M13502" s="68"/>
      <c r="N13502" s="4"/>
    </row>
    <row r="13503" spans="2:14">
      <c r="B13503" s="59" t="s">
        <v>37589</v>
      </c>
      <c r="C13503" s="7" t="s">
        <v>39763</v>
      </c>
      <c r="I13503" s="64"/>
      <c r="J13503" s="65"/>
      <c r="K13503" s="10"/>
      <c r="L13503" s="21">
        <v>8905.1057471264376</v>
      </c>
      <c r="M13503" s="68"/>
      <c r="N13503" s="4"/>
    </row>
    <row r="13504" spans="2:14">
      <c r="B13504" s="59" t="s">
        <v>37590</v>
      </c>
      <c r="C13504" s="7" t="s">
        <v>39764</v>
      </c>
      <c r="I13504" s="64"/>
      <c r="J13504" s="65"/>
      <c r="K13504" s="10"/>
      <c r="L13504" s="21">
        <v>8905.1057471264376</v>
      </c>
      <c r="M13504" s="68"/>
      <c r="N13504" s="4"/>
    </row>
    <row r="13505" spans="2:14">
      <c r="B13505" s="59" t="s">
        <v>37591</v>
      </c>
      <c r="C13505" s="7" t="s">
        <v>39765</v>
      </c>
      <c r="I13505" s="64"/>
      <c r="J13505" s="65"/>
      <c r="K13505" s="10"/>
      <c r="L13505" s="21">
        <v>8905.1057471264376</v>
      </c>
      <c r="M13505" s="68"/>
      <c r="N13505" s="4"/>
    </row>
    <row r="13506" spans="2:14">
      <c r="B13506" s="59" t="s">
        <v>37592</v>
      </c>
      <c r="C13506" s="7" t="s">
        <v>39766</v>
      </c>
      <c r="I13506" s="64"/>
      <c r="J13506" s="65"/>
      <c r="K13506" s="10"/>
      <c r="L13506" s="21">
        <v>8905.1057471264376</v>
      </c>
      <c r="M13506" s="68"/>
      <c r="N13506" s="4"/>
    </row>
    <row r="13507" spans="2:14">
      <c r="B13507" s="59" t="s">
        <v>37593</v>
      </c>
      <c r="C13507" s="7" t="s">
        <v>39767</v>
      </c>
      <c r="I13507" s="64"/>
      <c r="J13507" s="65"/>
      <c r="K13507" s="10"/>
      <c r="L13507" s="21">
        <v>5692.8126436781613</v>
      </c>
      <c r="M13507" s="68"/>
      <c r="N13507" s="4"/>
    </row>
    <row r="13508" spans="2:14">
      <c r="B13508" s="59" t="s">
        <v>37594</v>
      </c>
      <c r="C13508" s="7" t="s">
        <v>39768</v>
      </c>
      <c r="I13508" s="64"/>
      <c r="J13508" s="65"/>
      <c r="K13508" s="10"/>
      <c r="L13508" s="21">
        <v>5692.8126436781613</v>
      </c>
      <c r="M13508" s="68"/>
      <c r="N13508" s="4"/>
    </row>
    <row r="13509" spans="2:14">
      <c r="B13509" s="59" t="s">
        <v>37595</v>
      </c>
      <c r="C13509" s="7" t="s">
        <v>39769</v>
      </c>
      <c r="I13509" s="64"/>
      <c r="J13509" s="65"/>
      <c r="K13509" s="10"/>
      <c r="L13509" s="21">
        <v>5692.8126436781613</v>
      </c>
      <c r="M13509" s="68"/>
      <c r="N13509" s="4"/>
    </row>
    <row r="13510" spans="2:14">
      <c r="B13510" s="59" t="s">
        <v>37596</v>
      </c>
      <c r="C13510" s="7" t="s">
        <v>39770</v>
      </c>
      <c r="I13510" s="64"/>
      <c r="J13510" s="65"/>
      <c r="K13510" s="10"/>
      <c r="L13510" s="21">
        <v>5692.8126436781613</v>
      </c>
      <c r="M13510" s="68"/>
      <c r="N13510" s="4"/>
    </row>
    <row r="13511" spans="2:14">
      <c r="B13511" s="59" t="s">
        <v>37597</v>
      </c>
      <c r="C13511" s="7" t="s">
        <v>39771</v>
      </c>
      <c r="I13511" s="64"/>
      <c r="J13511" s="65"/>
      <c r="K13511" s="10"/>
      <c r="L13511" s="21">
        <v>5692.8126436781613</v>
      </c>
      <c r="M13511" s="68"/>
      <c r="N13511" s="4"/>
    </row>
    <row r="13512" spans="2:14">
      <c r="B13512" s="59" t="s">
        <v>37598</v>
      </c>
      <c r="C13512" s="7" t="s">
        <v>39772</v>
      </c>
      <c r="I13512" s="64"/>
      <c r="J13512" s="65"/>
      <c r="K13512" s="10"/>
      <c r="L13512" s="21">
        <v>5692.8126436781613</v>
      </c>
      <c r="M13512" s="68"/>
      <c r="N13512" s="4"/>
    </row>
    <row r="13513" spans="2:14">
      <c r="B13513" s="59" t="s">
        <v>37599</v>
      </c>
      <c r="C13513" s="7" t="s">
        <v>39773</v>
      </c>
      <c r="I13513" s="64"/>
      <c r="J13513" s="65"/>
      <c r="K13513" s="10"/>
      <c r="L13513" s="21">
        <v>5692.8126436781613</v>
      </c>
      <c r="M13513" s="68"/>
      <c r="N13513" s="4"/>
    </row>
    <row r="13514" spans="2:14">
      <c r="B13514" s="59" t="s">
        <v>37600</v>
      </c>
      <c r="C13514" s="7" t="s">
        <v>39774</v>
      </c>
      <c r="I13514" s="64"/>
      <c r="J13514" s="65"/>
      <c r="K13514" s="10"/>
      <c r="L13514" s="21">
        <v>8473.2477011494266</v>
      </c>
      <c r="M13514" s="68"/>
      <c r="N13514" s="4"/>
    </row>
    <row r="13515" spans="2:14">
      <c r="B13515" s="59" t="s">
        <v>37601</v>
      </c>
      <c r="C13515" s="7" t="s">
        <v>39775</v>
      </c>
      <c r="I13515" s="64"/>
      <c r="J13515" s="65"/>
      <c r="K13515" s="10"/>
      <c r="L13515" s="21">
        <v>8473.2477011494266</v>
      </c>
      <c r="M13515" s="68"/>
      <c r="N13515" s="4"/>
    </row>
    <row r="13516" spans="2:14">
      <c r="B13516" s="59" t="s">
        <v>37602</v>
      </c>
      <c r="C13516" s="7" t="s">
        <v>39776</v>
      </c>
      <c r="I13516" s="64"/>
      <c r="J13516" s="65"/>
      <c r="K13516" s="10"/>
      <c r="L13516" s="21">
        <v>8473.2477011494266</v>
      </c>
      <c r="M13516" s="68"/>
      <c r="N13516" s="4"/>
    </row>
    <row r="13517" spans="2:14">
      <c r="B13517" s="59" t="s">
        <v>37603</v>
      </c>
      <c r="C13517" s="7" t="s">
        <v>39777</v>
      </c>
      <c r="I13517" s="64"/>
      <c r="J13517" s="65"/>
      <c r="K13517" s="10"/>
      <c r="L13517" s="21">
        <v>7571.4712643678167</v>
      </c>
      <c r="M13517" s="68"/>
      <c r="N13517" s="4"/>
    </row>
    <row r="13518" spans="2:14">
      <c r="B13518" s="59" t="s">
        <v>37604</v>
      </c>
      <c r="C13518" s="7" t="s">
        <v>39778</v>
      </c>
      <c r="I13518" s="64"/>
      <c r="J13518" s="65"/>
      <c r="K13518" s="10"/>
      <c r="L13518" s="21">
        <v>7571.4712643678167</v>
      </c>
      <c r="M13518" s="68"/>
      <c r="N13518" s="4"/>
    </row>
    <row r="13519" spans="2:14">
      <c r="B13519" s="59" t="s">
        <v>37605</v>
      </c>
      <c r="C13519" s="7" t="s">
        <v>39779</v>
      </c>
      <c r="I13519" s="64"/>
      <c r="J13519" s="65"/>
      <c r="K13519" s="10"/>
      <c r="L13519" s="21">
        <v>7571.4712643678167</v>
      </c>
      <c r="M13519" s="68"/>
      <c r="N13519" s="4"/>
    </row>
    <row r="13520" spans="2:14">
      <c r="B13520" s="59" t="s">
        <v>37606</v>
      </c>
      <c r="C13520" s="7" t="s">
        <v>39780</v>
      </c>
      <c r="I13520" s="64"/>
      <c r="J13520" s="65"/>
      <c r="K13520" s="10"/>
      <c r="L13520" s="21">
        <v>7571.4712643678167</v>
      </c>
      <c r="M13520" s="68"/>
      <c r="N13520" s="4"/>
    </row>
    <row r="13521" spans="2:14">
      <c r="B13521" s="59" t="s">
        <v>37607</v>
      </c>
      <c r="C13521" s="7" t="s">
        <v>39781</v>
      </c>
      <c r="I13521" s="64"/>
      <c r="J13521" s="65"/>
      <c r="K13521" s="10"/>
      <c r="L13521" s="21">
        <v>7571.4712643678167</v>
      </c>
      <c r="M13521" s="68"/>
      <c r="N13521" s="4"/>
    </row>
    <row r="13522" spans="2:14">
      <c r="B13522" s="59" t="s">
        <v>37608</v>
      </c>
      <c r="C13522" s="7" t="s">
        <v>39782</v>
      </c>
      <c r="I13522" s="64"/>
      <c r="J13522" s="65"/>
      <c r="K13522" s="10"/>
      <c r="L13522" s="21">
        <v>7571.4712643678167</v>
      </c>
      <c r="M13522" s="68"/>
      <c r="N13522" s="4"/>
    </row>
    <row r="13523" spans="2:14">
      <c r="B13523" s="59" t="s">
        <v>37609</v>
      </c>
      <c r="C13523" s="7" t="s">
        <v>39783</v>
      </c>
      <c r="I13523" s="64"/>
      <c r="J13523" s="65"/>
      <c r="K13523" s="10"/>
      <c r="L13523" s="21">
        <v>7571.4712643678167</v>
      </c>
      <c r="M13523" s="68"/>
      <c r="N13523" s="4"/>
    </row>
    <row r="13524" spans="2:14">
      <c r="B13524" s="59" t="s">
        <v>37610</v>
      </c>
      <c r="C13524" s="7" t="s">
        <v>39784</v>
      </c>
      <c r="I13524" s="64"/>
      <c r="J13524" s="65"/>
      <c r="K13524" s="10"/>
      <c r="L13524" s="21">
        <v>8707.1919540229883</v>
      </c>
      <c r="M13524" s="68"/>
      <c r="N13524" s="4"/>
    </row>
    <row r="13525" spans="2:14">
      <c r="B13525" s="59" t="s">
        <v>37611</v>
      </c>
      <c r="C13525" s="7" t="s">
        <v>39785</v>
      </c>
      <c r="I13525" s="64"/>
      <c r="J13525" s="65"/>
      <c r="K13525" s="10"/>
      <c r="L13525" s="21">
        <v>8707.1919540229883</v>
      </c>
      <c r="M13525" s="68"/>
      <c r="N13525" s="4"/>
    </row>
    <row r="13526" spans="2:14">
      <c r="B13526" s="59" t="s">
        <v>37612</v>
      </c>
      <c r="C13526" s="7" t="s">
        <v>39786</v>
      </c>
      <c r="I13526" s="64"/>
      <c r="J13526" s="65"/>
      <c r="K13526" s="10"/>
      <c r="L13526" s="21">
        <v>8707.1919540229883</v>
      </c>
      <c r="M13526" s="68"/>
      <c r="N13526" s="4"/>
    </row>
    <row r="13527" spans="2:14">
      <c r="B13527" s="59" t="s">
        <v>37613</v>
      </c>
      <c r="C13527" s="7" t="s">
        <v>39787</v>
      </c>
      <c r="I13527" s="64"/>
      <c r="J13527" s="65"/>
      <c r="K13527" s="10"/>
      <c r="L13527" s="21">
        <v>10274.263218390804</v>
      </c>
      <c r="M13527" s="68"/>
      <c r="N13527" s="4"/>
    </row>
    <row r="13528" spans="2:14">
      <c r="B13528" s="59" t="s">
        <v>37614</v>
      </c>
      <c r="C13528" s="7" t="s">
        <v>39788</v>
      </c>
      <c r="I13528" s="64"/>
      <c r="J13528" s="65"/>
      <c r="K13528" s="10"/>
      <c r="L13528" s="21">
        <v>10274.263218390804</v>
      </c>
      <c r="M13528" s="68"/>
      <c r="N13528" s="4"/>
    </row>
    <row r="13529" spans="2:14">
      <c r="B13529" s="59" t="s">
        <v>37615</v>
      </c>
      <c r="C13529" s="7" t="s">
        <v>39789</v>
      </c>
      <c r="I13529" s="64"/>
      <c r="J13529" s="65"/>
      <c r="K13529" s="10"/>
      <c r="L13529" s="21">
        <v>10274.263218390804</v>
      </c>
      <c r="M13529" s="68"/>
      <c r="N13529" s="4"/>
    </row>
    <row r="13530" spans="2:14">
      <c r="B13530" s="59" t="s">
        <v>37616</v>
      </c>
      <c r="C13530" s="7" t="s">
        <v>39790</v>
      </c>
      <c r="I13530" s="64"/>
      <c r="J13530" s="65"/>
      <c r="K13530" s="10"/>
      <c r="L13530" s="21">
        <v>10274.263218390804</v>
      </c>
      <c r="M13530" s="68"/>
      <c r="N13530" s="4"/>
    </row>
    <row r="13531" spans="2:14">
      <c r="B13531" s="59" t="s">
        <v>37617</v>
      </c>
      <c r="C13531" s="7" t="s">
        <v>39791</v>
      </c>
      <c r="I13531" s="64"/>
      <c r="J13531" s="65"/>
      <c r="K13531" s="10"/>
      <c r="L13531" s="21">
        <v>10274.263218390804</v>
      </c>
      <c r="M13531" s="68"/>
      <c r="N13531" s="4"/>
    </row>
    <row r="13532" spans="2:14">
      <c r="B13532" s="59" t="s">
        <v>37618</v>
      </c>
      <c r="C13532" s="7" t="s">
        <v>39792</v>
      </c>
      <c r="I13532" s="64"/>
      <c r="J13532" s="65"/>
      <c r="K13532" s="10"/>
      <c r="L13532" s="21">
        <v>10274.263218390804</v>
      </c>
      <c r="M13532" s="68"/>
      <c r="N13532" s="4"/>
    </row>
    <row r="13533" spans="2:14">
      <c r="B13533" s="59" t="s">
        <v>37619</v>
      </c>
      <c r="C13533" s="7" t="s">
        <v>39793</v>
      </c>
      <c r="I13533" s="64"/>
      <c r="J13533" s="65"/>
      <c r="K13533" s="10"/>
      <c r="L13533" s="21">
        <v>10274.263218390804</v>
      </c>
      <c r="M13533" s="68"/>
      <c r="N13533" s="4"/>
    </row>
    <row r="13534" spans="2:14">
      <c r="B13534" s="59" t="s">
        <v>37620</v>
      </c>
      <c r="C13534" s="7" t="s">
        <v>39794</v>
      </c>
      <c r="I13534" s="64"/>
      <c r="J13534" s="65"/>
      <c r="K13534" s="10"/>
      <c r="L13534" s="21">
        <v>6641.2764367816089</v>
      </c>
      <c r="M13534" s="68"/>
      <c r="N13534" s="4"/>
    </row>
    <row r="13535" spans="2:14">
      <c r="B13535" s="59" t="s">
        <v>37621</v>
      </c>
      <c r="C13535" s="7" t="s">
        <v>39795</v>
      </c>
      <c r="I13535" s="64"/>
      <c r="J13535" s="65"/>
      <c r="K13535" s="10"/>
      <c r="L13535" s="21">
        <v>6641.2764367816089</v>
      </c>
      <c r="M13535" s="68"/>
      <c r="N13535" s="4"/>
    </row>
    <row r="13536" spans="2:14">
      <c r="B13536" s="59" t="s">
        <v>37622</v>
      </c>
      <c r="C13536" s="7" t="s">
        <v>39796</v>
      </c>
      <c r="I13536" s="64"/>
      <c r="J13536" s="65"/>
      <c r="K13536" s="10"/>
      <c r="L13536" s="21">
        <v>6641.2764367816089</v>
      </c>
      <c r="M13536" s="68"/>
      <c r="N13536" s="4"/>
    </row>
    <row r="13537" spans="2:14">
      <c r="B13537" s="59" t="s">
        <v>37623</v>
      </c>
      <c r="C13537" s="7" t="s">
        <v>39797</v>
      </c>
      <c r="I13537" s="64"/>
      <c r="J13537" s="65"/>
      <c r="K13537" s="10"/>
      <c r="L13537" s="21">
        <v>6641.2764367816089</v>
      </c>
      <c r="M13537" s="68"/>
      <c r="N13537" s="4"/>
    </row>
    <row r="13538" spans="2:14">
      <c r="B13538" s="59" t="s">
        <v>37624</v>
      </c>
      <c r="C13538" s="7" t="s">
        <v>39798</v>
      </c>
      <c r="I13538" s="64"/>
      <c r="J13538" s="65"/>
      <c r="K13538" s="10"/>
      <c r="L13538" s="21">
        <v>6641.2764367816089</v>
      </c>
      <c r="M13538" s="68"/>
      <c r="N13538" s="4"/>
    </row>
    <row r="13539" spans="2:14">
      <c r="B13539" s="59" t="s">
        <v>37625</v>
      </c>
      <c r="C13539" s="7" t="s">
        <v>39799</v>
      </c>
      <c r="I13539" s="64"/>
      <c r="J13539" s="65"/>
      <c r="K13539" s="10"/>
      <c r="L13539" s="21">
        <v>6641.2764367816089</v>
      </c>
      <c r="M13539" s="68"/>
      <c r="N13539" s="4"/>
    </row>
    <row r="13540" spans="2:14">
      <c r="B13540" s="59" t="s">
        <v>37626</v>
      </c>
      <c r="C13540" s="7" t="s">
        <v>39800</v>
      </c>
      <c r="I13540" s="64"/>
      <c r="J13540" s="65"/>
      <c r="K13540" s="10"/>
      <c r="L13540" s="21">
        <v>6641.2764367816089</v>
      </c>
      <c r="M13540" s="68"/>
      <c r="N13540" s="4"/>
    </row>
    <row r="13541" spans="2:14">
      <c r="B13541" s="59" t="s">
        <v>37627</v>
      </c>
      <c r="C13541" s="7" t="s">
        <v>39801</v>
      </c>
      <c r="I13541" s="64"/>
      <c r="J13541" s="65"/>
      <c r="K13541" s="10"/>
      <c r="L13541" s="21">
        <v>7637.95</v>
      </c>
      <c r="M13541" s="68"/>
      <c r="N13541" s="4"/>
    </row>
    <row r="13542" spans="2:14">
      <c r="B13542" s="59" t="s">
        <v>37628</v>
      </c>
      <c r="C13542" s="7" t="s">
        <v>39802</v>
      </c>
      <c r="I13542" s="64"/>
      <c r="J13542" s="65"/>
      <c r="K13542" s="10"/>
      <c r="L13542" s="21">
        <v>7637.95</v>
      </c>
      <c r="M13542" s="68"/>
      <c r="N13542" s="4"/>
    </row>
    <row r="13543" spans="2:14">
      <c r="B13543" s="59" t="s">
        <v>37629</v>
      </c>
      <c r="C13543" s="7" t="s">
        <v>39803</v>
      </c>
      <c r="I13543" s="64"/>
      <c r="J13543" s="65"/>
      <c r="K13543" s="10"/>
      <c r="L13543" s="21">
        <v>11233.383908045977</v>
      </c>
      <c r="M13543" s="68"/>
      <c r="N13543" s="4"/>
    </row>
    <row r="13544" spans="2:14">
      <c r="B13544" s="59" t="s">
        <v>37630</v>
      </c>
      <c r="C13544" s="7" t="s">
        <v>39804</v>
      </c>
      <c r="I13544" s="64"/>
      <c r="J13544" s="65"/>
      <c r="K13544" s="10"/>
      <c r="L13544" s="21">
        <v>11233.383908045977</v>
      </c>
      <c r="M13544" s="68"/>
      <c r="N13544" s="4"/>
    </row>
    <row r="13545" spans="2:14">
      <c r="B13545" s="59" t="s">
        <v>37631</v>
      </c>
      <c r="C13545" s="7" t="s">
        <v>39805</v>
      </c>
      <c r="I13545" s="64"/>
      <c r="J13545" s="65"/>
      <c r="K13545" s="10"/>
      <c r="L13545" s="21">
        <v>8833.0448275862072</v>
      </c>
      <c r="M13545" s="68"/>
      <c r="N13545" s="4"/>
    </row>
    <row r="13546" spans="2:14">
      <c r="B13546" s="59" t="s">
        <v>37632</v>
      </c>
      <c r="C13546" s="7" t="s">
        <v>39806</v>
      </c>
      <c r="I13546" s="64"/>
      <c r="J13546" s="65"/>
      <c r="K13546" s="10"/>
      <c r="L13546" s="21">
        <v>8833.0448275862072</v>
      </c>
      <c r="M13546" s="68"/>
      <c r="N13546" s="4"/>
    </row>
    <row r="13547" spans="2:14">
      <c r="B13547" s="59" t="s">
        <v>37633</v>
      </c>
      <c r="C13547" s="7" t="s">
        <v>39807</v>
      </c>
      <c r="I13547" s="64"/>
      <c r="J13547" s="65"/>
      <c r="K13547" s="10"/>
      <c r="L13547" s="21">
        <v>8833.0448275862072</v>
      </c>
      <c r="M13547" s="68"/>
      <c r="N13547" s="4"/>
    </row>
    <row r="13548" spans="2:14">
      <c r="B13548" s="59" t="s">
        <v>37634</v>
      </c>
      <c r="C13548" s="7" t="s">
        <v>39808</v>
      </c>
      <c r="I13548" s="64"/>
      <c r="J13548" s="65"/>
      <c r="K13548" s="10"/>
      <c r="L13548" s="21">
        <v>8833.0448275862072</v>
      </c>
      <c r="M13548" s="68"/>
      <c r="N13548" s="4"/>
    </row>
    <row r="13549" spans="2:14">
      <c r="B13549" s="59" t="s">
        <v>37635</v>
      </c>
      <c r="C13549" s="7" t="s">
        <v>39809</v>
      </c>
      <c r="I13549" s="64"/>
      <c r="J13549" s="65"/>
      <c r="K13549" s="10"/>
      <c r="L13549" s="21">
        <v>8833.0448275862072</v>
      </c>
      <c r="M13549" s="68"/>
      <c r="N13549" s="4"/>
    </row>
    <row r="13550" spans="2:14">
      <c r="B13550" s="59" t="s">
        <v>37636</v>
      </c>
      <c r="C13550" s="7" t="s">
        <v>39810</v>
      </c>
      <c r="I13550" s="64"/>
      <c r="J13550" s="65"/>
      <c r="K13550" s="10"/>
      <c r="L13550" s="21">
        <v>8833.0448275862072</v>
      </c>
      <c r="M13550" s="68"/>
      <c r="N13550" s="4"/>
    </row>
    <row r="13551" spans="2:14">
      <c r="B13551" s="59" t="s">
        <v>37637</v>
      </c>
      <c r="C13551" s="7" t="s">
        <v>39811</v>
      </c>
      <c r="I13551" s="64"/>
      <c r="J13551" s="65"/>
      <c r="K13551" s="10"/>
      <c r="L13551" s="21">
        <v>8833.0448275862072</v>
      </c>
      <c r="M13551" s="68"/>
      <c r="N13551" s="4"/>
    </row>
    <row r="13552" spans="2:14">
      <c r="B13552" s="59" t="s">
        <v>37638</v>
      </c>
      <c r="C13552" s="7" t="s">
        <v>39812</v>
      </c>
      <c r="I13552" s="64"/>
      <c r="J13552" s="65"/>
      <c r="K13552" s="10"/>
      <c r="L13552" s="21">
        <v>10158.052298850575</v>
      </c>
      <c r="M13552" s="68"/>
      <c r="N13552" s="4"/>
    </row>
    <row r="13553" spans="2:14">
      <c r="B13553" s="59" t="s">
        <v>37639</v>
      </c>
      <c r="C13553" s="7" t="s">
        <v>39813</v>
      </c>
      <c r="I13553" s="64"/>
      <c r="J13553" s="65"/>
      <c r="K13553" s="10"/>
      <c r="L13553" s="21">
        <v>10158.052298850575</v>
      </c>
      <c r="M13553" s="68"/>
      <c r="N13553" s="4"/>
    </row>
    <row r="13554" spans="2:14">
      <c r="B13554" s="59" t="s">
        <v>37640</v>
      </c>
      <c r="C13554" s="7" t="s">
        <v>39814</v>
      </c>
      <c r="I13554" s="64"/>
      <c r="J13554" s="65"/>
      <c r="K13554" s="10"/>
      <c r="L13554" s="21">
        <v>10158.052298850575</v>
      </c>
      <c r="M13554" s="68"/>
      <c r="N13554" s="4"/>
    </row>
    <row r="13555" spans="2:14">
      <c r="B13555" s="59" t="s">
        <v>37641</v>
      </c>
      <c r="C13555" s="7" t="s">
        <v>39815</v>
      </c>
      <c r="I13555" s="64"/>
      <c r="J13555" s="65"/>
      <c r="K13555" s="10"/>
      <c r="L13555" s="21">
        <v>12189.459770114943</v>
      </c>
      <c r="M13555" s="68"/>
      <c r="N13555" s="4"/>
    </row>
    <row r="13556" spans="2:14">
      <c r="B13556" s="59" t="s">
        <v>37642</v>
      </c>
      <c r="C13556" s="7" t="s">
        <v>39816</v>
      </c>
      <c r="I13556" s="64"/>
      <c r="J13556" s="65"/>
      <c r="K13556" s="10"/>
      <c r="L13556" s="21">
        <v>12189.459770114943</v>
      </c>
      <c r="M13556" s="68"/>
      <c r="N13556" s="4"/>
    </row>
    <row r="13557" spans="2:14">
      <c r="B13557" s="59" t="s">
        <v>37643</v>
      </c>
      <c r="C13557" s="7" t="s">
        <v>39817</v>
      </c>
      <c r="I13557" s="64"/>
      <c r="J13557" s="65"/>
      <c r="K13557" s="10"/>
      <c r="L13557" s="21">
        <v>12189.459770114943</v>
      </c>
      <c r="M13557" s="68"/>
      <c r="N13557" s="4"/>
    </row>
    <row r="13558" spans="2:14">
      <c r="B13558" s="59" t="s">
        <v>37644</v>
      </c>
      <c r="C13558" s="7" t="s">
        <v>39818</v>
      </c>
      <c r="I13558" s="64"/>
      <c r="J13558" s="65"/>
      <c r="K13558" s="10"/>
      <c r="L13558" s="21">
        <v>12189.459770114943</v>
      </c>
      <c r="M13558" s="68"/>
      <c r="N13558" s="4"/>
    </row>
    <row r="13559" spans="2:14">
      <c r="B13559" s="59" t="s">
        <v>37645</v>
      </c>
      <c r="C13559" s="7" t="s">
        <v>39819</v>
      </c>
      <c r="I13559" s="64"/>
      <c r="J13559" s="65"/>
      <c r="K13559" s="10"/>
      <c r="L13559" s="21">
        <v>12189.459770114943</v>
      </c>
      <c r="M13559" s="68"/>
      <c r="N13559" s="4"/>
    </row>
    <row r="13560" spans="2:14">
      <c r="B13560" s="59" t="s">
        <v>37646</v>
      </c>
      <c r="C13560" s="7" t="s">
        <v>39820</v>
      </c>
      <c r="I13560" s="64"/>
      <c r="J13560" s="65"/>
      <c r="K13560" s="10"/>
      <c r="L13560" s="21">
        <v>12189.459770114943</v>
      </c>
      <c r="M13560" s="68"/>
      <c r="N13560" s="4"/>
    </row>
    <row r="13561" spans="2:14">
      <c r="B13561" s="59" t="s">
        <v>37647</v>
      </c>
      <c r="C13561" s="7" t="s">
        <v>39821</v>
      </c>
      <c r="I13561" s="64"/>
      <c r="J13561" s="65"/>
      <c r="K13561" s="10"/>
      <c r="L13561" s="21">
        <v>12189.459770114943</v>
      </c>
      <c r="M13561" s="68"/>
      <c r="N13561" s="4"/>
    </row>
    <row r="13562" spans="2:14">
      <c r="B13562" s="59" t="s">
        <v>37648</v>
      </c>
      <c r="C13562" s="7" t="s">
        <v>39822</v>
      </c>
      <c r="I13562" s="64"/>
      <c r="J13562" s="65"/>
      <c r="K13562" s="10"/>
      <c r="L13562" s="21">
        <v>7889.1482758620696</v>
      </c>
      <c r="M13562" s="68"/>
      <c r="N13562" s="4"/>
    </row>
    <row r="13563" spans="2:14">
      <c r="B13563" s="59" t="s">
        <v>37649</v>
      </c>
      <c r="C13563" s="7" t="s">
        <v>39823</v>
      </c>
      <c r="I13563" s="64"/>
      <c r="J13563" s="65"/>
      <c r="K13563" s="10"/>
      <c r="L13563" s="21">
        <v>7889.1482758620696</v>
      </c>
      <c r="M13563" s="68"/>
      <c r="N13563" s="4"/>
    </row>
    <row r="13564" spans="2:14">
      <c r="B13564" s="59" t="s">
        <v>37650</v>
      </c>
      <c r="C13564" s="7" t="s">
        <v>39824</v>
      </c>
      <c r="I13564" s="64"/>
      <c r="J13564" s="65"/>
      <c r="K13564" s="10"/>
      <c r="L13564" s="21">
        <v>7889.1482758620696</v>
      </c>
      <c r="M13564" s="68"/>
      <c r="N13564" s="4"/>
    </row>
    <row r="13565" spans="2:14">
      <c r="B13565" s="59" t="s">
        <v>37651</v>
      </c>
      <c r="C13565" s="7" t="s">
        <v>39825</v>
      </c>
      <c r="I13565" s="64"/>
      <c r="J13565" s="65"/>
      <c r="K13565" s="10"/>
      <c r="L13565" s="21">
        <v>7889.1482758620696</v>
      </c>
      <c r="M13565" s="68"/>
      <c r="N13565" s="4"/>
    </row>
    <row r="13566" spans="2:14">
      <c r="B13566" s="59" t="s">
        <v>37652</v>
      </c>
      <c r="C13566" s="7" t="s">
        <v>39826</v>
      </c>
      <c r="I13566" s="64"/>
      <c r="J13566" s="65"/>
      <c r="K13566" s="10"/>
      <c r="L13566" s="21">
        <v>7889.1482758620696</v>
      </c>
      <c r="M13566" s="68"/>
      <c r="N13566" s="4"/>
    </row>
    <row r="13567" spans="2:14">
      <c r="B13567" s="59" t="s">
        <v>37653</v>
      </c>
      <c r="C13567" s="7" t="s">
        <v>39827</v>
      </c>
      <c r="I13567" s="64"/>
      <c r="J13567" s="65"/>
      <c r="K13567" s="10"/>
      <c r="L13567" s="21">
        <v>7889.1482758620696</v>
      </c>
      <c r="M13567" s="68"/>
      <c r="N13567" s="4"/>
    </row>
    <row r="13568" spans="2:14">
      <c r="B13568" s="59" t="s">
        <v>37654</v>
      </c>
      <c r="C13568" s="7" t="s">
        <v>39828</v>
      </c>
      <c r="I13568" s="64"/>
      <c r="J13568" s="65"/>
      <c r="K13568" s="10"/>
      <c r="L13568" s="21">
        <v>7889.1482758620696</v>
      </c>
      <c r="M13568" s="68"/>
      <c r="N13568" s="4"/>
    </row>
    <row r="13569" spans="2:14">
      <c r="B13569" s="59" t="s">
        <v>37655</v>
      </c>
      <c r="C13569" s="7" t="s">
        <v>39829</v>
      </c>
      <c r="I13569" s="64"/>
      <c r="J13569" s="65"/>
      <c r="K13569" s="10"/>
      <c r="L13569" s="21">
        <v>10492.983333333334</v>
      </c>
      <c r="M13569" s="68"/>
      <c r="N13569" s="4"/>
    </row>
    <row r="13570" spans="2:14">
      <c r="B13570" s="59" t="s">
        <v>37656</v>
      </c>
      <c r="C13570" s="7" t="s">
        <v>39830</v>
      </c>
      <c r="I13570" s="64"/>
      <c r="J13570" s="65"/>
      <c r="K13570" s="10"/>
      <c r="L13570" s="21">
        <v>10492.983333333334</v>
      </c>
      <c r="M13570" s="68"/>
      <c r="N13570" s="4"/>
    </row>
    <row r="13571" spans="2:14">
      <c r="B13571" s="59" t="s">
        <v>37657</v>
      </c>
      <c r="C13571" s="7" t="s">
        <v>39831</v>
      </c>
      <c r="I13571" s="64"/>
      <c r="J13571" s="65"/>
      <c r="K13571" s="10"/>
      <c r="L13571" s="21">
        <v>10492.983333333334</v>
      </c>
      <c r="M13571" s="68"/>
      <c r="N13571" s="4"/>
    </row>
    <row r="13572" spans="2:14">
      <c r="B13572" s="59" t="s">
        <v>37658</v>
      </c>
      <c r="C13572" s="7" t="s">
        <v>39832</v>
      </c>
      <c r="I13572" s="64"/>
      <c r="J13572" s="65"/>
      <c r="K13572" s="10"/>
      <c r="L13572" s="21">
        <v>10492.983333333334</v>
      </c>
      <c r="M13572" s="68"/>
      <c r="N13572" s="4"/>
    </row>
    <row r="13573" spans="2:14">
      <c r="B13573" s="59" t="s">
        <v>37659</v>
      </c>
      <c r="C13573" s="7" t="s">
        <v>39833</v>
      </c>
      <c r="I13573" s="64"/>
      <c r="J13573" s="65"/>
      <c r="K13573" s="10"/>
      <c r="L13573" s="21">
        <v>10492.983333333334</v>
      </c>
      <c r="M13573" s="68"/>
      <c r="N13573" s="4"/>
    </row>
    <row r="13574" spans="2:14">
      <c r="B13574" s="59" t="s">
        <v>37660</v>
      </c>
      <c r="C13574" s="7" t="s">
        <v>39834</v>
      </c>
      <c r="I13574" s="64"/>
      <c r="J13574" s="65"/>
      <c r="K13574" s="10"/>
      <c r="L13574" s="21">
        <v>10492.983333333334</v>
      </c>
      <c r="M13574" s="68"/>
      <c r="N13574" s="4"/>
    </row>
    <row r="13575" spans="2:14">
      <c r="B13575" s="59" t="s">
        <v>37661</v>
      </c>
      <c r="C13575" s="7" t="s">
        <v>39835</v>
      </c>
      <c r="I13575" s="64"/>
      <c r="J13575" s="65"/>
      <c r="K13575" s="10"/>
      <c r="L13575" s="21">
        <v>10492.983333333334</v>
      </c>
      <c r="M13575" s="68"/>
      <c r="N13575" s="4"/>
    </row>
    <row r="13576" spans="2:14">
      <c r="B13576" s="59" t="s">
        <v>37662</v>
      </c>
      <c r="C13576" s="7" t="s">
        <v>39836</v>
      </c>
      <c r="I13576" s="64"/>
      <c r="J13576" s="65"/>
      <c r="K13576" s="10"/>
      <c r="L13576" s="21">
        <v>12066.651724137932</v>
      </c>
      <c r="M13576" s="68"/>
      <c r="N13576" s="4"/>
    </row>
    <row r="13577" spans="2:14">
      <c r="B13577" s="59" t="s">
        <v>37663</v>
      </c>
      <c r="C13577" s="7" t="s">
        <v>39837</v>
      </c>
      <c r="I13577" s="64"/>
      <c r="J13577" s="65"/>
      <c r="K13577" s="10"/>
      <c r="L13577" s="21">
        <v>12066.651724137932</v>
      </c>
      <c r="M13577" s="68"/>
      <c r="N13577" s="4"/>
    </row>
    <row r="13578" spans="2:14">
      <c r="B13578" s="59" t="s">
        <v>37664</v>
      </c>
      <c r="C13578" s="7" t="s">
        <v>39838</v>
      </c>
      <c r="I13578" s="64"/>
      <c r="J13578" s="65"/>
      <c r="K13578" s="10"/>
      <c r="L13578" s="21">
        <v>12066.651724137932</v>
      </c>
      <c r="M13578" s="68"/>
      <c r="N13578" s="4"/>
    </row>
    <row r="13579" spans="2:14">
      <c r="B13579" s="59" t="s">
        <v>37665</v>
      </c>
      <c r="C13579" s="7" t="s">
        <v>39839</v>
      </c>
      <c r="I13579" s="64"/>
      <c r="J13579" s="65"/>
      <c r="K13579" s="10"/>
      <c r="L13579" s="21">
        <v>14238.121264367817</v>
      </c>
      <c r="M13579" s="68"/>
      <c r="N13579" s="4"/>
    </row>
    <row r="13580" spans="2:14">
      <c r="B13580" s="59" t="s">
        <v>37666</v>
      </c>
      <c r="C13580" s="7" t="s">
        <v>39840</v>
      </c>
      <c r="I13580" s="64"/>
      <c r="J13580" s="65"/>
      <c r="K13580" s="10"/>
      <c r="L13580" s="21">
        <v>14238.121264367817</v>
      </c>
      <c r="M13580" s="68"/>
      <c r="N13580" s="4"/>
    </row>
    <row r="13581" spans="2:14">
      <c r="B13581" s="59" t="s">
        <v>37667</v>
      </c>
      <c r="C13581" s="7" t="s">
        <v>39841</v>
      </c>
      <c r="I13581" s="64"/>
      <c r="J13581" s="65"/>
      <c r="K13581" s="10"/>
      <c r="L13581" s="21">
        <v>14238.121264367817</v>
      </c>
      <c r="M13581" s="68"/>
      <c r="N13581" s="4"/>
    </row>
    <row r="13582" spans="2:14">
      <c r="B13582" s="59" t="s">
        <v>37668</v>
      </c>
      <c r="C13582" s="7" t="s">
        <v>39842</v>
      </c>
      <c r="I13582" s="64"/>
      <c r="J13582" s="65"/>
      <c r="K13582" s="10"/>
      <c r="L13582" s="21">
        <v>14238.121264367817</v>
      </c>
      <c r="M13582" s="68"/>
      <c r="N13582" s="4"/>
    </row>
    <row r="13583" spans="2:14">
      <c r="B13583" s="59" t="s">
        <v>37669</v>
      </c>
      <c r="C13583" s="7" t="s">
        <v>39843</v>
      </c>
      <c r="I13583" s="64"/>
      <c r="J13583" s="65"/>
      <c r="K13583" s="10"/>
      <c r="L13583" s="21">
        <v>14238.121264367817</v>
      </c>
      <c r="M13583" s="68"/>
      <c r="N13583" s="4"/>
    </row>
    <row r="13584" spans="2:14">
      <c r="B13584" s="59" t="s">
        <v>37670</v>
      </c>
      <c r="C13584" s="7" t="s">
        <v>39844</v>
      </c>
      <c r="I13584" s="64"/>
      <c r="J13584" s="65"/>
      <c r="K13584" s="10"/>
      <c r="L13584" s="21">
        <v>14238.121264367817</v>
      </c>
      <c r="M13584" s="68"/>
      <c r="N13584" s="4"/>
    </row>
    <row r="13585" spans="2:14">
      <c r="B13585" s="59" t="s">
        <v>37671</v>
      </c>
      <c r="C13585" s="7" t="s">
        <v>39845</v>
      </c>
      <c r="I13585" s="64"/>
      <c r="J13585" s="65"/>
      <c r="K13585" s="10"/>
      <c r="L13585" s="21">
        <v>14238.121264367817</v>
      </c>
      <c r="M13585" s="68"/>
      <c r="N13585" s="4"/>
    </row>
    <row r="13586" spans="2:14">
      <c r="B13586" s="59" t="s">
        <v>37672</v>
      </c>
      <c r="C13586" s="7" t="s">
        <v>39846</v>
      </c>
      <c r="I13586" s="64"/>
      <c r="J13586" s="65"/>
      <c r="K13586" s="10"/>
      <c r="L13586" s="21">
        <v>5650.6925287356325</v>
      </c>
      <c r="M13586" s="68"/>
      <c r="N13586" s="4"/>
    </row>
    <row r="13587" spans="2:14">
      <c r="B13587" s="59" t="s">
        <v>23213</v>
      </c>
      <c r="C13587" s="7" t="s">
        <v>23214</v>
      </c>
      <c r="I13587" s="64"/>
      <c r="J13587" s="65"/>
      <c r="K13587" s="10"/>
      <c r="L13587" s="21">
        <v>6274.3747126436783</v>
      </c>
      <c r="M13587" s="68"/>
      <c r="N13587" s="4"/>
    </row>
    <row r="13588" spans="2:14">
      <c r="B13588" s="59" t="s">
        <v>23215</v>
      </c>
      <c r="C13588" s="7" t="s">
        <v>23216</v>
      </c>
      <c r="I13588" s="64"/>
      <c r="J13588" s="65"/>
      <c r="K13588" s="10"/>
      <c r="L13588" s="21">
        <v>6274.3747126436783</v>
      </c>
      <c r="M13588" s="68"/>
      <c r="N13588" s="4"/>
    </row>
    <row r="13589" spans="2:14">
      <c r="B13589" s="59" t="s">
        <v>37673</v>
      </c>
      <c r="C13589" s="7" t="s">
        <v>39847</v>
      </c>
      <c r="I13589" s="64"/>
      <c r="J13589" s="65"/>
      <c r="K13589" s="10"/>
      <c r="L13589" s="21">
        <v>6274.3747126436783</v>
      </c>
      <c r="M13589" s="68"/>
      <c r="N13589" s="4"/>
    </row>
    <row r="13590" spans="2:14">
      <c r="B13590" s="59" t="s">
        <v>23217</v>
      </c>
      <c r="C13590" s="7" t="s">
        <v>23218</v>
      </c>
      <c r="I13590" s="64"/>
      <c r="J13590" s="65"/>
      <c r="K13590" s="10"/>
      <c r="L13590" s="21">
        <v>6587.9919540229885</v>
      </c>
      <c r="M13590" s="68"/>
      <c r="N13590" s="4"/>
    </row>
    <row r="13591" spans="2:14">
      <c r="B13591" s="59" t="s">
        <v>37674</v>
      </c>
      <c r="C13591" s="7" t="s">
        <v>39848</v>
      </c>
      <c r="I13591" s="64"/>
      <c r="J13591" s="65"/>
      <c r="K13591" s="10"/>
      <c r="L13591" s="21">
        <v>7563.3517241379313</v>
      </c>
      <c r="M13591" s="68"/>
      <c r="N13591" s="4"/>
    </row>
    <row r="13592" spans="2:14">
      <c r="B13592" s="59" t="s">
        <v>37675</v>
      </c>
      <c r="C13592" s="7" t="s">
        <v>39849</v>
      </c>
      <c r="I13592" s="64"/>
      <c r="J13592" s="65"/>
      <c r="K13592" s="10"/>
      <c r="L13592" s="21">
        <v>8823.9103448275855</v>
      </c>
      <c r="M13592" s="68"/>
      <c r="N13592" s="4"/>
    </row>
    <row r="13593" spans="2:14">
      <c r="B13593" s="59" t="s">
        <v>37676</v>
      </c>
      <c r="C13593" s="7" t="s">
        <v>39850</v>
      </c>
      <c r="I13593" s="64"/>
      <c r="J13593" s="65"/>
      <c r="K13593" s="10"/>
      <c r="L13593" s="21">
        <v>10084.468965517241</v>
      </c>
      <c r="M13593" s="68"/>
      <c r="N13593" s="4"/>
    </row>
    <row r="13594" spans="2:14">
      <c r="B13594" s="59" t="s">
        <v>37677</v>
      </c>
      <c r="C13594" s="7" t="s">
        <v>39851</v>
      </c>
      <c r="I13594" s="64"/>
      <c r="J13594" s="65"/>
      <c r="K13594" s="10"/>
      <c r="L13594" s="21">
        <v>10084.468965517241</v>
      </c>
      <c r="M13594" s="68"/>
      <c r="N13594" s="4"/>
    </row>
    <row r="13595" spans="2:14">
      <c r="B13595" s="59" t="s">
        <v>37678</v>
      </c>
      <c r="C13595" s="7" t="s">
        <v>39852</v>
      </c>
      <c r="I13595" s="64"/>
      <c r="J13595" s="65"/>
      <c r="K13595" s="10"/>
      <c r="L13595" s="21">
        <v>10084.468965517241</v>
      </c>
      <c r="M13595" s="68"/>
      <c r="N13595" s="4"/>
    </row>
    <row r="13596" spans="2:14">
      <c r="B13596" s="59" t="s">
        <v>37679</v>
      </c>
      <c r="C13596" s="7" t="s">
        <v>39853</v>
      </c>
      <c r="I13596" s="64"/>
      <c r="J13596" s="65"/>
      <c r="K13596" s="10"/>
      <c r="L13596" s="21">
        <v>8167.75</v>
      </c>
      <c r="M13596" s="68"/>
      <c r="N13596" s="4"/>
    </row>
    <row r="13597" spans="2:14">
      <c r="B13597" s="59" t="s">
        <v>37680</v>
      </c>
      <c r="C13597" s="7" t="s">
        <v>39854</v>
      </c>
      <c r="I13597" s="64"/>
      <c r="J13597" s="65"/>
      <c r="K13597" s="10"/>
      <c r="L13597" s="21">
        <v>8313.9017241379315</v>
      </c>
      <c r="M13597" s="68"/>
      <c r="N13597" s="4"/>
    </row>
    <row r="13598" spans="2:14">
      <c r="B13598" s="59" t="s">
        <v>37681</v>
      </c>
      <c r="C13598" s="7" t="s">
        <v>39855</v>
      </c>
      <c r="I13598" s="64"/>
      <c r="J13598" s="65"/>
      <c r="K13598" s="10"/>
      <c r="L13598" s="21">
        <v>8313.9017241379315</v>
      </c>
      <c r="M13598" s="68"/>
      <c r="N13598" s="4"/>
    </row>
    <row r="13599" spans="2:14">
      <c r="B13599" s="59" t="s">
        <v>37682</v>
      </c>
      <c r="C13599" s="7" t="s">
        <v>39856</v>
      </c>
      <c r="I13599" s="64"/>
      <c r="J13599" s="65"/>
      <c r="K13599" s="10"/>
      <c r="L13599" s="21">
        <v>9561.2660919540231</v>
      </c>
      <c r="M13599" s="68"/>
      <c r="N13599" s="4"/>
    </row>
    <row r="13600" spans="2:14">
      <c r="B13600" s="59" t="s">
        <v>37683</v>
      </c>
      <c r="C13600" s="7" t="s">
        <v>39857</v>
      </c>
      <c r="I13600" s="64"/>
      <c r="J13600" s="65"/>
      <c r="K13600" s="10"/>
      <c r="L13600" s="21">
        <v>10995.379885057471</v>
      </c>
      <c r="M13600" s="68"/>
      <c r="N13600" s="4"/>
    </row>
    <row r="13601" spans="2:14">
      <c r="B13601" s="59" t="s">
        <v>37684</v>
      </c>
      <c r="C13601" s="7" t="s">
        <v>39858</v>
      </c>
      <c r="I13601" s="64"/>
      <c r="J13601" s="65"/>
      <c r="K13601" s="10"/>
      <c r="L13601" s="21">
        <v>10995.379885057471</v>
      </c>
      <c r="M13601" s="68"/>
      <c r="N13601" s="4"/>
    </row>
    <row r="13602" spans="2:14">
      <c r="B13602" s="59" t="s">
        <v>37685</v>
      </c>
      <c r="C13602" s="7" t="s">
        <v>39859</v>
      </c>
      <c r="I13602" s="64"/>
      <c r="J13602" s="65"/>
      <c r="K13602" s="10"/>
      <c r="L13602" s="21">
        <v>10995.379885057471</v>
      </c>
      <c r="M13602" s="68"/>
      <c r="N13602" s="4"/>
    </row>
    <row r="13603" spans="2:14">
      <c r="B13603" s="59" t="s">
        <v>37686</v>
      </c>
      <c r="C13603" s="7" t="s">
        <v>39860</v>
      </c>
      <c r="I13603" s="64"/>
      <c r="J13603" s="65"/>
      <c r="K13603" s="10"/>
      <c r="L13603" s="21">
        <v>7529.3511494252871</v>
      </c>
      <c r="M13603" s="68"/>
      <c r="N13603" s="4"/>
    </row>
    <row r="13604" spans="2:14">
      <c r="B13604" s="59" t="s">
        <v>37687</v>
      </c>
      <c r="C13604" s="7" t="s">
        <v>39861</v>
      </c>
      <c r="I13604" s="64"/>
      <c r="J13604" s="65"/>
      <c r="K13604" s="10"/>
      <c r="L13604" s="21">
        <v>7529.3511494252871</v>
      </c>
      <c r="M13604" s="68"/>
      <c r="N13604" s="4"/>
    </row>
    <row r="13605" spans="2:14">
      <c r="B13605" s="59" t="s">
        <v>37688</v>
      </c>
      <c r="C13605" s="7" t="s">
        <v>39862</v>
      </c>
      <c r="I13605" s="64"/>
      <c r="J13605" s="65"/>
      <c r="K13605" s="10"/>
      <c r="L13605" s="21">
        <v>8522.9798850574716</v>
      </c>
      <c r="M13605" s="68"/>
      <c r="N13605" s="4"/>
    </row>
    <row r="13606" spans="2:14">
      <c r="B13606" s="59" t="s">
        <v>23219</v>
      </c>
      <c r="C13606" s="7" t="s">
        <v>23220</v>
      </c>
      <c r="I13606" s="64"/>
      <c r="J13606" s="65"/>
      <c r="K13606" s="10"/>
      <c r="L13606" s="21">
        <v>9801.8074712643684</v>
      </c>
      <c r="M13606" s="68"/>
      <c r="N13606" s="4"/>
    </row>
    <row r="13607" spans="2:14">
      <c r="B13607" s="59" t="s">
        <v>23221</v>
      </c>
      <c r="C13607" s="7" t="s">
        <v>23222</v>
      </c>
      <c r="I13607" s="64"/>
      <c r="J13607" s="65"/>
      <c r="K13607" s="10"/>
      <c r="L13607" s="21">
        <v>9801.8074712643684</v>
      </c>
      <c r="M13607" s="68"/>
      <c r="N13607" s="4"/>
    </row>
    <row r="13608" spans="2:14">
      <c r="B13608" s="59" t="s">
        <v>23223</v>
      </c>
      <c r="C13608" s="7" t="s">
        <v>23224</v>
      </c>
      <c r="I13608" s="64"/>
      <c r="J13608" s="65"/>
      <c r="K13608" s="10"/>
      <c r="L13608" s="21">
        <v>9801.8074712643684</v>
      </c>
      <c r="M13608" s="68"/>
      <c r="N13608" s="4"/>
    </row>
    <row r="13609" spans="2:14">
      <c r="B13609" s="59" t="s">
        <v>23225</v>
      </c>
      <c r="C13609" s="7" t="s">
        <v>23226</v>
      </c>
      <c r="I13609" s="64"/>
      <c r="J13609" s="65"/>
      <c r="K13609" s="10"/>
      <c r="L13609" s="21">
        <v>11471.387931034484</v>
      </c>
      <c r="M13609" s="68"/>
      <c r="N13609" s="4"/>
    </row>
    <row r="13610" spans="2:14">
      <c r="B13610" s="59" t="s">
        <v>23227</v>
      </c>
      <c r="C13610" s="7" t="s">
        <v>23228</v>
      </c>
      <c r="I13610" s="64"/>
      <c r="J13610" s="65"/>
      <c r="K13610" s="10"/>
      <c r="L13610" s="21">
        <v>13068.4</v>
      </c>
      <c r="M13610" s="68"/>
      <c r="N13610" s="4"/>
    </row>
    <row r="13611" spans="2:14">
      <c r="B13611" s="59" t="s">
        <v>23229</v>
      </c>
      <c r="C13611" s="7" t="s">
        <v>23230</v>
      </c>
      <c r="I13611" s="64"/>
      <c r="J13611" s="65"/>
      <c r="K13611" s="10"/>
      <c r="L13611" s="21">
        <v>13068.4</v>
      </c>
      <c r="M13611" s="68"/>
      <c r="N13611" s="4"/>
    </row>
    <row r="13612" spans="2:14">
      <c r="B13612" s="59" t="s">
        <v>37689</v>
      </c>
      <c r="C13612" s="7" t="s">
        <v>39863</v>
      </c>
      <c r="I13612" s="64"/>
      <c r="J13612" s="65"/>
      <c r="K13612" s="10"/>
      <c r="L13612" s="21">
        <v>8712.2666666666664</v>
      </c>
      <c r="M13612" s="68"/>
      <c r="N13612" s="4"/>
    </row>
    <row r="13613" spans="2:14">
      <c r="B13613" s="59" t="s">
        <v>37690</v>
      </c>
      <c r="C13613" s="7" t="s">
        <v>39864</v>
      </c>
      <c r="I13613" s="64"/>
      <c r="J13613" s="65"/>
      <c r="K13613" s="10"/>
      <c r="L13613" s="21">
        <v>1262.5885057471264</v>
      </c>
      <c r="M13613" s="68"/>
      <c r="N13613" s="4"/>
    </row>
    <row r="13614" spans="2:14">
      <c r="B13614" s="59" t="s">
        <v>37691</v>
      </c>
      <c r="C13614" s="7" t="s">
        <v>39865</v>
      </c>
      <c r="I13614" s="64"/>
      <c r="J13614" s="65"/>
      <c r="K13614" s="10"/>
      <c r="L13614" s="21">
        <v>1578.7431034482759</v>
      </c>
      <c r="M13614" s="68"/>
      <c r="N13614" s="4"/>
    </row>
    <row r="13615" spans="2:14">
      <c r="B13615" s="59" t="s">
        <v>37692</v>
      </c>
      <c r="C13615" s="7" t="s">
        <v>39866</v>
      </c>
      <c r="I13615" s="64"/>
      <c r="J13615" s="65"/>
      <c r="K13615" s="10"/>
      <c r="L13615" s="21">
        <v>3106.2316091954021</v>
      </c>
      <c r="M13615" s="68"/>
      <c r="N13615" s="4"/>
    </row>
    <row r="13616" spans="2:14">
      <c r="B13616" s="59" t="s">
        <v>37693</v>
      </c>
      <c r="C13616" s="7" t="s">
        <v>39867</v>
      </c>
      <c r="I13616" s="64"/>
      <c r="J13616" s="65"/>
      <c r="K13616" s="10"/>
      <c r="L13616" s="21">
        <v>3882.6626436781607</v>
      </c>
      <c r="M13616" s="68"/>
      <c r="N13616" s="4"/>
    </row>
    <row r="13617" spans="2:14">
      <c r="B13617" s="59" t="s">
        <v>37694</v>
      </c>
      <c r="C13617" s="7" t="s">
        <v>39868</v>
      </c>
      <c r="I13617" s="64"/>
      <c r="J13617" s="65"/>
      <c r="K13617" s="10"/>
      <c r="L13617" s="21">
        <v>4888.4706896551725</v>
      </c>
      <c r="M13617" s="68"/>
      <c r="N13617" s="4"/>
    </row>
    <row r="13618" spans="2:14">
      <c r="B13618" s="59" t="s">
        <v>37695</v>
      </c>
      <c r="C13618" s="7" t="s">
        <v>39869</v>
      </c>
      <c r="I13618" s="64"/>
      <c r="J13618" s="65"/>
      <c r="K13618" s="10"/>
      <c r="L13618" s="21">
        <v>6600.6787356321838</v>
      </c>
      <c r="M13618" s="68"/>
      <c r="N13618" s="4"/>
    </row>
    <row r="13619" spans="2:14">
      <c r="B13619" s="59" t="s">
        <v>37696</v>
      </c>
      <c r="C13619" s="7" t="s">
        <v>39870</v>
      </c>
      <c r="I13619" s="64"/>
      <c r="J13619" s="65"/>
      <c r="K13619" s="10"/>
      <c r="L13619" s="21">
        <v>3433.5505747126435</v>
      </c>
      <c r="M13619" s="68"/>
      <c r="N13619" s="4"/>
    </row>
    <row r="13620" spans="2:14">
      <c r="B13620" s="59" t="s">
        <v>37697</v>
      </c>
      <c r="C13620" s="7" t="s">
        <v>39871</v>
      </c>
      <c r="I13620" s="64"/>
      <c r="J13620" s="65"/>
      <c r="K13620" s="10"/>
      <c r="L13620" s="21">
        <v>4053.6804597701152</v>
      </c>
      <c r="M13620" s="68"/>
      <c r="N13620" s="4"/>
    </row>
    <row r="13621" spans="2:14">
      <c r="B13621" s="59" t="s">
        <v>37698</v>
      </c>
      <c r="C13621" s="7" t="s">
        <v>39872</v>
      </c>
      <c r="I13621" s="64"/>
      <c r="J13621" s="65"/>
      <c r="K13621" s="10"/>
      <c r="L13621" s="21">
        <v>4150.6074712643676</v>
      </c>
      <c r="M13621" s="68"/>
      <c r="N13621" s="4"/>
    </row>
    <row r="13622" spans="2:14">
      <c r="B13622" s="59" t="s">
        <v>37699</v>
      </c>
      <c r="C13622" s="7" t="s">
        <v>39873</v>
      </c>
      <c r="I13622" s="64"/>
      <c r="J13622" s="65"/>
      <c r="K13622" s="10"/>
      <c r="L13622" s="21">
        <v>167.97298850574714</v>
      </c>
      <c r="M13622" s="68"/>
      <c r="N13622" s="4"/>
    </row>
    <row r="13623" spans="2:14">
      <c r="B13623" s="59" t="s">
        <v>23231</v>
      </c>
      <c r="C13623" s="7" t="s">
        <v>23232</v>
      </c>
      <c r="I13623" s="64"/>
      <c r="J13623" s="65"/>
      <c r="K13623" s="10"/>
      <c r="L13623" s="21">
        <v>529.79999999999995</v>
      </c>
      <c r="M13623" s="68"/>
      <c r="N13623" s="4"/>
    </row>
    <row r="13624" spans="2:14">
      <c r="B13624" s="59" t="s">
        <v>37700</v>
      </c>
      <c r="C13624" s="7" t="s">
        <v>39874</v>
      </c>
      <c r="I13624" s="64"/>
      <c r="J13624" s="65"/>
      <c r="K13624" s="10"/>
      <c r="L13624" s="21">
        <v>1059.5999999999999</v>
      </c>
      <c r="M13624" s="68"/>
      <c r="N13624" s="4"/>
    </row>
    <row r="13625" spans="2:14">
      <c r="B13625" s="59" t="s">
        <v>23233</v>
      </c>
      <c r="C13625" s="7" t="s">
        <v>23234</v>
      </c>
      <c r="I13625" s="64"/>
      <c r="J13625" s="65"/>
      <c r="K13625" s="10"/>
      <c r="L13625" s="21">
        <v>481.59022988505745</v>
      </c>
      <c r="M13625" s="68"/>
      <c r="N13625" s="4"/>
    </row>
    <row r="13626" spans="2:14">
      <c r="B13626" s="59" t="s">
        <v>37701</v>
      </c>
      <c r="C13626" s="7" t="s">
        <v>39875</v>
      </c>
      <c r="I13626" s="64"/>
      <c r="J13626" s="65"/>
      <c r="K13626" s="10"/>
      <c r="L13626" s="21">
        <v>641.95114942528744</v>
      </c>
      <c r="M13626" s="68"/>
      <c r="N13626" s="4"/>
    </row>
    <row r="13627" spans="2:14">
      <c r="B13627" s="59" t="s">
        <v>23235</v>
      </c>
      <c r="C13627" s="7" t="s">
        <v>23236</v>
      </c>
      <c r="I13627" s="64"/>
      <c r="J13627" s="65"/>
      <c r="K13627" s="10"/>
      <c r="L13627" s="21">
        <v>269.97471264367817</v>
      </c>
      <c r="M13627" s="68"/>
      <c r="N13627" s="4"/>
    </row>
    <row r="13628" spans="2:14">
      <c r="B13628" s="59" t="s">
        <v>23237</v>
      </c>
      <c r="C13628" s="7" t="s">
        <v>23238</v>
      </c>
      <c r="I13628" s="64"/>
      <c r="J13628" s="65"/>
      <c r="K13628" s="10"/>
      <c r="L13628" s="21">
        <v>384.15574712643678</v>
      </c>
      <c r="M13628" s="68"/>
      <c r="N13628" s="4"/>
    </row>
    <row r="13629" spans="2:14">
      <c r="B13629" s="59" t="s">
        <v>156</v>
      </c>
      <c r="C13629" s="7" t="s">
        <v>23239</v>
      </c>
      <c r="I13629" s="64"/>
      <c r="J13629" s="65"/>
      <c r="K13629" s="10"/>
      <c r="L13629" s="21">
        <v>589.17413793103447</v>
      </c>
      <c r="M13629" s="68"/>
      <c r="N13629" s="4"/>
    </row>
    <row r="13630" spans="2:14">
      <c r="B13630" s="59" t="s">
        <v>23240</v>
      </c>
      <c r="C13630" s="7" t="s">
        <v>23241</v>
      </c>
      <c r="I13630" s="64"/>
      <c r="J13630" s="65"/>
      <c r="K13630" s="10"/>
      <c r="L13630" s="21">
        <v>768.31149425287356</v>
      </c>
      <c r="M13630" s="68"/>
      <c r="N13630" s="4"/>
    </row>
    <row r="13631" spans="2:14">
      <c r="B13631" s="59" t="s">
        <v>37702</v>
      </c>
      <c r="C13631" s="7" t="s">
        <v>39876</v>
      </c>
      <c r="I13631" s="64"/>
      <c r="J13631" s="65"/>
      <c r="K13631" s="10"/>
      <c r="L13631" s="21">
        <v>772.37126436781602</v>
      </c>
      <c r="M13631" s="68"/>
      <c r="N13631" s="4"/>
    </row>
    <row r="13632" spans="2:14">
      <c r="B13632" s="59" t="s">
        <v>23242</v>
      </c>
      <c r="C13632" s="7" t="s">
        <v>23243</v>
      </c>
      <c r="I13632" s="64"/>
      <c r="J13632" s="65"/>
      <c r="K13632" s="10"/>
      <c r="L13632" s="21">
        <v>1029.6591954022988</v>
      </c>
      <c r="M13632" s="68"/>
      <c r="N13632" s="4"/>
    </row>
    <row r="13633" spans="2:14">
      <c r="B13633" s="59" t="s">
        <v>23244</v>
      </c>
      <c r="C13633" s="7" t="s">
        <v>23245</v>
      </c>
      <c r="I13633" s="64"/>
      <c r="J13633" s="65"/>
      <c r="K13633" s="10"/>
      <c r="L13633" s="21">
        <v>124.83793103448275</v>
      </c>
      <c r="M13633" s="68"/>
      <c r="N13633" s="4"/>
    </row>
    <row r="13634" spans="2:14">
      <c r="B13634" s="59" t="s">
        <v>37703</v>
      </c>
      <c r="C13634" s="7" t="s">
        <v>39877</v>
      </c>
      <c r="I13634" s="64"/>
      <c r="J13634" s="65"/>
      <c r="K13634" s="10"/>
      <c r="L13634" s="21">
        <v>165.94310344827585</v>
      </c>
      <c r="M13634" s="68"/>
      <c r="N13634" s="4"/>
    </row>
    <row r="13635" spans="2:14">
      <c r="B13635" s="59" t="s">
        <v>23246</v>
      </c>
      <c r="C13635" s="7" t="s">
        <v>23247</v>
      </c>
      <c r="I13635" s="64"/>
      <c r="J13635" s="65"/>
      <c r="K13635" s="10"/>
      <c r="L13635" s="21">
        <v>249.16839080459769</v>
      </c>
      <c r="M13635" s="68"/>
      <c r="N13635" s="4"/>
    </row>
    <row r="13636" spans="2:14">
      <c r="B13636" s="59" t="s">
        <v>23248</v>
      </c>
      <c r="C13636" s="7" t="s">
        <v>23249</v>
      </c>
      <c r="I13636" s="64"/>
      <c r="J13636" s="65"/>
      <c r="K13636" s="10"/>
      <c r="L13636" s="21">
        <v>331.8862068965517</v>
      </c>
      <c r="M13636" s="68"/>
      <c r="N13636" s="4"/>
    </row>
    <row r="13637" spans="2:14">
      <c r="B13637" s="59" t="s">
        <v>37704</v>
      </c>
      <c r="C13637" s="7" t="s">
        <v>39878</v>
      </c>
      <c r="I13637" s="64"/>
      <c r="J13637" s="65"/>
      <c r="K13637" s="10"/>
      <c r="L13637" s="21">
        <v>249.16839080459769</v>
      </c>
      <c r="M13637" s="68"/>
      <c r="N13637" s="4"/>
    </row>
    <row r="13638" spans="2:14">
      <c r="B13638" s="59" t="s">
        <v>23250</v>
      </c>
      <c r="C13638" s="7" t="s">
        <v>23251</v>
      </c>
      <c r="I13638" s="64"/>
      <c r="J13638" s="65"/>
      <c r="K13638" s="10"/>
      <c r="L13638" s="21">
        <v>551.62126436781614</v>
      </c>
      <c r="M13638" s="68"/>
      <c r="N13638" s="4"/>
    </row>
    <row r="13639" spans="2:14">
      <c r="B13639" s="59" t="s">
        <v>23252</v>
      </c>
      <c r="C13639" s="7" t="s">
        <v>23253</v>
      </c>
      <c r="I13639" s="64"/>
      <c r="J13639" s="65"/>
      <c r="K13639" s="10"/>
      <c r="L13639" s="21">
        <v>735.83333333333326</v>
      </c>
      <c r="M13639" s="68"/>
      <c r="N13639" s="4"/>
    </row>
    <row r="13640" spans="2:14">
      <c r="B13640" s="59" t="s">
        <v>23254</v>
      </c>
      <c r="C13640" s="7" t="s">
        <v>23255</v>
      </c>
      <c r="I13640" s="64"/>
      <c r="J13640" s="65"/>
      <c r="K13640" s="10"/>
      <c r="L13640" s="21">
        <v>452.15689655172417</v>
      </c>
      <c r="M13640" s="68"/>
      <c r="N13640" s="4"/>
    </row>
    <row r="13641" spans="2:14">
      <c r="B13641" s="59" t="s">
        <v>23256</v>
      </c>
      <c r="C13641" s="7" t="s">
        <v>23257</v>
      </c>
      <c r="I13641" s="64"/>
      <c r="J13641" s="65"/>
      <c r="K13641" s="10"/>
      <c r="L13641" s="21">
        <v>1022.0471264367817</v>
      </c>
      <c r="M13641" s="68"/>
      <c r="N13641" s="4"/>
    </row>
    <row r="13642" spans="2:14">
      <c r="B13642" s="59" t="s">
        <v>23258</v>
      </c>
      <c r="C13642" s="7" t="s">
        <v>23259</v>
      </c>
      <c r="I13642" s="64"/>
      <c r="J13642" s="65"/>
      <c r="K13642" s="10"/>
      <c r="L13642" s="21">
        <v>1363.067816091954</v>
      </c>
      <c r="M13642" s="68"/>
      <c r="N13642" s="4"/>
    </row>
    <row r="13643" spans="2:14">
      <c r="B13643" s="59" t="s">
        <v>23260</v>
      </c>
      <c r="C13643" s="7" t="s">
        <v>23261</v>
      </c>
      <c r="I13643" s="64"/>
      <c r="J13643" s="65"/>
      <c r="K13643" s="10"/>
      <c r="L13643" s="21">
        <v>2044.0942528735634</v>
      </c>
      <c r="M13643" s="68"/>
      <c r="N13643" s="4"/>
    </row>
    <row r="13644" spans="2:14">
      <c r="B13644" s="59" t="s">
        <v>23262</v>
      </c>
      <c r="C13644" s="7" t="s">
        <v>23263</v>
      </c>
      <c r="I13644" s="64"/>
      <c r="J13644" s="65"/>
      <c r="K13644" s="10"/>
      <c r="L13644" s="21">
        <v>2725.6281609195403</v>
      </c>
      <c r="M13644" s="68"/>
      <c r="N13644" s="4"/>
    </row>
    <row r="13645" spans="2:14">
      <c r="B13645" s="59" t="s">
        <v>23264</v>
      </c>
      <c r="C13645" s="7" t="s">
        <v>23265</v>
      </c>
      <c r="I13645" s="64"/>
      <c r="J13645" s="65"/>
      <c r="K13645" s="10"/>
      <c r="L13645" s="21">
        <v>1850.7477011494252</v>
      </c>
      <c r="M13645" s="68"/>
      <c r="N13645" s="4"/>
    </row>
    <row r="13646" spans="2:14">
      <c r="B13646" s="59" t="s">
        <v>23266</v>
      </c>
      <c r="C13646" s="7" t="s">
        <v>23267</v>
      </c>
      <c r="I13646" s="64"/>
      <c r="J13646" s="65"/>
      <c r="K13646" s="10"/>
      <c r="L13646" s="21">
        <v>2030.3925287356321</v>
      </c>
      <c r="M13646" s="68"/>
      <c r="N13646" s="4"/>
    </row>
    <row r="13647" spans="2:14">
      <c r="B13647" s="59" t="s">
        <v>23268</v>
      </c>
      <c r="C13647" s="7" t="s">
        <v>23269</v>
      </c>
      <c r="I13647" s="64"/>
      <c r="J13647" s="65"/>
      <c r="K13647" s="10"/>
      <c r="L13647" s="21">
        <v>2093.8264367816091</v>
      </c>
      <c r="M13647" s="68"/>
      <c r="N13647" s="4"/>
    </row>
    <row r="13648" spans="2:14">
      <c r="B13648" s="59" t="s">
        <v>37705</v>
      </c>
      <c r="C13648" s="7" t="s">
        <v>39879</v>
      </c>
      <c r="I13648" s="64"/>
      <c r="J13648" s="65"/>
      <c r="K13648" s="10"/>
      <c r="L13648" s="21">
        <v>82.210344827586198</v>
      </c>
      <c r="M13648" s="68"/>
      <c r="N13648" s="4"/>
    </row>
    <row r="13649" spans="2:14">
      <c r="B13649" s="59" t="s">
        <v>37706</v>
      </c>
      <c r="C13649" s="7" t="s">
        <v>39880</v>
      </c>
      <c r="I13649" s="64"/>
      <c r="J13649" s="65"/>
      <c r="K13649" s="10"/>
      <c r="L13649" s="21">
        <v>122.30057471264368</v>
      </c>
      <c r="M13649" s="68"/>
      <c r="N13649" s="4"/>
    </row>
    <row r="13650" spans="2:14">
      <c r="B13650" s="59" t="s">
        <v>37707</v>
      </c>
      <c r="C13650" s="7" t="s">
        <v>39881</v>
      </c>
      <c r="I13650" s="64"/>
      <c r="J13650" s="65"/>
      <c r="K13650" s="10"/>
      <c r="L13650" s="21">
        <v>294.84080459770115</v>
      </c>
      <c r="M13650" s="68"/>
      <c r="N13650" s="4"/>
    </row>
    <row r="13651" spans="2:14">
      <c r="B13651" s="59" t="s">
        <v>23270</v>
      </c>
      <c r="C13651" s="7" t="s">
        <v>23271</v>
      </c>
      <c r="I13651" s="64"/>
      <c r="J13651" s="65"/>
      <c r="K13651" s="10"/>
      <c r="L13651" s="21">
        <v>370.45402298850576</v>
      </c>
      <c r="M13651" s="68"/>
      <c r="N13651" s="4"/>
    </row>
    <row r="13652" spans="2:14">
      <c r="B13652" s="59" t="s">
        <v>37708</v>
      </c>
      <c r="C13652" s="7" t="s">
        <v>39882</v>
      </c>
      <c r="I13652" s="64"/>
      <c r="J13652" s="65"/>
      <c r="K13652" s="10"/>
      <c r="L13652" s="21">
        <v>2589.6258620689655</v>
      </c>
      <c r="M13652" s="68"/>
      <c r="N13652" s="4"/>
    </row>
    <row r="13653" spans="2:14">
      <c r="B13653" s="59" t="s">
        <v>37709</v>
      </c>
      <c r="C13653" s="7" t="s">
        <v>39883</v>
      </c>
      <c r="I13653" s="64"/>
      <c r="J13653" s="65"/>
      <c r="K13653" s="10"/>
      <c r="L13653" s="21">
        <v>144.62931034482759</v>
      </c>
      <c r="M13653" s="68"/>
      <c r="N13653" s="4"/>
    </row>
    <row r="13654" spans="2:14">
      <c r="B13654" s="59" t="s">
        <v>23272</v>
      </c>
      <c r="C13654" s="7" t="s">
        <v>23273</v>
      </c>
      <c r="I13654" s="64"/>
      <c r="J13654" s="65"/>
      <c r="K13654" s="10"/>
      <c r="L13654" s="21">
        <v>5354.836781609195</v>
      </c>
      <c r="M13654" s="68"/>
      <c r="N13654" s="4"/>
    </row>
    <row r="13655" spans="2:14">
      <c r="B13655" s="59" t="s">
        <v>23274</v>
      </c>
      <c r="C13655" s="7" t="s">
        <v>23275</v>
      </c>
      <c r="I13655" s="64"/>
      <c r="J13655" s="65"/>
      <c r="K13655" s="10"/>
      <c r="L13655" s="21">
        <v>1627.4603448275861</v>
      </c>
      <c r="M13655" s="68"/>
      <c r="N13655" s="4"/>
    </row>
    <row r="13656" spans="2:14">
      <c r="B13656" s="59" t="s">
        <v>23276</v>
      </c>
      <c r="C13656" s="7" t="s">
        <v>23277</v>
      </c>
      <c r="I13656" s="64"/>
      <c r="J13656" s="65"/>
      <c r="K13656" s="10"/>
      <c r="L13656" s="21">
        <v>2195.8281609195401</v>
      </c>
      <c r="M13656" s="68"/>
      <c r="N13656" s="4"/>
    </row>
    <row r="13657" spans="2:14">
      <c r="B13657" s="59" t="s">
        <v>23278</v>
      </c>
      <c r="C13657" s="7" t="s">
        <v>23279</v>
      </c>
      <c r="I13657" s="64"/>
      <c r="J13657" s="65"/>
      <c r="K13657" s="10"/>
      <c r="L13657" s="21">
        <v>176.6</v>
      </c>
      <c r="M13657" s="68"/>
      <c r="N13657" s="4"/>
    </row>
    <row r="13658" spans="2:14">
      <c r="B13658" s="59" t="s">
        <v>23280</v>
      </c>
      <c r="C13658" s="7" t="s">
        <v>23281</v>
      </c>
      <c r="I13658" s="64"/>
      <c r="J13658" s="65"/>
      <c r="K13658" s="10"/>
      <c r="L13658" s="21">
        <v>253.22816091954024</v>
      </c>
      <c r="M13658" s="68"/>
      <c r="N13658" s="4"/>
    </row>
    <row r="13659" spans="2:14">
      <c r="B13659" s="59" t="s">
        <v>23282</v>
      </c>
      <c r="C13659" s="7" t="s">
        <v>23283</v>
      </c>
      <c r="I13659" s="64"/>
      <c r="J13659" s="65"/>
      <c r="K13659" s="10"/>
      <c r="L13659" s="21">
        <v>235.97413793103451</v>
      </c>
      <c r="M13659" s="68"/>
      <c r="N13659" s="4"/>
    </row>
    <row r="13660" spans="2:14">
      <c r="B13660" s="59" t="s">
        <v>23284</v>
      </c>
      <c r="C13660" s="7" t="s">
        <v>23285</v>
      </c>
      <c r="I13660" s="64"/>
      <c r="J13660" s="65"/>
      <c r="K13660" s="10"/>
      <c r="L13660" s="21">
        <v>336.45344827586206</v>
      </c>
      <c r="M13660" s="68"/>
      <c r="N13660" s="4"/>
    </row>
    <row r="13661" spans="2:14">
      <c r="B13661" s="59" t="s">
        <v>23286</v>
      </c>
      <c r="C13661" s="7" t="s">
        <v>23287</v>
      </c>
      <c r="I13661" s="64"/>
      <c r="J13661" s="65"/>
      <c r="K13661" s="10"/>
      <c r="L13661" s="21">
        <v>235.97413793103451</v>
      </c>
      <c r="M13661" s="68"/>
      <c r="N13661" s="4"/>
    </row>
    <row r="13662" spans="2:14">
      <c r="B13662" s="59" t="s">
        <v>23288</v>
      </c>
      <c r="C13662" s="7" t="s">
        <v>23289</v>
      </c>
      <c r="I13662" s="64"/>
      <c r="J13662" s="65"/>
      <c r="K13662" s="10"/>
      <c r="L13662" s="21">
        <v>336.45344827586206</v>
      </c>
      <c r="M13662" s="68"/>
      <c r="N13662" s="4"/>
    </row>
    <row r="13663" spans="2:14">
      <c r="B13663" s="59" t="s">
        <v>23290</v>
      </c>
      <c r="C13663" s="7" t="s">
        <v>23291</v>
      </c>
      <c r="I13663" s="64"/>
      <c r="J13663" s="65"/>
      <c r="K13663" s="10"/>
      <c r="L13663" s="21">
        <v>276.06436781609193</v>
      </c>
      <c r="M13663" s="68"/>
      <c r="N13663" s="4"/>
    </row>
    <row r="13664" spans="2:14">
      <c r="B13664" s="59" t="s">
        <v>23292</v>
      </c>
      <c r="C13664" s="7" t="s">
        <v>23293</v>
      </c>
      <c r="I13664" s="64"/>
      <c r="J13664" s="65"/>
      <c r="K13664" s="10"/>
      <c r="L13664" s="21">
        <v>276.06436781609193</v>
      </c>
      <c r="M13664" s="68"/>
      <c r="N13664" s="4"/>
    </row>
    <row r="13665" spans="2:14">
      <c r="B13665" s="59" t="s">
        <v>23294</v>
      </c>
      <c r="C13665" s="7" t="s">
        <v>23295</v>
      </c>
      <c r="I13665" s="64"/>
      <c r="J13665" s="65"/>
      <c r="K13665" s="10"/>
      <c r="L13665" s="21">
        <v>276.06436781609193</v>
      </c>
      <c r="M13665" s="68"/>
      <c r="N13665" s="4"/>
    </row>
    <row r="13666" spans="2:14">
      <c r="B13666" s="59" t="s">
        <v>23296</v>
      </c>
      <c r="C13666" s="7" t="s">
        <v>23297</v>
      </c>
      <c r="I13666" s="64"/>
      <c r="J13666" s="65"/>
      <c r="K13666" s="10"/>
      <c r="L13666" s="21">
        <v>276.06436781609193</v>
      </c>
      <c r="M13666" s="68"/>
      <c r="N13666" s="4"/>
    </row>
    <row r="13667" spans="2:14">
      <c r="B13667" s="59" t="s">
        <v>23298</v>
      </c>
      <c r="C13667" s="7" t="s">
        <v>23299</v>
      </c>
      <c r="I13667" s="64"/>
      <c r="J13667" s="65"/>
      <c r="K13667" s="10"/>
      <c r="L13667" s="21">
        <v>5415.2258620689654</v>
      </c>
      <c r="M13667" s="68"/>
      <c r="N13667" s="4"/>
    </row>
    <row r="13668" spans="2:14">
      <c r="B13668" s="59" t="s">
        <v>23300</v>
      </c>
      <c r="C13668" s="7" t="s">
        <v>23301</v>
      </c>
      <c r="I13668" s="64"/>
      <c r="J13668" s="65"/>
      <c r="K13668" s="10"/>
      <c r="L13668" s="21">
        <v>5415.2258620689654</v>
      </c>
      <c r="M13668" s="68"/>
      <c r="N13668" s="4"/>
    </row>
    <row r="13669" spans="2:14">
      <c r="B13669" s="59" t="s">
        <v>23302</v>
      </c>
      <c r="C13669" s="7" t="s">
        <v>23303</v>
      </c>
      <c r="I13669" s="64"/>
      <c r="J13669" s="65"/>
      <c r="K13669" s="10"/>
      <c r="L13669" s="21">
        <v>5415.2258620689654</v>
      </c>
      <c r="M13669" s="68"/>
      <c r="N13669" s="4"/>
    </row>
    <row r="13670" spans="2:14">
      <c r="B13670" s="59" t="s">
        <v>37710</v>
      </c>
      <c r="C13670" s="7" t="s">
        <v>39884</v>
      </c>
      <c r="I13670" s="64"/>
      <c r="J13670" s="65"/>
      <c r="K13670" s="10"/>
      <c r="L13670" s="21">
        <v>136849.77586206899</v>
      </c>
      <c r="M13670" s="68"/>
      <c r="N13670" s="4"/>
    </row>
    <row r="13671" spans="2:14">
      <c r="B13671" s="59" t="s">
        <v>37711</v>
      </c>
      <c r="C13671" s="7" t="s">
        <v>39885</v>
      </c>
      <c r="I13671" s="64"/>
      <c r="J13671" s="65"/>
      <c r="K13671" s="10"/>
      <c r="L13671" s="21">
        <v>323.76666666666671</v>
      </c>
      <c r="M13671" s="68"/>
      <c r="N13671" s="4"/>
    </row>
    <row r="13672" spans="2:14">
      <c r="B13672" s="59" t="s">
        <v>37712</v>
      </c>
      <c r="C13672" s="7" t="s">
        <v>39886</v>
      </c>
      <c r="I13672" s="64"/>
      <c r="J13672" s="65"/>
      <c r="K13672" s="10"/>
      <c r="L13672" s="21">
        <v>763.74425287356325</v>
      </c>
      <c r="M13672" s="68"/>
      <c r="N13672" s="4"/>
    </row>
    <row r="13673" spans="2:14">
      <c r="B13673" s="59" t="s">
        <v>37713</v>
      </c>
      <c r="C13673" s="7" t="s">
        <v>39887</v>
      </c>
      <c r="I13673" s="64"/>
      <c r="J13673" s="65"/>
      <c r="K13673" s="10"/>
      <c r="L13673" s="21">
        <v>5817.1431034482757</v>
      </c>
      <c r="M13673" s="68"/>
      <c r="N13673" s="4"/>
    </row>
    <row r="13674" spans="2:14">
      <c r="B13674" s="59" t="s">
        <v>37714</v>
      </c>
      <c r="C13674" s="7" t="s">
        <v>39888</v>
      </c>
      <c r="I13674" s="64"/>
      <c r="J13674" s="65"/>
      <c r="K13674" s="10"/>
      <c r="L13674" s="21">
        <v>4320.102873563219</v>
      </c>
      <c r="M13674" s="68"/>
      <c r="N13674" s="4"/>
    </row>
    <row r="13675" spans="2:14">
      <c r="B13675" s="59" t="s">
        <v>37715</v>
      </c>
      <c r="C13675" s="7" t="s">
        <v>39889</v>
      </c>
      <c r="I13675" s="64"/>
      <c r="J13675" s="65"/>
      <c r="K13675" s="10"/>
      <c r="L13675" s="21">
        <v>141.07701149425287</v>
      </c>
      <c r="M13675" s="68"/>
      <c r="N13675" s="4"/>
    </row>
    <row r="13676" spans="2:14">
      <c r="B13676" s="59" t="s">
        <v>37716</v>
      </c>
      <c r="C13676" s="7" t="s">
        <v>39890</v>
      </c>
      <c r="I13676" s="64"/>
      <c r="J13676" s="65"/>
      <c r="K13676" s="10"/>
      <c r="L13676" s="21">
        <v>194.86896551724138</v>
      </c>
      <c r="M13676" s="68"/>
      <c r="N13676" s="4"/>
    </row>
    <row r="13677" spans="2:14">
      <c r="B13677" s="59" t="s">
        <v>37717</v>
      </c>
      <c r="C13677" s="7" t="s">
        <v>39891</v>
      </c>
      <c r="I13677" s="64"/>
      <c r="J13677" s="65"/>
      <c r="K13677" s="10"/>
      <c r="L13677" s="21">
        <v>270.98965517241379</v>
      </c>
      <c r="M13677" s="68"/>
      <c r="N13677" s="4"/>
    </row>
    <row r="13678" spans="2:14">
      <c r="B13678" s="59" t="s">
        <v>37718</v>
      </c>
      <c r="C13678" s="7" t="s">
        <v>39892</v>
      </c>
      <c r="I13678" s="64"/>
      <c r="J13678" s="65"/>
      <c r="K13678" s="10"/>
      <c r="L13678" s="21">
        <v>2889.0339080459771</v>
      </c>
      <c r="M13678" s="68"/>
      <c r="N13678" s="4"/>
    </row>
    <row r="13679" spans="2:14">
      <c r="B13679" s="59" t="s">
        <v>23304</v>
      </c>
      <c r="C13679" s="7" t="s">
        <v>23305</v>
      </c>
      <c r="I13679" s="64"/>
      <c r="J13679" s="65"/>
      <c r="K13679" s="10"/>
      <c r="L13679" s="21">
        <v>55635.089655172414</v>
      </c>
      <c r="M13679" s="68"/>
      <c r="N13679" s="4"/>
    </row>
    <row r="13680" spans="2:14">
      <c r="B13680" s="59" t="s">
        <v>23306</v>
      </c>
      <c r="C13680" s="7" t="s">
        <v>23307</v>
      </c>
      <c r="I13680" s="64"/>
      <c r="J13680" s="65"/>
      <c r="K13680" s="10"/>
      <c r="L13680" s="21">
        <v>37492.991954022989</v>
      </c>
      <c r="M13680" s="68"/>
      <c r="N13680" s="4"/>
    </row>
    <row r="13681" spans="2:14">
      <c r="B13681" s="59" t="s">
        <v>23308</v>
      </c>
      <c r="C13681" s="7" t="s">
        <v>23309</v>
      </c>
      <c r="I13681" s="64"/>
      <c r="J13681" s="65"/>
      <c r="K13681" s="10"/>
      <c r="L13681" s="21">
        <v>59040.221839080463</v>
      </c>
      <c r="M13681" s="68"/>
      <c r="N13681" s="4"/>
    </row>
    <row r="13682" spans="2:14">
      <c r="B13682" s="59" t="s">
        <v>23310</v>
      </c>
      <c r="C13682" s="7" t="s">
        <v>23311</v>
      </c>
      <c r="I13682" s="64"/>
      <c r="J13682" s="65"/>
      <c r="K13682" s="10"/>
      <c r="L13682" s="21">
        <v>32164.543678160917</v>
      </c>
      <c r="M13682" s="68"/>
      <c r="N13682" s="4"/>
    </row>
    <row r="13683" spans="2:14">
      <c r="B13683" s="59" t="s">
        <v>23312</v>
      </c>
      <c r="C13683" s="7" t="s">
        <v>23313</v>
      </c>
      <c r="I13683" s="64"/>
      <c r="J13683" s="65"/>
      <c r="K13683" s="10"/>
      <c r="L13683" s="21">
        <v>44184.508045977011</v>
      </c>
      <c r="M13683" s="68"/>
      <c r="N13683" s="4"/>
    </row>
    <row r="13684" spans="2:14">
      <c r="B13684" s="59" t="s">
        <v>23314</v>
      </c>
      <c r="C13684" s="7" t="s">
        <v>23315</v>
      </c>
      <c r="I13684" s="64"/>
      <c r="J13684" s="65"/>
      <c r="K13684" s="10"/>
      <c r="L13684" s="21">
        <v>46114.92873563218</v>
      </c>
      <c r="M13684" s="68"/>
      <c r="N13684" s="4"/>
    </row>
    <row r="13685" spans="2:14">
      <c r="B13685" s="59" t="s">
        <v>23316</v>
      </c>
      <c r="C13685" s="7" t="s">
        <v>23317</v>
      </c>
      <c r="I13685" s="64"/>
      <c r="J13685" s="65"/>
      <c r="K13685" s="10"/>
      <c r="L13685" s="21">
        <v>42154.115517241386</v>
      </c>
      <c r="M13685" s="68"/>
      <c r="N13685" s="4"/>
    </row>
    <row r="13686" spans="2:14">
      <c r="B13686" s="59" t="s">
        <v>23318</v>
      </c>
      <c r="C13686" s="7" t="s">
        <v>23319</v>
      </c>
      <c r="I13686" s="64"/>
      <c r="J13686" s="65"/>
      <c r="K13686" s="10"/>
      <c r="L13686" s="21">
        <v>52692.771264367817</v>
      </c>
      <c r="M13686" s="68"/>
      <c r="N13686" s="4"/>
    </row>
    <row r="13687" spans="2:14">
      <c r="B13687" s="59" t="s">
        <v>23320</v>
      </c>
      <c r="C13687" s="7" t="s">
        <v>23321</v>
      </c>
      <c r="I13687" s="64"/>
      <c r="J13687" s="65"/>
      <c r="K13687" s="10"/>
      <c r="L13687" s="21">
        <v>47796.181034482754</v>
      </c>
      <c r="M13687" s="68"/>
      <c r="N13687" s="4"/>
    </row>
    <row r="13688" spans="2:14">
      <c r="B13688" s="59" t="s">
        <v>23322</v>
      </c>
      <c r="C13688" s="7" t="s">
        <v>23323</v>
      </c>
      <c r="I13688" s="64"/>
      <c r="J13688" s="65"/>
      <c r="K13688" s="10"/>
      <c r="L13688" s="21">
        <v>62134.781609195408</v>
      </c>
      <c r="M13688" s="68"/>
      <c r="N13688" s="4"/>
    </row>
    <row r="13689" spans="2:14">
      <c r="B13689" s="59" t="s">
        <v>23324</v>
      </c>
      <c r="C13689" s="7" t="s">
        <v>23325</v>
      </c>
      <c r="I13689" s="64"/>
      <c r="J13689" s="65"/>
      <c r="K13689" s="10"/>
      <c r="L13689" s="21">
        <v>73805.098275862067</v>
      </c>
      <c r="M13689" s="68"/>
      <c r="N13689" s="4"/>
    </row>
    <row r="13690" spans="2:14">
      <c r="B13690" s="59" t="s">
        <v>23326</v>
      </c>
      <c r="C13690" s="7" t="s">
        <v>23327</v>
      </c>
      <c r="I13690" s="64"/>
      <c r="J13690" s="65"/>
      <c r="K13690" s="10"/>
      <c r="L13690" s="21">
        <v>6873.6982758620697</v>
      </c>
      <c r="M13690" s="68"/>
      <c r="N13690" s="4"/>
    </row>
    <row r="13691" spans="2:14">
      <c r="B13691" s="59" t="s">
        <v>23328</v>
      </c>
      <c r="C13691" s="7" t="s">
        <v>23329</v>
      </c>
      <c r="I13691" s="64"/>
      <c r="J13691" s="65"/>
      <c r="K13691" s="10"/>
      <c r="L13691" s="21">
        <v>8468.1729885057484</v>
      </c>
      <c r="M13691" s="68"/>
      <c r="N13691" s="4"/>
    </row>
    <row r="13692" spans="2:14">
      <c r="B13692" s="59" t="s">
        <v>23330</v>
      </c>
      <c r="C13692" s="7" t="s">
        <v>23331</v>
      </c>
      <c r="I13692" s="64"/>
      <c r="J13692" s="65"/>
      <c r="K13692" s="10"/>
      <c r="L13692" s="21">
        <v>9298.9034482758616</v>
      </c>
      <c r="M13692" s="68"/>
      <c r="N13692" s="4"/>
    </row>
    <row r="13693" spans="2:14">
      <c r="B13693" s="59" t="s">
        <v>23332</v>
      </c>
      <c r="C13693" s="7" t="s">
        <v>23333</v>
      </c>
      <c r="I13693" s="64"/>
      <c r="J13693" s="65"/>
      <c r="K13693" s="10"/>
      <c r="L13693" s="21">
        <v>11693.152873563218</v>
      </c>
      <c r="M13693" s="68"/>
      <c r="N13693" s="4"/>
    </row>
    <row r="13694" spans="2:14">
      <c r="B13694" s="59" t="s">
        <v>23334</v>
      </c>
      <c r="C13694" s="7" t="s">
        <v>23335</v>
      </c>
      <c r="I13694" s="64"/>
      <c r="J13694" s="65"/>
      <c r="K13694" s="10"/>
      <c r="L13694" s="21">
        <v>15645.339080459769</v>
      </c>
      <c r="M13694" s="68"/>
      <c r="N13694" s="4"/>
    </row>
    <row r="13695" spans="2:14">
      <c r="B13695" s="59" t="s">
        <v>23336</v>
      </c>
      <c r="C13695" s="7" t="s">
        <v>23337</v>
      </c>
      <c r="I13695" s="64"/>
      <c r="J13695" s="65"/>
      <c r="K13695" s="10"/>
      <c r="L13695" s="21">
        <v>16070.092528735631</v>
      </c>
      <c r="M13695" s="68"/>
      <c r="N13695" s="4"/>
    </row>
    <row r="13696" spans="2:14">
      <c r="B13696" s="59" t="s">
        <v>37719</v>
      </c>
      <c r="C13696" s="7" t="s">
        <v>39893</v>
      </c>
      <c r="I13696" s="64"/>
      <c r="J13696" s="65"/>
      <c r="K13696" s="10"/>
      <c r="L13696" s="21">
        <v>45966.747126436785</v>
      </c>
      <c r="M13696" s="68"/>
      <c r="N13696" s="4"/>
    </row>
    <row r="13697" spans="2:14">
      <c r="B13697" s="59" t="s">
        <v>37720</v>
      </c>
      <c r="C13697" s="7" t="s">
        <v>39894</v>
      </c>
      <c r="I13697" s="64"/>
      <c r="J13697" s="65"/>
      <c r="K13697" s="10"/>
      <c r="L13697" s="21">
        <v>75183.390229885059</v>
      </c>
      <c r="M13697" s="68"/>
      <c r="N13697" s="4"/>
    </row>
    <row r="13698" spans="2:14">
      <c r="B13698" s="59" t="s">
        <v>37721</v>
      </c>
      <c r="C13698" s="7" t="s">
        <v>39895</v>
      </c>
      <c r="I13698" s="64"/>
      <c r="J13698" s="65"/>
      <c r="K13698" s="10"/>
      <c r="L13698" s="21">
        <v>49571.822988505744</v>
      </c>
      <c r="M13698" s="68"/>
      <c r="N13698" s="4"/>
    </row>
    <row r="13699" spans="2:14">
      <c r="B13699" s="59" t="s">
        <v>37722</v>
      </c>
      <c r="C13699" s="7" t="s">
        <v>39896</v>
      </c>
      <c r="I13699" s="64"/>
      <c r="J13699" s="65"/>
      <c r="K13699" s="10"/>
      <c r="L13699" s="21">
        <v>57159.025862068964</v>
      </c>
      <c r="M13699" s="68"/>
      <c r="N13699" s="4"/>
    </row>
    <row r="13700" spans="2:14">
      <c r="B13700" s="59" t="s">
        <v>37723</v>
      </c>
      <c r="C13700" s="7" t="s">
        <v>39897</v>
      </c>
      <c r="I13700" s="64"/>
      <c r="J13700" s="65"/>
      <c r="K13700" s="10"/>
      <c r="L13700" s="21">
        <v>85268.366666666669</v>
      </c>
      <c r="M13700" s="68"/>
      <c r="N13700" s="4"/>
    </row>
    <row r="13701" spans="2:14">
      <c r="B13701" s="59" t="s">
        <v>37724</v>
      </c>
      <c r="C13701" s="7" t="s">
        <v>39898</v>
      </c>
      <c r="I13701" s="64"/>
      <c r="J13701" s="65"/>
      <c r="K13701" s="10"/>
      <c r="L13701" s="21">
        <v>47930.153448275865</v>
      </c>
      <c r="M13701" s="68"/>
      <c r="N13701" s="4"/>
    </row>
    <row r="13702" spans="2:14">
      <c r="B13702" s="59" t="s">
        <v>37725</v>
      </c>
      <c r="C13702" s="7" t="s">
        <v>39899</v>
      </c>
      <c r="I13702" s="64"/>
      <c r="J13702" s="65"/>
      <c r="K13702" s="10"/>
      <c r="L13702" s="21">
        <v>49647.943678160926</v>
      </c>
      <c r="M13702" s="68"/>
      <c r="N13702" s="4"/>
    </row>
    <row r="13703" spans="2:14">
      <c r="B13703" s="59" t="s">
        <v>37726</v>
      </c>
      <c r="C13703" s="7" t="s">
        <v>39900</v>
      </c>
      <c r="I13703" s="64"/>
      <c r="J13703" s="65"/>
      <c r="K13703" s="10"/>
      <c r="L13703" s="21">
        <v>38528.233333333337</v>
      </c>
      <c r="M13703" s="68"/>
      <c r="N13703" s="4"/>
    </row>
    <row r="13704" spans="2:14">
      <c r="B13704" s="59" t="s">
        <v>37727</v>
      </c>
      <c r="C13704" s="7" t="s">
        <v>39901</v>
      </c>
      <c r="I13704" s="64"/>
      <c r="J13704" s="65"/>
      <c r="K13704" s="10"/>
      <c r="L13704" s="21">
        <v>41304.101149425289</v>
      </c>
      <c r="M13704" s="68"/>
      <c r="N13704" s="4"/>
    </row>
    <row r="13705" spans="2:14">
      <c r="B13705" s="59" t="s">
        <v>37728</v>
      </c>
      <c r="C13705" s="7" t="s">
        <v>39902</v>
      </c>
      <c r="I13705" s="64"/>
      <c r="J13705" s="65"/>
      <c r="K13705" s="10"/>
      <c r="L13705" s="21">
        <v>48801.481609195398</v>
      </c>
      <c r="M13705" s="68"/>
      <c r="N13705" s="4"/>
    </row>
    <row r="13706" spans="2:14">
      <c r="B13706" s="59" t="s">
        <v>37729</v>
      </c>
      <c r="C13706" s="7" t="s">
        <v>39903</v>
      </c>
      <c r="I13706" s="64"/>
      <c r="J13706" s="65"/>
      <c r="K13706" s="10"/>
      <c r="L13706" s="21">
        <v>40441.4</v>
      </c>
      <c r="M13706" s="68"/>
      <c r="N13706" s="4"/>
    </row>
    <row r="13707" spans="2:14">
      <c r="B13707" s="59" t="s">
        <v>37730</v>
      </c>
      <c r="C13707" s="7" t="s">
        <v>39904</v>
      </c>
      <c r="I13707" s="64"/>
      <c r="J13707" s="65"/>
      <c r="K13707" s="10"/>
      <c r="L13707" s="21">
        <v>43186.819540229888</v>
      </c>
      <c r="M13707" s="68"/>
      <c r="N13707" s="4"/>
    </row>
    <row r="13708" spans="2:14">
      <c r="B13708" s="59" t="s">
        <v>23338</v>
      </c>
      <c r="C13708" s="7" t="s">
        <v>23339</v>
      </c>
      <c r="I13708" s="64"/>
      <c r="J13708" s="65"/>
      <c r="K13708" s="10"/>
      <c r="L13708" s="21">
        <v>53282.452873563212</v>
      </c>
      <c r="M13708" s="68"/>
      <c r="N13708" s="4"/>
    </row>
    <row r="13709" spans="2:14">
      <c r="B13709" s="59" t="s">
        <v>37731</v>
      </c>
      <c r="C13709" s="7" t="s">
        <v>39905</v>
      </c>
      <c r="I13709" s="64"/>
      <c r="J13709" s="65"/>
      <c r="K13709" s="10"/>
      <c r="L13709" s="21">
        <v>75686.801724137928</v>
      </c>
      <c r="M13709" s="68"/>
      <c r="N13709" s="4"/>
    </row>
    <row r="13710" spans="2:14">
      <c r="B13710" s="59" t="s">
        <v>37732</v>
      </c>
      <c r="C13710" s="7" t="s">
        <v>39906</v>
      </c>
      <c r="I13710" s="64"/>
      <c r="J13710" s="65"/>
      <c r="K13710" s="10"/>
      <c r="L13710" s="21">
        <v>76910.82241379311</v>
      </c>
      <c r="M13710" s="68"/>
      <c r="N13710" s="4"/>
    </row>
    <row r="13711" spans="2:14">
      <c r="B13711" s="59" t="s">
        <v>37733</v>
      </c>
      <c r="C13711" s="7" t="s">
        <v>39907</v>
      </c>
      <c r="I13711" s="64"/>
      <c r="J13711" s="65"/>
      <c r="K13711" s="10"/>
      <c r="L13711" s="21">
        <v>45966.747126436785</v>
      </c>
      <c r="M13711" s="68"/>
      <c r="N13711" s="4"/>
    </row>
    <row r="13712" spans="2:14">
      <c r="B13712" s="59" t="s">
        <v>37734</v>
      </c>
      <c r="C13712" s="7" t="s">
        <v>39908</v>
      </c>
      <c r="I13712" s="64"/>
      <c r="J13712" s="65"/>
      <c r="K13712" s="10"/>
      <c r="L13712" s="21">
        <v>48742.107471264375</v>
      </c>
      <c r="M13712" s="68"/>
      <c r="N13712" s="4"/>
    </row>
    <row r="13713" spans="2:14">
      <c r="B13713" s="59" t="s">
        <v>37735</v>
      </c>
      <c r="C13713" s="7" t="s">
        <v>39909</v>
      </c>
      <c r="I13713" s="64"/>
      <c r="J13713" s="65"/>
      <c r="K13713" s="10"/>
      <c r="L13713" s="21">
        <v>56239.487931034484</v>
      </c>
      <c r="M13713" s="68"/>
      <c r="N13713" s="4"/>
    </row>
    <row r="13714" spans="2:14">
      <c r="B13714" s="59" t="s">
        <v>37736</v>
      </c>
      <c r="C13714" s="7" t="s">
        <v>39910</v>
      </c>
      <c r="I13714" s="64"/>
      <c r="J13714" s="65"/>
      <c r="K13714" s="10"/>
      <c r="L13714" s="21">
        <v>47878.898850574711</v>
      </c>
      <c r="M13714" s="68"/>
      <c r="N13714" s="4"/>
    </row>
    <row r="13715" spans="2:14">
      <c r="B13715" s="59" t="s">
        <v>37737</v>
      </c>
      <c r="C13715" s="7" t="s">
        <v>39911</v>
      </c>
      <c r="I13715" s="64"/>
      <c r="J13715" s="65"/>
      <c r="K13715" s="10"/>
      <c r="L13715" s="21">
        <v>50624.825862068967</v>
      </c>
      <c r="M13715" s="68"/>
      <c r="N13715" s="4"/>
    </row>
    <row r="13716" spans="2:14">
      <c r="B13716" s="59" t="s">
        <v>37738</v>
      </c>
      <c r="C13716" s="7" t="s">
        <v>39912</v>
      </c>
      <c r="I13716" s="64"/>
      <c r="J13716" s="65"/>
      <c r="K13716" s="10"/>
      <c r="L13716" s="21">
        <v>60720.459195402298</v>
      </c>
      <c r="M13716" s="68"/>
      <c r="N13716" s="4"/>
    </row>
    <row r="13717" spans="2:14">
      <c r="B13717" s="59" t="s">
        <v>37739</v>
      </c>
      <c r="C13717" s="7" t="s">
        <v>39913</v>
      </c>
      <c r="I13717" s="64"/>
      <c r="J13717" s="65"/>
      <c r="K13717" s="10"/>
      <c r="L13717" s="21">
        <v>83124.808045977014</v>
      </c>
      <c r="M13717" s="68"/>
      <c r="N13717" s="4"/>
    </row>
    <row r="13718" spans="2:14">
      <c r="B13718" s="59" t="s">
        <v>37740</v>
      </c>
      <c r="C13718" s="7" t="s">
        <v>39914</v>
      </c>
      <c r="I13718" s="64"/>
      <c r="J13718" s="65"/>
      <c r="K13718" s="10"/>
      <c r="L13718" s="21">
        <v>84348.828735632182</v>
      </c>
      <c r="M13718" s="68"/>
      <c r="N13718" s="4"/>
    </row>
    <row r="13719" spans="2:14">
      <c r="B13719" s="59" t="s">
        <v>37741</v>
      </c>
      <c r="C13719" s="7" t="s">
        <v>39915</v>
      </c>
      <c r="I13719" s="64"/>
      <c r="J13719" s="65"/>
      <c r="K13719" s="10"/>
      <c r="L13719" s="21">
        <v>39299.082183908053</v>
      </c>
      <c r="M13719" s="68"/>
      <c r="N13719" s="4"/>
    </row>
    <row r="13720" spans="2:14">
      <c r="B13720" s="59" t="s">
        <v>37742</v>
      </c>
      <c r="C13720" s="7" t="s">
        <v>39916</v>
      </c>
      <c r="I13720" s="64"/>
      <c r="J13720" s="65"/>
      <c r="K13720" s="10"/>
      <c r="L13720" s="21">
        <v>42074.95</v>
      </c>
      <c r="M13720" s="68"/>
      <c r="N13720" s="4"/>
    </row>
    <row r="13721" spans="2:14">
      <c r="B13721" s="59" t="s">
        <v>37743</v>
      </c>
      <c r="C13721" s="7" t="s">
        <v>39917</v>
      </c>
      <c r="I13721" s="64"/>
      <c r="J13721" s="65"/>
      <c r="K13721" s="10"/>
      <c r="L13721" s="21">
        <v>49571.822988505744</v>
      </c>
      <c r="M13721" s="68"/>
      <c r="N13721" s="4"/>
    </row>
    <row r="13722" spans="2:14">
      <c r="B13722" s="59" t="s">
        <v>37744</v>
      </c>
      <c r="C13722" s="7" t="s">
        <v>39918</v>
      </c>
      <c r="I13722" s="64"/>
      <c r="J13722" s="65"/>
      <c r="K13722" s="10"/>
      <c r="L13722" s="21">
        <v>41211.741379310348</v>
      </c>
      <c r="M13722" s="68"/>
      <c r="N13722" s="4"/>
    </row>
    <row r="13723" spans="2:14">
      <c r="B13723" s="59" t="s">
        <v>37745</v>
      </c>
      <c r="C13723" s="7" t="s">
        <v>39919</v>
      </c>
      <c r="I13723" s="64"/>
      <c r="J13723" s="65"/>
      <c r="K13723" s="10"/>
      <c r="L13723" s="21">
        <v>43957.160919540234</v>
      </c>
      <c r="M13723" s="68"/>
      <c r="N13723" s="4"/>
    </row>
    <row r="13724" spans="2:14">
      <c r="B13724" s="59" t="s">
        <v>37746</v>
      </c>
      <c r="C13724" s="7" t="s">
        <v>39920</v>
      </c>
      <c r="I13724" s="64"/>
      <c r="J13724" s="65"/>
      <c r="K13724" s="10"/>
      <c r="L13724" s="21">
        <v>54052.794252873558</v>
      </c>
      <c r="M13724" s="68"/>
      <c r="N13724" s="4"/>
    </row>
    <row r="13725" spans="2:14">
      <c r="B13725" s="59" t="s">
        <v>37747</v>
      </c>
      <c r="C13725" s="7" t="s">
        <v>39921</v>
      </c>
      <c r="I13725" s="64"/>
      <c r="J13725" s="65"/>
      <c r="K13725" s="10"/>
      <c r="L13725" s="21">
        <v>76457.65057471265</v>
      </c>
      <c r="M13725" s="68"/>
      <c r="N13725" s="4"/>
    </row>
    <row r="13726" spans="2:14">
      <c r="B13726" s="59" t="s">
        <v>37748</v>
      </c>
      <c r="C13726" s="7" t="s">
        <v>39922</v>
      </c>
      <c r="I13726" s="64"/>
      <c r="J13726" s="65"/>
      <c r="K13726" s="10"/>
      <c r="L13726" s="21">
        <v>77681.671264367818</v>
      </c>
      <c r="M13726" s="68"/>
      <c r="N13726" s="4"/>
    </row>
    <row r="13727" spans="2:14">
      <c r="B13727" s="59" t="s">
        <v>37749</v>
      </c>
      <c r="C13727" s="7" t="s">
        <v>39923</v>
      </c>
      <c r="I13727" s="64"/>
      <c r="J13727" s="65"/>
      <c r="K13727" s="10"/>
      <c r="L13727" s="21">
        <v>46885.777586206896</v>
      </c>
      <c r="M13727" s="68"/>
      <c r="N13727" s="4"/>
    </row>
    <row r="13728" spans="2:14">
      <c r="B13728" s="59" t="s">
        <v>37750</v>
      </c>
      <c r="C13728" s="7" t="s">
        <v>39924</v>
      </c>
      <c r="I13728" s="64"/>
      <c r="J13728" s="65"/>
      <c r="K13728" s="10"/>
      <c r="L13728" s="21">
        <v>49661.645402298855</v>
      </c>
      <c r="M13728" s="68"/>
      <c r="N13728" s="4"/>
    </row>
    <row r="13729" spans="2:14">
      <c r="B13729" s="59" t="s">
        <v>37751</v>
      </c>
      <c r="C13729" s="7" t="s">
        <v>39925</v>
      </c>
      <c r="I13729" s="64"/>
      <c r="J13729" s="65"/>
      <c r="K13729" s="10"/>
      <c r="L13729" s="21">
        <v>57159.025862068964</v>
      </c>
      <c r="M13729" s="68"/>
      <c r="N13729" s="4"/>
    </row>
    <row r="13730" spans="2:14">
      <c r="B13730" s="59" t="s">
        <v>37752</v>
      </c>
      <c r="C13730" s="7" t="s">
        <v>39926</v>
      </c>
      <c r="I13730" s="64"/>
      <c r="J13730" s="65"/>
      <c r="K13730" s="10"/>
      <c r="L13730" s="21">
        <v>48798.436781609198</v>
      </c>
      <c r="M13730" s="68"/>
      <c r="N13730" s="4"/>
    </row>
    <row r="13731" spans="2:14">
      <c r="B13731" s="59" t="s">
        <v>37753</v>
      </c>
      <c r="C13731" s="7" t="s">
        <v>39927</v>
      </c>
      <c r="I13731" s="64"/>
      <c r="J13731" s="65"/>
      <c r="K13731" s="10"/>
      <c r="L13731" s="21">
        <v>51543.856321839077</v>
      </c>
      <c r="M13731" s="68"/>
      <c r="N13731" s="4"/>
    </row>
    <row r="13732" spans="2:14">
      <c r="B13732" s="59" t="s">
        <v>37754</v>
      </c>
      <c r="C13732" s="7" t="s">
        <v>39928</v>
      </c>
      <c r="I13732" s="64"/>
      <c r="J13732" s="65"/>
      <c r="K13732" s="10"/>
      <c r="L13732" s="21">
        <v>61639.489655172416</v>
      </c>
      <c r="M13732" s="68"/>
      <c r="N13732" s="4"/>
    </row>
    <row r="13733" spans="2:14">
      <c r="B13733" s="59" t="s">
        <v>37755</v>
      </c>
      <c r="C13733" s="7" t="s">
        <v>39929</v>
      </c>
      <c r="I13733" s="64"/>
      <c r="J13733" s="65"/>
      <c r="K13733" s="10"/>
      <c r="L13733" s="21">
        <v>83315.61724137931</v>
      </c>
      <c r="M13733" s="68"/>
      <c r="N13733" s="4"/>
    </row>
    <row r="13734" spans="2:14">
      <c r="B13734" s="59" t="s">
        <v>37756</v>
      </c>
      <c r="C13734" s="7" t="s">
        <v>39930</v>
      </c>
      <c r="I13734" s="64"/>
      <c r="J13734" s="65"/>
      <c r="K13734" s="10"/>
      <c r="L13734" s="21">
        <v>85268.366666666669</v>
      </c>
      <c r="M13734" s="68"/>
      <c r="N13734" s="4"/>
    </row>
    <row r="13735" spans="2:14">
      <c r="B13735" s="59" t="s">
        <v>37757</v>
      </c>
      <c r="C13735" s="7" t="s">
        <v>39931</v>
      </c>
      <c r="I13735" s="64"/>
      <c r="J13735" s="65"/>
      <c r="K13735" s="10"/>
      <c r="L13735" s="21">
        <v>51891.981609195398</v>
      </c>
      <c r="M13735" s="68"/>
      <c r="N13735" s="4"/>
    </row>
    <row r="13736" spans="2:14">
      <c r="B13736" s="59" t="s">
        <v>37758</v>
      </c>
      <c r="C13736" s="7" t="s">
        <v>39932</v>
      </c>
      <c r="I13736" s="64"/>
      <c r="J13736" s="65"/>
      <c r="K13736" s="10"/>
      <c r="L13736" s="21">
        <v>55844.167816091955</v>
      </c>
      <c r="M13736" s="68"/>
      <c r="N13736" s="4"/>
    </row>
    <row r="13737" spans="2:14">
      <c r="B13737" s="59" t="s">
        <v>23340</v>
      </c>
      <c r="C13737" s="7" t="s">
        <v>23341</v>
      </c>
      <c r="I13737" s="64"/>
      <c r="J13737" s="65"/>
      <c r="K13737" s="10"/>
      <c r="L13737" s="21">
        <v>63241.576436781615</v>
      </c>
      <c r="M13737" s="68"/>
      <c r="N13737" s="4"/>
    </row>
    <row r="13738" spans="2:14">
      <c r="B13738" s="59" t="s">
        <v>37759</v>
      </c>
      <c r="C13738" s="7" t="s">
        <v>39933</v>
      </c>
      <c r="I13738" s="64"/>
      <c r="J13738" s="65"/>
      <c r="K13738" s="10"/>
      <c r="L13738" s="21">
        <v>82697.517241379304</v>
      </c>
      <c r="M13738" s="68"/>
      <c r="N13738" s="4"/>
    </row>
    <row r="13739" spans="2:14">
      <c r="B13739" s="59" t="s">
        <v>37760</v>
      </c>
      <c r="C13739" s="7" t="s">
        <v>39934</v>
      </c>
      <c r="I13739" s="64"/>
      <c r="J13739" s="65"/>
      <c r="K13739" s="10"/>
      <c r="L13739" s="21">
        <v>62377.352873563221</v>
      </c>
      <c r="M13739" s="68"/>
      <c r="N13739" s="4"/>
    </row>
    <row r="13740" spans="2:14">
      <c r="B13740" s="59" t="s">
        <v>37761</v>
      </c>
      <c r="C13740" s="7" t="s">
        <v>39935</v>
      </c>
      <c r="I13740" s="64"/>
      <c r="J13740" s="65"/>
      <c r="K13740" s="10"/>
      <c r="L13740" s="21">
        <v>87001.381034482751</v>
      </c>
      <c r="M13740" s="68"/>
      <c r="N13740" s="4"/>
    </row>
    <row r="13741" spans="2:14">
      <c r="B13741" s="59" t="s">
        <v>37762</v>
      </c>
      <c r="C13741" s="7" t="s">
        <v>39936</v>
      </c>
      <c r="I13741" s="64"/>
      <c r="J13741" s="65"/>
      <c r="K13741" s="10"/>
      <c r="L13741" s="21">
        <v>48906.528160919537</v>
      </c>
      <c r="M13741" s="68"/>
      <c r="N13741" s="4"/>
    </row>
    <row r="13742" spans="2:14">
      <c r="B13742" s="59" t="s">
        <v>37762</v>
      </c>
      <c r="C13742" s="7" t="s">
        <v>39936</v>
      </c>
      <c r="I13742" s="64"/>
      <c r="J13742" s="65"/>
      <c r="K13742" s="10"/>
      <c r="L13742" s="21">
        <v>48906.528160919537</v>
      </c>
      <c r="M13742" s="68"/>
      <c r="N13742" s="4"/>
    </row>
    <row r="13743" spans="2:14">
      <c r="B13743" s="59" t="s">
        <v>37763</v>
      </c>
      <c r="C13743" s="7" t="s">
        <v>39937</v>
      </c>
      <c r="I13743" s="64"/>
      <c r="J13743" s="65"/>
      <c r="K13743" s="10"/>
      <c r="L13743" s="21">
        <v>61877.493678160921</v>
      </c>
      <c r="M13743" s="68"/>
      <c r="N13743" s="4"/>
    </row>
    <row r="13744" spans="2:14">
      <c r="B13744" s="59" t="s">
        <v>37764</v>
      </c>
      <c r="C13744" s="7" t="s">
        <v>39938</v>
      </c>
      <c r="I13744" s="64"/>
      <c r="J13744" s="65"/>
      <c r="K13744" s="10"/>
      <c r="L13744" s="21">
        <v>63064.976436781602</v>
      </c>
      <c r="M13744" s="68"/>
      <c r="N13744" s="4"/>
    </row>
    <row r="13745" spans="2:14">
      <c r="B13745" s="59" t="s">
        <v>37765</v>
      </c>
      <c r="C13745" s="7" t="s">
        <v>39939</v>
      </c>
      <c r="I13745" s="64"/>
      <c r="J13745" s="65"/>
      <c r="K13745" s="10"/>
      <c r="L13745" s="21">
        <v>73044.90632183908</v>
      </c>
      <c r="M13745" s="68"/>
      <c r="N13745" s="4"/>
    </row>
    <row r="13746" spans="2:14">
      <c r="B13746" s="59" t="s">
        <v>37766</v>
      </c>
      <c r="C13746" s="7" t="s">
        <v>39940</v>
      </c>
      <c r="I13746" s="64"/>
      <c r="J13746" s="65"/>
      <c r="K13746" s="10"/>
      <c r="L13746" s="21">
        <v>103129.32528735633</v>
      </c>
      <c r="M13746" s="68"/>
      <c r="N13746" s="4"/>
    </row>
    <row r="13747" spans="2:14">
      <c r="B13747" s="59" t="s">
        <v>37767</v>
      </c>
      <c r="C13747" s="7" t="s">
        <v>39941</v>
      </c>
      <c r="I13747" s="64"/>
      <c r="J13747" s="65"/>
      <c r="K13747" s="10"/>
      <c r="L13747" s="21">
        <v>56565.284482758623</v>
      </c>
      <c r="M13747" s="68"/>
      <c r="N13747" s="4"/>
    </row>
    <row r="13748" spans="2:14">
      <c r="B13748" s="59" t="s">
        <v>37768</v>
      </c>
      <c r="C13748" s="7" t="s">
        <v>39942</v>
      </c>
      <c r="I13748" s="64"/>
      <c r="J13748" s="65"/>
      <c r="K13748" s="10"/>
      <c r="L13748" s="21">
        <v>94481</v>
      </c>
      <c r="M13748" s="68"/>
      <c r="N13748" s="4"/>
    </row>
    <row r="13749" spans="2:14">
      <c r="B13749" s="59" t="s">
        <v>37769</v>
      </c>
      <c r="C13749" s="7" t="s">
        <v>39943</v>
      </c>
      <c r="I13749" s="64"/>
      <c r="J13749" s="65"/>
      <c r="K13749" s="10"/>
      <c r="L13749" s="21">
        <v>68315.781609195401</v>
      </c>
      <c r="M13749" s="68"/>
      <c r="N13749" s="4"/>
    </row>
    <row r="13750" spans="2:14">
      <c r="B13750" s="59" t="s">
        <v>37770</v>
      </c>
      <c r="C13750" s="7" t="s">
        <v>39944</v>
      </c>
      <c r="I13750" s="64"/>
      <c r="J13750" s="65"/>
      <c r="K13750" s="10"/>
      <c r="L13750" s="21">
        <v>70930.781034482759</v>
      </c>
      <c r="M13750" s="68"/>
      <c r="N13750" s="4"/>
    </row>
    <row r="13751" spans="2:14">
      <c r="B13751" s="59" t="s">
        <v>37771</v>
      </c>
      <c r="C13751" s="7" t="s">
        <v>39945</v>
      </c>
      <c r="I13751" s="64"/>
      <c r="J13751" s="65"/>
      <c r="K13751" s="10"/>
      <c r="L13751" s="21">
        <v>106579.11494252874</v>
      </c>
      <c r="M13751" s="68"/>
      <c r="N13751" s="4"/>
    </row>
    <row r="13752" spans="2:14">
      <c r="B13752" s="59" t="s">
        <v>23342</v>
      </c>
      <c r="C13752" s="7" t="s">
        <v>23343</v>
      </c>
      <c r="I13752" s="64"/>
      <c r="J13752" s="65"/>
      <c r="K13752" s="10"/>
      <c r="L13752" s="21">
        <v>111723.35114942529</v>
      </c>
      <c r="M13752" s="68"/>
      <c r="N13752" s="4"/>
    </row>
    <row r="13753" spans="2:14">
      <c r="B13753" s="59" t="s">
        <v>37772</v>
      </c>
      <c r="C13753" s="7" t="s">
        <v>39946</v>
      </c>
      <c r="I13753" s="64"/>
      <c r="J13753" s="65"/>
      <c r="K13753" s="10"/>
      <c r="L13753" s="21">
        <v>63158.858620689658</v>
      </c>
      <c r="M13753" s="68"/>
      <c r="N13753" s="4"/>
    </row>
    <row r="13754" spans="2:14">
      <c r="B13754" s="59" t="s">
        <v>37773</v>
      </c>
      <c r="C13754" s="7" t="s">
        <v>39947</v>
      </c>
      <c r="I13754" s="64"/>
      <c r="J13754" s="65"/>
      <c r="K13754" s="10"/>
      <c r="L13754" s="21">
        <v>60103.8816091954</v>
      </c>
      <c r="M13754" s="68"/>
      <c r="N13754" s="4"/>
    </row>
    <row r="13755" spans="2:14">
      <c r="B13755" s="59" t="s">
        <v>37774</v>
      </c>
      <c r="C13755" s="7" t="s">
        <v>39948</v>
      </c>
      <c r="I13755" s="64"/>
      <c r="J13755" s="65"/>
      <c r="K13755" s="10"/>
      <c r="L13755" s="21">
        <v>88736.932758620693</v>
      </c>
      <c r="M13755" s="68"/>
      <c r="N13755" s="4"/>
    </row>
    <row r="13756" spans="2:14">
      <c r="B13756" s="59" t="s">
        <v>37775</v>
      </c>
      <c r="C13756" s="7" t="s">
        <v>39949</v>
      </c>
      <c r="I13756" s="64"/>
      <c r="J13756" s="65"/>
      <c r="K13756" s="10"/>
      <c r="L13756" s="21">
        <v>101858.10977011494</v>
      </c>
      <c r="M13756" s="68"/>
      <c r="N13756" s="4"/>
    </row>
    <row r="13757" spans="2:14">
      <c r="B13757" s="59" t="s">
        <v>37776</v>
      </c>
      <c r="C13757" s="7" t="s">
        <v>39950</v>
      </c>
      <c r="I13757" s="64"/>
      <c r="J13757" s="65"/>
      <c r="K13757" s="10"/>
      <c r="L13757" s="21">
        <v>114438.32241379311</v>
      </c>
      <c r="M13757" s="68"/>
      <c r="N13757" s="4"/>
    </row>
    <row r="13758" spans="2:14">
      <c r="B13758" s="59" t="s">
        <v>37777</v>
      </c>
      <c r="C13758" s="7" t="s">
        <v>39951</v>
      </c>
      <c r="I13758" s="64"/>
      <c r="J13758" s="65"/>
      <c r="K13758" s="10"/>
      <c r="L13758" s="21">
        <v>115914.04885057472</v>
      </c>
      <c r="M13758" s="68"/>
      <c r="N13758" s="4"/>
    </row>
    <row r="13759" spans="2:14">
      <c r="B13759" s="59" t="s">
        <v>37778</v>
      </c>
      <c r="C13759" s="7" t="s">
        <v>39952</v>
      </c>
      <c r="I13759" s="64"/>
      <c r="J13759" s="65"/>
      <c r="K13759" s="10"/>
      <c r="L13759" s="21">
        <v>61681.102298850579</v>
      </c>
      <c r="M13759" s="68"/>
      <c r="N13759" s="4"/>
    </row>
    <row r="13760" spans="2:14">
      <c r="B13760" s="59" t="s">
        <v>37779</v>
      </c>
      <c r="C13760" s="7" t="s">
        <v>39953</v>
      </c>
      <c r="I13760" s="64"/>
      <c r="J13760" s="65"/>
      <c r="K13760" s="10"/>
      <c r="L13760" s="21">
        <v>65880.427011494248</v>
      </c>
      <c r="M13760" s="68"/>
      <c r="N13760" s="4"/>
    </row>
    <row r="13761" spans="2:14">
      <c r="B13761" s="59" t="s">
        <v>23344</v>
      </c>
      <c r="C13761" s="7" t="s">
        <v>23345</v>
      </c>
      <c r="I13761" s="64"/>
      <c r="J13761" s="65"/>
      <c r="K13761" s="10"/>
      <c r="L13761" s="21">
        <v>92818.524137931032</v>
      </c>
      <c r="M13761" s="68"/>
      <c r="N13761" s="4"/>
    </row>
    <row r="13762" spans="2:14">
      <c r="B13762" s="59" t="s">
        <v>37780</v>
      </c>
      <c r="C13762" s="7" t="s">
        <v>39954</v>
      </c>
      <c r="I13762" s="64"/>
      <c r="J13762" s="65"/>
      <c r="K13762" s="10"/>
      <c r="L13762" s="21">
        <v>58570.810919540228</v>
      </c>
      <c r="M13762" s="68"/>
      <c r="N13762" s="4"/>
    </row>
    <row r="13763" spans="2:14">
      <c r="B13763" s="59" t="s">
        <v>23346</v>
      </c>
      <c r="C13763" s="7" t="s">
        <v>23347</v>
      </c>
      <c r="I13763" s="64"/>
      <c r="J13763" s="65"/>
      <c r="K13763" s="10"/>
      <c r="L13763" s="21">
        <v>79081.784482758623</v>
      </c>
      <c r="M13763" s="68"/>
      <c r="N13763" s="4"/>
    </row>
    <row r="13764" spans="2:14">
      <c r="B13764" s="59" t="s">
        <v>37781</v>
      </c>
      <c r="C13764" s="7" t="s">
        <v>39955</v>
      </c>
      <c r="I13764" s="64"/>
      <c r="J13764" s="65"/>
      <c r="K13764" s="10"/>
      <c r="L13764" s="21">
        <v>63125.365517241378</v>
      </c>
      <c r="M13764" s="68"/>
      <c r="N13764" s="4"/>
    </row>
    <row r="13765" spans="2:14">
      <c r="B13765" s="59" t="s">
        <v>37782</v>
      </c>
      <c r="C13765" s="7" t="s">
        <v>39956</v>
      </c>
      <c r="I13765" s="64"/>
      <c r="J13765" s="65"/>
      <c r="K13765" s="10"/>
      <c r="L13765" s="21">
        <v>89152.551724137928</v>
      </c>
      <c r="M13765" s="68"/>
      <c r="N13765" s="4"/>
    </row>
    <row r="13766" spans="2:14">
      <c r="B13766" s="59" t="s">
        <v>23348</v>
      </c>
      <c r="C13766" s="7" t="s">
        <v>23349</v>
      </c>
      <c r="I13766" s="64"/>
      <c r="J13766" s="65"/>
      <c r="K13766" s="10"/>
      <c r="L13766" s="21">
        <v>63454.714367816086</v>
      </c>
      <c r="M13766" s="68"/>
      <c r="N13766" s="4"/>
    </row>
    <row r="13767" spans="2:14">
      <c r="B13767" s="59" t="s">
        <v>37783</v>
      </c>
      <c r="C13767" s="7" t="s">
        <v>39957</v>
      </c>
      <c r="I13767" s="64"/>
      <c r="J13767" s="65"/>
      <c r="K13767" s="10"/>
      <c r="L13767" s="21">
        <v>67512.454597701144</v>
      </c>
      <c r="M13767" s="68"/>
      <c r="N13767" s="4"/>
    </row>
    <row r="13768" spans="2:14">
      <c r="B13768" s="59" t="s">
        <v>37784</v>
      </c>
      <c r="C13768" s="7" t="s">
        <v>39958</v>
      </c>
      <c r="I13768" s="64"/>
      <c r="J13768" s="65"/>
      <c r="K13768" s="10"/>
      <c r="L13768" s="21">
        <v>95410.179885057471</v>
      </c>
      <c r="M13768" s="68"/>
      <c r="N13768" s="4"/>
    </row>
    <row r="13769" spans="2:14">
      <c r="B13769" s="59" t="s">
        <v>23350</v>
      </c>
      <c r="C13769" s="7" t="s">
        <v>23351</v>
      </c>
      <c r="I13769" s="64"/>
      <c r="J13769" s="65"/>
      <c r="K13769" s="10"/>
      <c r="L13769" s="21">
        <v>73985.758045977011</v>
      </c>
      <c r="M13769" s="68"/>
      <c r="N13769" s="4"/>
    </row>
    <row r="13770" spans="2:14">
      <c r="B13770" s="59" t="s">
        <v>37785</v>
      </c>
      <c r="C13770" s="7" t="s">
        <v>39959</v>
      </c>
      <c r="I13770" s="64"/>
      <c r="J13770" s="65"/>
      <c r="K13770" s="10"/>
      <c r="L13770" s="21">
        <v>78164.783908045967</v>
      </c>
      <c r="M13770" s="68"/>
      <c r="N13770" s="4"/>
    </row>
    <row r="13771" spans="2:14">
      <c r="B13771" s="59" t="s">
        <v>37786</v>
      </c>
      <c r="C13771" s="7" t="s">
        <v>39960</v>
      </c>
      <c r="I13771" s="64"/>
      <c r="J13771" s="65"/>
      <c r="K13771" s="10"/>
      <c r="L13771" s="21">
        <v>104972.46091954023</v>
      </c>
      <c r="M13771" s="68"/>
      <c r="N13771" s="4"/>
    </row>
    <row r="13772" spans="2:14">
      <c r="B13772" s="59" t="s">
        <v>23352</v>
      </c>
      <c r="C13772" s="7" t="s">
        <v>23353</v>
      </c>
      <c r="I13772" s="64"/>
      <c r="J13772" s="65"/>
      <c r="K13772" s="10"/>
      <c r="L13772" s="21">
        <v>56540.925862068965</v>
      </c>
      <c r="M13772" s="68"/>
      <c r="N13772" s="4"/>
    </row>
    <row r="13773" spans="2:14">
      <c r="B13773" s="59" t="s">
        <v>37787</v>
      </c>
      <c r="C13773" s="7" t="s">
        <v>39961</v>
      </c>
      <c r="I13773" s="64"/>
      <c r="J13773" s="65"/>
      <c r="K13773" s="10"/>
      <c r="L13773" s="21">
        <v>60440.335057471268</v>
      </c>
      <c r="M13773" s="68"/>
      <c r="N13773" s="4"/>
    </row>
    <row r="13774" spans="2:14">
      <c r="B13774" s="59" t="s">
        <v>37788</v>
      </c>
      <c r="C13774" s="7" t="s">
        <v>39962</v>
      </c>
      <c r="I13774" s="64"/>
      <c r="J13774" s="65"/>
      <c r="K13774" s="10"/>
      <c r="L13774" s="21">
        <v>85984.408620689661</v>
      </c>
      <c r="M13774" s="68"/>
      <c r="N13774" s="4"/>
    </row>
    <row r="13775" spans="2:14">
      <c r="B13775" s="59" t="s">
        <v>37789</v>
      </c>
      <c r="C13775" s="7" t="s">
        <v>39963</v>
      </c>
      <c r="I13775" s="64"/>
      <c r="J13775" s="65"/>
      <c r="K13775" s="10"/>
      <c r="L13775" s="21">
        <v>99699.530000000013</v>
      </c>
      <c r="M13775" s="68"/>
      <c r="N13775" s="4"/>
    </row>
    <row r="13776" spans="2:14">
      <c r="B13776" s="59" t="s">
        <v>37790</v>
      </c>
      <c r="C13776" s="7" t="s">
        <v>39964</v>
      </c>
      <c r="I13776" s="64"/>
      <c r="J13776" s="65"/>
      <c r="K13776" s="10"/>
      <c r="L13776" s="21">
        <v>46689.386206896554</v>
      </c>
      <c r="M13776" s="68"/>
      <c r="N13776" s="4"/>
    </row>
    <row r="13777" spans="2:14">
      <c r="B13777" s="59" t="s">
        <v>37791</v>
      </c>
      <c r="C13777" s="7" t="s">
        <v>39965</v>
      </c>
      <c r="I13777" s="64"/>
      <c r="J13777" s="65"/>
      <c r="K13777" s="10"/>
      <c r="L13777" s="21">
        <v>50471.569540229888</v>
      </c>
      <c r="M13777" s="68"/>
      <c r="N13777" s="4"/>
    </row>
    <row r="13778" spans="2:14">
      <c r="B13778" s="59" t="s">
        <v>37792</v>
      </c>
      <c r="C13778" s="7" t="s">
        <v>39966</v>
      </c>
      <c r="I13778" s="64"/>
      <c r="J13778" s="65"/>
      <c r="K13778" s="10"/>
      <c r="L13778" s="21">
        <v>56565.284482758623</v>
      </c>
      <c r="M13778" s="68"/>
      <c r="N13778" s="4"/>
    </row>
    <row r="13779" spans="2:14">
      <c r="B13779" s="59" t="s">
        <v>37793</v>
      </c>
      <c r="C13779" s="7" t="s">
        <v>39967</v>
      </c>
      <c r="I13779" s="64"/>
      <c r="J13779" s="65"/>
      <c r="K13779" s="10"/>
      <c r="L13779" s="21">
        <v>48528.46206896552</v>
      </c>
      <c r="M13779" s="68"/>
      <c r="N13779" s="4"/>
    </row>
    <row r="13780" spans="2:14">
      <c r="B13780" s="59" t="s">
        <v>37794</v>
      </c>
      <c r="C13780" s="7" t="s">
        <v>39968</v>
      </c>
      <c r="I13780" s="64"/>
      <c r="J13780" s="65"/>
      <c r="K13780" s="10"/>
      <c r="L13780" s="21">
        <v>53256.064367816092</v>
      </c>
      <c r="M13780" s="68"/>
      <c r="N13780" s="4"/>
    </row>
    <row r="13781" spans="2:14">
      <c r="B13781" s="59" t="s">
        <v>23354</v>
      </c>
      <c r="C13781" s="7" t="s">
        <v>23355</v>
      </c>
      <c r="I13781" s="64"/>
      <c r="J13781" s="65"/>
      <c r="K13781" s="10"/>
      <c r="L13781" s="21">
        <v>60872.700574712639</v>
      </c>
      <c r="M13781" s="68"/>
      <c r="N13781" s="4"/>
    </row>
    <row r="13782" spans="2:14">
      <c r="B13782" s="59" t="s">
        <v>37795</v>
      </c>
      <c r="C13782" s="7" t="s">
        <v>39969</v>
      </c>
      <c r="I13782" s="64"/>
      <c r="J13782" s="65"/>
      <c r="K13782" s="10"/>
      <c r="L13782" s="21">
        <v>82411.303448275867</v>
      </c>
      <c r="M13782" s="68"/>
      <c r="N13782" s="4"/>
    </row>
    <row r="13783" spans="2:14">
      <c r="B13783" s="59" t="s">
        <v>23356</v>
      </c>
      <c r="C13783" s="7" t="s">
        <v>23357</v>
      </c>
      <c r="I13783" s="64"/>
      <c r="J13783" s="65"/>
      <c r="K13783" s="10"/>
      <c r="L13783" s="21">
        <v>88505.018390804587</v>
      </c>
      <c r="M13783" s="68"/>
      <c r="N13783" s="4"/>
    </row>
    <row r="13784" spans="2:14">
      <c r="B13784" s="59" t="s">
        <v>37796</v>
      </c>
      <c r="C13784" s="7" t="s">
        <v>39970</v>
      </c>
      <c r="I13784" s="64"/>
      <c r="J13784" s="65"/>
      <c r="K13784" s="10"/>
      <c r="L13784" s="21">
        <v>52343.123563218396</v>
      </c>
      <c r="M13784" s="68"/>
      <c r="N13784" s="4"/>
    </row>
    <row r="13785" spans="2:14">
      <c r="B13785" s="59" t="s">
        <v>37797</v>
      </c>
      <c r="C13785" s="7" t="s">
        <v>39971</v>
      </c>
      <c r="I13785" s="64"/>
      <c r="J13785" s="65"/>
      <c r="K13785" s="10"/>
      <c r="L13785" s="21">
        <v>56202.442528735635</v>
      </c>
      <c r="M13785" s="68"/>
      <c r="N13785" s="4"/>
    </row>
    <row r="13786" spans="2:14">
      <c r="B13786" s="59" t="s">
        <v>37798</v>
      </c>
      <c r="C13786" s="7" t="s">
        <v>39972</v>
      </c>
      <c r="I13786" s="64"/>
      <c r="J13786" s="65"/>
      <c r="K13786" s="10"/>
      <c r="L13786" s="21">
        <v>62419.980459770115</v>
      </c>
      <c r="M13786" s="68"/>
      <c r="N13786" s="4"/>
    </row>
    <row r="13787" spans="2:14">
      <c r="B13787" s="59" t="s">
        <v>37799</v>
      </c>
      <c r="C13787" s="7" t="s">
        <v>39973</v>
      </c>
      <c r="I13787" s="64"/>
      <c r="J13787" s="65"/>
      <c r="K13787" s="10"/>
      <c r="L13787" s="21">
        <v>54219.244827586212</v>
      </c>
      <c r="M13787" s="68"/>
      <c r="N13787" s="4"/>
    </row>
    <row r="13788" spans="2:14">
      <c r="B13788" s="59" t="s">
        <v>37800</v>
      </c>
      <c r="C13788" s="7" t="s">
        <v>39974</v>
      </c>
      <c r="I13788" s="64"/>
      <c r="J13788" s="65"/>
      <c r="K13788" s="10"/>
      <c r="L13788" s="21">
        <v>59043.26666666667</v>
      </c>
      <c r="M13788" s="68"/>
      <c r="N13788" s="4"/>
    </row>
    <row r="13789" spans="2:14">
      <c r="B13789" s="59" t="s">
        <v>37801</v>
      </c>
      <c r="C13789" s="7" t="s">
        <v>39975</v>
      </c>
      <c r="I13789" s="64"/>
      <c r="J13789" s="65"/>
      <c r="K13789" s="10"/>
      <c r="L13789" s="21">
        <v>66815.696551724148</v>
      </c>
      <c r="M13789" s="68"/>
      <c r="N13789" s="4"/>
    </row>
    <row r="13790" spans="2:14">
      <c r="B13790" s="59" t="s">
        <v>37802</v>
      </c>
      <c r="C13790" s="7" t="s">
        <v>39976</v>
      </c>
      <c r="I13790" s="64"/>
      <c r="J13790" s="65"/>
      <c r="K13790" s="10"/>
      <c r="L13790" s="21">
        <v>88793.7695402299</v>
      </c>
      <c r="M13790" s="68"/>
      <c r="N13790" s="4"/>
    </row>
    <row r="13791" spans="2:14">
      <c r="B13791" s="59" t="s">
        <v>37803</v>
      </c>
      <c r="C13791" s="7" t="s">
        <v>39977</v>
      </c>
      <c r="I13791" s="64"/>
      <c r="J13791" s="65"/>
      <c r="K13791" s="10"/>
      <c r="L13791" s="21">
        <v>95011.814942528727</v>
      </c>
      <c r="M13791" s="68"/>
      <c r="N13791" s="4"/>
    </row>
    <row r="13792" spans="2:14">
      <c r="B13792" s="59" t="s">
        <v>23358</v>
      </c>
      <c r="C13792" s="7" t="s">
        <v>23359</v>
      </c>
      <c r="I13792" s="64"/>
      <c r="J13792" s="65"/>
      <c r="K13792" s="10"/>
      <c r="L13792" s="21">
        <v>56956.544827586207</v>
      </c>
      <c r="M13792" s="68"/>
      <c r="N13792" s="4"/>
    </row>
    <row r="13793" spans="2:14">
      <c r="B13793" s="59" t="s">
        <v>37804</v>
      </c>
      <c r="C13793" s="7" t="s">
        <v>39978</v>
      </c>
      <c r="I13793" s="64"/>
      <c r="J13793" s="65"/>
      <c r="K13793" s="10"/>
      <c r="L13793" s="21">
        <v>60815.863793103454</v>
      </c>
      <c r="M13793" s="68"/>
      <c r="N13793" s="4"/>
    </row>
    <row r="13794" spans="2:14">
      <c r="B13794" s="59" t="s">
        <v>37805</v>
      </c>
      <c r="C13794" s="7" t="s">
        <v>39979</v>
      </c>
      <c r="I13794" s="64"/>
      <c r="J13794" s="65"/>
      <c r="K13794" s="10"/>
      <c r="L13794" s="21">
        <v>67033.909195402302</v>
      </c>
      <c r="M13794" s="68"/>
      <c r="N13794" s="4"/>
    </row>
    <row r="13795" spans="2:14">
      <c r="B13795" s="59" t="s">
        <v>37806</v>
      </c>
      <c r="C13795" s="7" t="s">
        <v>39980</v>
      </c>
      <c r="I13795" s="64"/>
      <c r="J13795" s="65"/>
      <c r="K13795" s="10"/>
      <c r="L13795" s="21">
        <v>58833.173563218385</v>
      </c>
      <c r="M13795" s="68"/>
      <c r="N13795" s="4"/>
    </row>
    <row r="13796" spans="2:14">
      <c r="B13796" s="59" t="s">
        <v>37807</v>
      </c>
      <c r="C13796" s="7" t="s">
        <v>39981</v>
      </c>
      <c r="I13796" s="64"/>
      <c r="J13796" s="65"/>
      <c r="K13796" s="10"/>
      <c r="L13796" s="21">
        <v>63657.19540229885</v>
      </c>
      <c r="M13796" s="68"/>
      <c r="N13796" s="4"/>
    </row>
    <row r="13797" spans="2:14">
      <c r="B13797" s="59" t="s">
        <v>23360</v>
      </c>
      <c r="C13797" s="7" t="s">
        <v>23361</v>
      </c>
      <c r="I13797" s="64"/>
      <c r="J13797" s="65"/>
      <c r="K13797" s="10"/>
      <c r="L13797" s="21">
        <v>71429.625287356321</v>
      </c>
      <c r="M13797" s="68"/>
      <c r="N13797" s="4"/>
    </row>
    <row r="13798" spans="2:14">
      <c r="B13798" s="59" t="s">
        <v>37808</v>
      </c>
      <c r="C13798" s="7" t="s">
        <v>39982</v>
      </c>
      <c r="I13798" s="64"/>
      <c r="J13798" s="65"/>
      <c r="K13798" s="10"/>
      <c r="L13798" s="21">
        <v>95275.7</v>
      </c>
      <c r="M13798" s="68"/>
      <c r="N13798" s="4"/>
    </row>
    <row r="13799" spans="2:14">
      <c r="B13799" s="59" t="s">
        <v>23362</v>
      </c>
      <c r="C13799" s="7" t="s">
        <v>23363</v>
      </c>
      <c r="I13799" s="64"/>
      <c r="J13799" s="65"/>
      <c r="K13799" s="10"/>
      <c r="L13799" s="21">
        <v>101618.07586206896</v>
      </c>
      <c r="M13799" s="68"/>
      <c r="N13799" s="4"/>
    </row>
    <row r="13800" spans="2:14">
      <c r="B13800" s="59" t="s">
        <v>37809</v>
      </c>
      <c r="C13800" s="7" t="s">
        <v>39983</v>
      </c>
      <c r="I13800" s="64"/>
      <c r="J13800" s="65"/>
      <c r="K13800" s="10"/>
      <c r="L13800" s="21">
        <v>68315.781609195401</v>
      </c>
      <c r="M13800" s="68"/>
      <c r="N13800" s="4"/>
    </row>
    <row r="13801" spans="2:14">
      <c r="B13801" s="59" t="s">
        <v>37810</v>
      </c>
      <c r="C13801" s="7" t="s">
        <v>39984</v>
      </c>
      <c r="I13801" s="64"/>
      <c r="J13801" s="65"/>
      <c r="K13801" s="10"/>
      <c r="L13801" s="21">
        <v>72913.97873563219</v>
      </c>
      <c r="M13801" s="68"/>
      <c r="N13801" s="4"/>
    </row>
    <row r="13802" spans="2:14">
      <c r="B13802" s="59" t="s">
        <v>37811</v>
      </c>
      <c r="C13802" s="7" t="s">
        <v>39985</v>
      </c>
      <c r="I13802" s="64"/>
      <c r="J13802" s="65"/>
      <c r="K13802" s="10"/>
      <c r="L13802" s="21">
        <v>79132.024137931046</v>
      </c>
      <c r="M13802" s="68"/>
      <c r="N13802" s="4"/>
    </row>
    <row r="13803" spans="2:14">
      <c r="B13803" s="59" t="s">
        <v>37812</v>
      </c>
      <c r="C13803" s="7" t="s">
        <v>39986</v>
      </c>
      <c r="I13803" s="64"/>
      <c r="J13803" s="65"/>
      <c r="K13803" s="10"/>
      <c r="L13803" s="21">
        <v>70930.781034482759</v>
      </c>
      <c r="M13803" s="68"/>
      <c r="N13803" s="4"/>
    </row>
    <row r="13804" spans="2:14">
      <c r="B13804" s="59" t="s">
        <v>37813</v>
      </c>
      <c r="C13804" s="7" t="s">
        <v>39987</v>
      </c>
      <c r="I13804" s="64"/>
      <c r="J13804" s="65"/>
      <c r="K13804" s="10"/>
      <c r="L13804" s="21">
        <v>75755.31034482758</v>
      </c>
      <c r="M13804" s="68"/>
      <c r="N13804" s="4"/>
    </row>
    <row r="13805" spans="2:14">
      <c r="B13805" s="59" t="s">
        <v>37814</v>
      </c>
      <c r="C13805" s="7" t="s">
        <v>39988</v>
      </c>
      <c r="I13805" s="64"/>
      <c r="J13805" s="65"/>
      <c r="K13805" s="10"/>
      <c r="L13805" s="21">
        <v>83527.232758620696</v>
      </c>
      <c r="M13805" s="68"/>
      <c r="N13805" s="4"/>
    </row>
    <row r="13806" spans="2:14">
      <c r="B13806" s="59" t="s">
        <v>37815</v>
      </c>
      <c r="C13806" s="7" t="s">
        <v>39989</v>
      </c>
      <c r="I13806" s="64"/>
      <c r="J13806" s="65"/>
      <c r="K13806" s="10"/>
      <c r="L13806" s="21">
        <v>105505.30574712643</v>
      </c>
      <c r="M13806" s="68"/>
      <c r="N13806" s="4"/>
    </row>
    <row r="13807" spans="2:14">
      <c r="B13807" s="59" t="s">
        <v>37816</v>
      </c>
      <c r="C13807" s="7" t="s">
        <v>39990</v>
      </c>
      <c r="I13807" s="64"/>
      <c r="J13807" s="65"/>
      <c r="K13807" s="10"/>
      <c r="L13807" s="21">
        <v>111723.35114942529</v>
      </c>
      <c r="M13807" s="68"/>
      <c r="N13807" s="4"/>
    </row>
    <row r="13808" spans="2:14">
      <c r="B13808" s="59" t="s">
        <v>37817</v>
      </c>
      <c r="C13808" s="7" t="s">
        <v>39991</v>
      </c>
      <c r="I13808" s="64"/>
      <c r="J13808" s="65"/>
      <c r="K13808" s="10"/>
      <c r="L13808" s="21">
        <v>58527.675862068965</v>
      </c>
      <c r="M13808" s="68"/>
      <c r="N13808" s="4"/>
    </row>
    <row r="13809" spans="2:14">
      <c r="B13809" s="59" t="s">
        <v>37818</v>
      </c>
      <c r="C13809" s="7" t="s">
        <v>39992</v>
      </c>
      <c r="I13809" s="64"/>
      <c r="J13809" s="65"/>
      <c r="K13809" s="10"/>
      <c r="L13809" s="21">
        <v>89865.548850574705</v>
      </c>
      <c r="M13809" s="68"/>
      <c r="N13809" s="4"/>
    </row>
    <row r="13810" spans="2:14">
      <c r="B13810" s="59" t="s">
        <v>37819</v>
      </c>
      <c r="C13810" s="7" t="s">
        <v>39993</v>
      </c>
      <c r="I13810" s="64"/>
      <c r="J13810" s="65"/>
      <c r="K13810" s="10"/>
      <c r="L13810" s="21">
        <v>92641.416666666672</v>
      </c>
      <c r="M13810" s="68"/>
      <c r="N13810" s="4"/>
    </row>
    <row r="13811" spans="2:14">
      <c r="B13811" s="59" t="s">
        <v>23364</v>
      </c>
      <c r="C13811" s="7" t="s">
        <v>23365</v>
      </c>
      <c r="I13811" s="64"/>
      <c r="J13811" s="65"/>
      <c r="K13811" s="10"/>
      <c r="L13811" s="21">
        <v>96804.203448275875</v>
      </c>
      <c r="M13811" s="68"/>
      <c r="N13811" s="4"/>
    </row>
    <row r="13812" spans="2:14">
      <c r="B13812" s="59" t="s">
        <v>23366</v>
      </c>
      <c r="C13812" s="7" t="s">
        <v>23367</v>
      </c>
      <c r="I13812" s="64"/>
      <c r="J13812" s="65"/>
      <c r="K13812" s="10"/>
      <c r="L13812" s="21">
        <v>111117.93793103448</v>
      </c>
      <c r="M13812" s="68"/>
      <c r="N13812" s="4"/>
    </row>
    <row r="13813" spans="2:14">
      <c r="B13813" s="59" t="s">
        <v>37820</v>
      </c>
      <c r="C13813" s="7" t="s">
        <v>39994</v>
      </c>
      <c r="I13813" s="64"/>
      <c r="J13813" s="65"/>
      <c r="K13813" s="10"/>
      <c r="L13813" s="21">
        <v>115914.04885057472</v>
      </c>
      <c r="M13813" s="68"/>
      <c r="N13813" s="4"/>
    </row>
    <row r="13814" spans="2:14">
      <c r="B13814" s="59" t="s">
        <v>23368</v>
      </c>
      <c r="C13814" s="7" t="s">
        <v>23369</v>
      </c>
      <c r="I13814" s="64"/>
      <c r="J13814" s="65"/>
      <c r="K13814" s="10"/>
      <c r="L13814" s="21">
        <v>108854.10862068966</v>
      </c>
      <c r="M13814" s="68"/>
      <c r="N13814" s="4"/>
    </row>
    <row r="13815" spans="2:14">
      <c r="B13815" s="59" t="s">
        <v>37821</v>
      </c>
      <c r="C13815" s="7" t="s">
        <v>39995</v>
      </c>
      <c r="I13815" s="64"/>
      <c r="J13815" s="65"/>
      <c r="K13815" s="10"/>
      <c r="L13815" s="21">
        <v>82898.983333333337</v>
      </c>
      <c r="M13815" s="68"/>
      <c r="N13815" s="4"/>
    </row>
    <row r="13816" spans="2:14">
      <c r="B13816" s="59" t="s">
        <v>37822</v>
      </c>
      <c r="C13816" s="7" t="s">
        <v>39996</v>
      </c>
      <c r="I13816" s="64"/>
      <c r="J13816" s="65"/>
      <c r="K13816" s="10"/>
      <c r="L13816" s="21">
        <v>92433.860919540239</v>
      </c>
      <c r="M13816" s="68"/>
      <c r="N13816" s="4"/>
    </row>
    <row r="13817" spans="2:14">
      <c r="B13817" s="59" t="s">
        <v>37823</v>
      </c>
      <c r="C13817" s="7" t="s">
        <v>39997</v>
      </c>
      <c r="I13817" s="64"/>
      <c r="J13817" s="65"/>
      <c r="K13817" s="10"/>
      <c r="L13817" s="21">
        <v>84674.117816091952</v>
      </c>
      <c r="M13817" s="68"/>
      <c r="N13817" s="4"/>
    </row>
    <row r="13818" spans="2:14">
      <c r="B13818" s="59" t="s">
        <v>37824</v>
      </c>
      <c r="C13818" s="7" t="s">
        <v>39998</v>
      </c>
      <c r="I13818" s="64"/>
      <c r="J13818" s="65"/>
      <c r="K13818" s="10"/>
      <c r="L13818" s="21">
        <v>102275.75862068967</v>
      </c>
      <c r="M13818" s="68"/>
      <c r="N13818" s="4"/>
    </row>
    <row r="13819" spans="2:14">
      <c r="B13819" s="59" t="s">
        <v>37824</v>
      </c>
      <c r="C13819" s="7" t="s">
        <v>39998</v>
      </c>
      <c r="I13819" s="64"/>
      <c r="J13819" s="65"/>
      <c r="K13819" s="10"/>
      <c r="L13819" s="21">
        <v>102275.75862068967</v>
      </c>
      <c r="M13819" s="68"/>
      <c r="N13819" s="4"/>
    </row>
    <row r="13820" spans="2:14">
      <c r="B13820" s="59" t="s">
        <v>37825</v>
      </c>
      <c r="C13820" s="7" t="s">
        <v>39999</v>
      </c>
      <c r="I13820" s="64"/>
      <c r="J13820" s="65"/>
      <c r="K13820" s="10"/>
      <c r="L13820" s="21">
        <v>108335.47298850575</v>
      </c>
      <c r="M13820" s="68"/>
      <c r="N13820" s="4"/>
    </row>
    <row r="13821" spans="2:14">
      <c r="B13821" s="59" t="s">
        <v>37826</v>
      </c>
      <c r="C13821" s="7" t="s">
        <v>40000</v>
      </c>
      <c r="I13821" s="64"/>
      <c r="J13821" s="65"/>
      <c r="K13821" s="10"/>
      <c r="L13821" s="21">
        <v>114035.39022988506</v>
      </c>
      <c r="M13821" s="68"/>
      <c r="N13821" s="4"/>
    </row>
    <row r="13822" spans="2:14">
      <c r="B13822" s="59" t="s">
        <v>37827</v>
      </c>
      <c r="C13822" s="7" t="s">
        <v>40001</v>
      </c>
      <c r="I13822" s="64"/>
      <c r="J13822" s="65"/>
      <c r="K13822" s="10"/>
      <c r="L13822" s="21">
        <v>145374.27816091955</v>
      </c>
      <c r="M13822" s="68"/>
      <c r="N13822" s="4"/>
    </row>
    <row r="13823" spans="2:14">
      <c r="B13823" s="59" t="s">
        <v>37828</v>
      </c>
      <c r="C13823" s="7" t="s">
        <v>40002</v>
      </c>
      <c r="I13823" s="64"/>
      <c r="J13823" s="65"/>
      <c r="K13823" s="10"/>
      <c r="L13823" s="21">
        <v>112350.07816091954</v>
      </c>
      <c r="M13823" s="68"/>
      <c r="N13823" s="4"/>
    </row>
    <row r="13824" spans="2:14">
      <c r="B13824" s="59" t="s">
        <v>23370</v>
      </c>
      <c r="C13824" s="7" t="s">
        <v>23371</v>
      </c>
      <c r="I13824" s="64"/>
      <c r="J13824" s="65"/>
      <c r="K13824" s="10"/>
      <c r="L13824" s="21">
        <v>163835.57528735633</v>
      </c>
      <c r="M13824" s="68"/>
      <c r="N13824" s="4"/>
    </row>
    <row r="13825" spans="2:14">
      <c r="B13825" s="59" t="s">
        <v>37829</v>
      </c>
      <c r="C13825" s="7" t="s">
        <v>40003</v>
      </c>
      <c r="I13825" s="64"/>
      <c r="J13825" s="65"/>
      <c r="K13825" s="10"/>
      <c r="L13825" s="21">
        <v>102090.02413793103</v>
      </c>
      <c r="M13825" s="68"/>
      <c r="N13825" s="4"/>
    </row>
    <row r="13826" spans="2:14">
      <c r="B13826" s="59" t="s">
        <v>37830</v>
      </c>
      <c r="C13826" s="7" t="s">
        <v>40004</v>
      </c>
      <c r="I13826" s="64"/>
      <c r="J13826" s="65"/>
      <c r="K13826" s="10"/>
      <c r="L13826" s="21">
        <v>132215.04080459769</v>
      </c>
      <c r="M13826" s="68"/>
      <c r="N13826" s="4"/>
    </row>
    <row r="13827" spans="2:14">
      <c r="B13827" s="59" t="s">
        <v>37831</v>
      </c>
      <c r="C13827" s="7" t="s">
        <v>40005</v>
      </c>
      <c r="I13827" s="64"/>
      <c r="J13827" s="65"/>
      <c r="K13827" s="10"/>
      <c r="L13827" s="21">
        <v>116536.71609195402</v>
      </c>
      <c r="M13827" s="68"/>
      <c r="N13827" s="4"/>
    </row>
    <row r="13828" spans="2:14">
      <c r="B13828" s="59" t="s">
        <v>37832</v>
      </c>
      <c r="C13828" s="7" t="s">
        <v>40006</v>
      </c>
      <c r="I13828" s="64"/>
      <c r="J13828" s="65"/>
      <c r="K13828" s="10"/>
      <c r="L13828" s="21">
        <v>142563.39482758622</v>
      </c>
      <c r="M13828" s="68"/>
      <c r="N13828" s="4"/>
    </row>
    <row r="13829" spans="2:14">
      <c r="B13829" s="59" t="s">
        <v>37833</v>
      </c>
      <c r="C13829" s="7" t="s">
        <v>40007</v>
      </c>
      <c r="I13829" s="64"/>
      <c r="J13829" s="65"/>
      <c r="K13829" s="10"/>
      <c r="L13829" s="21">
        <v>84247.334482758612</v>
      </c>
      <c r="M13829" s="68"/>
      <c r="N13829" s="4"/>
    </row>
    <row r="13830" spans="2:14">
      <c r="B13830" s="59" t="s">
        <v>37834</v>
      </c>
      <c r="C13830" s="7" t="s">
        <v>40008</v>
      </c>
      <c r="I13830" s="64"/>
      <c r="J13830" s="65"/>
      <c r="K13830" s="10"/>
      <c r="L13830" s="21">
        <v>90069.044827586215</v>
      </c>
      <c r="M13830" s="68"/>
      <c r="N13830" s="4"/>
    </row>
    <row r="13831" spans="2:14">
      <c r="B13831" s="59" t="s">
        <v>37835</v>
      </c>
      <c r="C13831" s="7" t="s">
        <v>40009</v>
      </c>
      <c r="I13831" s="64"/>
      <c r="J13831" s="65"/>
      <c r="K13831" s="10"/>
      <c r="L13831" s="21">
        <v>97694.308045977014</v>
      </c>
      <c r="M13831" s="68"/>
      <c r="N13831" s="4"/>
    </row>
    <row r="13832" spans="2:14">
      <c r="B13832" s="59" t="s">
        <v>37836</v>
      </c>
      <c r="C13832" s="7" t="s">
        <v>40010</v>
      </c>
      <c r="I13832" s="64"/>
      <c r="J13832" s="65"/>
      <c r="K13832" s="10"/>
      <c r="L13832" s="21">
        <v>87428.164367816091</v>
      </c>
      <c r="M13832" s="68"/>
      <c r="N13832" s="4"/>
    </row>
    <row r="13833" spans="2:14">
      <c r="B13833" s="59" t="s">
        <v>37837</v>
      </c>
      <c r="C13833" s="7" t="s">
        <v>40011</v>
      </c>
      <c r="I13833" s="64"/>
      <c r="J13833" s="65"/>
      <c r="K13833" s="10"/>
      <c r="L13833" s="21">
        <v>93591.910344827586</v>
      </c>
      <c r="M13833" s="68"/>
      <c r="N13833" s="4"/>
    </row>
    <row r="13834" spans="2:14">
      <c r="B13834" s="59" t="s">
        <v>37838</v>
      </c>
      <c r="C13834" s="7" t="s">
        <v>40012</v>
      </c>
      <c r="I13834" s="64"/>
      <c r="J13834" s="65"/>
      <c r="K13834" s="10"/>
      <c r="L13834" s="21">
        <v>102090.02413793103</v>
      </c>
      <c r="M13834" s="68"/>
      <c r="N13834" s="4"/>
    </row>
    <row r="13835" spans="2:14">
      <c r="B13835" s="59" t="s">
        <v>37839</v>
      </c>
      <c r="C13835" s="7" t="s">
        <v>40013</v>
      </c>
      <c r="I13835" s="64"/>
      <c r="J13835" s="65"/>
      <c r="K13835" s="10"/>
      <c r="L13835" s="21">
        <v>124067.58965517241</v>
      </c>
      <c r="M13835" s="68"/>
      <c r="N13835" s="4"/>
    </row>
    <row r="13836" spans="2:14">
      <c r="B13836" s="59" t="s">
        <v>37840</v>
      </c>
      <c r="C13836" s="7" t="s">
        <v>40014</v>
      </c>
      <c r="I13836" s="64"/>
      <c r="J13836" s="65"/>
      <c r="K13836" s="10"/>
      <c r="L13836" s="21">
        <v>130285.63505747127</v>
      </c>
      <c r="M13836" s="68"/>
      <c r="N13836" s="4"/>
    </row>
    <row r="13837" spans="2:14">
      <c r="B13837" s="59" t="s">
        <v>37841</v>
      </c>
      <c r="C13837" s="7" t="s">
        <v>40015</v>
      </c>
      <c r="I13837" s="64"/>
      <c r="J13837" s="65"/>
      <c r="K13837" s="10"/>
      <c r="L13837" s="21">
        <v>100374.26379310346</v>
      </c>
      <c r="M13837" s="68"/>
      <c r="N13837" s="4"/>
    </row>
    <row r="13838" spans="2:14">
      <c r="B13838" s="59" t="s">
        <v>37842</v>
      </c>
      <c r="C13838" s="7" t="s">
        <v>40016</v>
      </c>
      <c r="I13838" s="64"/>
      <c r="J13838" s="65"/>
      <c r="K13838" s="10"/>
      <c r="L13838" s="21">
        <v>112379.00402298851</v>
      </c>
      <c r="M13838" s="68"/>
      <c r="N13838" s="4"/>
    </row>
    <row r="13839" spans="2:14">
      <c r="B13839" s="59" t="s">
        <v>37843</v>
      </c>
      <c r="C13839" s="7" t="s">
        <v>40017</v>
      </c>
      <c r="I13839" s="64"/>
      <c r="J13839" s="65"/>
      <c r="K13839" s="10"/>
      <c r="L13839" s="21">
        <v>118597.04942528736</v>
      </c>
      <c r="M13839" s="68"/>
      <c r="N13839" s="4"/>
    </row>
    <row r="13840" spans="2:14">
      <c r="B13840" s="59" t="s">
        <v>37844</v>
      </c>
      <c r="C13840" s="7" t="s">
        <v>40018</v>
      </c>
      <c r="I13840" s="64"/>
      <c r="J13840" s="65"/>
      <c r="K13840" s="10"/>
      <c r="L13840" s="21">
        <v>110395.80632183909</v>
      </c>
      <c r="M13840" s="68"/>
      <c r="N13840" s="4"/>
    </row>
    <row r="13841" spans="2:14">
      <c r="B13841" s="59" t="s">
        <v>37845</v>
      </c>
      <c r="C13841" s="7" t="s">
        <v>40019</v>
      </c>
      <c r="I13841" s="64"/>
      <c r="J13841" s="65"/>
      <c r="K13841" s="10"/>
      <c r="L13841" s="21">
        <v>115219.82816091954</v>
      </c>
      <c r="M13841" s="68"/>
      <c r="N13841" s="4"/>
    </row>
    <row r="13842" spans="2:14">
      <c r="B13842" s="59" t="s">
        <v>37846</v>
      </c>
      <c r="C13842" s="7" t="s">
        <v>40020</v>
      </c>
      <c r="I13842" s="64"/>
      <c r="J13842" s="65"/>
      <c r="K13842" s="10"/>
      <c r="L13842" s="21">
        <v>122992.25804597701</v>
      </c>
      <c r="M13842" s="68"/>
      <c r="N13842" s="4"/>
    </row>
    <row r="13843" spans="2:14">
      <c r="B13843" s="59" t="s">
        <v>37847</v>
      </c>
      <c r="C13843" s="7" t="s">
        <v>40021</v>
      </c>
      <c r="I13843" s="64"/>
      <c r="J13843" s="65"/>
      <c r="K13843" s="10"/>
      <c r="L13843" s="21">
        <v>144970.33103448275</v>
      </c>
      <c r="M13843" s="68"/>
      <c r="N13843" s="4"/>
    </row>
    <row r="13844" spans="2:14">
      <c r="B13844" s="59" t="s">
        <v>23372</v>
      </c>
      <c r="C13844" s="7" t="s">
        <v>23373</v>
      </c>
      <c r="I13844" s="64"/>
      <c r="J13844" s="65"/>
      <c r="K13844" s="10"/>
      <c r="L13844" s="21">
        <v>151188.37643678163</v>
      </c>
      <c r="M13844" s="68"/>
      <c r="N13844" s="4"/>
    </row>
    <row r="13845" spans="2:14">
      <c r="B13845" s="59" t="s">
        <v>37848</v>
      </c>
      <c r="C13845" s="7" t="s">
        <v>40022</v>
      </c>
      <c r="I13845" s="64"/>
      <c r="J13845" s="65"/>
      <c r="K13845" s="10"/>
      <c r="L13845" s="21">
        <v>141062.29482758621</v>
      </c>
      <c r="M13845" s="68"/>
      <c r="N13845" s="4"/>
    </row>
    <row r="13846" spans="2:14">
      <c r="B13846" s="59" t="s">
        <v>37849</v>
      </c>
      <c r="C13846" s="7" t="s">
        <v>40023</v>
      </c>
      <c r="I13846" s="64"/>
      <c r="J13846" s="65"/>
      <c r="K13846" s="10"/>
      <c r="L13846" s="21">
        <v>77978.034482758623</v>
      </c>
      <c r="M13846" s="68"/>
      <c r="N13846" s="4"/>
    </row>
    <row r="13847" spans="2:14">
      <c r="B13847" s="59" t="s">
        <v>37850</v>
      </c>
      <c r="C13847" s="7" t="s">
        <v>40024</v>
      </c>
      <c r="I13847" s="64"/>
      <c r="J13847" s="65"/>
      <c r="K13847" s="10"/>
      <c r="L13847" s="21">
        <v>86370.594252873561</v>
      </c>
      <c r="M13847" s="68"/>
      <c r="N13847" s="4"/>
    </row>
    <row r="13848" spans="2:14">
      <c r="B13848" s="59" t="s">
        <v>37851</v>
      </c>
      <c r="C13848" s="7" t="s">
        <v>40025</v>
      </c>
      <c r="I13848" s="64"/>
      <c r="J13848" s="65"/>
      <c r="K13848" s="10"/>
      <c r="L13848" s="21">
        <v>110890.5908045977</v>
      </c>
      <c r="M13848" s="68"/>
      <c r="N13848" s="4"/>
    </row>
    <row r="13849" spans="2:14">
      <c r="B13849" s="59" t="s">
        <v>37852</v>
      </c>
      <c r="C13849" s="7" t="s">
        <v>40026</v>
      </c>
      <c r="I13849" s="64"/>
      <c r="J13849" s="65"/>
      <c r="K13849" s="10"/>
      <c r="L13849" s="21">
        <v>91737.610344827597</v>
      </c>
      <c r="M13849" s="68"/>
      <c r="N13849" s="4"/>
    </row>
    <row r="13850" spans="2:14">
      <c r="B13850" s="59" t="s">
        <v>37853</v>
      </c>
      <c r="C13850" s="7" t="s">
        <v>40027</v>
      </c>
      <c r="I13850" s="64"/>
      <c r="J13850" s="65"/>
      <c r="K13850" s="10"/>
      <c r="L13850" s="21">
        <v>95967.383333333331</v>
      </c>
      <c r="M13850" s="68"/>
      <c r="N13850" s="4"/>
    </row>
    <row r="13851" spans="2:14">
      <c r="B13851" s="59" t="s">
        <v>37854</v>
      </c>
      <c r="C13851" s="7" t="s">
        <v>40028</v>
      </c>
      <c r="I13851" s="64"/>
      <c r="J13851" s="65"/>
      <c r="K13851" s="10"/>
      <c r="L13851" s="21">
        <v>116812.78045977012</v>
      </c>
      <c r="M13851" s="68"/>
      <c r="N13851" s="4"/>
    </row>
    <row r="13852" spans="2:14">
      <c r="B13852" s="59" t="s">
        <v>37855</v>
      </c>
      <c r="C13852" s="7" t="s">
        <v>40029</v>
      </c>
      <c r="I13852" s="64"/>
      <c r="J13852" s="65"/>
      <c r="K13852" s="10"/>
      <c r="L13852" s="21">
        <v>145442.7867816092</v>
      </c>
      <c r="M13852" s="68"/>
      <c r="N13852" s="4"/>
    </row>
    <row r="13853" spans="2:14">
      <c r="B13853" s="59" t="s">
        <v>37856</v>
      </c>
      <c r="C13853" s="7" t="s">
        <v>40030</v>
      </c>
      <c r="I13853" s="64"/>
      <c r="J13853" s="65"/>
      <c r="K13853" s="10"/>
      <c r="L13853" s="21">
        <v>130634.26781609195</v>
      </c>
      <c r="M13853" s="68"/>
      <c r="N13853" s="4"/>
    </row>
    <row r="13854" spans="2:14">
      <c r="B13854" s="59" t="s">
        <v>37857</v>
      </c>
      <c r="C13854" s="7" t="s">
        <v>40031</v>
      </c>
      <c r="I13854" s="64"/>
      <c r="J13854" s="65"/>
      <c r="K13854" s="10"/>
      <c r="L13854" s="21">
        <v>137808.89655172414</v>
      </c>
      <c r="M13854" s="68"/>
      <c r="N13854" s="4"/>
    </row>
    <row r="13855" spans="2:14">
      <c r="B13855" s="59" t="s">
        <v>37858</v>
      </c>
      <c r="C13855" s="7" t="s">
        <v>40032</v>
      </c>
      <c r="I13855" s="64"/>
      <c r="J13855" s="65"/>
      <c r="K13855" s="10"/>
      <c r="L13855" s="21">
        <v>163835.57528735633</v>
      </c>
      <c r="M13855" s="68"/>
      <c r="N13855" s="4"/>
    </row>
    <row r="13856" spans="2:14">
      <c r="B13856" s="59" t="s">
        <v>37859</v>
      </c>
      <c r="C13856" s="7" t="s">
        <v>40033</v>
      </c>
      <c r="I13856" s="64"/>
      <c r="J13856" s="65"/>
      <c r="K13856" s="10"/>
      <c r="L13856" s="21">
        <v>193671.84080459771</v>
      </c>
      <c r="M13856" s="68"/>
      <c r="N13856" s="4"/>
    </row>
    <row r="13857" spans="2:14">
      <c r="B13857" s="59" t="s">
        <v>37860</v>
      </c>
      <c r="C13857" s="7" t="s">
        <v>40034</v>
      </c>
      <c r="I13857" s="64"/>
      <c r="J13857" s="65"/>
      <c r="K13857" s="10"/>
      <c r="L13857" s="21">
        <v>158948.62701149425</v>
      </c>
      <c r="M13857" s="68"/>
      <c r="N13857" s="4"/>
    </row>
    <row r="13858" spans="2:14">
      <c r="B13858" s="59" t="s">
        <v>37861</v>
      </c>
      <c r="C13858" s="7" t="s">
        <v>40035</v>
      </c>
      <c r="I13858" s="64"/>
      <c r="J13858" s="65"/>
      <c r="K13858" s="10"/>
      <c r="L13858" s="21">
        <v>184449.5655172414</v>
      </c>
      <c r="M13858" s="68"/>
      <c r="N13858" s="4"/>
    </row>
    <row r="13859" spans="2:14">
      <c r="B13859" s="59" t="s">
        <v>23374</v>
      </c>
      <c r="C13859" s="7" t="s">
        <v>23375</v>
      </c>
      <c r="I13859" s="64"/>
      <c r="J13859" s="65"/>
      <c r="K13859" s="10"/>
      <c r="L13859" s="21">
        <v>176077.81206896552</v>
      </c>
      <c r="M13859" s="68"/>
      <c r="N13859" s="4"/>
    </row>
    <row r="13860" spans="2:14">
      <c r="B13860" s="59" t="s">
        <v>37862</v>
      </c>
      <c r="C13860" s="7" t="s">
        <v>40036</v>
      </c>
      <c r="I13860" s="64"/>
      <c r="J13860" s="65"/>
      <c r="K13860" s="10"/>
      <c r="L13860" s="21">
        <v>202017.20574712646</v>
      </c>
      <c r="M13860" s="68"/>
      <c r="N13860" s="4"/>
    </row>
    <row r="13861" spans="2:14">
      <c r="B13861" s="59" t="s">
        <v>23376</v>
      </c>
      <c r="C13861" s="7" t="s">
        <v>23377</v>
      </c>
      <c r="I13861" s="64"/>
      <c r="J13861" s="65"/>
      <c r="K13861" s="10"/>
      <c r="L13861" s="21">
        <v>210909.11724137931</v>
      </c>
      <c r="M13861" s="68"/>
      <c r="N13861" s="4"/>
    </row>
    <row r="13862" spans="2:14">
      <c r="B13862" s="59" t="s">
        <v>23378</v>
      </c>
      <c r="C13862" s="7" t="s">
        <v>23379</v>
      </c>
      <c r="I13862" s="64"/>
      <c r="J13862" s="65"/>
      <c r="K13862" s="10"/>
      <c r="L13862" s="21">
        <v>214787.72011494255</v>
      </c>
      <c r="M13862" s="68"/>
      <c r="N13862" s="4"/>
    </row>
    <row r="13863" spans="2:14">
      <c r="B13863" s="59" t="s">
        <v>23380</v>
      </c>
      <c r="C13863" s="7" t="s">
        <v>23381</v>
      </c>
      <c r="I13863" s="64"/>
      <c r="J13863" s="65"/>
      <c r="K13863" s="10"/>
      <c r="L13863" s="21">
        <v>239668.02126436782</v>
      </c>
      <c r="M13863" s="68"/>
      <c r="N13863" s="4"/>
    </row>
    <row r="13864" spans="2:14">
      <c r="B13864" s="59" t="s">
        <v>37863</v>
      </c>
      <c r="C13864" s="7" t="s">
        <v>40037</v>
      </c>
      <c r="I13864" s="64"/>
      <c r="J13864" s="65"/>
      <c r="K13864" s="10"/>
      <c r="L13864" s="21">
        <v>235357.05287356323</v>
      </c>
      <c r="M13864" s="68"/>
      <c r="N13864" s="4"/>
    </row>
    <row r="13865" spans="2:14">
      <c r="B13865" s="59" t="s">
        <v>37864</v>
      </c>
      <c r="C13865" s="7" t="s">
        <v>40038</v>
      </c>
      <c r="I13865" s="64"/>
      <c r="J13865" s="65"/>
      <c r="K13865" s="10"/>
      <c r="L13865" s="21">
        <v>262678.29080459772</v>
      </c>
      <c r="M13865" s="68"/>
      <c r="N13865" s="4"/>
    </row>
    <row r="13866" spans="2:14">
      <c r="B13866" s="59" t="s">
        <v>23382</v>
      </c>
      <c r="C13866" s="7" t="s">
        <v>23383</v>
      </c>
      <c r="I13866" s="64"/>
      <c r="J13866" s="65"/>
      <c r="K13866" s="10"/>
      <c r="L13866" s="21">
        <v>266543.69942528737</v>
      </c>
      <c r="M13866" s="68"/>
      <c r="N13866" s="4"/>
    </row>
    <row r="13867" spans="2:14">
      <c r="B13867" s="59" t="s">
        <v>37865</v>
      </c>
      <c r="C13867" s="7" t="s">
        <v>40039</v>
      </c>
      <c r="I13867" s="64"/>
      <c r="J13867" s="65"/>
      <c r="K13867" s="10"/>
      <c r="L13867" s="21">
        <v>262621.96149425284</v>
      </c>
      <c r="M13867" s="68"/>
      <c r="N13867" s="4"/>
    </row>
    <row r="13868" spans="2:14">
      <c r="B13868" s="59" t="s">
        <v>37866</v>
      </c>
      <c r="C13868" s="7" t="s">
        <v>40040</v>
      </c>
      <c r="I13868" s="64"/>
      <c r="J13868" s="65"/>
      <c r="K13868" s="10"/>
      <c r="L13868" s="21">
        <v>271514.38045977009</v>
      </c>
      <c r="M13868" s="68"/>
      <c r="N13868" s="4"/>
    </row>
    <row r="13869" spans="2:14">
      <c r="B13869" s="59" t="s">
        <v>37867</v>
      </c>
      <c r="C13869" s="7" t="s">
        <v>40041</v>
      </c>
      <c r="I13869" s="64"/>
      <c r="J13869" s="65"/>
      <c r="K13869" s="10"/>
      <c r="L13869" s="21">
        <v>300272.77701149427</v>
      </c>
      <c r="M13869" s="68"/>
      <c r="N13869" s="4"/>
    </row>
    <row r="13870" spans="2:14">
      <c r="B13870" s="59" t="s">
        <v>37868</v>
      </c>
      <c r="C13870" s="7" t="s">
        <v>40042</v>
      </c>
      <c r="I13870" s="64"/>
      <c r="J13870" s="65"/>
      <c r="K13870" s="10"/>
      <c r="L13870" s="21">
        <v>202017.20574712646</v>
      </c>
      <c r="M13870" s="68"/>
      <c r="N13870" s="4"/>
    </row>
    <row r="13871" spans="2:14">
      <c r="B13871" s="59" t="s">
        <v>37869</v>
      </c>
      <c r="C13871" s="7" t="s">
        <v>40043</v>
      </c>
      <c r="I13871" s="64"/>
      <c r="J13871" s="65"/>
      <c r="K13871" s="10"/>
      <c r="L13871" s="21">
        <v>205422.3379310345</v>
      </c>
      <c r="M13871" s="68"/>
      <c r="N13871" s="4"/>
    </row>
    <row r="13872" spans="2:14">
      <c r="B13872" s="59" t="s">
        <v>37870</v>
      </c>
      <c r="C13872" s="7" t="s">
        <v>40044</v>
      </c>
      <c r="I13872" s="64"/>
      <c r="J13872" s="65"/>
      <c r="K13872" s="10"/>
      <c r="L13872" s="21">
        <v>210909.11724137931</v>
      </c>
      <c r="M13872" s="68"/>
      <c r="N13872" s="4"/>
    </row>
    <row r="13873" spans="2:14">
      <c r="B13873" s="59" t="s">
        <v>37871</v>
      </c>
      <c r="C13873" s="7" t="s">
        <v>40045</v>
      </c>
      <c r="I13873" s="64"/>
      <c r="J13873" s="65"/>
      <c r="K13873" s="10"/>
      <c r="L13873" s="21">
        <v>203672.57701149426</v>
      </c>
      <c r="M13873" s="68"/>
      <c r="N13873" s="4"/>
    </row>
    <row r="13874" spans="2:14">
      <c r="B13874" s="59" t="s">
        <v>37872</v>
      </c>
      <c r="C13874" s="7" t="s">
        <v>40046</v>
      </c>
      <c r="I13874" s="64"/>
      <c r="J13874" s="65"/>
      <c r="K13874" s="10"/>
      <c r="L13874" s="21">
        <v>207929.24597701148</v>
      </c>
      <c r="M13874" s="68"/>
      <c r="N13874" s="4"/>
    </row>
    <row r="13875" spans="2:14">
      <c r="B13875" s="59" t="s">
        <v>37873</v>
      </c>
      <c r="C13875" s="7" t="s">
        <v>40047</v>
      </c>
      <c r="I13875" s="64"/>
      <c r="J13875" s="65"/>
      <c r="K13875" s="10"/>
      <c r="L13875" s="21">
        <v>214787.72011494255</v>
      </c>
      <c r="M13875" s="68"/>
      <c r="N13875" s="4"/>
    </row>
    <row r="13876" spans="2:14">
      <c r="B13876" s="59" t="s">
        <v>37874</v>
      </c>
      <c r="C13876" s="7" t="s">
        <v>40048</v>
      </c>
      <c r="I13876" s="64"/>
      <c r="J13876" s="65"/>
      <c r="K13876" s="10"/>
      <c r="L13876" s="21">
        <v>234181.24195402299</v>
      </c>
      <c r="M13876" s="68"/>
      <c r="N13876" s="4"/>
    </row>
    <row r="13877" spans="2:14">
      <c r="B13877" s="59" t="s">
        <v>23384</v>
      </c>
      <c r="C13877" s="7" t="s">
        <v>23385</v>
      </c>
      <c r="I13877" s="64"/>
      <c r="J13877" s="65"/>
      <c r="K13877" s="10"/>
      <c r="L13877" s="21">
        <v>239668.02126436782</v>
      </c>
      <c r="M13877" s="68"/>
      <c r="N13877" s="4"/>
    </row>
    <row r="13878" spans="2:14">
      <c r="B13878" s="59" t="s">
        <v>37875</v>
      </c>
      <c r="C13878" s="7" t="s">
        <v>40049</v>
      </c>
      <c r="I13878" s="64"/>
      <c r="J13878" s="65"/>
      <c r="K13878" s="10"/>
      <c r="L13878" s="21">
        <v>226462.6040229885</v>
      </c>
      <c r="M13878" s="68"/>
      <c r="N13878" s="4"/>
    </row>
    <row r="13879" spans="2:14">
      <c r="B13879" s="59" t="s">
        <v>37876</v>
      </c>
      <c r="C13879" s="7" t="s">
        <v>40050</v>
      </c>
      <c r="I13879" s="64"/>
      <c r="J13879" s="65"/>
      <c r="K13879" s="10"/>
      <c r="L13879" s="21">
        <v>230144.81551724137</v>
      </c>
      <c r="M13879" s="68"/>
      <c r="N13879" s="4"/>
    </row>
    <row r="13880" spans="2:14">
      <c r="B13880" s="59" t="s">
        <v>37877</v>
      </c>
      <c r="C13880" s="7" t="s">
        <v>40051</v>
      </c>
      <c r="I13880" s="64"/>
      <c r="J13880" s="65"/>
      <c r="K13880" s="10"/>
      <c r="L13880" s="21">
        <v>235357.05287356323</v>
      </c>
      <c r="M13880" s="68"/>
      <c r="N13880" s="4"/>
    </row>
    <row r="13881" spans="2:14">
      <c r="B13881" s="59" t="s">
        <v>37878</v>
      </c>
      <c r="C13881" s="7" t="s">
        <v>40052</v>
      </c>
      <c r="I13881" s="64"/>
      <c r="J13881" s="65"/>
      <c r="K13881" s="10"/>
      <c r="L13881" s="21">
        <v>228482.33965517243</v>
      </c>
      <c r="M13881" s="68"/>
      <c r="N13881" s="4"/>
    </row>
    <row r="13882" spans="2:14">
      <c r="B13882" s="59" t="s">
        <v>37879</v>
      </c>
      <c r="C13882" s="7" t="s">
        <v>40053</v>
      </c>
      <c r="I13882" s="64"/>
      <c r="J13882" s="65"/>
      <c r="K13882" s="10"/>
      <c r="L13882" s="21">
        <v>232526.37816091953</v>
      </c>
      <c r="M13882" s="68"/>
      <c r="N13882" s="4"/>
    </row>
    <row r="13883" spans="2:14">
      <c r="B13883" s="59" t="s">
        <v>37880</v>
      </c>
      <c r="C13883" s="7" t="s">
        <v>40054</v>
      </c>
      <c r="I13883" s="64"/>
      <c r="J13883" s="65"/>
      <c r="K13883" s="10"/>
      <c r="L13883" s="21">
        <v>239041.80172413791</v>
      </c>
      <c r="M13883" s="68"/>
      <c r="N13883" s="4"/>
    </row>
    <row r="13884" spans="2:14">
      <c r="B13884" s="59" t="s">
        <v>37881</v>
      </c>
      <c r="C13884" s="7" t="s">
        <v>40055</v>
      </c>
      <c r="I13884" s="64"/>
      <c r="J13884" s="65"/>
      <c r="K13884" s="10"/>
      <c r="L13884" s="21">
        <v>257465.5459770115</v>
      </c>
      <c r="M13884" s="68"/>
      <c r="N13884" s="4"/>
    </row>
    <row r="13885" spans="2:14">
      <c r="B13885" s="59" t="s">
        <v>37882</v>
      </c>
      <c r="C13885" s="7" t="s">
        <v>40056</v>
      </c>
      <c r="I13885" s="64"/>
      <c r="J13885" s="65"/>
      <c r="K13885" s="10"/>
      <c r="L13885" s="21">
        <v>262678.29080459772</v>
      </c>
      <c r="M13885" s="68"/>
      <c r="N13885" s="4"/>
    </row>
    <row r="13886" spans="2:14">
      <c r="B13886" s="59" t="s">
        <v>37883</v>
      </c>
      <c r="C13886" s="7" t="s">
        <v>40057</v>
      </c>
      <c r="I13886" s="64"/>
      <c r="J13886" s="65"/>
      <c r="K13886" s="10"/>
      <c r="L13886" s="21">
        <v>227099.98793103447</v>
      </c>
      <c r="M13886" s="68"/>
      <c r="N13886" s="4"/>
    </row>
    <row r="13887" spans="2:14">
      <c r="B13887" s="59" t="s">
        <v>37884</v>
      </c>
      <c r="C13887" s="7" t="s">
        <v>40058</v>
      </c>
      <c r="I13887" s="64"/>
      <c r="J13887" s="65"/>
      <c r="K13887" s="10"/>
      <c r="L13887" s="21">
        <v>230667.51091954022</v>
      </c>
      <c r="M13887" s="68"/>
      <c r="N13887" s="4"/>
    </row>
    <row r="13888" spans="2:14">
      <c r="B13888" s="59" t="s">
        <v>37885</v>
      </c>
      <c r="C13888" s="7" t="s">
        <v>40059</v>
      </c>
      <c r="I13888" s="64"/>
      <c r="J13888" s="65"/>
      <c r="K13888" s="10"/>
      <c r="L13888" s="21">
        <v>236415.63793103449</v>
      </c>
      <c r="M13888" s="68"/>
      <c r="N13888" s="4"/>
    </row>
    <row r="13889" spans="2:14">
      <c r="B13889" s="59" t="s">
        <v>37886</v>
      </c>
      <c r="C13889" s="7" t="s">
        <v>40060</v>
      </c>
      <c r="I13889" s="64"/>
      <c r="J13889" s="65"/>
      <c r="K13889" s="10"/>
      <c r="L13889" s="21">
        <v>228834.0172413793</v>
      </c>
      <c r="M13889" s="68"/>
      <c r="N13889" s="4"/>
    </row>
    <row r="13890" spans="2:14">
      <c r="B13890" s="59" t="s">
        <v>37887</v>
      </c>
      <c r="C13890" s="7" t="s">
        <v>40061</v>
      </c>
      <c r="I13890" s="64"/>
      <c r="J13890" s="65"/>
      <c r="K13890" s="10"/>
      <c r="L13890" s="21">
        <v>233293.6747126437</v>
      </c>
      <c r="M13890" s="68"/>
      <c r="N13890" s="4"/>
    </row>
    <row r="13891" spans="2:14">
      <c r="B13891" s="59" t="s">
        <v>37888</v>
      </c>
      <c r="C13891" s="7" t="s">
        <v>40062</v>
      </c>
      <c r="I13891" s="64"/>
      <c r="J13891" s="65"/>
      <c r="K13891" s="10"/>
      <c r="L13891" s="21">
        <v>240478.96034482759</v>
      </c>
      <c r="M13891" s="68"/>
      <c r="N13891" s="4"/>
    </row>
    <row r="13892" spans="2:14">
      <c r="B13892" s="59" t="s">
        <v>37889</v>
      </c>
      <c r="C13892" s="7" t="s">
        <v>40063</v>
      </c>
      <c r="I13892" s="64"/>
      <c r="J13892" s="65"/>
      <c r="K13892" s="10"/>
      <c r="L13892" s="21">
        <v>260795.57241379312</v>
      </c>
      <c r="M13892" s="68"/>
      <c r="N13892" s="4"/>
    </row>
    <row r="13893" spans="2:14">
      <c r="B13893" s="59" t="s">
        <v>37890</v>
      </c>
      <c r="C13893" s="7" t="s">
        <v>40064</v>
      </c>
      <c r="I13893" s="64"/>
      <c r="J13893" s="65"/>
      <c r="K13893" s="10"/>
      <c r="L13893" s="21">
        <v>266543.69942528737</v>
      </c>
      <c r="M13893" s="68"/>
      <c r="N13893" s="4"/>
    </row>
    <row r="13894" spans="2:14">
      <c r="B13894" s="59" t="s">
        <v>37891</v>
      </c>
      <c r="C13894" s="7" t="s">
        <v>40065</v>
      </c>
      <c r="I13894" s="64"/>
      <c r="J13894" s="65"/>
      <c r="K13894" s="10"/>
      <c r="L13894" s="21">
        <v>280344.38045977009</v>
      </c>
      <c r="M13894" s="68"/>
      <c r="N13894" s="4"/>
    </row>
    <row r="13895" spans="2:14">
      <c r="B13895" s="59" t="s">
        <v>37892</v>
      </c>
      <c r="C13895" s="7" t="s">
        <v>40066</v>
      </c>
      <c r="I13895" s="64"/>
      <c r="J13895" s="65"/>
      <c r="K13895" s="10"/>
      <c r="L13895" s="21">
        <v>283911.90344827587</v>
      </c>
      <c r="M13895" s="68"/>
      <c r="N13895" s="4"/>
    </row>
    <row r="13896" spans="2:14">
      <c r="B13896" s="59" t="s">
        <v>37893</v>
      </c>
      <c r="C13896" s="7" t="s">
        <v>40067</v>
      </c>
      <c r="I13896" s="64"/>
      <c r="J13896" s="65"/>
      <c r="K13896" s="10"/>
      <c r="L13896" s="21">
        <v>289660.03045977012</v>
      </c>
      <c r="M13896" s="68"/>
      <c r="N13896" s="4"/>
    </row>
    <row r="13897" spans="2:14">
      <c r="B13897" s="59" t="s">
        <v>37894</v>
      </c>
      <c r="C13897" s="7" t="s">
        <v>40068</v>
      </c>
      <c r="I13897" s="64"/>
      <c r="J13897" s="65"/>
      <c r="K13897" s="10"/>
      <c r="L13897" s="21">
        <v>282078.91724137933</v>
      </c>
      <c r="M13897" s="68"/>
      <c r="N13897" s="4"/>
    </row>
    <row r="13898" spans="2:14">
      <c r="B13898" s="59" t="s">
        <v>37895</v>
      </c>
      <c r="C13898" s="7" t="s">
        <v>40069</v>
      </c>
      <c r="I13898" s="64"/>
      <c r="J13898" s="65"/>
      <c r="K13898" s="10"/>
      <c r="L13898" s="21">
        <v>286538.57471264369</v>
      </c>
      <c r="M13898" s="68"/>
      <c r="N13898" s="4"/>
    </row>
    <row r="13899" spans="2:14">
      <c r="B13899" s="59" t="s">
        <v>37896</v>
      </c>
      <c r="C13899" s="7" t="s">
        <v>40070</v>
      </c>
      <c r="I13899" s="64"/>
      <c r="J13899" s="65"/>
      <c r="K13899" s="10"/>
      <c r="L13899" s="21">
        <v>293723.35287356324</v>
      </c>
      <c r="M13899" s="68"/>
      <c r="N13899" s="4"/>
    </row>
    <row r="13900" spans="2:14">
      <c r="B13900" s="59" t="s">
        <v>37897</v>
      </c>
      <c r="C13900" s="7" t="s">
        <v>40071</v>
      </c>
      <c r="I13900" s="64"/>
      <c r="J13900" s="65"/>
      <c r="K13900" s="10"/>
      <c r="L13900" s="21">
        <v>314040.47241379309</v>
      </c>
      <c r="M13900" s="68"/>
      <c r="N13900" s="4"/>
    </row>
    <row r="13901" spans="2:14">
      <c r="B13901" s="59" t="s">
        <v>37898</v>
      </c>
      <c r="C13901" s="7" t="s">
        <v>40072</v>
      </c>
      <c r="I13901" s="64"/>
      <c r="J13901" s="65"/>
      <c r="K13901" s="10"/>
      <c r="L13901" s="21">
        <v>319788.59942528739</v>
      </c>
      <c r="M13901" s="68"/>
      <c r="N13901" s="4"/>
    </row>
    <row r="13902" spans="2:14">
      <c r="B13902" s="59" t="s">
        <v>23386</v>
      </c>
      <c r="C13902" s="7" t="s">
        <v>23387</v>
      </c>
      <c r="I13902" s="64"/>
      <c r="J13902" s="65"/>
      <c r="K13902" s="10"/>
      <c r="L13902" s="21">
        <v>385568.54712643678</v>
      </c>
      <c r="M13902" s="68"/>
      <c r="N13902" s="4"/>
    </row>
    <row r="13903" spans="2:14">
      <c r="B13903" s="59" t="s">
        <v>37899</v>
      </c>
      <c r="C13903" s="7" t="s">
        <v>40073</v>
      </c>
      <c r="I13903" s="64"/>
      <c r="J13903" s="65"/>
      <c r="K13903" s="10"/>
      <c r="L13903" s="21">
        <v>40735.733333333337</v>
      </c>
      <c r="M13903" s="68"/>
      <c r="N13903" s="4"/>
    </row>
    <row r="13904" spans="2:14">
      <c r="B13904" s="59" t="s">
        <v>37900</v>
      </c>
      <c r="C13904" s="7" t="s">
        <v>40074</v>
      </c>
      <c r="I13904" s="64"/>
      <c r="J13904" s="65"/>
      <c r="K13904" s="10"/>
      <c r="L13904" s="21">
        <v>47225.275862068964</v>
      </c>
      <c r="M13904" s="68"/>
      <c r="N13904" s="4"/>
    </row>
    <row r="13905" spans="2:14">
      <c r="B13905" s="59" t="s">
        <v>37901</v>
      </c>
      <c r="C13905" s="7" t="s">
        <v>40075</v>
      </c>
      <c r="I13905" s="64"/>
      <c r="J13905" s="65"/>
      <c r="K13905" s="10"/>
      <c r="L13905" s="21">
        <v>47225.275862068964</v>
      </c>
      <c r="M13905" s="68"/>
      <c r="N13905" s="4"/>
    </row>
    <row r="13906" spans="2:14">
      <c r="B13906" s="59" t="s">
        <v>37902</v>
      </c>
      <c r="C13906" s="7" t="s">
        <v>40076</v>
      </c>
      <c r="I13906" s="64"/>
      <c r="J13906" s="65"/>
      <c r="K13906" s="10"/>
      <c r="L13906" s="21">
        <v>91793.432183908051</v>
      </c>
      <c r="M13906" s="68"/>
      <c r="N13906" s="4"/>
    </row>
    <row r="13907" spans="2:14">
      <c r="B13907" s="59" t="s">
        <v>23388</v>
      </c>
      <c r="C13907" s="7" t="s">
        <v>23389</v>
      </c>
      <c r="I13907" s="64"/>
      <c r="J13907" s="65"/>
      <c r="K13907" s="10"/>
      <c r="L13907" s="21">
        <v>8431.6350574712651</v>
      </c>
      <c r="M13907" s="68"/>
      <c r="N13907" s="4"/>
    </row>
    <row r="13908" spans="2:14">
      <c r="B13908" s="59" t="s">
        <v>23390</v>
      </c>
      <c r="C13908" s="7" t="s">
        <v>23391</v>
      </c>
      <c r="I13908" s="64"/>
      <c r="J13908" s="65"/>
      <c r="K13908" s="10"/>
      <c r="L13908" s="21">
        <v>12393.463218390805</v>
      </c>
      <c r="M13908" s="68"/>
      <c r="N13908" s="4"/>
    </row>
    <row r="13909" spans="2:14">
      <c r="B13909" s="59" t="s">
        <v>23392</v>
      </c>
      <c r="C13909" s="7" t="s">
        <v>23393</v>
      </c>
      <c r="I13909" s="64"/>
      <c r="J13909" s="65"/>
      <c r="K13909" s="10"/>
      <c r="L13909" s="21">
        <v>16111.197701149425</v>
      </c>
      <c r="M13909" s="68"/>
      <c r="N13909" s="4"/>
    </row>
    <row r="13910" spans="2:14">
      <c r="B13910" s="59" t="s">
        <v>37903</v>
      </c>
      <c r="C13910" s="7" t="s">
        <v>40077</v>
      </c>
      <c r="I13910" s="64"/>
      <c r="J13910" s="65"/>
      <c r="K13910" s="10"/>
      <c r="L13910" s="21">
        <v>15336.796551724139</v>
      </c>
      <c r="M13910" s="68"/>
      <c r="N13910" s="4"/>
    </row>
    <row r="13911" spans="2:14">
      <c r="B13911" s="59" t="s">
        <v>23394</v>
      </c>
      <c r="C13911" s="7" t="s">
        <v>23395</v>
      </c>
      <c r="I13911" s="64"/>
      <c r="J13911" s="65"/>
      <c r="K13911" s="10"/>
      <c r="L13911" s="21">
        <v>19937.531034482759</v>
      </c>
      <c r="M13911" s="68"/>
      <c r="N13911" s="4"/>
    </row>
    <row r="13912" spans="2:14">
      <c r="B13912" s="59" t="s">
        <v>23396</v>
      </c>
      <c r="C13912" s="7" t="s">
        <v>23397</v>
      </c>
      <c r="I13912" s="64"/>
      <c r="J13912" s="65"/>
      <c r="K13912" s="10"/>
      <c r="L13912" s="21">
        <v>22180.554022988505</v>
      </c>
      <c r="M13912" s="68"/>
      <c r="N13912" s="4"/>
    </row>
    <row r="13913" spans="2:14">
      <c r="B13913" s="59" t="s">
        <v>37904</v>
      </c>
      <c r="C13913" s="7" t="s">
        <v>40078</v>
      </c>
      <c r="I13913" s="64"/>
      <c r="J13913" s="65"/>
      <c r="K13913" s="10"/>
      <c r="L13913" s="21">
        <v>28834.517241379308</v>
      </c>
      <c r="M13913" s="68"/>
      <c r="N13913" s="4"/>
    </row>
    <row r="13914" spans="2:14">
      <c r="B13914" s="59" t="s">
        <v>23398</v>
      </c>
      <c r="C13914" s="7" t="s">
        <v>23399</v>
      </c>
      <c r="I13914" s="64"/>
      <c r="J13914" s="65"/>
      <c r="K13914" s="10"/>
      <c r="L13914" s="21">
        <v>26717.854597701153</v>
      </c>
      <c r="M13914" s="68"/>
      <c r="N13914" s="4"/>
    </row>
    <row r="13915" spans="2:14">
      <c r="B13915" s="59" t="s">
        <v>37905</v>
      </c>
      <c r="C13915" s="7" t="s">
        <v>40079</v>
      </c>
      <c r="I13915" s="64"/>
      <c r="J13915" s="65"/>
      <c r="K13915" s="10"/>
      <c r="L13915" s="21">
        <v>1547.2798850574711</v>
      </c>
      <c r="M13915" s="68"/>
      <c r="N13915" s="4"/>
    </row>
    <row r="13916" spans="2:14">
      <c r="B13916" s="59" t="s">
        <v>37906</v>
      </c>
      <c r="C13916" s="7" t="s">
        <v>40080</v>
      </c>
      <c r="I13916" s="64"/>
      <c r="J13916" s="65"/>
      <c r="K13916" s="10"/>
      <c r="L13916" s="21">
        <v>11346.042528735634</v>
      </c>
      <c r="M13916" s="68"/>
      <c r="N13916" s="4"/>
    </row>
    <row r="13917" spans="2:14">
      <c r="B13917" s="59" t="s">
        <v>37907</v>
      </c>
      <c r="C13917" s="7" t="s">
        <v>40081</v>
      </c>
      <c r="I13917" s="64"/>
      <c r="J13917" s="65"/>
      <c r="K13917" s="10"/>
      <c r="L13917" s="21">
        <v>2316.6063218390805</v>
      </c>
      <c r="M13917" s="68"/>
      <c r="N13917" s="4"/>
    </row>
    <row r="13918" spans="2:14">
      <c r="B13918" s="59" t="s">
        <v>23400</v>
      </c>
      <c r="C13918" s="7" t="s">
        <v>23401</v>
      </c>
      <c r="I13918" s="64"/>
      <c r="J13918" s="65"/>
      <c r="K13918" s="10"/>
      <c r="L13918" s="21">
        <v>1966.4511494252874</v>
      </c>
      <c r="M13918" s="68"/>
      <c r="N13918" s="4"/>
    </row>
    <row r="13919" spans="2:14">
      <c r="B13919" s="59" t="s">
        <v>37908</v>
      </c>
      <c r="C13919" s="7" t="s">
        <v>40082</v>
      </c>
      <c r="I13919" s="64"/>
      <c r="J13919" s="65"/>
      <c r="K13919" s="10"/>
      <c r="L13919" s="21">
        <v>4141.4729885057477</v>
      </c>
      <c r="M13919" s="68"/>
      <c r="N13919" s="4"/>
    </row>
    <row r="13920" spans="2:14">
      <c r="B13920" s="59" t="s">
        <v>37909</v>
      </c>
      <c r="C13920" s="7" t="s">
        <v>40083</v>
      </c>
      <c r="I13920" s="64"/>
      <c r="J13920" s="65"/>
      <c r="K13920" s="10"/>
      <c r="L13920" s="21">
        <v>5508.0931034482765</v>
      </c>
      <c r="M13920" s="68"/>
      <c r="N13920" s="4"/>
    </row>
    <row r="13921" spans="2:14">
      <c r="B13921" s="59" t="s">
        <v>37910</v>
      </c>
      <c r="C13921" s="7" t="s">
        <v>40084</v>
      </c>
      <c r="I13921" s="64"/>
      <c r="J13921" s="65"/>
      <c r="K13921" s="10"/>
      <c r="L13921" s="21">
        <v>5177.2218390804601</v>
      </c>
      <c r="M13921" s="68"/>
      <c r="N13921" s="4"/>
    </row>
    <row r="13922" spans="2:14">
      <c r="B13922" s="59" t="s">
        <v>37911</v>
      </c>
      <c r="C13922" s="7" t="s">
        <v>40085</v>
      </c>
      <c r="I13922" s="64"/>
      <c r="J13922" s="65"/>
      <c r="K13922" s="10"/>
      <c r="L13922" s="21">
        <v>6885.3701149425287</v>
      </c>
      <c r="M13922" s="68"/>
      <c r="N13922" s="4"/>
    </row>
    <row r="13923" spans="2:14">
      <c r="B13923" s="59" t="s">
        <v>37912</v>
      </c>
      <c r="C13923" s="7" t="s">
        <v>40086</v>
      </c>
      <c r="I13923" s="64"/>
      <c r="J13923" s="65"/>
      <c r="K13923" s="10"/>
      <c r="L13923" s="21">
        <v>6546.8867816091961</v>
      </c>
      <c r="M13923" s="68"/>
      <c r="N13923" s="4"/>
    </row>
    <row r="13924" spans="2:14">
      <c r="B13924" s="59" t="s">
        <v>37913</v>
      </c>
      <c r="C13924" s="7" t="s">
        <v>40087</v>
      </c>
      <c r="I13924" s="64"/>
      <c r="J13924" s="65"/>
      <c r="K13924" s="10"/>
      <c r="L13924" s="21">
        <v>7725.2350574712646</v>
      </c>
      <c r="M13924" s="68"/>
      <c r="N13924" s="4"/>
    </row>
    <row r="13925" spans="2:14">
      <c r="B13925" s="59" t="s">
        <v>37914</v>
      </c>
      <c r="C13925" s="7" t="s">
        <v>40088</v>
      </c>
      <c r="I13925" s="64"/>
      <c r="J13925" s="65"/>
      <c r="K13925" s="10"/>
      <c r="L13925" s="21">
        <v>7725.2350574712646</v>
      </c>
      <c r="M13925" s="68"/>
      <c r="N13925" s="4"/>
    </row>
    <row r="13926" spans="2:14">
      <c r="B13926" s="59" t="s">
        <v>37915</v>
      </c>
      <c r="C13926" s="7" t="s">
        <v>40089</v>
      </c>
      <c r="I13926" s="64"/>
      <c r="J13926" s="65"/>
      <c r="K13926" s="10"/>
      <c r="L13926" s="21">
        <v>7725.2350574712646</v>
      </c>
      <c r="M13926" s="68"/>
      <c r="N13926" s="4"/>
    </row>
    <row r="13927" spans="2:14">
      <c r="B13927" s="59" t="s">
        <v>37916</v>
      </c>
      <c r="C13927" s="7" t="s">
        <v>40090</v>
      </c>
      <c r="I13927" s="64"/>
      <c r="J13927" s="65"/>
      <c r="K13927" s="10"/>
      <c r="L13927" s="21">
        <v>7725.2350574712646</v>
      </c>
      <c r="M13927" s="68"/>
      <c r="N13927" s="4"/>
    </row>
    <row r="13928" spans="2:14">
      <c r="B13928" s="59" t="s">
        <v>37917</v>
      </c>
      <c r="C13928" s="7" t="s">
        <v>40091</v>
      </c>
      <c r="I13928" s="64"/>
      <c r="J13928" s="65"/>
      <c r="K13928" s="10"/>
      <c r="L13928" s="21">
        <v>7725.2350574712646</v>
      </c>
      <c r="M13928" s="68"/>
      <c r="N13928" s="4"/>
    </row>
    <row r="13929" spans="2:14">
      <c r="B13929" s="59" t="s">
        <v>37918</v>
      </c>
      <c r="C13929" s="7" t="s">
        <v>40092</v>
      </c>
      <c r="I13929" s="64"/>
      <c r="J13929" s="65"/>
      <c r="K13929" s="10"/>
      <c r="L13929" s="21">
        <v>7725.2350574712646</v>
      </c>
      <c r="M13929" s="68"/>
      <c r="N13929" s="4"/>
    </row>
    <row r="13930" spans="2:14">
      <c r="B13930" s="59" t="s">
        <v>37919</v>
      </c>
      <c r="C13930" s="7" t="s">
        <v>40093</v>
      </c>
      <c r="I13930" s="64"/>
      <c r="J13930" s="65"/>
      <c r="K13930" s="10"/>
      <c r="L13930" s="21">
        <v>7725.2350574712646</v>
      </c>
      <c r="M13930" s="68"/>
      <c r="N13930" s="4"/>
    </row>
    <row r="13931" spans="2:14">
      <c r="B13931" s="59" t="s">
        <v>37920</v>
      </c>
      <c r="C13931" s="7" t="s">
        <v>40094</v>
      </c>
      <c r="I13931" s="64"/>
      <c r="J13931" s="65"/>
      <c r="K13931" s="10"/>
      <c r="L13931" s="21">
        <v>6546.8867816091961</v>
      </c>
      <c r="M13931" s="68"/>
      <c r="N13931" s="4"/>
    </row>
    <row r="13932" spans="2:14">
      <c r="B13932" s="59" t="s">
        <v>37921</v>
      </c>
      <c r="C13932" s="7" t="s">
        <v>40095</v>
      </c>
      <c r="I13932" s="64"/>
      <c r="J13932" s="65"/>
      <c r="K13932" s="10"/>
      <c r="L13932" s="21">
        <v>6546.8867816091961</v>
      </c>
      <c r="M13932" s="68"/>
      <c r="N13932" s="4"/>
    </row>
    <row r="13933" spans="2:14">
      <c r="B13933" s="59" t="s">
        <v>37922</v>
      </c>
      <c r="C13933" s="7" t="s">
        <v>40096</v>
      </c>
      <c r="I13933" s="64"/>
      <c r="J13933" s="65"/>
      <c r="K13933" s="10"/>
      <c r="L13933" s="21">
        <v>7637.95</v>
      </c>
      <c r="M13933" s="68"/>
      <c r="N13933" s="4"/>
    </row>
    <row r="13934" spans="2:14">
      <c r="B13934" s="59" t="s">
        <v>37923</v>
      </c>
      <c r="C13934" s="7" t="s">
        <v>40097</v>
      </c>
      <c r="I13934" s="64"/>
      <c r="J13934" s="65"/>
      <c r="K13934" s="10"/>
      <c r="L13934" s="21">
        <v>9165.4385057471263</v>
      </c>
      <c r="M13934" s="68"/>
      <c r="N13934" s="4"/>
    </row>
    <row r="13935" spans="2:14">
      <c r="B13935" s="59" t="s">
        <v>37924</v>
      </c>
      <c r="C13935" s="7" t="s">
        <v>40098</v>
      </c>
      <c r="I13935" s="64"/>
      <c r="J13935" s="65"/>
      <c r="K13935" s="10"/>
      <c r="L13935" s="21">
        <v>9165.4385057471263</v>
      </c>
      <c r="M13935" s="68"/>
      <c r="N13935" s="4"/>
    </row>
    <row r="13936" spans="2:14">
      <c r="B13936" s="59" t="s">
        <v>37925</v>
      </c>
      <c r="C13936" s="7" t="s">
        <v>40099</v>
      </c>
      <c r="I13936" s="64"/>
      <c r="J13936" s="65"/>
      <c r="K13936" s="10"/>
      <c r="L13936" s="21">
        <v>9165.4385057471263</v>
      </c>
      <c r="M13936" s="68"/>
      <c r="N13936" s="4"/>
    </row>
    <row r="13937" spans="2:14">
      <c r="B13937" s="59" t="s">
        <v>37926</v>
      </c>
      <c r="C13937" s="7" t="s">
        <v>40100</v>
      </c>
      <c r="I13937" s="64"/>
      <c r="J13937" s="65"/>
      <c r="K13937" s="10"/>
      <c r="L13937" s="21">
        <v>9165.4385057471263</v>
      </c>
      <c r="M13937" s="68"/>
      <c r="N13937" s="4"/>
    </row>
    <row r="13938" spans="2:14">
      <c r="B13938" s="59" t="s">
        <v>37927</v>
      </c>
      <c r="C13938" s="7" t="s">
        <v>40101</v>
      </c>
      <c r="I13938" s="64"/>
      <c r="J13938" s="65"/>
      <c r="K13938" s="10"/>
      <c r="L13938" s="21">
        <v>9165.4385057471263</v>
      </c>
      <c r="M13938" s="68"/>
      <c r="N13938" s="4"/>
    </row>
    <row r="13939" spans="2:14">
      <c r="B13939" s="59" t="s">
        <v>37928</v>
      </c>
      <c r="C13939" s="7" t="s">
        <v>40102</v>
      </c>
      <c r="I13939" s="64"/>
      <c r="J13939" s="65"/>
      <c r="K13939" s="10"/>
      <c r="L13939" s="21">
        <v>9165.4385057471263</v>
      </c>
      <c r="M13939" s="68"/>
      <c r="N13939" s="4"/>
    </row>
    <row r="13940" spans="2:14">
      <c r="B13940" s="59" t="s">
        <v>37929</v>
      </c>
      <c r="C13940" s="7" t="s">
        <v>40103</v>
      </c>
      <c r="I13940" s="64"/>
      <c r="J13940" s="65"/>
      <c r="K13940" s="10"/>
      <c r="L13940" s="21">
        <v>7637.95</v>
      </c>
      <c r="M13940" s="68"/>
      <c r="N13940" s="4"/>
    </row>
    <row r="13941" spans="2:14">
      <c r="B13941" s="59" t="s">
        <v>37930</v>
      </c>
      <c r="C13941" s="7" t="s">
        <v>40104</v>
      </c>
      <c r="I13941" s="64"/>
      <c r="J13941" s="65"/>
      <c r="K13941" s="10"/>
      <c r="L13941" s="21">
        <v>4987.9350574712644</v>
      </c>
      <c r="M13941" s="68"/>
      <c r="N13941" s="4"/>
    </row>
    <row r="13942" spans="2:14">
      <c r="B13942" s="59" t="s">
        <v>37931</v>
      </c>
      <c r="C13942" s="7" t="s">
        <v>40105</v>
      </c>
      <c r="I13942" s="64"/>
      <c r="J13942" s="65"/>
      <c r="K13942" s="10"/>
      <c r="L13942" s="21">
        <v>5985.6235632183916</v>
      </c>
      <c r="M13942" s="68"/>
      <c r="N13942" s="4"/>
    </row>
    <row r="13943" spans="2:14">
      <c r="B13943" s="59" t="s">
        <v>37932</v>
      </c>
      <c r="C13943" s="7" t="s">
        <v>40106</v>
      </c>
      <c r="I13943" s="64"/>
      <c r="J13943" s="65"/>
      <c r="K13943" s="10"/>
      <c r="L13943" s="21">
        <v>5985.6235632183916</v>
      </c>
      <c r="M13943" s="68"/>
      <c r="N13943" s="4"/>
    </row>
    <row r="13944" spans="2:14">
      <c r="B13944" s="59" t="s">
        <v>23402</v>
      </c>
      <c r="C13944" s="7" t="s">
        <v>23403</v>
      </c>
      <c r="I13944" s="64"/>
      <c r="J13944" s="65"/>
      <c r="K13944" s="10"/>
      <c r="L13944" s="21">
        <v>5985.6235632183916</v>
      </c>
      <c r="M13944" s="68"/>
      <c r="N13944" s="4"/>
    </row>
    <row r="13945" spans="2:14">
      <c r="B13945" s="59" t="s">
        <v>37933</v>
      </c>
      <c r="C13945" s="7" t="s">
        <v>40107</v>
      </c>
      <c r="I13945" s="64"/>
      <c r="J13945" s="65"/>
      <c r="K13945" s="10"/>
      <c r="L13945" s="21">
        <v>5985.6235632183916</v>
      </c>
      <c r="M13945" s="68"/>
      <c r="N13945" s="4"/>
    </row>
    <row r="13946" spans="2:14">
      <c r="B13946" s="59" t="s">
        <v>37934</v>
      </c>
      <c r="C13946" s="7" t="s">
        <v>40108</v>
      </c>
      <c r="I13946" s="64"/>
      <c r="J13946" s="65"/>
      <c r="K13946" s="10"/>
      <c r="L13946" s="21">
        <v>5985.6235632183916</v>
      </c>
      <c r="M13946" s="68"/>
      <c r="N13946" s="4"/>
    </row>
    <row r="13947" spans="2:14">
      <c r="B13947" s="59" t="s">
        <v>23404</v>
      </c>
      <c r="C13947" s="7" t="s">
        <v>23405</v>
      </c>
      <c r="I13947" s="64"/>
      <c r="J13947" s="65"/>
      <c r="K13947" s="10"/>
      <c r="L13947" s="21">
        <v>5985.6235632183916</v>
      </c>
      <c r="M13947" s="68"/>
      <c r="N13947" s="4"/>
    </row>
    <row r="13948" spans="2:14">
      <c r="B13948" s="59" t="s">
        <v>37935</v>
      </c>
      <c r="C13948" s="7" t="s">
        <v>40109</v>
      </c>
      <c r="I13948" s="64"/>
      <c r="J13948" s="65"/>
      <c r="K13948" s="10"/>
      <c r="L13948" s="21">
        <v>4589.0626436781613</v>
      </c>
      <c r="M13948" s="68"/>
      <c r="N13948" s="4"/>
    </row>
    <row r="13949" spans="2:14">
      <c r="B13949" s="59" t="s">
        <v>23406</v>
      </c>
      <c r="C13949" s="7" t="s">
        <v>23407</v>
      </c>
      <c r="I13949" s="64"/>
      <c r="J13949" s="65"/>
      <c r="K13949" s="10"/>
      <c r="L13949" s="21">
        <v>5985.6235632183916</v>
      </c>
      <c r="M13949" s="68"/>
      <c r="N13949" s="4"/>
    </row>
    <row r="13950" spans="2:14">
      <c r="B13950" s="59" t="s">
        <v>37936</v>
      </c>
      <c r="C13950" s="7" t="s">
        <v>40110</v>
      </c>
      <c r="I13950" s="64"/>
      <c r="J13950" s="65"/>
      <c r="K13950" s="10"/>
      <c r="L13950" s="21">
        <v>3810.6017241379313</v>
      </c>
      <c r="M13950" s="68"/>
      <c r="N13950" s="4"/>
    </row>
    <row r="13951" spans="2:14">
      <c r="B13951" s="59" t="s">
        <v>37937</v>
      </c>
      <c r="C13951" s="7" t="s">
        <v>40111</v>
      </c>
      <c r="I13951" s="64"/>
      <c r="J13951" s="65"/>
      <c r="K13951" s="10"/>
      <c r="L13951" s="21">
        <v>3943.0517241379312</v>
      </c>
      <c r="M13951" s="68"/>
      <c r="N13951" s="4"/>
    </row>
    <row r="13952" spans="2:14">
      <c r="B13952" s="59" t="s">
        <v>37938</v>
      </c>
      <c r="C13952" s="7" t="s">
        <v>40112</v>
      </c>
      <c r="I13952" s="64"/>
      <c r="J13952" s="65"/>
      <c r="K13952" s="10"/>
      <c r="L13952" s="21">
        <v>4987.9350574712644</v>
      </c>
      <c r="M13952" s="68"/>
      <c r="N13952" s="4"/>
    </row>
    <row r="13953" spans="2:14">
      <c r="B13953" s="59" t="s">
        <v>37939</v>
      </c>
      <c r="C13953" s="7" t="s">
        <v>40113</v>
      </c>
      <c r="I13953" s="64"/>
      <c r="J13953" s="65"/>
      <c r="K13953" s="10"/>
      <c r="L13953" s="21">
        <v>4987.9350574712644</v>
      </c>
      <c r="M13953" s="68"/>
      <c r="N13953" s="4"/>
    </row>
    <row r="13954" spans="2:14">
      <c r="B13954" s="59" t="s">
        <v>37940</v>
      </c>
      <c r="C13954" s="7" t="s">
        <v>40114</v>
      </c>
      <c r="I13954" s="64"/>
      <c r="J13954" s="65"/>
      <c r="K13954" s="10"/>
      <c r="L13954" s="21">
        <v>5579.6465517241386</v>
      </c>
      <c r="M13954" s="68"/>
      <c r="N13954" s="4"/>
    </row>
    <row r="13955" spans="2:14">
      <c r="B13955" s="59" t="s">
        <v>37941</v>
      </c>
      <c r="C13955" s="7" t="s">
        <v>40115</v>
      </c>
      <c r="I13955" s="64"/>
      <c r="J13955" s="65"/>
      <c r="K13955" s="10"/>
      <c r="L13955" s="21">
        <v>6695.5758620689658</v>
      </c>
      <c r="M13955" s="68"/>
      <c r="N13955" s="4"/>
    </row>
    <row r="13956" spans="2:14">
      <c r="B13956" s="59" t="s">
        <v>37942</v>
      </c>
      <c r="C13956" s="7" t="s">
        <v>40116</v>
      </c>
      <c r="I13956" s="64"/>
      <c r="J13956" s="65"/>
      <c r="K13956" s="10"/>
      <c r="L13956" s="21">
        <v>6695.5758620689658</v>
      </c>
      <c r="M13956" s="68"/>
      <c r="N13956" s="4"/>
    </row>
    <row r="13957" spans="2:14">
      <c r="B13957" s="59" t="s">
        <v>37943</v>
      </c>
      <c r="C13957" s="7" t="s">
        <v>40117</v>
      </c>
      <c r="I13957" s="64"/>
      <c r="J13957" s="65"/>
      <c r="K13957" s="10"/>
      <c r="L13957" s="21">
        <v>6695.5758620689658</v>
      </c>
      <c r="M13957" s="68"/>
      <c r="N13957" s="4"/>
    </row>
    <row r="13958" spans="2:14">
      <c r="B13958" s="59" t="s">
        <v>37944</v>
      </c>
      <c r="C13958" s="7" t="s">
        <v>40118</v>
      </c>
      <c r="I13958" s="64"/>
      <c r="J13958" s="65"/>
      <c r="K13958" s="10"/>
      <c r="L13958" s="21">
        <v>6695.5758620689658</v>
      </c>
      <c r="M13958" s="68"/>
      <c r="N13958" s="4"/>
    </row>
    <row r="13959" spans="2:14">
      <c r="B13959" s="59" t="s">
        <v>37945</v>
      </c>
      <c r="C13959" s="7" t="s">
        <v>40119</v>
      </c>
      <c r="I13959" s="64"/>
      <c r="J13959" s="65"/>
      <c r="K13959" s="10"/>
      <c r="L13959" s="21">
        <v>6695.5758620689658</v>
      </c>
      <c r="M13959" s="68"/>
      <c r="N13959" s="4"/>
    </row>
    <row r="13960" spans="2:14">
      <c r="B13960" s="59" t="s">
        <v>37946</v>
      </c>
      <c r="C13960" s="7" t="s">
        <v>40120</v>
      </c>
      <c r="I13960" s="64"/>
      <c r="J13960" s="65"/>
      <c r="K13960" s="10"/>
      <c r="L13960" s="21">
        <v>6695.5758620689658</v>
      </c>
      <c r="M13960" s="68"/>
      <c r="N13960" s="4"/>
    </row>
    <row r="13961" spans="2:14">
      <c r="B13961" s="59" t="s">
        <v>37947</v>
      </c>
      <c r="C13961" s="7" t="s">
        <v>40121</v>
      </c>
      <c r="I13961" s="64"/>
      <c r="J13961" s="65"/>
      <c r="K13961" s="10"/>
      <c r="L13961" s="21">
        <v>6695.5758620689658</v>
      </c>
      <c r="M13961" s="68"/>
      <c r="N13961" s="4"/>
    </row>
    <row r="13962" spans="2:14">
      <c r="B13962" s="59" t="s">
        <v>37948</v>
      </c>
      <c r="C13962" s="7" t="s">
        <v>40122</v>
      </c>
      <c r="I13962" s="64"/>
      <c r="J13962" s="65"/>
      <c r="K13962" s="10"/>
      <c r="L13962" s="21">
        <v>5579.6465517241386</v>
      </c>
      <c r="M13962" s="68"/>
      <c r="N13962" s="4"/>
    </row>
    <row r="13963" spans="2:14">
      <c r="B13963" s="59" t="s">
        <v>37949</v>
      </c>
      <c r="C13963" s="7" t="s">
        <v>40123</v>
      </c>
      <c r="I13963" s="64"/>
      <c r="J13963" s="65"/>
      <c r="K13963" s="10"/>
      <c r="L13963" s="21">
        <v>5579.6465517241386</v>
      </c>
      <c r="M13963" s="68"/>
      <c r="N13963" s="4"/>
    </row>
    <row r="13964" spans="2:14">
      <c r="B13964" s="59" t="s">
        <v>37950</v>
      </c>
      <c r="C13964" s="7" t="s">
        <v>40124</v>
      </c>
      <c r="I13964" s="64"/>
      <c r="J13964" s="65"/>
      <c r="K13964" s="10"/>
      <c r="L13964" s="21">
        <v>9072.5712643678162</v>
      </c>
      <c r="M13964" s="68"/>
      <c r="N13964" s="4"/>
    </row>
    <row r="13965" spans="2:14">
      <c r="B13965" s="59" t="s">
        <v>37951</v>
      </c>
      <c r="C13965" s="7" t="s">
        <v>40125</v>
      </c>
      <c r="I13965" s="64"/>
      <c r="J13965" s="65"/>
      <c r="K13965" s="10"/>
      <c r="L13965" s="21">
        <v>10705.613793103448</v>
      </c>
      <c r="M13965" s="68"/>
      <c r="N13965" s="4"/>
    </row>
    <row r="13966" spans="2:14">
      <c r="B13966" s="59" t="s">
        <v>37952</v>
      </c>
      <c r="C13966" s="7" t="s">
        <v>40126</v>
      </c>
      <c r="I13966" s="64"/>
      <c r="J13966" s="65"/>
      <c r="K13966" s="10"/>
      <c r="L13966" s="21">
        <v>10705.613793103448</v>
      </c>
      <c r="M13966" s="68"/>
      <c r="N13966" s="4"/>
    </row>
    <row r="13967" spans="2:14">
      <c r="B13967" s="59" t="s">
        <v>37953</v>
      </c>
      <c r="C13967" s="7" t="s">
        <v>40127</v>
      </c>
      <c r="I13967" s="64"/>
      <c r="J13967" s="65"/>
      <c r="K13967" s="10"/>
      <c r="L13967" s="21">
        <v>10705.613793103448</v>
      </c>
      <c r="M13967" s="68"/>
      <c r="N13967" s="4"/>
    </row>
    <row r="13968" spans="2:14">
      <c r="B13968" s="59" t="s">
        <v>37954</v>
      </c>
      <c r="C13968" s="7" t="s">
        <v>40128</v>
      </c>
      <c r="I13968" s="64"/>
      <c r="J13968" s="65"/>
      <c r="K13968" s="10"/>
      <c r="L13968" s="21">
        <v>10705.613793103448</v>
      </c>
      <c r="M13968" s="68"/>
      <c r="N13968" s="4"/>
    </row>
    <row r="13969" spans="2:14">
      <c r="B13969" s="59" t="s">
        <v>37955</v>
      </c>
      <c r="C13969" s="7" t="s">
        <v>40129</v>
      </c>
      <c r="I13969" s="64"/>
      <c r="J13969" s="65"/>
      <c r="K13969" s="10"/>
      <c r="L13969" s="21">
        <v>10705.613793103448</v>
      </c>
      <c r="M13969" s="68"/>
      <c r="N13969" s="4"/>
    </row>
    <row r="13970" spans="2:14">
      <c r="B13970" s="59" t="s">
        <v>37956</v>
      </c>
      <c r="C13970" s="7" t="s">
        <v>40130</v>
      </c>
      <c r="I13970" s="64"/>
      <c r="J13970" s="65"/>
      <c r="K13970" s="10"/>
      <c r="L13970" s="21">
        <v>10705.613793103448</v>
      </c>
      <c r="M13970" s="68"/>
      <c r="N13970" s="4"/>
    </row>
    <row r="13971" spans="2:14">
      <c r="B13971" s="59" t="s">
        <v>37957</v>
      </c>
      <c r="C13971" s="7" t="s">
        <v>40131</v>
      </c>
      <c r="I13971" s="64"/>
      <c r="J13971" s="65"/>
      <c r="K13971" s="10"/>
      <c r="L13971" s="21">
        <v>9072.5712643678162</v>
      </c>
      <c r="M13971" s="68"/>
      <c r="N13971" s="4"/>
    </row>
    <row r="13972" spans="2:14">
      <c r="B13972" s="59" t="s">
        <v>37958</v>
      </c>
      <c r="C13972" s="7" t="s">
        <v>40132</v>
      </c>
      <c r="I13972" s="64"/>
      <c r="J13972" s="65"/>
      <c r="K13972" s="10"/>
      <c r="L13972" s="21">
        <v>9072.5712643678162</v>
      </c>
      <c r="M13972" s="68"/>
      <c r="N13972" s="4"/>
    </row>
    <row r="13973" spans="2:14">
      <c r="B13973" s="59" t="s">
        <v>37959</v>
      </c>
      <c r="C13973" s="7" t="s">
        <v>40133</v>
      </c>
      <c r="I13973" s="64"/>
      <c r="J13973" s="65"/>
      <c r="K13973" s="10"/>
      <c r="L13973" s="21">
        <v>19118.979885057473</v>
      </c>
      <c r="M13973" s="68"/>
      <c r="N13973" s="4"/>
    </row>
    <row r="13974" spans="2:14">
      <c r="B13974" s="59" t="s">
        <v>23408</v>
      </c>
      <c r="C13974" s="7" t="s">
        <v>23409</v>
      </c>
      <c r="I13974" s="64"/>
      <c r="J13974" s="65"/>
      <c r="K13974" s="10"/>
      <c r="L13974" s="21">
        <v>82.210344827586198</v>
      </c>
      <c r="M13974" s="68"/>
      <c r="N13974" s="4"/>
    </row>
    <row r="13975" spans="2:14">
      <c r="B13975" s="59" t="s">
        <v>23410</v>
      </c>
      <c r="C13975" s="7" t="s">
        <v>23411</v>
      </c>
      <c r="I13975" s="64"/>
      <c r="J13975" s="65"/>
      <c r="K13975" s="10"/>
      <c r="L13975" s="21">
        <v>82.210344827586198</v>
      </c>
      <c r="M13975" s="68"/>
      <c r="N13975" s="4"/>
    </row>
    <row r="13976" spans="2:14">
      <c r="B13976" s="59" t="s">
        <v>23412</v>
      </c>
      <c r="C13976" s="7" t="s">
        <v>23413</v>
      </c>
      <c r="I13976" s="64"/>
      <c r="J13976" s="65"/>
      <c r="K13976" s="10"/>
      <c r="L13976" s="21">
        <v>82.210344827586198</v>
      </c>
      <c r="M13976" s="68"/>
      <c r="N13976" s="4"/>
    </row>
    <row r="13977" spans="2:14">
      <c r="B13977" s="59" t="s">
        <v>23414</v>
      </c>
      <c r="C13977" s="7" t="s">
        <v>23415</v>
      </c>
      <c r="I13977" s="64"/>
      <c r="J13977" s="65"/>
      <c r="K13977" s="10"/>
      <c r="L13977" s="21">
        <v>2084.184482758621</v>
      </c>
      <c r="M13977" s="68"/>
      <c r="N13977" s="4"/>
    </row>
    <row r="13978" spans="2:14">
      <c r="B13978" s="59" t="s">
        <v>37960</v>
      </c>
      <c r="C13978" s="7" t="s">
        <v>40134</v>
      </c>
      <c r="I13978" s="64"/>
      <c r="J13978" s="65"/>
      <c r="K13978" s="10"/>
      <c r="L13978" s="21">
        <v>2084.184482758621</v>
      </c>
      <c r="M13978" s="68"/>
      <c r="N13978" s="4"/>
    </row>
    <row r="13979" spans="2:14">
      <c r="B13979" s="59" t="s">
        <v>23416</v>
      </c>
      <c r="C13979" s="7" t="s">
        <v>23417</v>
      </c>
      <c r="I13979" s="64"/>
      <c r="J13979" s="65"/>
      <c r="K13979" s="10"/>
      <c r="L13979" s="21">
        <v>2498.7885057471262</v>
      </c>
      <c r="M13979" s="68"/>
      <c r="N13979" s="4"/>
    </row>
    <row r="13980" spans="2:14">
      <c r="B13980" s="59" t="s">
        <v>23418</v>
      </c>
      <c r="C13980" s="7" t="s">
        <v>23419</v>
      </c>
      <c r="I13980" s="64"/>
      <c r="J13980" s="65"/>
      <c r="K13980" s="10"/>
      <c r="L13980" s="21">
        <v>82.210344827586198</v>
      </c>
      <c r="M13980" s="68"/>
      <c r="N13980" s="4"/>
    </row>
    <row r="13981" spans="2:14">
      <c r="B13981" s="59" t="s">
        <v>37961</v>
      </c>
      <c r="C13981" s="7" t="s">
        <v>40135</v>
      </c>
      <c r="I13981" s="64"/>
      <c r="J13981" s="65"/>
      <c r="K13981" s="10"/>
      <c r="L13981" s="21">
        <v>1016.4649425287357</v>
      </c>
      <c r="M13981" s="68"/>
      <c r="N13981" s="4"/>
    </row>
    <row r="13982" spans="2:14">
      <c r="B13982" s="59" t="s">
        <v>37962</v>
      </c>
      <c r="C13982" s="7" t="s">
        <v>40136</v>
      </c>
      <c r="I13982" s="64"/>
      <c r="J13982" s="65"/>
      <c r="K13982" s="10"/>
      <c r="L13982" s="21">
        <v>1016.4649425287357</v>
      </c>
      <c r="M13982" s="68"/>
      <c r="N13982" s="4"/>
    </row>
    <row r="13983" spans="2:14">
      <c r="B13983" s="59" t="s">
        <v>37963</v>
      </c>
      <c r="C13983" s="7" t="s">
        <v>40137</v>
      </c>
      <c r="I13983" s="64"/>
      <c r="J13983" s="65"/>
      <c r="K13983" s="10"/>
      <c r="L13983" s="21">
        <v>1491.9655172413793</v>
      </c>
      <c r="M13983" s="68"/>
      <c r="N13983" s="4"/>
    </row>
    <row r="13984" spans="2:14">
      <c r="B13984" s="59" t="s">
        <v>37964</v>
      </c>
      <c r="C13984" s="7" t="s">
        <v>40138</v>
      </c>
      <c r="I13984" s="64"/>
      <c r="J13984" s="65"/>
      <c r="K13984" s="10"/>
      <c r="L13984" s="21">
        <v>1491.9655172413793</v>
      </c>
      <c r="M13984" s="68"/>
      <c r="N13984" s="4"/>
    </row>
    <row r="13985" spans="2:14">
      <c r="B13985" s="59" t="s">
        <v>37965</v>
      </c>
      <c r="C13985" s="7" t="s">
        <v>40139</v>
      </c>
      <c r="I13985" s="64"/>
      <c r="J13985" s="65"/>
      <c r="K13985" s="10"/>
      <c r="L13985" s="21">
        <v>1491.9655172413793</v>
      </c>
      <c r="M13985" s="68"/>
      <c r="N13985" s="4"/>
    </row>
    <row r="13986" spans="2:14">
      <c r="B13986" s="59" t="s">
        <v>37966</v>
      </c>
      <c r="C13986" s="7" t="s">
        <v>40140</v>
      </c>
      <c r="I13986" s="64"/>
      <c r="J13986" s="65"/>
      <c r="K13986" s="10"/>
      <c r="L13986" s="21">
        <v>1491.9655172413793</v>
      </c>
      <c r="M13986" s="68"/>
      <c r="N13986" s="4"/>
    </row>
    <row r="13987" spans="2:14">
      <c r="B13987" s="59" t="s">
        <v>37967</v>
      </c>
      <c r="C13987" s="7" t="s">
        <v>40141</v>
      </c>
      <c r="I13987" s="64"/>
      <c r="J13987" s="65"/>
      <c r="K13987" s="10"/>
      <c r="L13987" s="21">
        <v>1491.9655172413793</v>
      </c>
      <c r="M13987" s="68"/>
      <c r="N13987" s="4"/>
    </row>
    <row r="13988" spans="2:14">
      <c r="B13988" s="59" t="s">
        <v>37968</v>
      </c>
      <c r="C13988" s="7" t="s">
        <v>40142</v>
      </c>
      <c r="I13988" s="64"/>
      <c r="J13988" s="65"/>
      <c r="K13988" s="10"/>
      <c r="L13988" s="21">
        <v>1621.8781609195403</v>
      </c>
      <c r="M13988" s="68"/>
      <c r="N13988" s="4"/>
    </row>
    <row r="13989" spans="2:14">
      <c r="B13989" s="59" t="s">
        <v>37969</v>
      </c>
      <c r="C13989" s="7" t="s">
        <v>40143</v>
      </c>
      <c r="I13989" s="64"/>
      <c r="J13989" s="65"/>
      <c r="K13989" s="10"/>
      <c r="L13989" s="21">
        <v>1621.8781609195403</v>
      </c>
      <c r="M13989" s="68"/>
      <c r="N13989" s="4"/>
    </row>
    <row r="13990" spans="2:14">
      <c r="B13990" s="59" t="s">
        <v>37970</v>
      </c>
      <c r="C13990" s="7" t="s">
        <v>40144</v>
      </c>
      <c r="I13990" s="64"/>
      <c r="J13990" s="65"/>
      <c r="K13990" s="10"/>
      <c r="L13990" s="21">
        <v>1621.8781609195403</v>
      </c>
      <c r="M13990" s="68"/>
      <c r="N13990" s="4"/>
    </row>
    <row r="13991" spans="2:14">
      <c r="B13991" s="59" t="s">
        <v>37971</v>
      </c>
      <c r="C13991" s="7" t="s">
        <v>40145</v>
      </c>
      <c r="I13991" s="64"/>
      <c r="J13991" s="65"/>
      <c r="K13991" s="10"/>
      <c r="L13991" s="21">
        <v>2350.6068965517243</v>
      </c>
      <c r="M13991" s="68"/>
      <c r="N13991" s="4"/>
    </row>
    <row r="13992" spans="2:14">
      <c r="B13992" s="59" t="s">
        <v>37972</v>
      </c>
      <c r="C13992" s="7" t="s">
        <v>40146</v>
      </c>
      <c r="I13992" s="64"/>
      <c r="J13992" s="65"/>
      <c r="K13992" s="10"/>
      <c r="L13992" s="21">
        <v>21590.872413793106</v>
      </c>
      <c r="M13992" s="68"/>
      <c r="N13992" s="4"/>
    </row>
    <row r="13993" spans="2:14">
      <c r="B13993" s="59" t="s">
        <v>37973</v>
      </c>
      <c r="C13993" s="7" t="s">
        <v>40147</v>
      </c>
      <c r="I13993" s="64"/>
      <c r="J13993" s="65"/>
      <c r="K13993" s="10"/>
      <c r="L13993" s="21">
        <v>22790.53448275862</v>
      </c>
      <c r="M13993" s="68"/>
      <c r="N13993" s="4"/>
    </row>
    <row r="13994" spans="2:14">
      <c r="B13994" s="59" t="s">
        <v>23420</v>
      </c>
      <c r="C13994" s="7" t="s">
        <v>23421</v>
      </c>
      <c r="I13994" s="64"/>
      <c r="J13994" s="65"/>
      <c r="K13994" s="10"/>
      <c r="L13994" s="21">
        <v>28487.914367816091</v>
      </c>
      <c r="M13994" s="68"/>
      <c r="N13994" s="4"/>
    </row>
    <row r="13995" spans="2:14">
      <c r="B13995" s="59" t="s">
        <v>37974</v>
      </c>
      <c r="C13995" s="7" t="s">
        <v>40148</v>
      </c>
      <c r="I13995" s="64"/>
      <c r="J13995" s="65"/>
      <c r="K13995" s="10"/>
      <c r="L13995" s="21">
        <v>24733.641954022991</v>
      </c>
      <c r="M13995" s="68"/>
      <c r="N13995" s="4"/>
    </row>
    <row r="13996" spans="2:14">
      <c r="B13996" s="59" t="s">
        <v>37975</v>
      </c>
      <c r="C13996" s="7" t="s">
        <v>40149</v>
      </c>
      <c r="I13996" s="64"/>
      <c r="J13996" s="65"/>
      <c r="K13996" s="10"/>
      <c r="L13996" s="21">
        <v>29927.102873563217</v>
      </c>
      <c r="M13996" s="68"/>
      <c r="N13996" s="4"/>
    </row>
    <row r="13997" spans="2:14">
      <c r="B13997" s="59" t="s">
        <v>37976</v>
      </c>
      <c r="C13997" s="7" t="s">
        <v>40150</v>
      </c>
      <c r="I13997" s="64"/>
      <c r="J13997" s="65"/>
      <c r="K13997" s="10"/>
      <c r="L13997" s="21">
        <v>10478.774137931034</v>
      </c>
      <c r="M13997" s="68"/>
      <c r="N13997" s="4"/>
    </row>
    <row r="13998" spans="2:14">
      <c r="B13998" s="59" t="s">
        <v>37977</v>
      </c>
      <c r="C13998" s="7" t="s">
        <v>40151</v>
      </c>
      <c r="I13998" s="64"/>
      <c r="J13998" s="65"/>
      <c r="K13998" s="10"/>
      <c r="L13998" s="21">
        <v>14405.079310344827</v>
      </c>
      <c r="M13998" s="68"/>
      <c r="N13998" s="4"/>
    </row>
    <row r="13999" spans="2:14">
      <c r="B13999" s="59" t="s">
        <v>37978</v>
      </c>
      <c r="C13999" s="7" t="s">
        <v>40152</v>
      </c>
      <c r="I13999" s="64"/>
      <c r="J13999" s="65"/>
      <c r="K13999" s="10"/>
      <c r="L13999" s="21">
        <v>3929.8574712643681</v>
      </c>
      <c r="M13999" s="68"/>
      <c r="N13999" s="4"/>
    </row>
    <row r="14000" spans="2:14">
      <c r="B14000" s="59" t="s">
        <v>37979</v>
      </c>
      <c r="C14000" s="7" t="s">
        <v>40153</v>
      </c>
      <c r="I14000" s="64"/>
      <c r="J14000" s="65"/>
      <c r="K14000" s="10"/>
      <c r="L14000" s="21">
        <v>2853.5109195402301</v>
      </c>
      <c r="M14000" s="68"/>
      <c r="N14000" s="4"/>
    </row>
    <row r="14001" spans="2:14">
      <c r="B14001" s="59" t="s">
        <v>37980</v>
      </c>
      <c r="C14001" s="7" t="s">
        <v>40154</v>
      </c>
      <c r="I14001" s="64"/>
      <c r="J14001" s="65"/>
      <c r="K14001" s="10"/>
      <c r="L14001" s="21">
        <v>5673.5287356321842</v>
      </c>
      <c r="M14001" s="68"/>
      <c r="N14001" s="4"/>
    </row>
    <row r="14002" spans="2:14">
      <c r="B14002" s="59" t="s">
        <v>37981</v>
      </c>
      <c r="C14002" s="7" t="s">
        <v>40155</v>
      </c>
      <c r="I14002" s="64"/>
      <c r="J14002" s="65"/>
      <c r="K14002" s="10"/>
      <c r="L14002" s="21">
        <v>7534.4258620689652</v>
      </c>
      <c r="M14002" s="68"/>
      <c r="N14002" s="4"/>
    </row>
    <row r="14003" spans="2:14">
      <c r="B14003" s="59" t="s">
        <v>23422</v>
      </c>
      <c r="C14003" s="7" t="s">
        <v>23423</v>
      </c>
      <c r="I14003" s="64"/>
      <c r="J14003" s="65"/>
      <c r="K14003" s="10"/>
      <c r="L14003" s="21">
        <v>4087.1735632183909</v>
      </c>
      <c r="M14003" s="68"/>
      <c r="N14003" s="4"/>
    </row>
    <row r="14004" spans="2:14">
      <c r="B14004" s="59" t="s">
        <v>37982</v>
      </c>
      <c r="C14004" s="7" t="s">
        <v>40156</v>
      </c>
      <c r="I14004" s="64"/>
      <c r="J14004" s="65"/>
      <c r="K14004" s="10"/>
      <c r="L14004" s="21">
        <v>6013.5344827586205</v>
      </c>
      <c r="M14004" s="68"/>
      <c r="N14004" s="4"/>
    </row>
    <row r="14005" spans="2:14">
      <c r="B14005" s="59" t="s">
        <v>23424</v>
      </c>
      <c r="C14005" s="7" t="s">
        <v>23425</v>
      </c>
      <c r="I14005" s="64"/>
      <c r="J14005" s="65"/>
      <c r="K14005" s="10"/>
      <c r="L14005" s="21">
        <v>7911.9844827586212</v>
      </c>
      <c r="M14005" s="68"/>
      <c r="N14005" s="4"/>
    </row>
    <row r="14006" spans="2:14">
      <c r="B14006" s="59" t="s">
        <v>37983</v>
      </c>
      <c r="C14006" s="7" t="s">
        <v>40157</v>
      </c>
      <c r="I14006" s="64"/>
      <c r="J14006" s="65"/>
      <c r="K14006" s="10"/>
      <c r="L14006" s="21">
        <v>9881.9879310344822</v>
      </c>
      <c r="M14006" s="68"/>
      <c r="N14006" s="4"/>
    </row>
    <row r="14007" spans="2:14">
      <c r="B14007" s="59" t="s">
        <v>37984</v>
      </c>
      <c r="C14007" s="7" t="s">
        <v>40158</v>
      </c>
      <c r="I14007" s="64"/>
      <c r="J14007" s="65"/>
      <c r="K14007" s="10"/>
      <c r="L14007" s="21">
        <v>10519.371839080459</v>
      </c>
      <c r="M14007" s="68"/>
      <c r="N14007" s="4"/>
    </row>
    <row r="14008" spans="2:14">
      <c r="B14008" s="59" t="s">
        <v>37985</v>
      </c>
      <c r="C14008" s="7" t="s">
        <v>40159</v>
      </c>
      <c r="I14008" s="64"/>
      <c r="J14008" s="65"/>
      <c r="K14008" s="10"/>
      <c r="L14008" s="21">
        <v>13141.475862068966</v>
      </c>
      <c r="M14008" s="68"/>
      <c r="N14008" s="4"/>
    </row>
    <row r="14009" spans="2:14">
      <c r="B14009" s="59" t="s">
        <v>37986</v>
      </c>
      <c r="C14009" s="7" t="s">
        <v>40160</v>
      </c>
      <c r="I14009" s="64"/>
      <c r="J14009" s="65"/>
      <c r="K14009" s="10"/>
      <c r="L14009" s="21">
        <v>15111.479310344828</v>
      </c>
      <c r="M14009" s="68"/>
      <c r="N14009" s="4"/>
    </row>
    <row r="14010" spans="2:14">
      <c r="B14010" s="59" t="s">
        <v>37987</v>
      </c>
      <c r="C14010" s="7" t="s">
        <v>40161</v>
      </c>
      <c r="I14010" s="64"/>
      <c r="J14010" s="65"/>
      <c r="K14010" s="10"/>
      <c r="L14010" s="21">
        <v>17380.8908045977</v>
      </c>
      <c r="M14010" s="68"/>
      <c r="N14010" s="4"/>
    </row>
    <row r="14011" spans="2:14">
      <c r="B14011" s="59" t="s">
        <v>37988</v>
      </c>
      <c r="C14011" s="7" t="s">
        <v>40162</v>
      </c>
      <c r="I14011" s="64"/>
      <c r="J14011" s="65"/>
      <c r="K14011" s="10"/>
      <c r="L14011" s="21">
        <v>19990.30804597701</v>
      </c>
      <c r="M14011" s="68"/>
      <c r="N14011" s="4"/>
    </row>
    <row r="14012" spans="2:14">
      <c r="B14012" s="59" t="s">
        <v>23426</v>
      </c>
      <c r="C14012" s="7" t="s">
        <v>23427</v>
      </c>
      <c r="I14012" s="64"/>
      <c r="J14012" s="65"/>
      <c r="K14012" s="10"/>
      <c r="L14012" s="21">
        <v>1446.8005747126438</v>
      </c>
      <c r="M14012" s="68"/>
      <c r="N14012" s="4"/>
    </row>
    <row r="14013" spans="2:14">
      <c r="B14013" s="59" t="s">
        <v>37989</v>
      </c>
      <c r="C14013" s="7" t="s">
        <v>40163</v>
      </c>
      <c r="I14013" s="64"/>
      <c r="J14013" s="65"/>
      <c r="K14013" s="10"/>
      <c r="L14013" s="21">
        <v>423.23103448275862</v>
      </c>
      <c r="M14013" s="68"/>
      <c r="N14013" s="4"/>
    </row>
    <row r="14014" spans="2:14">
      <c r="B14014" s="59" t="s">
        <v>37990</v>
      </c>
      <c r="C14014" s="7" t="s">
        <v>40164</v>
      </c>
      <c r="I14014" s="64"/>
      <c r="J14014" s="65"/>
      <c r="K14014" s="10"/>
      <c r="L14014" s="21">
        <v>857.11896551724135</v>
      </c>
      <c r="M14014" s="68"/>
      <c r="N14014" s="4"/>
    </row>
    <row r="14015" spans="2:14">
      <c r="B14015" s="59" t="s">
        <v>37991</v>
      </c>
      <c r="C14015" s="7" t="s">
        <v>40165</v>
      </c>
      <c r="I14015" s="64"/>
      <c r="J14015" s="65"/>
      <c r="K14015" s="10"/>
      <c r="L14015" s="21">
        <v>547.05402298850572</v>
      </c>
      <c r="M14015" s="68"/>
      <c r="N14015" s="4"/>
    </row>
    <row r="14016" spans="2:14">
      <c r="B14016" s="59" t="s">
        <v>23428</v>
      </c>
      <c r="C14016" s="7" t="s">
        <v>23429</v>
      </c>
      <c r="I14016" s="64"/>
      <c r="J14016" s="65"/>
      <c r="K14016" s="10"/>
      <c r="L14016" s="21">
        <v>4764.6477011494244</v>
      </c>
      <c r="M14016" s="68"/>
      <c r="N14016" s="4"/>
    </row>
    <row r="14017" spans="2:14">
      <c r="B14017" s="59" t="s">
        <v>37992</v>
      </c>
      <c r="C14017" s="7" t="s">
        <v>40166</v>
      </c>
      <c r="I14017" s="64"/>
      <c r="J14017" s="65"/>
      <c r="K14017" s="10"/>
      <c r="L14017" s="21">
        <v>5241.1632183908041</v>
      </c>
      <c r="M14017" s="68"/>
      <c r="N14017" s="4"/>
    </row>
    <row r="14018" spans="2:14">
      <c r="B14018" s="59" t="s">
        <v>23430</v>
      </c>
      <c r="C14018" s="7" t="s">
        <v>23431</v>
      </c>
      <c r="I14018" s="64"/>
      <c r="J14018" s="65"/>
      <c r="K14018" s="10"/>
      <c r="L14018" s="21">
        <v>601.35344827586209</v>
      </c>
      <c r="M14018" s="68"/>
      <c r="N14018" s="4"/>
    </row>
    <row r="14019" spans="2:14">
      <c r="B14019" s="59" t="s">
        <v>37993</v>
      </c>
      <c r="C14019" s="7" t="s">
        <v>40167</v>
      </c>
      <c r="I14019" s="64"/>
      <c r="J14019" s="65"/>
      <c r="K14019" s="10"/>
      <c r="L14019" s="21">
        <v>1268.6781609195402</v>
      </c>
      <c r="M14019" s="68"/>
      <c r="N14019" s="4"/>
    </row>
    <row r="14020" spans="2:14">
      <c r="B14020" s="59" t="s">
        <v>23432</v>
      </c>
      <c r="C14020" s="7" t="s">
        <v>23433</v>
      </c>
      <c r="I14020" s="64"/>
      <c r="J14020" s="65"/>
      <c r="K14020" s="10"/>
      <c r="L14020" s="21">
        <v>2043.5867816091954</v>
      </c>
      <c r="M14020" s="68"/>
      <c r="N14020" s="4"/>
    </row>
    <row r="14021" spans="2:14">
      <c r="B14021" s="59" t="s">
        <v>23434</v>
      </c>
      <c r="C14021" s="7" t="s">
        <v>23435</v>
      </c>
      <c r="I14021" s="64"/>
      <c r="J14021" s="65"/>
      <c r="K14021" s="10"/>
      <c r="L14021" s="21">
        <v>3001.6925287356321</v>
      </c>
      <c r="M14021" s="68"/>
      <c r="N14021" s="4"/>
    </row>
    <row r="14022" spans="2:14">
      <c r="B14022" s="59" t="s">
        <v>23436</v>
      </c>
      <c r="C14022" s="7" t="s">
        <v>23437</v>
      </c>
      <c r="I14022" s="64"/>
      <c r="J14022" s="65"/>
      <c r="K14022" s="10"/>
      <c r="L14022" s="21">
        <v>3215.8454022988503</v>
      </c>
      <c r="M14022" s="68"/>
      <c r="N14022" s="4"/>
    </row>
    <row r="14023" spans="2:14">
      <c r="B14023" s="59" t="s">
        <v>23438</v>
      </c>
      <c r="C14023" s="7" t="s">
        <v>23439</v>
      </c>
      <c r="I14023" s="64"/>
      <c r="J14023" s="65"/>
      <c r="K14023" s="10"/>
      <c r="L14023" s="21">
        <v>3430.5057471264367</v>
      </c>
      <c r="M14023" s="68"/>
      <c r="N14023" s="4"/>
    </row>
    <row r="14024" spans="2:14">
      <c r="B14024" s="59" t="s">
        <v>23440</v>
      </c>
      <c r="C14024" s="7" t="s">
        <v>23441</v>
      </c>
      <c r="I14024" s="64"/>
      <c r="J14024" s="65"/>
      <c r="K14024" s="10"/>
      <c r="L14024" s="21">
        <v>4196.2798850574709</v>
      </c>
      <c r="M14024" s="68"/>
      <c r="N14024" s="4"/>
    </row>
    <row r="14025" spans="2:14">
      <c r="B14025" s="59" t="s">
        <v>23442</v>
      </c>
      <c r="C14025" s="7" t="s">
        <v>23443</v>
      </c>
      <c r="I14025" s="64"/>
      <c r="J14025" s="65"/>
      <c r="K14025" s="10"/>
      <c r="L14025" s="21">
        <v>2500.8183908045976</v>
      </c>
      <c r="M14025" s="68"/>
      <c r="N14025" s="4"/>
    </row>
    <row r="14026" spans="2:14">
      <c r="B14026" s="59" t="s">
        <v>37994</v>
      </c>
      <c r="C14026" s="7" t="s">
        <v>40168</v>
      </c>
      <c r="I14026" s="64"/>
      <c r="J14026" s="65"/>
      <c r="K14026" s="10"/>
      <c r="L14026" s="21">
        <v>51547.916091954023</v>
      </c>
      <c r="M14026" s="68"/>
      <c r="N14026" s="4"/>
    </row>
    <row r="14027" spans="2:14">
      <c r="B14027" s="59" t="s">
        <v>37995</v>
      </c>
      <c r="C14027" s="7" t="s">
        <v>40169</v>
      </c>
      <c r="I14027" s="64"/>
      <c r="J14027" s="65"/>
      <c r="K14027" s="10"/>
      <c r="L14027" s="21">
        <v>63661.762643678165</v>
      </c>
      <c r="M14027" s="68"/>
      <c r="N14027" s="4"/>
    </row>
    <row r="14028" spans="2:14">
      <c r="B14028" s="59" t="s">
        <v>37996</v>
      </c>
      <c r="C14028" s="7" t="s">
        <v>40170</v>
      </c>
      <c r="I14028" s="64"/>
      <c r="J14028" s="65"/>
      <c r="K14028" s="10"/>
      <c r="L14028" s="21">
        <v>63957.110919540231</v>
      </c>
      <c r="M14028" s="68"/>
      <c r="N14028" s="4"/>
    </row>
    <row r="14029" spans="2:14">
      <c r="B14029" s="59" t="s">
        <v>37997</v>
      </c>
      <c r="C14029" s="7" t="s">
        <v>40171</v>
      </c>
      <c r="I14029" s="64"/>
      <c r="J14029" s="65"/>
      <c r="K14029" s="10"/>
      <c r="L14029" s="21">
        <v>3573.612643678161</v>
      </c>
      <c r="M14029" s="68"/>
      <c r="N14029" s="4"/>
    </row>
    <row r="14030" spans="2:14">
      <c r="B14030" s="59" t="s">
        <v>37998</v>
      </c>
      <c r="C14030" s="7" t="s">
        <v>40172</v>
      </c>
      <c r="I14030" s="64"/>
      <c r="J14030" s="65"/>
      <c r="K14030" s="10"/>
      <c r="L14030" s="21">
        <v>2033.4373563218392</v>
      </c>
      <c r="M14030" s="68"/>
      <c r="N14030" s="4"/>
    </row>
    <row r="14031" spans="2:14">
      <c r="B14031" s="59" t="s">
        <v>37999</v>
      </c>
      <c r="C14031" s="7" t="s">
        <v>40173</v>
      </c>
      <c r="I14031" s="64"/>
      <c r="J14031" s="65"/>
      <c r="K14031" s="10"/>
      <c r="L14031" s="21">
        <v>8945.7034482758627</v>
      </c>
      <c r="M14031" s="68"/>
      <c r="N14031" s="4"/>
    </row>
    <row r="14032" spans="2:14">
      <c r="B14032" s="59" t="s">
        <v>23444</v>
      </c>
      <c r="C14032" s="7" t="s">
        <v>23445</v>
      </c>
      <c r="I14032" s="64"/>
      <c r="J14032" s="65"/>
      <c r="K14032" s="10"/>
      <c r="L14032" s="21">
        <v>7116.7770114942532</v>
      </c>
      <c r="M14032" s="68"/>
      <c r="N14032" s="4"/>
    </row>
    <row r="14033" spans="2:14">
      <c r="B14033" s="59" t="s">
        <v>38000</v>
      </c>
      <c r="C14033" s="7" t="s">
        <v>40174</v>
      </c>
      <c r="I14033" s="64"/>
      <c r="J14033" s="65"/>
      <c r="K14033" s="10"/>
      <c r="L14033" s="21">
        <v>121809.84999999999</v>
      </c>
      <c r="M14033" s="68"/>
      <c r="N14033" s="4"/>
    </row>
    <row r="14034" spans="2:14">
      <c r="B14034" s="59" t="s">
        <v>38001</v>
      </c>
      <c r="C14034" s="7" t="s">
        <v>40175</v>
      </c>
      <c r="I14034" s="64"/>
      <c r="J14034" s="65"/>
      <c r="K14034" s="10"/>
      <c r="L14034" s="21">
        <v>133307.6264367816</v>
      </c>
      <c r="M14034" s="68"/>
      <c r="N14034" s="4"/>
    </row>
    <row r="14035" spans="2:14">
      <c r="B14035" s="59" t="s">
        <v>38002</v>
      </c>
      <c r="C14035" s="7" t="s">
        <v>40176</v>
      </c>
      <c r="I14035" s="64"/>
      <c r="J14035" s="65"/>
      <c r="K14035" s="10"/>
      <c r="L14035" s="21">
        <v>60003.909770114944</v>
      </c>
      <c r="M14035" s="68"/>
      <c r="N14035" s="4"/>
    </row>
    <row r="14036" spans="2:14">
      <c r="B14036" s="59" t="s">
        <v>38003</v>
      </c>
      <c r="C14036" s="7" t="s">
        <v>40177</v>
      </c>
      <c r="I14036" s="64"/>
      <c r="J14036" s="65"/>
      <c r="K14036" s="10"/>
      <c r="L14036" s="21">
        <v>63497.849425287357</v>
      </c>
      <c r="M14036" s="68"/>
      <c r="N14036" s="4"/>
    </row>
    <row r="14037" spans="2:14">
      <c r="B14037" s="59" t="s">
        <v>38004</v>
      </c>
      <c r="C14037" s="7" t="s">
        <v>40178</v>
      </c>
      <c r="I14037" s="64"/>
      <c r="J14037" s="65"/>
      <c r="K14037" s="10"/>
      <c r="L14037" s="21">
        <v>116002.34885057471</v>
      </c>
      <c r="M14037" s="68"/>
      <c r="N14037" s="4"/>
    </row>
    <row r="14038" spans="2:14">
      <c r="B14038" s="59" t="s">
        <v>38005</v>
      </c>
      <c r="C14038" s="7" t="s">
        <v>40179</v>
      </c>
      <c r="I14038" s="64"/>
      <c r="J14038" s="65"/>
      <c r="K14038" s="10"/>
      <c r="L14038" s="21">
        <v>133403.03103448276</v>
      </c>
      <c r="M14038" s="68"/>
      <c r="N14038" s="4"/>
    </row>
    <row r="14039" spans="2:14">
      <c r="B14039" s="59" t="s">
        <v>38006</v>
      </c>
      <c r="C14039" s="7" t="s">
        <v>40180</v>
      </c>
      <c r="I14039" s="64"/>
      <c r="J14039" s="65"/>
      <c r="K14039" s="10"/>
      <c r="L14039" s="21">
        <v>3453.8494252873566</v>
      </c>
      <c r="M14039" s="68"/>
      <c r="N14039" s="4"/>
    </row>
    <row r="14040" spans="2:14">
      <c r="B14040" s="59" t="s">
        <v>38007</v>
      </c>
      <c r="C14040" s="7" t="s">
        <v>40181</v>
      </c>
      <c r="I14040" s="64"/>
      <c r="J14040" s="65"/>
      <c r="K14040" s="10"/>
      <c r="L14040" s="21">
        <v>78135.350574712647</v>
      </c>
      <c r="M14040" s="68"/>
      <c r="N14040" s="4"/>
    </row>
    <row r="14041" spans="2:14">
      <c r="B14041" s="59" t="s">
        <v>23446</v>
      </c>
      <c r="C14041" s="7" t="s">
        <v>23447</v>
      </c>
      <c r="I14041" s="64"/>
      <c r="J14041" s="65"/>
      <c r="K14041" s="10"/>
      <c r="L14041" s="21">
        <v>4379.477011494253</v>
      </c>
      <c r="M14041" s="68"/>
      <c r="N14041" s="4"/>
    </row>
    <row r="14042" spans="2:14">
      <c r="B14042" s="59" t="s">
        <v>23448</v>
      </c>
      <c r="C14042" s="7" t="s">
        <v>23449</v>
      </c>
      <c r="I14042" s="64"/>
      <c r="J14042" s="65"/>
      <c r="K14042" s="10"/>
      <c r="L14042" s="21">
        <v>16157.377586206896</v>
      </c>
      <c r="M14042" s="68"/>
      <c r="N14042" s="4"/>
    </row>
    <row r="14043" spans="2:14">
      <c r="B14043" s="59" t="s">
        <v>38008</v>
      </c>
      <c r="C14043" s="7" t="s">
        <v>40182</v>
      </c>
      <c r="I14043" s="64"/>
      <c r="J14043" s="65"/>
      <c r="K14043" s="10"/>
      <c r="L14043" s="21">
        <v>15214.495977011495</v>
      </c>
      <c r="M14043" s="68"/>
      <c r="N14043" s="4"/>
    </row>
    <row r="14044" spans="2:14">
      <c r="B14044" s="59" t="s">
        <v>38009</v>
      </c>
      <c r="C14044" s="7" t="s">
        <v>40183</v>
      </c>
      <c r="I14044" s="64"/>
      <c r="J14044" s="65"/>
      <c r="K14044" s="10"/>
      <c r="L14044" s="21">
        <v>16026.957471264368</v>
      </c>
      <c r="M14044" s="68"/>
      <c r="N14044" s="4"/>
    </row>
    <row r="14045" spans="2:14">
      <c r="B14045" s="59" t="s">
        <v>38010</v>
      </c>
      <c r="C14045" s="7" t="s">
        <v>40184</v>
      </c>
      <c r="I14045" s="64"/>
      <c r="J14045" s="65"/>
      <c r="K14045" s="10"/>
      <c r="L14045" s="21">
        <v>15830.566091954024</v>
      </c>
      <c r="M14045" s="68"/>
      <c r="N14045" s="4"/>
    </row>
    <row r="14046" spans="2:14">
      <c r="B14046" s="59" t="s">
        <v>23450</v>
      </c>
      <c r="C14046" s="7" t="s">
        <v>23451</v>
      </c>
      <c r="I14046" s="64"/>
      <c r="J14046" s="65"/>
      <c r="K14046" s="10"/>
      <c r="L14046" s="21">
        <v>16143.168390804598</v>
      </c>
      <c r="M14046" s="68"/>
      <c r="N14046" s="4"/>
    </row>
    <row r="14047" spans="2:14">
      <c r="B14047" s="59" t="s">
        <v>23452</v>
      </c>
      <c r="C14047" s="7" t="s">
        <v>23453</v>
      </c>
      <c r="I14047" s="64"/>
      <c r="J14047" s="65"/>
      <c r="K14047" s="10"/>
      <c r="L14047" s="21">
        <v>25545.088505747124</v>
      </c>
      <c r="M14047" s="68"/>
      <c r="N14047" s="4"/>
    </row>
    <row r="14048" spans="2:14">
      <c r="B14048" s="59" t="s">
        <v>23454</v>
      </c>
      <c r="C14048" s="7" t="s">
        <v>23455</v>
      </c>
      <c r="I14048" s="64"/>
      <c r="J14048" s="65"/>
      <c r="K14048" s="10"/>
      <c r="L14048" s="21">
        <v>38969.73333333333</v>
      </c>
      <c r="M14048" s="68"/>
      <c r="N14048" s="4"/>
    </row>
    <row r="14049" spans="2:14">
      <c r="B14049" s="59" t="s">
        <v>23456</v>
      </c>
      <c r="C14049" s="7" t="s">
        <v>23457</v>
      </c>
      <c r="I14049" s="64"/>
      <c r="J14049" s="65"/>
      <c r="K14049" s="10"/>
      <c r="L14049" s="21">
        <v>51086.624712643679</v>
      </c>
      <c r="M14049" s="68"/>
      <c r="N14049" s="4"/>
    </row>
    <row r="14050" spans="2:14">
      <c r="B14050" s="59" t="s">
        <v>23458</v>
      </c>
      <c r="C14050" s="7" t="s">
        <v>23459</v>
      </c>
      <c r="I14050" s="64"/>
      <c r="J14050" s="65"/>
      <c r="K14050" s="10"/>
      <c r="L14050" s="21">
        <v>76671.803448275852</v>
      </c>
      <c r="M14050" s="68"/>
      <c r="N14050" s="4"/>
    </row>
    <row r="14051" spans="2:14">
      <c r="B14051" s="59" t="s">
        <v>23460</v>
      </c>
      <c r="C14051" s="7" t="s">
        <v>23461</v>
      </c>
      <c r="I14051" s="64"/>
      <c r="J14051" s="65"/>
      <c r="K14051" s="10"/>
      <c r="L14051" s="21">
        <v>1444.2632183908047</v>
      </c>
      <c r="M14051" s="68"/>
      <c r="N14051" s="4"/>
    </row>
    <row r="14052" spans="2:14">
      <c r="B14052" s="59" t="s">
        <v>23462</v>
      </c>
      <c r="C14052" s="7" t="s">
        <v>23463</v>
      </c>
      <c r="I14052" s="64"/>
      <c r="J14052" s="65"/>
      <c r="K14052" s="10"/>
      <c r="L14052" s="21">
        <v>1944.1224137931035</v>
      </c>
      <c r="M14052" s="68"/>
      <c r="N14052" s="4"/>
    </row>
    <row r="14053" spans="2:14">
      <c r="B14053" s="59" t="s">
        <v>23464</v>
      </c>
      <c r="C14053" s="7" t="s">
        <v>23465</v>
      </c>
      <c r="I14053" s="64"/>
      <c r="J14053" s="65"/>
      <c r="K14053" s="10"/>
      <c r="L14053" s="21">
        <v>1944.1224137931035</v>
      </c>
      <c r="M14053" s="68"/>
      <c r="N14053" s="4"/>
    </row>
    <row r="14054" spans="2:14">
      <c r="B14054" s="59" t="s">
        <v>23466</v>
      </c>
      <c r="C14054" s="7" t="s">
        <v>23467</v>
      </c>
      <c r="I14054" s="64"/>
      <c r="J14054" s="65"/>
      <c r="K14054" s="10"/>
      <c r="L14054" s="21">
        <v>2573.8942528735633</v>
      </c>
      <c r="M14054" s="68"/>
      <c r="N14054" s="4"/>
    </row>
    <row r="14055" spans="2:14">
      <c r="B14055" s="59" t="s">
        <v>23468</v>
      </c>
      <c r="C14055" s="7" t="s">
        <v>23469</v>
      </c>
      <c r="I14055" s="64"/>
      <c r="J14055" s="65"/>
      <c r="K14055" s="10"/>
      <c r="L14055" s="21">
        <v>6109.954022988506</v>
      </c>
      <c r="M14055" s="68"/>
      <c r="N14055" s="4"/>
    </row>
    <row r="14056" spans="2:14">
      <c r="B14056" s="59" t="s">
        <v>23470</v>
      </c>
      <c r="C14056" s="7" t="s">
        <v>23471</v>
      </c>
      <c r="I14056" s="64"/>
      <c r="J14056" s="65"/>
      <c r="K14056" s="10"/>
      <c r="L14056" s="21">
        <v>8182.9741379310344</v>
      </c>
      <c r="M14056" s="68"/>
      <c r="N14056" s="4"/>
    </row>
    <row r="14057" spans="2:14">
      <c r="B14057" s="59" t="s">
        <v>23472</v>
      </c>
      <c r="C14057" s="7" t="s">
        <v>23473</v>
      </c>
      <c r="I14057" s="64"/>
      <c r="J14057" s="65"/>
      <c r="K14057" s="10"/>
      <c r="L14057" s="21">
        <v>9275.5597701149418</v>
      </c>
      <c r="M14057" s="68"/>
      <c r="N14057" s="4"/>
    </row>
    <row r="14058" spans="2:14">
      <c r="B14058" s="59" t="s">
        <v>23474</v>
      </c>
      <c r="C14058" s="7" t="s">
        <v>23475</v>
      </c>
      <c r="I14058" s="64"/>
      <c r="J14058" s="65"/>
      <c r="K14058" s="10"/>
      <c r="L14058" s="21">
        <v>12348.298275862069</v>
      </c>
      <c r="M14058" s="68"/>
      <c r="N14058" s="4"/>
    </row>
    <row r="14059" spans="2:14">
      <c r="B14059" s="59" t="s">
        <v>23476</v>
      </c>
      <c r="C14059" s="7" t="s">
        <v>23477</v>
      </c>
      <c r="I14059" s="64"/>
      <c r="J14059" s="65"/>
      <c r="K14059" s="10"/>
      <c r="L14059" s="21">
        <v>7683.622413793104</v>
      </c>
      <c r="M14059" s="68"/>
      <c r="N14059" s="4"/>
    </row>
    <row r="14060" spans="2:14">
      <c r="B14060" s="59" t="s">
        <v>23478</v>
      </c>
      <c r="C14060" s="7" t="s">
        <v>23479</v>
      </c>
      <c r="I14060" s="64"/>
      <c r="J14060" s="65"/>
      <c r="K14060" s="10"/>
      <c r="L14060" s="21">
        <v>10210.32183908046</v>
      </c>
      <c r="M14060" s="68"/>
      <c r="N14060" s="4"/>
    </row>
    <row r="14061" spans="2:14">
      <c r="B14061" s="59" t="s">
        <v>38011</v>
      </c>
      <c r="C14061" s="7" t="s">
        <v>40185</v>
      </c>
      <c r="I14061" s="64"/>
      <c r="J14061" s="65"/>
      <c r="K14061" s="10"/>
      <c r="L14061" s="21">
        <v>11875.335057471264</v>
      </c>
      <c r="M14061" s="68"/>
      <c r="N14061" s="4"/>
    </row>
    <row r="14062" spans="2:14">
      <c r="B14062" s="59" t="s">
        <v>38012</v>
      </c>
      <c r="C14062" s="7" t="s">
        <v>40186</v>
      </c>
      <c r="I14062" s="64"/>
      <c r="J14062" s="65"/>
      <c r="K14062" s="10"/>
      <c r="L14062" s="21">
        <v>11875.335057471264</v>
      </c>
      <c r="M14062" s="68"/>
      <c r="N14062" s="4"/>
    </row>
    <row r="14063" spans="2:14">
      <c r="B14063" s="59" t="s">
        <v>38013</v>
      </c>
      <c r="C14063" s="7" t="s">
        <v>40187</v>
      </c>
      <c r="I14063" s="64"/>
      <c r="J14063" s="65"/>
      <c r="K14063" s="10"/>
      <c r="L14063" s="21">
        <v>11875.335057471264</v>
      </c>
      <c r="M14063" s="68"/>
      <c r="N14063" s="4"/>
    </row>
    <row r="14064" spans="2:14">
      <c r="B14064" s="59" t="s">
        <v>38014</v>
      </c>
      <c r="C14064" s="7" t="s">
        <v>40188</v>
      </c>
      <c r="I14064" s="64"/>
      <c r="J14064" s="65"/>
      <c r="K14064" s="10"/>
      <c r="L14064" s="21">
        <v>13229.775862068966</v>
      </c>
      <c r="M14064" s="68"/>
      <c r="N14064" s="4"/>
    </row>
    <row r="14065" spans="2:14">
      <c r="B14065" s="59" t="s">
        <v>38015</v>
      </c>
      <c r="C14065" s="7" t="s">
        <v>40189</v>
      </c>
      <c r="I14065" s="64"/>
      <c r="J14065" s="65"/>
      <c r="K14065" s="10"/>
      <c r="L14065" s="21">
        <v>13936.683333333334</v>
      </c>
      <c r="M14065" s="68"/>
      <c r="N14065" s="4"/>
    </row>
    <row r="14066" spans="2:14">
      <c r="B14066" s="59" t="s">
        <v>38016</v>
      </c>
      <c r="C14066" s="7" t="s">
        <v>40190</v>
      </c>
      <c r="I14066" s="64"/>
      <c r="J14066" s="65"/>
      <c r="K14066" s="10"/>
      <c r="L14066" s="21">
        <v>13936.683333333334</v>
      </c>
      <c r="M14066" s="68"/>
      <c r="N14066" s="4"/>
    </row>
    <row r="14067" spans="2:14">
      <c r="B14067" s="59" t="s">
        <v>38017</v>
      </c>
      <c r="C14067" s="7" t="s">
        <v>40191</v>
      </c>
      <c r="I14067" s="64"/>
      <c r="J14067" s="65"/>
      <c r="K14067" s="10"/>
      <c r="L14067" s="21">
        <v>22721.518390804598</v>
      </c>
      <c r="M14067" s="68"/>
      <c r="N14067" s="4"/>
    </row>
    <row r="14068" spans="2:14">
      <c r="B14068" s="59" t="s">
        <v>38018</v>
      </c>
      <c r="C14068" s="7" t="s">
        <v>40192</v>
      </c>
      <c r="I14068" s="64"/>
      <c r="J14068" s="65"/>
      <c r="K14068" s="10"/>
      <c r="L14068" s="21">
        <v>22721.518390804598</v>
      </c>
      <c r="M14068" s="68"/>
      <c r="N14068" s="4"/>
    </row>
    <row r="14069" spans="2:14">
      <c r="B14069" s="59" t="s">
        <v>38019</v>
      </c>
      <c r="C14069" s="7" t="s">
        <v>40193</v>
      </c>
      <c r="I14069" s="64"/>
      <c r="J14069" s="65"/>
      <c r="K14069" s="10"/>
      <c r="L14069" s="21">
        <v>26687.40632183908</v>
      </c>
      <c r="M14069" s="68"/>
      <c r="N14069" s="4"/>
    </row>
    <row r="14070" spans="2:14">
      <c r="B14070" s="59" t="s">
        <v>38020</v>
      </c>
      <c r="C14070" s="7" t="s">
        <v>40194</v>
      </c>
      <c r="I14070" s="64"/>
      <c r="J14070" s="65"/>
      <c r="K14070" s="10"/>
      <c r="L14070" s="21">
        <v>22417.035632183906</v>
      </c>
      <c r="M14070" s="68"/>
      <c r="N14070" s="4"/>
    </row>
    <row r="14071" spans="2:14">
      <c r="B14071" s="59" t="s">
        <v>38021</v>
      </c>
      <c r="C14071" s="7" t="s">
        <v>40195</v>
      </c>
      <c r="I14071" s="64"/>
      <c r="J14071" s="65"/>
      <c r="K14071" s="10"/>
      <c r="L14071" s="21">
        <v>9896.1971264367821</v>
      </c>
      <c r="M14071" s="68"/>
      <c r="N14071" s="4"/>
    </row>
    <row r="14072" spans="2:14">
      <c r="B14072" s="59" t="s">
        <v>38022</v>
      </c>
      <c r="C14072" s="7" t="s">
        <v>40196</v>
      </c>
      <c r="I14072" s="64"/>
      <c r="J14072" s="65"/>
      <c r="K14072" s="10"/>
      <c r="L14072" s="21">
        <v>9896.1971264367821</v>
      </c>
      <c r="M14072" s="68"/>
      <c r="N14072" s="4"/>
    </row>
    <row r="14073" spans="2:14">
      <c r="B14073" s="59" t="s">
        <v>38023</v>
      </c>
      <c r="C14073" s="7" t="s">
        <v>40197</v>
      </c>
      <c r="I14073" s="64"/>
      <c r="J14073" s="65"/>
      <c r="K14073" s="10"/>
      <c r="L14073" s="21">
        <v>9896.1971264367821</v>
      </c>
      <c r="M14073" s="68"/>
      <c r="N14073" s="4"/>
    </row>
    <row r="14074" spans="2:14">
      <c r="B14074" s="59" t="s">
        <v>38024</v>
      </c>
      <c r="C14074" s="7" t="s">
        <v>40198</v>
      </c>
      <c r="I14074" s="64"/>
      <c r="J14074" s="65"/>
      <c r="K14074" s="10"/>
      <c r="L14074" s="21">
        <v>11024.813218390804</v>
      </c>
      <c r="M14074" s="68"/>
      <c r="N14074" s="4"/>
    </row>
    <row r="14075" spans="2:14">
      <c r="B14075" s="59" t="s">
        <v>38025</v>
      </c>
      <c r="C14075" s="7" t="s">
        <v>40199</v>
      </c>
      <c r="I14075" s="64"/>
      <c r="J14075" s="65"/>
      <c r="K14075" s="10"/>
      <c r="L14075" s="21">
        <v>11613.987356321839</v>
      </c>
      <c r="M14075" s="68"/>
      <c r="N14075" s="4"/>
    </row>
    <row r="14076" spans="2:14">
      <c r="B14076" s="59" t="s">
        <v>38026</v>
      </c>
      <c r="C14076" s="7" t="s">
        <v>40200</v>
      </c>
      <c r="I14076" s="64"/>
      <c r="J14076" s="65"/>
      <c r="K14076" s="10"/>
      <c r="L14076" s="21">
        <v>11613.987356321839</v>
      </c>
      <c r="M14076" s="68"/>
      <c r="N14076" s="4"/>
    </row>
    <row r="14077" spans="2:14">
      <c r="B14077" s="59" t="s">
        <v>38027</v>
      </c>
      <c r="C14077" s="7" t="s">
        <v>40201</v>
      </c>
      <c r="I14077" s="64"/>
      <c r="J14077" s="65"/>
      <c r="K14077" s="10"/>
      <c r="L14077" s="21">
        <v>18145.650000000001</v>
      </c>
      <c r="M14077" s="68"/>
      <c r="N14077" s="4"/>
    </row>
    <row r="14078" spans="2:14">
      <c r="B14078" s="59" t="s">
        <v>38028</v>
      </c>
      <c r="C14078" s="7" t="s">
        <v>40202</v>
      </c>
      <c r="I14078" s="64"/>
      <c r="J14078" s="65"/>
      <c r="K14078" s="10"/>
      <c r="L14078" s="21">
        <v>18145.650000000001</v>
      </c>
      <c r="M14078" s="68"/>
      <c r="N14078" s="4"/>
    </row>
    <row r="14079" spans="2:14">
      <c r="B14079" s="59" t="s">
        <v>38029</v>
      </c>
      <c r="C14079" s="7" t="s">
        <v>40203</v>
      </c>
      <c r="I14079" s="64"/>
      <c r="J14079" s="65"/>
      <c r="K14079" s="10"/>
      <c r="L14079" s="21">
        <v>21349.82356321839</v>
      </c>
      <c r="M14079" s="68"/>
      <c r="N14079" s="4"/>
    </row>
    <row r="14080" spans="2:14">
      <c r="B14080" s="59" t="s">
        <v>38030</v>
      </c>
      <c r="C14080" s="7" t="s">
        <v>40204</v>
      </c>
      <c r="I14080" s="64"/>
      <c r="J14080" s="65"/>
      <c r="K14080" s="10"/>
      <c r="L14080" s="21">
        <v>26900.544252873562</v>
      </c>
      <c r="M14080" s="68"/>
      <c r="N14080" s="4"/>
    </row>
    <row r="14081" spans="2:14">
      <c r="B14081" s="59" t="s">
        <v>38031</v>
      </c>
      <c r="C14081" s="7" t="s">
        <v>40205</v>
      </c>
      <c r="I14081" s="64"/>
      <c r="J14081" s="65"/>
      <c r="K14081" s="10"/>
      <c r="L14081" s="21">
        <v>9740.4034482758616</v>
      </c>
      <c r="M14081" s="68"/>
      <c r="N14081" s="4"/>
    </row>
    <row r="14082" spans="2:14">
      <c r="B14082" s="59" t="s">
        <v>38032</v>
      </c>
      <c r="C14082" s="7" t="s">
        <v>40206</v>
      </c>
      <c r="I14082" s="64"/>
      <c r="J14082" s="65"/>
      <c r="K14082" s="10"/>
      <c r="L14082" s="21">
        <v>11431.297701149424</v>
      </c>
      <c r="M14082" s="68"/>
      <c r="N14082" s="4"/>
    </row>
    <row r="14083" spans="2:14">
      <c r="B14083" s="59" t="s">
        <v>38033</v>
      </c>
      <c r="C14083" s="7" t="s">
        <v>40207</v>
      </c>
      <c r="I14083" s="64"/>
      <c r="J14083" s="65"/>
      <c r="K14083" s="10"/>
      <c r="L14083" s="21">
        <v>18145.650000000001</v>
      </c>
      <c r="M14083" s="68"/>
      <c r="N14083" s="4"/>
    </row>
    <row r="14084" spans="2:14">
      <c r="B14084" s="59" t="s">
        <v>38034</v>
      </c>
      <c r="C14084" s="7" t="s">
        <v>40208</v>
      </c>
      <c r="I14084" s="64"/>
      <c r="J14084" s="65"/>
      <c r="K14084" s="10"/>
      <c r="L14084" s="21">
        <v>21775.084482758619</v>
      </c>
      <c r="M14084" s="68"/>
      <c r="N14084" s="4"/>
    </row>
    <row r="14085" spans="2:14">
      <c r="B14085" s="59" t="s">
        <v>38035</v>
      </c>
      <c r="C14085" s="7" t="s">
        <v>40209</v>
      </c>
      <c r="I14085" s="64"/>
      <c r="J14085" s="65"/>
      <c r="K14085" s="10"/>
      <c r="L14085" s="21">
        <v>18712.495402298853</v>
      </c>
      <c r="M14085" s="68"/>
      <c r="N14085" s="4"/>
    </row>
    <row r="14086" spans="2:14">
      <c r="B14086" s="59" t="s">
        <v>38036</v>
      </c>
      <c r="C14086" s="7" t="s">
        <v>40210</v>
      </c>
      <c r="I14086" s="64"/>
      <c r="J14086" s="65"/>
      <c r="K14086" s="10"/>
      <c r="L14086" s="21">
        <v>22455.095977011493</v>
      </c>
      <c r="M14086" s="68"/>
      <c r="N14086" s="4"/>
    </row>
    <row r="14087" spans="2:14">
      <c r="B14087" s="59" t="s">
        <v>38037</v>
      </c>
      <c r="C14087" s="7" t="s">
        <v>40211</v>
      </c>
      <c r="I14087" s="64"/>
      <c r="J14087" s="65"/>
      <c r="K14087" s="10"/>
      <c r="L14087" s="21">
        <v>12332.566666666668</v>
      </c>
      <c r="M14087" s="68"/>
      <c r="N14087" s="4"/>
    </row>
    <row r="14088" spans="2:14">
      <c r="B14088" s="59" t="s">
        <v>38038</v>
      </c>
      <c r="C14088" s="7" t="s">
        <v>40212</v>
      </c>
      <c r="I14088" s="64"/>
      <c r="J14088" s="65"/>
      <c r="K14088" s="10"/>
      <c r="L14088" s="21">
        <v>8228.1390804597704</v>
      </c>
      <c r="M14088" s="68"/>
      <c r="N14088" s="4"/>
    </row>
    <row r="14089" spans="2:14">
      <c r="B14089" s="59" t="s">
        <v>38039</v>
      </c>
      <c r="C14089" s="7" t="s">
        <v>40213</v>
      </c>
      <c r="I14089" s="64"/>
      <c r="J14089" s="65"/>
      <c r="K14089" s="10"/>
      <c r="L14089" s="21">
        <v>9272.5149425287345</v>
      </c>
      <c r="M14089" s="68"/>
      <c r="N14089" s="4"/>
    </row>
    <row r="14090" spans="2:14">
      <c r="B14090" s="59" t="s">
        <v>38040</v>
      </c>
      <c r="C14090" s="7" t="s">
        <v>40214</v>
      </c>
      <c r="I14090" s="64"/>
      <c r="J14090" s="65"/>
      <c r="K14090" s="10"/>
      <c r="L14090" s="21">
        <v>6184.5522988505745</v>
      </c>
      <c r="M14090" s="68"/>
      <c r="N14090" s="4"/>
    </row>
    <row r="14091" spans="2:14">
      <c r="B14091" s="59" t="s">
        <v>38041</v>
      </c>
      <c r="C14091" s="7" t="s">
        <v>40215</v>
      </c>
      <c r="I14091" s="64"/>
      <c r="J14091" s="65"/>
      <c r="K14091" s="10"/>
      <c r="L14091" s="21">
        <v>5388.8373563218383</v>
      </c>
      <c r="M14091" s="68"/>
      <c r="N14091" s="4"/>
    </row>
    <row r="14092" spans="2:14">
      <c r="B14092" s="59" t="s">
        <v>38042</v>
      </c>
      <c r="C14092" s="7" t="s">
        <v>40216</v>
      </c>
      <c r="I14092" s="64"/>
      <c r="J14092" s="65"/>
      <c r="K14092" s="10"/>
      <c r="L14092" s="21">
        <v>5388.8373563218383</v>
      </c>
      <c r="M14092" s="68"/>
      <c r="N14092" s="4"/>
    </row>
    <row r="14093" spans="2:14">
      <c r="B14093" s="59" t="s">
        <v>23480</v>
      </c>
      <c r="C14093" s="7" t="s">
        <v>23481</v>
      </c>
      <c r="I14093" s="64"/>
      <c r="J14093" s="65"/>
      <c r="K14093" s="10"/>
      <c r="L14093" s="21">
        <v>2667.7764367816089</v>
      </c>
      <c r="M14093" s="68"/>
      <c r="N14093" s="4"/>
    </row>
    <row r="14094" spans="2:14">
      <c r="B14094" s="59" t="s">
        <v>23482</v>
      </c>
      <c r="C14094" s="7" t="s">
        <v>23483</v>
      </c>
      <c r="I14094" s="64"/>
      <c r="J14094" s="65"/>
      <c r="K14094" s="10"/>
      <c r="L14094" s="21">
        <v>13756.531034482759</v>
      </c>
      <c r="M14094" s="68"/>
      <c r="N14094" s="4"/>
    </row>
    <row r="14095" spans="2:14">
      <c r="B14095" s="59" t="s">
        <v>23484</v>
      </c>
      <c r="C14095" s="7" t="s">
        <v>23485</v>
      </c>
      <c r="I14095" s="64"/>
      <c r="J14095" s="65"/>
      <c r="K14095" s="10"/>
      <c r="L14095" s="21">
        <v>1776.1494252873563</v>
      </c>
      <c r="M14095" s="68"/>
      <c r="N14095" s="4"/>
    </row>
    <row r="14096" spans="2:14">
      <c r="B14096" s="59" t="s">
        <v>23486</v>
      </c>
      <c r="C14096" s="7" t="s">
        <v>23487</v>
      </c>
      <c r="I14096" s="64"/>
      <c r="J14096" s="65"/>
      <c r="K14096" s="10"/>
      <c r="L14096" s="21">
        <v>2293.2626436781611</v>
      </c>
      <c r="M14096" s="68"/>
      <c r="N14096" s="4"/>
    </row>
    <row r="14097" spans="2:14">
      <c r="B14097" s="59" t="s">
        <v>23488</v>
      </c>
      <c r="C14097" s="7" t="s">
        <v>23489</v>
      </c>
      <c r="I14097" s="64"/>
      <c r="J14097" s="65"/>
      <c r="K14097" s="10"/>
      <c r="L14097" s="21">
        <v>2029.3775862068967</v>
      </c>
      <c r="M14097" s="68"/>
      <c r="N14097" s="4"/>
    </row>
    <row r="14098" spans="2:14">
      <c r="B14098" s="59" t="s">
        <v>23490</v>
      </c>
      <c r="C14098" s="7" t="s">
        <v>23491</v>
      </c>
      <c r="I14098" s="64"/>
      <c r="J14098" s="65"/>
      <c r="K14098" s="10"/>
      <c r="L14098" s="21">
        <v>776.43103448275861</v>
      </c>
      <c r="M14098" s="68"/>
      <c r="N14098" s="4"/>
    </row>
    <row r="14099" spans="2:14">
      <c r="B14099" s="59" t="s">
        <v>23492</v>
      </c>
      <c r="C14099" s="7" t="s">
        <v>23493</v>
      </c>
      <c r="I14099" s="64"/>
      <c r="J14099" s="65"/>
      <c r="K14099" s="10"/>
      <c r="L14099" s="21">
        <v>723.14655172413802</v>
      </c>
      <c r="M14099" s="68"/>
      <c r="N14099" s="4"/>
    </row>
    <row r="14100" spans="2:14">
      <c r="B14100" s="59" t="s">
        <v>23494</v>
      </c>
      <c r="C14100" s="7" t="s">
        <v>23495</v>
      </c>
      <c r="I14100" s="64"/>
      <c r="J14100" s="65"/>
      <c r="K14100" s="10"/>
      <c r="L14100" s="21">
        <v>802.31206896551714</v>
      </c>
      <c r="M14100" s="68"/>
      <c r="N14100" s="4"/>
    </row>
    <row r="14101" spans="2:14">
      <c r="B14101" s="59" t="s">
        <v>23496</v>
      </c>
      <c r="C14101" s="7" t="s">
        <v>23497</v>
      </c>
      <c r="I14101" s="64"/>
      <c r="J14101" s="65"/>
      <c r="K14101" s="10"/>
      <c r="L14101" s="21">
        <v>2068.9603448275861</v>
      </c>
      <c r="M14101" s="68"/>
      <c r="N14101" s="4"/>
    </row>
    <row r="14102" spans="2:14">
      <c r="B14102" s="59" t="s">
        <v>23498</v>
      </c>
      <c r="C14102" s="7" t="s">
        <v>23499</v>
      </c>
      <c r="I14102" s="64"/>
      <c r="J14102" s="65"/>
      <c r="K14102" s="10"/>
      <c r="L14102" s="21">
        <v>3524.8954022988505</v>
      </c>
      <c r="M14102" s="68"/>
      <c r="N14102" s="4"/>
    </row>
    <row r="14103" spans="2:14">
      <c r="B14103" s="59" t="s">
        <v>23500</v>
      </c>
      <c r="C14103" s="7" t="s">
        <v>23501</v>
      </c>
      <c r="I14103" s="64"/>
      <c r="J14103" s="65"/>
      <c r="K14103" s="10"/>
      <c r="L14103" s="21">
        <v>4840.2609195402301</v>
      </c>
      <c r="M14103" s="68"/>
      <c r="N14103" s="4"/>
    </row>
    <row r="14104" spans="2:14">
      <c r="B14104" s="59" t="s">
        <v>23502</v>
      </c>
      <c r="C14104" s="7" t="s">
        <v>23503</v>
      </c>
      <c r="I14104" s="64"/>
      <c r="J14104" s="65"/>
      <c r="K14104" s="10"/>
      <c r="L14104" s="21">
        <v>859.1488505747127</v>
      </c>
      <c r="M14104" s="68"/>
      <c r="N14104" s="4"/>
    </row>
    <row r="14105" spans="2:14">
      <c r="B14105" s="59" t="s">
        <v>23504</v>
      </c>
      <c r="C14105" s="7" t="s">
        <v>23505</v>
      </c>
      <c r="I14105" s="64"/>
      <c r="J14105" s="65"/>
      <c r="K14105" s="10"/>
      <c r="L14105" s="21">
        <v>2061.3482758620689</v>
      </c>
      <c r="M14105" s="68"/>
      <c r="N14105" s="4"/>
    </row>
    <row r="14106" spans="2:14">
      <c r="B14106" s="59" t="s">
        <v>23506</v>
      </c>
      <c r="C14106" s="7" t="s">
        <v>23507</v>
      </c>
      <c r="I14106" s="64"/>
      <c r="J14106" s="65"/>
      <c r="K14106" s="10"/>
      <c r="L14106" s="21">
        <v>1912.6591954022988</v>
      </c>
      <c r="M14106" s="68"/>
      <c r="N14106" s="4"/>
    </row>
    <row r="14107" spans="2:14">
      <c r="B14107" s="59" t="s">
        <v>23508</v>
      </c>
      <c r="C14107" s="7" t="s">
        <v>23509</v>
      </c>
      <c r="I14107" s="64"/>
      <c r="J14107" s="65"/>
      <c r="K14107" s="10"/>
      <c r="L14107" s="21">
        <v>2138.9913793103451</v>
      </c>
      <c r="M14107" s="68"/>
      <c r="N14107" s="4"/>
    </row>
    <row r="14108" spans="2:14">
      <c r="B14108" s="59" t="s">
        <v>23510</v>
      </c>
      <c r="C14108" s="7" t="s">
        <v>23511</v>
      </c>
      <c r="I14108" s="64"/>
      <c r="J14108" s="65"/>
      <c r="K14108" s="10"/>
      <c r="L14108" s="21">
        <v>3863.3787356321841</v>
      </c>
      <c r="M14108" s="68"/>
      <c r="N14108" s="4"/>
    </row>
    <row r="14109" spans="2:14">
      <c r="B14109" s="59" t="s">
        <v>23512</v>
      </c>
      <c r="C14109" s="7" t="s">
        <v>23513</v>
      </c>
      <c r="I14109" s="64"/>
      <c r="J14109" s="65"/>
      <c r="K14109" s="10"/>
      <c r="L14109" s="21">
        <v>3327.4890804597703</v>
      </c>
      <c r="M14109" s="68"/>
      <c r="N14109" s="4"/>
    </row>
    <row r="14110" spans="2:14">
      <c r="B14110" s="59" t="s">
        <v>23514</v>
      </c>
      <c r="C14110" s="7" t="s">
        <v>23515</v>
      </c>
      <c r="I14110" s="64"/>
      <c r="J14110" s="65"/>
      <c r="K14110" s="10"/>
      <c r="L14110" s="21">
        <v>2724.1057471264371</v>
      </c>
      <c r="M14110" s="68"/>
      <c r="N14110" s="4"/>
    </row>
    <row r="14111" spans="2:14">
      <c r="B14111" s="59" t="s">
        <v>23516</v>
      </c>
      <c r="C14111" s="7" t="s">
        <v>23517</v>
      </c>
      <c r="I14111" s="64"/>
      <c r="J14111" s="65"/>
      <c r="K14111" s="10"/>
      <c r="L14111" s="21">
        <v>5727.3206896551728</v>
      </c>
      <c r="M14111" s="68"/>
      <c r="N14111" s="4"/>
    </row>
    <row r="14112" spans="2:14">
      <c r="B14112" s="59" t="s">
        <v>23518</v>
      </c>
      <c r="C14112" s="7" t="s">
        <v>23519</v>
      </c>
      <c r="I14112" s="64"/>
      <c r="J14112" s="65"/>
      <c r="K14112" s="10"/>
      <c r="L14112" s="21">
        <v>5358.8965517241377</v>
      </c>
      <c r="M14112" s="68"/>
      <c r="N14112" s="4"/>
    </row>
    <row r="14113" spans="2:14">
      <c r="B14113" s="59" t="s">
        <v>23520</v>
      </c>
      <c r="C14113" s="7" t="s">
        <v>23521</v>
      </c>
      <c r="I14113" s="64"/>
      <c r="J14113" s="65"/>
      <c r="K14113" s="10"/>
      <c r="L14113" s="21">
        <v>1937.5252873563218</v>
      </c>
      <c r="M14113" s="68"/>
      <c r="N14113" s="4"/>
    </row>
    <row r="14114" spans="2:14">
      <c r="B14114" s="59" t="s">
        <v>23522</v>
      </c>
      <c r="C14114" s="7" t="s">
        <v>23523</v>
      </c>
      <c r="I14114" s="64"/>
      <c r="J14114" s="65"/>
      <c r="K14114" s="10"/>
      <c r="L14114" s="21">
        <v>1918.2413793103449</v>
      </c>
      <c r="M14114" s="68"/>
      <c r="N14114" s="4"/>
    </row>
    <row r="14115" spans="2:14">
      <c r="B14115" s="59" t="s">
        <v>23524</v>
      </c>
      <c r="C14115" s="7" t="s">
        <v>23525</v>
      </c>
      <c r="I14115" s="64"/>
      <c r="J14115" s="65"/>
      <c r="K14115" s="10"/>
      <c r="L14115" s="21">
        <v>2023.2879310344829</v>
      </c>
      <c r="M14115" s="68"/>
      <c r="N14115" s="4"/>
    </row>
    <row r="14116" spans="2:14">
      <c r="B14116" s="59" t="s">
        <v>23526</v>
      </c>
      <c r="C14116" s="7" t="s">
        <v>23527</v>
      </c>
      <c r="I14116" s="64"/>
      <c r="J14116" s="65"/>
      <c r="K14116" s="10"/>
      <c r="L14116" s="21">
        <v>2004.0040229885058</v>
      </c>
      <c r="M14116" s="68"/>
      <c r="N14116" s="4"/>
    </row>
    <row r="14117" spans="2:14">
      <c r="B14117" s="59" t="s">
        <v>23528</v>
      </c>
      <c r="C14117" s="7" t="s">
        <v>23529</v>
      </c>
      <c r="I14117" s="64"/>
      <c r="J14117" s="65"/>
      <c r="K14117" s="10"/>
      <c r="L14117" s="21">
        <v>1175.3034482758621</v>
      </c>
      <c r="M14117" s="68"/>
      <c r="N14117" s="4"/>
    </row>
    <row r="14118" spans="2:14">
      <c r="B14118" s="59" t="s">
        <v>23530</v>
      </c>
      <c r="C14118" s="7" t="s">
        <v>23531</v>
      </c>
      <c r="I14118" s="64"/>
      <c r="J14118" s="65"/>
      <c r="K14118" s="10"/>
      <c r="L14118" s="21">
        <v>1257.5137931034483</v>
      </c>
      <c r="M14118" s="68"/>
      <c r="N14118" s="4"/>
    </row>
    <row r="14119" spans="2:14">
      <c r="B14119" s="59" t="s">
        <v>23532</v>
      </c>
      <c r="C14119" s="7" t="s">
        <v>23533</v>
      </c>
      <c r="I14119" s="64"/>
      <c r="J14119" s="65"/>
      <c r="K14119" s="10"/>
      <c r="L14119" s="21">
        <v>692.19080459770112</v>
      </c>
      <c r="M14119" s="68"/>
      <c r="N14119" s="4"/>
    </row>
    <row r="14120" spans="2:14">
      <c r="B14120" s="59" t="s">
        <v>23534</v>
      </c>
      <c r="C14120" s="7" t="s">
        <v>23535</v>
      </c>
      <c r="I14120" s="64"/>
      <c r="J14120" s="65"/>
      <c r="K14120" s="10"/>
      <c r="L14120" s="21">
        <v>3738.540804597701</v>
      </c>
      <c r="M14120" s="68"/>
      <c r="N14120" s="4"/>
    </row>
    <row r="14121" spans="2:14">
      <c r="B14121" s="59" t="s">
        <v>23536</v>
      </c>
      <c r="C14121" s="7" t="s">
        <v>23537</v>
      </c>
      <c r="I14121" s="64"/>
      <c r="J14121" s="65"/>
      <c r="K14121" s="10"/>
      <c r="L14121" s="21">
        <v>3738.540804597701</v>
      </c>
      <c r="M14121" s="68"/>
      <c r="N14121" s="4"/>
    </row>
    <row r="14122" spans="2:14">
      <c r="B14122" s="59" t="s">
        <v>23538</v>
      </c>
      <c r="C14122" s="7" t="s">
        <v>23539</v>
      </c>
      <c r="I14122" s="64"/>
      <c r="J14122" s="65"/>
      <c r="K14122" s="10"/>
      <c r="L14122" s="21">
        <v>692.19080459770112</v>
      </c>
      <c r="M14122" s="68"/>
      <c r="N14122" s="4"/>
    </row>
    <row r="14123" spans="2:14">
      <c r="B14123" s="59" t="s">
        <v>23540</v>
      </c>
      <c r="C14123" s="7" t="s">
        <v>23541</v>
      </c>
      <c r="I14123" s="64"/>
      <c r="J14123" s="65"/>
      <c r="K14123" s="10"/>
      <c r="L14123" s="21">
        <v>1539.6678160919539</v>
      </c>
      <c r="M14123" s="68"/>
      <c r="N14123" s="4"/>
    </row>
    <row r="14124" spans="2:14">
      <c r="B14124" s="59" t="s">
        <v>23542</v>
      </c>
      <c r="C14124" s="7" t="s">
        <v>23543</v>
      </c>
      <c r="I14124" s="64"/>
      <c r="J14124" s="65"/>
      <c r="K14124" s="10"/>
      <c r="L14124" s="21">
        <v>1523.428735632184</v>
      </c>
      <c r="M14124" s="68"/>
      <c r="N14124" s="4"/>
    </row>
    <row r="14125" spans="2:14">
      <c r="B14125" s="59" t="s">
        <v>23544</v>
      </c>
      <c r="C14125" s="7" t="s">
        <v>23545</v>
      </c>
      <c r="I14125" s="64"/>
      <c r="J14125" s="65"/>
      <c r="K14125" s="10"/>
      <c r="L14125" s="21">
        <v>1539.6678160919539</v>
      </c>
      <c r="M14125" s="68"/>
      <c r="N14125" s="4"/>
    </row>
    <row r="14126" spans="2:14">
      <c r="B14126" s="59" t="s">
        <v>23546</v>
      </c>
      <c r="C14126" s="7" t="s">
        <v>23547</v>
      </c>
      <c r="I14126" s="64"/>
      <c r="J14126" s="65"/>
      <c r="K14126" s="10"/>
      <c r="L14126" s="21">
        <v>3251.3683908045978</v>
      </c>
      <c r="M14126" s="68"/>
      <c r="N14126" s="4"/>
    </row>
    <row r="14127" spans="2:14">
      <c r="B14127" s="59" t="s">
        <v>23548</v>
      </c>
      <c r="C14127" s="7" t="s">
        <v>23549</v>
      </c>
      <c r="I14127" s="64"/>
      <c r="J14127" s="65"/>
      <c r="K14127" s="10"/>
      <c r="L14127" s="21">
        <v>3251.3683908045978</v>
      </c>
      <c r="M14127" s="68"/>
      <c r="N14127" s="4"/>
    </row>
    <row r="14128" spans="2:14">
      <c r="B14128" s="59" t="s">
        <v>23550</v>
      </c>
      <c r="C14128" s="7" t="s">
        <v>23551</v>
      </c>
      <c r="I14128" s="64"/>
      <c r="J14128" s="65"/>
      <c r="K14128" s="10"/>
      <c r="L14128" s="21">
        <v>5237.1034482758614</v>
      </c>
      <c r="M14128" s="68"/>
      <c r="N14128" s="4"/>
    </row>
    <row r="14129" spans="2:14">
      <c r="B14129" s="59" t="s">
        <v>23552</v>
      </c>
      <c r="C14129" s="7" t="s">
        <v>23553</v>
      </c>
      <c r="I14129" s="64"/>
      <c r="J14129" s="65"/>
      <c r="K14129" s="10"/>
      <c r="L14129" s="21">
        <v>3756.302298850575</v>
      </c>
      <c r="M14129" s="68"/>
      <c r="N14129" s="4"/>
    </row>
    <row r="14130" spans="2:14">
      <c r="B14130" s="59" t="s">
        <v>23554</v>
      </c>
      <c r="C14130" s="7" t="s">
        <v>23555</v>
      </c>
      <c r="I14130" s="64"/>
      <c r="J14130" s="65"/>
      <c r="K14130" s="10"/>
      <c r="L14130" s="21">
        <v>8521.9649425287371</v>
      </c>
      <c r="M14130" s="68"/>
      <c r="N14130" s="4"/>
    </row>
    <row r="14131" spans="2:14">
      <c r="B14131" s="59" t="s">
        <v>23556</v>
      </c>
      <c r="C14131" s="7" t="s">
        <v>23557</v>
      </c>
      <c r="I14131" s="64"/>
      <c r="J14131" s="65"/>
      <c r="K14131" s="10"/>
      <c r="L14131" s="21">
        <v>3103.1867816091954</v>
      </c>
      <c r="M14131" s="68"/>
      <c r="N14131" s="4"/>
    </row>
    <row r="14132" spans="2:14">
      <c r="B14132" s="59" t="s">
        <v>23558</v>
      </c>
      <c r="C14132" s="7" t="s">
        <v>23559</v>
      </c>
      <c r="I14132" s="64"/>
      <c r="J14132" s="65"/>
      <c r="K14132" s="10"/>
      <c r="L14132" s="21">
        <v>3453.3419540229884</v>
      </c>
      <c r="M14132" s="68"/>
      <c r="N14132" s="4"/>
    </row>
    <row r="14133" spans="2:14">
      <c r="B14133" s="59" t="s">
        <v>23560</v>
      </c>
      <c r="C14133" s="7" t="s">
        <v>23561</v>
      </c>
      <c r="I14133" s="64"/>
      <c r="J14133" s="65"/>
      <c r="K14133" s="10"/>
      <c r="L14133" s="21">
        <v>3422.3862068965518</v>
      </c>
      <c r="M14133" s="68"/>
      <c r="N14133" s="4"/>
    </row>
    <row r="14134" spans="2:14">
      <c r="B14134" s="59" t="s">
        <v>23562</v>
      </c>
      <c r="C14134" s="7" t="s">
        <v>23563</v>
      </c>
      <c r="I14134" s="64"/>
      <c r="J14134" s="65"/>
      <c r="K14134" s="10"/>
      <c r="L14134" s="21">
        <v>5155.4005747126439</v>
      </c>
      <c r="M14134" s="68"/>
      <c r="N14134" s="4"/>
    </row>
    <row r="14135" spans="2:14">
      <c r="B14135" s="59" t="s">
        <v>23564</v>
      </c>
      <c r="C14135" s="7" t="s">
        <v>23565</v>
      </c>
      <c r="I14135" s="64"/>
      <c r="J14135" s="65"/>
      <c r="K14135" s="10"/>
      <c r="L14135" s="21">
        <v>5328.955747126437</v>
      </c>
      <c r="M14135" s="68"/>
      <c r="N14135" s="4"/>
    </row>
    <row r="14136" spans="2:14">
      <c r="B14136" s="59" t="s">
        <v>23566</v>
      </c>
      <c r="C14136" s="7" t="s">
        <v>23567</v>
      </c>
      <c r="I14136" s="64"/>
      <c r="J14136" s="65"/>
      <c r="K14136" s="10"/>
      <c r="L14136" s="21">
        <v>6926.9827586206902</v>
      </c>
      <c r="M14136" s="68"/>
      <c r="N14136" s="4"/>
    </row>
    <row r="14137" spans="2:14">
      <c r="B14137" s="59" t="s">
        <v>23568</v>
      </c>
      <c r="C14137" s="7" t="s">
        <v>23569</v>
      </c>
      <c r="I14137" s="64"/>
      <c r="J14137" s="65"/>
      <c r="K14137" s="10"/>
      <c r="L14137" s="21">
        <v>4324.1626436781607</v>
      </c>
      <c r="M14137" s="68"/>
      <c r="N14137" s="4"/>
    </row>
    <row r="14138" spans="2:14">
      <c r="B14138" s="59" t="s">
        <v>23570</v>
      </c>
      <c r="C14138" s="7" t="s">
        <v>23571</v>
      </c>
      <c r="I14138" s="64"/>
      <c r="J14138" s="65"/>
      <c r="K14138" s="10"/>
      <c r="L14138" s="21">
        <v>4042.5160919540231</v>
      </c>
      <c r="M14138" s="68"/>
      <c r="N14138" s="4"/>
    </row>
    <row r="14139" spans="2:14">
      <c r="B14139" s="59" t="s">
        <v>23572</v>
      </c>
      <c r="C14139" s="7" t="s">
        <v>23573</v>
      </c>
      <c r="I14139" s="64"/>
      <c r="J14139" s="65"/>
      <c r="K14139" s="10"/>
      <c r="L14139" s="21">
        <v>4970.6810344827591</v>
      </c>
      <c r="M14139" s="68"/>
      <c r="N14139" s="4"/>
    </row>
    <row r="14140" spans="2:14">
      <c r="B14140" s="59" t="s">
        <v>23574</v>
      </c>
      <c r="C14140" s="7" t="s">
        <v>23575</v>
      </c>
      <c r="I14140" s="64"/>
      <c r="J14140" s="65"/>
      <c r="K14140" s="10"/>
      <c r="L14140" s="21">
        <v>4722.0201149425293</v>
      </c>
      <c r="M14140" s="68"/>
      <c r="N14140" s="4"/>
    </row>
    <row r="14141" spans="2:14">
      <c r="B14141" s="59" t="s">
        <v>23576</v>
      </c>
      <c r="C14141" s="7" t="s">
        <v>23577</v>
      </c>
      <c r="I14141" s="64"/>
      <c r="J14141" s="65"/>
      <c r="K14141" s="10"/>
      <c r="L14141" s="21">
        <v>4324.1626436781607</v>
      </c>
      <c r="M14141" s="68"/>
      <c r="N14141" s="4"/>
    </row>
    <row r="14142" spans="2:14">
      <c r="B14142" s="59" t="s">
        <v>23578</v>
      </c>
      <c r="C14142" s="7" t="s">
        <v>23579</v>
      </c>
      <c r="I14142" s="64"/>
      <c r="J14142" s="65"/>
      <c r="K14142" s="10"/>
      <c r="L14142" s="21">
        <v>4970.6810344827591</v>
      </c>
      <c r="M14142" s="68"/>
      <c r="N14142" s="4"/>
    </row>
    <row r="14143" spans="2:14">
      <c r="B14143" s="59" t="s">
        <v>23580</v>
      </c>
      <c r="C14143" s="7" t="s">
        <v>23581</v>
      </c>
      <c r="I14143" s="64"/>
      <c r="J14143" s="65"/>
      <c r="K14143" s="10"/>
      <c r="L14143" s="21">
        <v>5181.2816091954028</v>
      </c>
      <c r="M14143" s="68"/>
      <c r="N14143" s="4"/>
    </row>
    <row r="14144" spans="2:14">
      <c r="B14144" s="59" t="s">
        <v>23582</v>
      </c>
      <c r="C14144" s="7" t="s">
        <v>23583</v>
      </c>
      <c r="I14144" s="64"/>
      <c r="J14144" s="65"/>
      <c r="K14144" s="10"/>
      <c r="L14144" s="21">
        <v>6520.498275862069</v>
      </c>
      <c r="M14144" s="68"/>
      <c r="N14144" s="4"/>
    </row>
    <row r="14145" spans="2:14">
      <c r="B14145" s="59" t="s">
        <v>23584</v>
      </c>
      <c r="C14145" s="7" t="s">
        <v>23585</v>
      </c>
      <c r="I14145" s="64"/>
      <c r="J14145" s="65"/>
      <c r="K14145" s="10"/>
      <c r="L14145" s="21">
        <v>4401.2982758620692</v>
      </c>
      <c r="M14145" s="68"/>
      <c r="N14145" s="4"/>
    </row>
    <row r="14146" spans="2:14">
      <c r="B14146" s="59" t="s">
        <v>23586</v>
      </c>
      <c r="C14146" s="7" t="s">
        <v>23587</v>
      </c>
      <c r="I14146" s="64"/>
      <c r="J14146" s="65"/>
      <c r="K14146" s="10"/>
      <c r="L14146" s="21">
        <v>8088.0770114942534</v>
      </c>
      <c r="M14146" s="68"/>
      <c r="N14146" s="4"/>
    </row>
    <row r="14147" spans="2:14">
      <c r="B14147" s="59" t="s">
        <v>23588</v>
      </c>
      <c r="C14147" s="7" t="s">
        <v>23589</v>
      </c>
      <c r="I14147" s="64"/>
      <c r="J14147" s="65"/>
      <c r="K14147" s="10"/>
      <c r="L14147" s="21">
        <v>4401.2982758620692</v>
      </c>
      <c r="M14147" s="68"/>
      <c r="N14147" s="4"/>
    </row>
    <row r="14148" spans="2:14">
      <c r="B14148" s="59" t="s">
        <v>23590</v>
      </c>
      <c r="C14148" s="7" t="s">
        <v>23591</v>
      </c>
      <c r="I14148" s="64"/>
      <c r="J14148" s="65"/>
      <c r="K14148" s="10"/>
      <c r="L14148" s="21">
        <v>8088.0770114942534</v>
      </c>
      <c r="M14148" s="68"/>
      <c r="N14148" s="4"/>
    </row>
    <row r="14149" spans="2:14">
      <c r="B14149" s="59" t="s">
        <v>23592</v>
      </c>
      <c r="C14149" s="7" t="s">
        <v>23593</v>
      </c>
      <c r="I14149" s="64"/>
      <c r="J14149" s="65"/>
      <c r="K14149" s="10"/>
      <c r="L14149" s="21">
        <v>4401.2982758620692</v>
      </c>
      <c r="M14149" s="68"/>
      <c r="N14149" s="4"/>
    </row>
    <row r="14150" spans="2:14">
      <c r="B14150" s="59" t="s">
        <v>23594</v>
      </c>
      <c r="C14150" s="7" t="s">
        <v>23595</v>
      </c>
      <c r="I14150" s="64"/>
      <c r="J14150" s="65"/>
      <c r="K14150" s="10"/>
      <c r="L14150" s="21">
        <v>5138.1465517241377</v>
      </c>
      <c r="M14150" s="68"/>
      <c r="N14150" s="4"/>
    </row>
    <row r="14151" spans="2:14">
      <c r="B14151" s="59" t="s">
        <v>23596</v>
      </c>
      <c r="C14151" s="7" t="s">
        <v>23597</v>
      </c>
      <c r="I14151" s="64"/>
      <c r="J14151" s="65"/>
      <c r="K14151" s="10"/>
      <c r="L14151" s="21">
        <v>8824.4178160919546</v>
      </c>
      <c r="M14151" s="68"/>
      <c r="N14151" s="4"/>
    </row>
    <row r="14152" spans="2:14">
      <c r="B14152" s="59" t="s">
        <v>23598</v>
      </c>
      <c r="C14152" s="7" t="s">
        <v>23599</v>
      </c>
      <c r="I14152" s="64"/>
      <c r="J14152" s="65"/>
      <c r="K14152" s="10"/>
      <c r="L14152" s="21">
        <v>5138.1465517241377</v>
      </c>
      <c r="M14152" s="68"/>
      <c r="N14152" s="4"/>
    </row>
    <row r="14153" spans="2:14">
      <c r="B14153" s="59" t="s">
        <v>23600</v>
      </c>
      <c r="C14153" s="7" t="s">
        <v>23601</v>
      </c>
      <c r="I14153" s="64"/>
      <c r="J14153" s="65"/>
      <c r="K14153" s="10"/>
      <c r="L14153" s="21">
        <v>8824.4178160919546</v>
      </c>
      <c r="M14153" s="68"/>
      <c r="N14153" s="4"/>
    </row>
    <row r="14154" spans="2:14">
      <c r="B14154" s="59" t="s">
        <v>23602</v>
      </c>
      <c r="C14154" s="7" t="s">
        <v>23603</v>
      </c>
      <c r="I14154" s="64"/>
      <c r="J14154" s="65"/>
      <c r="K14154" s="10"/>
      <c r="L14154" s="21">
        <v>5681.1408045977005</v>
      </c>
      <c r="M14154" s="68"/>
      <c r="N14154" s="4"/>
    </row>
    <row r="14155" spans="2:14">
      <c r="B14155" s="59" t="s">
        <v>23604</v>
      </c>
      <c r="C14155" s="7" t="s">
        <v>23605</v>
      </c>
      <c r="I14155" s="64"/>
      <c r="J14155" s="65"/>
      <c r="K14155" s="10"/>
      <c r="L14155" s="21">
        <v>6224.1350574712651</v>
      </c>
      <c r="M14155" s="68"/>
      <c r="N14155" s="4"/>
    </row>
    <row r="14156" spans="2:14">
      <c r="B14156" s="59" t="s">
        <v>23606</v>
      </c>
      <c r="C14156" s="7" t="s">
        <v>23607</v>
      </c>
      <c r="I14156" s="64"/>
      <c r="J14156" s="65"/>
      <c r="K14156" s="10"/>
      <c r="L14156" s="21">
        <v>5681.1408045977005</v>
      </c>
      <c r="M14156" s="68"/>
      <c r="N14156" s="4"/>
    </row>
    <row r="14157" spans="2:14">
      <c r="B14157" s="59" t="s">
        <v>23608</v>
      </c>
      <c r="C14157" s="7" t="s">
        <v>23609</v>
      </c>
      <c r="I14157" s="64"/>
      <c r="J14157" s="65"/>
      <c r="K14157" s="10"/>
      <c r="L14157" s="21">
        <v>4356.6408045977014</v>
      </c>
      <c r="M14157" s="68"/>
      <c r="N14157" s="4"/>
    </row>
    <row r="14158" spans="2:14">
      <c r="B14158" s="59" t="s">
        <v>23610</v>
      </c>
      <c r="C14158" s="7" t="s">
        <v>23611</v>
      </c>
      <c r="I14158" s="64"/>
      <c r="J14158" s="65"/>
      <c r="K14158" s="10"/>
      <c r="L14158" s="21">
        <v>4356.6408045977014</v>
      </c>
      <c r="M14158" s="68"/>
      <c r="N14158" s="4"/>
    </row>
    <row r="14159" spans="2:14">
      <c r="B14159" s="59" t="s">
        <v>23612</v>
      </c>
      <c r="C14159" s="7" t="s">
        <v>23613</v>
      </c>
      <c r="I14159" s="64"/>
      <c r="J14159" s="65"/>
      <c r="K14159" s="10"/>
      <c r="L14159" s="21">
        <v>7285.2574712643682</v>
      </c>
      <c r="M14159" s="68"/>
      <c r="N14159" s="4"/>
    </row>
    <row r="14160" spans="2:14">
      <c r="B14160" s="59" t="s">
        <v>23614</v>
      </c>
      <c r="C14160" s="7" t="s">
        <v>23615</v>
      </c>
      <c r="I14160" s="64"/>
      <c r="J14160" s="65"/>
      <c r="K14160" s="10"/>
      <c r="L14160" s="21">
        <v>10972.036206896551</v>
      </c>
      <c r="M14160" s="68"/>
      <c r="N14160" s="4"/>
    </row>
    <row r="14161" spans="2:14">
      <c r="B14161" s="59" t="s">
        <v>23616</v>
      </c>
      <c r="C14161" s="7" t="s">
        <v>23617</v>
      </c>
      <c r="I14161" s="64"/>
      <c r="J14161" s="65"/>
      <c r="K14161" s="10"/>
      <c r="L14161" s="21">
        <v>7285.2574712643682</v>
      </c>
      <c r="M14161" s="68"/>
      <c r="N14161" s="4"/>
    </row>
    <row r="14162" spans="2:14">
      <c r="B14162" s="59" t="s">
        <v>23618</v>
      </c>
      <c r="C14162" s="7" t="s">
        <v>23619</v>
      </c>
      <c r="I14162" s="64"/>
      <c r="J14162" s="65"/>
      <c r="K14162" s="10"/>
      <c r="L14162" s="21">
        <v>10972.036206896551</v>
      </c>
      <c r="M14162" s="68"/>
      <c r="N14162" s="4"/>
    </row>
    <row r="14163" spans="2:14">
      <c r="B14163" s="59" t="s">
        <v>23620</v>
      </c>
      <c r="C14163" s="7" t="s">
        <v>23621</v>
      </c>
      <c r="I14163" s="64"/>
      <c r="J14163" s="65"/>
      <c r="K14163" s="10"/>
      <c r="L14163" s="21">
        <v>8309.3344827586207</v>
      </c>
      <c r="M14163" s="68"/>
      <c r="N14163" s="4"/>
    </row>
    <row r="14164" spans="2:14">
      <c r="B14164" s="59" t="s">
        <v>23622</v>
      </c>
      <c r="C14164" s="7" t="s">
        <v>23623</v>
      </c>
      <c r="I14164" s="64"/>
      <c r="J14164" s="65"/>
      <c r="K14164" s="10"/>
      <c r="L14164" s="21">
        <v>11996.113218390805</v>
      </c>
      <c r="M14164" s="68"/>
      <c r="N14164" s="4"/>
    </row>
    <row r="14165" spans="2:14">
      <c r="B14165" s="59" t="s">
        <v>23624</v>
      </c>
      <c r="C14165" s="7" t="s">
        <v>23625</v>
      </c>
      <c r="I14165" s="64"/>
      <c r="J14165" s="65"/>
      <c r="K14165" s="10"/>
      <c r="L14165" s="21">
        <v>8309.3344827586207</v>
      </c>
      <c r="M14165" s="68"/>
      <c r="N14165" s="4"/>
    </row>
    <row r="14166" spans="2:14">
      <c r="B14166" s="59" t="s">
        <v>23626</v>
      </c>
      <c r="C14166" s="7" t="s">
        <v>23627</v>
      </c>
      <c r="I14166" s="64"/>
      <c r="J14166" s="65"/>
      <c r="K14166" s="10"/>
      <c r="L14166" s="21">
        <v>11996.113218390805</v>
      </c>
      <c r="M14166" s="68"/>
      <c r="N14166" s="4"/>
    </row>
    <row r="14167" spans="2:14">
      <c r="B14167" s="59" t="s">
        <v>23628</v>
      </c>
      <c r="C14167" s="7" t="s">
        <v>23629</v>
      </c>
      <c r="I14167" s="64"/>
      <c r="J14167" s="65"/>
      <c r="K14167" s="10"/>
      <c r="L14167" s="21">
        <v>9743.4482758620688</v>
      </c>
      <c r="M14167" s="68"/>
      <c r="N14167" s="4"/>
    </row>
    <row r="14168" spans="2:14">
      <c r="B14168" s="59" t="s">
        <v>23630</v>
      </c>
      <c r="C14168" s="7" t="s">
        <v>23631</v>
      </c>
      <c r="I14168" s="64"/>
      <c r="J14168" s="65"/>
      <c r="K14168" s="10"/>
      <c r="L14168" s="21">
        <v>9743.4482758620688</v>
      </c>
      <c r="M14168" s="68"/>
      <c r="N14168" s="4"/>
    </row>
    <row r="14169" spans="2:14">
      <c r="B14169" s="59" t="s">
        <v>23632</v>
      </c>
      <c r="C14169" s="7" t="s">
        <v>23633</v>
      </c>
      <c r="I14169" s="64"/>
      <c r="J14169" s="65"/>
      <c r="K14169" s="10"/>
      <c r="L14169" s="21">
        <v>11177.05459770115</v>
      </c>
      <c r="M14169" s="68"/>
      <c r="N14169" s="4"/>
    </row>
    <row r="14170" spans="2:14">
      <c r="B14170" s="59" t="s">
        <v>23634</v>
      </c>
      <c r="C14170" s="7" t="s">
        <v>23635</v>
      </c>
      <c r="I14170" s="64"/>
      <c r="J14170" s="65"/>
      <c r="K14170" s="10"/>
      <c r="L14170" s="21">
        <v>11177.05459770115</v>
      </c>
      <c r="M14170" s="68"/>
      <c r="N14170" s="4"/>
    </row>
    <row r="14171" spans="2:14">
      <c r="B14171" s="59" t="s">
        <v>23636</v>
      </c>
      <c r="C14171" s="7" t="s">
        <v>23637</v>
      </c>
      <c r="I14171" s="64"/>
      <c r="J14171" s="65"/>
      <c r="K14171" s="10"/>
      <c r="L14171" s="21">
        <v>7517.6793103448281</v>
      </c>
      <c r="M14171" s="68"/>
      <c r="N14171" s="4"/>
    </row>
    <row r="14172" spans="2:14">
      <c r="B14172" s="59" t="s">
        <v>23638</v>
      </c>
      <c r="C14172" s="7" t="s">
        <v>23639</v>
      </c>
      <c r="I14172" s="64"/>
      <c r="J14172" s="65"/>
      <c r="K14172" s="10"/>
      <c r="L14172" s="21">
        <v>7517.6793103448281</v>
      </c>
      <c r="M14172" s="68"/>
      <c r="N14172" s="4"/>
    </row>
    <row r="14173" spans="2:14">
      <c r="B14173" s="59" t="s">
        <v>23640</v>
      </c>
      <c r="C14173" s="7" t="s">
        <v>23641</v>
      </c>
      <c r="I14173" s="64"/>
      <c r="J14173" s="65"/>
      <c r="K14173" s="10"/>
      <c r="L14173" s="21">
        <v>7812.0126436781611</v>
      </c>
      <c r="M14173" s="68"/>
      <c r="N14173" s="4"/>
    </row>
    <row r="14174" spans="2:14">
      <c r="B14174" s="59" t="s">
        <v>23642</v>
      </c>
      <c r="C14174" s="7" t="s">
        <v>23643</v>
      </c>
      <c r="I14174" s="64"/>
      <c r="J14174" s="65"/>
      <c r="K14174" s="10"/>
      <c r="L14174" s="21">
        <v>11498.791379310345</v>
      </c>
      <c r="M14174" s="68"/>
      <c r="N14174" s="4"/>
    </row>
    <row r="14175" spans="2:14">
      <c r="B14175" s="59" t="s">
        <v>23644</v>
      </c>
      <c r="C14175" s="7" t="s">
        <v>23645</v>
      </c>
      <c r="I14175" s="64"/>
      <c r="J14175" s="65"/>
      <c r="K14175" s="10"/>
      <c r="L14175" s="21">
        <v>7812.0126436781611</v>
      </c>
      <c r="M14175" s="68"/>
      <c r="N14175" s="4"/>
    </row>
    <row r="14176" spans="2:14">
      <c r="B14176" s="59" t="s">
        <v>23646</v>
      </c>
      <c r="C14176" s="7" t="s">
        <v>23647</v>
      </c>
      <c r="I14176" s="64"/>
      <c r="J14176" s="65"/>
      <c r="K14176" s="10"/>
      <c r="L14176" s="21">
        <v>11498.791379310345</v>
      </c>
      <c r="M14176" s="68"/>
      <c r="N14176" s="4"/>
    </row>
    <row r="14177" spans="2:14">
      <c r="B14177" s="59" t="s">
        <v>23648</v>
      </c>
      <c r="C14177" s="7" t="s">
        <v>23649</v>
      </c>
      <c r="I14177" s="64"/>
      <c r="J14177" s="65"/>
      <c r="K14177" s="10"/>
      <c r="L14177" s="21">
        <v>8835.5821839080454</v>
      </c>
      <c r="M14177" s="68"/>
      <c r="N14177" s="4"/>
    </row>
    <row r="14178" spans="2:14">
      <c r="B14178" s="59" t="s">
        <v>23650</v>
      </c>
      <c r="C14178" s="7" t="s">
        <v>23651</v>
      </c>
      <c r="I14178" s="64"/>
      <c r="J14178" s="65"/>
      <c r="K14178" s="10"/>
      <c r="L14178" s="21">
        <v>12522.36091954023</v>
      </c>
      <c r="M14178" s="68"/>
      <c r="N14178" s="4"/>
    </row>
    <row r="14179" spans="2:14">
      <c r="B14179" s="59" t="s">
        <v>23652</v>
      </c>
      <c r="C14179" s="7" t="s">
        <v>23653</v>
      </c>
      <c r="I14179" s="64"/>
      <c r="J14179" s="65"/>
      <c r="K14179" s="10"/>
      <c r="L14179" s="21">
        <v>8835.5821839080454</v>
      </c>
      <c r="M14179" s="68"/>
      <c r="N14179" s="4"/>
    </row>
    <row r="14180" spans="2:14">
      <c r="B14180" s="59" t="s">
        <v>23654</v>
      </c>
      <c r="C14180" s="7" t="s">
        <v>23655</v>
      </c>
      <c r="I14180" s="64"/>
      <c r="J14180" s="65"/>
      <c r="K14180" s="10"/>
      <c r="L14180" s="21">
        <v>12522.36091954023</v>
      </c>
      <c r="M14180" s="68"/>
      <c r="N14180" s="4"/>
    </row>
    <row r="14181" spans="2:14">
      <c r="B14181" s="59" t="s">
        <v>23656</v>
      </c>
      <c r="C14181" s="7" t="s">
        <v>23657</v>
      </c>
      <c r="I14181" s="64"/>
      <c r="J14181" s="65"/>
      <c r="K14181" s="10"/>
      <c r="L14181" s="21">
        <v>10270.203448275861</v>
      </c>
      <c r="M14181" s="68"/>
      <c r="N14181" s="4"/>
    </row>
    <row r="14182" spans="2:14">
      <c r="B14182" s="59" t="s">
        <v>23658</v>
      </c>
      <c r="C14182" s="7" t="s">
        <v>23659</v>
      </c>
      <c r="I14182" s="64"/>
      <c r="J14182" s="65"/>
      <c r="K14182" s="10"/>
      <c r="L14182" s="21">
        <v>10270.203448275861</v>
      </c>
      <c r="M14182" s="68"/>
      <c r="N14182" s="4"/>
    </row>
    <row r="14183" spans="2:14">
      <c r="B14183" s="59" t="s">
        <v>23660</v>
      </c>
      <c r="C14183" s="7" t="s">
        <v>23661</v>
      </c>
      <c r="I14183" s="64"/>
      <c r="J14183" s="65"/>
      <c r="K14183" s="10"/>
      <c r="L14183" s="21">
        <v>11704.317241379309</v>
      </c>
      <c r="M14183" s="68"/>
      <c r="N14183" s="4"/>
    </row>
    <row r="14184" spans="2:14">
      <c r="B14184" s="59" t="s">
        <v>23662</v>
      </c>
      <c r="C14184" s="7" t="s">
        <v>23663</v>
      </c>
      <c r="I14184" s="64"/>
      <c r="J14184" s="65"/>
      <c r="K14184" s="10"/>
      <c r="L14184" s="21">
        <v>11704.317241379309</v>
      </c>
      <c r="M14184" s="68"/>
      <c r="N14184" s="4"/>
    </row>
    <row r="14185" spans="2:14">
      <c r="B14185" s="59" t="s">
        <v>23664</v>
      </c>
      <c r="C14185" s="7" t="s">
        <v>23665</v>
      </c>
      <c r="I14185" s="64"/>
      <c r="J14185" s="65"/>
      <c r="K14185" s="10"/>
      <c r="L14185" s="21">
        <v>7764.3103448275861</v>
      </c>
      <c r="M14185" s="68"/>
      <c r="N14185" s="4"/>
    </row>
    <row r="14186" spans="2:14">
      <c r="B14186" s="59" t="s">
        <v>23666</v>
      </c>
      <c r="C14186" s="7" t="s">
        <v>23667</v>
      </c>
      <c r="I14186" s="64"/>
      <c r="J14186" s="65"/>
      <c r="K14186" s="10"/>
      <c r="L14186" s="21">
        <v>7764.3103448275861</v>
      </c>
      <c r="M14186" s="68"/>
      <c r="N14186" s="4"/>
    </row>
    <row r="14187" spans="2:14">
      <c r="B14187" s="59" t="s">
        <v>23668</v>
      </c>
      <c r="C14187" s="7" t="s">
        <v>23669</v>
      </c>
      <c r="I14187" s="64"/>
      <c r="J14187" s="65"/>
      <c r="K14187" s="10"/>
      <c r="L14187" s="21">
        <v>8789.9097701149421</v>
      </c>
      <c r="M14187" s="68"/>
      <c r="N14187" s="4"/>
    </row>
    <row r="14188" spans="2:14">
      <c r="B14188" s="59" t="s">
        <v>23670</v>
      </c>
      <c r="C14188" s="7" t="s">
        <v>23671</v>
      </c>
      <c r="I14188" s="64"/>
      <c r="J14188" s="65"/>
      <c r="K14188" s="10"/>
      <c r="L14188" s="21">
        <v>8044.434482758621</v>
      </c>
      <c r="M14188" s="68"/>
      <c r="N14188" s="4"/>
    </row>
    <row r="14189" spans="2:14">
      <c r="B14189" s="59" t="s">
        <v>23672</v>
      </c>
      <c r="C14189" s="7" t="s">
        <v>23673</v>
      </c>
      <c r="I14189" s="64"/>
      <c r="J14189" s="65"/>
      <c r="K14189" s="10"/>
      <c r="L14189" s="21">
        <v>8044.434482758621</v>
      </c>
      <c r="M14189" s="68"/>
      <c r="N14189" s="4"/>
    </row>
    <row r="14190" spans="2:14">
      <c r="B14190" s="59" t="s">
        <v>23674</v>
      </c>
      <c r="C14190" s="7" t="s">
        <v>23675</v>
      </c>
      <c r="I14190" s="64"/>
      <c r="J14190" s="65"/>
      <c r="K14190" s="10"/>
      <c r="L14190" s="21">
        <v>9583.5948275862083</v>
      </c>
      <c r="M14190" s="68"/>
      <c r="N14190" s="4"/>
    </row>
    <row r="14191" spans="2:14">
      <c r="B14191" s="59" t="s">
        <v>23676</v>
      </c>
      <c r="C14191" s="7" t="s">
        <v>23677</v>
      </c>
      <c r="I14191" s="64"/>
      <c r="J14191" s="65"/>
      <c r="K14191" s="10"/>
      <c r="L14191" s="21">
        <v>13270.373563218391</v>
      </c>
      <c r="M14191" s="68"/>
      <c r="N14191" s="4"/>
    </row>
    <row r="14192" spans="2:14">
      <c r="B14192" s="59" t="s">
        <v>23678</v>
      </c>
      <c r="C14192" s="7" t="s">
        <v>23679</v>
      </c>
      <c r="I14192" s="64"/>
      <c r="J14192" s="65"/>
      <c r="K14192" s="10"/>
      <c r="L14192" s="21">
        <v>9583.5948275862083</v>
      </c>
      <c r="M14192" s="68"/>
      <c r="N14192" s="4"/>
    </row>
    <row r="14193" spans="2:14">
      <c r="B14193" s="59" t="s">
        <v>23680</v>
      </c>
      <c r="C14193" s="7" t="s">
        <v>23681</v>
      </c>
      <c r="I14193" s="64"/>
      <c r="J14193" s="65"/>
      <c r="K14193" s="10"/>
      <c r="L14193" s="21">
        <v>13270.373563218391</v>
      </c>
      <c r="M14193" s="68"/>
      <c r="N14193" s="4"/>
    </row>
    <row r="14194" spans="2:14">
      <c r="B14194" s="59" t="s">
        <v>23682</v>
      </c>
      <c r="C14194" s="7" t="s">
        <v>23683</v>
      </c>
      <c r="I14194" s="64"/>
      <c r="J14194" s="65"/>
      <c r="K14194" s="10"/>
      <c r="L14194" s="21">
        <v>10608.179310344827</v>
      </c>
      <c r="M14194" s="68"/>
      <c r="N14194" s="4"/>
    </row>
    <row r="14195" spans="2:14">
      <c r="B14195" s="59" t="s">
        <v>23684</v>
      </c>
      <c r="C14195" s="7" t="s">
        <v>23685</v>
      </c>
      <c r="I14195" s="64"/>
      <c r="J14195" s="65"/>
      <c r="K14195" s="10"/>
      <c r="L14195" s="21">
        <v>14293.943103448275</v>
      </c>
      <c r="M14195" s="68"/>
      <c r="N14195" s="4"/>
    </row>
    <row r="14196" spans="2:14">
      <c r="B14196" s="59" t="s">
        <v>23686</v>
      </c>
      <c r="C14196" s="7" t="s">
        <v>23687</v>
      </c>
      <c r="I14196" s="64"/>
      <c r="J14196" s="65"/>
      <c r="K14196" s="10"/>
      <c r="L14196" s="21">
        <v>10608.179310344827</v>
      </c>
      <c r="M14196" s="68"/>
      <c r="N14196" s="4"/>
    </row>
    <row r="14197" spans="2:14">
      <c r="B14197" s="59" t="s">
        <v>23688</v>
      </c>
      <c r="C14197" s="7" t="s">
        <v>23689</v>
      </c>
      <c r="I14197" s="64"/>
      <c r="J14197" s="65"/>
      <c r="K14197" s="10"/>
      <c r="L14197" s="21">
        <v>14293.943103448275</v>
      </c>
      <c r="M14197" s="68"/>
      <c r="N14197" s="4"/>
    </row>
    <row r="14198" spans="2:14">
      <c r="B14198" s="59" t="s">
        <v>23690</v>
      </c>
      <c r="C14198" s="7" t="s">
        <v>23691</v>
      </c>
      <c r="I14198" s="64"/>
      <c r="J14198" s="65"/>
      <c r="K14198" s="10"/>
      <c r="L14198" s="21">
        <v>12041.278160919541</v>
      </c>
      <c r="M14198" s="68"/>
      <c r="N14198" s="4"/>
    </row>
    <row r="14199" spans="2:14">
      <c r="B14199" s="59" t="s">
        <v>23692</v>
      </c>
      <c r="C14199" s="7" t="s">
        <v>23693</v>
      </c>
      <c r="I14199" s="64"/>
      <c r="J14199" s="65"/>
      <c r="K14199" s="10"/>
      <c r="L14199" s="21">
        <v>12041.278160919541</v>
      </c>
      <c r="M14199" s="68"/>
      <c r="N14199" s="4"/>
    </row>
    <row r="14200" spans="2:14">
      <c r="B14200" s="59" t="s">
        <v>23694</v>
      </c>
      <c r="C14200" s="7" t="s">
        <v>23695</v>
      </c>
      <c r="I14200" s="64"/>
      <c r="J14200" s="65"/>
      <c r="K14200" s="10"/>
      <c r="L14200" s="21">
        <v>13475.391954022989</v>
      </c>
      <c r="M14200" s="68"/>
      <c r="N14200" s="4"/>
    </row>
    <row r="14201" spans="2:14">
      <c r="B14201" s="59" t="s">
        <v>23696</v>
      </c>
      <c r="C14201" s="7" t="s">
        <v>23697</v>
      </c>
      <c r="I14201" s="64"/>
      <c r="J14201" s="65"/>
      <c r="K14201" s="10"/>
      <c r="L14201" s="21">
        <v>13475.391954022989</v>
      </c>
      <c r="M14201" s="68"/>
      <c r="N14201" s="4"/>
    </row>
    <row r="14202" spans="2:14">
      <c r="B14202" s="59" t="s">
        <v>23698</v>
      </c>
      <c r="C14202" s="7" t="s">
        <v>23699</v>
      </c>
      <c r="I14202" s="64"/>
      <c r="J14202" s="65"/>
      <c r="K14202" s="10"/>
      <c r="L14202" s="21">
        <v>9536.9074712643687</v>
      </c>
      <c r="M14202" s="68"/>
      <c r="N14202" s="4"/>
    </row>
    <row r="14203" spans="2:14">
      <c r="B14203" s="59" t="s">
        <v>23700</v>
      </c>
      <c r="C14203" s="7" t="s">
        <v>23701</v>
      </c>
      <c r="I14203" s="64"/>
      <c r="J14203" s="65"/>
      <c r="K14203" s="10"/>
      <c r="L14203" s="21">
        <v>9536.9074712643687</v>
      </c>
      <c r="M14203" s="68"/>
      <c r="N14203" s="4"/>
    </row>
    <row r="14204" spans="2:14">
      <c r="B14204" s="59" t="s">
        <v>23702</v>
      </c>
      <c r="C14204" s="7" t="s">
        <v>23703</v>
      </c>
      <c r="I14204" s="64"/>
      <c r="J14204" s="65"/>
      <c r="K14204" s="10"/>
      <c r="L14204" s="21">
        <v>9816.0166666666664</v>
      </c>
      <c r="M14204" s="68"/>
      <c r="N14204" s="4"/>
    </row>
    <row r="14205" spans="2:14">
      <c r="B14205" s="59" t="s">
        <v>23704</v>
      </c>
      <c r="C14205" s="7" t="s">
        <v>23705</v>
      </c>
      <c r="I14205" s="64"/>
      <c r="J14205" s="65"/>
      <c r="K14205" s="10"/>
      <c r="L14205" s="21">
        <v>9816.0166666666664</v>
      </c>
      <c r="M14205" s="68"/>
      <c r="N14205" s="4"/>
    </row>
    <row r="14206" spans="2:14">
      <c r="B14206" s="59" t="s">
        <v>23706</v>
      </c>
      <c r="C14206" s="7" t="s">
        <v>23707</v>
      </c>
      <c r="I14206" s="64"/>
      <c r="J14206" s="65"/>
      <c r="K14206" s="10"/>
      <c r="L14206" s="21">
        <v>17297.158045977012</v>
      </c>
      <c r="M14206" s="68"/>
      <c r="N14206" s="4"/>
    </row>
    <row r="14207" spans="2:14">
      <c r="B14207" s="59" t="s">
        <v>23708</v>
      </c>
      <c r="C14207" s="7" t="s">
        <v>23709</v>
      </c>
      <c r="I14207" s="64"/>
      <c r="J14207" s="65"/>
      <c r="K14207" s="10"/>
      <c r="L14207" s="21">
        <v>17297.158045977012</v>
      </c>
      <c r="M14207" s="68"/>
      <c r="N14207" s="4"/>
    </row>
    <row r="14208" spans="2:14">
      <c r="B14208" s="59" t="s">
        <v>23710</v>
      </c>
      <c r="C14208" s="7" t="s">
        <v>23711</v>
      </c>
      <c r="I14208" s="64"/>
      <c r="J14208" s="65"/>
      <c r="K14208" s="10"/>
      <c r="L14208" s="21">
        <v>22626.621264367819</v>
      </c>
      <c r="M14208" s="68"/>
      <c r="N14208" s="4"/>
    </row>
    <row r="14209" spans="2:14">
      <c r="B14209" s="59" t="s">
        <v>23712</v>
      </c>
      <c r="C14209" s="7" t="s">
        <v>23713</v>
      </c>
      <c r="I14209" s="64"/>
      <c r="J14209" s="65"/>
      <c r="K14209" s="10"/>
      <c r="L14209" s="21">
        <v>19971.024137931036</v>
      </c>
      <c r="M14209" s="68"/>
      <c r="N14209" s="4"/>
    </row>
    <row r="14210" spans="2:14">
      <c r="B14210" s="59" t="s">
        <v>23714</v>
      </c>
      <c r="C14210" s="7" t="s">
        <v>23715</v>
      </c>
      <c r="I14210" s="64"/>
      <c r="J14210" s="65"/>
      <c r="K14210" s="10"/>
      <c r="L14210" s="21">
        <v>25115.767816091957</v>
      </c>
      <c r="M14210" s="68"/>
      <c r="N14210" s="4"/>
    </row>
    <row r="14211" spans="2:14">
      <c r="B14211" s="59" t="s">
        <v>23716</v>
      </c>
      <c r="C14211" s="7" t="s">
        <v>23717</v>
      </c>
      <c r="I14211" s="64"/>
      <c r="J14211" s="65"/>
      <c r="K14211" s="10"/>
      <c r="L14211" s="21">
        <v>22166.852298850572</v>
      </c>
      <c r="M14211" s="68"/>
      <c r="N14211" s="4"/>
    </row>
    <row r="14212" spans="2:14">
      <c r="B14212" s="59" t="s">
        <v>23718</v>
      </c>
      <c r="C14212" s="7" t="s">
        <v>23719</v>
      </c>
      <c r="I14212" s="64"/>
      <c r="J14212" s="65"/>
      <c r="K14212" s="10"/>
      <c r="L14212" s="21">
        <v>22626.621264367819</v>
      </c>
      <c r="M14212" s="68"/>
      <c r="N14212" s="4"/>
    </row>
    <row r="14213" spans="2:14">
      <c r="B14213" s="59" t="s">
        <v>23720</v>
      </c>
      <c r="C14213" s="7" t="s">
        <v>23721</v>
      </c>
      <c r="I14213" s="64"/>
      <c r="J14213" s="65"/>
      <c r="K14213" s="10"/>
      <c r="L14213" s="21">
        <v>19971.024137931036</v>
      </c>
      <c r="M14213" s="68"/>
      <c r="N14213" s="4"/>
    </row>
    <row r="14214" spans="2:14">
      <c r="B14214" s="59" t="s">
        <v>23722</v>
      </c>
      <c r="C14214" s="7" t="s">
        <v>23723</v>
      </c>
      <c r="I14214" s="64"/>
      <c r="J14214" s="65"/>
      <c r="K14214" s="10"/>
      <c r="L14214" s="21">
        <v>25116.275287356322</v>
      </c>
      <c r="M14214" s="68"/>
      <c r="N14214" s="4"/>
    </row>
    <row r="14215" spans="2:14">
      <c r="B14215" s="59" t="s">
        <v>23724</v>
      </c>
      <c r="C14215" s="7" t="s">
        <v>23725</v>
      </c>
      <c r="I14215" s="64"/>
      <c r="J14215" s="65"/>
      <c r="K14215" s="10"/>
      <c r="L14215" s="21">
        <v>22166.852298850572</v>
      </c>
      <c r="M14215" s="68"/>
      <c r="N14215" s="4"/>
    </row>
    <row r="14216" spans="2:14">
      <c r="B14216" s="59" t="s">
        <v>23726</v>
      </c>
      <c r="C14216" s="7" t="s">
        <v>23727</v>
      </c>
      <c r="I14216" s="64"/>
      <c r="J14216" s="65"/>
      <c r="K14216" s="10"/>
      <c r="L14216" s="21">
        <v>34437</v>
      </c>
      <c r="M14216" s="68"/>
      <c r="N14216" s="4"/>
    </row>
    <row r="14217" spans="2:14">
      <c r="B14217" s="59" t="s">
        <v>23728</v>
      </c>
      <c r="C14217" s="7" t="s">
        <v>23729</v>
      </c>
      <c r="I14217" s="64"/>
      <c r="J14217" s="65"/>
      <c r="K14217" s="10"/>
      <c r="L14217" s="21">
        <v>29667.277586206899</v>
      </c>
      <c r="M14217" s="68"/>
      <c r="N14217" s="4"/>
    </row>
    <row r="14218" spans="2:14">
      <c r="B14218" s="59" t="s">
        <v>23730</v>
      </c>
      <c r="C14218" s="7" t="s">
        <v>23731</v>
      </c>
      <c r="I14218" s="64"/>
      <c r="J14218" s="65"/>
      <c r="K14218" s="10"/>
      <c r="L14218" s="21">
        <v>34437</v>
      </c>
      <c r="M14218" s="68"/>
      <c r="N14218" s="4"/>
    </row>
    <row r="14219" spans="2:14">
      <c r="B14219" s="59" t="s">
        <v>23732</v>
      </c>
      <c r="C14219" s="7" t="s">
        <v>23733</v>
      </c>
      <c r="I14219" s="64"/>
      <c r="J14219" s="65"/>
      <c r="K14219" s="10"/>
      <c r="L14219" s="21">
        <v>13756.531034482759</v>
      </c>
      <c r="M14219" s="68"/>
      <c r="N14219" s="4"/>
    </row>
    <row r="14220" spans="2:14">
      <c r="B14220" s="59" t="s">
        <v>23734</v>
      </c>
      <c r="C14220" s="7" t="s">
        <v>23735</v>
      </c>
      <c r="I14220" s="64"/>
      <c r="J14220" s="65"/>
      <c r="K14220" s="10"/>
      <c r="L14220" s="21">
        <v>5181.2816091954028</v>
      </c>
      <c r="M14220" s="68"/>
      <c r="N14220" s="4"/>
    </row>
    <row r="14221" spans="2:14">
      <c r="B14221" s="59" t="s">
        <v>23736</v>
      </c>
      <c r="C14221" s="7" t="s">
        <v>23737</v>
      </c>
      <c r="I14221" s="64"/>
      <c r="J14221" s="65"/>
      <c r="K14221" s="10"/>
      <c r="L14221" s="21">
        <v>6520.498275862069</v>
      </c>
      <c r="M14221" s="68"/>
      <c r="N14221" s="4"/>
    </row>
    <row r="14222" spans="2:14">
      <c r="B14222" s="59" t="s">
        <v>23738</v>
      </c>
      <c r="C14222" s="7" t="s">
        <v>23739</v>
      </c>
      <c r="I14222" s="64"/>
      <c r="J14222" s="65"/>
      <c r="K14222" s="10"/>
      <c r="L14222" s="21">
        <v>1277.3051724137931</v>
      </c>
      <c r="M14222" s="68"/>
      <c r="N14222" s="4"/>
    </row>
    <row r="14223" spans="2:14">
      <c r="B14223" s="59" t="s">
        <v>23740</v>
      </c>
      <c r="C14223" s="7" t="s">
        <v>23741</v>
      </c>
      <c r="I14223" s="64"/>
      <c r="J14223" s="65"/>
      <c r="K14223" s="10"/>
      <c r="L14223" s="21">
        <v>1460.5022988505746</v>
      </c>
      <c r="M14223" s="68"/>
      <c r="N14223" s="4"/>
    </row>
    <row r="14224" spans="2:14">
      <c r="B14224" s="59" t="s">
        <v>23742</v>
      </c>
      <c r="C14224" s="7" t="s">
        <v>23743</v>
      </c>
      <c r="I14224" s="64"/>
      <c r="J14224" s="65"/>
      <c r="K14224" s="10"/>
      <c r="L14224" s="21">
        <v>1562.5040229885058</v>
      </c>
      <c r="M14224" s="68"/>
      <c r="N14224" s="4"/>
    </row>
    <row r="14225" spans="2:14">
      <c r="B14225" s="59" t="s">
        <v>23744</v>
      </c>
      <c r="C14225" s="7" t="s">
        <v>23745</v>
      </c>
      <c r="I14225" s="64"/>
      <c r="J14225" s="65"/>
      <c r="K14225" s="10"/>
      <c r="L14225" s="21">
        <v>14608.575287356321</v>
      </c>
      <c r="M14225" s="68"/>
      <c r="N14225" s="4"/>
    </row>
    <row r="14226" spans="2:14">
      <c r="B14226" s="59" t="s">
        <v>23746</v>
      </c>
      <c r="C14226" s="7" t="s">
        <v>23747</v>
      </c>
      <c r="I14226" s="64"/>
      <c r="J14226" s="65"/>
      <c r="K14226" s="10"/>
      <c r="L14226" s="21">
        <v>18667.330459770114</v>
      </c>
      <c r="M14226" s="68"/>
      <c r="N14226" s="4"/>
    </row>
    <row r="14227" spans="2:14">
      <c r="B14227" s="59" t="s">
        <v>23748</v>
      </c>
      <c r="C14227" s="7" t="s">
        <v>23749</v>
      </c>
      <c r="I14227" s="64"/>
      <c r="J14227" s="65"/>
      <c r="K14227" s="10"/>
      <c r="L14227" s="21">
        <v>23916.105747126436</v>
      </c>
      <c r="M14227" s="68"/>
      <c r="N14227" s="4"/>
    </row>
    <row r="14228" spans="2:14">
      <c r="B14228" s="59" t="s">
        <v>23750</v>
      </c>
      <c r="C14228" s="7" t="s">
        <v>23751</v>
      </c>
      <c r="I14228" s="64"/>
      <c r="J14228" s="65"/>
      <c r="K14228" s="10"/>
      <c r="L14228" s="21">
        <v>30076.806896551723</v>
      </c>
      <c r="M14228" s="68"/>
      <c r="N14228" s="4"/>
    </row>
    <row r="14229" spans="2:14">
      <c r="B14229" s="59" t="s">
        <v>23752</v>
      </c>
      <c r="C14229" s="7" t="s">
        <v>23753</v>
      </c>
      <c r="I14229" s="64"/>
      <c r="J14229" s="65"/>
      <c r="K14229" s="10"/>
      <c r="L14229" s="21">
        <v>6470.7660919540231</v>
      </c>
      <c r="M14229" s="68"/>
      <c r="N14229" s="4"/>
    </row>
    <row r="14230" spans="2:14">
      <c r="B14230" s="59" t="s">
        <v>23754</v>
      </c>
      <c r="C14230" s="7" t="s">
        <v>23755</v>
      </c>
      <c r="I14230" s="64"/>
      <c r="J14230" s="65"/>
      <c r="K14230" s="10"/>
      <c r="L14230" s="21">
        <v>12168.653448275862</v>
      </c>
      <c r="M14230" s="68"/>
      <c r="N14230" s="4"/>
    </row>
    <row r="14231" spans="2:14">
      <c r="B14231" s="59" t="s">
        <v>23756</v>
      </c>
      <c r="C14231" s="7" t="s">
        <v>23757</v>
      </c>
      <c r="I14231" s="64"/>
      <c r="J14231" s="65"/>
      <c r="K14231" s="10"/>
      <c r="L14231" s="21">
        <v>8034.7925287356329</v>
      </c>
      <c r="M14231" s="68"/>
      <c r="N14231" s="4"/>
    </row>
    <row r="14232" spans="2:14">
      <c r="B14232" s="59" t="s">
        <v>23758</v>
      </c>
      <c r="C14232" s="7" t="s">
        <v>23759</v>
      </c>
      <c r="I14232" s="64"/>
      <c r="J14232" s="65"/>
      <c r="K14232" s="10"/>
      <c r="L14232" s="21">
        <v>7236.5402298850577</v>
      </c>
      <c r="M14232" s="68"/>
      <c r="N14232" s="4"/>
    </row>
    <row r="14233" spans="2:14">
      <c r="B14233" s="59" t="s">
        <v>23760</v>
      </c>
      <c r="C14233" s="7" t="s">
        <v>23761</v>
      </c>
      <c r="I14233" s="64"/>
      <c r="J14233" s="65"/>
      <c r="K14233" s="10"/>
      <c r="L14233" s="21">
        <v>12935.442528735633</v>
      </c>
      <c r="M14233" s="68"/>
      <c r="N14233" s="4"/>
    </row>
    <row r="14234" spans="2:14">
      <c r="B14234" s="59" t="s">
        <v>23762</v>
      </c>
      <c r="C14234" s="7" t="s">
        <v>23763</v>
      </c>
      <c r="I14234" s="64"/>
      <c r="J14234" s="65"/>
      <c r="K14234" s="10"/>
      <c r="L14234" s="21">
        <v>26463.104022988504</v>
      </c>
      <c r="M14234" s="68"/>
      <c r="N14234" s="4"/>
    </row>
    <row r="14235" spans="2:14">
      <c r="B14235" s="59" t="s">
        <v>23764</v>
      </c>
      <c r="C14235" s="7" t="s">
        <v>23765</v>
      </c>
      <c r="I14235" s="64"/>
      <c r="J14235" s="65"/>
      <c r="K14235" s="10"/>
      <c r="L14235" s="21">
        <v>32161.498850574713</v>
      </c>
      <c r="M14235" s="68"/>
      <c r="N14235" s="4"/>
    </row>
    <row r="14236" spans="2:14">
      <c r="B14236" s="59" t="s">
        <v>23766</v>
      </c>
      <c r="C14236" s="7" t="s">
        <v>23767</v>
      </c>
      <c r="I14236" s="64"/>
      <c r="J14236" s="65"/>
      <c r="K14236" s="10"/>
      <c r="L14236" s="21">
        <v>9467.8913793103457</v>
      </c>
      <c r="M14236" s="68"/>
      <c r="N14236" s="4"/>
    </row>
    <row r="14237" spans="2:14">
      <c r="B14237" s="59" t="s">
        <v>23768</v>
      </c>
      <c r="C14237" s="7" t="s">
        <v>23769</v>
      </c>
      <c r="I14237" s="64"/>
      <c r="J14237" s="65"/>
      <c r="K14237" s="10"/>
      <c r="L14237" s="21">
        <v>15348.975862068966</v>
      </c>
      <c r="M14237" s="68"/>
      <c r="N14237" s="4"/>
    </row>
    <row r="14238" spans="2:14">
      <c r="B14238" s="59" t="s">
        <v>23770</v>
      </c>
      <c r="C14238" s="7" t="s">
        <v>23771</v>
      </c>
      <c r="I14238" s="64"/>
      <c r="J14238" s="65"/>
      <c r="K14238" s="10"/>
      <c r="L14238" s="21">
        <v>28694.455172413793</v>
      </c>
      <c r="M14238" s="68"/>
      <c r="N14238" s="4"/>
    </row>
    <row r="14239" spans="2:14">
      <c r="B14239" s="59" t="s">
        <v>23772</v>
      </c>
      <c r="C14239" s="7" t="s">
        <v>23773</v>
      </c>
      <c r="I14239" s="64"/>
      <c r="J14239" s="65"/>
      <c r="K14239" s="10"/>
      <c r="L14239" s="21">
        <v>34575.539655172412</v>
      </c>
      <c r="M14239" s="68"/>
      <c r="N14239" s="4"/>
    </row>
    <row r="14240" spans="2:14">
      <c r="B14240" s="59" t="s">
        <v>23774</v>
      </c>
      <c r="C14240" s="7" t="s">
        <v>23775</v>
      </c>
      <c r="I14240" s="64"/>
      <c r="J14240" s="65"/>
      <c r="K14240" s="10"/>
      <c r="L14240" s="21">
        <v>6595.0965517241384</v>
      </c>
      <c r="M14240" s="68"/>
      <c r="N14240" s="4"/>
    </row>
    <row r="14241" spans="2:14">
      <c r="B14241" s="59" t="s">
        <v>23776</v>
      </c>
      <c r="C14241" s="7" t="s">
        <v>23777</v>
      </c>
      <c r="I14241" s="64"/>
      <c r="J14241" s="65"/>
      <c r="K14241" s="10"/>
      <c r="L14241" s="21">
        <v>11511.478160919542</v>
      </c>
      <c r="M14241" s="68"/>
      <c r="N14241" s="4"/>
    </row>
    <row r="14242" spans="2:14">
      <c r="B14242" s="59" t="s">
        <v>23778</v>
      </c>
      <c r="C14242" s="7" t="s">
        <v>23779</v>
      </c>
      <c r="I14242" s="64"/>
      <c r="J14242" s="65"/>
      <c r="K14242" s="10"/>
      <c r="L14242" s="21">
        <v>8198.1982758620688</v>
      </c>
      <c r="M14242" s="68"/>
      <c r="N14242" s="4"/>
    </row>
    <row r="14243" spans="2:14">
      <c r="B14243" s="59" t="s">
        <v>23780</v>
      </c>
      <c r="C14243" s="7" t="s">
        <v>23781</v>
      </c>
      <c r="I14243" s="64"/>
      <c r="J14243" s="65"/>
      <c r="K14243" s="10"/>
      <c r="L14243" s="21">
        <v>9990.5867816091941</v>
      </c>
      <c r="M14243" s="68"/>
      <c r="N14243" s="4"/>
    </row>
    <row r="14244" spans="2:14">
      <c r="B14244" s="59" t="s">
        <v>23782</v>
      </c>
      <c r="C14244" s="7" t="s">
        <v>23783</v>
      </c>
      <c r="I14244" s="64"/>
      <c r="J14244" s="65"/>
      <c r="K14244" s="10"/>
      <c r="L14244" s="21">
        <v>9990.5867816091941</v>
      </c>
      <c r="M14244" s="68"/>
      <c r="N14244" s="4"/>
    </row>
    <row r="14245" spans="2:14">
      <c r="B14245" s="59" t="s">
        <v>23784</v>
      </c>
      <c r="C14245" s="7" t="s">
        <v>23785</v>
      </c>
      <c r="I14245" s="64"/>
      <c r="J14245" s="65"/>
      <c r="K14245" s="10"/>
      <c r="L14245" s="21">
        <v>7383.1994252873565</v>
      </c>
      <c r="M14245" s="68"/>
      <c r="N14245" s="4"/>
    </row>
    <row r="14246" spans="2:14">
      <c r="B14246" s="59" t="s">
        <v>23786</v>
      </c>
      <c r="C14246" s="7" t="s">
        <v>23787</v>
      </c>
      <c r="I14246" s="64"/>
      <c r="J14246" s="65"/>
      <c r="K14246" s="10"/>
      <c r="L14246" s="21">
        <v>12299.581034482759</v>
      </c>
      <c r="M14246" s="68"/>
      <c r="N14246" s="4"/>
    </row>
    <row r="14247" spans="2:14">
      <c r="B14247" s="59" t="s">
        <v>23788</v>
      </c>
      <c r="C14247" s="7" t="s">
        <v>23789</v>
      </c>
      <c r="I14247" s="64"/>
      <c r="J14247" s="65"/>
      <c r="K14247" s="10"/>
      <c r="L14247" s="21">
        <v>26610.270689655172</v>
      </c>
      <c r="M14247" s="68"/>
      <c r="N14247" s="4"/>
    </row>
    <row r="14248" spans="2:14">
      <c r="B14248" s="59" t="s">
        <v>23790</v>
      </c>
      <c r="C14248" s="7" t="s">
        <v>23791</v>
      </c>
      <c r="I14248" s="64"/>
      <c r="J14248" s="65"/>
      <c r="K14248" s="10"/>
      <c r="L14248" s="21">
        <v>31526.144827586206</v>
      </c>
      <c r="M14248" s="68"/>
      <c r="N14248" s="4"/>
    </row>
    <row r="14249" spans="2:14">
      <c r="B14249" s="59" t="s">
        <v>23792</v>
      </c>
      <c r="C14249" s="7" t="s">
        <v>23793</v>
      </c>
      <c r="I14249" s="64"/>
      <c r="J14249" s="65"/>
      <c r="K14249" s="10"/>
      <c r="L14249" s="21">
        <v>9657.6856321839077</v>
      </c>
      <c r="M14249" s="68"/>
      <c r="N14249" s="4"/>
    </row>
    <row r="14250" spans="2:14">
      <c r="B14250" s="59" t="s">
        <v>23794</v>
      </c>
      <c r="C14250" s="7" t="s">
        <v>23795</v>
      </c>
      <c r="I14250" s="64"/>
      <c r="J14250" s="65"/>
      <c r="K14250" s="10"/>
      <c r="L14250" s="21">
        <v>15533.695402298852</v>
      </c>
      <c r="M14250" s="68"/>
      <c r="N14250" s="4"/>
    </row>
    <row r="14251" spans="2:14">
      <c r="B14251" s="59" t="s">
        <v>23796</v>
      </c>
      <c r="C14251" s="7" t="s">
        <v>23797</v>
      </c>
      <c r="I14251" s="64"/>
      <c r="J14251" s="65"/>
      <c r="K14251" s="10"/>
      <c r="L14251" s="21">
        <v>28883.741954022989</v>
      </c>
      <c r="M14251" s="68"/>
      <c r="N14251" s="4"/>
    </row>
    <row r="14252" spans="2:14">
      <c r="B14252" s="59" t="s">
        <v>23798</v>
      </c>
      <c r="C14252" s="7" t="s">
        <v>23799</v>
      </c>
      <c r="I14252" s="64"/>
      <c r="J14252" s="65"/>
      <c r="K14252" s="10"/>
      <c r="L14252" s="21">
        <v>34760.259195402301</v>
      </c>
      <c r="M14252" s="68"/>
      <c r="N14252" s="4"/>
    </row>
    <row r="14253" spans="2:14">
      <c r="B14253" s="59" t="s">
        <v>23800</v>
      </c>
      <c r="C14253" s="7" t="s">
        <v>23801</v>
      </c>
      <c r="I14253" s="64"/>
      <c r="J14253" s="65"/>
      <c r="K14253" s="10"/>
      <c r="L14253" s="21">
        <v>9193.349425287357</v>
      </c>
      <c r="M14253" s="68"/>
      <c r="N14253" s="4"/>
    </row>
    <row r="14254" spans="2:14">
      <c r="B14254" s="59" t="s">
        <v>23802</v>
      </c>
      <c r="C14254" s="7" t="s">
        <v>23803</v>
      </c>
      <c r="I14254" s="64"/>
      <c r="J14254" s="65"/>
      <c r="K14254" s="10"/>
      <c r="L14254" s="21">
        <v>15544.859770114943</v>
      </c>
      <c r="M14254" s="68"/>
      <c r="N14254" s="4"/>
    </row>
    <row r="14255" spans="2:14">
      <c r="B14255" s="59" t="s">
        <v>23804</v>
      </c>
      <c r="C14255" s="7" t="s">
        <v>23805</v>
      </c>
      <c r="I14255" s="64"/>
      <c r="J14255" s="65"/>
      <c r="K14255" s="10"/>
      <c r="L14255" s="21">
        <v>12271.67011494253</v>
      </c>
      <c r="M14255" s="68"/>
      <c r="N14255" s="4"/>
    </row>
    <row r="14256" spans="2:14">
      <c r="B14256" s="59" t="s">
        <v>23806</v>
      </c>
      <c r="C14256" s="7" t="s">
        <v>23807</v>
      </c>
      <c r="I14256" s="64"/>
      <c r="J14256" s="65"/>
      <c r="K14256" s="10"/>
      <c r="L14256" s="21">
        <v>10805.585632183909</v>
      </c>
      <c r="M14256" s="68"/>
      <c r="N14256" s="4"/>
    </row>
    <row r="14257" spans="2:14">
      <c r="B14257" s="59" t="s">
        <v>23808</v>
      </c>
      <c r="C14257" s="7" t="s">
        <v>23809</v>
      </c>
      <c r="I14257" s="64"/>
      <c r="J14257" s="65"/>
      <c r="K14257" s="10"/>
      <c r="L14257" s="21">
        <v>17156.588505747128</v>
      </c>
      <c r="M14257" s="68"/>
      <c r="N14257" s="4"/>
    </row>
    <row r="14258" spans="2:14">
      <c r="B14258" s="59" t="s">
        <v>23810</v>
      </c>
      <c r="C14258" s="7" t="s">
        <v>23811</v>
      </c>
      <c r="I14258" s="64"/>
      <c r="J14258" s="65"/>
      <c r="K14258" s="10"/>
      <c r="L14258" s="21">
        <v>30031.641954022991</v>
      </c>
      <c r="M14258" s="68"/>
      <c r="N14258" s="4"/>
    </row>
    <row r="14259" spans="2:14">
      <c r="B14259" s="59" t="s">
        <v>23812</v>
      </c>
      <c r="C14259" s="7" t="s">
        <v>23813</v>
      </c>
      <c r="I14259" s="64"/>
      <c r="J14259" s="65"/>
      <c r="K14259" s="10"/>
      <c r="L14259" s="21">
        <v>36382.644827586206</v>
      </c>
      <c r="M14259" s="68"/>
      <c r="N14259" s="4"/>
    </row>
    <row r="14260" spans="2:14">
      <c r="B14260" s="59" t="s">
        <v>23814</v>
      </c>
      <c r="C14260" s="7" t="s">
        <v>23815</v>
      </c>
      <c r="I14260" s="64"/>
      <c r="J14260" s="65"/>
      <c r="K14260" s="10"/>
      <c r="L14260" s="21">
        <v>14923.714942528735</v>
      </c>
      <c r="M14260" s="68"/>
      <c r="N14260" s="4"/>
    </row>
    <row r="14261" spans="2:14">
      <c r="B14261" s="59" t="s">
        <v>23816</v>
      </c>
      <c r="C14261" s="7" t="s">
        <v>23817</v>
      </c>
      <c r="I14261" s="64"/>
      <c r="J14261" s="65"/>
      <c r="K14261" s="10"/>
      <c r="L14261" s="21">
        <v>21280.3</v>
      </c>
      <c r="M14261" s="68"/>
      <c r="N14261" s="4"/>
    </row>
    <row r="14262" spans="2:14">
      <c r="B14262" s="59" t="s">
        <v>23818</v>
      </c>
      <c r="C14262" s="7" t="s">
        <v>23819</v>
      </c>
      <c r="I14262" s="64"/>
      <c r="J14262" s="65"/>
      <c r="K14262" s="10"/>
      <c r="L14262" s="21">
        <v>34150.278735632186</v>
      </c>
      <c r="M14262" s="68"/>
      <c r="N14262" s="4"/>
    </row>
    <row r="14263" spans="2:14">
      <c r="B14263" s="59" t="s">
        <v>23820</v>
      </c>
      <c r="C14263" s="7" t="s">
        <v>23821</v>
      </c>
      <c r="I14263" s="64"/>
      <c r="J14263" s="65"/>
      <c r="K14263" s="10"/>
      <c r="L14263" s="21">
        <v>40506.356321839077</v>
      </c>
      <c r="M14263" s="68"/>
      <c r="N14263" s="4"/>
    </row>
    <row r="14264" spans="2:14">
      <c r="B14264" s="59" t="s">
        <v>23822</v>
      </c>
      <c r="C14264" s="7" t="s">
        <v>23823</v>
      </c>
      <c r="I14264" s="64"/>
      <c r="J14264" s="65"/>
      <c r="K14264" s="10"/>
      <c r="L14264" s="21">
        <v>9378.57643678161</v>
      </c>
      <c r="M14264" s="68"/>
      <c r="N14264" s="4"/>
    </row>
    <row r="14265" spans="2:14">
      <c r="B14265" s="59" t="s">
        <v>23824</v>
      </c>
      <c r="C14265" s="7" t="s">
        <v>23825</v>
      </c>
      <c r="I14265" s="64"/>
      <c r="J14265" s="65"/>
      <c r="K14265" s="10"/>
      <c r="L14265" s="21">
        <v>14090.954597701149</v>
      </c>
      <c r="M14265" s="68"/>
      <c r="N14265" s="4"/>
    </row>
    <row r="14266" spans="2:14">
      <c r="B14266" s="59" t="s">
        <v>23826</v>
      </c>
      <c r="C14266" s="7" t="s">
        <v>23827</v>
      </c>
      <c r="I14266" s="64"/>
      <c r="J14266" s="65"/>
      <c r="K14266" s="10"/>
      <c r="L14266" s="21">
        <v>12517.286206896553</v>
      </c>
      <c r="M14266" s="68"/>
      <c r="N14266" s="4"/>
    </row>
    <row r="14267" spans="2:14">
      <c r="B14267" s="59" t="s">
        <v>23828</v>
      </c>
      <c r="C14267" s="7" t="s">
        <v>23829</v>
      </c>
      <c r="I14267" s="64"/>
      <c r="J14267" s="65"/>
      <c r="K14267" s="10"/>
      <c r="L14267" s="21">
        <v>12747.67816091954</v>
      </c>
      <c r="M14267" s="68"/>
      <c r="N14267" s="4"/>
    </row>
    <row r="14268" spans="2:14">
      <c r="B14268" s="59" t="s">
        <v>23830</v>
      </c>
      <c r="C14268" s="7" t="s">
        <v>23831</v>
      </c>
      <c r="I14268" s="64"/>
      <c r="J14268" s="65"/>
      <c r="K14268" s="10"/>
      <c r="L14268" s="21">
        <v>12747.67816091954</v>
      </c>
      <c r="M14268" s="68"/>
      <c r="N14268" s="4"/>
    </row>
    <row r="14269" spans="2:14">
      <c r="B14269" s="59" t="s">
        <v>23832</v>
      </c>
      <c r="C14269" s="7" t="s">
        <v>23833</v>
      </c>
      <c r="I14269" s="64"/>
      <c r="J14269" s="65"/>
      <c r="K14269" s="10"/>
      <c r="L14269" s="21">
        <v>11017.708620689657</v>
      </c>
      <c r="M14269" s="68"/>
      <c r="N14269" s="4"/>
    </row>
    <row r="14270" spans="2:14">
      <c r="B14270" s="59" t="s">
        <v>23834</v>
      </c>
      <c r="C14270" s="7" t="s">
        <v>23835</v>
      </c>
      <c r="I14270" s="64"/>
      <c r="J14270" s="65"/>
      <c r="K14270" s="10"/>
      <c r="L14270" s="21">
        <v>15729.579310344829</v>
      </c>
      <c r="M14270" s="68"/>
      <c r="N14270" s="4"/>
    </row>
    <row r="14271" spans="2:14">
      <c r="B14271" s="59" t="s">
        <v>23836</v>
      </c>
      <c r="C14271" s="7" t="s">
        <v>23837</v>
      </c>
      <c r="I14271" s="64"/>
      <c r="J14271" s="65"/>
      <c r="K14271" s="10"/>
      <c r="L14271" s="21">
        <v>30244.272413793104</v>
      </c>
      <c r="M14271" s="68"/>
      <c r="N14271" s="4"/>
    </row>
    <row r="14272" spans="2:14">
      <c r="B14272" s="59" t="s">
        <v>23838</v>
      </c>
      <c r="C14272" s="7" t="s">
        <v>23839</v>
      </c>
      <c r="I14272" s="64"/>
      <c r="J14272" s="65"/>
      <c r="K14272" s="10"/>
      <c r="L14272" s="21">
        <v>34956.143103448274</v>
      </c>
      <c r="M14272" s="68"/>
      <c r="N14272" s="4"/>
    </row>
    <row r="14273" spans="2:14">
      <c r="B14273" s="59" t="s">
        <v>23840</v>
      </c>
      <c r="C14273" s="7" t="s">
        <v>23841</v>
      </c>
      <c r="I14273" s="64"/>
      <c r="J14273" s="65"/>
      <c r="K14273" s="10"/>
      <c r="L14273" s="21">
        <v>15220.078160919542</v>
      </c>
      <c r="M14273" s="68"/>
      <c r="N14273" s="4"/>
    </row>
    <row r="14274" spans="2:14">
      <c r="B14274" s="59" t="s">
        <v>23842</v>
      </c>
      <c r="C14274" s="7" t="s">
        <v>23843</v>
      </c>
      <c r="I14274" s="64"/>
      <c r="J14274" s="65"/>
      <c r="K14274" s="10"/>
      <c r="L14274" s="21">
        <v>21571.081034482759</v>
      </c>
      <c r="M14274" s="68"/>
      <c r="N14274" s="4"/>
    </row>
    <row r="14275" spans="2:14">
      <c r="B14275" s="59" t="s">
        <v>23844</v>
      </c>
      <c r="C14275" s="7" t="s">
        <v>23845</v>
      </c>
      <c r="I14275" s="64"/>
      <c r="J14275" s="65"/>
      <c r="K14275" s="10"/>
      <c r="L14275" s="21">
        <v>34446.641954022991</v>
      </c>
      <c r="M14275" s="68"/>
      <c r="N14275" s="4"/>
    </row>
    <row r="14276" spans="2:14">
      <c r="B14276" s="59" t="s">
        <v>23846</v>
      </c>
      <c r="C14276" s="7" t="s">
        <v>23847</v>
      </c>
      <c r="I14276" s="64"/>
      <c r="J14276" s="65"/>
      <c r="K14276" s="10"/>
      <c r="L14276" s="21">
        <v>40798.152298850575</v>
      </c>
      <c r="M14276" s="68"/>
      <c r="N14276" s="4"/>
    </row>
    <row r="14277" spans="2:14">
      <c r="B14277" s="59" t="s">
        <v>23848</v>
      </c>
      <c r="C14277" s="7" t="s">
        <v>23849</v>
      </c>
      <c r="I14277" s="64"/>
      <c r="J14277" s="65"/>
      <c r="K14277" s="10"/>
      <c r="L14277" s="21">
        <v>22602.262643678161</v>
      </c>
      <c r="M14277" s="68"/>
      <c r="N14277" s="4"/>
    </row>
    <row r="14278" spans="2:14">
      <c r="B14278" s="59" t="s">
        <v>23850</v>
      </c>
      <c r="C14278" s="7" t="s">
        <v>23851</v>
      </c>
      <c r="I14278" s="64"/>
      <c r="J14278" s="65"/>
      <c r="K14278" s="10"/>
      <c r="L14278" s="21">
        <v>28850.24885057471</v>
      </c>
      <c r="M14278" s="68"/>
      <c r="N14278" s="4"/>
    </row>
    <row r="14279" spans="2:14">
      <c r="B14279" s="59" t="s">
        <v>23852</v>
      </c>
      <c r="C14279" s="7" t="s">
        <v>23853</v>
      </c>
      <c r="I14279" s="64"/>
      <c r="J14279" s="65"/>
      <c r="K14279" s="10"/>
      <c r="L14279" s="21">
        <v>25348.697126436782</v>
      </c>
      <c r="M14279" s="68"/>
      <c r="N14279" s="4"/>
    </row>
    <row r="14280" spans="2:14">
      <c r="B14280" s="59" t="s">
        <v>23854</v>
      </c>
      <c r="C14280" s="7" t="s">
        <v>23855</v>
      </c>
      <c r="I14280" s="64"/>
      <c r="J14280" s="65"/>
      <c r="K14280" s="10"/>
      <c r="L14280" s="21">
        <v>25312.159195402299</v>
      </c>
      <c r="M14280" s="68"/>
      <c r="N14280" s="4"/>
    </row>
    <row r="14281" spans="2:14">
      <c r="B14281" s="59" t="s">
        <v>23856</v>
      </c>
      <c r="C14281" s="7" t="s">
        <v>23857</v>
      </c>
      <c r="I14281" s="64"/>
      <c r="J14281" s="65"/>
      <c r="K14281" s="10"/>
      <c r="L14281" s="21">
        <v>31560.145402298851</v>
      </c>
      <c r="M14281" s="68"/>
      <c r="N14281" s="4"/>
    </row>
    <row r="14282" spans="2:14">
      <c r="B14282" s="59" t="s">
        <v>23858</v>
      </c>
      <c r="C14282" s="7" t="s">
        <v>23859</v>
      </c>
      <c r="I14282" s="64"/>
      <c r="J14282" s="65"/>
      <c r="K14282" s="10"/>
      <c r="L14282" s="21">
        <v>44539.230459770115</v>
      </c>
      <c r="M14282" s="68"/>
      <c r="N14282" s="4"/>
    </row>
    <row r="14283" spans="2:14">
      <c r="B14283" s="59" t="s">
        <v>23860</v>
      </c>
      <c r="C14283" s="7" t="s">
        <v>23861</v>
      </c>
      <c r="I14283" s="64"/>
      <c r="J14283" s="65"/>
      <c r="K14283" s="10"/>
      <c r="L14283" s="21">
        <v>50787.216666666667</v>
      </c>
      <c r="M14283" s="68"/>
      <c r="N14283" s="4"/>
    </row>
    <row r="14284" spans="2:14">
      <c r="B14284" s="59" t="s">
        <v>23862</v>
      </c>
      <c r="C14284" s="7" t="s">
        <v>23863</v>
      </c>
      <c r="I14284" s="64"/>
      <c r="J14284" s="65"/>
      <c r="K14284" s="10"/>
      <c r="L14284" s="21">
        <v>27321.74540229885</v>
      </c>
      <c r="M14284" s="68"/>
      <c r="N14284" s="4"/>
    </row>
    <row r="14285" spans="2:14">
      <c r="B14285" s="59" t="s">
        <v>23864</v>
      </c>
      <c r="C14285" s="7" t="s">
        <v>23865</v>
      </c>
      <c r="I14285" s="64"/>
      <c r="J14285" s="65"/>
      <c r="K14285" s="10"/>
      <c r="L14285" s="21">
        <v>33745.316666666666</v>
      </c>
      <c r="M14285" s="68"/>
      <c r="N14285" s="4"/>
    </row>
    <row r="14286" spans="2:14">
      <c r="B14286" s="59" t="s">
        <v>23866</v>
      </c>
      <c r="C14286" s="7" t="s">
        <v>23867</v>
      </c>
      <c r="I14286" s="64"/>
      <c r="J14286" s="65"/>
      <c r="K14286" s="10"/>
      <c r="L14286" s="21">
        <v>46548.816666666673</v>
      </c>
      <c r="M14286" s="68"/>
      <c r="N14286" s="4"/>
    </row>
    <row r="14287" spans="2:14">
      <c r="B14287" s="59" t="s">
        <v>23868</v>
      </c>
      <c r="C14287" s="7" t="s">
        <v>23869</v>
      </c>
      <c r="I14287" s="64"/>
      <c r="J14287" s="65"/>
      <c r="K14287" s="10"/>
      <c r="L14287" s="21">
        <v>52972.387931034486</v>
      </c>
      <c r="M14287" s="68"/>
      <c r="N14287" s="4"/>
    </row>
    <row r="14288" spans="2:14">
      <c r="B14288" s="59" t="s">
        <v>23870</v>
      </c>
      <c r="C14288" s="7" t="s">
        <v>23871</v>
      </c>
      <c r="I14288" s="64"/>
      <c r="J14288" s="65"/>
      <c r="K14288" s="10"/>
      <c r="L14288" s="21">
        <v>23036.658045977012</v>
      </c>
      <c r="M14288" s="68"/>
      <c r="N14288" s="4"/>
    </row>
    <row r="14289" spans="2:14">
      <c r="B14289" s="59" t="s">
        <v>23872</v>
      </c>
      <c r="C14289" s="7" t="s">
        <v>23873</v>
      </c>
      <c r="I14289" s="64"/>
      <c r="J14289" s="65"/>
      <c r="K14289" s="10"/>
      <c r="L14289" s="21">
        <v>26502.686781609198</v>
      </c>
      <c r="M14289" s="68"/>
      <c r="N14289" s="4"/>
    </row>
    <row r="14290" spans="2:14">
      <c r="B14290" s="59" t="s">
        <v>23874</v>
      </c>
      <c r="C14290" s="7" t="s">
        <v>23875</v>
      </c>
      <c r="I14290" s="64"/>
      <c r="J14290" s="65"/>
      <c r="K14290" s="10"/>
      <c r="L14290" s="21">
        <v>25859.213218390807</v>
      </c>
      <c r="M14290" s="68"/>
      <c r="N14290" s="4"/>
    </row>
    <row r="14291" spans="2:14">
      <c r="B14291" s="59" t="s">
        <v>23876</v>
      </c>
      <c r="C14291" s="7" t="s">
        <v>23877</v>
      </c>
      <c r="I14291" s="64"/>
      <c r="J14291" s="65"/>
      <c r="K14291" s="10"/>
      <c r="L14291" s="21">
        <v>22688.025287356319</v>
      </c>
      <c r="M14291" s="68"/>
      <c r="N14291" s="4"/>
    </row>
    <row r="14292" spans="2:14">
      <c r="B14292" s="59" t="s">
        <v>23878</v>
      </c>
      <c r="C14292" s="7" t="s">
        <v>23879</v>
      </c>
      <c r="I14292" s="64"/>
      <c r="J14292" s="65"/>
      <c r="K14292" s="10"/>
      <c r="L14292" s="21">
        <v>22688.025287356319</v>
      </c>
      <c r="M14292" s="68"/>
      <c r="N14292" s="4"/>
    </row>
    <row r="14293" spans="2:14">
      <c r="B14293" s="59" t="s">
        <v>23880</v>
      </c>
      <c r="C14293" s="7" t="s">
        <v>23881</v>
      </c>
      <c r="I14293" s="64"/>
      <c r="J14293" s="65"/>
      <c r="K14293" s="10"/>
      <c r="L14293" s="21">
        <v>25806.943678160922</v>
      </c>
      <c r="M14293" s="68"/>
      <c r="N14293" s="4"/>
    </row>
    <row r="14294" spans="2:14">
      <c r="B14294" s="59" t="s">
        <v>23882</v>
      </c>
      <c r="C14294" s="7" t="s">
        <v>23883</v>
      </c>
      <c r="I14294" s="64"/>
      <c r="J14294" s="65"/>
      <c r="K14294" s="10"/>
      <c r="L14294" s="21">
        <v>29272.972413793104</v>
      </c>
      <c r="M14294" s="68"/>
      <c r="N14294" s="4"/>
    </row>
    <row r="14295" spans="2:14">
      <c r="B14295" s="59" t="s">
        <v>23884</v>
      </c>
      <c r="C14295" s="7" t="s">
        <v>23885</v>
      </c>
      <c r="I14295" s="64"/>
      <c r="J14295" s="65"/>
      <c r="K14295" s="10"/>
      <c r="L14295" s="21">
        <v>45033.507471264369</v>
      </c>
      <c r="M14295" s="68"/>
      <c r="N14295" s="4"/>
    </row>
    <row r="14296" spans="2:14">
      <c r="B14296" s="59" t="s">
        <v>23886</v>
      </c>
      <c r="C14296" s="7" t="s">
        <v>23887</v>
      </c>
      <c r="I14296" s="64"/>
      <c r="J14296" s="65"/>
      <c r="K14296" s="10"/>
      <c r="L14296" s="21">
        <v>48499.536206896555</v>
      </c>
      <c r="M14296" s="68"/>
      <c r="N14296" s="4"/>
    </row>
    <row r="14297" spans="2:14">
      <c r="B14297" s="59" t="s">
        <v>23888</v>
      </c>
      <c r="C14297" s="7" t="s">
        <v>23889</v>
      </c>
      <c r="I14297" s="64"/>
      <c r="J14297" s="65"/>
      <c r="K14297" s="10"/>
      <c r="L14297" s="21">
        <v>27847.485632183907</v>
      </c>
      <c r="M14297" s="68"/>
      <c r="N14297" s="4"/>
    </row>
    <row r="14298" spans="2:14">
      <c r="B14298" s="59" t="s">
        <v>23890</v>
      </c>
      <c r="C14298" s="7" t="s">
        <v>23891</v>
      </c>
      <c r="I14298" s="64"/>
      <c r="J14298" s="65"/>
      <c r="K14298" s="10"/>
      <c r="L14298" s="21">
        <v>34277.654022988507</v>
      </c>
      <c r="M14298" s="68"/>
      <c r="N14298" s="4"/>
    </row>
    <row r="14299" spans="2:14">
      <c r="B14299" s="59" t="s">
        <v>23892</v>
      </c>
      <c r="C14299" s="7" t="s">
        <v>23893</v>
      </c>
      <c r="I14299" s="64"/>
      <c r="J14299" s="65"/>
      <c r="K14299" s="10"/>
      <c r="L14299" s="21">
        <v>47074.55689655173</v>
      </c>
      <c r="M14299" s="68"/>
      <c r="N14299" s="4"/>
    </row>
    <row r="14300" spans="2:14">
      <c r="B14300" s="59" t="s">
        <v>23894</v>
      </c>
      <c r="C14300" s="7" t="s">
        <v>23895</v>
      </c>
      <c r="I14300" s="64"/>
      <c r="J14300" s="65"/>
      <c r="K14300" s="10"/>
      <c r="L14300" s="21">
        <v>53503.710344827588</v>
      </c>
      <c r="M14300" s="68"/>
      <c r="N14300" s="4"/>
    </row>
    <row r="14301" spans="2:14">
      <c r="B14301" s="59" t="s">
        <v>23896</v>
      </c>
      <c r="C14301" s="7" t="s">
        <v>23897</v>
      </c>
      <c r="I14301" s="64"/>
      <c r="J14301" s="65"/>
      <c r="K14301" s="10"/>
      <c r="L14301" s="21">
        <v>23465.471264367814</v>
      </c>
      <c r="M14301" s="68"/>
      <c r="N14301" s="4"/>
    </row>
    <row r="14302" spans="2:14">
      <c r="B14302" s="59" t="s">
        <v>23898</v>
      </c>
      <c r="C14302" s="7" t="s">
        <v>23899</v>
      </c>
      <c r="I14302" s="64"/>
      <c r="J14302" s="65"/>
      <c r="K14302" s="10"/>
      <c r="L14302" s="21">
        <v>29720.054597701146</v>
      </c>
      <c r="M14302" s="68"/>
      <c r="N14302" s="4"/>
    </row>
    <row r="14303" spans="2:14">
      <c r="B14303" s="59" t="s">
        <v>23900</v>
      </c>
      <c r="C14303" s="7" t="s">
        <v>23901</v>
      </c>
      <c r="I14303" s="64"/>
      <c r="J14303" s="65"/>
      <c r="K14303" s="10"/>
      <c r="L14303" s="21">
        <v>27977.39827586207</v>
      </c>
      <c r="M14303" s="68"/>
      <c r="N14303" s="4"/>
    </row>
    <row r="14304" spans="2:14">
      <c r="B14304" s="59" t="s">
        <v>23902</v>
      </c>
      <c r="C14304" s="7" t="s">
        <v>23903</v>
      </c>
      <c r="I14304" s="64"/>
      <c r="J14304" s="65"/>
      <c r="K14304" s="10"/>
      <c r="L14304" s="21">
        <v>26828.483333333334</v>
      </c>
      <c r="M14304" s="68"/>
      <c r="N14304" s="4"/>
    </row>
    <row r="14305" spans="2:14">
      <c r="B14305" s="59" t="s">
        <v>23904</v>
      </c>
      <c r="C14305" s="7" t="s">
        <v>23905</v>
      </c>
      <c r="I14305" s="64"/>
      <c r="J14305" s="65"/>
      <c r="K14305" s="10"/>
      <c r="L14305" s="21">
        <v>33082.559195402297</v>
      </c>
      <c r="M14305" s="68"/>
      <c r="N14305" s="4"/>
    </row>
    <row r="14306" spans="2:14">
      <c r="B14306" s="59" t="s">
        <v>23906</v>
      </c>
      <c r="C14306" s="7" t="s">
        <v>23907</v>
      </c>
      <c r="I14306" s="64"/>
      <c r="J14306" s="65"/>
      <c r="K14306" s="10"/>
      <c r="L14306" s="21">
        <v>46055.047126436788</v>
      </c>
      <c r="M14306" s="68"/>
      <c r="N14306" s="4"/>
    </row>
    <row r="14307" spans="2:14">
      <c r="B14307" s="59" t="s">
        <v>23908</v>
      </c>
      <c r="C14307" s="7" t="s">
        <v>23909</v>
      </c>
      <c r="I14307" s="64"/>
      <c r="J14307" s="65"/>
      <c r="K14307" s="10"/>
      <c r="L14307" s="21">
        <v>52309.122988505747</v>
      </c>
      <c r="M14307" s="68"/>
      <c r="N14307" s="4"/>
    </row>
    <row r="14308" spans="2:14">
      <c r="B14308" s="59" t="s">
        <v>23910</v>
      </c>
      <c r="C14308" s="7" t="s">
        <v>23911</v>
      </c>
      <c r="I14308" s="64"/>
      <c r="J14308" s="65"/>
      <c r="K14308" s="10"/>
      <c r="L14308" s="21">
        <v>29879.400574712643</v>
      </c>
      <c r="M14308" s="68"/>
      <c r="N14308" s="4"/>
    </row>
    <row r="14309" spans="2:14">
      <c r="B14309" s="59" t="s">
        <v>23912</v>
      </c>
      <c r="C14309" s="7" t="s">
        <v>23913</v>
      </c>
      <c r="I14309" s="64"/>
      <c r="J14309" s="65"/>
      <c r="K14309" s="10"/>
      <c r="L14309" s="21">
        <v>36308.046551724139</v>
      </c>
      <c r="M14309" s="68"/>
      <c r="N14309" s="4"/>
    </row>
    <row r="14310" spans="2:14">
      <c r="B14310" s="59" t="s">
        <v>23914</v>
      </c>
      <c r="C14310" s="7" t="s">
        <v>23915</v>
      </c>
      <c r="I14310" s="64"/>
      <c r="J14310" s="65"/>
      <c r="K14310" s="10"/>
      <c r="L14310" s="21">
        <v>49105.456896551725</v>
      </c>
      <c r="M14310" s="68"/>
      <c r="N14310" s="4"/>
    </row>
    <row r="14311" spans="2:14">
      <c r="B14311" s="59" t="s">
        <v>23916</v>
      </c>
      <c r="C14311" s="7" t="s">
        <v>23917</v>
      </c>
      <c r="I14311" s="64"/>
      <c r="J14311" s="65"/>
      <c r="K14311" s="10"/>
      <c r="L14311" s="21">
        <v>55534.610344827583</v>
      </c>
      <c r="M14311" s="68"/>
      <c r="N14311" s="4"/>
    </row>
    <row r="14312" spans="2:14">
      <c r="B14312" s="59" t="s">
        <v>23918</v>
      </c>
      <c r="C14312" s="7" t="s">
        <v>23919</v>
      </c>
      <c r="I14312" s="64"/>
      <c r="J14312" s="65"/>
      <c r="K14312" s="10"/>
      <c r="L14312" s="21">
        <v>23916.613218390805</v>
      </c>
      <c r="M14312" s="68"/>
      <c r="N14312" s="4"/>
    </row>
    <row r="14313" spans="2:14">
      <c r="B14313" s="59" t="s">
        <v>23920</v>
      </c>
      <c r="C14313" s="7" t="s">
        <v>23921</v>
      </c>
      <c r="I14313" s="64"/>
      <c r="J14313" s="65"/>
      <c r="K14313" s="10"/>
      <c r="L14313" s="21">
        <v>26725.974137931036</v>
      </c>
      <c r="M14313" s="68"/>
      <c r="N14313" s="4"/>
    </row>
    <row r="14314" spans="2:14">
      <c r="B14314" s="59" t="s">
        <v>23922</v>
      </c>
      <c r="C14314" s="7" t="s">
        <v>23923</v>
      </c>
      <c r="I14314" s="64"/>
      <c r="J14314" s="65"/>
      <c r="K14314" s="10"/>
      <c r="L14314" s="21">
        <v>28537.139080459772</v>
      </c>
      <c r="M14314" s="68"/>
      <c r="N14314" s="4"/>
    </row>
    <row r="14315" spans="2:14">
      <c r="B14315" s="59" t="s">
        <v>23924</v>
      </c>
      <c r="C14315" s="7" t="s">
        <v>23925</v>
      </c>
      <c r="I14315" s="64"/>
      <c r="J14315" s="65"/>
      <c r="K14315" s="10"/>
      <c r="L14315" s="21">
        <v>23963.80804597701</v>
      </c>
      <c r="M14315" s="68"/>
      <c r="N14315" s="4"/>
    </row>
    <row r="14316" spans="2:14">
      <c r="B14316" s="59" t="s">
        <v>23926</v>
      </c>
      <c r="C14316" s="7" t="s">
        <v>23927</v>
      </c>
      <c r="I14316" s="64"/>
      <c r="J14316" s="65"/>
      <c r="K14316" s="10"/>
      <c r="L14316" s="21">
        <v>23963.80804597701</v>
      </c>
      <c r="M14316" s="68"/>
      <c r="N14316" s="4"/>
    </row>
    <row r="14317" spans="2:14">
      <c r="B14317" s="59" t="s">
        <v>23928</v>
      </c>
      <c r="C14317" s="7" t="s">
        <v>23929</v>
      </c>
      <c r="I14317" s="64"/>
      <c r="J14317" s="65"/>
      <c r="K14317" s="10"/>
      <c r="L14317" s="21">
        <v>27349.65632183908</v>
      </c>
      <c r="M14317" s="68"/>
      <c r="N14317" s="4"/>
    </row>
    <row r="14318" spans="2:14">
      <c r="B14318" s="59" t="s">
        <v>23930</v>
      </c>
      <c r="C14318" s="7" t="s">
        <v>23931</v>
      </c>
      <c r="I14318" s="64"/>
      <c r="J14318" s="65"/>
      <c r="K14318" s="10"/>
      <c r="L14318" s="21">
        <v>30158.002298850573</v>
      </c>
      <c r="M14318" s="68"/>
      <c r="N14318" s="4"/>
    </row>
    <row r="14319" spans="2:14">
      <c r="B14319" s="59" t="s">
        <v>23932</v>
      </c>
      <c r="C14319" s="7" t="s">
        <v>23933</v>
      </c>
      <c r="I14319" s="64"/>
      <c r="J14319" s="65"/>
      <c r="K14319" s="10"/>
      <c r="L14319" s="21">
        <v>46576.220114942531</v>
      </c>
      <c r="M14319" s="68"/>
      <c r="N14319" s="4"/>
    </row>
    <row r="14320" spans="2:14">
      <c r="B14320" s="59" t="s">
        <v>23934</v>
      </c>
      <c r="C14320" s="7" t="s">
        <v>23935</v>
      </c>
      <c r="I14320" s="64"/>
      <c r="J14320" s="65"/>
      <c r="K14320" s="10"/>
      <c r="L14320" s="21">
        <v>49385.073563218393</v>
      </c>
      <c r="M14320" s="68"/>
      <c r="N14320" s="4"/>
    </row>
    <row r="14321" spans="2:14">
      <c r="B14321" s="59" t="s">
        <v>23936</v>
      </c>
      <c r="C14321" s="7" t="s">
        <v>23937</v>
      </c>
      <c r="I14321" s="64"/>
      <c r="J14321" s="65"/>
      <c r="K14321" s="10"/>
      <c r="L14321" s="21">
        <v>30455.380459770116</v>
      </c>
      <c r="M14321" s="68"/>
      <c r="N14321" s="4"/>
    </row>
    <row r="14322" spans="2:14">
      <c r="B14322" s="59" t="s">
        <v>23938</v>
      </c>
      <c r="C14322" s="7" t="s">
        <v>23939</v>
      </c>
      <c r="I14322" s="64"/>
      <c r="J14322" s="65"/>
      <c r="K14322" s="10"/>
      <c r="L14322" s="21">
        <v>36890.116091954027</v>
      </c>
      <c r="M14322" s="68"/>
      <c r="N14322" s="4"/>
    </row>
    <row r="14323" spans="2:14">
      <c r="B14323" s="59" t="s">
        <v>23940</v>
      </c>
      <c r="C14323" s="7" t="s">
        <v>23941</v>
      </c>
      <c r="I14323" s="64"/>
      <c r="J14323" s="65"/>
      <c r="K14323" s="10"/>
      <c r="L14323" s="21">
        <v>49681.94425287356</v>
      </c>
      <c r="M14323" s="68"/>
      <c r="N14323" s="4"/>
    </row>
    <row r="14324" spans="2:14">
      <c r="B14324" s="59" t="s">
        <v>23942</v>
      </c>
      <c r="C14324" s="7" t="s">
        <v>23943</v>
      </c>
      <c r="I14324" s="64"/>
      <c r="J14324" s="65"/>
      <c r="K14324" s="10"/>
      <c r="L14324" s="21">
        <v>56116.172413793101</v>
      </c>
      <c r="M14324" s="68"/>
      <c r="N14324" s="4"/>
    </row>
    <row r="14325" spans="2:14">
      <c r="B14325" s="59" t="s">
        <v>23944</v>
      </c>
      <c r="C14325" s="7" t="s">
        <v>23945</v>
      </c>
      <c r="I14325" s="64"/>
      <c r="J14325" s="65"/>
      <c r="K14325" s="10"/>
      <c r="L14325" s="21">
        <v>6780.3235632183914</v>
      </c>
      <c r="M14325" s="68"/>
      <c r="N14325" s="4"/>
    </row>
    <row r="14326" spans="2:14">
      <c r="B14326" s="59" t="s">
        <v>23946</v>
      </c>
      <c r="C14326" s="7" t="s">
        <v>23947</v>
      </c>
      <c r="I14326" s="64"/>
      <c r="J14326" s="65"/>
      <c r="K14326" s="10"/>
      <c r="L14326" s="21">
        <v>6921.4005747126439</v>
      </c>
      <c r="M14326" s="68"/>
      <c r="N14326" s="4"/>
    </row>
    <row r="14327" spans="2:14">
      <c r="B14327" s="59" t="s">
        <v>23948</v>
      </c>
      <c r="C14327" s="7" t="s">
        <v>23949</v>
      </c>
      <c r="I14327" s="64"/>
      <c r="J14327" s="65"/>
      <c r="K14327" s="10"/>
      <c r="L14327" s="21">
        <v>7676.517816091954</v>
      </c>
      <c r="M14327" s="68"/>
      <c r="N14327" s="4"/>
    </row>
    <row r="14328" spans="2:14">
      <c r="B14328" s="59" t="s">
        <v>23950</v>
      </c>
      <c r="C14328" s="7" t="s">
        <v>23951</v>
      </c>
      <c r="I14328" s="64"/>
      <c r="J14328" s="65"/>
      <c r="K14328" s="10"/>
      <c r="L14328" s="21">
        <v>7828.7591954022982</v>
      </c>
      <c r="M14328" s="68"/>
      <c r="N14328" s="4"/>
    </row>
    <row r="14329" spans="2:14">
      <c r="B14329" s="59" t="s">
        <v>23952</v>
      </c>
      <c r="C14329" s="7" t="s">
        <v>23953</v>
      </c>
      <c r="I14329" s="64"/>
      <c r="J14329" s="65"/>
      <c r="K14329" s="10"/>
      <c r="L14329" s="21">
        <v>8562.0551724137931</v>
      </c>
      <c r="M14329" s="68"/>
      <c r="N14329" s="4"/>
    </row>
    <row r="14330" spans="2:14">
      <c r="B14330" s="59" t="s">
        <v>23954</v>
      </c>
      <c r="C14330" s="7" t="s">
        <v>23955</v>
      </c>
      <c r="I14330" s="64"/>
      <c r="J14330" s="65"/>
      <c r="K14330" s="10"/>
      <c r="L14330" s="21">
        <v>14271.106896551724</v>
      </c>
      <c r="M14330" s="68"/>
      <c r="N14330" s="4"/>
    </row>
    <row r="14331" spans="2:14">
      <c r="B14331" s="59" t="s">
        <v>23956</v>
      </c>
      <c r="C14331" s="7" t="s">
        <v>23957</v>
      </c>
      <c r="I14331" s="64"/>
      <c r="J14331" s="65"/>
      <c r="K14331" s="10"/>
      <c r="L14331" s="21">
        <v>27788.618965517242</v>
      </c>
      <c r="M14331" s="68"/>
      <c r="N14331" s="4"/>
    </row>
    <row r="14332" spans="2:14">
      <c r="B14332" s="59" t="s">
        <v>23958</v>
      </c>
      <c r="C14332" s="7" t="s">
        <v>23959</v>
      </c>
      <c r="I14332" s="64"/>
      <c r="J14332" s="65"/>
      <c r="K14332" s="10"/>
      <c r="L14332" s="21">
        <v>12821.261494252873</v>
      </c>
      <c r="M14332" s="68"/>
      <c r="N14332" s="4"/>
    </row>
    <row r="14333" spans="2:14">
      <c r="B14333" s="59" t="s">
        <v>23960</v>
      </c>
      <c r="C14333" s="7" t="s">
        <v>23961</v>
      </c>
      <c r="I14333" s="64"/>
      <c r="J14333" s="65"/>
      <c r="K14333" s="10"/>
      <c r="L14333" s="21">
        <v>18502.909770114944</v>
      </c>
      <c r="M14333" s="68"/>
      <c r="N14333" s="4"/>
    </row>
    <row r="14334" spans="2:14">
      <c r="B14334" s="59" t="s">
        <v>23962</v>
      </c>
      <c r="C14334" s="7" t="s">
        <v>23963</v>
      </c>
      <c r="I14334" s="64"/>
      <c r="J14334" s="65"/>
      <c r="K14334" s="10"/>
      <c r="L14334" s="21">
        <v>32047.825287356321</v>
      </c>
      <c r="M14334" s="68"/>
      <c r="N14334" s="4"/>
    </row>
    <row r="14335" spans="2:14">
      <c r="B14335" s="59" t="s">
        <v>23964</v>
      </c>
      <c r="C14335" s="7" t="s">
        <v>23965</v>
      </c>
      <c r="I14335" s="64"/>
      <c r="J14335" s="65"/>
      <c r="K14335" s="10"/>
      <c r="L14335" s="21">
        <v>8733.5804597701153</v>
      </c>
      <c r="M14335" s="68"/>
      <c r="N14335" s="4"/>
    </row>
    <row r="14336" spans="2:14">
      <c r="B14336" s="59" t="s">
        <v>23966</v>
      </c>
      <c r="C14336" s="7" t="s">
        <v>23967</v>
      </c>
      <c r="I14336" s="64"/>
      <c r="J14336" s="65"/>
      <c r="K14336" s="10"/>
      <c r="L14336" s="21">
        <v>14557.82816091954</v>
      </c>
      <c r="M14336" s="68"/>
      <c r="N14336" s="4"/>
    </row>
    <row r="14337" spans="2:14">
      <c r="B14337" s="59" t="s">
        <v>23968</v>
      </c>
      <c r="C14337" s="7" t="s">
        <v>23969</v>
      </c>
      <c r="I14337" s="64"/>
      <c r="J14337" s="65"/>
      <c r="K14337" s="10"/>
      <c r="L14337" s="21">
        <v>27959.636781609199</v>
      </c>
      <c r="M14337" s="68"/>
      <c r="N14337" s="4"/>
    </row>
    <row r="14338" spans="2:14">
      <c r="B14338" s="59" t="s">
        <v>23970</v>
      </c>
      <c r="C14338" s="7" t="s">
        <v>23971</v>
      </c>
      <c r="I14338" s="64"/>
      <c r="J14338" s="65"/>
      <c r="K14338" s="10"/>
      <c r="L14338" s="21">
        <v>12821.261494252873</v>
      </c>
      <c r="M14338" s="68"/>
      <c r="N14338" s="4"/>
    </row>
    <row r="14339" spans="2:14">
      <c r="B14339" s="59" t="s">
        <v>23972</v>
      </c>
      <c r="C14339" s="7" t="s">
        <v>23973</v>
      </c>
      <c r="I14339" s="64"/>
      <c r="J14339" s="65"/>
      <c r="K14339" s="10"/>
      <c r="L14339" s="21">
        <v>18502.909770114944</v>
      </c>
      <c r="M14339" s="68"/>
      <c r="N14339" s="4"/>
    </row>
    <row r="14340" spans="2:14">
      <c r="B14340" s="59" t="s">
        <v>23974</v>
      </c>
      <c r="C14340" s="7" t="s">
        <v>23975</v>
      </c>
      <c r="I14340" s="64"/>
      <c r="J14340" s="65"/>
      <c r="K14340" s="10"/>
      <c r="L14340" s="21">
        <v>32047.825287356321</v>
      </c>
      <c r="M14340" s="68"/>
      <c r="N14340" s="4"/>
    </row>
    <row r="14341" spans="2:14">
      <c r="B14341" s="59" t="s">
        <v>23976</v>
      </c>
      <c r="C14341" s="7" t="s">
        <v>23977</v>
      </c>
      <c r="I14341" s="64"/>
      <c r="J14341" s="65"/>
      <c r="K14341" s="10"/>
      <c r="L14341" s="21">
        <v>11158.278160919539</v>
      </c>
      <c r="M14341" s="68"/>
      <c r="N14341" s="4"/>
    </row>
    <row r="14342" spans="2:14">
      <c r="B14342" s="59" t="s">
        <v>23978</v>
      </c>
      <c r="C14342" s="7" t="s">
        <v>23979</v>
      </c>
      <c r="I14342" s="64"/>
      <c r="J14342" s="65"/>
      <c r="K14342" s="10"/>
      <c r="L14342" s="21">
        <v>17325.068965517239</v>
      </c>
      <c r="M14342" s="68"/>
      <c r="N14342" s="4"/>
    </row>
    <row r="14343" spans="2:14">
      <c r="B14343" s="59" t="s">
        <v>23980</v>
      </c>
      <c r="C14343" s="7" t="s">
        <v>23981</v>
      </c>
      <c r="I14343" s="64"/>
      <c r="J14343" s="65"/>
      <c r="K14343" s="10"/>
      <c r="L14343" s="21">
        <v>30385.349425287357</v>
      </c>
      <c r="M14343" s="68"/>
      <c r="N14343" s="4"/>
    </row>
    <row r="14344" spans="2:14">
      <c r="B14344" s="59" t="s">
        <v>23982</v>
      </c>
      <c r="C14344" s="7" t="s">
        <v>23983</v>
      </c>
      <c r="I14344" s="64"/>
      <c r="J14344" s="65"/>
      <c r="K14344" s="10"/>
      <c r="L14344" s="21">
        <v>16439.024137931036</v>
      </c>
      <c r="M14344" s="68"/>
      <c r="N14344" s="4"/>
    </row>
    <row r="14345" spans="2:14">
      <c r="B14345" s="59" t="s">
        <v>23984</v>
      </c>
      <c r="C14345" s="7" t="s">
        <v>23985</v>
      </c>
      <c r="I14345" s="64"/>
      <c r="J14345" s="65"/>
      <c r="K14345" s="10"/>
      <c r="L14345" s="21">
        <v>22605.307471264368</v>
      </c>
      <c r="M14345" s="68"/>
      <c r="N14345" s="4"/>
    </row>
    <row r="14346" spans="2:14">
      <c r="B14346" s="59" t="s">
        <v>23986</v>
      </c>
      <c r="C14346" s="7" t="s">
        <v>23987</v>
      </c>
      <c r="I14346" s="64"/>
      <c r="J14346" s="65"/>
      <c r="K14346" s="10"/>
      <c r="L14346" s="21">
        <v>35666.095402298852</v>
      </c>
      <c r="M14346" s="68"/>
      <c r="N14346" s="4"/>
    </row>
    <row r="14347" spans="2:14">
      <c r="B14347" s="59" t="s">
        <v>23988</v>
      </c>
      <c r="C14347" s="7" t="s">
        <v>23989</v>
      </c>
      <c r="I14347" s="64"/>
      <c r="J14347" s="65"/>
      <c r="K14347" s="10"/>
      <c r="L14347" s="21">
        <v>11381.565517241379</v>
      </c>
      <c r="M14347" s="68"/>
      <c r="N14347" s="4"/>
    </row>
    <row r="14348" spans="2:14">
      <c r="B14348" s="59" t="s">
        <v>23990</v>
      </c>
      <c r="C14348" s="7" t="s">
        <v>23991</v>
      </c>
      <c r="I14348" s="64"/>
      <c r="J14348" s="65"/>
      <c r="K14348" s="10"/>
      <c r="L14348" s="21">
        <v>17547.341379310346</v>
      </c>
      <c r="M14348" s="68"/>
      <c r="N14348" s="4"/>
    </row>
    <row r="14349" spans="2:14">
      <c r="B14349" s="59" t="s">
        <v>23992</v>
      </c>
      <c r="C14349" s="7" t="s">
        <v>23993</v>
      </c>
      <c r="I14349" s="64"/>
      <c r="J14349" s="65"/>
      <c r="K14349" s="10"/>
      <c r="L14349" s="21">
        <v>30607.621839080461</v>
      </c>
      <c r="M14349" s="68"/>
      <c r="N14349" s="4"/>
    </row>
    <row r="14350" spans="2:14">
      <c r="B14350" s="59" t="s">
        <v>23994</v>
      </c>
      <c r="C14350" s="7" t="s">
        <v>23995</v>
      </c>
      <c r="I14350" s="64"/>
      <c r="J14350" s="65"/>
      <c r="K14350" s="10"/>
      <c r="L14350" s="21">
        <v>16439.024137931036</v>
      </c>
      <c r="M14350" s="68"/>
      <c r="N14350" s="4"/>
    </row>
    <row r="14351" spans="2:14">
      <c r="B14351" s="59" t="s">
        <v>23996</v>
      </c>
      <c r="C14351" s="7" t="s">
        <v>23997</v>
      </c>
      <c r="I14351" s="64"/>
      <c r="J14351" s="65"/>
      <c r="K14351" s="10"/>
      <c r="L14351" s="21">
        <v>22605.307471264368</v>
      </c>
      <c r="M14351" s="68"/>
      <c r="N14351" s="4"/>
    </row>
    <row r="14352" spans="2:14">
      <c r="B14352" s="59" t="s">
        <v>23998</v>
      </c>
      <c r="C14352" s="7" t="s">
        <v>23999</v>
      </c>
      <c r="I14352" s="64"/>
      <c r="J14352" s="65"/>
      <c r="K14352" s="10"/>
      <c r="L14352" s="21">
        <v>35666.095402298852</v>
      </c>
      <c r="M14352" s="68"/>
      <c r="N14352" s="4"/>
    </row>
    <row r="14353" spans="2:14">
      <c r="B14353" s="59" t="s">
        <v>24000</v>
      </c>
      <c r="C14353" s="7" t="s">
        <v>24001</v>
      </c>
      <c r="I14353" s="64"/>
      <c r="J14353" s="65"/>
      <c r="K14353" s="10"/>
      <c r="L14353" s="21">
        <v>27263.386206896554</v>
      </c>
      <c r="M14353" s="68"/>
      <c r="N14353" s="4"/>
    </row>
    <row r="14354" spans="2:14">
      <c r="B14354" s="59" t="s">
        <v>24002</v>
      </c>
      <c r="C14354" s="7" t="s">
        <v>24003</v>
      </c>
      <c r="I14354" s="64"/>
      <c r="J14354" s="65"/>
      <c r="K14354" s="10"/>
      <c r="L14354" s="21">
        <v>33504.775287356322</v>
      </c>
      <c r="M14354" s="68"/>
      <c r="N14354" s="4"/>
    </row>
    <row r="14355" spans="2:14">
      <c r="B14355" s="59" t="s">
        <v>24004</v>
      </c>
      <c r="C14355" s="7" t="s">
        <v>24005</v>
      </c>
      <c r="I14355" s="64"/>
      <c r="J14355" s="65"/>
      <c r="K14355" s="10"/>
      <c r="L14355" s="21">
        <v>46489.442528735635</v>
      </c>
      <c r="M14355" s="68"/>
      <c r="N14355" s="4"/>
    </row>
    <row r="14356" spans="2:14">
      <c r="B14356" s="59" t="s">
        <v>24006</v>
      </c>
      <c r="C14356" s="7" t="s">
        <v>24007</v>
      </c>
      <c r="I14356" s="64"/>
      <c r="J14356" s="65"/>
      <c r="K14356" s="10"/>
      <c r="L14356" s="21">
        <v>30946.105172413791</v>
      </c>
      <c r="M14356" s="68"/>
      <c r="N14356" s="4"/>
    </row>
    <row r="14357" spans="2:14">
      <c r="B14357" s="59" t="s">
        <v>24008</v>
      </c>
      <c r="C14357" s="7" t="s">
        <v>24009</v>
      </c>
      <c r="I14357" s="64"/>
      <c r="J14357" s="65"/>
      <c r="K14357" s="10"/>
      <c r="L14357" s="21">
        <v>37188.001724137932</v>
      </c>
      <c r="M14357" s="68"/>
      <c r="N14357" s="4"/>
    </row>
    <row r="14358" spans="2:14">
      <c r="B14358" s="59" t="s">
        <v>24010</v>
      </c>
      <c r="C14358" s="7" t="s">
        <v>24011</v>
      </c>
      <c r="I14358" s="64"/>
      <c r="J14358" s="65"/>
      <c r="K14358" s="10"/>
      <c r="L14358" s="21">
        <v>50172.668965517245</v>
      </c>
      <c r="M14358" s="68"/>
      <c r="N14358" s="4"/>
    </row>
    <row r="14359" spans="2:14">
      <c r="B14359" s="59" t="s">
        <v>24012</v>
      </c>
      <c r="C14359" s="7" t="s">
        <v>24013</v>
      </c>
      <c r="I14359" s="64"/>
      <c r="J14359" s="65"/>
      <c r="K14359" s="10"/>
      <c r="L14359" s="21">
        <v>27789.63390804598</v>
      </c>
      <c r="M14359" s="68"/>
      <c r="N14359" s="4"/>
    </row>
    <row r="14360" spans="2:14">
      <c r="B14360" s="59" t="s">
        <v>24014</v>
      </c>
      <c r="C14360" s="7" t="s">
        <v>24015</v>
      </c>
      <c r="I14360" s="64"/>
      <c r="J14360" s="65"/>
      <c r="K14360" s="10"/>
      <c r="L14360" s="21">
        <v>34032.03793103448</v>
      </c>
      <c r="M14360" s="68"/>
      <c r="N14360" s="4"/>
    </row>
    <row r="14361" spans="2:14">
      <c r="B14361" s="59" t="s">
        <v>24016</v>
      </c>
      <c r="C14361" s="7" t="s">
        <v>24017</v>
      </c>
      <c r="I14361" s="64"/>
      <c r="J14361" s="65"/>
      <c r="K14361" s="10"/>
      <c r="L14361" s="21">
        <v>47015.690229885062</v>
      </c>
      <c r="M14361" s="68"/>
      <c r="N14361" s="4"/>
    </row>
    <row r="14362" spans="2:14">
      <c r="B14362" s="59" t="s">
        <v>24018</v>
      </c>
      <c r="C14362" s="7" t="s">
        <v>24019</v>
      </c>
      <c r="I14362" s="64"/>
      <c r="J14362" s="65"/>
      <c r="K14362" s="10"/>
      <c r="L14362" s="21">
        <v>30946.105172413791</v>
      </c>
      <c r="M14362" s="68"/>
      <c r="N14362" s="4"/>
    </row>
    <row r="14363" spans="2:14">
      <c r="B14363" s="59" t="s">
        <v>24020</v>
      </c>
      <c r="C14363" s="7" t="s">
        <v>24021</v>
      </c>
      <c r="I14363" s="64"/>
      <c r="J14363" s="65"/>
      <c r="K14363" s="10"/>
      <c r="L14363" s="21">
        <v>37188.001724137932</v>
      </c>
      <c r="M14363" s="68"/>
      <c r="N14363" s="4"/>
    </row>
    <row r="14364" spans="2:14">
      <c r="B14364" s="59" t="s">
        <v>24022</v>
      </c>
      <c r="C14364" s="7" t="s">
        <v>24023</v>
      </c>
      <c r="I14364" s="64"/>
      <c r="J14364" s="65"/>
      <c r="K14364" s="10"/>
      <c r="L14364" s="21">
        <v>50172.668965517245</v>
      </c>
      <c r="M14364" s="68"/>
      <c r="N14364" s="4"/>
    </row>
    <row r="14365" spans="2:14">
      <c r="B14365" s="59" t="s">
        <v>24024</v>
      </c>
      <c r="C14365" s="7" t="s">
        <v>24025</v>
      </c>
      <c r="I14365" s="64"/>
      <c r="J14365" s="65"/>
      <c r="K14365" s="10"/>
      <c r="L14365" s="21">
        <v>29813.936781609194</v>
      </c>
      <c r="M14365" s="68"/>
      <c r="N14365" s="4"/>
    </row>
    <row r="14366" spans="2:14">
      <c r="B14366" s="59" t="s">
        <v>24026</v>
      </c>
      <c r="C14366" s="7" t="s">
        <v>24027</v>
      </c>
      <c r="I14366" s="64"/>
      <c r="J14366" s="65"/>
      <c r="K14366" s="10"/>
      <c r="L14366" s="21">
        <v>36056.340804597705</v>
      </c>
      <c r="M14366" s="68"/>
      <c r="N14366" s="4"/>
    </row>
    <row r="14367" spans="2:14">
      <c r="B14367" s="59" t="s">
        <v>24028</v>
      </c>
      <c r="C14367" s="7" t="s">
        <v>24029</v>
      </c>
      <c r="I14367" s="64"/>
      <c r="J14367" s="65"/>
      <c r="K14367" s="10"/>
      <c r="L14367" s="21">
        <v>49040.500574712649</v>
      </c>
      <c r="M14367" s="68"/>
      <c r="N14367" s="4"/>
    </row>
    <row r="14368" spans="2:14">
      <c r="B14368" s="59" t="s">
        <v>24030</v>
      </c>
      <c r="C14368" s="7" t="s">
        <v>24031</v>
      </c>
      <c r="I14368" s="64"/>
      <c r="J14368" s="65"/>
      <c r="K14368" s="10"/>
      <c r="L14368" s="21">
        <v>33834.124137931038</v>
      </c>
      <c r="M14368" s="68"/>
      <c r="N14368" s="4"/>
    </row>
    <row r="14369" spans="2:14">
      <c r="B14369" s="59" t="s">
        <v>24032</v>
      </c>
      <c r="C14369" s="7" t="s">
        <v>24033</v>
      </c>
      <c r="I14369" s="64"/>
      <c r="J14369" s="65"/>
      <c r="K14369" s="10"/>
      <c r="L14369" s="21">
        <v>40076.020689655168</v>
      </c>
      <c r="M14369" s="68"/>
      <c r="N14369" s="4"/>
    </row>
    <row r="14370" spans="2:14">
      <c r="B14370" s="59" t="s">
        <v>24034</v>
      </c>
      <c r="C14370" s="7" t="s">
        <v>24035</v>
      </c>
      <c r="I14370" s="64"/>
      <c r="J14370" s="65"/>
      <c r="K14370" s="10"/>
      <c r="L14370" s="21">
        <v>53060.687931034481</v>
      </c>
      <c r="M14370" s="68"/>
      <c r="N14370" s="4"/>
    </row>
    <row r="14371" spans="2:14">
      <c r="B14371" s="59" t="s">
        <v>24036</v>
      </c>
      <c r="C14371" s="7" t="s">
        <v>24037</v>
      </c>
      <c r="I14371" s="64"/>
      <c r="J14371" s="65"/>
      <c r="K14371" s="10"/>
      <c r="L14371" s="21">
        <v>30392.961494252871</v>
      </c>
      <c r="M14371" s="68"/>
      <c r="N14371" s="4"/>
    </row>
    <row r="14372" spans="2:14">
      <c r="B14372" s="59" t="s">
        <v>24038</v>
      </c>
      <c r="C14372" s="7" t="s">
        <v>24039</v>
      </c>
      <c r="I14372" s="64"/>
      <c r="J14372" s="65"/>
      <c r="K14372" s="10"/>
      <c r="L14372" s="21">
        <v>36760.203448275861</v>
      </c>
      <c r="M14372" s="68"/>
      <c r="N14372" s="4"/>
    </row>
    <row r="14373" spans="2:14">
      <c r="B14373" s="59" t="s">
        <v>24040</v>
      </c>
      <c r="C14373" s="7" t="s">
        <v>24041</v>
      </c>
      <c r="I14373" s="64"/>
      <c r="J14373" s="65"/>
      <c r="K14373" s="10"/>
      <c r="L14373" s="21">
        <v>49620.032758620691</v>
      </c>
      <c r="M14373" s="68"/>
      <c r="N14373" s="4"/>
    </row>
    <row r="14374" spans="2:14">
      <c r="B14374" s="59" t="s">
        <v>24042</v>
      </c>
      <c r="C14374" s="7" t="s">
        <v>24043</v>
      </c>
      <c r="I14374" s="64"/>
      <c r="J14374" s="65"/>
      <c r="K14374" s="10"/>
      <c r="L14374" s="21">
        <v>33834.124137931038</v>
      </c>
      <c r="M14374" s="68"/>
      <c r="N14374" s="4"/>
    </row>
    <row r="14375" spans="2:14">
      <c r="B14375" s="59" t="s">
        <v>24044</v>
      </c>
      <c r="C14375" s="7" t="s">
        <v>24045</v>
      </c>
      <c r="I14375" s="64"/>
      <c r="J14375" s="65"/>
      <c r="K14375" s="10"/>
      <c r="L14375" s="21">
        <v>40076.020689655168</v>
      </c>
      <c r="M14375" s="68"/>
      <c r="N14375" s="4"/>
    </row>
    <row r="14376" spans="2:14">
      <c r="B14376" s="59" t="s">
        <v>24046</v>
      </c>
      <c r="C14376" s="7" t="s">
        <v>24047</v>
      </c>
      <c r="I14376" s="64"/>
      <c r="J14376" s="65"/>
      <c r="K14376" s="10"/>
      <c r="L14376" s="21">
        <v>53060.687931034481</v>
      </c>
      <c r="M14376" s="68"/>
      <c r="N14376" s="4"/>
    </row>
    <row r="14377" spans="2:14">
      <c r="B14377" s="59" t="s">
        <v>38043</v>
      </c>
      <c r="C14377" s="7" t="s">
        <v>40217</v>
      </c>
      <c r="I14377" s="64"/>
      <c r="J14377" s="65"/>
      <c r="K14377" s="10"/>
      <c r="L14377" s="21">
        <v>8833.0448275862072</v>
      </c>
      <c r="M14377" s="68"/>
      <c r="N14377" s="4"/>
    </row>
    <row r="14378" spans="2:14">
      <c r="B14378" s="59" t="s">
        <v>38044</v>
      </c>
      <c r="C14378" s="7" t="s">
        <v>40218</v>
      </c>
      <c r="I14378" s="64"/>
      <c r="J14378" s="65"/>
      <c r="K14378" s="10"/>
      <c r="L14378" s="21">
        <v>8833.0448275862072</v>
      </c>
      <c r="M14378" s="68"/>
      <c r="N14378" s="4"/>
    </row>
    <row r="14379" spans="2:14">
      <c r="B14379" s="59" t="s">
        <v>24048</v>
      </c>
      <c r="C14379" s="7" t="s">
        <v>24049</v>
      </c>
      <c r="I14379" s="64"/>
      <c r="J14379" s="65"/>
      <c r="K14379" s="10"/>
      <c r="L14379" s="21">
        <v>15582.920114942528</v>
      </c>
      <c r="M14379" s="68"/>
      <c r="N14379" s="4"/>
    </row>
    <row r="14380" spans="2:14">
      <c r="B14380" s="59" t="s">
        <v>24050</v>
      </c>
      <c r="C14380" s="7" t="s">
        <v>24051</v>
      </c>
      <c r="I14380" s="64"/>
      <c r="J14380" s="65"/>
      <c r="K14380" s="10"/>
      <c r="L14380" s="21">
        <v>15582.920114942528</v>
      </c>
      <c r="M14380" s="68"/>
      <c r="N14380" s="4"/>
    </row>
    <row r="14381" spans="2:14">
      <c r="B14381" s="59" t="s">
        <v>24052</v>
      </c>
      <c r="C14381" s="7" t="s">
        <v>24053</v>
      </c>
      <c r="I14381" s="64"/>
      <c r="J14381" s="65"/>
      <c r="K14381" s="10"/>
      <c r="L14381" s="21">
        <v>15582.920114942528</v>
      </c>
      <c r="M14381" s="68"/>
      <c r="N14381" s="4"/>
    </row>
    <row r="14382" spans="2:14">
      <c r="B14382" s="59" t="s">
        <v>24054</v>
      </c>
      <c r="C14382" s="7" t="s">
        <v>24055</v>
      </c>
      <c r="I14382" s="64"/>
      <c r="J14382" s="65"/>
      <c r="K14382" s="10"/>
      <c r="L14382" s="21">
        <v>15582.920114942528</v>
      </c>
      <c r="M14382" s="68"/>
      <c r="N14382" s="4"/>
    </row>
    <row r="14383" spans="2:14">
      <c r="B14383" s="59" t="s">
        <v>24056</v>
      </c>
      <c r="C14383" s="7" t="s">
        <v>24057</v>
      </c>
      <c r="I14383" s="64"/>
      <c r="J14383" s="65"/>
      <c r="K14383" s="10"/>
      <c r="L14383" s="21">
        <v>39639.595402298844</v>
      </c>
      <c r="M14383" s="68"/>
      <c r="N14383" s="4"/>
    </row>
    <row r="14384" spans="2:14">
      <c r="B14384" s="59" t="s">
        <v>24058</v>
      </c>
      <c r="C14384" s="7" t="s">
        <v>24059</v>
      </c>
      <c r="I14384" s="64"/>
      <c r="J14384" s="65"/>
      <c r="K14384" s="10"/>
      <c r="L14384" s="21">
        <v>39639.595402298844</v>
      </c>
      <c r="M14384" s="68"/>
      <c r="N14384" s="4"/>
    </row>
    <row r="14385" spans="2:14">
      <c r="B14385" s="59" t="s">
        <v>24060</v>
      </c>
      <c r="C14385" s="7" t="s">
        <v>24061</v>
      </c>
      <c r="I14385" s="64"/>
      <c r="J14385" s="65"/>
      <c r="K14385" s="10"/>
      <c r="L14385" s="21">
        <v>634.84655172413795</v>
      </c>
      <c r="M14385" s="68"/>
      <c r="N14385" s="4"/>
    </row>
    <row r="14386" spans="2:14">
      <c r="B14386" s="59" t="s">
        <v>24062</v>
      </c>
      <c r="C14386" s="7" t="s">
        <v>24063</v>
      </c>
      <c r="I14386" s="64"/>
      <c r="J14386" s="65"/>
      <c r="K14386" s="10"/>
      <c r="L14386" s="21">
        <v>738.87816091954016</v>
      </c>
      <c r="M14386" s="68"/>
      <c r="N14386" s="4"/>
    </row>
    <row r="14387" spans="2:14">
      <c r="B14387" s="59" t="s">
        <v>24064</v>
      </c>
      <c r="C14387" s="7" t="s">
        <v>24065</v>
      </c>
      <c r="I14387" s="64"/>
      <c r="J14387" s="65"/>
      <c r="K14387" s="10"/>
      <c r="L14387" s="21">
        <v>1190.0201149425288</v>
      </c>
      <c r="M14387" s="68"/>
      <c r="N14387" s="4"/>
    </row>
    <row r="14388" spans="2:14">
      <c r="B14388" s="59" t="s">
        <v>24066</v>
      </c>
      <c r="C14388" s="7" t="s">
        <v>24067</v>
      </c>
      <c r="I14388" s="64"/>
      <c r="J14388" s="65"/>
      <c r="K14388" s="10"/>
      <c r="L14388" s="21">
        <v>1190.0201149425288</v>
      </c>
      <c r="M14388" s="68"/>
      <c r="N14388" s="4"/>
    </row>
    <row r="14389" spans="2:14">
      <c r="B14389" s="59" t="s">
        <v>38045</v>
      </c>
      <c r="C14389" s="7" t="s">
        <v>40219</v>
      </c>
      <c r="I14389" s="64"/>
      <c r="J14389" s="65"/>
      <c r="K14389" s="10"/>
      <c r="L14389" s="21">
        <v>1738.0890804597702</v>
      </c>
      <c r="M14389" s="68"/>
      <c r="N14389" s="4"/>
    </row>
    <row r="14390" spans="2:14">
      <c r="B14390" s="59" t="s">
        <v>24068</v>
      </c>
      <c r="C14390" s="7" t="s">
        <v>24069</v>
      </c>
      <c r="I14390" s="64"/>
      <c r="J14390" s="65"/>
      <c r="K14390" s="10"/>
      <c r="L14390" s="21">
        <v>776.93850574712644</v>
      </c>
      <c r="M14390" s="68"/>
      <c r="N14390" s="4"/>
    </row>
    <row r="14391" spans="2:14">
      <c r="B14391" s="59" t="s">
        <v>24070</v>
      </c>
      <c r="C14391" s="7" t="s">
        <v>24071</v>
      </c>
      <c r="I14391" s="64"/>
      <c r="J14391" s="65"/>
      <c r="K14391" s="10"/>
      <c r="L14391" s="21">
        <v>1059.5999999999999</v>
      </c>
      <c r="M14391" s="68"/>
      <c r="N14391" s="4"/>
    </row>
    <row r="14392" spans="2:14">
      <c r="B14392" s="59" t="s">
        <v>38046</v>
      </c>
      <c r="C14392" s="7" t="s">
        <v>40220</v>
      </c>
      <c r="I14392" s="64"/>
      <c r="J14392" s="65"/>
      <c r="K14392" s="10"/>
      <c r="L14392" s="21">
        <v>4293.7143678160919</v>
      </c>
      <c r="M14392" s="68"/>
      <c r="N14392" s="4"/>
    </row>
    <row r="14393" spans="2:14">
      <c r="B14393" s="59" t="s">
        <v>38047</v>
      </c>
      <c r="C14393" s="7" t="s">
        <v>40221</v>
      </c>
      <c r="I14393" s="64"/>
      <c r="J14393" s="65"/>
      <c r="K14393" s="10"/>
      <c r="L14393" s="21">
        <v>4553.0321839080461</v>
      </c>
      <c r="M14393" s="68"/>
      <c r="N14393" s="4"/>
    </row>
    <row r="14394" spans="2:14">
      <c r="B14394" s="59" t="s">
        <v>38048</v>
      </c>
      <c r="C14394" s="7" t="s">
        <v>40222</v>
      </c>
      <c r="I14394" s="64"/>
      <c r="J14394" s="65"/>
      <c r="K14394" s="10"/>
      <c r="L14394" s="21">
        <v>4293.7143678160919</v>
      </c>
      <c r="M14394" s="68"/>
      <c r="N14394" s="4"/>
    </row>
    <row r="14395" spans="2:14">
      <c r="B14395" s="59" t="s">
        <v>38049</v>
      </c>
      <c r="C14395" s="7" t="s">
        <v>40223</v>
      </c>
      <c r="I14395" s="64"/>
      <c r="J14395" s="65"/>
      <c r="K14395" s="10"/>
      <c r="L14395" s="21">
        <v>4553.0321839080461</v>
      </c>
      <c r="M14395" s="68"/>
      <c r="N14395" s="4"/>
    </row>
    <row r="14396" spans="2:14">
      <c r="B14396" s="59" t="s">
        <v>24072</v>
      </c>
      <c r="C14396" s="7" t="s">
        <v>24073</v>
      </c>
      <c r="I14396" s="64"/>
      <c r="J14396" s="65"/>
      <c r="K14396" s="10"/>
      <c r="L14396" s="21">
        <v>462.30632183908045</v>
      </c>
      <c r="M14396" s="68"/>
      <c r="N14396" s="4"/>
    </row>
    <row r="14397" spans="2:14">
      <c r="B14397" s="59" t="s">
        <v>24074</v>
      </c>
      <c r="C14397" s="7" t="s">
        <v>24075</v>
      </c>
      <c r="I14397" s="64"/>
      <c r="J14397" s="65"/>
      <c r="K14397" s="10"/>
      <c r="L14397" s="21">
        <v>218.21264367816093</v>
      </c>
      <c r="M14397" s="68"/>
      <c r="N14397" s="4"/>
    </row>
    <row r="14398" spans="2:14">
      <c r="B14398" s="59" t="s">
        <v>24076</v>
      </c>
      <c r="C14398" s="7" t="s">
        <v>24077</v>
      </c>
      <c r="I14398" s="64"/>
      <c r="J14398" s="65"/>
      <c r="K14398" s="10"/>
      <c r="L14398" s="21">
        <v>602.87586206896549</v>
      </c>
      <c r="M14398" s="68"/>
      <c r="N14398" s="4"/>
    </row>
    <row r="14399" spans="2:14">
      <c r="B14399" s="59" t="s">
        <v>24078</v>
      </c>
      <c r="C14399" s="7" t="s">
        <v>24079</v>
      </c>
      <c r="I14399" s="64"/>
      <c r="J14399" s="65"/>
      <c r="K14399" s="10"/>
      <c r="L14399" s="21">
        <v>239.52643678160919</v>
      </c>
      <c r="M14399" s="68"/>
      <c r="N14399" s="4"/>
    </row>
    <row r="14400" spans="2:14">
      <c r="B14400" s="59" t="s">
        <v>24080</v>
      </c>
      <c r="C14400" s="7" t="s">
        <v>24081</v>
      </c>
      <c r="I14400" s="64"/>
      <c r="J14400" s="65"/>
      <c r="K14400" s="10"/>
      <c r="L14400" s="21">
        <v>1423.4568965517242</v>
      </c>
      <c r="M14400" s="68"/>
      <c r="N14400" s="4"/>
    </row>
    <row r="14401" spans="2:14">
      <c r="B14401" s="59" t="s">
        <v>24082</v>
      </c>
      <c r="C14401" s="7" t="s">
        <v>24083</v>
      </c>
      <c r="I14401" s="64"/>
      <c r="J14401" s="65"/>
      <c r="K14401" s="10"/>
      <c r="L14401" s="21">
        <v>2667.7764367816089</v>
      </c>
      <c r="M14401" s="68"/>
      <c r="N14401" s="4"/>
    </row>
    <row r="14402" spans="2:14">
      <c r="B14402" s="59" t="s">
        <v>24084</v>
      </c>
      <c r="C14402" s="7" t="s">
        <v>24085</v>
      </c>
      <c r="I14402" s="64"/>
      <c r="J14402" s="65"/>
      <c r="K14402" s="10"/>
      <c r="L14402" s="21">
        <v>2396.2793103448275</v>
      </c>
      <c r="M14402" s="68"/>
      <c r="N14402" s="4"/>
    </row>
    <row r="14403" spans="2:14">
      <c r="B14403" s="59" t="s">
        <v>24086</v>
      </c>
      <c r="C14403" s="7" t="s">
        <v>24087</v>
      </c>
      <c r="I14403" s="64"/>
      <c r="J14403" s="65"/>
      <c r="K14403" s="10"/>
      <c r="L14403" s="21">
        <v>200.95862068965516</v>
      </c>
      <c r="M14403" s="68"/>
      <c r="N14403" s="4"/>
    </row>
    <row r="14404" spans="2:14">
      <c r="B14404" s="59" t="s">
        <v>24088</v>
      </c>
      <c r="C14404" s="7" t="s">
        <v>24089</v>
      </c>
      <c r="I14404" s="64"/>
      <c r="J14404" s="65"/>
      <c r="K14404" s="10"/>
      <c r="L14404" s="21">
        <v>109.10632183908046</v>
      </c>
      <c r="M14404" s="68"/>
      <c r="N14404" s="4"/>
    </row>
    <row r="14405" spans="2:14">
      <c r="B14405" s="59" t="s">
        <v>38050</v>
      </c>
      <c r="C14405" s="7" t="s">
        <v>40224</v>
      </c>
      <c r="I14405" s="64"/>
      <c r="J14405" s="65"/>
      <c r="K14405" s="10"/>
      <c r="L14405" s="21">
        <v>1113.8994252873563</v>
      </c>
      <c r="M14405" s="68"/>
      <c r="N14405" s="4"/>
    </row>
    <row r="14406" spans="2:14">
      <c r="B14406" s="59" t="s">
        <v>24090</v>
      </c>
      <c r="C14406" s="7" t="s">
        <v>24091</v>
      </c>
      <c r="I14406" s="64"/>
      <c r="J14406" s="65"/>
      <c r="K14406" s="10"/>
      <c r="L14406" s="21">
        <v>2325.2333333333331</v>
      </c>
      <c r="M14406" s="68"/>
      <c r="N14406" s="4"/>
    </row>
    <row r="14407" spans="2:14">
      <c r="B14407" s="59" t="s">
        <v>38051</v>
      </c>
      <c r="C14407" s="7" t="s">
        <v>40225</v>
      </c>
      <c r="I14407" s="64"/>
      <c r="J14407" s="65"/>
      <c r="K14407" s="10"/>
      <c r="L14407" s="21">
        <v>1777.164367816092</v>
      </c>
      <c r="M14407" s="68"/>
      <c r="N14407" s="4"/>
    </row>
    <row r="14408" spans="2:14">
      <c r="B14408" s="59" t="s">
        <v>38052</v>
      </c>
      <c r="C14408" s="7" t="s">
        <v>40226</v>
      </c>
      <c r="I14408" s="64"/>
      <c r="J14408" s="65"/>
      <c r="K14408" s="10"/>
      <c r="L14408" s="21">
        <v>201.46609195402297</v>
      </c>
      <c r="M14408" s="68"/>
      <c r="N14408" s="4"/>
    </row>
    <row r="14409" spans="2:14">
      <c r="B14409" s="59" t="s">
        <v>38053</v>
      </c>
      <c r="C14409" s="7" t="s">
        <v>40227</v>
      </c>
      <c r="I14409" s="64"/>
      <c r="J14409" s="65"/>
      <c r="K14409" s="10"/>
      <c r="L14409" s="21">
        <v>136.50977011494254</v>
      </c>
      <c r="M14409" s="68"/>
      <c r="N14409" s="4"/>
    </row>
    <row r="14410" spans="2:14">
      <c r="B14410" s="59" t="s">
        <v>38054</v>
      </c>
      <c r="C14410" s="7" t="s">
        <v>40228</v>
      </c>
      <c r="I14410" s="64"/>
      <c r="J14410" s="65"/>
      <c r="K14410" s="10"/>
      <c r="L14410" s="21">
        <v>1065.182183908046</v>
      </c>
      <c r="M14410" s="68"/>
      <c r="N14410" s="4"/>
    </row>
    <row r="14411" spans="2:14">
      <c r="B14411" s="59" t="s">
        <v>24092</v>
      </c>
      <c r="C14411" s="7" t="s">
        <v>24093</v>
      </c>
      <c r="I14411" s="64"/>
      <c r="J14411" s="65"/>
      <c r="K14411" s="10"/>
      <c r="L14411" s="21">
        <v>2591.1482758620691</v>
      </c>
      <c r="M14411" s="68"/>
      <c r="N14411" s="4"/>
    </row>
    <row r="14412" spans="2:14">
      <c r="B14412" s="59" t="s">
        <v>24094</v>
      </c>
      <c r="C14412" s="7" t="s">
        <v>24095</v>
      </c>
      <c r="I14412" s="64"/>
      <c r="J14412" s="65"/>
      <c r="K14412" s="10"/>
      <c r="L14412" s="21">
        <v>1605.1316091954025</v>
      </c>
      <c r="M14412" s="68"/>
      <c r="N14412" s="4"/>
    </row>
    <row r="14413" spans="2:14">
      <c r="B14413" s="59" t="s">
        <v>24096</v>
      </c>
      <c r="C14413" s="7" t="s">
        <v>24097</v>
      </c>
      <c r="I14413" s="64"/>
      <c r="J14413" s="65"/>
      <c r="K14413" s="10"/>
      <c r="L14413" s="21">
        <v>4861.5747126436781</v>
      </c>
      <c r="M14413" s="68"/>
      <c r="N14413" s="4"/>
    </row>
    <row r="14414" spans="2:14">
      <c r="B14414" s="59" t="s">
        <v>24098</v>
      </c>
      <c r="C14414" s="7" t="s">
        <v>24099</v>
      </c>
      <c r="I14414" s="64"/>
      <c r="J14414" s="65"/>
      <c r="K14414" s="10"/>
      <c r="L14414" s="21">
        <v>610.48793103448281</v>
      </c>
      <c r="M14414" s="68"/>
      <c r="N14414" s="4"/>
    </row>
    <row r="14415" spans="2:14">
      <c r="B14415" s="59" t="s">
        <v>24100</v>
      </c>
      <c r="C14415" s="7" t="s">
        <v>24101</v>
      </c>
      <c r="I14415" s="64"/>
      <c r="J14415" s="65"/>
      <c r="K14415" s="10"/>
      <c r="L14415" s="21">
        <v>167.97298850574714</v>
      </c>
      <c r="M14415" s="68"/>
      <c r="N14415" s="4"/>
    </row>
    <row r="14416" spans="2:14">
      <c r="B14416" s="59" t="s">
        <v>24102</v>
      </c>
      <c r="C14416" s="7" t="s">
        <v>24103</v>
      </c>
      <c r="I14416" s="64"/>
      <c r="J14416" s="65"/>
      <c r="K14416" s="10"/>
      <c r="L14416" s="21">
        <v>201.46609195402297</v>
      </c>
      <c r="M14416" s="68"/>
      <c r="N14416" s="4"/>
    </row>
    <row r="14417" spans="2:14">
      <c r="B14417" s="59" t="s">
        <v>38055</v>
      </c>
      <c r="C14417" s="7" t="s">
        <v>40229</v>
      </c>
      <c r="I14417" s="64"/>
      <c r="J14417" s="65"/>
      <c r="K14417" s="10"/>
      <c r="L14417" s="21">
        <v>239.52643678160919</v>
      </c>
      <c r="M14417" s="68"/>
      <c r="N14417" s="4"/>
    </row>
    <row r="14418" spans="2:14">
      <c r="B14418" s="59" t="s">
        <v>24104</v>
      </c>
      <c r="C14418" s="7" t="s">
        <v>24105</v>
      </c>
      <c r="I14418" s="64"/>
      <c r="J14418" s="65"/>
      <c r="K14418" s="10"/>
      <c r="L14418" s="21">
        <v>74.090804597701151</v>
      </c>
      <c r="M14418" s="68"/>
      <c r="N14418" s="4"/>
    </row>
    <row r="14419" spans="2:14">
      <c r="B14419" s="59" t="s">
        <v>24106</v>
      </c>
      <c r="C14419" s="7" t="s">
        <v>24107</v>
      </c>
      <c r="I14419" s="64"/>
      <c r="J14419" s="65"/>
      <c r="K14419" s="10"/>
      <c r="L14419" s="21">
        <v>88.3</v>
      </c>
      <c r="M14419" s="68"/>
      <c r="N14419" s="4"/>
    </row>
    <row r="14420" spans="2:14">
      <c r="B14420" s="59" t="s">
        <v>24108</v>
      </c>
      <c r="C14420" s="7" t="s">
        <v>24109</v>
      </c>
      <c r="I14420" s="64"/>
      <c r="J14420" s="65"/>
      <c r="K14420" s="10"/>
      <c r="L14420" s="21">
        <v>109.61379310344829</v>
      </c>
      <c r="M14420" s="68"/>
      <c r="N14420" s="4"/>
    </row>
    <row r="14421" spans="2:14">
      <c r="B14421" s="59" t="s">
        <v>24110</v>
      </c>
      <c r="C14421" s="7" t="s">
        <v>24111</v>
      </c>
      <c r="I14421" s="64"/>
      <c r="J14421" s="65"/>
      <c r="K14421" s="10"/>
      <c r="L14421" s="21">
        <v>70.538505747126436</v>
      </c>
      <c r="M14421" s="68"/>
      <c r="N14421" s="4"/>
    </row>
    <row r="14422" spans="2:14">
      <c r="B14422" s="59" t="s">
        <v>24112</v>
      </c>
      <c r="C14422" s="7" t="e">
        <v>#NAME?</v>
      </c>
      <c r="I14422" s="64"/>
      <c r="J14422" s="65"/>
      <c r="K14422" s="10"/>
      <c r="L14422" s="21">
        <v>361.82701149425287</v>
      </c>
      <c r="M14422" s="68"/>
      <c r="N14422" s="4"/>
    </row>
    <row r="14423" spans="2:14">
      <c r="B14423" s="59" t="s">
        <v>24113</v>
      </c>
      <c r="C14423" s="7" t="s">
        <v>24114</v>
      </c>
      <c r="I14423" s="64"/>
      <c r="J14423" s="65"/>
      <c r="K14423" s="10"/>
      <c r="L14423" s="21">
        <v>112.65862068965518</v>
      </c>
      <c r="M14423" s="68"/>
      <c r="N14423" s="4"/>
    </row>
    <row r="14424" spans="2:14">
      <c r="B14424" s="59" t="s">
        <v>24115</v>
      </c>
      <c r="C14424" s="7" t="s">
        <v>24116</v>
      </c>
      <c r="I14424" s="64"/>
      <c r="J14424" s="65"/>
      <c r="K14424" s="10"/>
      <c r="L14424" s="21">
        <v>150.71896551724137</v>
      </c>
      <c r="M14424" s="68"/>
      <c r="N14424" s="4"/>
    </row>
    <row r="14425" spans="2:14">
      <c r="B14425" s="59" t="s">
        <v>24117</v>
      </c>
      <c r="C14425" s="7" t="s">
        <v>24118</v>
      </c>
      <c r="I14425" s="64"/>
      <c r="J14425" s="65"/>
      <c r="K14425" s="10"/>
      <c r="L14425" s="21">
        <v>157.8235632183908</v>
      </c>
      <c r="M14425" s="68"/>
      <c r="N14425" s="4"/>
    </row>
    <row r="14426" spans="2:14">
      <c r="B14426" s="59" t="s">
        <v>24119</v>
      </c>
      <c r="C14426" s="7" t="s">
        <v>24120</v>
      </c>
      <c r="I14426" s="64"/>
      <c r="J14426" s="65"/>
      <c r="K14426" s="10"/>
      <c r="L14426" s="21">
        <v>192.83908045977012</v>
      </c>
      <c r="M14426" s="68"/>
      <c r="N14426" s="4"/>
    </row>
    <row r="14427" spans="2:14">
      <c r="B14427" s="59" t="s">
        <v>38056</v>
      </c>
      <c r="C14427" s="7" t="s">
        <v>40230</v>
      </c>
      <c r="I14427" s="64"/>
      <c r="J14427" s="65"/>
      <c r="K14427" s="10"/>
      <c r="L14427" s="21">
        <v>192.83908045977012</v>
      </c>
      <c r="M14427" s="68"/>
      <c r="N14427" s="4"/>
    </row>
    <row r="14428" spans="2:14">
      <c r="B14428" s="59" t="s">
        <v>38057</v>
      </c>
      <c r="C14428" s="7" t="s">
        <v>40231</v>
      </c>
      <c r="I14428" s="64"/>
      <c r="J14428" s="65"/>
      <c r="K14428" s="10"/>
      <c r="L14428" s="21">
        <v>192.83908045977012</v>
      </c>
      <c r="M14428" s="68"/>
      <c r="N14428" s="4"/>
    </row>
    <row r="14429" spans="2:14">
      <c r="B14429" s="59" t="s">
        <v>24121</v>
      </c>
      <c r="C14429" s="7" t="s">
        <v>24122</v>
      </c>
      <c r="I14429" s="64"/>
      <c r="J14429" s="65"/>
      <c r="K14429" s="10"/>
      <c r="L14429" s="21">
        <v>210.60057471264366</v>
      </c>
      <c r="M14429" s="68"/>
      <c r="N14429" s="4"/>
    </row>
    <row r="14430" spans="2:14">
      <c r="B14430" s="59" t="s">
        <v>24123</v>
      </c>
      <c r="C14430" s="7" t="s">
        <v>24124</v>
      </c>
      <c r="I14430" s="64"/>
      <c r="J14430" s="65"/>
      <c r="K14430" s="10"/>
      <c r="L14430" s="21">
        <v>210.60057471264366</v>
      </c>
      <c r="M14430" s="68"/>
      <c r="N14430" s="4"/>
    </row>
    <row r="14431" spans="2:14">
      <c r="B14431" s="59" t="s">
        <v>24125</v>
      </c>
      <c r="C14431" s="7" t="s">
        <v>24126</v>
      </c>
      <c r="I14431" s="64"/>
      <c r="J14431" s="65"/>
      <c r="K14431" s="10"/>
      <c r="L14431" s="21">
        <v>644.99597701149435</v>
      </c>
      <c r="M14431" s="68"/>
      <c r="N14431" s="4"/>
    </row>
    <row r="14432" spans="2:14">
      <c r="B14432" s="59" t="s">
        <v>24127</v>
      </c>
      <c r="C14432" s="7" t="s">
        <v>24128</v>
      </c>
      <c r="I14432" s="64"/>
      <c r="J14432" s="65"/>
      <c r="K14432" s="10"/>
      <c r="L14432" s="21">
        <v>109.61379310344829</v>
      </c>
      <c r="M14432" s="68"/>
      <c r="N14432" s="4"/>
    </row>
    <row r="14433" spans="2:14">
      <c r="B14433" s="59" t="s">
        <v>24129</v>
      </c>
      <c r="C14433" s="7" t="s">
        <v>24130</v>
      </c>
      <c r="I14433" s="64"/>
      <c r="J14433" s="65"/>
      <c r="K14433" s="10"/>
      <c r="L14433" s="21">
        <v>235.97413793103451</v>
      </c>
      <c r="M14433" s="68"/>
      <c r="N14433" s="4"/>
    </row>
    <row r="14434" spans="2:14">
      <c r="B14434" s="59" t="s">
        <v>24131</v>
      </c>
      <c r="C14434" s="7" t="s">
        <v>24132</v>
      </c>
      <c r="I14434" s="64"/>
      <c r="J14434" s="65"/>
      <c r="K14434" s="10"/>
      <c r="L14434" s="21">
        <v>104.03160919540231</v>
      </c>
      <c r="M14434" s="68"/>
      <c r="N14434" s="4"/>
    </row>
    <row r="14435" spans="2:14">
      <c r="B14435" s="59" t="s">
        <v>24133</v>
      </c>
      <c r="C14435" s="7" t="s">
        <v>24134</v>
      </c>
      <c r="I14435" s="64"/>
      <c r="J14435" s="65"/>
      <c r="K14435" s="10"/>
      <c r="L14435" s="21">
        <v>151.22643678160921</v>
      </c>
      <c r="M14435" s="68"/>
      <c r="N14435" s="4"/>
    </row>
    <row r="14436" spans="2:14">
      <c r="B14436" s="59" t="s">
        <v>24135</v>
      </c>
      <c r="C14436" s="7" t="s">
        <v>24136</v>
      </c>
      <c r="I14436" s="64"/>
      <c r="J14436" s="65"/>
      <c r="K14436" s="10"/>
      <c r="L14436" s="21">
        <v>192.33160919540228</v>
      </c>
      <c r="M14436" s="68"/>
      <c r="N14436" s="4"/>
    </row>
    <row r="14437" spans="2:14">
      <c r="B14437" s="59" t="s">
        <v>24137</v>
      </c>
      <c r="C14437" s="7" t="s">
        <v>24138</v>
      </c>
      <c r="I14437" s="64"/>
      <c r="J14437" s="65"/>
      <c r="K14437" s="10"/>
      <c r="L14437" s="21">
        <v>243.07873563218391</v>
      </c>
      <c r="M14437" s="68"/>
      <c r="N14437" s="4"/>
    </row>
    <row r="14438" spans="2:14">
      <c r="B14438" s="59" t="s">
        <v>24139</v>
      </c>
      <c r="C14438" s="7" t="s">
        <v>24140</v>
      </c>
      <c r="I14438" s="64"/>
      <c r="J14438" s="65"/>
      <c r="K14438" s="10"/>
      <c r="L14438" s="21">
        <v>253.73563218390805</v>
      </c>
      <c r="M14438" s="68"/>
      <c r="N14438" s="4"/>
    </row>
    <row r="14439" spans="2:14">
      <c r="B14439" s="59" t="s">
        <v>24141</v>
      </c>
      <c r="C14439" s="7" t="s">
        <v>24142</v>
      </c>
      <c r="I14439" s="64"/>
      <c r="J14439" s="65"/>
      <c r="K14439" s="10"/>
      <c r="L14439" s="21">
        <v>303.97528735632187</v>
      </c>
      <c r="M14439" s="68"/>
      <c r="N14439" s="4"/>
    </row>
    <row r="14440" spans="2:14">
      <c r="B14440" s="59" t="s">
        <v>24143</v>
      </c>
      <c r="C14440" s="7" t="s">
        <v>24144</v>
      </c>
      <c r="I14440" s="64"/>
      <c r="J14440" s="65"/>
      <c r="K14440" s="10"/>
      <c r="L14440" s="21">
        <v>93.374712643678166</v>
      </c>
      <c r="M14440" s="68"/>
      <c r="N14440" s="4"/>
    </row>
    <row r="14441" spans="2:14">
      <c r="B14441" s="59" t="s">
        <v>24145</v>
      </c>
      <c r="C14441" s="7" t="s">
        <v>24146</v>
      </c>
      <c r="I14441" s="64"/>
      <c r="J14441" s="65"/>
      <c r="K14441" s="10"/>
      <c r="L14441" s="21">
        <v>118.74827586206898</v>
      </c>
      <c r="M14441" s="68"/>
      <c r="N14441" s="4"/>
    </row>
    <row r="14442" spans="2:14">
      <c r="B14442" s="59" t="s">
        <v>24147</v>
      </c>
      <c r="C14442" s="7" t="s">
        <v>24148</v>
      </c>
      <c r="I14442" s="64"/>
      <c r="J14442" s="65"/>
      <c r="K14442" s="10"/>
      <c r="L14442" s="21">
        <v>160.3609195402299</v>
      </c>
      <c r="M14442" s="68"/>
      <c r="N14442" s="4"/>
    </row>
    <row r="14443" spans="2:14">
      <c r="B14443" s="59" t="s">
        <v>24149</v>
      </c>
      <c r="C14443" s="7" t="s">
        <v>24148</v>
      </c>
      <c r="I14443" s="64"/>
      <c r="J14443" s="65"/>
      <c r="K14443" s="10"/>
      <c r="L14443" s="21">
        <v>202.98850574712642</v>
      </c>
      <c r="M14443" s="68"/>
      <c r="N14443" s="4"/>
    </row>
    <row r="14444" spans="2:14">
      <c r="B14444" s="59" t="s">
        <v>24150</v>
      </c>
      <c r="C14444" s="7" t="s">
        <v>24148</v>
      </c>
      <c r="I14444" s="64"/>
      <c r="J14444" s="65"/>
      <c r="K14444" s="10"/>
      <c r="L14444" s="21">
        <v>256.27298850574715</v>
      </c>
      <c r="M14444" s="68"/>
      <c r="N14444" s="4"/>
    </row>
    <row r="14445" spans="2:14">
      <c r="B14445" s="59" t="s">
        <v>24151</v>
      </c>
      <c r="C14445" s="7" t="s">
        <v>24152</v>
      </c>
      <c r="I14445" s="64"/>
      <c r="J14445" s="65"/>
      <c r="K14445" s="10"/>
      <c r="L14445" s="21">
        <v>201.46609195402297</v>
      </c>
      <c r="M14445" s="68"/>
      <c r="N14445" s="4"/>
    </row>
    <row r="14446" spans="2:14">
      <c r="B14446" s="59" t="s">
        <v>24153</v>
      </c>
      <c r="C14446" s="7" t="s">
        <v>24154</v>
      </c>
      <c r="I14446" s="64"/>
      <c r="J14446" s="65"/>
      <c r="K14446" s="10"/>
      <c r="L14446" s="21">
        <v>282.15402298850574</v>
      </c>
      <c r="M14446" s="68"/>
      <c r="N14446" s="4"/>
    </row>
    <row r="14447" spans="2:14">
      <c r="B14447" s="59" t="s">
        <v>38058</v>
      </c>
      <c r="C14447" s="7" t="s">
        <v>40232</v>
      </c>
      <c r="I14447" s="64"/>
      <c r="J14447" s="65"/>
      <c r="K14447" s="10"/>
      <c r="L14447" s="21">
        <v>1425.4867816091955</v>
      </c>
      <c r="M14447" s="68"/>
      <c r="N14447" s="4"/>
    </row>
    <row r="14448" spans="2:14">
      <c r="B14448" s="59" t="s">
        <v>24155</v>
      </c>
      <c r="C14448" s="7" t="s">
        <v>24156</v>
      </c>
      <c r="I14448" s="64"/>
      <c r="J14448" s="65"/>
      <c r="K14448" s="10"/>
      <c r="L14448" s="21">
        <v>222.77988505747126</v>
      </c>
      <c r="M14448" s="68"/>
      <c r="N14448" s="4"/>
    </row>
    <row r="14449" spans="2:14">
      <c r="B14449" s="59" t="s">
        <v>24157</v>
      </c>
      <c r="C14449" s="7" t="s">
        <v>24158</v>
      </c>
      <c r="I14449" s="64"/>
      <c r="J14449" s="65"/>
      <c r="K14449" s="10"/>
      <c r="L14449" s="21">
        <v>303.97528735632187</v>
      </c>
      <c r="M14449" s="68"/>
      <c r="N14449" s="4"/>
    </row>
    <row r="14450" spans="2:14">
      <c r="B14450" s="59" t="s">
        <v>24159</v>
      </c>
      <c r="C14450" s="7" t="s">
        <v>24160</v>
      </c>
      <c r="I14450" s="64"/>
      <c r="J14450" s="65"/>
      <c r="K14450" s="10"/>
      <c r="L14450" s="21">
        <v>137.52471264367816</v>
      </c>
      <c r="M14450" s="68"/>
      <c r="N14450" s="4"/>
    </row>
    <row r="14451" spans="2:14">
      <c r="B14451" s="59" t="s">
        <v>24161</v>
      </c>
      <c r="C14451" s="7" t="s">
        <v>24160</v>
      </c>
      <c r="I14451" s="64"/>
      <c r="J14451" s="65"/>
      <c r="K14451" s="10"/>
      <c r="L14451" s="21">
        <v>187.25689655172414</v>
      </c>
      <c r="M14451" s="68"/>
      <c r="N14451" s="4"/>
    </row>
    <row r="14452" spans="2:14">
      <c r="B14452" s="59" t="s">
        <v>24162</v>
      </c>
      <c r="C14452" s="7" t="s">
        <v>24163</v>
      </c>
      <c r="I14452" s="64"/>
      <c r="J14452" s="65"/>
      <c r="K14452" s="10"/>
      <c r="L14452" s="21">
        <v>235.46666666666667</v>
      </c>
      <c r="M14452" s="68"/>
      <c r="N14452" s="4"/>
    </row>
    <row r="14453" spans="2:14">
      <c r="B14453" s="59" t="s">
        <v>24164</v>
      </c>
      <c r="C14453" s="7" t="s">
        <v>24163</v>
      </c>
      <c r="I14453" s="64"/>
      <c r="J14453" s="65"/>
      <c r="K14453" s="10"/>
      <c r="L14453" s="21">
        <v>320.21436781609196</v>
      </c>
      <c r="M14453" s="68"/>
      <c r="N14453" s="4"/>
    </row>
    <row r="14454" spans="2:14">
      <c r="B14454" s="59" t="s">
        <v>24165</v>
      </c>
      <c r="C14454" s="7" t="s">
        <v>24166</v>
      </c>
      <c r="I14454" s="64"/>
      <c r="J14454" s="65"/>
      <c r="K14454" s="10"/>
      <c r="L14454" s="21">
        <v>597.29367816091951</v>
      </c>
      <c r="M14454" s="68"/>
      <c r="N14454" s="4"/>
    </row>
    <row r="14455" spans="2:14">
      <c r="B14455" s="59" t="s">
        <v>24167</v>
      </c>
      <c r="C14455" s="7" t="s">
        <v>24168</v>
      </c>
      <c r="I14455" s="64"/>
      <c r="J14455" s="65"/>
      <c r="K14455" s="10"/>
      <c r="L14455" s="21">
        <v>253.73563218390805</v>
      </c>
      <c r="M14455" s="68"/>
      <c r="N14455" s="4"/>
    </row>
    <row r="14456" spans="2:14">
      <c r="B14456" s="59" t="s">
        <v>24169</v>
      </c>
      <c r="C14456" s="7" t="s">
        <v>24170</v>
      </c>
      <c r="I14456" s="64"/>
      <c r="J14456" s="65"/>
      <c r="K14456" s="10"/>
      <c r="L14456" s="21">
        <v>347.11034482758618</v>
      </c>
      <c r="M14456" s="68"/>
      <c r="N14456" s="4"/>
    </row>
    <row r="14457" spans="2:14">
      <c r="B14457" s="59" t="s">
        <v>24171</v>
      </c>
      <c r="C14457" s="7" t="s">
        <v>24172</v>
      </c>
      <c r="I14457" s="64"/>
      <c r="J14457" s="65"/>
      <c r="K14457" s="10"/>
      <c r="L14457" s="21">
        <v>155.79367816091954</v>
      </c>
      <c r="M14457" s="68"/>
      <c r="N14457" s="4"/>
    </row>
    <row r="14458" spans="2:14">
      <c r="B14458" s="59" t="s">
        <v>24173</v>
      </c>
      <c r="C14458" s="7" t="s">
        <v>24172</v>
      </c>
      <c r="I14458" s="64"/>
      <c r="J14458" s="65"/>
      <c r="K14458" s="10"/>
      <c r="L14458" s="21">
        <v>213.64540229885057</v>
      </c>
      <c r="M14458" s="68"/>
      <c r="N14458" s="4"/>
    </row>
    <row r="14459" spans="2:14">
      <c r="B14459" s="59" t="s">
        <v>24174</v>
      </c>
      <c r="C14459" s="7" t="s">
        <v>24175</v>
      </c>
      <c r="I14459" s="64"/>
      <c r="J14459" s="65"/>
      <c r="K14459" s="10"/>
      <c r="L14459" s="21">
        <v>266.92988505747127</v>
      </c>
      <c r="M14459" s="68"/>
      <c r="N14459" s="4"/>
    </row>
    <row r="14460" spans="2:14">
      <c r="B14460" s="59" t="s">
        <v>24176</v>
      </c>
      <c r="C14460" s="7" t="s">
        <v>24177</v>
      </c>
      <c r="I14460" s="64"/>
      <c r="J14460" s="65"/>
      <c r="K14460" s="10"/>
      <c r="L14460" s="21">
        <v>391.76781609195405</v>
      </c>
      <c r="M14460" s="68"/>
      <c r="N14460" s="4"/>
    </row>
    <row r="14461" spans="2:14">
      <c r="B14461" s="59" t="s">
        <v>24178</v>
      </c>
      <c r="C14461" s="7" t="s">
        <v>24179</v>
      </c>
      <c r="I14461" s="64"/>
      <c r="J14461" s="65"/>
      <c r="K14461" s="10"/>
      <c r="L14461" s="21">
        <v>149.19655172413792</v>
      </c>
      <c r="M14461" s="68"/>
      <c r="N14461" s="4"/>
    </row>
    <row r="14462" spans="2:14">
      <c r="B14462" s="59" t="s">
        <v>24180</v>
      </c>
      <c r="C14462" s="7" t="s">
        <v>24181</v>
      </c>
      <c r="I14462" s="64"/>
      <c r="J14462" s="65"/>
      <c r="K14462" s="10"/>
      <c r="L14462" s="21">
        <v>322.75172413793103</v>
      </c>
      <c r="M14462" s="68"/>
      <c r="N14462" s="4"/>
    </row>
    <row r="14463" spans="2:14">
      <c r="B14463" s="59" t="s">
        <v>24182</v>
      </c>
      <c r="C14463" s="7" t="s">
        <v>24183</v>
      </c>
      <c r="I14463" s="64"/>
      <c r="J14463" s="65"/>
      <c r="K14463" s="10"/>
      <c r="L14463" s="21">
        <v>142.59942528735633</v>
      </c>
      <c r="M14463" s="68"/>
      <c r="N14463" s="4"/>
    </row>
    <row r="14464" spans="2:14">
      <c r="B14464" s="59" t="s">
        <v>24184</v>
      </c>
      <c r="C14464" s="7" t="s">
        <v>24185</v>
      </c>
      <c r="I14464" s="64"/>
      <c r="J14464" s="65"/>
      <c r="K14464" s="10"/>
      <c r="L14464" s="21">
        <v>385.1706896551724</v>
      </c>
      <c r="M14464" s="68"/>
      <c r="N14464" s="4"/>
    </row>
    <row r="14465" spans="2:14">
      <c r="B14465" s="59" t="s">
        <v>24186</v>
      </c>
      <c r="C14465" s="7" t="s">
        <v>24187</v>
      </c>
      <c r="I14465" s="64"/>
      <c r="J14465" s="65"/>
      <c r="K14465" s="10"/>
      <c r="L14465" s="21">
        <v>236.98908045977012</v>
      </c>
      <c r="M14465" s="68"/>
      <c r="N14465" s="4"/>
    </row>
    <row r="14466" spans="2:14">
      <c r="B14466" s="59" t="s">
        <v>24188</v>
      </c>
      <c r="C14466" s="7" t="s">
        <v>24189</v>
      </c>
      <c r="I14466" s="64"/>
      <c r="J14466" s="65"/>
      <c r="K14466" s="10"/>
      <c r="L14466" s="21">
        <v>304.99022988505749</v>
      </c>
      <c r="M14466" s="68"/>
      <c r="N14466" s="4"/>
    </row>
    <row r="14467" spans="2:14">
      <c r="B14467" s="59" t="s">
        <v>24190</v>
      </c>
      <c r="C14467" s="7" t="s">
        <v>24191</v>
      </c>
      <c r="I14467" s="64"/>
      <c r="J14467" s="65"/>
      <c r="K14467" s="10"/>
      <c r="L14467" s="21">
        <v>405.97701149425285</v>
      </c>
      <c r="M14467" s="68"/>
      <c r="N14467" s="4"/>
    </row>
    <row r="14468" spans="2:14">
      <c r="B14468" s="59" t="s">
        <v>24192</v>
      </c>
      <c r="C14468" s="7" t="s">
        <v>24193</v>
      </c>
      <c r="I14468" s="64"/>
      <c r="J14468" s="65"/>
      <c r="K14468" s="10"/>
      <c r="L14468" s="21">
        <v>1768.5373563218391</v>
      </c>
      <c r="M14468" s="68"/>
      <c r="N14468" s="4"/>
    </row>
    <row r="14469" spans="2:14">
      <c r="B14469" s="59" t="s">
        <v>24194</v>
      </c>
      <c r="C14469" s="7" t="s">
        <v>24183</v>
      </c>
      <c r="I14469" s="64"/>
      <c r="J14469" s="65"/>
      <c r="K14469" s="10"/>
      <c r="L14469" s="21">
        <v>1510.2344827586207</v>
      </c>
      <c r="M14469" s="68"/>
      <c r="N14469" s="4"/>
    </row>
    <row r="14470" spans="2:14">
      <c r="B14470" s="59" t="s">
        <v>24195</v>
      </c>
      <c r="C14470" s="7" t="s">
        <v>24196</v>
      </c>
      <c r="I14470" s="64"/>
      <c r="J14470" s="65"/>
      <c r="K14470" s="10"/>
      <c r="L14470" s="21">
        <v>218.21264367816093</v>
      </c>
      <c r="M14470" s="68"/>
      <c r="N14470" s="4"/>
    </row>
    <row r="14471" spans="2:14">
      <c r="B14471" s="59" t="s">
        <v>24197</v>
      </c>
      <c r="C14471" s="7" t="s">
        <v>24198</v>
      </c>
      <c r="I14471" s="64"/>
      <c r="J14471" s="65"/>
      <c r="K14471" s="10"/>
      <c r="L14471" s="21">
        <v>336.9609195402299</v>
      </c>
      <c r="M14471" s="68"/>
      <c r="N14471" s="4"/>
    </row>
    <row r="14472" spans="2:14">
      <c r="B14472" s="59" t="s">
        <v>24199</v>
      </c>
      <c r="C14472" s="7" t="s">
        <v>24200</v>
      </c>
      <c r="I14472" s="64"/>
      <c r="J14472" s="65"/>
      <c r="K14472" s="10"/>
      <c r="L14472" s="21">
        <v>218.21264367816093</v>
      </c>
      <c r="M14472" s="68"/>
      <c r="N14472" s="4"/>
    </row>
    <row r="14473" spans="2:14">
      <c r="B14473" s="59" t="s">
        <v>24201</v>
      </c>
      <c r="C14473" s="7" t="s">
        <v>24202</v>
      </c>
      <c r="I14473" s="64"/>
      <c r="J14473" s="65"/>
      <c r="K14473" s="10"/>
      <c r="L14473" s="21">
        <v>218.21264367816093</v>
      </c>
      <c r="M14473" s="68"/>
      <c r="N14473" s="4"/>
    </row>
    <row r="14474" spans="2:14">
      <c r="B14474" s="59" t="s">
        <v>24203</v>
      </c>
      <c r="C14474" s="7" t="s">
        <v>24204</v>
      </c>
      <c r="I14474" s="64"/>
      <c r="J14474" s="65"/>
      <c r="K14474" s="10"/>
      <c r="L14474" s="21">
        <v>149.70402298850576</v>
      </c>
      <c r="M14474" s="68"/>
      <c r="N14474" s="4"/>
    </row>
    <row r="14475" spans="2:14">
      <c r="B14475" s="59" t="s">
        <v>24205</v>
      </c>
      <c r="C14475" s="7" t="s">
        <v>24206</v>
      </c>
      <c r="I14475" s="64"/>
      <c r="J14475" s="65"/>
      <c r="K14475" s="10"/>
      <c r="L14475" s="21">
        <v>191.31666666666669</v>
      </c>
      <c r="M14475" s="68"/>
      <c r="N14475" s="4"/>
    </row>
    <row r="14476" spans="2:14">
      <c r="B14476" s="59" t="s">
        <v>24207</v>
      </c>
      <c r="C14476" s="7" t="s">
        <v>24208</v>
      </c>
      <c r="I14476" s="64"/>
      <c r="J14476" s="65"/>
      <c r="K14476" s="10"/>
      <c r="L14476" s="21">
        <v>144.12183908045978</v>
      </c>
      <c r="M14476" s="68"/>
      <c r="N14476" s="4"/>
    </row>
    <row r="14477" spans="2:14">
      <c r="B14477" s="59" t="s">
        <v>24209</v>
      </c>
      <c r="C14477" s="7" t="s">
        <v>24210</v>
      </c>
      <c r="I14477" s="64"/>
      <c r="J14477" s="65"/>
      <c r="K14477" s="10"/>
      <c r="L14477" s="21">
        <v>318.69195402298851</v>
      </c>
      <c r="M14477" s="68"/>
      <c r="N14477" s="4"/>
    </row>
    <row r="14478" spans="2:14">
      <c r="B14478" s="59" t="s">
        <v>24211</v>
      </c>
      <c r="C14478" s="7" t="s">
        <v>24212</v>
      </c>
      <c r="I14478" s="64"/>
      <c r="J14478" s="65"/>
      <c r="K14478" s="10"/>
      <c r="L14478" s="21">
        <v>400.90229885057477</v>
      </c>
      <c r="M14478" s="68"/>
      <c r="N14478" s="4"/>
    </row>
    <row r="14479" spans="2:14">
      <c r="B14479" s="59" t="s">
        <v>38059</v>
      </c>
      <c r="C14479" s="7" t="s">
        <v>40233</v>
      </c>
      <c r="I14479" s="64"/>
      <c r="J14479" s="65"/>
      <c r="K14479" s="10"/>
      <c r="L14479" s="21">
        <v>6894.5045977011496</v>
      </c>
      <c r="M14479" s="68"/>
      <c r="N14479" s="4"/>
    </row>
    <row r="14480" spans="2:14">
      <c r="B14480" s="59" t="s">
        <v>38060</v>
      </c>
      <c r="C14480" s="7" t="s">
        <v>40234</v>
      </c>
      <c r="I14480" s="64"/>
      <c r="J14480" s="65"/>
      <c r="K14480" s="10"/>
      <c r="L14480" s="21">
        <v>6894.5045977011496</v>
      </c>
      <c r="M14480" s="68"/>
      <c r="N14480" s="4"/>
    </row>
    <row r="14481" spans="2:14">
      <c r="B14481" s="59" t="s">
        <v>38061</v>
      </c>
      <c r="C14481" s="7" t="s">
        <v>40235</v>
      </c>
      <c r="I14481" s="64"/>
      <c r="J14481" s="65"/>
      <c r="K14481" s="10"/>
      <c r="L14481" s="21">
        <v>6894.5045977011496</v>
      </c>
      <c r="M14481" s="68"/>
      <c r="N14481" s="4"/>
    </row>
    <row r="14482" spans="2:14">
      <c r="B14482" s="59" t="s">
        <v>38062</v>
      </c>
      <c r="C14482" s="7" t="s">
        <v>40236</v>
      </c>
      <c r="I14482" s="64"/>
      <c r="J14482" s="65"/>
      <c r="K14482" s="10"/>
      <c r="L14482" s="21">
        <v>6894.5045977011496</v>
      </c>
      <c r="M14482" s="68"/>
      <c r="N14482" s="4"/>
    </row>
    <row r="14483" spans="2:14">
      <c r="B14483" s="59" t="s">
        <v>38063</v>
      </c>
      <c r="C14483" s="7" t="s">
        <v>40236</v>
      </c>
      <c r="I14483" s="64"/>
      <c r="J14483" s="65"/>
      <c r="K14483" s="10"/>
      <c r="L14483" s="21">
        <v>7886.6109195402296</v>
      </c>
      <c r="M14483" s="68"/>
      <c r="N14483" s="4"/>
    </row>
    <row r="14484" spans="2:14">
      <c r="B14484" s="59" t="s">
        <v>38064</v>
      </c>
      <c r="C14484" s="7" t="s">
        <v>40237</v>
      </c>
      <c r="I14484" s="64"/>
      <c r="J14484" s="65"/>
      <c r="K14484" s="10"/>
      <c r="L14484" s="21">
        <v>3392.4454022988507</v>
      </c>
      <c r="M14484" s="68"/>
      <c r="N14484" s="4"/>
    </row>
    <row r="14485" spans="2:14">
      <c r="B14485" s="59" t="s">
        <v>24213</v>
      </c>
      <c r="C14485" s="7" t="s">
        <v>24214</v>
      </c>
      <c r="I14485" s="64"/>
      <c r="J14485" s="65"/>
      <c r="K14485" s="10"/>
      <c r="L14485" s="21">
        <v>3392.4454022988507</v>
      </c>
      <c r="M14485" s="68"/>
      <c r="N14485" s="4"/>
    </row>
    <row r="14486" spans="2:14">
      <c r="B14486" s="59" t="s">
        <v>24215</v>
      </c>
      <c r="C14486" s="7" t="s">
        <v>24216</v>
      </c>
      <c r="I14486" s="64"/>
      <c r="J14486" s="65"/>
      <c r="K14486" s="10"/>
      <c r="L14486" s="21">
        <v>3392.4454022988507</v>
      </c>
      <c r="M14486" s="68"/>
      <c r="N14486" s="4"/>
    </row>
    <row r="14487" spans="2:14">
      <c r="B14487" s="59" t="s">
        <v>24217</v>
      </c>
      <c r="C14487" s="7" t="s">
        <v>24218</v>
      </c>
      <c r="I14487" s="64"/>
      <c r="J14487" s="65"/>
      <c r="K14487" s="10"/>
      <c r="L14487" s="21">
        <v>3392.4454022988507</v>
      </c>
      <c r="M14487" s="68"/>
      <c r="N14487" s="4"/>
    </row>
    <row r="14488" spans="2:14">
      <c r="B14488" s="59" t="s">
        <v>24219</v>
      </c>
      <c r="C14488" s="7" t="s">
        <v>24220</v>
      </c>
      <c r="I14488" s="64"/>
      <c r="J14488" s="65"/>
      <c r="K14488" s="10"/>
      <c r="L14488" s="21">
        <v>3822.2735632183908</v>
      </c>
      <c r="M14488" s="68"/>
      <c r="N14488" s="4"/>
    </row>
    <row r="14489" spans="2:14">
      <c r="B14489" s="59" t="s">
        <v>24221</v>
      </c>
      <c r="C14489" s="7" t="s">
        <v>24222</v>
      </c>
      <c r="I14489" s="64"/>
      <c r="J14489" s="65"/>
      <c r="K14489" s="10"/>
      <c r="L14489" s="21">
        <v>883</v>
      </c>
      <c r="M14489" s="68"/>
      <c r="N14489" s="4"/>
    </row>
    <row r="14490" spans="2:14">
      <c r="B14490" s="59" t="s">
        <v>24223</v>
      </c>
      <c r="C14490" s="7" t="s">
        <v>24224</v>
      </c>
      <c r="I14490" s="64"/>
      <c r="J14490" s="65"/>
      <c r="K14490" s="10"/>
      <c r="L14490" s="21">
        <v>2978.8563218390805</v>
      </c>
      <c r="M14490" s="68"/>
      <c r="N14490" s="4"/>
    </row>
    <row r="14491" spans="2:14">
      <c r="B14491" s="59" t="s">
        <v>24225</v>
      </c>
      <c r="C14491" s="7" t="s">
        <v>24226</v>
      </c>
      <c r="I14491" s="64"/>
      <c r="J14491" s="65"/>
      <c r="K14491" s="10"/>
      <c r="L14491" s="21">
        <v>3973.5</v>
      </c>
      <c r="M14491" s="68"/>
      <c r="N14491" s="4"/>
    </row>
    <row r="14492" spans="2:14">
      <c r="B14492" s="59" t="s">
        <v>24227</v>
      </c>
      <c r="C14492" s="7" t="s">
        <v>24228</v>
      </c>
      <c r="I14492" s="64"/>
      <c r="J14492" s="65"/>
      <c r="K14492" s="10"/>
      <c r="L14492" s="21">
        <v>434.39540229885057</v>
      </c>
      <c r="M14492" s="68"/>
      <c r="N14492" s="4"/>
    </row>
    <row r="14493" spans="2:14">
      <c r="B14493" s="59" t="s">
        <v>24229</v>
      </c>
      <c r="C14493" s="7" t="s">
        <v>24230</v>
      </c>
      <c r="I14493" s="64"/>
      <c r="J14493" s="65"/>
      <c r="K14493" s="10"/>
      <c r="L14493" s="21">
        <v>570.90517241379314</v>
      </c>
      <c r="M14493" s="68"/>
      <c r="N14493" s="4"/>
    </row>
    <row r="14494" spans="2:14">
      <c r="B14494" s="59" t="s">
        <v>24231</v>
      </c>
      <c r="C14494" s="7" t="s">
        <v>24232</v>
      </c>
      <c r="I14494" s="64"/>
      <c r="J14494" s="65"/>
      <c r="K14494" s="10"/>
      <c r="L14494" s="21">
        <v>906.34367816091958</v>
      </c>
      <c r="M14494" s="68"/>
      <c r="N14494" s="4"/>
    </row>
    <row r="14495" spans="2:14">
      <c r="B14495" s="59" t="s">
        <v>24233</v>
      </c>
      <c r="C14495" s="7" t="s">
        <v>24234</v>
      </c>
      <c r="I14495" s="64"/>
      <c r="J14495" s="65"/>
      <c r="K14495" s="10"/>
      <c r="L14495" s="21">
        <v>906.34367816091958</v>
      </c>
      <c r="M14495" s="68"/>
      <c r="N14495" s="4"/>
    </row>
    <row r="14496" spans="2:14">
      <c r="B14496" s="59" t="s">
        <v>24235</v>
      </c>
      <c r="C14496" s="7" t="s">
        <v>24236</v>
      </c>
      <c r="I14496" s="64"/>
      <c r="J14496" s="65"/>
      <c r="K14496" s="10"/>
      <c r="L14496" s="21">
        <v>314.12471264367815</v>
      </c>
      <c r="M14496" s="68"/>
      <c r="N14496" s="4"/>
    </row>
    <row r="14497" spans="2:14">
      <c r="B14497" s="59" t="s">
        <v>24237</v>
      </c>
      <c r="C14497" s="7" t="s">
        <v>24238</v>
      </c>
      <c r="I14497" s="64"/>
      <c r="J14497" s="65"/>
      <c r="K14497" s="10"/>
      <c r="L14497" s="21">
        <v>314.12471264367815</v>
      </c>
      <c r="M14497" s="68"/>
      <c r="N14497" s="4"/>
    </row>
    <row r="14498" spans="2:14">
      <c r="B14498" s="59" t="s">
        <v>24239</v>
      </c>
      <c r="C14498" s="7" t="s">
        <v>24240</v>
      </c>
      <c r="I14498" s="64"/>
      <c r="J14498" s="65"/>
      <c r="K14498" s="10"/>
      <c r="L14498" s="21">
        <v>463.82873563218391</v>
      </c>
      <c r="M14498" s="68"/>
      <c r="N14498" s="4"/>
    </row>
    <row r="14499" spans="2:14">
      <c r="B14499" s="59" t="s">
        <v>24241</v>
      </c>
      <c r="C14499" s="7" t="s">
        <v>24242</v>
      </c>
      <c r="I14499" s="64"/>
      <c r="J14499" s="65"/>
      <c r="K14499" s="10"/>
      <c r="L14499" s="21">
        <v>336.9609195402299</v>
      </c>
      <c r="M14499" s="68"/>
      <c r="N14499" s="4"/>
    </row>
    <row r="14500" spans="2:14">
      <c r="B14500" s="59" t="s">
        <v>38065</v>
      </c>
      <c r="C14500" s="7" t="s">
        <v>40238</v>
      </c>
      <c r="I14500" s="64"/>
      <c r="J14500" s="65"/>
      <c r="K14500" s="10"/>
      <c r="L14500" s="21">
        <v>1431.5764367816093</v>
      </c>
      <c r="M14500" s="68"/>
      <c r="N14500" s="4"/>
    </row>
    <row r="14501" spans="2:14">
      <c r="B14501" s="59" t="s">
        <v>38066</v>
      </c>
      <c r="C14501" s="7" t="s">
        <v>40239</v>
      </c>
      <c r="I14501" s="64"/>
      <c r="J14501" s="65"/>
      <c r="K14501" s="10"/>
      <c r="L14501" s="21">
        <v>1518.3540229885059</v>
      </c>
      <c r="M14501" s="68"/>
      <c r="N14501" s="4"/>
    </row>
    <row r="14502" spans="2:14">
      <c r="B14502" s="59" t="s">
        <v>38067</v>
      </c>
      <c r="C14502" s="7" t="s">
        <v>40240</v>
      </c>
      <c r="I14502" s="64"/>
      <c r="J14502" s="65"/>
      <c r="K14502" s="10"/>
      <c r="L14502" s="21">
        <v>1431.5764367816093</v>
      </c>
      <c r="M14502" s="68"/>
      <c r="N14502" s="4"/>
    </row>
    <row r="14503" spans="2:14">
      <c r="B14503" s="59" t="s">
        <v>38068</v>
      </c>
      <c r="C14503" s="7" t="s">
        <v>40241</v>
      </c>
      <c r="I14503" s="64"/>
      <c r="J14503" s="65"/>
      <c r="K14503" s="10"/>
      <c r="L14503" s="21">
        <v>1518.3540229885059</v>
      </c>
      <c r="M14503" s="68"/>
      <c r="N14503" s="4"/>
    </row>
    <row r="14504" spans="2:14">
      <c r="B14504" s="59" t="s">
        <v>38069</v>
      </c>
      <c r="C14504" s="7" t="s">
        <v>40242</v>
      </c>
      <c r="I14504" s="64"/>
      <c r="J14504" s="65"/>
      <c r="K14504" s="10"/>
      <c r="L14504" s="21">
        <v>1549.8172413793104</v>
      </c>
      <c r="M14504" s="68"/>
      <c r="N14504" s="4"/>
    </row>
    <row r="14505" spans="2:14">
      <c r="B14505" s="59" t="s">
        <v>38070</v>
      </c>
      <c r="C14505" s="7" t="s">
        <v>40243</v>
      </c>
      <c r="I14505" s="64"/>
      <c r="J14505" s="65"/>
      <c r="K14505" s="10"/>
      <c r="L14505" s="21">
        <v>1636.594827586207</v>
      </c>
      <c r="M14505" s="68"/>
      <c r="N14505" s="4"/>
    </row>
    <row r="14506" spans="2:14">
      <c r="B14506" s="59" t="s">
        <v>24243</v>
      </c>
      <c r="C14506" s="7" t="s">
        <v>24244</v>
      </c>
      <c r="I14506" s="64"/>
      <c r="J14506" s="65"/>
      <c r="K14506" s="10"/>
      <c r="L14506" s="21">
        <v>535.38218390804604</v>
      </c>
      <c r="M14506" s="68"/>
      <c r="N14506" s="4"/>
    </row>
    <row r="14507" spans="2:14">
      <c r="B14507" s="59" t="s">
        <v>24245</v>
      </c>
      <c r="C14507" s="7" t="s">
        <v>24246</v>
      </c>
      <c r="I14507" s="64"/>
      <c r="J14507" s="65"/>
      <c r="K14507" s="10"/>
      <c r="L14507" s="21">
        <v>9776.9413793103449</v>
      </c>
      <c r="M14507" s="68"/>
      <c r="N14507" s="4"/>
    </row>
    <row r="14508" spans="2:14">
      <c r="B14508" s="59" t="s">
        <v>24247</v>
      </c>
      <c r="C14508" s="7" t="s">
        <v>24248</v>
      </c>
      <c r="I14508" s="64"/>
      <c r="J14508" s="65"/>
      <c r="K14508" s="10"/>
      <c r="L14508" s="21">
        <v>8651.3701149425287</v>
      </c>
      <c r="M14508" s="68"/>
      <c r="N14508" s="4"/>
    </row>
    <row r="14509" spans="2:14">
      <c r="B14509" s="59" t="s">
        <v>24249</v>
      </c>
      <c r="C14509" s="7" t="s">
        <v>24250</v>
      </c>
      <c r="I14509" s="64"/>
      <c r="J14509" s="65"/>
      <c r="K14509" s="10"/>
      <c r="L14509" s="21">
        <v>673.92183908045979</v>
      </c>
      <c r="M14509" s="68"/>
      <c r="N14509" s="4"/>
    </row>
    <row r="14510" spans="2:14">
      <c r="B14510" s="59" t="s">
        <v>24251</v>
      </c>
      <c r="C14510" s="7" t="s">
        <v>24252</v>
      </c>
      <c r="I14510" s="64"/>
      <c r="J14510" s="65"/>
      <c r="K14510" s="10"/>
      <c r="L14510" s="21">
        <v>2021.2580459770115</v>
      </c>
      <c r="M14510" s="68"/>
      <c r="N14510" s="4"/>
    </row>
    <row r="14511" spans="2:14">
      <c r="B14511" s="59" t="s">
        <v>24253</v>
      </c>
      <c r="C14511" s="7" t="s">
        <v>24254</v>
      </c>
      <c r="I14511" s="64"/>
      <c r="J14511" s="65"/>
      <c r="K14511" s="10"/>
      <c r="L14511" s="21">
        <v>1276.7977011494254</v>
      </c>
      <c r="M14511" s="68"/>
      <c r="N14511" s="4"/>
    </row>
    <row r="14512" spans="2:14">
      <c r="B14512" s="59" t="s">
        <v>24255</v>
      </c>
      <c r="C14512" s="7" t="s">
        <v>24256</v>
      </c>
      <c r="I14512" s="64"/>
      <c r="J14512" s="65"/>
      <c r="K14512" s="10"/>
      <c r="L14512" s="21">
        <v>1531.5482758620692</v>
      </c>
      <c r="M14512" s="68"/>
      <c r="N14512" s="4"/>
    </row>
    <row r="14513" spans="2:14">
      <c r="B14513" s="59" t="s">
        <v>24257</v>
      </c>
      <c r="C14513" s="7" t="s">
        <v>24258</v>
      </c>
      <c r="I14513" s="64"/>
      <c r="J14513" s="65"/>
      <c r="K14513" s="10"/>
      <c r="L14513" s="21">
        <v>1702.566091954023</v>
      </c>
      <c r="M14513" s="68"/>
      <c r="N14513" s="4"/>
    </row>
    <row r="14514" spans="2:14">
      <c r="B14514" s="59" t="s">
        <v>24259</v>
      </c>
      <c r="C14514" s="7" t="s">
        <v>24260</v>
      </c>
      <c r="I14514" s="64"/>
      <c r="J14514" s="65"/>
      <c r="K14514" s="10"/>
      <c r="L14514" s="21">
        <v>2041.5568965517243</v>
      </c>
      <c r="M14514" s="68"/>
      <c r="N14514" s="4"/>
    </row>
    <row r="14515" spans="2:14">
      <c r="B14515" s="59" t="s">
        <v>24261</v>
      </c>
      <c r="C14515" s="7" t="s">
        <v>24262</v>
      </c>
      <c r="I14515" s="64"/>
      <c r="J14515" s="65"/>
      <c r="K14515" s="10"/>
      <c r="L14515" s="21">
        <v>3454.864367816092</v>
      </c>
      <c r="M14515" s="68"/>
      <c r="N14515" s="4"/>
    </row>
    <row r="14516" spans="2:14">
      <c r="B14516" s="59" t="s">
        <v>24263</v>
      </c>
      <c r="C14516" s="7" t="s">
        <v>24264</v>
      </c>
      <c r="I14516" s="64"/>
      <c r="J14516" s="65"/>
      <c r="K14516" s="10"/>
      <c r="L14516" s="21">
        <v>947.95632183908049</v>
      </c>
      <c r="M14516" s="68"/>
      <c r="N14516" s="4"/>
    </row>
    <row r="14517" spans="2:14">
      <c r="B14517" s="59" t="s">
        <v>24265</v>
      </c>
      <c r="C14517" s="7" t="s">
        <v>24266</v>
      </c>
      <c r="I14517" s="64"/>
      <c r="J14517" s="65"/>
      <c r="K14517" s="10"/>
      <c r="L14517" s="21">
        <v>947.95632183908049</v>
      </c>
      <c r="M14517" s="68"/>
      <c r="N14517" s="4"/>
    </row>
    <row r="14518" spans="2:14">
      <c r="B14518" s="59" t="s">
        <v>24267</v>
      </c>
      <c r="C14518" s="7" t="s">
        <v>24268</v>
      </c>
      <c r="I14518" s="64"/>
      <c r="J14518" s="65"/>
      <c r="K14518" s="10"/>
      <c r="L14518" s="21">
        <v>947.95632183908049</v>
      </c>
      <c r="M14518" s="68"/>
      <c r="N14518" s="4"/>
    </row>
    <row r="14519" spans="2:14">
      <c r="B14519" s="59" t="s">
        <v>24269</v>
      </c>
      <c r="C14519" s="7" t="s">
        <v>24270</v>
      </c>
      <c r="I14519" s="64"/>
      <c r="J14519" s="65"/>
      <c r="K14519" s="10"/>
      <c r="L14519" s="21">
        <v>947.95632183908049</v>
      </c>
      <c r="M14519" s="68"/>
      <c r="N14519" s="4"/>
    </row>
    <row r="14520" spans="2:14">
      <c r="B14520" s="59" t="s">
        <v>24271</v>
      </c>
      <c r="C14520" s="7" t="s">
        <v>24272</v>
      </c>
      <c r="I14520" s="64"/>
      <c r="J14520" s="65"/>
      <c r="K14520" s="10"/>
      <c r="L14520" s="21">
        <v>947.95632183908049</v>
      </c>
      <c r="M14520" s="68"/>
      <c r="N14520" s="4"/>
    </row>
    <row r="14521" spans="2:14">
      <c r="B14521" s="59" t="s">
        <v>24273</v>
      </c>
      <c r="C14521" s="7" t="s">
        <v>24274</v>
      </c>
      <c r="I14521" s="64"/>
      <c r="J14521" s="65"/>
      <c r="K14521" s="10"/>
      <c r="L14521" s="21">
        <v>947.95632183908049</v>
      </c>
      <c r="M14521" s="68"/>
      <c r="N14521" s="4"/>
    </row>
    <row r="14522" spans="2:14">
      <c r="B14522" s="59" t="s">
        <v>24275</v>
      </c>
      <c r="C14522" s="7" t="s">
        <v>24276</v>
      </c>
      <c r="I14522" s="64"/>
      <c r="J14522" s="65"/>
      <c r="K14522" s="10"/>
      <c r="L14522" s="21">
        <v>1321.9626436781609</v>
      </c>
      <c r="M14522" s="68"/>
      <c r="N14522" s="4"/>
    </row>
    <row r="14523" spans="2:14">
      <c r="B14523" s="59" t="s">
        <v>24277</v>
      </c>
      <c r="C14523" s="7" t="s">
        <v>24278</v>
      </c>
      <c r="I14523" s="64"/>
      <c r="J14523" s="65"/>
      <c r="K14523" s="10"/>
      <c r="L14523" s="21">
        <v>2015.1683908045977</v>
      </c>
      <c r="M14523" s="68"/>
      <c r="N14523" s="4"/>
    </row>
    <row r="14524" spans="2:14">
      <c r="B14524" s="59" t="s">
        <v>24279</v>
      </c>
      <c r="C14524" s="7" t="s">
        <v>24280</v>
      </c>
      <c r="I14524" s="64"/>
      <c r="J14524" s="65"/>
      <c r="K14524" s="10"/>
      <c r="L14524" s="21">
        <v>1417.8747126436781</v>
      </c>
      <c r="M14524" s="68"/>
      <c r="N14524" s="4"/>
    </row>
    <row r="14525" spans="2:14">
      <c r="B14525" s="59" t="s">
        <v>24281</v>
      </c>
      <c r="C14525" s="7" t="s">
        <v>24282</v>
      </c>
      <c r="I14525" s="64"/>
      <c r="J14525" s="65"/>
      <c r="K14525" s="10"/>
      <c r="L14525" s="21">
        <v>1783.2540229885058</v>
      </c>
      <c r="M14525" s="68"/>
      <c r="N14525" s="4"/>
    </row>
    <row r="14526" spans="2:14">
      <c r="B14526" s="59" t="s">
        <v>24283</v>
      </c>
      <c r="C14526" s="7" t="s">
        <v>24284</v>
      </c>
      <c r="I14526" s="64"/>
      <c r="J14526" s="65"/>
      <c r="K14526" s="10"/>
      <c r="L14526" s="21">
        <v>2433.8321839080463</v>
      </c>
      <c r="M14526" s="68"/>
      <c r="N14526" s="4"/>
    </row>
    <row r="14527" spans="2:14">
      <c r="B14527" s="59" t="s">
        <v>24285</v>
      </c>
      <c r="C14527" s="7" t="s">
        <v>24282</v>
      </c>
      <c r="I14527" s="64"/>
      <c r="J14527" s="65"/>
      <c r="K14527" s="10"/>
      <c r="L14527" s="21">
        <v>1925.8534482758621</v>
      </c>
      <c r="M14527" s="68"/>
      <c r="N14527" s="4"/>
    </row>
    <row r="14528" spans="2:14">
      <c r="B14528" s="59" t="s">
        <v>24286</v>
      </c>
      <c r="C14528" s="7" t="s">
        <v>24287</v>
      </c>
      <c r="I14528" s="64"/>
      <c r="J14528" s="65"/>
      <c r="K14528" s="10"/>
      <c r="L14528" s="21">
        <v>353.2</v>
      </c>
      <c r="M14528" s="68"/>
      <c r="N14528" s="4"/>
    </row>
    <row r="14529" spans="2:14">
      <c r="B14529" s="59" t="s">
        <v>24288</v>
      </c>
      <c r="C14529" s="7" t="s">
        <v>24289</v>
      </c>
      <c r="I14529" s="64"/>
      <c r="J14529" s="65"/>
      <c r="K14529" s="10"/>
      <c r="L14529" s="21">
        <v>573.95000000000005</v>
      </c>
      <c r="M14529" s="68"/>
      <c r="N14529" s="4"/>
    </row>
    <row r="14530" spans="2:14">
      <c r="B14530" s="59" t="s">
        <v>24290</v>
      </c>
      <c r="C14530" s="7" t="s">
        <v>24291</v>
      </c>
      <c r="I14530" s="64"/>
      <c r="J14530" s="65"/>
      <c r="K14530" s="10"/>
      <c r="L14530" s="21">
        <v>2037.4971264367816</v>
      </c>
      <c r="M14530" s="68"/>
      <c r="N14530" s="4"/>
    </row>
    <row r="14531" spans="2:14">
      <c r="B14531" s="59" t="s">
        <v>24292</v>
      </c>
      <c r="C14531" s="7" t="s">
        <v>24293</v>
      </c>
      <c r="I14531" s="64"/>
      <c r="J14531" s="65"/>
      <c r="K14531" s="10"/>
      <c r="L14531" s="21">
        <v>2037.4971264367816</v>
      </c>
      <c r="M14531" s="68"/>
      <c r="N14531" s="4"/>
    </row>
    <row r="14532" spans="2:14">
      <c r="B14532" s="59" t="s">
        <v>24294</v>
      </c>
      <c r="C14532" s="7" t="s">
        <v>24295</v>
      </c>
      <c r="I14532" s="64"/>
      <c r="J14532" s="65"/>
      <c r="K14532" s="10"/>
      <c r="L14532" s="21">
        <v>2011.616091954023</v>
      </c>
      <c r="M14532" s="68"/>
      <c r="N14532" s="4"/>
    </row>
    <row r="14533" spans="2:14">
      <c r="B14533" s="59" t="s">
        <v>24296</v>
      </c>
      <c r="C14533" s="7" t="s">
        <v>24297</v>
      </c>
      <c r="I14533" s="64"/>
      <c r="J14533" s="65"/>
      <c r="K14533" s="10"/>
      <c r="L14533" s="21">
        <v>751.56494252873563</v>
      </c>
      <c r="M14533" s="68"/>
      <c r="N14533" s="4"/>
    </row>
    <row r="14534" spans="2:14">
      <c r="B14534" s="59" t="s">
        <v>24298</v>
      </c>
      <c r="C14534" s="7" t="s">
        <v>24299</v>
      </c>
      <c r="I14534" s="64"/>
      <c r="J14534" s="65"/>
      <c r="K14534" s="10"/>
      <c r="L14534" s="21">
        <v>2090.2741379310346</v>
      </c>
      <c r="M14534" s="68"/>
      <c r="N14534" s="4"/>
    </row>
    <row r="14535" spans="2:14">
      <c r="B14535" s="59" t="s">
        <v>24300</v>
      </c>
      <c r="C14535" s="7" t="s">
        <v>24301</v>
      </c>
      <c r="I14535" s="64"/>
      <c r="J14535" s="65"/>
      <c r="K14535" s="10"/>
      <c r="L14535" s="21">
        <v>2866.1977011494255</v>
      </c>
      <c r="M14535" s="68"/>
      <c r="N14535" s="4"/>
    </row>
    <row r="14536" spans="2:14">
      <c r="B14536" s="59" t="s">
        <v>24302</v>
      </c>
      <c r="C14536" s="7" t="s">
        <v>24303</v>
      </c>
      <c r="I14536" s="64"/>
      <c r="J14536" s="65"/>
      <c r="K14536" s="10"/>
      <c r="L14536" s="21">
        <v>502.39655172413791</v>
      </c>
      <c r="M14536" s="68"/>
      <c r="N14536" s="4"/>
    </row>
    <row r="14537" spans="2:14">
      <c r="B14537" s="59" t="s">
        <v>24304</v>
      </c>
      <c r="C14537" s="7" t="s">
        <v>24305</v>
      </c>
      <c r="I14537" s="64"/>
      <c r="J14537" s="65"/>
      <c r="K14537" s="10"/>
      <c r="L14537" s="21">
        <v>4042.5160919540231</v>
      </c>
      <c r="M14537" s="68"/>
      <c r="N14537" s="4"/>
    </row>
    <row r="14538" spans="2:14">
      <c r="B14538" s="59" t="s">
        <v>24306</v>
      </c>
      <c r="C14538" s="7" t="s">
        <v>24307</v>
      </c>
      <c r="I14538" s="64"/>
      <c r="J14538" s="65"/>
      <c r="K14538" s="10"/>
      <c r="L14538" s="21">
        <v>4722.0201149425293</v>
      </c>
      <c r="M14538" s="68"/>
      <c r="N14538" s="4"/>
    </row>
    <row r="14539" spans="2:14">
      <c r="B14539" s="59" t="s">
        <v>24308</v>
      </c>
      <c r="C14539" s="7" t="s">
        <v>24309</v>
      </c>
      <c r="I14539" s="64"/>
      <c r="J14539" s="65"/>
      <c r="K14539" s="10"/>
      <c r="L14539" s="21">
        <v>10822.839655172414</v>
      </c>
      <c r="M14539" s="68"/>
      <c r="N14539" s="4"/>
    </row>
    <row r="14540" spans="2:14">
      <c r="B14540" s="59" t="s">
        <v>24310</v>
      </c>
      <c r="C14540" s="7" t="s">
        <v>24311</v>
      </c>
      <c r="I14540" s="64"/>
      <c r="J14540" s="65"/>
      <c r="K14540" s="10"/>
      <c r="L14540" s="21">
        <v>798.25229885057479</v>
      </c>
      <c r="M14540" s="68"/>
      <c r="N14540" s="4"/>
    </row>
    <row r="14541" spans="2:14">
      <c r="B14541" s="59" t="s">
        <v>24312</v>
      </c>
      <c r="C14541" s="7" t="s">
        <v>24313</v>
      </c>
      <c r="I14541" s="64"/>
      <c r="J14541" s="65"/>
      <c r="K14541" s="10"/>
      <c r="L14541" s="21">
        <v>259.31781609195406</v>
      </c>
      <c r="M14541" s="68"/>
      <c r="N14541" s="4"/>
    </row>
    <row r="14542" spans="2:14">
      <c r="B14542" s="59" t="s">
        <v>24314</v>
      </c>
      <c r="C14542" s="7" t="s">
        <v>24315</v>
      </c>
      <c r="I14542" s="64"/>
      <c r="J14542" s="65"/>
      <c r="K14542" s="10"/>
      <c r="L14542" s="21">
        <v>5690.7827586206895</v>
      </c>
      <c r="M14542" s="68"/>
      <c r="N14542" s="4"/>
    </row>
    <row r="14543" spans="2:14">
      <c r="B14543" s="59" t="s">
        <v>24316</v>
      </c>
      <c r="C14543" s="7" t="s">
        <v>24317</v>
      </c>
      <c r="I14543" s="64"/>
      <c r="J14543" s="65"/>
      <c r="K14543" s="10"/>
      <c r="L14543" s="21">
        <v>272.51206896551724</v>
      </c>
      <c r="M14543" s="68"/>
      <c r="N14543" s="4"/>
    </row>
    <row r="14544" spans="2:14">
      <c r="B14544" s="59" t="s">
        <v>24318</v>
      </c>
      <c r="C14544" s="7" t="s">
        <v>24319</v>
      </c>
      <c r="I14544" s="64"/>
      <c r="J14544" s="65"/>
      <c r="K14544" s="10"/>
      <c r="L14544" s="21">
        <v>7129.4637931034486</v>
      </c>
      <c r="M14544" s="68"/>
      <c r="N14544" s="4"/>
    </row>
    <row r="14545" spans="2:14">
      <c r="B14545" s="59" t="s">
        <v>24320</v>
      </c>
      <c r="C14545" s="7" t="s">
        <v>24321</v>
      </c>
      <c r="I14545" s="64"/>
      <c r="J14545" s="65"/>
      <c r="K14545" s="10"/>
      <c r="L14545" s="21">
        <v>184.71954022988504</v>
      </c>
      <c r="M14545" s="68"/>
      <c r="N14545" s="4"/>
    </row>
    <row r="14546" spans="2:14">
      <c r="B14546" s="59" t="s">
        <v>24322</v>
      </c>
      <c r="C14546" s="7" t="s">
        <v>24323</v>
      </c>
      <c r="I14546" s="64"/>
      <c r="J14546" s="65"/>
      <c r="K14546" s="10"/>
      <c r="L14546" s="21">
        <v>322.75172413793103</v>
      </c>
      <c r="M14546" s="68"/>
      <c r="N14546" s="4"/>
    </row>
    <row r="14547" spans="2:14">
      <c r="B14547" s="59" t="s">
        <v>24324</v>
      </c>
      <c r="C14547" s="7" t="s">
        <v>24325</v>
      </c>
      <c r="I14547" s="64"/>
      <c r="J14547" s="65"/>
      <c r="K14547" s="10"/>
      <c r="L14547" s="21">
        <v>336.45344827586206</v>
      </c>
      <c r="M14547" s="68"/>
      <c r="N14547" s="4"/>
    </row>
    <row r="14548" spans="2:14">
      <c r="B14548" s="59" t="s">
        <v>24326</v>
      </c>
      <c r="C14548" s="7" t="s">
        <v>24327</v>
      </c>
      <c r="I14548" s="64"/>
      <c r="J14548" s="65"/>
      <c r="K14548" s="10"/>
      <c r="L14548" s="21">
        <v>357.25977011494257</v>
      </c>
      <c r="M14548" s="68"/>
      <c r="N14548" s="4"/>
    </row>
    <row r="14549" spans="2:14">
      <c r="B14549" s="59" t="s">
        <v>24328</v>
      </c>
      <c r="C14549" s="7" t="s">
        <v>24329</v>
      </c>
      <c r="I14549" s="64"/>
      <c r="J14549" s="65"/>
      <c r="K14549" s="10"/>
      <c r="L14549" s="21">
        <v>624.69712643678156</v>
      </c>
      <c r="M14549" s="68"/>
      <c r="N14549" s="4"/>
    </row>
    <row r="14550" spans="2:14">
      <c r="B14550" s="59" t="s">
        <v>24330</v>
      </c>
      <c r="C14550" s="7" t="s">
        <v>24331</v>
      </c>
      <c r="I14550" s="64"/>
      <c r="J14550" s="65"/>
      <c r="K14550" s="10"/>
      <c r="L14550" s="21">
        <v>652.10057471264372</v>
      </c>
      <c r="M14550" s="68"/>
      <c r="N14550" s="4"/>
    </row>
    <row r="14551" spans="2:14">
      <c r="B14551" s="59" t="s">
        <v>24332</v>
      </c>
      <c r="C14551" s="7" t="s">
        <v>24333</v>
      </c>
      <c r="I14551" s="64"/>
      <c r="J14551" s="65"/>
      <c r="K14551" s="10"/>
      <c r="L14551" s="21">
        <v>691.68333333333328</v>
      </c>
      <c r="M14551" s="68"/>
      <c r="N14551" s="4"/>
    </row>
    <row r="14552" spans="2:14">
      <c r="B14552" s="59" t="s">
        <v>24334</v>
      </c>
      <c r="C14552" s="7" t="s">
        <v>24335</v>
      </c>
      <c r="I14552" s="64"/>
      <c r="J14552" s="65"/>
      <c r="K14552" s="10"/>
      <c r="L14552" s="21">
        <v>1518.3540229885059</v>
      </c>
      <c r="M14552" s="68"/>
      <c r="N14552" s="4"/>
    </row>
    <row r="14553" spans="2:14">
      <c r="B14553" s="59" t="s">
        <v>24336</v>
      </c>
      <c r="C14553" s="7" t="s">
        <v>24337</v>
      </c>
      <c r="I14553" s="64"/>
      <c r="J14553" s="65"/>
      <c r="K14553" s="10"/>
      <c r="L14553" s="21">
        <v>1521.3988505747127</v>
      </c>
      <c r="M14553" s="68"/>
      <c r="N14553" s="4"/>
    </row>
    <row r="14554" spans="2:14">
      <c r="B14554" s="59" t="s">
        <v>24338</v>
      </c>
      <c r="C14554" s="7" t="s">
        <v>24339</v>
      </c>
      <c r="I14554" s="64"/>
      <c r="J14554" s="65"/>
      <c r="K14554" s="10"/>
      <c r="L14554" s="21">
        <v>1523.428735632184</v>
      </c>
      <c r="M14554" s="68"/>
      <c r="N14554" s="4"/>
    </row>
    <row r="14555" spans="2:14">
      <c r="B14555" s="59" t="s">
        <v>24340</v>
      </c>
      <c r="C14555" s="7" t="s">
        <v>24341</v>
      </c>
      <c r="I14555" s="64"/>
      <c r="J14555" s="65"/>
      <c r="K14555" s="10"/>
      <c r="L14555" s="21">
        <v>855.08908045977012</v>
      </c>
      <c r="M14555" s="68"/>
      <c r="N14555" s="4"/>
    </row>
    <row r="14556" spans="2:14">
      <c r="B14556" s="59" t="s">
        <v>24342</v>
      </c>
      <c r="C14556" s="7" t="s">
        <v>24343</v>
      </c>
      <c r="I14556" s="64"/>
      <c r="J14556" s="65"/>
      <c r="K14556" s="10"/>
      <c r="L14556" s="21">
        <v>891.62701149425288</v>
      </c>
      <c r="M14556" s="68"/>
      <c r="N14556" s="4"/>
    </row>
    <row r="14557" spans="2:14">
      <c r="B14557" s="59" t="s">
        <v>24344</v>
      </c>
      <c r="C14557" s="7" t="s">
        <v>24345</v>
      </c>
      <c r="I14557" s="64"/>
      <c r="J14557" s="65"/>
      <c r="K14557" s="10"/>
      <c r="L14557" s="21">
        <v>887.5672413793103</v>
      </c>
      <c r="M14557" s="68"/>
      <c r="N14557" s="4"/>
    </row>
    <row r="14558" spans="2:14">
      <c r="B14558" s="59" t="s">
        <v>24346</v>
      </c>
      <c r="C14558" s="7" t="s">
        <v>24347</v>
      </c>
      <c r="I14558" s="64"/>
      <c r="J14558" s="65"/>
      <c r="K14558" s="10"/>
      <c r="L14558" s="21">
        <v>1729.4620689655173</v>
      </c>
      <c r="M14558" s="68"/>
      <c r="N14558" s="4"/>
    </row>
    <row r="14559" spans="2:14">
      <c r="B14559" s="59" t="s">
        <v>24348</v>
      </c>
      <c r="C14559" s="7" t="s">
        <v>24349</v>
      </c>
      <c r="I14559" s="64"/>
      <c r="J14559" s="65"/>
      <c r="K14559" s="10"/>
      <c r="L14559" s="21">
        <v>1729.4620689655173</v>
      </c>
      <c r="M14559" s="68"/>
      <c r="N14559" s="4"/>
    </row>
    <row r="14560" spans="2:14">
      <c r="B14560" s="59" t="s">
        <v>24350</v>
      </c>
      <c r="C14560" s="7" t="s">
        <v>24351</v>
      </c>
      <c r="I14560" s="64"/>
      <c r="J14560" s="65"/>
      <c r="K14560" s="10"/>
      <c r="L14560" s="21">
        <v>1721.8500000000001</v>
      </c>
      <c r="M14560" s="68"/>
      <c r="N14560" s="4"/>
    </row>
    <row r="14561" spans="2:14">
      <c r="B14561" s="59" t="s">
        <v>24352</v>
      </c>
      <c r="C14561" s="7" t="s">
        <v>24353</v>
      </c>
      <c r="I14561" s="64"/>
      <c r="J14561" s="65"/>
      <c r="K14561" s="10"/>
      <c r="L14561" s="21">
        <v>5551.7356321839079</v>
      </c>
      <c r="M14561" s="68"/>
      <c r="N14561" s="4"/>
    </row>
    <row r="14562" spans="2:14">
      <c r="B14562" s="59" t="s">
        <v>24354</v>
      </c>
      <c r="C14562" s="7" t="s">
        <v>24355</v>
      </c>
      <c r="I14562" s="64"/>
      <c r="J14562" s="65"/>
      <c r="K14562" s="10"/>
      <c r="L14562" s="21">
        <v>5554.7804597701142</v>
      </c>
      <c r="M14562" s="68"/>
      <c r="N14562" s="4"/>
    </row>
    <row r="14563" spans="2:14">
      <c r="B14563" s="59" t="s">
        <v>24356</v>
      </c>
      <c r="C14563" s="7" t="s">
        <v>24357</v>
      </c>
      <c r="I14563" s="64"/>
      <c r="J14563" s="65"/>
      <c r="K14563" s="10"/>
      <c r="L14563" s="21">
        <v>5556.8103448275861</v>
      </c>
      <c r="M14563" s="68"/>
      <c r="N14563" s="4"/>
    </row>
    <row r="14564" spans="2:14">
      <c r="B14564" s="59" t="s">
        <v>24358</v>
      </c>
      <c r="C14564" s="7" t="s">
        <v>24359</v>
      </c>
      <c r="I14564" s="64"/>
      <c r="J14564" s="65"/>
      <c r="K14564" s="10"/>
      <c r="L14564" s="21">
        <v>1380.32183908046</v>
      </c>
      <c r="M14564" s="68"/>
      <c r="N14564" s="4"/>
    </row>
    <row r="14565" spans="2:14">
      <c r="B14565" s="59" t="s">
        <v>24360</v>
      </c>
      <c r="C14565" s="7" t="s">
        <v>24361</v>
      </c>
      <c r="I14565" s="64"/>
      <c r="J14565" s="65"/>
      <c r="K14565" s="10"/>
      <c r="L14565" s="21">
        <v>1270.2005747126436</v>
      </c>
      <c r="M14565" s="68"/>
      <c r="N14565" s="4"/>
    </row>
    <row r="14566" spans="2:14">
      <c r="B14566" s="59" t="s">
        <v>24362</v>
      </c>
      <c r="C14566" s="7" t="s">
        <v>24363</v>
      </c>
      <c r="I14566" s="64"/>
      <c r="J14566" s="65"/>
      <c r="K14566" s="10"/>
      <c r="L14566" s="21">
        <v>2678.9408045977011</v>
      </c>
      <c r="M14566" s="68"/>
      <c r="N14566" s="4"/>
    </row>
    <row r="14567" spans="2:14">
      <c r="B14567" s="59" t="s">
        <v>24364</v>
      </c>
      <c r="C14567" s="7" t="s">
        <v>24365</v>
      </c>
      <c r="I14567" s="64"/>
      <c r="J14567" s="65"/>
      <c r="K14567" s="10"/>
      <c r="L14567" s="21">
        <v>2463.7729885057474</v>
      </c>
      <c r="M14567" s="68"/>
      <c r="N14567" s="4"/>
    </row>
    <row r="14568" spans="2:14">
      <c r="B14568" s="59" t="s">
        <v>24366</v>
      </c>
      <c r="C14568" s="7" t="s">
        <v>24367</v>
      </c>
      <c r="I14568" s="64"/>
      <c r="J14568" s="65"/>
      <c r="K14568" s="10"/>
      <c r="L14568" s="21">
        <v>7732.3396551724145</v>
      </c>
      <c r="M14568" s="68"/>
      <c r="N14568" s="4"/>
    </row>
    <row r="14569" spans="2:14">
      <c r="B14569" s="59" t="s">
        <v>24368</v>
      </c>
      <c r="C14569" s="7" t="s">
        <v>24369</v>
      </c>
      <c r="I14569" s="64"/>
      <c r="J14569" s="65"/>
      <c r="K14569" s="10"/>
      <c r="L14569" s="21">
        <v>7736.3994252873572</v>
      </c>
      <c r="M14569" s="68"/>
      <c r="N14569" s="4"/>
    </row>
    <row r="14570" spans="2:14">
      <c r="B14570" s="59" t="s">
        <v>24370</v>
      </c>
      <c r="C14570" s="7" t="s">
        <v>24371</v>
      </c>
      <c r="I14570" s="64"/>
      <c r="J14570" s="65"/>
      <c r="K14570" s="10"/>
      <c r="L14570" s="21">
        <v>2172.9919540229885</v>
      </c>
      <c r="M14570" s="68"/>
      <c r="N14570" s="4"/>
    </row>
    <row r="14571" spans="2:14">
      <c r="B14571" s="59" t="s">
        <v>24372</v>
      </c>
      <c r="C14571" s="7" t="s">
        <v>24373</v>
      </c>
      <c r="I14571" s="64"/>
      <c r="J14571" s="65"/>
      <c r="K14571" s="10"/>
      <c r="L14571" s="21">
        <v>1751.7908045977013</v>
      </c>
      <c r="M14571" s="68"/>
      <c r="N14571" s="4"/>
    </row>
    <row r="14572" spans="2:14">
      <c r="B14572" s="59" t="s">
        <v>24374</v>
      </c>
      <c r="C14572" s="7" t="s">
        <v>24375</v>
      </c>
      <c r="I14572" s="64"/>
      <c r="J14572" s="65"/>
      <c r="K14572" s="10"/>
      <c r="L14572" s="21">
        <v>4215.563793103448</v>
      </c>
      <c r="M14572" s="68"/>
      <c r="N14572" s="4"/>
    </row>
    <row r="14573" spans="2:14">
      <c r="B14573" s="59" t="s">
        <v>24376</v>
      </c>
      <c r="C14573" s="7" t="s">
        <v>24377</v>
      </c>
      <c r="I14573" s="64"/>
      <c r="J14573" s="65"/>
      <c r="K14573" s="10"/>
      <c r="L14573" s="21">
        <v>3397.5201149425288</v>
      </c>
      <c r="M14573" s="68"/>
      <c r="N14573" s="4"/>
    </row>
    <row r="14574" spans="2:14">
      <c r="B14574" s="59" t="s">
        <v>24378</v>
      </c>
      <c r="C14574" s="7" t="s">
        <v>24379</v>
      </c>
      <c r="I14574" s="64"/>
      <c r="J14574" s="65"/>
      <c r="K14574" s="10"/>
      <c r="L14574" s="21">
        <v>7732.3396551724145</v>
      </c>
      <c r="M14574" s="68"/>
      <c r="N14574" s="4"/>
    </row>
    <row r="14575" spans="2:14">
      <c r="B14575" s="59" t="s">
        <v>24380</v>
      </c>
      <c r="C14575" s="7" t="s">
        <v>24381</v>
      </c>
      <c r="I14575" s="64"/>
      <c r="J14575" s="65"/>
      <c r="K14575" s="10"/>
      <c r="L14575" s="21">
        <v>10388.951724137933</v>
      </c>
      <c r="M14575" s="68"/>
      <c r="N14575" s="4"/>
    </row>
    <row r="14576" spans="2:14">
      <c r="B14576" s="59" t="s">
        <v>24382</v>
      </c>
      <c r="C14576" s="7" t="s">
        <v>24383</v>
      </c>
      <c r="I14576" s="64"/>
      <c r="J14576" s="65"/>
      <c r="K14576" s="10"/>
      <c r="L14576" s="21">
        <v>20969.727586206896</v>
      </c>
      <c r="M14576" s="68"/>
      <c r="N14576" s="4"/>
    </row>
    <row r="14577" spans="2:14">
      <c r="B14577" s="59" t="s">
        <v>24384</v>
      </c>
      <c r="C14577" s="7" t="s">
        <v>24385</v>
      </c>
      <c r="I14577" s="64"/>
      <c r="J14577" s="65"/>
      <c r="K14577" s="10"/>
      <c r="L14577" s="21">
        <v>23757.774712643677</v>
      </c>
      <c r="M14577" s="68"/>
      <c r="N14577" s="4"/>
    </row>
    <row r="14578" spans="2:14">
      <c r="B14578" s="59" t="s">
        <v>24386</v>
      </c>
      <c r="C14578" s="7" t="s">
        <v>24387</v>
      </c>
      <c r="I14578" s="64"/>
      <c r="J14578" s="65"/>
      <c r="K14578" s="10"/>
      <c r="L14578" s="21">
        <v>1438.1735632183909</v>
      </c>
      <c r="M14578" s="68"/>
      <c r="N14578" s="4"/>
    </row>
    <row r="14579" spans="2:14">
      <c r="B14579" s="59" t="s">
        <v>24388</v>
      </c>
      <c r="C14579" s="7" t="s">
        <v>24389</v>
      </c>
      <c r="I14579" s="64"/>
      <c r="J14579" s="65"/>
      <c r="K14579" s="10"/>
      <c r="L14579" s="21">
        <v>3064.6189655172411</v>
      </c>
      <c r="M14579" s="68"/>
      <c r="N14579" s="4"/>
    </row>
    <row r="14580" spans="2:14">
      <c r="B14580" s="59" t="s">
        <v>24390</v>
      </c>
      <c r="C14580" s="7" t="s">
        <v>24391</v>
      </c>
      <c r="I14580" s="64"/>
      <c r="J14580" s="65"/>
      <c r="K14580" s="10"/>
      <c r="L14580" s="21">
        <v>124.33045977011494</v>
      </c>
      <c r="M14580" s="68"/>
      <c r="N14580" s="4"/>
    </row>
    <row r="14581" spans="2:14">
      <c r="B14581" s="59" t="s">
        <v>24392</v>
      </c>
      <c r="C14581" s="7" t="s">
        <v>24393</v>
      </c>
      <c r="I14581" s="64"/>
      <c r="J14581" s="65"/>
      <c r="K14581" s="10"/>
      <c r="L14581" s="21">
        <v>174.06264367816092</v>
      </c>
      <c r="M14581" s="68"/>
      <c r="N14581" s="4"/>
    </row>
    <row r="14582" spans="2:14">
      <c r="B14582" s="59" t="s">
        <v>24394</v>
      </c>
      <c r="C14582" s="7" t="s">
        <v>24395</v>
      </c>
      <c r="I14582" s="64"/>
      <c r="J14582" s="65"/>
      <c r="K14582" s="10"/>
      <c r="L14582" s="21">
        <v>241.55632183908045</v>
      </c>
      <c r="M14582" s="68"/>
      <c r="N14582" s="4"/>
    </row>
    <row r="14583" spans="2:14">
      <c r="B14583" s="59" t="s">
        <v>38071</v>
      </c>
      <c r="C14583" s="7" t="s">
        <v>40244</v>
      </c>
      <c r="I14583" s="64"/>
      <c r="J14583" s="65"/>
      <c r="K14583" s="10"/>
      <c r="L14583" s="21">
        <v>1619.3408045977012</v>
      </c>
      <c r="M14583" s="68"/>
      <c r="N14583" s="4"/>
    </row>
    <row r="14584" spans="2:14">
      <c r="B14584" s="59" t="s">
        <v>24396</v>
      </c>
      <c r="C14584" s="7" t="s">
        <v>24397</v>
      </c>
      <c r="I14584" s="64"/>
      <c r="J14584" s="65"/>
      <c r="K14584" s="10"/>
      <c r="L14584" s="21">
        <v>764.75919540229893</v>
      </c>
      <c r="M14584" s="68"/>
      <c r="N14584" s="4"/>
    </row>
    <row r="14585" spans="2:14">
      <c r="B14585" s="59" t="s">
        <v>24398</v>
      </c>
      <c r="C14585" s="7" t="s">
        <v>24399</v>
      </c>
      <c r="I14585" s="64"/>
      <c r="J14585" s="65"/>
      <c r="K14585" s="10"/>
      <c r="L14585" s="21">
        <v>628.2494252873563</v>
      </c>
      <c r="M14585" s="68"/>
      <c r="N14585" s="4"/>
    </row>
    <row r="14586" spans="2:14">
      <c r="B14586" s="59" t="s">
        <v>38072</v>
      </c>
      <c r="C14586" s="7" t="s">
        <v>40245</v>
      </c>
      <c r="I14586" s="64"/>
      <c r="J14586" s="65"/>
      <c r="K14586" s="10"/>
      <c r="L14586" s="21">
        <v>998.55120689655178</v>
      </c>
      <c r="M14586" s="68"/>
      <c r="N14586" s="4"/>
    </row>
    <row r="14587" spans="2:14">
      <c r="B14587" s="59" t="s">
        <v>38073</v>
      </c>
      <c r="C14587" s="7" t="s">
        <v>40246</v>
      </c>
      <c r="I14587" s="64"/>
      <c r="J14587" s="65"/>
      <c r="K14587" s="10"/>
      <c r="L14587" s="21">
        <v>729.46456896551729</v>
      </c>
      <c r="M14587" s="68"/>
      <c r="N14587" s="4"/>
    </row>
    <row r="14588" spans="2:14">
      <c r="B14588" s="59" t="s">
        <v>38074</v>
      </c>
      <c r="C14588" s="7" t="s">
        <v>40247</v>
      </c>
      <c r="I14588" s="64"/>
      <c r="J14588" s="65"/>
      <c r="K14588" s="10"/>
      <c r="L14588" s="21">
        <v>188.09422413793104</v>
      </c>
      <c r="M14588" s="68"/>
      <c r="N14588" s="4"/>
    </row>
    <row r="14589" spans="2:14">
      <c r="B14589" s="59" t="s">
        <v>38075</v>
      </c>
      <c r="C14589" s="7" t="s">
        <v>40248</v>
      </c>
      <c r="I14589" s="64"/>
      <c r="J14589" s="65"/>
      <c r="K14589" s="10"/>
      <c r="L14589" s="21">
        <v>1163.2002586206897</v>
      </c>
      <c r="M14589" s="68"/>
      <c r="N14589" s="4"/>
    </row>
    <row r="14590" spans="2:14">
      <c r="B14590" s="59" t="s">
        <v>38076</v>
      </c>
      <c r="C14590" s="7" t="s">
        <v>40249</v>
      </c>
      <c r="I14590" s="64"/>
      <c r="J14590" s="65"/>
      <c r="K14590" s="10"/>
      <c r="L14590" s="21">
        <v>897.84353448275863</v>
      </c>
      <c r="M14590" s="68"/>
      <c r="N14590" s="4"/>
    </row>
    <row r="14591" spans="2:14">
      <c r="B14591" s="59" t="s">
        <v>38077</v>
      </c>
      <c r="C14591" s="7" t="s">
        <v>40250</v>
      </c>
      <c r="I14591" s="64"/>
      <c r="J14591" s="65"/>
      <c r="K14591" s="10"/>
      <c r="L14591" s="21">
        <v>842.96051724137942</v>
      </c>
      <c r="M14591" s="68"/>
      <c r="N14591" s="4"/>
    </row>
    <row r="14592" spans="2:14">
      <c r="B14592" s="59" t="s">
        <v>38078</v>
      </c>
      <c r="C14592" s="7" t="s">
        <v>40251</v>
      </c>
      <c r="I14592" s="64"/>
      <c r="J14592" s="65"/>
      <c r="K14592" s="10"/>
      <c r="L14592" s="21">
        <v>599.45043103448279</v>
      </c>
      <c r="M14592" s="68"/>
      <c r="N14592" s="4"/>
    </row>
    <row r="14593" spans="2:14">
      <c r="B14593" s="59" t="s">
        <v>38079</v>
      </c>
      <c r="C14593" s="7" t="s">
        <v>40252</v>
      </c>
      <c r="I14593" s="64"/>
      <c r="J14593" s="65"/>
      <c r="K14593" s="10"/>
      <c r="L14593" s="21">
        <v>1199.9665517241381</v>
      </c>
      <c r="M14593" s="68"/>
      <c r="N14593" s="4"/>
    </row>
    <row r="14594" spans="2:14">
      <c r="B14594" s="59" t="s">
        <v>38080</v>
      </c>
      <c r="C14594" s="7" t="s">
        <v>40253</v>
      </c>
      <c r="I14594" s="64"/>
      <c r="J14594" s="65"/>
      <c r="K14594" s="10"/>
      <c r="L14594" s="21">
        <v>1447.2065517241379</v>
      </c>
      <c r="M14594" s="68"/>
      <c r="N14594" s="4"/>
    </row>
    <row r="14595" spans="2:14">
      <c r="B14595" s="59" t="s">
        <v>38081</v>
      </c>
      <c r="C14595" s="7" t="s">
        <v>40254</v>
      </c>
      <c r="I14595" s="64"/>
      <c r="J14595" s="65"/>
      <c r="K14595" s="10"/>
      <c r="L14595" s="21">
        <v>1025.7262931034484</v>
      </c>
      <c r="M14595" s="68"/>
      <c r="N14595" s="4"/>
    </row>
    <row r="14596" spans="2:14">
      <c r="B14596" s="59" t="s">
        <v>38082</v>
      </c>
      <c r="C14596" s="7" t="s">
        <v>40255</v>
      </c>
      <c r="I14596" s="64"/>
      <c r="J14596" s="65"/>
      <c r="K14596" s="10"/>
      <c r="L14596" s="21">
        <v>3694.7460344827587</v>
      </c>
      <c r="M14596" s="68"/>
      <c r="N14596" s="4"/>
    </row>
    <row r="14597" spans="2:14">
      <c r="B14597" s="59" t="s">
        <v>24877</v>
      </c>
      <c r="C14597" s="7" t="s">
        <v>24878</v>
      </c>
      <c r="I14597" s="64"/>
      <c r="J14597" s="65"/>
      <c r="K14597" s="10"/>
      <c r="L14597" s="21">
        <v>2582.6988793103451</v>
      </c>
      <c r="M14597" s="68"/>
      <c r="N14597" s="4"/>
    </row>
    <row r="14598" spans="2:14">
      <c r="B14598" s="59" t="s">
        <v>24999</v>
      </c>
      <c r="C14598" s="7" t="s">
        <v>25000</v>
      </c>
      <c r="I14598" s="64"/>
      <c r="J14598" s="65"/>
      <c r="K14598" s="10"/>
      <c r="L14598" s="21">
        <v>288.24367816091956</v>
      </c>
      <c r="M14598" s="68"/>
      <c r="N14598" s="4"/>
    </row>
    <row r="14599" spans="2:14">
      <c r="B14599" s="59" t="s">
        <v>25001</v>
      </c>
      <c r="C14599" s="7" t="s">
        <v>25002</v>
      </c>
      <c r="I14599" s="64"/>
      <c r="J14599" s="65"/>
      <c r="K14599" s="10"/>
      <c r="L14599" s="21">
        <v>307.71788793103451</v>
      </c>
      <c r="M14599" s="68"/>
      <c r="N14599" s="4"/>
    </row>
    <row r="14600" spans="2:14">
      <c r="B14600" s="59" t="s">
        <v>25003</v>
      </c>
      <c r="C14600" s="7" t="s">
        <v>25004</v>
      </c>
      <c r="I14600" s="64"/>
      <c r="J14600" s="65"/>
      <c r="K14600" s="10"/>
      <c r="L14600" s="21">
        <v>304.99022988505749</v>
      </c>
      <c r="M14600" s="68"/>
      <c r="N14600" s="4"/>
    </row>
    <row r="14601" spans="2:14">
      <c r="B14601" s="59" t="s">
        <v>25005</v>
      </c>
      <c r="C14601" s="7" t="s">
        <v>25006</v>
      </c>
      <c r="I14601" s="64"/>
      <c r="J14601" s="65"/>
      <c r="K14601" s="10"/>
      <c r="L14601" s="21">
        <v>416.7379396551724</v>
      </c>
      <c r="M14601" s="68"/>
      <c r="N14601" s="4"/>
    </row>
    <row r="14602" spans="2:14">
      <c r="B14602" s="59" t="s">
        <v>25007</v>
      </c>
      <c r="C14602" s="7" t="s">
        <v>25008</v>
      </c>
      <c r="I14602" s="64"/>
      <c r="J14602" s="65"/>
      <c r="K14602" s="10"/>
      <c r="L14602" s="21">
        <v>339.95499999999998</v>
      </c>
      <c r="M14602" s="68"/>
      <c r="N14602" s="4"/>
    </row>
    <row r="14603" spans="2:14">
      <c r="B14603" s="59" t="s">
        <v>25009</v>
      </c>
      <c r="C14603" s="7" t="s">
        <v>25010</v>
      </c>
      <c r="I14603" s="64"/>
      <c r="J14603" s="65"/>
      <c r="K14603" s="10"/>
      <c r="L14603" s="21">
        <v>483.55668103448278</v>
      </c>
      <c r="M14603" s="68"/>
      <c r="N14603" s="4"/>
    </row>
    <row r="14604" spans="2:14">
      <c r="B14604" s="59" t="s">
        <v>25011</v>
      </c>
      <c r="C14604" s="7" t="s">
        <v>25012</v>
      </c>
      <c r="I14604" s="64"/>
      <c r="J14604" s="65"/>
      <c r="K14604" s="10"/>
      <c r="L14604" s="21">
        <v>468.9034482758621</v>
      </c>
      <c r="M14604" s="68"/>
      <c r="N14604" s="4"/>
    </row>
    <row r="14605" spans="2:14">
      <c r="B14605" s="59" t="s">
        <v>25013</v>
      </c>
      <c r="C14605" s="7" t="s">
        <v>25014</v>
      </c>
      <c r="I14605" s="64"/>
      <c r="J14605" s="65"/>
      <c r="K14605" s="10"/>
      <c r="L14605" s="21">
        <v>484.12758620689658</v>
      </c>
      <c r="M14605" s="68"/>
      <c r="N14605" s="4"/>
    </row>
    <row r="14606" spans="2:14">
      <c r="B14606" s="59" t="s">
        <v>25015</v>
      </c>
      <c r="C14606" s="7" t="s">
        <v>25016</v>
      </c>
      <c r="I14606" s="64"/>
      <c r="J14606" s="65"/>
      <c r="K14606" s="10"/>
      <c r="L14606" s="21">
        <v>675.80709482758618</v>
      </c>
      <c r="M14606" s="68"/>
      <c r="N14606" s="4"/>
    </row>
    <row r="14607" spans="2:14">
      <c r="B14607" s="59" t="s">
        <v>25017</v>
      </c>
      <c r="C14607" s="7" t="s">
        <v>25018</v>
      </c>
      <c r="I14607" s="64"/>
      <c r="J14607" s="65"/>
      <c r="K14607" s="10"/>
      <c r="L14607" s="21">
        <v>880.95235344827574</v>
      </c>
      <c r="M14607" s="68"/>
      <c r="N14607" s="4"/>
    </row>
    <row r="14608" spans="2:14">
      <c r="B14608" s="59" t="s">
        <v>25019</v>
      </c>
      <c r="C14608" s="7" t="s">
        <v>25020</v>
      </c>
      <c r="I14608" s="64"/>
      <c r="J14608" s="65"/>
      <c r="K14608" s="10"/>
      <c r="L14608" s="21">
        <v>648.25901724137941</v>
      </c>
      <c r="M14608" s="68"/>
      <c r="N14608" s="4"/>
    </row>
    <row r="14609" spans="2:14">
      <c r="B14609" s="59" t="s">
        <v>25021</v>
      </c>
      <c r="C14609" s="7" t="s">
        <v>25022</v>
      </c>
      <c r="I14609" s="64"/>
      <c r="J14609" s="65"/>
      <c r="K14609" s="10"/>
      <c r="L14609" s="21">
        <v>990.55853448275866</v>
      </c>
      <c r="M14609" s="68"/>
      <c r="N14609" s="4"/>
    </row>
    <row r="14610" spans="2:14">
      <c r="B14610" s="59" t="s">
        <v>25023</v>
      </c>
      <c r="C14610" s="7" t="s">
        <v>25024</v>
      </c>
      <c r="I14610" s="64"/>
      <c r="J14610" s="65"/>
      <c r="K14610" s="10"/>
      <c r="L14610" s="21">
        <v>713.31937068965522</v>
      </c>
      <c r="M14610" s="68"/>
      <c r="N14610" s="4"/>
    </row>
    <row r="14611" spans="2:14">
      <c r="B14611" s="59" t="s">
        <v>25025</v>
      </c>
      <c r="C14611" s="7" t="s">
        <v>25026</v>
      </c>
      <c r="I14611" s="64"/>
      <c r="J14611" s="65"/>
      <c r="K14611" s="10"/>
      <c r="L14611" s="21">
        <v>736.17841379310346</v>
      </c>
      <c r="M14611" s="68"/>
      <c r="N14611" s="4"/>
    </row>
    <row r="14612" spans="2:14">
      <c r="B14612" s="59" t="s">
        <v>25027</v>
      </c>
      <c r="C14612" s="7" t="s">
        <v>25028</v>
      </c>
      <c r="I14612" s="64"/>
      <c r="J14612" s="65"/>
      <c r="K14612" s="10"/>
      <c r="L14612" s="21">
        <v>1578.4462327586209</v>
      </c>
      <c r="M14612" s="68"/>
      <c r="N14612" s="4"/>
    </row>
    <row r="14613" spans="2:14">
      <c r="B14613" s="59" t="s">
        <v>25029</v>
      </c>
      <c r="C14613" s="7" t="s">
        <v>25030</v>
      </c>
      <c r="I14613" s="64"/>
      <c r="J14613" s="65"/>
      <c r="K14613" s="10"/>
      <c r="L14613" s="21">
        <v>307.71788793103451</v>
      </c>
      <c r="M14613" s="68"/>
      <c r="N14613" s="4"/>
    </row>
    <row r="14614" spans="2:14">
      <c r="B14614" s="59" t="s">
        <v>25031</v>
      </c>
      <c r="C14614" s="7" t="s">
        <v>25032</v>
      </c>
      <c r="I14614" s="64"/>
      <c r="J14614" s="65"/>
      <c r="K14614" s="10"/>
      <c r="L14614" s="21">
        <v>553.89219827586214</v>
      </c>
      <c r="M14614" s="68"/>
      <c r="N14614" s="4"/>
    </row>
    <row r="14615" spans="2:14">
      <c r="B14615" s="59" t="s">
        <v>25033</v>
      </c>
      <c r="C14615" s="7" t="s">
        <v>25034</v>
      </c>
      <c r="I14615" s="64"/>
      <c r="J14615" s="65"/>
      <c r="K14615" s="10"/>
      <c r="L14615" s="21">
        <v>529.27476724137932</v>
      </c>
      <c r="M14615" s="68"/>
      <c r="N14615" s="4"/>
    </row>
    <row r="14616" spans="2:14">
      <c r="B14616" s="59" t="s">
        <v>25035</v>
      </c>
      <c r="C14616" s="7" t="s">
        <v>25036</v>
      </c>
      <c r="I14616" s="64"/>
      <c r="J14616" s="65"/>
      <c r="K14616" s="10"/>
      <c r="L14616" s="21">
        <v>339.95499999999998</v>
      </c>
      <c r="M14616" s="68"/>
      <c r="N14616" s="4"/>
    </row>
    <row r="14617" spans="2:14">
      <c r="B14617" s="59" t="s">
        <v>25037</v>
      </c>
      <c r="C14617" s="7" t="s">
        <v>25038</v>
      </c>
      <c r="I14617" s="64"/>
      <c r="J14617" s="65"/>
      <c r="K14617" s="10"/>
      <c r="L14617" s="21">
        <v>697.49387931034494</v>
      </c>
      <c r="M14617" s="68"/>
      <c r="N14617" s="4"/>
    </row>
    <row r="14618" spans="2:14">
      <c r="B14618" s="59" t="s">
        <v>25039</v>
      </c>
      <c r="C14618" s="7" t="s">
        <v>25040</v>
      </c>
      <c r="I14618" s="64"/>
      <c r="J14618" s="65"/>
      <c r="K14618" s="10"/>
      <c r="L14618" s="21">
        <v>1075.5472844827586</v>
      </c>
      <c r="M14618" s="68"/>
      <c r="N14618" s="4"/>
    </row>
    <row r="14619" spans="2:14">
      <c r="B14619" s="59" t="s">
        <v>25041</v>
      </c>
      <c r="C14619" s="7" t="s">
        <v>25042</v>
      </c>
      <c r="I14619" s="64"/>
      <c r="J14619" s="65"/>
      <c r="K14619" s="10"/>
      <c r="L14619" s="21">
        <v>649.43127586206901</v>
      </c>
      <c r="M14619" s="68"/>
      <c r="N14619" s="4"/>
    </row>
    <row r="14620" spans="2:14">
      <c r="B14620" s="59" t="s">
        <v>25043</v>
      </c>
      <c r="C14620" s="7" t="s">
        <v>25044</v>
      </c>
      <c r="I14620" s="64"/>
      <c r="J14620" s="65"/>
      <c r="K14620" s="10"/>
      <c r="L14620" s="21">
        <v>1304.7238448275864</v>
      </c>
      <c r="M14620" s="68"/>
      <c r="N14620" s="4"/>
    </row>
    <row r="14621" spans="2:14">
      <c r="B14621" s="59" t="s">
        <v>25045</v>
      </c>
      <c r="C14621" s="7" t="s">
        <v>25046</v>
      </c>
      <c r="I14621" s="64"/>
      <c r="J14621" s="65"/>
      <c r="K14621" s="10"/>
      <c r="L14621" s="21">
        <v>605.47157758620699</v>
      </c>
      <c r="M14621" s="68"/>
      <c r="N14621" s="4"/>
    </row>
    <row r="14622" spans="2:14">
      <c r="B14622" s="59" t="s">
        <v>25047</v>
      </c>
      <c r="C14622" s="7" t="s">
        <v>25048</v>
      </c>
      <c r="I14622" s="64"/>
      <c r="J14622" s="65"/>
      <c r="K14622" s="10"/>
      <c r="L14622" s="21">
        <v>912.60333620689653</v>
      </c>
      <c r="M14622" s="68"/>
      <c r="N14622" s="4"/>
    </row>
    <row r="14623" spans="2:14">
      <c r="B14623" s="59" t="s">
        <v>25049</v>
      </c>
      <c r="C14623" s="7" t="s">
        <v>25050</v>
      </c>
      <c r="I14623" s="64"/>
      <c r="J14623" s="65"/>
      <c r="K14623" s="10"/>
      <c r="L14623" s="21">
        <v>771.93230172413814</v>
      </c>
      <c r="M14623" s="68"/>
      <c r="N14623" s="4"/>
    </row>
    <row r="14624" spans="2:14">
      <c r="B14624" s="59" t="s">
        <v>25051</v>
      </c>
      <c r="C14624" s="7" t="s">
        <v>25052</v>
      </c>
      <c r="I14624" s="64"/>
      <c r="J14624" s="65"/>
      <c r="K14624" s="10"/>
      <c r="L14624" s="21">
        <v>872.16041379310354</v>
      </c>
      <c r="M14624" s="68"/>
      <c r="N14624" s="4"/>
    </row>
    <row r="14625" spans="2:14">
      <c r="B14625" s="59" t="s">
        <v>25053</v>
      </c>
      <c r="C14625" s="7" t="s">
        <v>25054</v>
      </c>
      <c r="I14625" s="64"/>
      <c r="J14625" s="65"/>
      <c r="K14625" s="10"/>
      <c r="L14625" s="21">
        <v>880.95235344827574</v>
      </c>
      <c r="M14625" s="68"/>
      <c r="N14625" s="4"/>
    </row>
    <row r="14626" spans="2:14">
      <c r="B14626" s="59" t="s">
        <v>25055</v>
      </c>
      <c r="C14626" s="7" t="s">
        <v>25056</v>
      </c>
      <c r="I14626" s="64"/>
      <c r="J14626" s="65"/>
      <c r="K14626" s="10"/>
      <c r="L14626" s="21">
        <v>2028.0074137931035</v>
      </c>
      <c r="M14626" s="68"/>
      <c r="N14626" s="4"/>
    </row>
    <row r="14627" spans="2:14">
      <c r="B14627" s="59" t="s">
        <v>25057</v>
      </c>
      <c r="C14627" s="7" t="s">
        <v>25058</v>
      </c>
      <c r="I14627" s="64"/>
      <c r="J14627" s="65"/>
      <c r="K14627" s="10"/>
      <c r="L14627" s="21">
        <v>5619.2216982758628</v>
      </c>
      <c r="M14627" s="68"/>
      <c r="N14627" s="4"/>
    </row>
    <row r="14628" spans="2:14">
      <c r="B14628" s="59" t="s">
        <v>25059</v>
      </c>
      <c r="C14628" s="7" t="s">
        <v>25060</v>
      </c>
      <c r="I14628" s="64"/>
      <c r="J14628" s="65"/>
      <c r="K14628" s="10"/>
      <c r="L14628" s="21">
        <v>327.06015517241377</v>
      </c>
      <c r="M14628" s="68"/>
      <c r="N14628" s="4"/>
    </row>
    <row r="14629" spans="2:14">
      <c r="B14629" s="59" t="s">
        <v>25061</v>
      </c>
      <c r="C14629" s="7" t="s">
        <v>25062</v>
      </c>
      <c r="I14629" s="64"/>
      <c r="J14629" s="65"/>
      <c r="K14629" s="10"/>
      <c r="L14629" s="21">
        <v>336.43822413793106</v>
      </c>
      <c r="M14629" s="68"/>
      <c r="N14629" s="4"/>
    </row>
    <row r="14630" spans="2:14">
      <c r="B14630" s="59" t="s">
        <v>25063</v>
      </c>
      <c r="C14630" s="7" t="s">
        <v>25064</v>
      </c>
      <c r="I14630" s="64"/>
      <c r="J14630" s="65"/>
      <c r="K14630" s="10"/>
      <c r="L14630" s="21">
        <v>903.81139655172433</v>
      </c>
      <c r="M14630" s="68"/>
      <c r="N14630" s="4"/>
    </row>
    <row r="14631" spans="2:14">
      <c r="B14631" s="59" t="s">
        <v>25065</v>
      </c>
      <c r="C14631" s="7" t="s">
        <v>25066</v>
      </c>
      <c r="I14631" s="64"/>
      <c r="J14631" s="65"/>
      <c r="K14631" s="10"/>
      <c r="L14631" s="21">
        <v>284.27271551724141</v>
      </c>
      <c r="M14631" s="68"/>
      <c r="N14631" s="4"/>
    </row>
    <row r="14632" spans="2:14">
      <c r="B14632" s="59" t="s">
        <v>25067</v>
      </c>
      <c r="C14632" s="7" t="s">
        <v>25068</v>
      </c>
      <c r="I14632" s="64"/>
      <c r="J14632" s="65"/>
      <c r="K14632" s="10"/>
      <c r="L14632" s="21">
        <v>2273.595594827586</v>
      </c>
      <c r="M14632" s="68"/>
      <c r="N14632" s="4"/>
    </row>
    <row r="14633" spans="2:14">
      <c r="B14633" s="59" t="s">
        <v>25069</v>
      </c>
      <c r="C14633" s="7" t="s">
        <v>25070</v>
      </c>
      <c r="I14633" s="64"/>
      <c r="J14633" s="65"/>
      <c r="K14633" s="10"/>
      <c r="L14633" s="21">
        <v>2515.6669999999999</v>
      </c>
      <c r="M14633" s="68"/>
      <c r="N14633" s="4"/>
    </row>
    <row r="14634" spans="2:14">
      <c r="B14634" s="59" t="s">
        <v>25071</v>
      </c>
      <c r="C14634" s="7" t="s">
        <v>25072</v>
      </c>
      <c r="I14634" s="64"/>
      <c r="J14634" s="65"/>
      <c r="K14634" s="10"/>
      <c r="L14634" s="21">
        <v>2559.6266982758621</v>
      </c>
      <c r="M14634" s="68"/>
      <c r="N14634" s="4"/>
    </row>
    <row r="14635" spans="2:14">
      <c r="B14635" s="59" t="s">
        <v>25073</v>
      </c>
      <c r="C14635" s="7" t="s">
        <v>25074</v>
      </c>
      <c r="I14635" s="64"/>
      <c r="J14635" s="65"/>
      <c r="K14635" s="10"/>
      <c r="L14635" s="21">
        <v>2584.8302586206896</v>
      </c>
      <c r="M14635" s="68"/>
      <c r="N14635" s="4"/>
    </row>
    <row r="14636" spans="2:14">
      <c r="B14636" s="59" t="s">
        <v>25075</v>
      </c>
      <c r="C14636" s="7" t="s">
        <v>25076</v>
      </c>
      <c r="I14636" s="64"/>
      <c r="J14636" s="65"/>
      <c r="K14636" s="10"/>
      <c r="L14636" s="21">
        <v>2710.8480603448274</v>
      </c>
      <c r="M14636" s="68"/>
      <c r="N14636" s="4"/>
    </row>
    <row r="14637" spans="2:14">
      <c r="B14637" s="59" t="s">
        <v>25077</v>
      </c>
      <c r="C14637" s="7" t="s">
        <v>25078</v>
      </c>
      <c r="I14637" s="64"/>
      <c r="J14637" s="65"/>
      <c r="K14637" s="10"/>
      <c r="L14637" s="21">
        <v>3433.5455000000006</v>
      </c>
      <c r="M14637" s="68"/>
      <c r="N14637" s="4"/>
    </row>
    <row r="14638" spans="2:14">
      <c r="B14638" s="59" t="s">
        <v>25079</v>
      </c>
      <c r="C14638" s="7" t="s">
        <v>25080</v>
      </c>
      <c r="I14638" s="64"/>
      <c r="J14638" s="65"/>
      <c r="K14638" s="10"/>
      <c r="L14638" s="21">
        <v>2141.7165</v>
      </c>
      <c r="M14638" s="68"/>
      <c r="N14638" s="4"/>
    </row>
    <row r="14639" spans="2:14">
      <c r="B14639" s="59" t="s">
        <v>25081</v>
      </c>
      <c r="C14639" s="7" t="s">
        <v>25082</v>
      </c>
      <c r="I14639" s="64"/>
      <c r="J14639" s="65"/>
      <c r="K14639" s="10"/>
      <c r="L14639" s="21">
        <v>2141.7165</v>
      </c>
      <c r="M14639" s="68"/>
      <c r="N14639" s="4"/>
    </row>
    <row r="14640" spans="2:14">
      <c r="B14640" s="59" t="s">
        <v>25083</v>
      </c>
      <c r="C14640" s="7" t="s">
        <v>25084</v>
      </c>
      <c r="I14640" s="64"/>
      <c r="J14640" s="65"/>
      <c r="K14640" s="10"/>
      <c r="L14640" s="21">
        <v>2242.5307413793107</v>
      </c>
      <c r="M14640" s="68"/>
      <c r="N14640" s="4"/>
    </row>
    <row r="14641" spans="2:14">
      <c r="B14641" s="59" t="s">
        <v>25085</v>
      </c>
      <c r="C14641" s="7" t="s">
        <v>25086</v>
      </c>
      <c r="I14641" s="64"/>
      <c r="J14641" s="65"/>
      <c r="K14641" s="10"/>
      <c r="L14641" s="21">
        <v>2363.8595086206901</v>
      </c>
      <c r="M14641" s="68"/>
      <c r="N14641" s="4"/>
    </row>
    <row r="14642" spans="2:14">
      <c r="B14642" s="59" t="s">
        <v>25087</v>
      </c>
      <c r="C14642" s="7" t="s">
        <v>25088</v>
      </c>
      <c r="I14642" s="64"/>
      <c r="J14642" s="65"/>
      <c r="K14642" s="10"/>
      <c r="L14642" s="21">
        <v>2458.2263275862065</v>
      </c>
      <c r="M14642" s="68"/>
      <c r="N14642" s="4"/>
    </row>
    <row r="14643" spans="2:14">
      <c r="B14643" s="59" t="s">
        <v>25089</v>
      </c>
      <c r="C14643" s="7" t="s">
        <v>25090</v>
      </c>
      <c r="I14643" s="64"/>
      <c r="J14643" s="65"/>
      <c r="K14643" s="10"/>
      <c r="L14643" s="21">
        <v>2608.2754310344831</v>
      </c>
      <c r="M14643" s="68"/>
      <c r="N14643" s="4"/>
    </row>
    <row r="14644" spans="2:14">
      <c r="B14644" s="59" t="s">
        <v>25799</v>
      </c>
      <c r="C14644" s="7" t="s">
        <v>25800</v>
      </c>
      <c r="I14644" s="64"/>
      <c r="J14644" s="65"/>
      <c r="K14644" s="10"/>
      <c r="L14644" s="21">
        <v>776.93850574712644</v>
      </c>
      <c r="M14644" s="68"/>
      <c r="N14644" s="4"/>
    </row>
    <row r="14645" spans="2:14">
      <c r="B14645" s="59" t="s">
        <v>25799</v>
      </c>
      <c r="C14645" s="7" t="s">
        <v>40256</v>
      </c>
      <c r="I14645" s="64"/>
      <c r="J14645" s="65"/>
      <c r="K14645" s="10"/>
      <c r="L14645" s="21">
        <v>776.93850574712644</v>
      </c>
      <c r="M14645" s="68"/>
      <c r="N14645" s="4"/>
    </row>
    <row r="14646" spans="2:14">
      <c r="B14646" s="59" t="s">
        <v>25801</v>
      </c>
      <c r="C14646" s="7" t="s">
        <v>25802</v>
      </c>
      <c r="I14646" s="64"/>
      <c r="J14646" s="65"/>
      <c r="K14646" s="10"/>
      <c r="L14646" s="21">
        <v>776.93850574712644</v>
      </c>
      <c r="M14646" s="68"/>
      <c r="N14646" s="4"/>
    </row>
    <row r="14647" spans="2:14">
      <c r="B14647" s="59" t="s">
        <v>25801</v>
      </c>
      <c r="C14647" s="7" t="s">
        <v>40257</v>
      </c>
      <c r="I14647" s="64"/>
      <c r="J14647" s="65"/>
      <c r="K14647" s="10"/>
      <c r="L14647" s="21">
        <v>776.93850574712644</v>
      </c>
      <c r="M14647" s="68"/>
      <c r="N14647" s="4"/>
    </row>
    <row r="14648" spans="2:14">
      <c r="B14648" s="59" t="s">
        <v>25805</v>
      </c>
      <c r="C14648" s="7" t="s">
        <v>25806</v>
      </c>
      <c r="I14648" s="64"/>
      <c r="J14648" s="65"/>
      <c r="K14648" s="10"/>
      <c r="L14648" s="21">
        <v>58.359195402298852</v>
      </c>
      <c r="M14648" s="68"/>
      <c r="N14648" s="4"/>
    </row>
    <row r="14649" spans="2:14">
      <c r="B14649" s="59" t="s">
        <v>25807</v>
      </c>
      <c r="C14649" s="7" t="s">
        <v>25808</v>
      </c>
      <c r="I14649" s="64"/>
      <c r="J14649" s="65"/>
      <c r="K14649" s="10"/>
      <c r="L14649" s="21">
        <v>167.97298850574714</v>
      </c>
      <c r="M14649" s="68"/>
      <c r="N14649" s="4"/>
    </row>
    <row r="14650" spans="2:14">
      <c r="B14650" s="59" t="s">
        <v>25809</v>
      </c>
      <c r="C14650" s="7" t="s">
        <v>25810</v>
      </c>
      <c r="I14650" s="64"/>
      <c r="J14650" s="65"/>
      <c r="K14650" s="10"/>
      <c r="L14650" s="21">
        <v>239.52643678160919</v>
      </c>
      <c r="M14650" s="68"/>
      <c r="N14650" s="4"/>
    </row>
    <row r="14651" spans="2:14">
      <c r="B14651" s="59" t="s">
        <v>25811</v>
      </c>
      <c r="C14651" s="7" t="s">
        <v>25812</v>
      </c>
      <c r="I14651" s="64"/>
      <c r="J14651" s="65"/>
      <c r="K14651" s="10"/>
      <c r="L14651" s="21">
        <v>289.76609195402295</v>
      </c>
      <c r="M14651" s="68"/>
      <c r="N14651" s="4"/>
    </row>
    <row r="14652" spans="2:14">
      <c r="B14652" s="59" t="s">
        <v>25813</v>
      </c>
      <c r="C14652" s="7" t="s">
        <v>25814</v>
      </c>
      <c r="I14652" s="64"/>
      <c r="J14652" s="65"/>
      <c r="K14652" s="10"/>
      <c r="L14652" s="21">
        <v>384.66321839080456</v>
      </c>
      <c r="M14652" s="68"/>
      <c r="N14652" s="4"/>
    </row>
    <row r="14653" spans="2:14">
      <c r="B14653" s="59" t="s">
        <v>25815</v>
      </c>
      <c r="C14653" s="7" t="s">
        <v>25816</v>
      </c>
      <c r="I14653" s="64"/>
      <c r="J14653" s="65"/>
      <c r="K14653" s="10"/>
      <c r="L14653" s="21">
        <v>415.61896551724141</v>
      </c>
      <c r="M14653" s="68"/>
      <c r="N14653" s="4"/>
    </row>
    <row r="14654" spans="2:14">
      <c r="B14654" s="59" t="s">
        <v>25817</v>
      </c>
      <c r="C14654" s="7" t="s">
        <v>25818</v>
      </c>
      <c r="I14654" s="64"/>
      <c r="J14654" s="65"/>
      <c r="K14654" s="10"/>
      <c r="L14654" s="21">
        <v>492.75459770114946</v>
      </c>
      <c r="M14654" s="68"/>
      <c r="N14654" s="4"/>
    </row>
    <row r="14655" spans="2:14">
      <c r="B14655" s="59" t="s">
        <v>25819</v>
      </c>
      <c r="C14655" s="7" t="s">
        <v>25820</v>
      </c>
      <c r="I14655" s="64"/>
      <c r="J14655" s="65"/>
      <c r="K14655" s="10"/>
      <c r="L14655" s="21">
        <v>306.0051724137931</v>
      </c>
      <c r="M14655" s="68"/>
      <c r="N14655" s="4"/>
    </row>
    <row r="14656" spans="2:14">
      <c r="B14656" s="59" t="s">
        <v>25821</v>
      </c>
      <c r="C14656" s="7" t="s">
        <v>25822</v>
      </c>
      <c r="I14656" s="64"/>
      <c r="J14656" s="65"/>
      <c r="K14656" s="10"/>
      <c r="L14656" s="21">
        <v>201.46609195402297</v>
      </c>
      <c r="M14656" s="68"/>
      <c r="N14656" s="4"/>
    </row>
    <row r="14657" spans="2:14">
      <c r="B14657" s="59" t="s">
        <v>25823</v>
      </c>
      <c r="C14657" s="7" t="s">
        <v>25824</v>
      </c>
      <c r="I14657" s="64"/>
      <c r="J14657" s="65"/>
      <c r="K14657" s="10"/>
      <c r="L14657" s="21">
        <v>4066.5347068965516</v>
      </c>
      <c r="M14657" s="68"/>
      <c r="N14657" s="4"/>
    </row>
    <row r="14658" spans="2:14">
      <c r="B14658" s="59" t="s">
        <v>25825</v>
      </c>
      <c r="C14658" s="7" t="s">
        <v>25826</v>
      </c>
      <c r="I14658" s="64"/>
      <c r="J14658" s="65"/>
      <c r="K14658" s="10"/>
      <c r="L14658" s="21">
        <v>4985.0526206896557</v>
      </c>
      <c r="M14658" s="68"/>
      <c r="N14658" s="4"/>
    </row>
    <row r="14659" spans="2:14">
      <c r="B14659" s="59" t="s">
        <v>25827</v>
      </c>
      <c r="C14659" s="7" t="s">
        <v>25828</v>
      </c>
      <c r="I14659" s="64"/>
      <c r="J14659" s="65"/>
      <c r="K14659" s="10"/>
      <c r="L14659" s="21">
        <v>3159.2978793103448</v>
      </c>
      <c r="M14659" s="68"/>
      <c r="N14659" s="4"/>
    </row>
    <row r="14660" spans="2:14">
      <c r="B14660" s="59" t="s">
        <v>25829</v>
      </c>
      <c r="C14660" s="7" t="s">
        <v>25830</v>
      </c>
      <c r="I14660" s="64"/>
      <c r="J14660" s="65"/>
      <c r="K14660" s="10"/>
      <c r="L14660" s="21">
        <v>3159.2978793103448</v>
      </c>
      <c r="M14660" s="68"/>
      <c r="N14660" s="4"/>
    </row>
    <row r="14661" spans="2:14">
      <c r="B14661" s="59" t="s">
        <v>25831</v>
      </c>
      <c r="C14661" s="7" t="s">
        <v>25832</v>
      </c>
      <c r="I14661" s="64"/>
      <c r="J14661" s="65"/>
      <c r="K14661" s="10"/>
      <c r="L14661" s="21">
        <v>3484.6681551724137</v>
      </c>
      <c r="M14661" s="68"/>
      <c r="N14661" s="4"/>
    </row>
    <row r="14662" spans="2:14">
      <c r="B14662" s="59" t="s">
        <v>25833</v>
      </c>
      <c r="C14662" s="7" t="s">
        <v>25834</v>
      </c>
      <c r="I14662" s="64"/>
      <c r="J14662" s="65"/>
      <c r="K14662" s="10"/>
      <c r="L14662" s="21">
        <v>5897.6331206896548</v>
      </c>
      <c r="M14662" s="68"/>
      <c r="N14662" s="4"/>
    </row>
    <row r="14663" spans="2:14">
      <c r="B14663" s="59" t="s">
        <v>25835</v>
      </c>
      <c r="C14663" s="7" t="s">
        <v>25836</v>
      </c>
      <c r="I14663" s="64"/>
      <c r="J14663" s="65"/>
      <c r="K14663" s="10"/>
      <c r="L14663" s="21">
        <v>6870.1814999999997</v>
      </c>
      <c r="M14663" s="68"/>
      <c r="N14663" s="4"/>
    </row>
    <row r="14664" spans="2:14">
      <c r="B14664" s="59" t="s">
        <v>25837</v>
      </c>
      <c r="C14664" s="7" t="s">
        <v>25838</v>
      </c>
      <c r="I14664" s="64"/>
      <c r="J14664" s="65"/>
      <c r="K14664" s="10"/>
      <c r="L14664" s="21">
        <v>369.90087931034481</v>
      </c>
      <c r="M14664" s="68"/>
      <c r="N14664" s="4"/>
    </row>
    <row r="14665" spans="2:14">
      <c r="B14665" s="59" t="s">
        <v>25839</v>
      </c>
      <c r="C14665" s="7" t="s">
        <v>25840</v>
      </c>
      <c r="I14665" s="64"/>
      <c r="J14665" s="65"/>
      <c r="K14665" s="10"/>
      <c r="L14665" s="21">
        <v>497.55527586206898</v>
      </c>
      <c r="M14665" s="68"/>
      <c r="N14665" s="4"/>
    </row>
    <row r="14666" spans="2:14">
      <c r="B14666" s="59" t="s">
        <v>25841</v>
      </c>
      <c r="C14666" s="7" t="s">
        <v>25842</v>
      </c>
      <c r="I14666" s="64"/>
      <c r="J14666" s="65"/>
      <c r="K14666" s="10"/>
      <c r="L14666" s="21">
        <v>505.86765517241378</v>
      </c>
      <c r="M14666" s="68"/>
      <c r="N14666" s="4"/>
    </row>
    <row r="14667" spans="2:14">
      <c r="B14667" s="59" t="s">
        <v>25843</v>
      </c>
      <c r="C14667" s="7" t="s">
        <v>25844</v>
      </c>
      <c r="I14667" s="64"/>
      <c r="J14667" s="65"/>
      <c r="K14667" s="10"/>
      <c r="L14667" s="21">
        <v>638.86572413793101</v>
      </c>
      <c r="M14667" s="68"/>
      <c r="N14667" s="4"/>
    </row>
    <row r="14668" spans="2:14">
      <c r="B14668" s="59" t="s">
        <v>25845</v>
      </c>
      <c r="C14668" s="7" t="s">
        <v>25846</v>
      </c>
      <c r="I14668" s="64"/>
      <c r="J14668" s="65"/>
      <c r="K14668" s="10"/>
      <c r="L14668" s="21">
        <v>328.33898275862072</v>
      </c>
      <c r="M14668" s="68"/>
      <c r="N14668" s="4"/>
    </row>
    <row r="14669" spans="2:14">
      <c r="B14669" s="59" t="s">
        <v>25847</v>
      </c>
      <c r="C14669" s="7" t="s">
        <v>25848</v>
      </c>
      <c r="I14669" s="64"/>
      <c r="J14669" s="65"/>
      <c r="K14669" s="10"/>
      <c r="L14669" s="21">
        <v>19098.173563218392</v>
      </c>
      <c r="M14669" s="68"/>
      <c r="N14669" s="4"/>
    </row>
    <row r="14670" spans="2:14">
      <c r="B14670" s="59" t="s">
        <v>25849</v>
      </c>
      <c r="C14670" s="7" t="s">
        <v>25850</v>
      </c>
      <c r="I14670" s="64"/>
      <c r="J14670" s="65"/>
      <c r="K14670" s="10"/>
      <c r="L14670" s="21">
        <v>25816.585632183906</v>
      </c>
      <c r="M14670" s="68"/>
      <c r="N14670" s="4"/>
    </row>
    <row r="14671" spans="2:14">
      <c r="B14671" s="59" t="s">
        <v>25851</v>
      </c>
      <c r="C14671" s="7" t="s">
        <v>25852</v>
      </c>
      <c r="I14671" s="64"/>
      <c r="J14671" s="65"/>
      <c r="K14671" s="10"/>
      <c r="L14671" s="21">
        <v>40951.916091954023</v>
      </c>
      <c r="M14671" s="68"/>
      <c r="N14671" s="4"/>
    </row>
    <row r="14672" spans="2:14">
      <c r="B14672" s="59" t="s">
        <v>25853</v>
      </c>
      <c r="C14672" s="7" t="s">
        <v>25854</v>
      </c>
      <c r="I14672" s="64"/>
      <c r="J14672" s="65"/>
      <c r="K14672" s="10"/>
      <c r="L14672" s="21">
        <v>122086.92931034483</v>
      </c>
      <c r="M14672" s="68"/>
      <c r="N14672" s="4"/>
    </row>
    <row r="14673" spans="2:14">
      <c r="B14673" s="59" t="s">
        <v>25855</v>
      </c>
      <c r="C14673" s="7" t="s">
        <v>25856</v>
      </c>
      <c r="I14673" s="64"/>
      <c r="J14673" s="65"/>
      <c r="K14673" s="10"/>
      <c r="L14673" s="21">
        <v>134326.12126436783</v>
      </c>
      <c r="M14673" s="68"/>
      <c r="N14673" s="4"/>
    </row>
    <row r="14674" spans="2:14">
      <c r="B14674" s="59" t="s">
        <v>25857</v>
      </c>
      <c r="C14674" s="7" t="s">
        <v>25858</v>
      </c>
      <c r="I14674" s="64"/>
      <c r="J14674" s="65"/>
      <c r="K14674" s="10"/>
      <c r="L14674" s="21">
        <v>158875.04367816093</v>
      </c>
      <c r="M14674" s="68"/>
      <c r="N14674" s="4"/>
    </row>
    <row r="14675" spans="2:14">
      <c r="B14675" s="59" t="s">
        <v>25859</v>
      </c>
      <c r="C14675" s="7" t="s">
        <v>25860</v>
      </c>
      <c r="I14675" s="64"/>
      <c r="J14675" s="65"/>
      <c r="K14675" s="10"/>
      <c r="L14675" s="21">
        <v>179459.60057471265</v>
      </c>
      <c r="M14675" s="68"/>
      <c r="N14675" s="4"/>
    </row>
    <row r="14676" spans="2:14">
      <c r="B14676" s="59" t="s">
        <v>25861</v>
      </c>
      <c r="C14676" s="7" t="s">
        <v>25862</v>
      </c>
      <c r="I14676" s="64"/>
      <c r="J14676" s="65"/>
      <c r="K14676" s="10"/>
      <c r="L14676" s="21">
        <v>215775.76666666669</v>
      </c>
      <c r="M14676" s="68"/>
      <c r="N14676" s="4"/>
    </row>
    <row r="14677" spans="2:14">
      <c r="B14677" s="59" t="s">
        <v>25863</v>
      </c>
      <c r="C14677" s="7" t="s">
        <v>25864</v>
      </c>
      <c r="I14677" s="64"/>
      <c r="J14677" s="65"/>
      <c r="K14677" s="10"/>
      <c r="L14677" s="21">
        <v>181468.17183908046</v>
      </c>
      <c r="M14677" s="68"/>
      <c r="N14677" s="4"/>
    </row>
    <row r="14678" spans="2:14">
      <c r="B14678" s="59" t="s">
        <v>25865</v>
      </c>
      <c r="C14678" s="7" t="s">
        <v>25866</v>
      </c>
      <c r="I14678" s="64"/>
      <c r="J14678" s="65"/>
      <c r="K14678" s="10"/>
      <c r="L14678" s="21">
        <v>196105.67298850574</v>
      </c>
      <c r="M14678" s="68"/>
      <c r="N14678" s="4"/>
    </row>
    <row r="14679" spans="2:14">
      <c r="B14679" s="59" t="s">
        <v>25867</v>
      </c>
      <c r="C14679" s="7" t="s">
        <v>25868</v>
      </c>
      <c r="I14679" s="64"/>
      <c r="J14679" s="65"/>
      <c r="K14679" s="10"/>
      <c r="L14679" s="21">
        <v>214946.55862068964</v>
      </c>
      <c r="M14679" s="68"/>
      <c r="N14679" s="4"/>
    </row>
    <row r="14680" spans="2:14">
      <c r="B14680" s="59" t="s">
        <v>25869</v>
      </c>
      <c r="C14680" s="7" t="s">
        <v>25870</v>
      </c>
      <c r="I14680" s="64"/>
      <c r="J14680" s="65"/>
      <c r="K14680" s="10"/>
      <c r="L14680" s="21">
        <v>241556.32183908045</v>
      </c>
      <c r="M14680" s="68"/>
      <c r="N14680" s="4"/>
    </row>
    <row r="14681" spans="2:14">
      <c r="B14681" s="59" t="s">
        <v>25871</v>
      </c>
      <c r="C14681" s="7" t="s">
        <v>25872</v>
      </c>
      <c r="I14681" s="64"/>
      <c r="J14681" s="65"/>
      <c r="K14681" s="10"/>
      <c r="L14681" s="21">
        <v>285691.60517241381</v>
      </c>
      <c r="M14681" s="68"/>
      <c r="N14681" s="4"/>
    </row>
    <row r="14682" spans="2:14">
      <c r="B14682" s="59" t="s">
        <v>25873</v>
      </c>
      <c r="C14682" s="7" t="s">
        <v>25874</v>
      </c>
      <c r="I14682" s="64"/>
      <c r="J14682" s="65"/>
      <c r="K14682" s="10"/>
      <c r="L14682" s="21">
        <v>135161.92643678162</v>
      </c>
      <c r="M14682" s="68"/>
      <c r="N14682" s="4"/>
    </row>
    <row r="14683" spans="2:14">
      <c r="B14683" s="59" t="s">
        <v>25875</v>
      </c>
      <c r="C14683" s="7" t="s">
        <v>25876</v>
      </c>
      <c r="I14683" s="64"/>
      <c r="J14683" s="65"/>
      <c r="K14683" s="10"/>
      <c r="L14683" s="21">
        <v>148482.53965517241</v>
      </c>
      <c r="M14683" s="68"/>
      <c r="N14683" s="4"/>
    </row>
    <row r="14684" spans="2:14">
      <c r="B14684" s="59" t="s">
        <v>25877</v>
      </c>
      <c r="C14684" s="7" t="s">
        <v>25878</v>
      </c>
      <c r="I14684" s="64"/>
      <c r="J14684" s="65"/>
      <c r="K14684" s="10"/>
      <c r="L14684" s="21">
        <v>170803.15574712644</v>
      </c>
      <c r="M14684" s="68"/>
      <c r="N14684" s="4"/>
    </row>
    <row r="14685" spans="2:14">
      <c r="B14685" s="59" t="s">
        <v>25879</v>
      </c>
      <c r="C14685" s="7" t="s">
        <v>25880</v>
      </c>
      <c r="I14685" s="64"/>
      <c r="J14685" s="65"/>
      <c r="K14685" s="10"/>
      <c r="L14685" s="21">
        <v>190295.12701149425</v>
      </c>
      <c r="M14685" s="68"/>
      <c r="N14685" s="4"/>
    </row>
    <row r="14686" spans="2:14">
      <c r="B14686" s="59" t="s">
        <v>25881</v>
      </c>
      <c r="C14686" s="7" t="s">
        <v>25882</v>
      </c>
      <c r="I14686" s="64"/>
      <c r="J14686" s="65"/>
      <c r="K14686" s="10"/>
      <c r="L14686" s="21">
        <v>228841.12183908047</v>
      </c>
      <c r="M14686" s="68"/>
      <c r="N14686" s="4"/>
    </row>
    <row r="14687" spans="2:14">
      <c r="B14687" s="59" t="s">
        <v>25883</v>
      </c>
      <c r="C14687" s="7" t="s">
        <v>25884</v>
      </c>
      <c r="I14687" s="64"/>
      <c r="J14687" s="65"/>
      <c r="K14687" s="10"/>
      <c r="L14687" s="21">
        <v>60927.507471264369</v>
      </c>
      <c r="M14687" s="68"/>
      <c r="N14687" s="4"/>
    </row>
    <row r="14688" spans="2:14">
      <c r="B14688" s="59" t="s">
        <v>25885</v>
      </c>
      <c r="C14688" s="7" t="s">
        <v>25886</v>
      </c>
      <c r="I14688" s="64"/>
      <c r="J14688" s="65"/>
      <c r="K14688" s="10"/>
      <c r="L14688" s="21">
        <v>66225.507471264369</v>
      </c>
      <c r="M14688" s="68"/>
      <c r="N14688" s="4"/>
    </row>
    <row r="14689" spans="2:14">
      <c r="B14689" s="59" t="s">
        <v>25887</v>
      </c>
      <c r="C14689" s="7" t="s">
        <v>25888</v>
      </c>
      <c r="I14689" s="64"/>
      <c r="J14689" s="65"/>
      <c r="K14689" s="10"/>
      <c r="L14689" s="21">
        <v>77484.264942528738</v>
      </c>
      <c r="M14689" s="68"/>
      <c r="N14689" s="4"/>
    </row>
    <row r="14690" spans="2:14">
      <c r="B14690" s="59" t="s">
        <v>25889</v>
      </c>
      <c r="C14690" s="7" t="s">
        <v>25890</v>
      </c>
      <c r="I14690" s="64"/>
      <c r="J14690" s="65"/>
      <c r="K14690" s="10"/>
      <c r="L14690" s="21">
        <v>84989.764942528738</v>
      </c>
      <c r="M14690" s="68"/>
      <c r="N14690" s="4"/>
    </row>
    <row r="14691" spans="2:14">
      <c r="B14691" s="59" t="s">
        <v>25891</v>
      </c>
      <c r="C14691" s="7" t="s">
        <v>25892</v>
      </c>
      <c r="I14691" s="64"/>
      <c r="J14691" s="65"/>
      <c r="K14691" s="10"/>
      <c r="L14691" s="21">
        <v>101545.50747126437</v>
      </c>
      <c r="M14691" s="68"/>
      <c r="N14691" s="4"/>
    </row>
    <row r="14692" spans="2:14">
      <c r="B14692" s="59" t="s">
        <v>25894</v>
      </c>
      <c r="C14692" s="7" t="s">
        <v>25895</v>
      </c>
      <c r="I14692" s="64"/>
      <c r="J14692" s="65"/>
      <c r="K14692" s="10"/>
      <c r="L14692" s="21">
        <v>1062.137356321839</v>
      </c>
      <c r="M14692" s="68"/>
      <c r="N14692" s="4"/>
    </row>
    <row r="14693" spans="2:14">
      <c r="B14693" s="59" t="s">
        <v>25898</v>
      </c>
      <c r="C14693" s="7" t="s">
        <v>25899</v>
      </c>
      <c r="I14693" s="64"/>
      <c r="J14693" s="65"/>
      <c r="K14693" s="10"/>
      <c r="L14693" s="21">
        <v>40.090229885057475</v>
      </c>
      <c r="M14693" s="68"/>
      <c r="N14693" s="4"/>
    </row>
    <row r="14694" spans="2:14">
      <c r="B14694" s="59" t="s">
        <v>25900</v>
      </c>
      <c r="C14694" s="7" t="s">
        <v>25901</v>
      </c>
      <c r="I14694" s="64"/>
      <c r="J14694" s="65"/>
      <c r="K14694" s="10"/>
      <c r="L14694" s="21">
        <v>698.78793103448277</v>
      </c>
      <c r="M14694" s="68"/>
      <c r="N14694" s="4"/>
    </row>
    <row r="14695" spans="2:14">
      <c r="B14695" s="59" t="s">
        <v>25904</v>
      </c>
      <c r="C14695" s="7" t="s">
        <v>25905</v>
      </c>
      <c r="I14695" s="64"/>
      <c r="J14695" s="65"/>
      <c r="K14695" s="10"/>
      <c r="L14695" s="21">
        <v>719.59425287356328</v>
      </c>
      <c r="M14695" s="68"/>
      <c r="N14695" s="4"/>
    </row>
    <row r="14696" spans="2:14">
      <c r="B14696" s="59" t="s">
        <v>25906</v>
      </c>
      <c r="C14696" s="7" t="s">
        <v>25907</v>
      </c>
      <c r="I14696" s="64"/>
      <c r="J14696" s="65"/>
      <c r="K14696" s="10"/>
      <c r="L14696" s="21">
        <v>395.82758620689657</v>
      </c>
      <c r="M14696" s="68"/>
      <c r="N14696" s="4"/>
    </row>
    <row r="14697" spans="2:14">
      <c r="B14697" s="59" t="s">
        <v>25908</v>
      </c>
      <c r="C14697" s="7" t="s">
        <v>25909</v>
      </c>
      <c r="I14697" s="64"/>
      <c r="J14697" s="65"/>
      <c r="K14697" s="10"/>
      <c r="L14697" s="21">
        <v>555.68103448275861</v>
      </c>
      <c r="M14697" s="68"/>
      <c r="N14697" s="4"/>
    </row>
    <row r="14698" spans="2:14">
      <c r="B14698" s="59" t="s">
        <v>25911</v>
      </c>
      <c r="C14698" s="7" t="s">
        <v>25912</v>
      </c>
      <c r="I14698" s="64"/>
      <c r="J14698" s="65"/>
      <c r="K14698" s="10"/>
      <c r="L14698" s="21">
        <v>2045.1091954022991</v>
      </c>
      <c r="M14698" s="68"/>
      <c r="N14698" s="4"/>
    </row>
    <row r="14699" spans="2:14">
      <c r="B14699" s="59" t="s">
        <v>25913</v>
      </c>
      <c r="C14699" s="7" t="s">
        <v>25914</v>
      </c>
      <c r="I14699" s="64"/>
      <c r="J14699" s="65"/>
      <c r="K14699" s="10"/>
      <c r="L14699" s="21">
        <v>199.94367816091955</v>
      </c>
      <c r="M14699" s="68"/>
      <c r="N14699" s="4"/>
    </row>
    <row r="14700" spans="2:14">
      <c r="B14700" s="59" t="s">
        <v>25915</v>
      </c>
      <c r="C14700" s="7" t="s">
        <v>25916</v>
      </c>
      <c r="I14700" s="64"/>
      <c r="J14700" s="65"/>
      <c r="K14700" s="10"/>
      <c r="L14700" s="21">
        <v>126.86781609195403</v>
      </c>
      <c r="M14700" s="68"/>
      <c r="N14700" s="4"/>
    </row>
    <row r="14701" spans="2:14">
      <c r="B14701" s="59" t="s">
        <v>25917</v>
      </c>
      <c r="C14701" s="7" t="s">
        <v>25918</v>
      </c>
      <c r="I14701" s="64"/>
      <c r="J14701" s="65"/>
      <c r="K14701" s="10"/>
      <c r="L14701" s="21">
        <v>231.40689655172415</v>
      </c>
      <c r="M14701" s="68"/>
      <c r="N14701" s="4"/>
    </row>
    <row r="14702" spans="2:14">
      <c r="B14702" s="59" t="s">
        <v>25922</v>
      </c>
      <c r="C14702" s="7" t="s">
        <v>25923</v>
      </c>
      <c r="I14702" s="64"/>
      <c r="J14702" s="65"/>
      <c r="K14702" s="10"/>
      <c r="L14702" s="21">
        <v>1159.0643678160918</v>
      </c>
      <c r="M14702" s="68"/>
      <c r="N14702" s="4"/>
    </row>
    <row r="14703" spans="2:14">
      <c r="B14703" s="59" t="s">
        <v>25924</v>
      </c>
      <c r="C14703" s="7" t="s">
        <v>25925</v>
      </c>
      <c r="I14703" s="64"/>
      <c r="J14703" s="65"/>
      <c r="K14703" s="10"/>
      <c r="L14703" s="21">
        <v>3025.5436781609196</v>
      </c>
      <c r="M14703" s="68"/>
      <c r="N14703" s="4"/>
    </row>
    <row r="14704" spans="2:14">
      <c r="B14704" s="59" t="s">
        <v>25926</v>
      </c>
      <c r="C14704" s="7" t="s">
        <v>25927</v>
      </c>
      <c r="I14704" s="64"/>
      <c r="J14704" s="65"/>
      <c r="K14704" s="10"/>
      <c r="L14704" s="21">
        <v>171.52528735632185</v>
      </c>
      <c r="M14704" s="68"/>
      <c r="N14704" s="4"/>
    </row>
    <row r="14705" spans="2:14">
      <c r="B14705" s="59" t="s">
        <v>25929</v>
      </c>
      <c r="C14705" s="7" t="s">
        <v>25930</v>
      </c>
      <c r="I14705" s="64"/>
      <c r="J14705" s="65"/>
      <c r="K14705" s="10"/>
      <c r="L14705" s="21">
        <v>598.30862068965519</v>
      </c>
      <c r="M14705" s="68"/>
      <c r="N14705" s="4"/>
    </row>
    <row r="14706" spans="2:14">
      <c r="B14706" s="59" t="s">
        <v>25931</v>
      </c>
      <c r="C14706" s="7" t="s">
        <v>25932</v>
      </c>
      <c r="I14706" s="64"/>
      <c r="J14706" s="65"/>
      <c r="K14706" s="10"/>
      <c r="L14706" s="21">
        <v>185.22701149425288</v>
      </c>
      <c r="M14706" s="68"/>
      <c r="N14706" s="4"/>
    </row>
    <row r="14707" spans="2:14">
      <c r="B14707" s="59" t="s">
        <v>25933</v>
      </c>
      <c r="C14707" s="7" t="s">
        <v>25934</v>
      </c>
      <c r="I14707" s="64"/>
      <c r="J14707" s="65"/>
      <c r="K14707" s="10"/>
      <c r="L14707" s="21">
        <v>45.164942528735637</v>
      </c>
      <c r="M14707" s="68"/>
      <c r="N14707" s="4"/>
    </row>
    <row r="14708" spans="2:14">
      <c r="B14708" s="59" t="s">
        <v>25935</v>
      </c>
      <c r="C14708" s="7" t="s">
        <v>25936</v>
      </c>
      <c r="I14708" s="64"/>
      <c r="J14708" s="65"/>
      <c r="K14708" s="10"/>
      <c r="L14708" s="21">
        <v>70.031034482758614</v>
      </c>
      <c r="M14708" s="68"/>
      <c r="N14708" s="4"/>
    </row>
    <row r="14709" spans="2:14">
      <c r="B14709" s="59" t="s">
        <v>25937</v>
      </c>
      <c r="C14709" s="7" t="s">
        <v>25938</v>
      </c>
      <c r="I14709" s="64"/>
      <c r="J14709" s="65"/>
      <c r="K14709" s="10"/>
      <c r="L14709" s="21">
        <v>845.44712643678156</v>
      </c>
      <c r="M14709" s="68"/>
      <c r="N14709" s="4"/>
    </row>
    <row r="14710" spans="2:14">
      <c r="B14710" s="59" t="s">
        <v>25939</v>
      </c>
      <c r="C14710" s="7" t="s">
        <v>25940</v>
      </c>
      <c r="I14710" s="64"/>
      <c r="J14710" s="65"/>
      <c r="K14710" s="10"/>
      <c r="L14710" s="21">
        <v>917.00057471264358</v>
      </c>
      <c r="M14710" s="68"/>
      <c r="N14710" s="4"/>
    </row>
    <row r="14711" spans="2:14">
      <c r="B14711" s="59" t="s">
        <v>25941</v>
      </c>
      <c r="C14711" s="7" t="s">
        <v>25942</v>
      </c>
      <c r="I14711" s="64"/>
      <c r="J14711" s="65"/>
      <c r="K14711" s="10"/>
      <c r="L14711" s="21">
        <v>160.86839080459771</v>
      </c>
      <c r="M14711" s="68"/>
      <c r="N14711" s="4"/>
    </row>
    <row r="14712" spans="2:14">
      <c r="B14712" s="59" t="s">
        <v>25943</v>
      </c>
      <c r="C14712" s="7" t="s">
        <v>25944</v>
      </c>
      <c r="I14712" s="64"/>
      <c r="J14712" s="65"/>
      <c r="K14712" s="10"/>
      <c r="L14712" s="21">
        <v>204.51091954022988</v>
      </c>
      <c r="M14712" s="68"/>
      <c r="N14712" s="4"/>
    </row>
    <row r="14713" spans="2:14">
      <c r="B14713" s="59" t="s">
        <v>25945</v>
      </c>
      <c r="C14713" s="7" t="s">
        <v>25946</v>
      </c>
      <c r="I14713" s="64"/>
      <c r="J14713" s="65"/>
      <c r="K14713" s="10"/>
      <c r="L14713" s="21">
        <v>224.30229885057472</v>
      </c>
      <c r="M14713" s="68"/>
      <c r="N14713" s="4"/>
    </row>
    <row r="14714" spans="2:14">
      <c r="B14714" s="59" t="s">
        <v>25947</v>
      </c>
      <c r="C14714" s="7" t="s">
        <v>25948</v>
      </c>
      <c r="I14714" s="64"/>
      <c r="J14714" s="65"/>
      <c r="K14714" s="10"/>
      <c r="L14714" s="21">
        <v>62.926436781609198</v>
      </c>
      <c r="M14714" s="68"/>
      <c r="N14714" s="4"/>
    </row>
    <row r="14715" spans="2:14">
      <c r="B14715" s="59" t="s">
        <v>25949</v>
      </c>
      <c r="C14715" s="7" t="s">
        <v>25950</v>
      </c>
      <c r="I14715" s="64"/>
      <c r="J14715" s="65"/>
      <c r="K14715" s="10"/>
      <c r="L14715" s="21">
        <v>1959.346551724138</v>
      </c>
      <c r="M14715" s="68"/>
      <c r="N14715" s="4"/>
    </row>
    <row r="14716" spans="2:14">
      <c r="B14716" s="59" t="s">
        <v>25951</v>
      </c>
      <c r="C14716" s="7" t="s">
        <v>25952</v>
      </c>
      <c r="I14716" s="64"/>
      <c r="J14716" s="65"/>
      <c r="K14716" s="10"/>
      <c r="L14716" s="21">
        <v>196.89885057471264</v>
      </c>
      <c r="M14716" s="68"/>
      <c r="N14716" s="4"/>
    </row>
    <row r="14717" spans="2:14">
      <c r="B14717" s="59" t="s">
        <v>25954</v>
      </c>
      <c r="C14717" s="7" t="s">
        <v>25955</v>
      </c>
      <c r="I14717" s="64"/>
      <c r="J14717" s="65"/>
      <c r="K14717" s="10"/>
      <c r="L14717" s="21">
        <v>375.02126436781612</v>
      </c>
      <c r="M14717" s="68"/>
      <c r="N14717" s="4"/>
    </row>
    <row r="14718" spans="2:14">
      <c r="B14718" s="59" t="s">
        <v>25956</v>
      </c>
      <c r="C14718" s="7" t="s">
        <v>25957</v>
      </c>
      <c r="I14718" s="64"/>
      <c r="J14718" s="65"/>
      <c r="K14718" s="10"/>
      <c r="L14718" s="21">
        <v>278.60172413793106</v>
      </c>
      <c r="M14718" s="68"/>
      <c r="N14718" s="4"/>
    </row>
    <row r="14719" spans="2:14">
      <c r="B14719" s="59" t="s">
        <v>25960</v>
      </c>
      <c r="C14719" s="7" t="s">
        <v>25961</v>
      </c>
      <c r="I14719" s="64"/>
      <c r="J14719" s="65"/>
      <c r="K14719" s="10"/>
      <c r="L14719" s="21">
        <v>713.50459770114946</v>
      </c>
      <c r="M14719" s="68"/>
      <c r="N14719" s="4"/>
    </row>
    <row r="14720" spans="2:14">
      <c r="B14720" s="59" t="s">
        <v>25962</v>
      </c>
      <c r="C14720" s="7" t="s">
        <v>25963</v>
      </c>
      <c r="I14720" s="64"/>
      <c r="J14720" s="65"/>
      <c r="K14720" s="10"/>
      <c r="L14720" s="21">
        <v>1006.3155172413793</v>
      </c>
      <c r="M14720" s="68"/>
      <c r="N14720" s="4"/>
    </row>
    <row r="14721" spans="2:14">
      <c r="B14721" s="59" t="s">
        <v>25964</v>
      </c>
      <c r="C14721" s="7" t="s">
        <v>25965</v>
      </c>
      <c r="I14721" s="64"/>
      <c r="J14721" s="65"/>
      <c r="K14721" s="10"/>
      <c r="L14721" s="21">
        <v>84.240229885057474</v>
      </c>
      <c r="M14721" s="68"/>
      <c r="N14721" s="4"/>
    </row>
    <row r="14722" spans="2:14">
      <c r="B14722" s="59" t="s">
        <v>25966</v>
      </c>
      <c r="C14722" s="7" t="s">
        <v>25967</v>
      </c>
      <c r="I14722" s="64"/>
      <c r="J14722" s="65"/>
      <c r="K14722" s="10"/>
      <c r="L14722" s="21">
        <v>93.882183908045974</v>
      </c>
      <c r="M14722" s="68"/>
      <c r="N14722" s="4"/>
    </row>
    <row r="14723" spans="2:14">
      <c r="B14723" s="59" t="s">
        <v>25968</v>
      </c>
      <c r="C14723" s="7" t="s">
        <v>25969</v>
      </c>
      <c r="I14723" s="64"/>
      <c r="J14723" s="65"/>
      <c r="K14723" s="10"/>
      <c r="L14723" s="21">
        <v>84.240229885057474</v>
      </c>
      <c r="M14723" s="68"/>
      <c r="N14723" s="4"/>
    </row>
    <row r="14724" spans="2:14">
      <c r="B14724" s="59" t="s">
        <v>25970</v>
      </c>
      <c r="C14724" s="7" t="s">
        <v>25971</v>
      </c>
      <c r="I14724" s="64"/>
      <c r="J14724" s="65"/>
      <c r="K14724" s="10"/>
      <c r="L14724" s="21">
        <v>93.882183908045974</v>
      </c>
      <c r="M14724" s="68"/>
      <c r="N14724" s="4"/>
    </row>
    <row r="14725" spans="2:14">
      <c r="B14725" s="59" t="s">
        <v>25972</v>
      </c>
      <c r="C14725" s="7" t="s">
        <v>25973</v>
      </c>
      <c r="I14725" s="64"/>
      <c r="J14725" s="65"/>
      <c r="K14725" s="10"/>
      <c r="L14725" s="21">
        <v>90.837356321839067</v>
      </c>
      <c r="M14725" s="68"/>
      <c r="N14725" s="4"/>
    </row>
    <row r="14726" spans="2:14">
      <c r="B14726" s="59" t="s">
        <v>25976</v>
      </c>
      <c r="C14726" s="7" t="s">
        <v>25977</v>
      </c>
      <c r="I14726" s="64"/>
      <c r="J14726" s="65"/>
      <c r="K14726" s="10"/>
      <c r="L14726" s="21">
        <v>177.10747126436783</v>
      </c>
      <c r="M14726" s="68"/>
      <c r="N14726" s="4"/>
    </row>
    <row r="14727" spans="2:14">
      <c r="B14727" s="59" t="s">
        <v>25978</v>
      </c>
      <c r="C14727" s="7" t="s">
        <v>25979</v>
      </c>
      <c r="I14727" s="64"/>
      <c r="J14727" s="65"/>
      <c r="K14727" s="10"/>
      <c r="L14727" s="21">
        <v>168.48045977011495</v>
      </c>
      <c r="M14727" s="68"/>
      <c r="N14727" s="4"/>
    </row>
    <row r="14728" spans="2:14">
      <c r="B14728" s="59" t="s">
        <v>25981</v>
      </c>
      <c r="C14728" s="7" t="s">
        <v>25982</v>
      </c>
      <c r="I14728" s="64"/>
      <c r="J14728" s="65"/>
      <c r="K14728" s="10"/>
      <c r="L14728" s="21">
        <v>1400.6206896551723</v>
      </c>
      <c r="M14728" s="68"/>
      <c r="N14728" s="4"/>
    </row>
    <row r="14729" spans="2:14">
      <c r="B14729" s="59" t="s">
        <v>25983</v>
      </c>
      <c r="C14729" s="7" t="s">
        <v>25984</v>
      </c>
      <c r="I14729" s="64"/>
      <c r="J14729" s="65"/>
      <c r="K14729" s="10"/>
      <c r="L14729" s="21">
        <v>1912.6591954022988</v>
      </c>
      <c r="M14729" s="68"/>
      <c r="N14729" s="4"/>
    </row>
    <row r="14730" spans="2:14">
      <c r="B14730" s="59" t="s">
        <v>25985</v>
      </c>
      <c r="C14730" s="7" t="s">
        <v>25986</v>
      </c>
      <c r="I14730" s="64"/>
      <c r="J14730" s="65"/>
      <c r="K14730" s="10"/>
      <c r="L14730" s="21">
        <v>4986.4126436781607</v>
      </c>
      <c r="M14730" s="68"/>
      <c r="N14730" s="4"/>
    </row>
    <row r="14731" spans="2:14">
      <c r="B14731" s="59" t="s">
        <v>25987</v>
      </c>
      <c r="C14731" s="7" t="s">
        <v>25988</v>
      </c>
      <c r="I14731" s="64"/>
      <c r="J14731" s="65"/>
      <c r="K14731" s="10"/>
      <c r="L14731" s="21">
        <v>5040.7120689655176</v>
      </c>
      <c r="M14731" s="68"/>
      <c r="N14731" s="4"/>
    </row>
    <row r="14732" spans="2:14">
      <c r="B14732" s="59" t="s">
        <v>25989</v>
      </c>
      <c r="C14732" s="7" t="s">
        <v>25990</v>
      </c>
      <c r="I14732" s="64"/>
      <c r="J14732" s="65"/>
      <c r="K14732" s="10"/>
      <c r="L14732" s="21">
        <v>6900.086781609195</v>
      </c>
      <c r="M14732" s="68"/>
      <c r="N14732" s="4"/>
    </row>
    <row r="14733" spans="2:14">
      <c r="B14733" s="59" t="s">
        <v>25991</v>
      </c>
      <c r="C14733" s="7" t="s">
        <v>25992</v>
      </c>
      <c r="I14733" s="64"/>
      <c r="J14733" s="65"/>
      <c r="K14733" s="10"/>
      <c r="L14733" s="21">
        <v>1702.566091954023</v>
      </c>
      <c r="M14733" s="68"/>
      <c r="N14733" s="4"/>
    </row>
    <row r="14734" spans="2:14">
      <c r="B14734" s="59" t="s">
        <v>25993</v>
      </c>
      <c r="C14734" s="7" t="s">
        <v>25994</v>
      </c>
      <c r="I14734" s="64"/>
      <c r="J14734" s="65"/>
      <c r="K14734" s="10"/>
      <c r="L14734" s="21">
        <v>2479.5045977011491</v>
      </c>
      <c r="M14734" s="68"/>
      <c r="N14734" s="4"/>
    </row>
    <row r="14735" spans="2:14">
      <c r="B14735" s="59" t="s">
        <v>25995</v>
      </c>
      <c r="C14735" s="7" t="s">
        <v>25996</v>
      </c>
      <c r="I14735" s="64"/>
      <c r="J14735" s="65"/>
      <c r="K14735" s="10"/>
      <c r="L14735" s="21">
        <v>2851.4810344827588</v>
      </c>
      <c r="M14735" s="68"/>
      <c r="N14735" s="4"/>
    </row>
    <row r="14736" spans="2:14">
      <c r="B14736" s="59" t="s">
        <v>25997</v>
      </c>
      <c r="C14736" s="7" t="s">
        <v>25998</v>
      </c>
      <c r="I14736" s="64"/>
      <c r="J14736" s="65"/>
      <c r="K14736" s="10"/>
      <c r="L14736" s="21">
        <v>4105.4425287356325</v>
      </c>
      <c r="M14736" s="68"/>
      <c r="N14736" s="4"/>
    </row>
    <row r="14737" spans="2:14">
      <c r="B14737" s="59" t="s">
        <v>25999</v>
      </c>
      <c r="C14737" s="7" t="s">
        <v>26000</v>
      </c>
      <c r="I14737" s="64"/>
      <c r="J14737" s="65"/>
      <c r="K14737" s="10"/>
      <c r="L14737" s="21">
        <v>6789.9655172413795</v>
      </c>
      <c r="M14737" s="68"/>
      <c r="N14737" s="4"/>
    </row>
    <row r="14738" spans="2:14">
      <c r="B14738" s="59" t="s">
        <v>26001</v>
      </c>
      <c r="C14738" s="7" t="s">
        <v>26002</v>
      </c>
      <c r="I14738" s="64"/>
      <c r="J14738" s="65"/>
      <c r="K14738" s="10"/>
      <c r="L14738" s="21">
        <v>11318.63908045977</v>
      </c>
      <c r="M14738" s="68"/>
      <c r="N14738" s="4"/>
    </row>
    <row r="14739" spans="2:14">
      <c r="B14739" s="59" t="s">
        <v>26003</v>
      </c>
      <c r="C14739" s="7" t="s">
        <v>26004</v>
      </c>
      <c r="I14739" s="64"/>
      <c r="J14739" s="65"/>
      <c r="K14739" s="10"/>
      <c r="L14739" s="21">
        <v>947.44885057471265</v>
      </c>
      <c r="M14739" s="68"/>
      <c r="N14739" s="4"/>
    </row>
    <row r="14740" spans="2:14">
      <c r="B14740" s="59" t="s">
        <v>26005</v>
      </c>
      <c r="C14740" s="7" t="s">
        <v>26006</v>
      </c>
      <c r="I14740" s="64"/>
      <c r="J14740" s="65"/>
      <c r="K14740" s="10"/>
      <c r="L14740" s="21">
        <v>297.37816091954022</v>
      </c>
      <c r="M14740" s="68"/>
      <c r="N14740" s="4"/>
    </row>
    <row r="14741" spans="2:14">
      <c r="B14741" s="59" t="s">
        <v>26007</v>
      </c>
      <c r="C14741" s="7" t="s">
        <v>26008</v>
      </c>
      <c r="I14741" s="64"/>
      <c r="J14741" s="65"/>
      <c r="K14741" s="10"/>
      <c r="L14741" s="21">
        <v>1129.1235632183907</v>
      </c>
      <c r="M14741" s="68"/>
      <c r="N14741" s="4"/>
    </row>
    <row r="14742" spans="2:14">
      <c r="B14742" s="59" t="s">
        <v>26009</v>
      </c>
      <c r="C14742" s="7" t="s">
        <v>26010</v>
      </c>
      <c r="I14742" s="64"/>
      <c r="J14742" s="65"/>
      <c r="K14742" s="10"/>
      <c r="L14742" s="21">
        <v>3481.2528735632186</v>
      </c>
      <c r="M14742" s="68"/>
      <c r="N14742" s="4"/>
    </row>
    <row r="14743" spans="2:14">
      <c r="B14743" s="59" t="s">
        <v>26011</v>
      </c>
      <c r="C14743" s="7" t="s">
        <v>26012</v>
      </c>
      <c r="I14743" s="64"/>
      <c r="J14743" s="65"/>
      <c r="K14743" s="10"/>
      <c r="L14743" s="21">
        <v>3715.1971264367817</v>
      </c>
      <c r="M14743" s="68"/>
      <c r="N14743" s="4"/>
    </row>
    <row r="14744" spans="2:14">
      <c r="B14744" s="59" t="s">
        <v>26013</v>
      </c>
      <c r="C14744" s="7" t="s">
        <v>26014</v>
      </c>
      <c r="I14744" s="64"/>
      <c r="J14744" s="65"/>
      <c r="K14744" s="10"/>
      <c r="L14744" s="21">
        <v>8485.934482758621</v>
      </c>
      <c r="M14744" s="68"/>
      <c r="N14744" s="4"/>
    </row>
    <row r="14745" spans="2:14">
      <c r="B14745" s="59" t="s">
        <v>26015</v>
      </c>
      <c r="C14745" s="7" t="s">
        <v>26016</v>
      </c>
      <c r="I14745" s="64"/>
      <c r="J14745" s="65"/>
      <c r="K14745" s="10"/>
      <c r="L14745" s="21">
        <v>1116.9442528735633</v>
      </c>
      <c r="M14745" s="68"/>
      <c r="N14745" s="4"/>
    </row>
    <row r="14746" spans="2:14">
      <c r="B14746" s="59" t="s">
        <v>26017</v>
      </c>
      <c r="C14746" s="7" t="s">
        <v>26018</v>
      </c>
      <c r="I14746" s="64"/>
      <c r="J14746" s="65"/>
      <c r="K14746" s="10"/>
      <c r="L14746" s="21">
        <v>1533.0706896551726</v>
      </c>
      <c r="M14746" s="68"/>
      <c r="N14746" s="4"/>
    </row>
    <row r="14747" spans="2:14">
      <c r="B14747" s="59" t="s">
        <v>26019</v>
      </c>
      <c r="C14747" s="7" t="s">
        <v>26020</v>
      </c>
      <c r="I14747" s="64"/>
      <c r="J14747" s="65"/>
      <c r="K14747" s="10"/>
      <c r="L14747" s="21">
        <v>6600.6787356321838</v>
      </c>
      <c r="M14747" s="68"/>
      <c r="N14747" s="4"/>
    </row>
    <row r="14748" spans="2:14">
      <c r="B14748" s="59" t="s">
        <v>26021</v>
      </c>
      <c r="C14748" s="7" t="s">
        <v>26022</v>
      </c>
      <c r="I14748" s="64"/>
      <c r="J14748" s="65"/>
      <c r="K14748" s="10"/>
      <c r="L14748" s="21">
        <v>1694.4465517241379</v>
      </c>
      <c r="M14748" s="68"/>
      <c r="N14748" s="4"/>
    </row>
    <row r="14749" spans="2:14">
      <c r="B14749" s="59" t="s">
        <v>26023</v>
      </c>
      <c r="C14749" s="7" t="s">
        <v>26024</v>
      </c>
      <c r="I14749" s="64"/>
      <c r="J14749" s="65"/>
      <c r="K14749" s="10"/>
      <c r="L14749" s="21">
        <v>2154.2155172413795</v>
      </c>
      <c r="M14749" s="68"/>
      <c r="N14749" s="4"/>
    </row>
    <row r="14750" spans="2:14">
      <c r="B14750" s="59" t="s">
        <v>26025</v>
      </c>
      <c r="C14750" s="7" t="s">
        <v>26026</v>
      </c>
      <c r="I14750" s="64"/>
      <c r="J14750" s="65"/>
      <c r="K14750" s="10"/>
      <c r="L14750" s="21">
        <v>2748.4643678160924</v>
      </c>
      <c r="M14750" s="68"/>
      <c r="N14750" s="4"/>
    </row>
    <row r="14751" spans="2:14">
      <c r="B14751" s="59" t="s">
        <v>38083</v>
      </c>
      <c r="C14751" s="7" t="s">
        <v>40258</v>
      </c>
      <c r="I14751" s="64"/>
      <c r="J14751" s="65"/>
      <c r="K14751" s="10"/>
      <c r="L14751" s="21">
        <v>261.85517241379307</v>
      </c>
      <c r="M14751" s="68"/>
      <c r="N14751" s="4"/>
    </row>
    <row r="14752" spans="2:14">
      <c r="B14752" s="59" t="s">
        <v>38084</v>
      </c>
      <c r="C14752" s="7" t="s">
        <v>40259</v>
      </c>
      <c r="I14752" s="64"/>
      <c r="J14752" s="65"/>
      <c r="K14752" s="10"/>
      <c r="L14752" s="21">
        <v>271.49712643678163</v>
      </c>
      <c r="M14752" s="68"/>
      <c r="N14752" s="4"/>
    </row>
    <row r="14753" spans="2:14">
      <c r="B14753" s="59" t="s">
        <v>38085</v>
      </c>
      <c r="C14753" s="7" t="s">
        <v>40260</v>
      </c>
      <c r="I14753" s="64"/>
      <c r="J14753" s="65"/>
      <c r="K14753" s="10"/>
      <c r="L14753" s="21">
        <v>473.47068965517246</v>
      </c>
      <c r="M14753" s="68"/>
      <c r="N14753" s="4"/>
    </row>
    <row r="14754" spans="2:14">
      <c r="B14754" s="59" t="s">
        <v>38086</v>
      </c>
      <c r="C14754" s="7" t="s">
        <v>40261</v>
      </c>
      <c r="I14754" s="64"/>
      <c r="J14754" s="65"/>
      <c r="K14754" s="10"/>
      <c r="L14754" s="21">
        <v>286.7212643678161</v>
      </c>
      <c r="M14754" s="68"/>
      <c r="N14754" s="4"/>
    </row>
    <row r="14755" spans="2:14">
      <c r="B14755" s="59" t="s">
        <v>38087</v>
      </c>
      <c r="C14755" s="7" t="s">
        <v>40262</v>
      </c>
      <c r="I14755" s="64"/>
      <c r="J14755" s="65"/>
      <c r="K14755" s="10"/>
      <c r="L14755" s="21">
        <v>277.0793103448276</v>
      </c>
      <c r="M14755" s="68"/>
      <c r="N14755" s="4"/>
    </row>
    <row r="14756" spans="2:14">
      <c r="B14756" s="59" t="s">
        <v>38088</v>
      </c>
      <c r="C14756" s="7" t="s">
        <v>40263</v>
      </c>
      <c r="I14756" s="64"/>
      <c r="J14756" s="65"/>
      <c r="K14756" s="10"/>
      <c r="L14756" s="21">
        <v>332.90114942528737</v>
      </c>
      <c r="M14756" s="68"/>
      <c r="N14756" s="4"/>
    </row>
    <row r="14757" spans="2:14">
      <c r="B14757" s="59" t="s">
        <v>38089</v>
      </c>
      <c r="C14757" s="7" t="s">
        <v>40264</v>
      </c>
      <c r="I14757" s="64"/>
      <c r="J14757" s="65"/>
      <c r="K14757" s="10"/>
      <c r="L14757" s="21">
        <v>437.94770114942531</v>
      </c>
      <c r="M14757" s="68"/>
      <c r="N14757" s="4"/>
    </row>
    <row r="14758" spans="2:14">
      <c r="B14758" s="59" t="s">
        <v>38090</v>
      </c>
      <c r="C14758" s="7" t="s">
        <v>40265</v>
      </c>
      <c r="I14758" s="64"/>
      <c r="J14758" s="65"/>
      <c r="K14758" s="10"/>
      <c r="L14758" s="21">
        <v>499.351724137931</v>
      </c>
      <c r="M14758" s="68"/>
      <c r="N14758" s="4"/>
    </row>
    <row r="14759" spans="2:14">
      <c r="B14759" s="59" t="s">
        <v>38091</v>
      </c>
      <c r="C14759" s="7" t="s">
        <v>40266</v>
      </c>
      <c r="I14759" s="64"/>
      <c r="J14759" s="65"/>
      <c r="K14759" s="10"/>
      <c r="L14759" s="21">
        <v>342.54310344827587</v>
      </c>
      <c r="M14759" s="68"/>
      <c r="N14759" s="4"/>
    </row>
    <row r="14760" spans="2:14">
      <c r="B14760" s="59" t="s">
        <v>38092</v>
      </c>
      <c r="C14760" s="7" t="s">
        <v>40267</v>
      </c>
      <c r="I14760" s="64"/>
      <c r="J14760" s="65"/>
      <c r="K14760" s="10"/>
      <c r="L14760" s="21">
        <v>362.33448275862071</v>
      </c>
      <c r="M14760" s="68"/>
      <c r="N14760" s="4"/>
    </row>
    <row r="14761" spans="2:14">
      <c r="B14761" s="59" t="s">
        <v>38093</v>
      </c>
      <c r="C14761" s="7" t="s">
        <v>40268</v>
      </c>
      <c r="I14761" s="64"/>
      <c r="J14761" s="65"/>
      <c r="K14761" s="10"/>
      <c r="L14761" s="21">
        <v>682.04137931034484</v>
      </c>
      <c r="M14761" s="68"/>
      <c r="N14761" s="4"/>
    </row>
    <row r="14762" spans="2:14">
      <c r="B14762" s="59" t="s">
        <v>38094</v>
      </c>
      <c r="C14762" s="7" t="s">
        <v>40269</v>
      </c>
      <c r="I14762" s="64"/>
      <c r="J14762" s="65"/>
      <c r="K14762" s="10"/>
      <c r="L14762" s="21">
        <v>707.41494252873565</v>
      </c>
      <c r="M14762" s="68"/>
      <c r="N14762" s="4"/>
    </row>
    <row r="14763" spans="2:14">
      <c r="B14763" s="59" t="s">
        <v>38095</v>
      </c>
      <c r="C14763" s="7" t="s">
        <v>40270</v>
      </c>
      <c r="I14763" s="64"/>
      <c r="J14763" s="65"/>
      <c r="K14763" s="10"/>
      <c r="L14763" s="21">
        <v>488.1873563218391</v>
      </c>
      <c r="M14763" s="68"/>
      <c r="N14763" s="4"/>
    </row>
    <row r="14764" spans="2:14">
      <c r="B14764" s="59" t="s">
        <v>38096</v>
      </c>
      <c r="C14764" s="7" t="s">
        <v>40271</v>
      </c>
      <c r="I14764" s="64"/>
      <c r="J14764" s="65"/>
      <c r="K14764" s="10"/>
      <c r="L14764" s="21">
        <v>496.30689655172409</v>
      </c>
      <c r="M14764" s="68"/>
      <c r="N14764" s="4"/>
    </row>
    <row r="14765" spans="2:14">
      <c r="B14765" s="59" t="s">
        <v>38097</v>
      </c>
      <c r="C14765" s="7" t="s">
        <v>40272</v>
      </c>
      <c r="I14765" s="64"/>
      <c r="J14765" s="65"/>
      <c r="K14765" s="10"/>
      <c r="L14765" s="21">
        <v>329.34885057471263</v>
      </c>
      <c r="M14765" s="68"/>
      <c r="N14765" s="4"/>
    </row>
    <row r="14766" spans="2:14">
      <c r="B14766" s="59" t="s">
        <v>38098</v>
      </c>
      <c r="C14766" s="7" t="s">
        <v>40273</v>
      </c>
      <c r="I14766" s="64"/>
      <c r="J14766" s="65"/>
      <c r="K14766" s="10"/>
      <c r="L14766" s="21">
        <v>309.55747126436779</v>
      </c>
      <c r="M14766" s="68"/>
      <c r="N14766" s="4"/>
    </row>
    <row r="14767" spans="2:14">
      <c r="B14767" s="59" t="s">
        <v>38099</v>
      </c>
      <c r="C14767" s="7" t="s">
        <v>40274</v>
      </c>
      <c r="I14767" s="64"/>
      <c r="J14767" s="65"/>
      <c r="K14767" s="10"/>
      <c r="L14767" s="21">
        <v>342.54310344827587</v>
      </c>
      <c r="M14767" s="68"/>
      <c r="N14767" s="4"/>
    </row>
    <row r="14768" spans="2:14">
      <c r="B14768" s="59" t="s">
        <v>38100</v>
      </c>
      <c r="C14768" s="7" t="s">
        <v>40275</v>
      </c>
      <c r="I14768" s="64"/>
      <c r="J14768" s="65"/>
      <c r="K14768" s="10"/>
      <c r="L14768" s="21">
        <v>533.85977011494253</v>
      </c>
      <c r="M14768" s="68"/>
      <c r="N14768" s="4"/>
    </row>
    <row r="14769" spans="2:14">
      <c r="B14769" s="59" t="s">
        <v>38101</v>
      </c>
      <c r="C14769" s="7" t="s">
        <v>40276</v>
      </c>
      <c r="I14769" s="64"/>
      <c r="J14769" s="65"/>
      <c r="K14769" s="10"/>
      <c r="L14769" s="21">
        <v>655.14540229885051</v>
      </c>
      <c r="M14769" s="68"/>
      <c r="N14769" s="4"/>
    </row>
    <row r="14770" spans="2:14">
      <c r="B14770" s="59" t="s">
        <v>38102</v>
      </c>
      <c r="C14770" s="7" t="s">
        <v>40277</v>
      </c>
      <c r="I14770" s="64"/>
      <c r="J14770" s="65"/>
      <c r="K14770" s="10"/>
      <c r="L14770" s="21">
        <v>663.26494252873556</v>
      </c>
      <c r="M14770" s="68"/>
      <c r="N14770" s="4"/>
    </row>
    <row r="14771" spans="2:14">
      <c r="B14771" s="59" t="s">
        <v>38103</v>
      </c>
      <c r="C14771" s="7" t="s">
        <v>40278</v>
      </c>
      <c r="I14771" s="64"/>
      <c r="J14771" s="65"/>
      <c r="K14771" s="10"/>
      <c r="L14771" s="21">
        <v>704.87758620689658</v>
      </c>
      <c r="M14771" s="68"/>
      <c r="N14771" s="4"/>
    </row>
    <row r="14772" spans="2:14">
      <c r="B14772" s="59" t="s">
        <v>38104</v>
      </c>
      <c r="C14772" s="7" t="s">
        <v>40279</v>
      </c>
      <c r="I14772" s="64"/>
      <c r="J14772" s="65"/>
      <c r="K14772" s="10"/>
      <c r="L14772" s="21">
        <v>736.34080459770109</v>
      </c>
      <c r="M14772" s="68"/>
      <c r="N14772" s="4"/>
    </row>
    <row r="14773" spans="2:14">
      <c r="B14773" s="59" t="s">
        <v>38105</v>
      </c>
      <c r="C14773" s="7" t="s">
        <v>40280</v>
      </c>
      <c r="I14773" s="64"/>
      <c r="J14773" s="65"/>
      <c r="K14773" s="10"/>
      <c r="L14773" s="21">
        <v>1318.9178160919539</v>
      </c>
      <c r="M14773" s="68"/>
      <c r="N14773" s="4"/>
    </row>
    <row r="14774" spans="2:14">
      <c r="B14774" s="59" t="s">
        <v>38106</v>
      </c>
      <c r="C14774" s="7" t="s">
        <v>40281</v>
      </c>
      <c r="I14774" s="64"/>
      <c r="J14774" s="65"/>
      <c r="K14774" s="10"/>
      <c r="L14774" s="21">
        <v>558.72586206896551</v>
      </c>
      <c r="M14774" s="68"/>
      <c r="N14774" s="4"/>
    </row>
    <row r="14775" spans="2:14">
      <c r="B14775" s="59" t="s">
        <v>38107</v>
      </c>
      <c r="C14775" s="7" t="s">
        <v>40282</v>
      </c>
      <c r="I14775" s="64"/>
      <c r="J14775" s="65"/>
      <c r="K14775" s="10"/>
      <c r="L14775" s="21">
        <v>1087.003448275862</v>
      </c>
      <c r="M14775" s="68"/>
      <c r="N14775" s="4"/>
    </row>
    <row r="14776" spans="2:14">
      <c r="B14776" s="59" t="s">
        <v>38108</v>
      </c>
      <c r="C14776" s="7" t="s">
        <v>40283</v>
      </c>
      <c r="I14776" s="64"/>
      <c r="J14776" s="65"/>
      <c r="K14776" s="10"/>
      <c r="L14776" s="21">
        <v>1017.4798850574713</v>
      </c>
      <c r="M14776" s="68"/>
      <c r="N14776" s="4"/>
    </row>
    <row r="14777" spans="2:14">
      <c r="B14777" s="59" t="s">
        <v>38109</v>
      </c>
      <c r="C14777" s="7" t="s">
        <v>40284</v>
      </c>
      <c r="I14777" s="64"/>
      <c r="J14777" s="65"/>
      <c r="K14777" s="10"/>
      <c r="L14777" s="21">
        <v>1075.8390804597702</v>
      </c>
      <c r="M14777" s="68"/>
      <c r="N14777" s="4"/>
    </row>
    <row r="14778" spans="2:14">
      <c r="B14778" s="59" t="s">
        <v>38110</v>
      </c>
      <c r="C14778" s="7" t="s">
        <v>40285</v>
      </c>
      <c r="I14778" s="64"/>
      <c r="J14778" s="65"/>
      <c r="K14778" s="10"/>
      <c r="L14778" s="21">
        <v>75971.493103448287</v>
      </c>
      <c r="M14778" s="68"/>
      <c r="N14778" s="4"/>
    </row>
    <row r="14779" spans="2:14">
      <c r="B14779" s="59" t="s">
        <v>26027</v>
      </c>
      <c r="C14779" s="7" t="s">
        <v>26028</v>
      </c>
      <c r="I14779" s="64"/>
      <c r="J14779" s="65"/>
      <c r="K14779" s="10"/>
      <c r="L14779" s="21">
        <v>62731.060344827587</v>
      </c>
      <c r="M14779" s="68"/>
      <c r="N14779" s="4"/>
    </row>
    <row r="14780" spans="2:14">
      <c r="B14780" s="59" t="s">
        <v>26029</v>
      </c>
      <c r="C14780" s="7" t="s">
        <v>26030</v>
      </c>
      <c r="I14780" s="64"/>
      <c r="J14780" s="65"/>
      <c r="K14780" s="10"/>
      <c r="L14780" s="21">
        <v>70568.446551724133</v>
      </c>
      <c r="M14780" s="68"/>
      <c r="N14780" s="4"/>
    </row>
    <row r="14781" spans="2:14">
      <c r="B14781" s="59" t="s">
        <v>26031</v>
      </c>
      <c r="C14781" s="7" t="s">
        <v>26032</v>
      </c>
      <c r="I14781" s="64"/>
      <c r="J14781" s="65"/>
      <c r="K14781" s="10"/>
      <c r="L14781" s="21">
        <v>62731.060344827587</v>
      </c>
      <c r="M14781" s="68"/>
      <c r="N14781" s="4"/>
    </row>
    <row r="14782" spans="2:14">
      <c r="B14782" s="59" t="s">
        <v>26033</v>
      </c>
      <c r="C14782" s="7" t="s">
        <v>26034</v>
      </c>
      <c r="I14782" s="64"/>
      <c r="J14782" s="65"/>
      <c r="K14782" s="10"/>
      <c r="L14782" s="21">
        <v>70568.446551724133</v>
      </c>
      <c r="M14782" s="68"/>
      <c r="N14782" s="4"/>
    </row>
    <row r="14783" spans="2:14">
      <c r="B14783" s="59" t="s">
        <v>26035</v>
      </c>
      <c r="C14783" s="7" t="s">
        <v>26036</v>
      </c>
      <c r="I14783" s="64"/>
      <c r="J14783" s="65"/>
      <c r="K14783" s="10"/>
      <c r="L14783" s="21">
        <v>93197.605172413794</v>
      </c>
      <c r="M14783" s="68"/>
      <c r="N14783" s="4"/>
    </row>
    <row r="14784" spans="2:14">
      <c r="B14784" s="59" t="s">
        <v>26037</v>
      </c>
      <c r="C14784" s="7" t="s">
        <v>26038</v>
      </c>
      <c r="I14784" s="64"/>
      <c r="J14784" s="65"/>
      <c r="K14784" s="10"/>
      <c r="L14784" s="21">
        <v>54893.674137931033</v>
      </c>
      <c r="M14784" s="68"/>
      <c r="N14784" s="4"/>
    </row>
    <row r="14785" spans="2:14">
      <c r="B14785" s="59" t="s">
        <v>26039</v>
      </c>
      <c r="C14785" s="7" t="s">
        <v>26040</v>
      </c>
      <c r="I14785" s="64"/>
      <c r="J14785" s="65"/>
      <c r="K14785" s="10"/>
      <c r="L14785" s="21">
        <v>82096.671264367818</v>
      </c>
      <c r="M14785" s="68"/>
      <c r="N14785" s="4"/>
    </row>
    <row r="14786" spans="2:14">
      <c r="B14786" s="59" t="s">
        <v>26041</v>
      </c>
      <c r="C14786" s="7" t="s">
        <v>26042</v>
      </c>
      <c r="I14786" s="64"/>
      <c r="J14786" s="65"/>
      <c r="K14786" s="10"/>
      <c r="L14786" s="21">
        <v>90415.140229885059</v>
      </c>
      <c r="M14786" s="68"/>
      <c r="N14786" s="4"/>
    </row>
    <row r="14787" spans="2:14">
      <c r="B14787" s="59" t="s">
        <v>26043</v>
      </c>
      <c r="C14787" s="7" t="s">
        <v>26044</v>
      </c>
      <c r="I14787" s="64"/>
      <c r="J14787" s="65"/>
      <c r="K14787" s="10"/>
      <c r="L14787" s="21">
        <v>82096.671264367818</v>
      </c>
      <c r="M14787" s="68"/>
      <c r="N14787" s="4"/>
    </row>
    <row r="14788" spans="2:14">
      <c r="B14788" s="59" t="s">
        <v>26045</v>
      </c>
      <c r="C14788" s="7" t="s">
        <v>26046</v>
      </c>
      <c r="I14788" s="64"/>
      <c r="J14788" s="65"/>
      <c r="K14788" s="10"/>
      <c r="L14788" s="21">
        <v>90415.140229885059</v>
      </c>
      <c r="M14788" s="68"/>
      <c r="N14788" s="4"/>
    </row>
    <row r="14789" spans="2:14">
      <c r="B14789" s="59" t="s">
        <v>26047</v>
      </c>
      <c r="C14789" s="7" t="s">
        <v>26048</v>
      </c>
      <c r="I14789" s="64"/>
      <c r="J14789" s="65"/>
      <c r="K14789" s="10"/>
      <c r="L14789" s="21">
        <v>105937.67126436782</v>
      </c>
      <c r="M14789" s="68"/>
      <c r="N14789" s="4"/>
    </row>
    <row r="14790" spans="2:14">
      <c r="B14790" s="59" t="s">
        <v>26049</v>
      </c>
      <c r="C14790" s="7" t="s">
        <v>26050</v>
      </c>
      <c r="I14790" s="64"/>
      <c r="J14790" s="65"/>
      <c r="K14790" s="10"/>
      <c r="L14790" s="21">
        <v>128307.00459770115</v>
      </c>
      <c r="M14790" s="68"/>
      <c r="N14790" s="4"/>
    </row>
    <row r="14791" spans="2:14">
      <c r="B14791" s="59" t="s">
        <v>26051</v>
      </c>
      <c r="C14791" s="7" t="s">
        <v>26052</v>
      </c>
      <c r="I14791" s="64"/>
      <c r="J14791" s="65"/>
      <c r="K14791" s="10"/>
      <c r="L14791" s="21">
        <v>73778.709770114947</v>
      </c>
      <c r="M14791" s="68"/>
      <c r="N14791" s="4"/>
    </row>
    <row r="14792" spans="2:14">
      <c r="B14792" s="59" t="s">
        <v>26053</v>
      </c>
      <c r="C14792" s="7" t="s">
        <v>26054</v>
      </c>
      <c r="I14792" s="64"/>
      <c r="J14792" s="65"/>
      <c r="K14792" s="10"/>
      <c r="L14792" s="21">
        <v>73778.709770114947</v>
      </c>
      <c r="M14792" s="68"/>
      <c r="N14792" s="4"/>
    </row>
    <row r="14793" spans="2:14">
      <c r="B14793" s="59" t="s">
        <v>26055</v>
      </c>
      <c r="C14793" s="7" t="s">
        <v>26056</v>
      </c>
      <c r="I14793" s="64"/>
      <c r="J14793" s="65"/>
      <c r="K14793" s="10"/>
      <c r="L14793" s="21">
        <v>56803.79597701149</v>
      </c>
      <c r="M14793" s="68"/>
      <c r="N14793" s="4"/>
    </row>
    <row r="14794" spans="2:14">
      <c r="B14794" s="59" t="s">
        <v>26057</v>
      </c>
      <c r="C14794" s="7" t="s">
        <v>26058</v>
      </c>
      <c r="I14794" s="64"/>
      <c r="J14794" s="65"/>
      <c r="K14794" s="10"/>
      <c r="L14794" s="21">
        <v>71933.036781609189</v>
      </c>
      <c r="M14794" s="68"/>
      <c r="N14794" s="4"/>
    </row>
    <row r="14795" spans="2:14">
      <c r="B14795" s="59" t="s">
        <v>38111</v>
      </c>
      <c r="C14795" s="7" t="s">
        <v>40286</v>
      </c>
      <c r="I14795" s="64"/>
      <c r="J14795" s="65"/>
      <c r="K14795" s="10"/>
      <c r="L14795" s="21">
        <v>96694.589655172414</v>
      </c>
      <c r="M14795" s="68"/>
      <c r="N14795" s="4"/>
    </row>
    <row r="14796" spans="2:14">
      <c r="B14796" s="59" t="s">
        <v>26059</v>
      </c>
      <c r="C14796" s="7" t="s">
        <v>26060</v>
      </c>
      <c r="I14796" s="64"/>
      <c r="J14796" s="65"/>
      <c r="K14796" s="10"/>
      <c r="L14796" s="21">
        <v>56803.79597701149</v>
      </c>
      <c r="M14796" s="68"/>
      <c r="N14796" s="4"/>
    </row>
    <row r="14797" spans="2:14">
      <c r="B14797" s="59" t="s">
        <v>26061</v>
      </c>
      <c r="C14797" s="7" t="s">
        <v>26062</v>
      </c>
      <c r="I14797" s="64"/>
      <c r="J14797" s="65"/>
      <c r="K14797" s="10"/>
      <c r="L14797" s="21">
        <v>71933.036781609189</v>
      </c>
      <c r="M14797" s="68"/>
      <c r="N14797" s="4"/>
    </row>
    <row r="14798" spans="2:14">
      <c r="B14798" s="59" t="s">
        <v>26063</v>
      </c>
      <c r="C14798" s="7" t="s">
        <v>26064</v>
      </c>
      <c r="I14798" s="64"/>
      <c r="J14798" s="65"/>
      <c r="K14798" s="10"/>
      <c r="L14798" s="21">
        <v>56803.79597701149</v>
      </c>
      <c r="M14798" s="68"/>
      <c r="N14798" s="4"/>
    </row>
    <row r="14799" spans="2:14">
      <c r="B14799" s="59" t="s">
        <v>26065</v>
      </c>
      <c r="C14799" s="7" t="s">
        <v>26066</v>
      </c>
      <c r="I14799" s="64"/>
      <c r="J14799" s="65"/>
      <c r="K14799" s="10"/>
      <c r="L14799" s="21">
        <v>90947.477586206893</v>
      </c>
      <c r="M14799" s="68"/>
      <c r="N14799" s="4"/>
    </row>
    <row r="14800" spans="2:14">
      <c r="B14800" s="59" t="s">
        <v>26067</v>
      </c>
      <c r="C14800" s="7" t="s">
        <v>26068</v>
      </c>
      <c r="I14800" s="64"/>
      <c r="J14800" s="65"/>
      <c r="K14800" s="10"/>
      <c r="L14800" s="21">
        <v>74381.585632183909</v>
      </c>
      <c r="M14800" s="68"/>
      <c r="N14800" s="4"/>
    </row>
    <row r="14801" spans="2:14">
      <c r="B14801" s="59" t="s">
        <v>26069</v>
      </c>
      <c r="C14801" s="7" t="s">
        <v>26070</v>
      </c>
      <c r="I14801" s="64"/>
      <c r="J14801" s="65"/>
      <c r="K14801" s="10"/>
      <c r="L14801" s="21">
        <v>90947.477586206893</v>
      </c>
      <c r="M14801" s="68"/>
      <c r="N14801" s="4"/>
    </row>
    <row r="14802" spans="2:14">
      <c r="B14802" s="59" t="s">
        <v>26071</v>
      </c>
      <c r="C14802" s="7" t="s">
        <v>26072</v>
      </c>
      <c r="I14802" s="64"/>
      <c r="J14802" s="65"/>
      <c r="K14802" s="10"/>
      <c r="L14802" s="21">
        <v>50771.485057471269</v>
      </c>
      <c r="M14802" s="68"/>
      <c r="N14802" s="4"/>
    </row>
    <row r="14803" spans="2:14">
      <c r="B14803" s="59" t="s">
        <v>26073</v>
      </c>
      <c r="C14803" s="7" t="s">
        <v>26074</v>
      </c>
      <c r="I14803" s="64"/>
      <c r="J14803" s="65"/>
      <c r="K14803" s="10"/>
      <c r="L14803" s="21">
        <v>50771.485057471269</v>
      </c>
      <c r="M14803" s="68"/>
      <c r="N14803" s="4"/>
    </row>
    <row r="14804" spans="2:14">
      <c r="B14804" s="59" t="s">
        <v>26075</v>
      </c>
      <c r="C14804" s="7" t="s">
        <v>26076</v>
      </c>
      <c r="I14804" s="64"/>
      <c r="J14804" s="65"/>
      <c r="K14804" s="10"/>
      <c r="L14804" s="21">
        <v>79060.978160919549</v>
      </c>
      <c r="M14804" s="68"/>
      <c r="N14804" s="4"/>
    </row>
    <row r="14805" spans="2:14">
      <c r="B14805" s="59" t="s">
        <v>26077</v>
      </c>
      <c r="C14805" s="7" t="s">
        <v>26078</v>
      </c>
      <c r="I14805" s="64"/>
      <c r="J14805" s="65"/>
      <c r="K14805" s="10"/>
      <c r="L14805" s="21">
        <v>87048.06839080459</v>
      </c>
      <c r="M14805" s="68"/>
      <c r="N14805" s="4"/>
    </row>
    <row r="14806" spans="2:14">
      <c r="B14806" s="59" t="s">
        <v>26079</v>
      </c>
      <c r="C14806" s="7" t="s">
        <v>26080</v>
      </c>
      <c r="I14806" s="64"/>
      <c r="J14806" s="65"/>
      <c r="K14806" s="10"/>
      <c r="L14806" s="21">
        <v>79060.978160919549</v>
      </c>
      <c r="M14806" s="68"/>
      <c r="N14806" s="4"/>
    </row>
    <row r="14807" spans="2:14">
      <c r="B14807" s="59" t="s">
        <v>26081</v>
      </c>
      <c r="C14807" s="7" t="s">
        <v>26082</v>
      </c>
      <c r="I14807" s="64"/>
      <c r="J14807" s="65"/>
      <c r="K14807" s="10"/>
      <c r="L14807" s="21">
        <v>87048.06839080459</v>
      </c>
      <c r="M14807" s="68"/>
      <c r="N14807" s="4"/>
    </row>
    <row r="14808" spans="2:14">
      <c r="B14808" s="59" t="s">
        <v>26083</v>
      </c>
      <c r="C14808" s="7" t="s">
        <v>26084</v>
      </c>
      <c r="I14808" s="64"/>
      <c r="J14808" s="65"/>
      <c r="K14808" s="10"/>
      <c r="L14808" s="21">
        <v>89402.227586206893</v>
      </c>
      <c r="M14808" s="68"/>
      <c r="N14808" s="4"/>
    </row>
    <row r="14809" spans="2:14">
      <c r="B14809" s="59" t="s">
        <v>26085</v>
      </c>
      <c r="C14809" s="7" t="s">
        <v>26086</v>
      </c>
      <c r="I14809" s="64"/>
      <c r="J14809" s="65"/>
      <c r="K14809" s="10"/>
      <c r="L14809" s="21">
        <v>100793.43505747126</v>
      </c>
      <c r="M14809" s="68"/>
      <c r="N14809" s="4"/>
    </row>
    <row r="14810" spans="2:14">
      <c r="B14810" s="59" t="s">
        <v>38112</v>
      </c>
      <c r="C14810" s="7" t="s">
        <v>40287</v>
      </c>
      <c r="I14810" s="64"/>
      <c r="J14810" s="65"/>
      <c r="K14810" s="10"/>
      <c r="L14810" s="21">
        <v>90855.117816091952</v>
      </c>
      <c r="M14810" s="68"/>
      <c r="N14810" s="4"/>
    </row>
    <row r="14811" spans="2:14">
      <c r="B14811" s="59" t="s">
        <v>38113</v>
      </c>
      <c r="C14811" s="7" t="s">
        <v>40288</v>
      </c>
      <c r="I14811" s="64"/>
      <c r="J14811" s="65"/>
      <c r="K14811" s="10"/>
      <c r="L14811" s="21">
        <v>100793.43505747126</v>
      </c>
      <c r="M14811" s="68"/>
      <c r="N14811" s="4"/>
    </row>
    <row r="14812" spans="2:14">
      <c r="B14812" s="59" t="s">
        <v>26087</v>
      </c>
      <c r="C14812" s="7" t="s">
        <v>26088</v>
      </c>
      <c r="I14812" s="64"/>
      <c r="J14812" s="65"/>
      <c r="K14812" s="10"/>
      <c r="L14812" s="21">
        <v>62282.963218390803</v>
      </c>
      <c r="M14812" s="68"/>
      <c r="N14812" s="4"/>
    </row>
    <row r="14813" spans="2:14">
      <c r="B14813" s="59" t="s">
        <v>26089</v>
      </c>
      <c r="C14813" s="7" t="s">
        <v>26090</v>
      </c>
      <c r="I14813" s="64"/>
      <c r="J14813" s="65"/>
      <c r="K14813" s="10"/>
      <c r="L14813" s="21">
        <v>62282.963218390803</v>
      </c>
      <c r="M14813" s="68"/>
      <c r="N14813" s="4"/>
    </row>
    <row r="14814" spans="2:14">
      <c r="B14814" s="59" t="s">
        <v>26091</v>
      </c>
      <c r="C14814" s="7" t="s">
        <v>26092</v>
      </c>
      <c r="I14814" s="64"/>
      <c r="J14814" s="65"/>
      <c r="K14814" s="10"/>
      <c r="L14814" s="21">
        <v>74211.582758620687</v>
      </c>
      <c r="M14814" s="68"/>
      <c r="N14814" s="4"/>
    </row>
    <row r="14815" spans="2:14">
      <c r="B14815" s="59" t="s">
        <v>26093</v>
      </c>
      <c r="C14815" s="7" t="s">
        <v>26094</v>
      </c>
      <c r="I14815" s="64"/>
      <c r="J14815" s="65"/>
      <c r="K14815" s="10"/>
      <c r="L14815" s="21">
        <v>87833.126436781618</v>
      </c>
      <c r="M14815" s="68"/>
      <c r="N14815" s="4"/>
    </row>
    <row r="14816" spans="2:14">
      <c r="B14816" s="59" t="s">
        <v>26095</v>
      </c>
      <c r="C14816" s="7" t="s">
        <v>26096</v>
      </c>
      <c r="I14816" s="64"/>
      <c r="J14816" s="65"/>
      <c r="K14816" s="10"/>
      <c r="L14816" s="21">
        <v>74211.582758620687</v>
      </c>
      <c r="M14816" s="68"/>
      <c r="N14816" s="4"/>
    </row>
    <row r="14817" spans="2:14">
      <c r="B14817" s="59" t="s">
        <v>26097</v>
      </c>
      <c r="C14817" s="7" t="s">
        <v>26098</v>
      </c>
      <c r="I14817" s="64"/>
      <c r="J14817" s="65"/>
      <c r="K14817" s="10"/>
      <c r="L14817" s="21">
        <v>87833.126436781618</v>
      </c>
      <c r="M14817" s="68"/>
      <c r="N14817" s="4"/>
    </row>
    <row r="14818" spans="2:14">
      <c r="B14818" s="59" t="s">
        <v>26099</v>
      </c>
      <c r="C14818" s="7" t="s">
        <v>26100</v>
      </c>
      <c r="I14818" s="64"/>
      <c r="J14818" s="65"/>
      <c r="K14818" s="10"/>
      <c r="L14818" s="21">
        <v>74211.582758620687</v>
      </c>
      <c r="M14818" s="68"/>
      <c r="N14818" s="4"/>
    </row>
    <row r="14819" spans="2:14">
      <c r="B14819" s="59" t="s">
        <v>26101</v>
      </c>
      <c r="C14819" s="7" t="s">
        <v>26102</v>
      </c>
      <c r="I14819" s="64"/>
      <c r="J14819" s="65"/>
      <c r="K14819" s="10"/>
      <c r="L14819" s="21">
        <v>103355.15000000001</v>
      </c>
      <c r="M14819" s="68"/>
      <c r="N14819" s="4"/>
    </row>
    <row r="14820" spans="2:14">
      <c r="B14820" s="59" t="s">
        <v>26103</v>
      </c>
      <c r="C14820" s="7" t="s">
        <v>26104</v>
      </c>
      <c r="I14820" s="64"/>
      <c r="J14820" s="65"/>
      <c r="K14820" s="10"/>
      <c r="L14820" s="21">
        <v>60590.546551724139</v>
      </c>
      <c r="M14820" s="68"/>
      <c r="N14820" s="4"/>
    </row>
    <row r="14821" spans="2:14">
      <c r="B14821" s="59" t="s">
        <v>26105</v>
      </c>
      <c r="C14821" s="7" t="s">
        <v>26106</v>
      </c>
      <c r="I14821" s="64"/>
      <c r="J14821" s="65"/>
      <c r="K14821" s="10"/>
      <c r="L14821" s="21">
        <v>60590.546551724139</v>
      </c>
      <c r="M14821" s="68"/>
      <c r="N14821" s="4"/>
    </row>
    <row r="14822" spans="2:14">
      <c r="B14822" s="59" t="s">
        <v>26107</v>
      </c>
      <c r="C14822" s="7" t="s">
        <v>26108</v>
      </c>
      <c r="I14822" s="64"/>
      <c r="J14822" s="65"/>
      <c r="K14822" s="10"/>
      <c r="L14822" s="21">
        <v>92106.541954022992</v>
      </c>
      <c r="M14822" s="68"/>
      <c r="N14822" s="4"/>
    </row>
    <row r="14823" spans="2:14">
      <c r="B14823" s="59" t="s">
        <v>26109</v>
      </c>
      <c r="C14823" s="7" t="s">
        <v>26110</v>
      </c>
      <c r="I14823" s="64"/>
      <c r="J14823" s="65"/>
      <c r="K14823" s="10"/>
      <c r="L14823" s="21">
        <v>100573.19252873564</v>
      </c>
      <c r="M14823" s="68"/>
      <c r="N14823" s="4"/>
    </row>
    <row r="14824" spans="2:14">
      <c r="B14824" s="59" t="s">
        <v>26111</v>
      </c>
      <c r="C14824" s="7" t="s">
        <v>26112</v>
      </c>
      <c r="I14824" s="64"/>
      <c r="J14824" s="65"/>
      <c r="K14824" s="10"/>
      <c r="L14824" s="21">
        <v>125700.12471264368</v>
      </c>
      <c r="M14824" s="68"/>
      <c r="N14824" s="4"/>
    </row>
    <row r="14825" spans="2:14">
      <c r="B14825" s="59" t="s">
        <v>26113</v>
      </c>
      <c r="C14825" s="7" t="s">
        <v>26114</v>
      </c>
      <c r="I14825" s="64"/>
      <c r="J14825" s="65"/>
      <c r="K14825" s="10"/>
      <c r="L14825" s="21">
        <v>92106.541954022992</v>
      </c>
      <c r="M14825" s="68"/>
      <c r="N14825" s="4"/>
    </row>
    <row r="14826" spans="2:14">
      <c r="B14826" s="59" t="s">
        <v>26115</v>
      </c>
      <c r="C14826" s="7" t="s">
        <v>26116</v>
      </c>
      <c r="I14826" s="64"/>
      <c r="J14826" s="65"/>
      <c r="K14826" s="10"/>
      <c r="L14826" s="21">
        <v>100573.19252873564</v>
      </c>
      <c r="M14826" s="68"/>
      <c r="N14826" s="4"/>
    </row>
    <row r="14827" spans="2:14">
      <c r="B14827" s="59" t="s">
        <v>26117</v>
      </c>
      <c r="C14827" s="7" t="s">
        <v>26118</v>
      </c>
      <c r="I14827" s="64"/>
      <c r="J14827" s="65"/>
      <c r="K14827" s="10"/>
      <c r="L14827" s="21">
        <v>116096.73850574714</v>
      </c>
      <c r="M14827" s="68"/>
      <c r="N14827" s="4"/>
    </row>
    <row r="14828" spans="2:14">
      <c r="B14828" s="59" t="s">
        <v>38114</v>
      </c>
      <c r="C14828" s="7" t="s">
        <v>40289</v>
      </c>
      <c r="I14828" s="64"/>
      <c r="J14828" s="65"/>
      <c r="K14828" s="10"/>
      <c r="L14828" s="21">
        <v>112527.18563218392</v>
      </c>
      <c r="M14828" s="68"/>
      <c r="N14828" s="4"/>
    </row>
    <row r="14829" spans="2:14">
      <c r="B14829" s="59" t="s">
        <v>26119</v>
      </c>
      <c r="C14829" s="7" t="s">
        <v>26120</v>
      </c>
      <c r="I14829" s="64"/>
      <c r="J14829" s="65"/>
      <c r="K14829" s="10"/>
      <c r="L14829" s="21">
        <v>83640.90632183908</v>
      </c>
      <c r="M14829" s="68"/>
      <c r="N14829" s="4"/>
    </row>
    <row r="14830" spans="2:14">
      <c r="B14830" s="59" t="s">
        <v>26121</v>
      </c>
      <c r="C14830" s="7" t="s">
        <v>26122</v>
      </c>
      <c r="I14830" s="64"/>
      <c r="J14830" s="65"/>
      <c r="K14830" s="10"/>
      <c r="L14830" s="21">
        <v>83640.90632183908</v>
      </c>
      <c r="M14830" s="68"/>
      <c r="N14830" s="4"/>
    </row>
    <row r="14831" spans="2:14">
      <c r="B14831" s="59" t="s">
        <v>26123</v>
      </c>
      <c r="C14831" s="7" t="s">
        <v>26124</v>
      </c>
      <c r="I14831" s="64"/>
      <c r="J14831" s="65"/>
      <c r="K14831" s="10"/>
      <c r="L14831" s="21">
        <v>64220.488505747126</v>
      </c>
      <c r="M14831" s="68"/>
      <c r="N14831" s="4"/>
    </row>
    <row r="14832" spans="2:14">
      <c r="B14832" s="59" t="s">
        <v>26125</v>
      </c>
      <c r="C14832" s="7" t="s">
        <v>26126</v>
      </c>
      <c r="I14832" s="64"/>
      <c r="J14832" s="65"/>
      <c r="K14832" s="10"/>
      <c r="L14832" s="21">
        <v>61316.230459770115</v>
      </c>
      <c r="M14832" s="68"/>
      <c r="N14832" s="4"/>
    </row>
    <row r="14833" spans="2:14">
      <c r="B14833" s="59" t="s">
        <v>26127</v>
      </c>
      <c r="C14833" s="7" t="s">
        <v>26128</v>
      </c>
      <c r="I14833" s="64"/>
      <c r="J14833" s="65"/>
      <c r="K14833" s="10"/>
      <c r="L14833" s="21">
        <v>64220.488505747126</v>
      </c>
      <c r="M14833" s="68"/>
      <c r="N14833" s="4"/>
    </row>
    <row r="14834" spans="2:14">
      <c r="B14834" s="59" t="s">
        <v>26129</v>
      </c>
      <c r="C14834" s="7" t="s">
        <v>26130</v>
      </c>
      <c r="I14834" s="64"/>
      <c r="J14834" s="65"/>
      <c r="K14834" s="10"/>
      <c r="L14834" s="21">
        <v>61316.230459770115</v>
      </c>
      <c r="M14834" s="68"/>
      <c r="N14834" s="4"/>
    </row>
    <row r="14835" spans="2:14">
      <c r="B14835" s="59" t="s">
        <v>26131</v>
      </c>
      <c r="C14835" s="7" t="s">
        <v>26132</v>
      </c>
      <c r="I14835" s="64"/>
      <c r="J14835" s="65"/>
      <c r="K14835" s="10"/>
      <c r="L14835" s="21">
        <v>84876.091379310354</v>
      </c>
      <c r="M14835" s="68"/>
      <c r="N14835" s="4"/>
    </row>
    <row r="14836" spans="2:14">
      <c r="B14836" s="59" t="s">
        <v>26133</v>
      </c>
      <c r="C14836" s="7" t="s">
        <v>26134</v>
      </c>
      <c r="I14836" s="64"/>
      <c r="J14836" s="65"/>
      <c r="K14836" s="10"/>
      <c r="L14836" s="21">
        <v>68820.208045977008</v>
      </c>
      <c r="M14836" s="68"/>
      <c r="N14836" s="4"/>
    </row>
    <row r="14837" spans="2:14">
      <c r="B14837" s="59" t="s">
        <v>26135</v>
      </c>
      <c r="C14837" s="7" t="s">
        <v>26136</v>
      </c>
      <c r="I14837" s="64"/>
      <c r="J14837" s="65"/>
      <c r="K14837" s="10"/>
      <c r="L14837" s="21">
        <v>68820.208045977008</v>
      </c>
      <c r="M14837" s="68"/>
      <c r="N14837" s="4"/>
    </row>
    <row r="14838" spans="2:14">
      <c r="B14838" s="59" t="s">
        <v>26137</v>
      </c>
      <c r="C14838" s="7" t="s">
        <v>26138</v>
      </c>
      <c r="I14838" s="64"/>
      <c r="J14838" s="65"/>
      <c r="K14838" s="10"/>
      <c r="L14838" s="21">
        <v>76960.55459770115</v>
      </c>
      <c r="M14838" s="68"/>
      <c r="N14838" s="4"/>
    </row>
    <row r="14839" spans="2:14">
      <c r="B14839" s="59" t="s">
        <v>26139</v>
      </c>
      <c r="C14839" s="7" t="s">
        <v>26140</v>
      </c>
      <c r="I14839" s="64"/>
      <c r="J14839" s="65"/>
      <c r="K14839" s="10"/>
      <c r="L14839" s="21">
        <v>82093.118965517249</v>
      </c>
      <c r="M14839" s="68"/>
      <c r="N14839" s="4"/>
    </row>
    <row r="14840" spans="2:14">
      <c r="B14840" s="59" t="s">
        <v>26141</v>
      </c>
      <c r="C14840" s="7" t="s">
        <v>26142</v>
      </c>
      <c r="I14840" s="64"/>
      <c r="J14840" s="65"/>
      <c r="K14840" s="10"/>
      <c r="L14840" s="21">
        <v>76960.55459770115</v>
      </c>
      <c r="M14840" s="68"/>
      <c r="N14840" s="4"/>
    </row>
    <row r="14841" spans="2:14">
      <c r="B14841" s="59" t="s">
        <v>26143</v>
      </c>
      <c r="C14841" s="7" t="s">
        <v>26144</v>
      </c>
      <c r="I14841" s="64"/>
      <c r="J14841" s="65"/>
      <c r="K14841" s="10"/>
      <c r="L14841" s="21">
        <v>82093.118965517249</v>
      </c>
      <c r="M14841" s="68"/>
      <c r="N14841" s="4"/>
    </row>
    <row r="14842" spans="2:14">
      <c r="B14842" s="59" t="s">
        <v>26145</v>
      </c>
      <c r="C14842" s="7" t="s">
        <v>26146</v>
      </c>
      <c r="I14842" s="64"/>
      <c r="J14842" s="65"/>
      <c r="K14842" s="10"/>
      <c r="L14842" s="21">
        <v>97616.157471264363</v>
      </c>
      <c r="M14842" s="68"/>
      <c r="N14842" s="4"/>
    </row>
    <row r="14843" spans="2:14">
      <c r="B14843" s="59" t="s">
        <v>26147</v>
      </c>
      <c r="C14843" s="7" t="s">
        <v>26148</v>
      </c>
      <c r="I14843" s="64"/>
      <c r="J14843" s="65"/>
      <c r="K14843" s="10"/>
      <c r="L14843" s="21">
        <v>71829.005172413788</v>
      </c>
      <c r="M14843" s="68"/>
      <c r="N14843" s="4"/>
    </row>
    <row r="14844" spans="2:14">
      <c r="B14844" s="59" t="s">
        <v>26149</v>
      </c>
      <c r="C14844" s="7" t="s">
        <v>26150</v>
      </c>
      <c r="I14844" s="64"/>
      <c r="J14844" s="65"/>
      <c r="K14844" s="10"/>
      <c r="L14844" s="21">
        <v>71829.005172413788</v>
      </c>
      <c r="M14844" s="68"/>
      <c r="N14844" s="4"/>
    </row>
    <row r="14845" spans="2:14">
      <c r="B14845" s="59" t="s">
        <v>26151</v>
      </c>
      <c r="C14845" s="7" t="s">
        <v>26152</v>
      </c>
      <c r="I14845" s="64"/>
      <c r="J14845" s="65"/>
      <c r="K14845" s="10"/>
      <c r="L14845" s="21">
        <v>62185.021264367817</v>
      </c>
      <c r="M14845" s="68"/>
      <c r="N14845" s="4"/>
    </row>
    <row r="14846" spans="2:14">
      <c r="B14846" s="59" t="s">
        <v>26153</v>
      </c>
      <c r="C14846" s="7" t="s">
        <v>26154</v>
      </c>
      <c r="I14846" s="64"/>
      <c r="J14846" s="65"/>
      <c r="K14846" s="10"/>
      <c r="L14846" s="21">
        <v>71933.036781609189</v>
      </c>
      <c r="M14846" s="68"/>
      <c r="N14846" s="4"/>
    </row>
    <row r="14847" spans="2:14">
      <c r="B14847" s="59" t="s">
        <v>26155</v>
      </c>
      <c r="C14847" s="7" t="s">
        <v>26156</v>
      </c>
      <c r="I14847" s="64"/>
      <c r="J14847" s="65"/>
      <c r="K14847" s="10"/>
      <c r="L14847" s="21">
        <v>62185.021264367817</v>
      </c>
      <c r="M14847" s="68"/>
      <c r="N14847" s="4"/>
    </row>
    <row r="14848" spans="2:14">
      <c r="B14848" s="59" t="s">
        <v>26157</v>
      </c>
      <c r="C14848" s="7" t="s">
        <v>26158</v>
      </c>
      <c r="I14848" s="64"/>
      <c r="J14848" s="65"/>
      <c r="K14848" s="10"/>
      <c r="L14848" s="21">
        <v>71933.036781609189</v>
      </c>
      <c r="M14848" s="68"/>
      <c r="N14848" s="4"/>
    </row>
    <row r="14849" spans="2:14">
      <c r="B14849" s="59" t="s">
        <v>26159</v>
      </c>
      <c r="C14849" s="7" t="s">
        <v>26160</v>
      </c>
      <c r="I14849" s="64"/>
      <c r="J14849" s="65"/>
      <c r="K14849" s="10"/>
      <c r="L14849" s="21">
        <v>81709.470689655165</v>
      </c>
      <c r="M14849" s="68"/>
      <c r="N14849" s="4"/>
    </row>
    <row r="14850" spans="2:14">
      <c r="B14850" s="59" t="s">
        <v>26161</v>
      </c>
      <c r="C14850" s="7" t="s">
        <v>26162</v>
      </c>
      <c r="I14850" s="64"/>
      <c r="J14850" s="65"/>
      <c r="K14850" s="10"/>
      <c r="L14850" s="21">
        <v>68820.208045977008</v>
      </c>
      <c r="M14850" s="68"/>
      <c r="N14850" s="4"/>
    </row>
    <row r="14851" spans="2:14">
      <c r="B14851" s="59" t="s">
        <v>26163</v>
      </c>
      <c r="C14851" s="7" t="s">
        <v>26162</v>
      </c>
      <c r="I14851" s="64"/>
      <c r="J14851" s="65"/>
      <c r="K14851" s="10"/>
      <c r="L14851" s="21">
        <v>68820.208045977008</v>
      </c>
      <c r="M14851" s="68"/>
      <c r="N14851" s="4"/>
    </row>
    <row r="14852" spans="2:14">
      <c r="B14852" s="59" t="s">
        <v>26164</v>
      </c>
      <c r="C14852" s="7" t="s">
        <v>26165</v>
      </c>
      <c r="I14852" s="64"/>
      <c r="J14852" s="65"/>
      <c r="K14852" s="10"/>
      <c r="L14852" s="21">
        <v>74925.087356321834</v>
      </c>
      <c r="M14852" s="68"/>
      <c r="N14852" s="4"/>
    </row>
    <row r="14853" spans="2:14">
      <c r="B14853" s="59" t="s">
        <v>26166</v>
      </c>
      <c r="C14853" s="7" t="s">
        <v>26167</v>
      </c>
      <c r="I14853" s="64"/>
      <c r="J14853" s="65"/>
      <c r="K14853" s="10"/>
      <c r="L14853" s="21">
        <v>82216.941954022986</v>
      </c>
      <c r="M14853" s="68"/>
      <c r="N14853" s="4"/>
    </row>
    <row r="14854" spans="2:14">
      <c r="B14854" s="59" t="s">
        <v>26168</v>
      </c>
      <c r="C14854" s="7" t="s">
        <v>26169</v>
      </c>
      <c r="I14854" s="64"/>
      <c r="J14854" s="65"/>
      <c r="K14854" s="10"/>
      <c r="L14854" s="21">
        <v>74925.087356321834</v>
      </c>
      <c r="M14854" s="68"/>
      <c r="N14854" s="4"/>
    </row>
    <row r="14855" spans="2:14">
      <c r="B14855" s="59" t="s">
        <v>26170</v>
      </c>
      <c r="C14855" s="7" t="s">
        <v>26171</v>
      </c>
      <c r="I14855" s="64"/>
      <c r="J14855" s="65"/>
      <c r="K14855" s="10"/>
      <c r="L14855" s="21">
        <v>82216.941954022986</v>
      </c>
      <c r="M14855" s="68"/>
      <c r="N14855" s="4"/>
    </row>
    <row r="14856" spans="2:14">
      <c r="B14856" s="59" t="s">
        <v>26172</v>
      </c>
      <c r="C14856" s="7" t="s">
        <v>26173</v>
      </c>
      <c r="I14856" s="64"/>
      <c r="J14856" s="65"/>
      <c r="K14856" s="10"/>
      <c r="L14856" s="21">
        <v>94449.536781609189</v>
      </c>
      <c r="M14856" s="68"/>
      <c r="N14856" s="4"/>
    </row>
    <row r="14857" spans="2:14">
      <c r="B14857" s="59" t="s">
        <v>26174</v>
      </c>
      <c r="C14857" s="7" t="s">
        <v>26175</v>
      </c>
      <c r="I14857" s="64"/>
      <c r="J14857" s="65"/>
      <c r="K14857" s="10"/>
      <c r="L14857" s="21">
        <v>67633.74022988505</v>
      </c>
      <c r="M14857" s="68"/>
      <c r="N14857" s="4"/>
    </row>
    <row r="14858" spans="2:14">
      <c r="B14858" s="59" t="s">
        <v>26176</v>
      </c>
      <c r="C14858" s="7" t="s">
        <v>26177</v>
      </c>
      <c r="I14858" s="64"/>
      <c r="J14858" s="65"/>
      <c r="K14858" s="10"/>
      <c r="L14858" s="21">
        <v>67633.74022988505</v>
      </c>
      <c r="M14858" s="68"/>
      <c r="N14858" s="4"/>
    </row>
    <row r="14859" spans="2:14">
      <c r="B14859" s="59" t="s">
        <v>38115</v>
      </c>
      <c r="C14859" s="7" t="s">
        <v>40290</v>
      </c>
      <c r="I14859" s="64"/>
      <c r="J14859" s="65"/>
      <c r="K14859" s="10"/>
      <c r="L14859" s="21">
        <v>82112.402873563216</v>
      </c>
      <c r="M14859" s="68"/>
      <c r="N14859" s="4"/>
    </row>
    <row r="14860" spans="2:14">
      <c r="B14860" s="59" t="s">
        <v>26178</v>
      </c>
      <c r="C14860" s="7" t="s">
        <v>26179</v>
      </c>
      <c r="I14860" s="64"/>
      <c r="J14860" s="65"/>
      <c r="K14860" s="10"/>
      <c r="L14860" s="21">
        <v>76174.989080459767</v>
      </c>
      <c r="M14860" s="68"/>
      <c r="N14860" s="4"/>
    </row>
    <row r="14861" spans="2:14">
      <c r="B14861" s="59" t="s">
        <v>26180</v>
      </c>
      <c r="C14861" s="7" t="s">
        <v>26181</v>
      </c>
      <c r="I14861" s="64"/>
      <c r="J14861" s="65"/>
      <c r="K14861" s="10"/>
      <c r="L14861" s="21">
        <v>82128.641954022984</v>
      </c>
      <c r="M14861" s="68"/>
      <c r="N14861" s="4"/>
    </row>
    <row r="14862" spans="2:14">
      <c r="B14862" s="59" t="s">
        <v>26182</v>
      </c>
      <c r="C14862" s="7" t="s">
        <v>26183</v>
      </c>
      <c r="I14862" s="64"/>
      <c r="J14862" s="65"/>
      <c r="K14862" s="10"/>
      <c r="L14862" s="21">
        <v>76174.989080459767</v>
      </c>
      <c r="M14862" s="68"/>
      <c r="N14862" s="4"/>
    </row>
    <row r="14863" spans="2:14">
      <c r="B14863" s="59" t="s">
        <v>26184</v>
      </c>
      <c r="C14863" s="7" t="s">
        <v>26185</v>
      </c>
      <c r="I14863" s="64"/>
      <c r="J14863" s="65"/>
      <c r="K14863" s="10"/>
      <c r="L14863" s="21">
        <v>82128.641954022984</v>
      </c>
      <c r="M14863" s="68"/>
      <c r="N14863" s="4"/>
    </row>
    <row r="14864" spans="2:14">
      <c r="B14864" s="59" t="s">
        <v>26186</v>
      </c>
      <c r="C14864" s="7" t="s">
        <v>26187</v>
      </c>
      <c r="I14864" s="64"/>
      <c r="J14864" s="65"/>
      <c r="K14864" s="10"/>
      <c r="L14864" s="21">
        <v>96899.608045977016</v>
      </c>
      <c r="M14864" s="68"/>
      <c r="N14864" s="4"/>
    </row>
    <row r="14865" spans="2:14">
      <c r="B14865" s="59" t="s">
        <v>26188</v>
      </c>
      <c r="C14865" s="7" t="s">
        <v>26189</v>
      </c>
      <c r="I14865" s="64"/>
      <c r="J14865" s="65"/>
      <c r="K14865" s="10"/>
      <c r="L14865" s="21">
        <v>68820.208045977008</v>
      </c>
      <c r="M14865" s="68"/>
      <c r="N14865" s="4"/>
    </row>
    <row r="14866" spans="2:14">
      <c r="B14866" s="59" t="s">
        <v>26190</v>
      </c>
      <c r="C14866" s="7" t="s">
        <v>26191</v>
      </c>
      <c r="I14866" s="64"/>
      <c r="J14866" s="65"/>
      <c r="K14866" s="10"/>
      <c r="L14866" s="21">
        <v>68820.208045977008</v>
      </c>
      <c r="M14866" s="68"/>
      <c r="N14866" s="4"/>
    </row>
    <row r="14867" spans="2:14">
      <c r="B14867" s="59" t="s">
        <v>26192</v>
      </c>
      <c r="C14867" s="7" t="s">
        <v>26193</v>
      </c>
      <c r="I14867" s="64"/>
      <c r="J14867" s="65"/>
      <c r="K14867" s="10"/>
      <c r="L14867" s="21">
        <v>88915.055172413791</v>
      </c>
      <c r="M14867" s="68"/>
      <c r="N14867" s="4"/>
    </row>
    <row r="14868" spans="2:14">
      <c r="B14868" s="59" t="s">
        <v>26194</v>
      </c>
      <c r="C14868" s="7" t="s">
        <v>26195</v>
      </c>
      <c r="I14868" s="64"/>
      <c r="J14868" s="65"/>
      <c r="K14868" s="10"/>
      <c r="L14868" s="21">
        <v>94869.215517241377</v>
      </c>
      <c r="M14868" s="68"/>
      <c r="N14868" s="4"/>
    </row>
    <row r="14869" spans="2:14">
      <c r="B14869" s="59" t="s">
        <v>26196</v>
      </c>
      <c r="C14869" s="7" t="s">
        <v>26197</v>
      </c>
      <c r="I14869" s="64"/>
      <c r="J14869" s="65"/>
      <c r="K14869" s="10"/>
      <c r="L14869" s="21">
        <v>88915.055172413791</v>
      </c>
      <c r="M14869" s="68"/>
      <c r="N14869" s="4"/>
    </row>
    <row r="14870" spans="2:14">
      <c r="B14870" s="59" t="s">
        <v>26198</v>
      </c>
      <c r="C14870" s="7" t="s">
        <v>26199</v>
      </c>
      <c r="I14870" s="64"/>
      <c r="J14870" s="65"/>
      <c r="K14870" s="10"/>
      <c r="L14870" s="21">
        <v>94869.215517241377</v>
      </c>
      <c r="M14870" s="68"/>
      <c r="N14870" s="4"/>
    </row>
    <row r="14871" spans="2:14">
      <c r="B14871" s="59" t="s">
        <v>26200</v>
      </c>
      <c r="C14871" s="7" t="s">
        <v>26201</v>
      </c>
      <c r="I14871" s="64"/>
      <c r="J14871" s="65"/>
      <c r="K14871" s="10"/>
      <c r="L14871" s="21">
        <v>109639.67413793103</v>
      </c>
      <c r="M14871" s="68"/>
      <c r="N14871" s="4"/>
    </row>
    <row r="14872" spans="2:14">
      <c r="B14872" s="59" t="s">
        <v>26202</v>
      </c>
      <c r="C14872" s="7" t="s">
        <v>26203</v>
      </c>
      <c r="I14872" s="64"/>
      <c r="J14872" s="65"/>
      <c r="K14872" s="10"/>
      <c r="L14872" s="21">
        <v>82961.402298850575</v>
      </c>
      <c r="M14872" s="68"/>
      <c r="N14872" s="4"/>
    </row>
    <row r="14873" spans="2:14">
      <c r="B14873" s="59" t="s">
        <v>26204</v>
      </c>
      <c r="C14873" s="7" t="s">
        <v>26205</v>
      </c>
      <c r="I14873" s="64"/>
      <c r="J14873" s="65"/>
      <c r="K14873" s="10"/>
      <c r="L14873" s="21">
        <v>82961.402298850575</v>
      </c>
      <c r="M14873" s="68"/>
      <c r="N14873" s="4"/>
    </row>
    <row r="14874" spans="2:14">
      <c r="B14874" s="59" t="s">
        <v>26206</v>
      </c>
      <c r="C14874" s="7" t="s">
        <v>26207</v>
      </c>
      <c r="I14874" s="64"/>
      <c r="J14874" s="65"/>
      <c r="K14874" s="10"/>
      <c r="L14874" s="21">
        <v>76260.751724137939</v>
      </c>
      <c r="M14874" s="68"/>
      <c r="N14874" s="4"/>
    </row>
    <row r="14875" spans="2:14">
      <c r="B14875" s="59" t="s">
        <v>26208</v>
      </c>
      <c r="C14875" s="7" t="s">
        <v>26209</v>
      </c>
      <c r="I14875" s="64"/>
      <c r="J14875" s="65"/>
      <c r="K14875" s="10"/>
      <c r="L14875" s="21">
        <v>82128.641954022984</v>
      </c>
      <c r="M14875" s="68"/>
      <c r="N14875" s="4"/>
    </row>
    <row r="14876" spans="2:14">
      <c r="B14876" s="59" t="s">
        <v>38116</v>
      </c>
      <c r="C14876" s="7" t="s">
        <v>40291</v>
      </c>
      <c r="I14876" s="64"/>
      <c r="J14876" s="65"/>
      <c r="K14876" s="10"/>
      <c r="L14876" s="21">
        <v>102940.54597701148</v>
      </c>
      <c r="M14876" s="68"/>
      <c r="N14876" s="4"/>
    </row>
    <row r="14877" spans="2:14">
      <c r="B14877" s="59" t="s">
        <v>26210</v>
      </c>
      <c r="C14877" s="7" t="s">
        <v>26211</v>
      </c>
      <c r="I14877" s="64"/>
      <c r="J14877" s="65"/>
      <c r="K14877" s="10"/>
      <c r="L14877" s="21">
        <v>121861.61206896551</v>
      </c>
      <c r="M14877" s="68"/>
      <c r="N14877" s="4"/>
    </row>
    <row r="14878" spans="2:14">
      <c r="B14878" s="59" t="s">
        <v>38117</v>
      </c>
      <c r="C14878" s="7" t="s">
        <v>40291</v>
      </c>
      <c r="I14878" s="64"/>
      <c r="J14878" s="65"/>
      <c r="K14878" s="10"/>
      <c r="L14878" s="21">
        <v>110940.32298850575</v>
      </c>
      <c r="M14878" s="68"/>
      <c r="N14878" s="4"/>
    </row>
    <row r="14879" spans="2:14">
      <c r="B14879" s="59" t="s">
        <v>26212</v>
      </c>
      <c r="C14879" s="7" t="s">
        <v>26213</v>
      </c>
      <c r="I14879" s="64"/>
      <c r="J14879" s="65"/>
      <c r="K14879" s="10"/>
      <c r="L14879" s="21">
        <v>76260.751724137939</v>
      </c>
      <c r="M14879" s="68"/>
      <c r="N14879" s="4"/>
    </row>
    <row r="14880" spans="2:14">
      <c r="B14880" s="59" t="s">
        <v>26214</v>
      </c>
      <c r="C14880" s="7" t="s">
        <v>26215</v>
      </c>
      <c r="I14880" s="64"/>
      <c r="J14880" s="65"/>
      <c r="K14880" s="10"/>
      <c r="L14880" s="21">
        <v>75316.855172413794</v>
      </c>
      <c r="M14880" s="68"/>
      <c r="N14880" s="4"/>
    </row>
    <row r="14881" spans="2:14">
      <c r="B14881" s="59" t="s">
        <v>26216</v>
      </c>
      <c r="C14881" s="7" t="s">
        <v>26217</v>
      </c>
      <c r="I14881" s="64"/>
      <c r="J14881" s="65"/>
      <c r="K14881" s="10"/>
      <c r="L14881" s="21">
        <v>76260.751724137939</v>
      </c>
      <c r="M14881" s="68"/>
      <c r="N14881" s="4"/>
    </row>
    <row r="14882" spans="2:14">
      <c r="B14882" s="59" t="s">
        <v>26218</v>
      </c>
      <c r="C14882" s="7" t="s">
        <v>26219</v>
      </c>
      <c r="I14882" s="64"/>
      <c r="J14882" s="65"/>
      <c r="K14882" s="10"/>
      <c r="L14882" s="21">
        <v>92481.563218390816</v>
      </c>
      <c r="M14882" s="68"/>
      <c r="N14882" s="4"/>
    </row>
    <row r="14883" spans="2:14">
      <c r="B14883" s="59" t="s">
        <v>26220</v>
      </c>
      <c r="C14883" s="7" t="s">
        <v>26221</v>
      </c>
      <c r="I14883" s="64"/>
      <c r="J14883" s="65"/>
      <c r="K14883" s="10"/>
      <c r="L14883" s="21">
        <v>98724.982183908054</v>
      </c>
      <c r="M14883" s="68"/>
      <c r="N14883" s="4"/>
    </row>
    <row r="14884" spans="2:14">
      <c r="B14884" s="59" t="s">
        <v>26222</v>
      </c>
      <c r="C14884" s="7" t="s">
        <v>26223</v>
      </c>
      <c r="I14884" s="64"/>
      <c r="J14884" s="65"/>
      <c r="K14884" s="10"/>
      <c r="L14884" s="21">
        <v>77206.170689655162</v>
      </c>
      <c r="M14884" s="68"/>
      <c r="N14884" s="4"/>
    </row>
    <row r="14885" spans="2:14">
      <c r="B14885" s="59" t="s">
        <v>26224</v>
      </c>
      <c r="C14885" s="7" t="s">
        <v>26225</v>
      </c>
      <c r="I14885" s="64"/>
      <c r="J14885" s="65"/>
      <c r="K14885" s="10"/>
      <c r="L14885" s="21">
        <v>77206.170689655162</v>
      </c>
      <c r="M14885" s="68"/>
      <c r="N14885" s="4"/>
    </row>
    <row r="14886" spans="2:14">
      <c r="B14886" s="59" t="s">
        <v>26226</v>
      </c>
      <c r="C14886" s="7" t="s">
        <v>26227</v>
      </c>
      <c r="I14886" s="64"/>
      <c r="J14886" s="65"/>
      <c r="K14886" s="10"/>
      <c r="L14886" s="21">
        <v>94270.906896551722</v>
      </c>
      <c r="M14886" s="68"/>
      <c r="N14886" s="4"/>
    </row>
    <row r="14887" spans="2:14">
      <c r="B14887" s="59" t="s">
        <v>26228</v>
      </c>
      <c r="C14887" s="7" t="s">
        <v>26229</v>
      </c>
      <c r="I14887" s="64"/>
      <c r="J14887" s="65"/>
      <c r="K14887" s="10"/>
      <c r="L14887" s="21">
        <v>98595.069540229888</v>
      </c>
      <c r="M14887" s="68"/>
      <c r="N14887" s="4"/>
    </row>
    <row r="14888" spans="2:14">
      <c r="B14888" s="59" t="s">
        <v>26230</v>
      </c>
      <c r="C14888" s="7" t="s">
        <v>26231</v>
      </c>
      <c r="I14888" s="64"/>
      <c r="J14888" s="65"/>
      <c r="K14888" s="10"/>
      <c r="L14888" s="21">
        <v>94270.906896551722</v>
      </c>
      <c r="M14888" s="68"/>
      <c r="N14888" s="4"/>
    </row>
    <row r="14889" spans="2:14">
      <c r="B14889" s="59" t="s">
        <v>26232</v>
      </c>
      <c r="C14889" s="7" t="s">
        <v>26233</v>
      </c>
      <c r="I14889" s="64"/>
      <c r="J14889" s="65"/>
      <c r="K14889" s="10"/>
      <c r="L14889" s="21">
        <v>98595.069540229888</v>
      </c>
      <c r="M14889" s="68"/>
      <c r="N14889" s="4"/>
    </row>
    <row r="14890" spans="2:14">
      <c r="B14890" s="59" t="s">
        <v>26234</v>
      </c>
      <c r="C14890" s="7" t="s">
        <v>26235</v>
      </c>
      <c r="I14890" s="64"/>
      <c r="J14890" s="65"/>
      <c r="K14890" s="10"/>
      <c r="L14890" s="21">
        <v>136451.41091954024</v>
      </c>
      <c r="M14890" s="68"/>
      <c r="N14890" s="4"/>
    </row>
    <row r="14891" spans="2:14">
      <c r="B14891" s="59" t="s">
        <v>26236</v>
      </c>
      <c r="C14891" s="7" t="s">
        <v>26237</v>
      </c>
      <c r="I14891" s="64"/>
      <c r="J14891" s="65"/>
      <c r="K14891" s="10"/>
      <c r="L14891" s="21">
        <v>105480.43965517241</v>
      </c>
      <c r="M14891" s="68"/>
      <c r="N14891" s="4"/>
    </row>
    <row r="14892" spans="2:14">
      <c r="B14892" s="59" t="s">
        <v>26238</v>
      </c>
      <c r="C14892" s="7" t="s">
        <v>26239</v>
      </c>
      <c r="I14892" s="64"/>
      <c r="J14892" s="65"/>
      <c r="K14892" s="10"/>
      <c r="L14892" s="21">
        <v>112756.05517241379</v>
      </c>
      <c r="M14892" s="68"/>
      <c r="N14892" s="4"/>
    </row>
    <row r="14893" spans="2:14">
      <c r="B14893" s="59" t="s">
        <v>26240</v>
      </c>
      <c r="C14893" s="7" t="s">
        <v>26241</v>
      </c>
      <c r="I14893" s="64"/>
      <c r="J14893" s="65"/>
      <c r="K14893" s="10"/>
      <c r="L14893" s="21">
        <v>89946.236781609186</v>
      </c>
      <c r="M14893" s="68"/>
      <c r="N14893" s="4"/>
    </row>
    <row r="14894" spans="2:14">
      <c r="B14894" s="59" t="s">
        <v>26242</v>
      </c>
      <c r="C14894" s="7" t="s">
        <v>26243</v>
      </c>
      <c r="I14894" s="64"/>
      <c r="J14894" s="65"/>
      <c r="K14894" s="10"/>
      <c r="L14894" s="21">
        <v>89946.236781609186</v>
      </c>
      <c r="M14894" s="68"/>
      <c r="N14894" s="4"/>
    </row>
    <row r="14895" spans="2:14">
      <c r="B14895" s="59" t="s">
        <v>26244</v>
      </c>
      <c r="C14895" s="7" t="s">
        <v>26245</v>
      </c>
      <c r="I14895" s="64"/>
      <c r="J14895" s="65"/>
      <c r="K14895" s="10"/>
      <c r="L14895" s="21">
        <v>68717.191379310345</v>
      </c>
      <c r="M14895" s="68"/>
      <c r="N14895" s="4"/>
    </row>
    <row r="14896" spans="2:14">
      <c r="B14896" s="59" t="s">
        <v>26246</v>
      </c>
      <c r="C14896" s="7" t="s">
        <v>26247</v>
      </c>
      <c r="I14896" s="64"/>
      <c r="J14896" s="65"/>
      <c r="K14896" s="10"/>
      <c r="L14896" s="21">
        <v>75589.874712643679</v>
      </c>
      <c r="M14896" s="68"/>
      <c r="N14896" s="4"/>
    </row>
    <row r="14897" spans="2:14">
      <c r="B14897" s="59" t="s">
        <v>26248</v>
      </c>
      <c r="C14897" s="7" t="s">
        <v>26249</v>
      </c>
      <c r="I14897" s="64"/>
      <c r="J14897" s="65"/>
      <c r="K14897" s="10"/>
      <c r="L14897" s="21">
        <v>131832.40747126436</v>
      </c>
      <c r="M14897" s="68"/>
      <c r="N14897" s="4"/>
    </row>
    <row r="14898" spans="2:14">
      <c r="B14898" s="59" t="s">
        <v>26250</v>
      </c>
      <c r="C14898" s="7" t="s">
        <v>26251</v>
      </c>
      <c r="I14898" s="64"/>
      <c r="J14898" s="65"/>
      <c r="K14898" s="10"/>
      <c r="L14898" s="21">
        <v>114631.16149425287</v>
      </c>
      <c r="M14898" s="68"/>
      <c r="N14898" s="4"/>
    </row>
    <row r="14899" spans="2:14">
      <c r="B14899" s="59" t="s">
        <v>26252</v>
      </c>
      <c r="C14899" s="7" t="s">
        <v>26253</v>
      </c>
      <c r="I14899" s="64"/>
      <c r="J14899" s="65"/>
      <c r="K14899" s="10"/>
      <c r="L14899" s="21">
        <v>68717.191379310345</v>
      </c>
      <c r="M14899" s="68"/>
      <c r="N14899" s="4"/>
    </row>
    <row r="14900" spans="2:14">
      <c r="B14900" s="59" t="s">
        <v>26254</v>
      </c>
      <c r="C14900" s="7" t="s">
        <v>26255</v>
      </c>
      <c r="I14900" s="64"/>
      <c r="J14900" s="65"/>
      <c r="K14900" s="10"/>
      <c r="L14900" s="21">
        <v>75589.874712643679</v>
      </c>
      <c r="M14900" s="68"/>
      <c r="N14900" s="4"/>
    </row>
    <row r="14901" spans="2:14">
      <c r="B14901" s="59" t="s">
        <v>26256</v>
      </c>
      <c r="C14901" s="7" t="s">
        <v>26257</v>
      </c>
      <c r="I14901" s="64"/>
      <c r="J14901" s="65"/>
      <c r="K14901" s="10"/>
      <c r="L14901" s="21">
        <v>68717.191379310345</v>
      </c>
      <c r="M14901" s="68"/>
      <c r="N14901" s="4"/>
    </row>
    <row r="14902" spans="2:14">
      <c r="B14902" s="59" t="s">
        <v>26258</v>
      </c>
      <c r="C14902" s="7" t="s">
        <v>26259</v>
      </c>
      <c r="I14902" s="64"/>
      <c r="J14902" s="65"/>
      <c r="K14902" s="10"/>
      <c r="L14902" s="21">
        <v>99523.741954022975</v>
      </c>
      <c r="M14902" s="68"/>
      <c r="N14902" s="4"/>
    </row>
    <row r="14903" spans="2:14">
      <c r="B14903" s="59" t="s">
        <v>26260</v>
      </c>
      <c r="C14903" s="7" t="s">
        <v>26261</v>
      </c>
      <c r="I14903" s="64"/>
      <c r="J14903" s="65"/>
      <c r="K14903" s="10"/>
      <c r="L14903" s="21">
        <v>99523.741954022975</v>
      </c>
      <c r="M14903" s="68"/>
      <c r="N14903" s="4"/>
    </row>
    <row r="14904" spans="2:14">
      <c r="B14904" s="59" t="s">
        <v>26262</v>
      </c>
      <c r="C14904" s="7" t="s">
        <v>26263</v>
      </c>
      <c r="I14904" s="64"/>
      <c r="J14904" s="65"/>
      <c r="K14904" s="10"/>
      <c r="L14904" s="21">
        <v>63754.629885057468</v>
      </c>
      <c r="M14904" s="68"/>
      <c r="N14904" s="4"/>
    </row>
    <row r="14905" spans="2:14">
      <c r="B14905" s="59" t="s">
        <v>26264</v>
      </c>
      <c r="C14905" s="7" t="s">
        <v>26265</v>
      </c>
      <c r="I14905" s="64"/>
      <c r="J14905" s="65"/>
      <c r="K14905" s="10"/>
      <c r="L14905" s="21">
        <v>63754.629885057468</v>
      </c>
      <c r="M14905" s="68"/>
      <c r="N14905" s="4"/>
    </row>
    <row r="14906" spans="2:14">
      <c r="B14906" s="59" t="s">
        <v>26266</v>
      </c>
      <c r="C14906" s="7" t="s">
        <v>26267</v>
      </c>
      <c r="I14906" s="64"/>
      <c r="J14906" s="65"/>
      <c r="K14906" s="10"/>
      <c r="L14906" s="21">
        <v>89824.951149425295</v>
      </c>
      <c r="M14906" s="68"/>
      <c r="N14906" s="4"/>
    </row>
    <row r="14907" spans="2:14">
      <c r="B14907" s="59" t="s">
        <v>26268</v>
      </c>
      <c r="C14907" s="7" t="s">
        <v>26269</v>
      </c>
      <c r="I14907" s="64"/>
      <c r="J14907" s="65"/>
      <c r="K14907" s="10"/>
      <c r="L14907" s="21">
        <v>97775.503448275849</v>
      </c>
      <c r="M14907" s="68"/>
      <c r="N14907" s="4"/>
    </row>
    <row r="14908" spans="2:14">
      <c r="B14908" s="59" t="s">
        <v>26270</v>
      </c>
      <c r="C14908" s="7" t="s">
        <v>26271</v>
      </c>
      <c r="I14908" s="64"/>
      <c r="J14908" s="65"/>
      <c r="K14908" s="10"/>
      <c r="L14908" s="21">
        <v>89824.951149425295</v>
      </c>
      <c r="M14908" s="68"/>
      <c r="N14908" s="4"/>
    </row>
    <row r="14909" spans="2:14">
      <c r="B14909" s="59" t="s">
        <v>26272</v>
      </c>
      <c r="C14909" s="7" t="s">
        <v>26273</v>
      </c>
      <c r="I14909" s="64"/>
      <c r="J14909" s="65"/>
      <c r="K14909" s="10"/>
      <c r="L14909" s="21">
        <v>97775.503448275849</v>
      </c>
      <c r="M14909" s="68"/>
      <c r="N14909" s="4"/>
    </row>
    <row r="14910" spans="2:14">
      <c r="B14910" s="59" t="s">
        <v>26274</v>
      </c>
      <c r="C14910" s="7" t="s">
        <v>26275</v>
      </c>
      <c r="I14910" s="64"/>
      <c r="J14910" s="65"/>
      <c r="K14910" s="10"/>
      <c r="L14910" s="21">
        <v>143671.20459770114</v>
      </c>
      <c r="M14910" s="68"/>
      <c r="N14910" s="4"/>
    </row>
    <row r="14911" spans="2:14">
      <c r="B14911" s="59" t="s">
        <v>26276</v>
      </c>
      <c r="C14911" s="7" t="s">
        <v>26277</v>
      </c>
      <c r="I14911" s="64"/>
      <c r="J14911" s="65"/>
      <c r="K14911" s="10"/>
      <c r="L14911" s="21">
        <v>100536.14712643679</v>
      </c>
      <c r="M14911" s="68"/>
      <c r="N14911" s="4"/>
    </row>
    <row r="14912" spans="2:14">
      <c r="B14912" s="59" t="s">
        <v>26278</v>
      </c>
      <c r="C14912" s="7" t="s">
        <v>26279</v>
      </c>
      <c r="I14912" s="64"/>
      <c r="J14912" s="65"/>
      <c r="K14912" s="10"/>
      <c r="L14912" s="21">
        <v>113309.70632183908</v>
      </c>
      <c r="M14912" s="68"/>
      <c r="N14912" s="4"/>
    </row>
    <row r="14913" spans="2:14">
      <c r="B14913" s="59" t="s">
        <v>26280</v>
      </c>
      <c r="C14913" s="7" t="s">
        <v>26279</v>
      </c>
      <c r="I14913" s="64"/>
      <c r="J14913" s="65"/>
      <c r="K14913" s="10"/>
      <c r="L14913" s="21">
        <v>113309.70632183908</v>
      </c>
      <c r="M14913" s="68"/>
      <c r="N14913" s="4"/>
    </row>
    <row r="14914" spans="2:14">
      <c r="B14914" s="59" t="s">
        <v>26281</v>
      </c>
      <c r="C14914" s="7" t="s">
        <v>26282</v>
      </c>
      <c r="I14914" s="64"/>
      <c r="J14914" s="65"/>
      <c r="K14914" s="10"/>
      <c r="L14914" s="21">
        <v>84404.143103448281</v>
      </c>
      <c r="M14914" s="68"/>
      <c r="N14914" s="4"/>
    </row>
    <row r="14915" spans="2:14">
      <c r="B14915" s="59" t="s">
        <v>26283</v>
      </c>
      <c r="C14915" s="7" t="s">
        <v>26284</v>
      </c>
      <c r="I14915" s="64"/>
      <c r="J14915" s="65"/>
      <c r="K14915" s="10"/>
      <c r="L14915" s="21">
        <v>84404.143103448281</v>
      </c>
      <c r="M14915" s="68"/>
      <c r="N14915" s="4"/>
    </row>
    <row r="14916" spans="2:14">
      <c r="B14916" s="59" t="s">
        <v>26285</v>
      </c>
      <c r="C14916" s="7" t="s">
        <v>26286</v>
      </c>
      <c r="I14916" s="64"/>
      <c r="J14916" s="65"/>
      <c r="K14916" s="10"/>
      <c r="L14916" s="21">
        <v>72496.837356321848</v>
      </c>
      <c r="M14916" s="68"/>
      <c r="N14916" s="4"/>
    </row>
    <row r="14917" spans="2:14">
      <c r="B14917" s="59" t="s">
        <v>26287</v>
      </c>
      <c r="C14917" s="7" t="s">
        <v>26288</v>
      </c>
      <c r="I14917" s="64"/>
      <c r="J14917" s="65"/>
      <c r="K14917" s="10"/>
      <c r="L14917" s="21">
        <v>77089.959770114947</v>
      </c>
      <c r="M14917" s="68"/>
      <c r="N14917" s="4"/>
    </row>
    <row r="14918" spans="2:14">
      <c r="B14918" s="59" t="s">
        <v>26289</v>
      </c>
      <c r="C14918" s="7" t="s">
        <v>26290</v>
      </c>
      <c r="I14918" s="64"/>
      <c r="J14918" s="65"/>
      <c r="K14918" s="10"/>
      <c r="L14918" s="21">
        <v>108896.73620689654</v>
      </c>
      <c r="M14918" s="68"/>
      <c r="N14918" s="4"/>
    </row>
    <row r="14919" spans="2:14">
      <c r="B14919" s="59" t="s">
        <v>26291</v>
      </c>
      <c r="C14919" s="7" t="s">
        <v>26292</v>
      </c>
      <c r="I14919" s="64"/>
      <c r="J14919" s="65"/>
      <c r="K14919" s="10"/>
      <c r="L14919" s="21">
        <v>72496.837356321848</v>
      </c>
      <c r="M14919" s="68"/>
      <c r="N14919" s="4"/>
    </row>
    <row r="14920" spans="2:14">
      <c r="B14920" s="59" t="s">
        <v>26293</v>
      </c>
      <c r="C14920" s="7" t="s">
        <v>26294</v>
      </c>
      <c r="I14920" s="64"/>
      <c r="J14920" s="65"/>
      <c r="K14920" s="10"/>
      <c r="L14920" s="21">
        <v>77089.959770114947</v>
      </c>
      <c r="M14920" s="68"/>
      <c r="N14920" s="4"/>
    </row>
    <row r="14921" spans="2:14">
      <c r="B14921" s="59" t="s">
        <v>26295</v>
      </c>
      <c r="C14921" s="7" t="s">
        <v>26296</v>
      </c>
      <c r="I14921" s="64"/>
      <c r="J14921" s="65"/>
      <c r="K14921" s="10"/>
      <c r="L14921" s="21">
        <v>112072.49137931035</v>
      </c>
      <c r="M14921" s="68"/>
      <c r="N14921" s="4"/>
    </row>
    <row r="14922" spans="2:14">
      <c r="B14922" s="59" t="s">
        <v>26297</v>
      </c>
      <c r="C14922" s="7" t="s">
        <v>26298</v>
      </c>
      <c r="I14922" s="64"/>
      <c r="J14922" s="65"/>
      <c r="K14922" s="10"/>
      <c r="L14922" s="21">
        <v>90794.221264367821</v>
      </c>
      <c r="M14922" s="68"/>
      <c r="N14922" s="4"/>
    </row>
    <row r="14923" spans="2:14">
      <c r="B14923" s="59" t="s">
        <v>26299</v>
      </c>
      <c r="C14923" s="7" t="s">
        <v>26300</v>
      </c>
      <c r="I14923" s="64"/>
      <c r="J14923" s="65"/>
      <c r="K14923" s="10"/>
      <c r="L14923" s="21">
        <v>67904.222413793104</v>
      </c>
      <c r="M14923" s="68"/>
      <c r="N14923" s="4"/>
    </row>
    <row r="14924" spans="2:14">
      <c r="B14924" s="59" t="s">
        <v>26301</v>
      </c>
      <c r="C14924" s="7" t="s">
        <v>26302</v>
      </c>
      <c r="I14924" s="64"/>
      <c r="J14924" s="65"/>
      <c r="K14924" s="10"/>
      <c r="L14924" s="21">
        <v>67904.222413793104</v>
      </c>
      <c r="M14924" s="68"/>
      <c r="N14924" s="4"/>
    </row>
    <row r="14925" spans="2:14">
      <c r="B14925" s="59" t="s">
        <v>26303</v>
      </c>
      <c r="C14925" s="7" t="s">
        <v>26304</v>
      </c>
      <c r="I14925" s="64"/>
      <c r="J14925" s="65"/>
      <c r="K14925" s="10"/>
      <c r="L14925" s="21">
        <v>85237.410919540227</v>
      </c>
      <c r="M14925" s="68"/>
      <c r="N14925" s="4"/>
    </row>
    <row r="14926" spans="2:14">
      <c r="B14926" s="59" t="s">
        <v>26305</v>
      </c>
      <c r="C14926" s="7" t="s">
        <v>26306</v>
      </c>
      <c r="I14926" s="64"/>
      <c r="J14926" s="65"/>
      <c r="K14926" s="10"/>
      <c r="L14926" s="21">
        <v>89830.025862068956</v>
      </c>
      <c r="M14926" s="68"/>
      <c r="N14926" s="4"/>
    </row>
    <row r="14927" spans="2:14">
      <c r="B14927" s="59" t="s">
        <v>26307</v>
      </c>
      <c r="C14927" s="7" t="s">
        <v>26308</v>
      </c>
      <c r="I14927" s="64"/>
      <c r="J14927" s="65"/>
      <c r="K14927" s="10"/>
      <c r="L14927" s="21">
        <v>85237.410919540227</v>
      </c>
      <c r="M14927" s="68"/>
      <c r="N14927" s="4"/>
    </row>
    <row r="14928" spans="2:14">
      <c r="B14928" s="59" t="s">
        <v>26309</v>
      </c>
      <c r="C14928" s="7" t="s">
        <v>26310</v>
      </c>
      <c r="I14928" s="64"/>
      <c r="J14928" s="65"/>
      <c r="K14928" s="10"/>
      <c r="L14928" s="21">
        <v>89830.025862068956</v>
      </c>
      <c r="M14928" s="68"/>
      <c r="N14928" s="4"/>
    </row>
    <row r="14929" spans="2:14">
      <c r="B14929" s="59" t="s">
        <v>26311</v>
      </c>
      <c r="C14929" s="7" t="s">
        <v>26312</v>
      </c>
      <c r="I14929" s="64"/>
      <c r="J14929" s="65"/>
      <c r="K14929" s="10"/>
      <c r="L14929" s="21">
        <v>123872.21321839081</v>
      </c>
      <c r="M14929" s="68"/>
      <c r="N14929" s="4"/>
    </row>
    <row r="14930" spans="2:14">
      <c r="B14930" s="59" t="s">
        <v>26313</v>
      </c>
      <c r="C14930" s="7" t="s">
        <v>26314</v>
      </c>
      <c r="I14930" s="64"/>
      <c r="J14930" s="65"/>
      <c r="K14930" s="10"/>
      <c r="L14930" s="21">
        <v>103534.28735632185</v>
      </c>
      <c r="M14930" s="68"/>
      <c r="N14930" s="4"/>
    </row>
    <row r="14931" spans="2:14">
      <c r="B14931" s="59" t="s">
        <v>26315</v>
      </c>
      <c r="C14931" s="7" t="s">
        <v>26316</v>
      </c>
      <c r="I14931" s="64"/>
      <c r="J14931" s="65"/>
      <c r="K14931" s="10"/>
      <c r="L14931" s="21">
        <v>80644.288505747129</v>
      </c>
      <c r="M14931" s="68"/>
      <c r="N14931" s="4"/>
    </row>
    <row r="14932" spans="2:14">
      <c r="B14932" s="59" t="s">
        <v>26317</v>
      </c>
      <c r="C14932" s="7" t="s">
        <v>26318</v>
      </c>
      <c r="I14932" s="64"/>
      <c r="J14932" s="65"/>
      <c r="K14932" s="10"/>
      <c r="L14932" s="21">
        <v>80644.288505747129</v>
      </c>
      <c r="M14932" s="68"/>
      <c r="N14932" s="4"/>
    </row>
    <row r="14933" spans="2:14">
      <c r="B14933" s="59" t="s">
        <v>26319</v>
      </c>
      <c r="C14933" s="7" t="s">
        <v>26320</v>
      </c>
      <c r="I14933" s="64"/>
      <c r="J14933" s="65"/>
      <c r="K14933" s="10"/>
      <c r="L14933" s="21">
        <v>74155.760919540233</v>
      </c>
      <c r="M14933" s="68"/>
      <c r="N14933" s="4"/>
    </row>
    <row r="14934" spans="2:14">
      <c r="B14934" s="59" t="s">
        <v>26321</v>
      </c>
      <c r="C14934" s="7" t="s">
        <v>26322</v>
      </c>
      <c r="I14934" s="64"/>
      <c r="J14934" s="65"/>
      <c r="K14934" s="10"/>
      <c r="L14934" s="21">
        <v>79249.25</v>
      </c>
      <c r="M14934" s="68"/>
      <c r="N14934" s="4"/>
    </row>
    <row r="14935" spans="2:14">
      <c r="B14935" s="59" t="s">
        <v>26323</v>
      </c>
      <c r="C14935" s="7" t="s">
        <v>26324</v>
      </c>
      <c r="I14935" s="64"/>
      <c r="J14935" s="65"/>
      <c r="K14935" s="10"/>
      <c r="L14935" s="21">
        <v>74155.760919540233</v>
      </c>
      <c r="M14935" s="68"/>
      <c r="N14935" s="4"/>
    </row>
    <row r="14936" spans="2:14">
      <c r="B14936" s="59" t="s">
        <v>26325</v>
      </c>
      <c r="C14936" s="7" t="s">
        <v>26326</v>
      </c>
      <c r="I14936" s="64"/>
      <c r="J14936" s="65"/>
      <c r="K14936" s="10"/>
      <c r="L14936" s="21">
        <v>79249.25</v>
      </c>
      <c r="M14936" s="68"/>
      <c r="N14936" s="4"/>
    </row>
    <row r="14937" spans="2:14">
      <c r="B14937" s="59" t="s">
        <v>26327</v>
      </c>
      <c r="C14937" s="7" t="s">
        <v>26328</v>
      </c>
      <c r="I14937" s="64"/>
      <c r="J14937" s="65"/>
      <c r="K14937" s="10"/>
      <c r="L14937" s="21">
        <v>89884.325287356318</v>
      </c>
      <c r="M14937" s="68"/>
      <c r="N14937" s="4"/>
    </row>
    <row r="14938" spans="2:14">
      <c r="B14938" s="59" t="s">
        <v>26329</v>
      </c>
      <c r="C14938" s="7" t="s">
        <v>26330</v>
      </c>
      <c r="I14938" s="64"/>
      <c r="J14938" s="65"/>
      <c r="K14938" s="10"/>
      <c r="L14938" s="21">
        <v>115451.74252873563</v>
      </c>
      <c r="M14938" s="68"/>
      <c r="N14938" s="4"/>
    </row>
    <row r="14939" spans="2:14">
      <c r="B14939" s="59" t="s">
        <v>26331</v>
      </c>
      <c r="C14939" s="7" t="s">
        <v>26332</v>
      </c>
      <c r="I14939" s="64"/>
      <c r="J14939" s="65"/>
      <c r="K14939" s="10"/>
      <c r="L14939" s="21">
        <v>159195.25804597701</v>
      </c>
      <c r="M14939" s="68"/>
      <c r="N14939" s="4"/>
    </row>
    <row r="14940" spans="2:14">
      <c r="B14940" s="59" t="s">
        <v>26333</v>
      </c>
      <c r="C14940" s="7" t="s">
        <v>26334</v>
      </c>
      <c r="I14940" s="64"/>
      <c r="J14940" s="65"/>
      <c r="K14940" s="10"/>
      <c r="L14940" s="21">
        <v>69062.779310344835</v>
      </c>
      <c r="M14940" s="68"/>
      <c r="N14940" s="4"/>
    </row>
    <row r="14941" spans="2:14">
      <c r="B14941" s="59" t="s">
        <v>26335</v>
      </c>
      <c r="C14941" s="7" t="s">
        <v>26336</v>
      </c>
      <c r="I14941" s="64"/>
      <c r="J14941" s="65"/>
      <c r="K14941" s="10"/>
      <c r="L14941" s="21">
        <v>69062.779310344835</v>
      </c>
      <c r="M14941" s="68"/>
      <c r="N14941" s="4"/>
    </row>
    <row r="14942" spans="2:14">
      <c r="B14942" s="59" t="s">
        <v>26337</v>
      </c>
      <c r="C14942" s="7" t="s">
        <v>26338</v>
      </c>
      <c r="I14942" s="64"/>
      <c r="J14942" s="65"/>
      <c r="K14942" s="10"/>
      <c r="L14942" s="21">
        <v>86895.827011494257</v>
      </c>
      <c r="M14942" s="68"/>
      <c r="N14942" s="4"/>
    </row>
    <row r="14943" spans="2:14">
      <c r="B14943" s="59" t="s">
        <v>26339</v>
      </c>
      <c r="C14943" s="7" t="s">
        <v>26340</v>
      </c>
      <c r="I14943" s="64"/>
      <c r="J14943" s="65"/>
      <c r="K14943" s="10"/>
      <c r="L14943" s="21">
        <v>91989.823563218393</v>
      </c>
      <c r="M14943" s="68"/>
      <c r="N14943" s="4"/>
    </row>
    <row r="14944" spans="2:14">
      <c r="B14944" s="59" t="s">
        <v>26341</v>
      </c>
      <c r="C14944" s="7" t="s">
        <v>26342</v>
      </c>
      <c r="I14944" s="64"/>
      <c r="J14944" s="65"/>
      <c r="K14944" s="10"/>
      <c r="L14944" s="21">
        <v>86895.827011494257</v>
      </c>
      <c r="M14944" s="68"/>
      <c r="N14944" s="4"/>
    </row>
    <row r="14945" spans="2:14">
      <c r="B14945" s="59" t="s">
        <v>26343</v>
      </c>
      <c r="C14945" s="7" t="s">
        <v>26344</v>
      </c>
      <c r="I14945" s="64"/>
      <c r="J14945" s="65"/>
      <c r="K14945" s="10"/>
      <c r="L14945" s="21">
        <v>91989.823563218393</v>
      </c>
      <c r="M14945" s="68"/>
      <c r="N14945" s="4"/>
    </row>
    <row r="14946" spans="2:14">
      <c r="B14946" s="59" t="s">
        <v>26345</v>
      </c>
      <c r="C14946" s="7" t="s">
        <v>26346</v>
      </c>
      <c r="I14946" s="64"/>
      <c r="J14946" s="65"/>
      <c r="K14946" s="10"/>
      <c r="L14946" s="21">
        <v>106151.31666666667</v>
      </c>
      <c r="M14946" s="68"/>
      <c r="N14946" s="4"/>
    </row>
    <row r="14947" spans="2:14">
      <c r="B14947" s="59" t="s">
        <v>26347</v>
      </c>
      <c r="C14947" s="7" t="s">
        <v>26348</v>
      </c>
      <c r="I14947" s="64"/>
      <c r="J14947" s="65"/>
      <c r="K14947" s="10"/>
      <c r="L14947" s="21">
        <v>81802.845402298844</v>
      </c>
      <c r="M14947" s="68"/>
      <c r="N14947" s="4"/>
    </row>
    <row r="14948" spans="2:14">
      <c r="B14948" s="59" t="s">
        <v>26349</v>
      </c>
      <c r="C14948" s="7" t="s">
        <v>26350</v>
      </c>
      <c r="I14948" s="64"/>
      <c r="J14948" s="65"/>
      <c r="K14948" s="10"/>
      <c r="L14948" s="21">
        <v>81802.845402298844</v>
      </c>
      <c r="M14948" s="68"/>
      <c r="N14948" s="4"/>
    </row>
    <row r="14949" spans="2:14">
      <c r="B14949" s="59" t="s">
        <v>26351</v>
      </c>
      <c r="C14949" s="7" t="s">
        <v>26352</v>
      </c>
      <c r="I14949" s="64"/>
      <c r="J14949" s="65"/>
      <c r="K14949" s="10"/>
      <c r="L14949" s="21">
        <v>52537.485057471269</v>
      </c>
      <c r="M14949" s="68"/>
      <c r="N14949" s="4"/>
    </row>
    <row r="14950" spans="2:14">
      <c r="B14950" s="59" t="s">
        <v>26353</v>
      </c>
      <c r="C14950" s="7" t="s">
        <v>26354</v>
      </c>
      <c r="I14950" s="64"/>
      <c r="J14950" s="65"/>
      <c r="K14950" s="10"/>
      <c r="L14950" s="21">
        <v>56803.79597701149</v>
      </c>
      <c r="M14950" s="68"/>
      <c r="N14950" s="4"/>
    </row>
    <row r="14951" spans="2:14">
      <c r="B14951" s="59" t="s">
        <v>38118</v>
      </c>
      <c r="C14951" s="7" t="s">
        <v>40292</v>
      </c>
      <c r="I14951" s="64"/>
      <c r="J14951" s="65"/>
      <c r="K14951" s="10"/>
      <c r="L14951" s="21">
        <v>92713.348181034482</v>
      </c>
      <c r="M14951" s="68"/>
      <c r="N14951" s="4"/>
    </row>
    <row r="14952" spans="2:14">
      <c r="B14952" s="59" t="s">
        <v>38119</v>
      </c>
      <c r="C14952" s="7" t="s">
        <v>40293</v>
      </c>
      <c r="I14952" s="64"/>
      <c r="J14952" s="65"/>
      <c r="K14952" s="10"/>
      <c r="L14952" s="21">
        <v>70051.244525862072</v>
      </c>
      <c r="M14952" s="68"/>
      <c r="N14952" s="4"/>
    </row>
    <row r="14953" spans="2:14">
      <c r="B14953" s="59" t="s">
        <v>26355</v>
      </c>
      <c r="C14953" s="7" t="s">
        <v>26356</v>
      </c>
      <c r="I14953" s="64"/>
      <c r="J14953" s="65"/>
      <c r="K14953" s="10"/>
      <c r="L14953" s="21">
        <v>136170.27183908047</v>
      </c>
      <c r="M14953" s="68"/>
      <c r="N14953" s="4"/>
    </row>
    <row r="14954" spans="2:14">
      <c r="B14954" s="59" t="s">
        <v>26357</v>
      </c>
      <c r="C14954" s="7" t="s">
        <v>26358</v>
      </c>
      <c r="I14954" s="64"/>
      <c r="J14954" s="65"/>
      <c r="K14954" s="10"/>
      <c r="L14954" s="21">
        <v>125968.57701149424</v>
      </c>
      <c r="M14954" s="68"/>
      <c r="N14954" s="4"/>
    </row>
    <row r="14955" spans="2:14">
      <c r="B14955" s="59" t="s">
        <v>26359</v>
      </c>
      <c r="C14955" s="7" t="s">
        <v>26360</v>
      </c>
      <c r="I14955" s="64"/>
      <c r="J14955" s="65"/>
      <c r="K14955" s="10"/>
      <c r="L14955" s="21">
        <v>126178.67011494254</v>
      </c>
      <c r="M14955" s="68"/>
      <c r="N14955" s="4"/>
    </row>
    <row r="14956" spans="2:14">
      <c r="B14956" s="59" t="s">
        <v>38120</v>
      </c>
      <c r="C14956" s="7" t="s">
        <v>40294</v>
      </c>
      <c r="I14956" s="64"/>
      <c r="J14956" s="65"/>
      <c r="K14956" s="10"/>
      <c r="L14956" s="21">
        <v>95340.65632183908</v>
      </c>
      <c r="M14956" s="68"/>
      <c r="N14956" s="4"/>
    </row>
    <row r="14957" spans="2:14">
      <c r="B14957" s="59" t="s">
        <v>38121</v>
      </c>
      <c r="C14957" s="7" t="s">
        <v>40295</v>
      </c>
      <c r="I14957" s="64"/>
      <c r="J14957" s="65"/>
      <c r="K14957" s="10"/>
      <c r="L14957" s="21">
        <v>103479.98793103448</v>
      </c>
      <c r="M14957" s="68"/>
      <c r="N14957" s="4"/>
    </row>
    <row r="14958" spans="2:14">
      <c r="B14958" s="59" t="s">
        <v>26361</v>
      </c>
      <c r="C14958" s="7" t="s">
        <v>26362</v>
      </c>
      <c r="I14958" s="64"/>
      <c r="J14958" s="65"/>
      <c r="K14958" s="10"/>
      <c r="L14958" s="21">
        <v>146870.30344827587</v>
      </c>
      <c r="M14958" s="68"/>
      <c r="N14958" s="4"/>
    </row>
    <row r="14959" spans="2:14">
      <c r="B14959" s="59" t="s">
        <v>26363</v>
      </c>
      <c r="C14959" s="7" t="s">
        <v>26364</v>
      </c>
      <c r="I14959" s="64"/>
      <c r="J14959" s="65"/>
      <c r="K14959" s="10"/>
      <c r="L14959" s="21">
        <v>217450.42183908046</v>
      </c>
      <c r="M14959" s="68"/>
      <c r="N14959" s="4"/>
    </row>
    <row r="14960" spans="2:14">
      <c r="B14960" s="59" t="s">
        <v>26365</v>
      </c>
      <c r="C14960" s="7" t="s">
        <v>26366</v>
      </c>
      <c r="I14960" s="64"/>
      <c r="J14960" s="65"/>
      <c r="K14960" s="10"/>
      <c r="L14960" s="21">
        <v>114537.27931034483</v>
      </c>
      <c r="M14960" s="68"/>
      <c r="N14960" s="4"/>
    </row>
    <row r="14961" spans="2:14">
      <c r="B14961" s="59" t="s">
        <v>38122</v>
      </c>
      <c r="C14961" s="7" t="s">
        <v>40296</v>
      </c>
      <c r="I14961" s="64"/>
      <c r="J14961" s="65"/>
      <c r="K14961" s="10"/>
      <c r="L14961" s="21">
        <v>123348.50287356321</v>
      </c>
      <c r="M14961" s="68"/>
      <c r="N14961" s="4"/>
    </row>
    <row r="14962" spans="2:14">
      <c r="B14962" s="59" t="s">
        <v>26367</v>
      </c>
      <c r="C14962" s="7" t="s">
        <v>26368</v>
      </c>
      <c r="I14962" s="64"/>
      <c r="J14962" s="65"/>
      <c r="K14962" s="10"/>
      <c r="L14962" s="21">
        <v>159220.63160919538</v>
      </c>
      <c r="M14962" s="68"/>
      <c r="N14962" s="4"/>
    </row>
    <row r="14963" spans="2:14">
      <c r="B14963" s="59" t="s">
        <v>26369</v>
      </c>
      <c r="C14963" s="7" t="s">
        <v>26370</v>
      </c>
      <c r="I14963" s="64"/>
      <c r="J14963" s="65"/>
      <c r="K14963" s="10"/>
      <c r="L14963" s="21">
        <v>143089.64252873563</v>
      </c>
      <c r="M14963" s="68"/>
      <c r="N14963" s="4"/>
    </row>
    <row r="14964" spans="2:14">
      <c r="B14964" s="59" t="s">
        <v>26371</v>
      </c>
      <c r="C14964" s="7" t="s">
        <v>26372</v>
      </c>
      <c r="I14964" s="64"/>
      <c r="J14964" s="65"/>
      <c r="K14964" s="10"/>
      <c r="L14964" s="21">
        <v>177887.96206896551</v>
      </c>
      <c r="M14964" s="68"/>
      <c r="N14964" s="4"/>
    </row>
    <row r="14965" spans="2:14">
      <c r="B14965" s="59" t="s">
        <v>26373</v>
      </c>
      <c r="C14965" s="7" t="s">
        <v>26235</v>
      </c>
      <c r="I14965" s="64"/>
      <c r="J14965" s="65"/>
      <c r="K14965" s="10"/>
      <c r="L14965" s="21">
        <v>154343.32528735633</v>
      </c>
      <c r="M14965" s="68"/>
      <c r="N14965" s="4"/>
    </row>
    <row r="14966" spans="2:14">
      <c r="B14966" s="59" t="s">
        <v>26374</v>
      </c>
      <c r="C14966" s="7" t="s">
        <v>26375</v>
      </c>
      <c r="I14966" s="64"/>
      <c r="J14966" s="65"/>
      <c r="K14966" s="10"/>
      <c r="L14966" s="21">
        <v>94867.69310344827</v>
      </c>
      <c r="M14966" s="68"/>
      <c r="N14966" s="4"/>
    </row>
    <row r="14967" spans="2:14">
      <c r="B14967" s="59" t="s">
        <v>26376</v>
      </c>
      <c r="C14967" s="7" t="s">
        <v>26377</v>
      </c>
      <c r="I14967" s="64"/>
      <c r="J14967" s="65"/>
      <c r="K14967" s="10"/>
      <c r="L14967" s="21">
        <v>99246.662643678166</v>
      </c>
      <c r="M14967" s="68"/>
      <c r="N14967" s="4"/>
    </row>
    <row r="14968" spans="2:14">
      <c r="B14968" s="59" t="s">
        <v>26378</v>
      </c>
      <c r="C14968" s="7" t="s">
        <v>26379</v>
      </c>
      <c r="I14968" s="64"/>
      <c r="J14968" s="65"/>
      <c r="K14968" s="10"/>
      <c r="L14968" s="21">
        <v>94867.69310344827</v>
      </c>
      <c r="M14968" s="68"/>
      <c r="N14968" s="4"/>
    </row>
    <row r="14969" spans="2:14">
      <c r="B14969" s="59" t="s">
        <v>26380</v>
      </c>
      <c r="C14969" s="7" t="s">
        <v>26381</v>
      </c>
      <c r="I14969" s="64"/>
      <c r="J14969" s="65"/>
      <c r="K14969" s="10"/>
      <c r="L14969" s="21">
        <v>99246.662643678166</v>
      </c>
      <c r="M14969" s="68"/>
      <c r="N14969" s="4"/>
    </row>
    <row r="14970" spans="2:14">
      <c r="B14970" s="59" t="s">
        <v>38123</v>
      </c>
      <c r="C14970" s="7" t="s">
        <v>40297</v>
      </c>
      <c r="I14970" s="64"/>
      <c r="J14970" s="65"/>
      <c r="K14970" s="10"/>
      <c r="L14970" s="21">
        <v>95423.881609195407</v>
      </c>
      <c r="M14970" s="68"/>
      <c r="N14970" s="4"/>
    </row>
    <row r="14971" spans="2:14">
      <c r="B14971" s="59" t="s">
        <v>26382</v>
      </c>
      <c r="C14971" s="7" t="s">
        <v>26383</v>
      </c>
      <c r="I14971" s="64"/>
      <c r="J14971" s="65"/>
      <c r="K14971" s="10"/>
      <c r="L14971" s="21">
        <v>94867.69310344827</v>
      </c>
      <c r="M14971" s="68"/>
      <c r="N14971" s="4"/>
    </row>
    <row r="14972" spans="2:14">
      <c r="B14972" s="59" t="s">
        <v>26384</v>
      </c>
      <c r="C14972" s="7" t="s">
        <v>26385</v>
      </c>
      <c r="I14972" s="64"/>
      <c r="J14972" s="65"/>
      <c r="K14972" s="10"/>
      <c r="L14972" s="21">
        <v>103952.95114942529</v>
      </c>
      <c r="M14972" s="68"/>
      <c r="N14972" s="4"/>
    </row>
    <row r="14973" spans="2:14">
      <c r="B14973" s="59" t="s">
        <v>26386</v>
      </c>
      <c r="C14973" s="7" t="s">
        <v>26387</v>
      </c>
      <c r="I14973" s="64"/>
      <c r="J14973" s="65"/>
      <c r="K14973" s="10"/>
      <c r="L14973" s="21">
        <v>278185.59770114941</v>
      </c>
      <c r="M14973" s="68"/>
      <c r="N14973" s="4"/>
    </row>
    <row r="14974" spans="2:14">
      <c r="B14974" s="59" t="s">
        <v>26388</v>
      </c>
      <c r="C14974" s="7" t="s">
        <v>26389</v>
      </c>
      <c r="I14974" s="64"/>
      <c r="J14974" s="65"/>
      <c r="K14974" s="10"/>
      <c r="L14974" s="21">
        <v>90488.723563218402</v>
      </c>
      <c r="M14974" s="68"/>
      <c r="N14974" s="4"/>
    </row>
    <row r="14975" spans="2:14">
      <c r="B14975" s="59" t="s">
        <v>26390</v>
      </c>
      <c r="C14975" s="7" t="s">
        <v>26391</v>
      </c>
      <c r="I14975" s="64"/>
      <c r="J14975" s="65"/>
      <c r="K14975" s="10"/>
      <c r="L14975" s="21">
        <v>90488.723563218402</v>
      </c>
      <c r="M14975" s="68"/>
      <c r="N14975" s="4"/>
    </row>
    <row r="14976" spans="2:14">
      <c r="B14976" s="59" t="s">
        <v>26392</v>
      </c>
      <c r="C14976" s="7" t="s">
        <v>26393</v>
      </c>
      <c r="I14976" s="64"/>
      <c r="J14976" s="65"/>
      <c r="K14976" s="10"/>
      <c r="L14976" s="21">
        <v>115155.37931034484</v>
      </c>
      <c r="M14976" s="68"/>
      <c r="N14976" s="4"/>
    </row>
    <row r="14977" spans="2:14">
      <c r="B14977" s="59" t="s">
        <v>26394</v>
      </c>
      <c r="C14977" s="7" t="s">
        <v>26395</v>
      </c>
      <c r="I14977" s="64"/>
      <c r="J14977" s="65"/>
      <c r="K14977" s="10"/>
      <c r="L14977" s="21">
        <v>119533.33390804597</v>
      </c>
      <c r="M14977" s="68"/>
      <c r="N14977" s="4"/>
    </row>
    <row r="14978" spans="2:14">
      <c r="B14978" s="59" t="s">
        <v>26396</v>
      </c>
      <c r="C14978" s="7" t="s">
        <v>26397</v>
      </c>
      <c r="I14978" s="64"/>
      <c r="J14978" s="65"/>
      <c r="K14978" s="10"/>
      <c r="L14978" s="21">
        <v>115155.37931034484</v>
      </c>
      <c r="M14978" s="68"/>
      <c r="N14978" s="4"/>
    </row>
    <row r="14979" spans="2:14">
      <c r="B14979" s="59" t="s">
        <v>26398</v>
      </c>
      <c r="C14979" s="7" t="s">
        <v>26399</v>
      </c>
      <c r="I14979" s="64"/>
      <c r="J14979" s="65"/>
      <c r="K14979" s="10"/>
      <c r="L14979" s="21">
        <v>119533.33390804597</v>
      </c>
      <c r="M14979" s="68"/>
      <c r="N14979" s="4"/>
    </row>
    <row r="14980" spans="2:14">
      <c r="B14980" s="59" t="s">
        <v>26400</v>
      </c>
      <c r="C14980" s="7" t="s">
        <v>26275</v>
      </c>
      <c r="I14980" s="64"/>
      <c r="J14980" s="65"/>
      <c r="K14980" s="10"/>
      <c r="L14980" s="21">
        <v>158395.99080459768</v>
      </c>
      <c r="M14980" s="68"/>
      <c r="N14980" s="4"/>
    </row>
    <row r="14981" spans="2:14">
      <c r="B14981" s="59" t="s">
        <v>26401</v>
      </c>
      <c r="C14981" s="7" t="s">
        <v>26402</v>
      </c>
      <c r="I14981" s="64"/>
      <c r="J14981" s="65"/>
      <c r="K14981" s="10"/>
      <c r="L14981" s="21">
        <v>124239.6224137931</v>
      </c>
      <c r="M14981" s="68"/>
      <c r="N14981" s="4"/>
    </row>
    <row r="14982" spans="2:14">
      <c r="B14982" s="59" t="s">
        <v>26403</v>
      </c>
      <c r="C14982" s="7" t="s">
        <v>26404</v>
      </c>
      <c r="I14982" s="64"/>
      <c r="J14982" s="65"/>
      <c r="K14982" s="10"/>
      <c r="L14982" s="21">
        <v>110775.90229885057</v>
      </c>
      <c r="M14982" s="68"/>
      <c r="N14982" s="4"/>
    </row>
    <row r="14983" spans="2:14">
      <c r="B14983" s="59" t="s">
        <v>26405</v>
      </c>
      <c r="C14983" s="7" t="s">
        <v>26406</v>
      </c>
      <c r="I14983" s="64"/>
      <c r="J14983" s="65"/>
      <c r="K14983" s="10"/>
      <c r="L14983" s="21">
        <v>110775.90229885057</v>
      </c>
      <c r="M14983" s="68"/>
      <c r="N14983" s="4"/>
    </row>
    <row r="14984" spans="2:14">
      <c r="B14984" s="59" t="s">
        <v>26407</v>
      </c>
      <c r="C14984" s="7" t="s">
        <v>26408</v>
      </c>
      <c r="I14984" s="64"/>
      <c r="J14984" s="65"/>
      <c r="K14984" s="10"/>
      <c r="L14984" s="21">
        <v>80702.140229885044</v>
      </c>
      <c r="M14984" s="68"/>
      <c r="N14984" s="4"/>
    </row>
    <row r="14985" spans="2:14">
      <c r="B14985" s="59" t="s">
        <v>26409</v>
      </c>
      <c r="C14985" s="7" t="s">
        <v>26410</v>
      </c>
      <c r="I14985" s="64"/>
      <c r="J14985" s="65"/>
      <c r="K14985" s="10"/>
      <c r="L14985" s="21">
        <v>88709.529310344835</v>
      </c>
      <c r="M14985" s="68"/>
      <c r="N14985" s="4"/>
    </row>
    <row r="14986" spans="2:14">
      <c r="B14986" s="59" t="s">
        <v>38124</v>
      </c>
      <c r="C14986" s="7" t="s">
        <v>40298</v>
      </c>
      <c r="I14986" s="64"/>
      <c r="J14986" s="65"/>
      <c r="K14986" s="10"/>
      <c r="L14986" s="21">
        <v>106655.74310344827</v>
      </c>
      <c r="M14986" s="68"/>
      <c r="N14986" s="4"/>
    </row>
    <row r="14987" spans="2:14">
      <c r="B14987" s="59" t="s">
        <v>26411</v>
      </c>
      <c r="C14987" s="7" t="s">
        <v>26412</v>
      </c>
      <c r="I14987" s="64"/>
      <c r="J14987" s="65"/>
      <c r="K14987" s="10"/>
      <c r="L14987" s="21">
        <v>80702.140229885044</v>
      </c>
      <c r="M14987" s="68"/>
      <c r="N14987" s="4"/>
    </row>
    <row r="14988" spans="2:14">
      <c r="B14988" s="59" t="s">
        <v>26413</v>
      </c>
      <c r="C14988" s="7" t="s">
        <v>26414</v>
      </c>
      <c r="I14988" s="64"/>
      <c r="J14988" s="65"/>
      <c r="K14988" s="10"/>
      <c r="L14988" s="21">
        <v>88709.529310344835</v>
      </c>
      <c r="M14988" s="68"/>
      <c r="N14988" s="4"/>
    </row>
    <row r="14989" spans="2:14">
      <c r="B14989" s="59" t="s">
        <v>38125</v>
      </c>
      <c r="C14989" s="7" t="s">
        <v>40299</v>
      </c>
      <c r="I14989" s="64"/>
      <c r="J14989" s="65"/>
      <c r="K14989" s="10"/>
      <c r="L14989" s="21">
        <v>125979.23390804598</v>
      </c>
      <c r="M14989" s="68"/>
      <c r="N14989" s="4"/>
    </row>
    <row r="14990" spans="2:14">
      <c r="B14990" s="59" t="s">
        <v>26415</v>
      </c>
      <c r="C14990" s="7" t="s">
        <v>26416</v>
      </c>
      <c r="I14990" s="64"/>
      <c r="J14990" s="65"/>
      <c r="K14990" s="10"/>
      <c r="L14990" s="21">
        <v>119591.69310344828</v>
      </c>
      <c r="M14990" s="68"/>
      <c r="N14990" s="4"/>
    </row>
    <row r="14991" spans="2:14">
      <c r="B14991" s="59" t="s">
        <v>26417</v>
      </c>
      <c r="C14991" s="7" t="s">
        <v>26418</v>
      </c>
      <c r="I14991" s="64"/>
      <c r="J14991" s="65"/>
      <c r="K14991" s="10"/>
      <c r="L14991" s="21">
        <v>119591.69310344828</v>
      </c>
      <c r="M14991" s="68"/>
      <c r="N14991" s="4"/>
    </row>
    <row r="14992" spans="2:14">
      <c r="B14992" s="59" t="s">
        <v>26419</v>
      </c>
      <c r="C14992" s="7" t="s">
        <v>26420</v>
      </c>
      <c r="I14992" s="64"/>
      <c r="J14992" s="65"/>
      <c r="K14992" s="10"/>
      <c r="L14992" s="21">
        <v>74945.386206896554</v>
      </c>
      <c r="M14992" s="68"/>
      <c r="N14992" s="4"/>
    </row>
    <row r="14993" spans="2:14">
      <c r="B14993" s="59" t="s">
        <v>38126</v>
      </c>
      <c r="C14993" s="7" t="s">
        <v>40300</v>
      </c>
      <c r="I14993" s="64"/>
      <c r="J14993" s="65"/>
      <c r="K14993" s="10"/>
      <c r="L14993" s="21">
        <v>89807.18965517242</v>
      </c>
      <c r="M14993" s="68"/>
      <c r="N14993" s="4"/>
    </row>
    <row r="14994" spans="2:14">
      <c r="B14994" s="59" t="s">
        <v>26421</v>
      </c>
      <c r="C14994" s="7" t="s">
        <v>26422</v>
      </c>
      <c r="I14994" s="64"/>
      <c r="J14994" s="65"/>
      <c r="K14994" s="10"/>
      <c r="L14994" s="21">
        <v>74945.386206896554</v>
      </c>
      <c r="M14994" s="68"/>
      <c r="N14994" s="4"/>
    </row>
    <row r="14995" spans="2:14">
      <c r="B14995" s="59" t="s">
        <v>26423</v>
      </c>
      <c r="C14995" s="7" t="s">
        <v>26424</v>
      </c>
      <c r="I14995" s="64"/>
      <c r="J14995" s="65"/>
      <c r="K14995" s="10"/>
      <c r="L14995" s="21">
        <v>74945.386206896554</v>
      </c>
      <c r="M14995" s="68"/>
      <c r="N14995" s="4"/>
    </row>
    <row r="14996" spans="2:14">
      <c r="B14996" s="59" t="s">
        <v>26425</v>
      </c>
      <c r="C14996" s="7" t="s">
        <v>26426</v>
      </c>
      <c r="I14996" s="64"/>
      <c r="J14996" s="65"/>
      <c r="K14996" s="10"/>
      <c r="L14996" s="21">
        <v>99249.200000000012</v>
      </c>
      <c r="M14996" s="68"/>
      <c r="N14996" s="4"/>
    </row>
    <row r="14997" spans="2:14">
      <c r="B14997" s="59" t="s">
        <v>26427</v>
      </c>
      <c r="C14997" s="7" t="s">
        <v>26428</v>
      </c>
      <c r="I14997" s="64"/>
      <c r="J14997" s="65"/>
      <c r="K14997" s="10"/>
      <c r="L14997" s="21">
        <v>108905.3632183908</v>
      </c>
      <c r="M14997" s="68"/>
      <c r="N14997" s="4"/>
    </row>
    <row r="14998" spans="2:14">
      <c r="B14998" s="59" t="s">
        <v>26429</v>
      </c>
      <c r="C14998" s="7" t="s">
        <v>26430</v>
      </c>
      <c r="I14998" s="64"/>
      <c r="J14998" s="65"/>
      <c r="K14998" s="10"/>
      <c r="L14998" s="21">
        <v>189833.32816091954</v>
      </c>
      <c r="M14998" s="68"/>
      <c r="N14998" s="4"/>
    </row>
    <row r="14999" spans="2:14">
      <c r="B14999" s="59" t="s">
        <v>26431</v>
      </c>
      <c r="C14999" s="7" t="s">
        <v>26432</v>
      </c>
      <c r="I14999" s="64"/>
      <c r="J14999" s="65"/>
      <c r="K14999" s="10"/>
      <c r="L14999" s="21">
        <v>99249.200000000012</v>
      </c>
      <c r="M14999" s="68"/>
      <c r="N14999" s="4"/>
    </row>
    <row r="15000" spans="2:14">
      <c r="B15000" s="59" t="s">
        <v>26433</v>
      </c>
      <c r="C15000" s="7" t="s">
        <v>26434</v>
      </c>
      <c r="I15000" s="64"/>
      <c r="J15000" s="65"/>
      <c r="K15000" s="10"/>
      <c r="L15000" s="21">
        <v>108905.3632183908</v>
      </c>
      <c r="M15000" s="68"/>
      <c r="N15000" s="4"/>
    </row>
    <row r="15001" spans="2:14">
      <c r="B15001" s="59" t="s">
        <v>26435</v>
      </c>
      <c r="C15001" s="7" t="s">
        <v>26436</v>
      </c>
      <c r="I15001" s="64"/>
      <c r="J15001" s="65"/>
      <c r="K15001" s="10"/>
      <c r="L15001" s="21">
        <v>122126.00459770115</v>
      </c>
      <c r="M15001" s="68"/>
      <c r="N15001" s="4"/>
    </row>
    <row r="15002" spans="2:14">
      <c r="B15002" s="59" t="s">
        <v>26437</v>
      </c>
      <c r="C15002" s="7" t="s">
        <v>26438</v>
      </c>
      <c r="I15002" s="64"/>
      <c r="J15002" s="65"/>
      <c r="K15002" s="10"/>
      <c r="L15002" s="21">
        <v>124135.08333333334</v>
      </c>
      <c r="M15002" s="68"/>
      <c r="N15002" s="4"/>
    </row>
    <row r="15003" spans="2:14">
      <c r="B15003" s="59" t="s">
        <v>26439</v>
      </c>
      <c r="C15003" s="7" t="s">
        <v>26440</v>
      </c>
      <c r="I15003" s="64"/>
      <c r="J15003" s="65"/>
      <c r="K15003" s="10"/>
      <c r="L15003" s="21">
        <v>139860.09540229884</v>
      </c>
      <c r="M15003" s="68"/>
      <c r="N15003" s="4"/>
    </row>
    <row r="15004" spans="2:14">
      <c r="B15004" s="59" t="s">
        <v>26441</v>
      </c>
      <c r="C15004" s="7" t="s">
        <v>26442</v>
      </c>
      <c r="I15004" s="64"/>
      <c r="J15004" s="65"/>
      <c r="K15004" s="10"/>
      <c r="L15004" s="21">
        <v>97976.969540229882</v>
      </c>
      <c r="M15004" s="68"/>
      <c r="N15004" s="4"/>
    </row>
    <row r="15005" spans="2:14">
      <c r="B15005" s="59" t="s">
        <v>26443</v>
      </c>
      <c r="C15005" s="7" t="s">
        <v>26444</v>
      </c>
      <c r="I15005" s="64"/>
      <c r="J15005" s="65"/>
      <c r="K15005" s="10"/>
      <c r="L15005" s="21">
        <v>97976.969540229882</v>
      </c>
      <c r="M15005" s="68"/>
      <c r="N15005" s="4"/>
    </row>
    <row r="15006" spans="2:14">
      <c r="B15006" s="59" t="s">
        <v>26445</v>
      </c>
      <c r="C15006" s="7" t="s">
        <v>26446</v>
      </c>
      <c r="I15006" s="64"/>
      <c r="J15006" s="65"/>
      <c r="K15006" s="10"/>
      <c r="L15006" s="21">
        <v>101008.60287356323</v>
      </c>
      <c r="M15006" s="68"/>
      <c r="N15006" s="4"/>
    </row>
    <row r="15007" spans="2:14">
      <c r="B15007" s="59" t="s">
        <v>26447</v>
      </c>
      <c r="C15007" s="7" t="s">
        <v>26448</v>
      </c>
      <c r="I15007" s="64"/>
      <c r="J15007" s="65"/>
      <c r="K15007" s="10"/>
      <c r="L15007" s="21">
        <v>109274.80229885057</v>
      </c>
      <c r="M15007" s="68"/>
      <c r="N15007" s="4"/>
    </row>
    <row r="15008" spans="2:14">
      <c r="B15008" s="59" t="s">
        <v>26449</v>
      </c>
      <c r="C15008" s="7" t="s">
        <v>26450</v>
      </c>
      <c r="I15008" s="64"/>
      <c r="J15008" s="65"/>
      <c r="K15008" s="10"/>
      <c r="L15008" s="21">
        <v>101008.60287356323</v>
      </c>
      <c r="M15008" s="68"/>
      <c r="N15008" s="4"/>
    </row>
    <row r="15009" spans="2:14">
      <c r="B15009" s="59" t="s">
        <v>26451</v>
      </c>
      <c r="C15009" s="7" t="s">
        <v>26452</v>
      </c>
      <c r="I15009" s="64"/>
      <c r="J15009" s="65"/>
      <c r="K15009" s="10"/>
      <c r="L15009" s="21">
        <v>109274.80229885057</v>
      </c>
      <c r="M15009" s="68"/>
      <c r="N15009" s="4"/>
    </row>
    <row r="15010" spans="2:14">
      <c r="B15010" s="59" t="s">
        <v>26453</v>
      </c>
      <c r="C15010" s="7" t="s">
        <v>26454</v>
      </c>
      <c r="I15010" s="64"/>
      <c r="J15010" s="65"/>
      <c r="K15010" s="10"/>
      <c r="L15010" s="21">
        <v>143789.95287356322</v>
      </c>
      <c r="M15010" s="68"/>
      <c r="N15010" s="4"/>
    </row>
    <row r="15011" spans="2:14">
      <c r="B15011" s="59" t="s">
        <v>38127</v>
      </c>
      <c r="C15011" s="7" t="s">
        <v>40301</v>
      </c>
      <c r="I15011" s="64"/>
      <c r="J15011" s="65"/>
      <c r="K15011" s="10"/>
      <c r="L15011" s="21">
        <v>143789.95287356322</v>
      </c>
      <c r="M15011" s="68"/>
      <c r="N15011" s="4"/>
    </row>
    <row r="15012" spans="2:14">
      <c r="B15012" s="59" t="s">
        <v>26455</v>
      </c>
      <c r="C15012" s="7" t="s">
        <v>26456</v>
      </c>
      <c r="I15012" s="64"/>
      <c r="J15012" s="65"/>
      <c r="K15012" s="10"/>
      <c r="L15012" s="21">
        <v>204883.91091954024</v>
      </c>
      <c r="M15012" s="68"/>
      <c r="N15012" s="4"/>
    </row>
    <row r="15013" spans="2:14">
      <c r="B15013" s="59" t="s">
        <v>26457</v>
      </c>
      <c r="C15013" s="7" t="s">
        <v>26458</v>
      </c>
      <c r="I15013" s="64"/>
      <c r="J15013" s="65"/>
      <c r="K15013" s="10"/>
      <c r="L15013" s="21">
        <v>99505.980459770115</v>
      </c>
      <c r="M15013" s="68"/>
      <c r="N15013" s="4"/>
    </row>
    <row r="15014" spans="2:14">
      <c r="B15014" s="59" t="s">
        <v>26459</v>
      </c>
      <c r="C15014" s="7" t="s">
        <v>26460</v>
      </c>
      <c r="I15014" s="64"/>
      <c r="J15014" s="65"/>
      <c r="K15014" s="10"/>
      <c r="L15014" s="21">
        <v>99505.980459770115</v>
      </c>
      <c r="M15014" s="68"/>
      <c r="N15014" s="4"/>
    </row>
    <row r="15015" spans="2:14">
      <c r="B15015" s="59" t="s">
        <v>26461</v>
      </c>
      <c r="C15015" s="7" t="s">
        <v>26462</v>
      </c>
      <c r="I15015" s="64"/>
      <c r="J15015" s="65"/>
      <c r="K15015" s="10"/>
      <c r="L15015" s="21">
        <v>112892.56494252873</v>
      </c>
      <c r="M15015" s="68"/>
      <c r="N15015" s="4"/>
    </row>
    <row r="15016" spans="2:14">
      <c r="B15016" s="59" t="s">
        <v>26463</v>
      </c>
      <c r="C15016" s="7" t="s">
        <v>26464</v>
      </c>
      <c r="I15016" s="64"/>
      <c r="J15016" s="65"/>
      <c r="K15016" s="10"/>
      <c r="L15016" s="21">
        <v>137990.06379310344</v>
      </c>
      <c r="M15016" s="68"/>
      <c r="N15016" s="4"/>
    </row>
    <row r="15017" spans="2:14">
      <c r="B15017" s="59" t="s">
        <v>26465</v>
      </c>
      <c r="C15017" s="7" t="s">
        <v>26466</v>
      </c>
      <c r="I15017" s="64"/>
      <c r="J15017" s="65"/>
      <c r="K15017" s="10"/>
      <c r="L15017" s="21">
        <v>112892.56494252873</v>
      </c>
      <c r="M15017" s="68"/>
      <c r="N15017" s="4"/>
    </row>
    <row r="15018" spans="2:14">
      <c r="B15018" s="59" t="s">
        <v>26467</v>
      </c>
      <c r="C15018" s="7" t="s">
        <v>26468</v>
      </c>
      <c r="I15018" s="64"/>
      <c r="J15018" s="65"/>
      <c r="K15018" s="10"/>
      <c r="L15018" s="21">
        <v>137990.06379310344</v>
      </c>
      <c r="M15018" s="68"/>
      <c r="N15018" s="4"/>
    </row>
    <row r="15019" spans="2:14">
      <c r="B15019" s="59" t="s">
        <v>26469</v>
      </c>
      <c r="C15019" s="7" t="s">
        <v>26470</v>
      </c>
      <c r="I15019" s="64"/>
      <c r="J15019" s="65"/>
      <c r="K15019" s="10"/>
      <c r="L15019" s="21">
        <v>153219.27643678163</v>
      </c>
      <c r="M15019" s="68"/>
      <c r="N15019" s="4"/>
    </row>
    <row r="15020" spans="2:14">
      <c r="B15020" s="59" t="s">
        <v>26471</v>
      </c>
      <c r="C15020" s="7" t="s">
        <v>26472</v>
      </c>
      <c r="I15020" s="64"/>
      <c r="J15020" s="65"/>
      <c r="K15020" s="10"/>
      <c r="L15020" s="21">
        <v>111850.72643678161</v>
      </c>
      <c r="M15020" s="68"/>
      <c r="N15020" s="4"/>
    </row>
    <row r="15021" spans="2:14">
      <c r="B15021" s="59" t="s">
        <v>26473</v>
      </c>
      <c r="C15021" s="7" t="s">
        <v>26474</v>
      </c>
      <c r="I15021" s="64"/>
      <c r="J15021" s="65"/>
      <c r="K15021" s="10"/>
      <c r="L15021" s="21">
        <v>111850.72643678161</v>
      </c>
      <c r="M15021" s="68"/>
      <c r="N15021" s="4"/>
    </row>
    <row r="15022" spans="2:14">
      <c r="B15022" s="59" t="s">
        <v>38128</v>
      </c>
      <c r="C15022" s="7" t="s">
        <v>40302</v>
      </c>
      <c r="I15022" s="64"/>
      <c r="J15022" s="65"/>
      <c r="K15022" s="10"/>
      <c r="L15022" s="21">
        <v>130383.06954022989</v>
      </c>
      <c r="M15022" s="68"/>
      <c r="N15022" s="4"/>
    </row>
    <row r="15023" spans="2:14">
      <c r="B15023" s="59" t="s">
        <v>26475</v>
      </c>
      <c r="C15023" s="7" t="s">
        <v>26476</v>
      </c>
      <c r="I15023" s="64"/>
      <c r="J15023" s="65"/>
      <c r="K15023" s="10"/>
      <c r="L15023" s="21">
        <v>134409.8540229885</v>
      </c>
      <c r="M15023" s="68"/>
      <c r="N15023" s="4"/>
    </row>
    <row r="15024" spans="2:14">
      <c r="B15024" s="59" t="s">
        <v>26477</v>
      </c>
      <c r="C15024" s="7" t="s">
        <v>26478</v>
      </c>
      <c r="I15024" s="64"/>
      <c r="J15024" s="65"/>
      <c r="K15024" s="10"/>
      <c r="L15024" s="21">
        <v>163237.26666666666</v>
      </c>
      <c r="M15024" s="68"/>
      <c r="N15024" s="4"/>
    </row>
    <row r="15025" spans="2:14">
      <c r="B15025" s="59" t="s">
        <v>38129</v>
      </c>
      <c r="C15025" s="7" t="s">
        <v>40303</v>
      </c>
      <c r="I15025" s="64"/>
      <c r="J15025" s="65"/>
      <c r="K15025" s="10"/>
      <c r="L15025" s="21">
        <v>95253.371264367815</v>
      </c>
      <c r="M15025" s="68"/>
      <c r="N15025" s="4"/>
    </row>
    <row r="15026" spans="2:14">
      <c r="B15026" s="59" t="s">
        <v>26479</v>
      </c>
      <c r="C15026" s="7" t="s">
        <v>26480</v>
      </c>
      <c r="I15026" s="64"/>
      <c r="J15026" s="65"/>
      <c r="K15026" s="10"/>
      <c r="L15026" s="21">
        <v>292507.45172413794</v>
      </c>
      <c r="M15026" s="68"/>
      <c r="N15026" s="4"/>
    </row>
    <row r="15027" spans="2:14">
      <c r="B15027" s="59" t="s">
        <v>26481</v>
      </c>
      <c r="C15027" s="7" t="s">
        <v>26482</v>
      </c>
      <c r="I15027" s="64"/>
      <c r="J15027" s="65"/>
      <c r="K15027" s="10"/>
      <c r="L15027" s="21">
        <v>91918.777586206896</v>
      </c>
      <c r="M15027" s="68"/>
      <c r="N15027" s="4"/>
    </row>
    <row r="15028" spans="2:14">
      <c r="B15028" s="59" t="s">
        <v>26483</v>
      </c>
      <c r="C15028" s="7" t="s">
        <v>26484</v>
      </c>
      <c r="I15028" s="64"/>
      <c r="J15028" s="65"/>
      <c r="K15028" s="10"/>
      <c r="L15028" s="21">
        <v>80702.140229885044</v>
      </c>
      <c r="M15028" s="68"/>
      <c r="N15028" s="4"/>
    </row>
    <row r="15029" spans="2:14">
      <c r="B15029" s="59" t="s">
        <v>38130</v>
      </c>
      <c r="C15029" s="7" t="s">
        <v>40304</v>
      </c>
      <c r="I15029" s="64"/>
      <c r="J15029" s="65"/>
      <c r="K15029" s="10"/>
      <c r="L15029" s="21">
        <v>90431.546775862065</v>
      </c>
      <c r="M15029" s="68"/>
      <c r="N15029" s="4"/>
    </row>
    <row r="15030" spans="2:14">
      <c r="B15030" s="59" t="s">
        <v>38131</v>
      </c>
      <c r="C15030" s="7" t="s">
        <v>40305</v>
      </c>
      <c r="I15030" s="64"/>
      <c r="J15030" s="65"/>
      <c r="K15030" s="10"/>
      <c r="L15030" s="21">
        <v>144178.43227586208</v>
      </c>
      <c r="M15030" s="68"/>
      <c r="N15030" s="4"/>
    </row>
    <row r="15031" spans="2:14">
      <c r="B15031" s="59" t="s">
        <v>26485</v>
      </c>
      <c r="C15031" s="7" t="s">
        <v>26486</v>
      </c>
      <c r="I15031" s="64"/>
      <c r="J15031" s="65"/>
      <c r="K15031" s="10"/>
      <c r="L15031" s="21">
        <v>278179.00057471264</v>
      </c>
      <c r="M15031" s="68"/>
      <c r="N15031" s="4"/>
    </row>
    <row r="15032" spans="2:14">
      <c r="B15032" s="59" t="s">
        <v>26487</v>
      </c>
      <c r="C15032" s="7" t="s">
        <v>26488</v>
      </c>
      <c r="I15032" s="64"/>
      <c r="J15032" s="65"/>
      <c r="K15032" s="10"/>
      <c r="L15032" s="21">
        <v>278179.00057471264</v>
      </c>
      <c r="M15032" s="68"/>
      <c r="N15032" s="4"/>
    </row>
    <row r="15033" spans="2:14">
      <c r="B15033" s="59" t="s">
        <v>26489</v>
      </c>
      <c r="C15033" s="7" t="s">
        <v>26490</v>
      </c>
      <c r="I15033" s="64"/>
      <c r="J15033" s="65"/>
      <c r="K15033" s="10"/>
      <c r="L15033" s="21">
        <v>333547.66781609197</v>
      </c>
      <c r="M15033" s="68"/>
      <c r="N15033" s="4"/>
    </row>
    <row r="15034" spans="2:14">
      <c r="B15034" s="59" t="s">
        <v>26491</v>
      </c>
      <c r="C15034" s="7" t="s">
        <v>26492</v>
      </c>
      <c r="I15034" s="64"/>
      <c r="J15034" s="65"/>
      <c r="K15034" s="10"/>
      <c r="L15034" s="21">
        <v>333547.66781609197</v>
      </c>
      <c r="M15034" s="68"/>
      <c r="N15034" s="4"/>
    </row>
    <row r="15035" spans="2:14">
      <c r="B15035" s="59" t="s">
        <v>26493</v>
      </c>
      <c r="C15035" s="7" t="s">
        <v>26494</v>
      </c>
      <c r="I15035" s="64"/>
      <c r="J15035" s="65"/>
      <c r="K15035" s="10"/>
      <c r="L15035" s="21">
        <v>317788.1477011494</v>
      </c>
      <c r="M15035" s="68"/>
      <c r="N15035" s="4"/>
    </row>
    <row r="15036" spans="2:14">
      <c r="B15036" s="59" t="s">
        <v>26495</v>
      </c>
      <c r="C15036" s="7" t="s">
        <v>26496</v>
      </c>
      <c r="I15036" s="64"/>
      <c r="J15036" s="65"/>
      <c r="K15036" s="10"/>
      <c r="L15036" s="21">
        <v>317788.1477011494</v>
      </c>
      <c r="M15036" s="68"/>
      <c r="N15036" s="4"/>
    </row>
    <row r="15037" spans="2:14">
      <c r="B15037" s="59" t="s">
        <v>26497</v>
      </c>
      <c r="C15037" s="7" t="s">
        <v>26498</v>
      </c>
      <c r="I15037" s="64"/>
      <c r="J15037" s="65"/>
      <c r="K15037" s="10"/>
      <c r="L15037" s="21">
        <v>141432.24137931035</v>
      </c>
      <c r="M15037" s="68"/>
      <c r="N15037" s="4"/>
    </row>
    <row r="15038" spans="2:14">
      <c r="B15038" s="59" t="s">
        <v>26499</v>
      </c>
      <c r="C15038" s="7" t="s">
        <v>26500</v>
      </c>
      <c r="I15038" s="64"/>
      <c r="J15038" s="65"/>
      <c r="K15038" s="10"/>
      <c r="L15038" s="21">
        <v>155803.82758620687</v>
      </c>
      <c r="M15038" s="68"/>
      <c r="N15038" s="4"/>
    </row>
    <row r="15039" spans="2:14">
      <c r="B15039" s="59" t="s">
        <v>26501</v>
      </c>
      <c r="C15039" s="7" t="s">
        <v>26502</v>
      </c>
      <c r="I15039" s="64"/>
      <c r="J15039" s="65"/>
      <c r="K15039" s="10"/>
      <c r="L15039" s="21">
        <v>141432.24137931035</v>
      </c>
      <c r="M15039" s="68"/>
      <c r="N15039" s="4"/>
    </row>
    <row r="15040" spans="2:14">
      <c r="B15040" s="59" t="s">
        <v>26503</v>
      </c>
      <c r="C15040" s="7" t="s">
        <v>26504</v>
      </c>
      <c r="I15040" s="64"/>
      <c r="J15040" s="65"/>
      <c r="K15040" s="10"/>
      <c r="L15040" s="21">
        <v>155803.82758620687</v>
      </c>
      <c r="M15040" s="68"/>
      <c r="N15040" s="4"/>
    </row>
    <row r="15041" spans="2:14">
      <c r="B15041" s="59" t="s">
        <v>26505</v>
      </c>
      <c r="C15041" s="7" t="s">
        <v>26506</v>
      </c>
      <c r="I15041" s="64"/>
      <c r="J15041" s="65"/>
      <c r="K15041" s="10"/>
      <c r="L15041" s="21">
        <v>179232.76091954025</v>
      </c>
      <c r="M15041" s="68"/>
      <c r="N15041" s="4"/>
    </row>
    <row r="15042" spans="2:14">
      <c r="B15042" s="59" t="s">
        <v>26507</v>
      </c>
      <c r="C15042" s="7" t="s">
        <v>26508</v>
      </c>
      <c r="I15042" s="64"/>
      <c r="J15042" s="65"/>
      <c r="K15042" s="10"/>
      <c r="L15042" s="21">
        <v>270533.43850574712</v>
      </c>
      <c r="M15042" s="68"/>
      <c r="N15042" s="4"/>
    </row>
    <row r="15043" spans="2:14">
      <c r="B15043" s="59" t="s">
        <v>26509</v>
      </c>
      <c r="C15043" s="7" t="s">
        <v>26510</v>
      </c>
      <c r="I15043" s="64"/>
      <c r="J15043" s="65"/>
      <c r="K15043" s="10"/>
      <c r="L15043" s="21">
        <v>264800.02816091955</v>
      </c>
      <c r="M15043" s="68"/>
      <c r="N15043" s="4"/>
    </row>
    <row r="15044" spans="2:14">
      <c r="B15044" s="59" t="s">
        <v>26511</v>
      </c>
      <c r="C15044" s="7" t="s">
        <v>26512</v>
      </c>
      <c r="I15044" s="64"/>
      <c r="J15044" s="65"/>
      <c r="K15044" s="10"/>
      <c r="L15044" s="21">
        <v>131695.39022988506</v>
      </c>
      <c r="M15044" s="68"/>
      <c r="N15044" s="4"/>
    </row>
    <row r="15045" spans="2:14">
      <c r="B15045" s="59" t="s">
        <v>26513</v>
      </c>
      <c r="C15045" s="7" t="s">
        <v>26514</v>
      </c>
      <c r="I15045" s="64"/>
      <c r="J15045" s="65"/>
      <c r="K15045" s="10"/>
      <c r="L15045" s="21">
        <v>131695.39022988506</v>
      </c>
      <c r="M15045" s="68"/>
      <c r="N15045" s="4"/>
    </row>
    <row r="15046" spans="2:14">
      <c r="B15046" s="59" t="s">
        <v>26515</v>
      </c>
      <c r="C15046" s="7" t="s">
        <v>26516</v>
      </c>
      <c r="I15046" s="64"/>
      <c r="J15046" s="65"/>
      <c r="K15046" s="10"/>
      <c r="L15046" s="21">
        <v>171960.69770114942</v>
      </c>
      <c r="M15046" s="68"/>
      <c r="N15046" s="4"/>
    </row>
    <row r="15047" spans="2:14">
      <c r="B15047" s="59" t="s">
        <v>26517</v>
      </c>
      <c r="C15047" s="7" t="s">
        <v>26518</v>
      </c>
      <c r="I15047" s="64"/>
      <c r="J15047" s="65"/>
      <c r="K15047" s="10"/>
      <c r="L15047" s="21">
        <v>176599.49252873566</v>
      </c>
      <c r="M15047" s="68"/>
      <c r="N15047" s="4"/>
    </row>
    <row r="15048" spans="2:14">
      <c r="B15048" s="59" t="s">
        <v>26519</v>
      </c>
      <c r="C15048" s="7" t="s">
        <v>26520</v>
      </c>
      <c r="I15048" s="64"/>
      <c r="J15048" s="65"/>
      <c r="K15048" s="10"/>
      <c r="L15048" s="21">
        <v>171960.69770114942</v>
      </c>
      <c r="M15048" s="68"/>
      <c r="N15048" s="4"/>
    </row>
    <row r="15049" spans="2:14">
      <c r="B15049" s="59" t="s">
        <v>26521</v>
      </c>
      <c r="C15049" s="7" t="s">
        <v>26522</v>
      </c>
      <c r="I15049" s="64"/>
      <c r="J15049" s="65"/>
      <c r="K15049" s="10"/>
      <c r="L15049" s="21">
        <v>176599.49252873566</v>
      </c>
      <c r="M15049" s="68"/>
      <c r="N15049" s="4"/>
    </row>
    <row r="15050" spans="2:14">
      <c r="B15050" s="59" t="s">
        <v>26523</v>
      </c>
      <c r="C15050" s="7" t="s">
        <v>26524</v>
      </c>
      <c r="I15050" s="64"/>
      <c r="J15050" s="65"/>
      <c r="K15050" s="10"/>
      <c r="L15050" s="21">
        <v>198926.19827586209</v>
      </c>
      <c r="M15050" s="68"/>
      <c r="N15050" s="4"/>
    </row>
    <row r="15051" spans="2:14">
      <c r="B15051" s="59" t="s">
        <v>26525</v>
      </c>
      <c r="C15051" s="7" t="s">
        <v>26526</v>
      </c>
      <c r="I15051" s="64"/>
      <c r="J15051" s="65"/>
      <c r="K15051" s="10"/>
      <c r="L15051" s="21">
        <v>163057.62183908044</v>
      </c>
      <c r="M15051" s="68"/>
      <c r="N15051" s="4"/>
    </row>
    <row r="15052" spans="2:14">
      <c r="B15052" s="59" t="s">
        <v>38132</v>
      </c>
      <c r="C15052" s="7" t="s">
        <v>40306</v>
      </c>
      <c r="I15052" s="64"/>
      <c r="J15052" s="65"/>
      <c r="K15052" s="10"/>
      <c r="L15052" s="21">
        <v>341780.88160919544</v>
      </c>
      <c r="M15052" s="68"/>
      <c r="N15052" s="4"/>
    </row>
    <row r="15053" spans="2:14">
      <c r="B15053" s="59" t="s">
        <v>38133</v>
      </c>
      <c r="C15053" s="7" t="s">
        <v>40307</v>
      </c>
      <c r="I15053" s="64"/>
      <c r="J15053" s="65"/>
      <c r="K15053" s="10"/>
      <c r="L15053" s="21">
        <v>177021.70862068963</v>
      </c>
      <c r="M15053" s="68"/>
      <c r="N15053" s="4"/>
    </row>
    <row r="15054" spans="2:14">
      <c r="B15054" s="59" t="s">
        <v>26527</v>
      </c>
      <c r="C15054" s="7" t="s">
        <v>26528</v>
      </c>
      <c r="I15054" s="64"/>
      <c r="J15054" s="65"/>
      <c r="K15054" s="10"/>
      <c r="L15054" s="21">
        <v>289330.68160919542</v>
      </c>
      <c r="M15054" s="68"/>
      <c r="N15054" s="4"/>
    </row>
    <row r="15055" spans="2:14">
      <c r="B15055" s="59" t="s">
        <v>26529</v>
      </c>
      <c r="C15055" s="7" t="s">
        <v>26530</v>
      </c>
      <c r="I15055" s="64"/>
      <c r="J15055" s="65"/>
      <c r="K15055" s="10"/>
      <c r="L15055" s="21">
        <v>163874.65057471264</v>
      </c>
      <c r="M15055" s="68"/>
      <c r="N15055" s="4"/>
    </row>
    <row r="15056" spans="2:14">
      <c r="B15056" s="59" t="s">
        <v>26531</v>
      </c>
      <c r="C15056" s="7" t="s">
        <v>26532</v>
      </c>
      <c r="I15056" s="64"/>
      <c r="J15056" s="65"/>
      <c r="K15056" s="10"/>
      <c r="L15056" s="21">
        <v>163874.65057471264</v>
      </c>
      <c r="M15056" s="68"/>
      <c r="N15056" s="4"/>
    </row>
    <row r="15057" spans="2:14">
      <c r="B15057" s="59" t="s">
        <v>26533</v>
      </c>
      <c r="C15057" s="7" t="s">
        <v>26534</v>
      </c>
      <c r="I15057" s="64"/>
      <c r="J15057" s="65"/>
      <c r="K15057" s="10"/>
      <c r="L15057" s="21">
        <v>237684.31609195404</v>
      </c>
      <c r="M15057" s="68"/>
      <c r="N15057" s="4"/>
    </row>
    <row r="15058" spans="2:14">
      <c r="B15058" s="59" t="s">
        <v>26535</v>
      </c>
      <c r="C15058" s="7" t="s">
        <v>26536</v>
      </c>
      <c r="I15058" s="64"/>
      <c r="J15058" s="65"/>
      <c r="K15058" s="10"/>
      <c r="L15058" s="21">
        <v>200007.61954022991</v>
      </c>
      <c r="M15058" s="68"/>
      <c r="N15058" s="4"/>
    </row>
    <row r="15059" spans="2:14">
      <c r="B15059" s="59" t="s">
        <v>26537</v>
      </c>
      <c r="C15059" s="7" t="s">
        <v>26538</v>
      </c>
      <c r="I15059" s="64"/>
      <c r="J15059" s="65"/>
      <c r="K15059" s="10"/>
      <c r="L15059" s="21">
        <v>200007.61954022991</v>
      </c>
      <c r="M15059" s="68"/>
      <c r="N15059" s="4"/>
    </row>
    <row r="15060" spans="2:14">
      <c r="B15060" s="59" t="s">
        <v>26539</v>
      </c>
      <c r="C15060" s="7" t="s">
        <v>26540</v>
      </c>
      <c r="I15060" s="64"/>
      <c r="J15060" s="65"/>
      <c r="K15060" s="10"/>
      <c r="L15060" s="21">
        <v>235892.43505747127</v>
      </c>
      <c r="M15060" s="68"/>
      <c r="N15060" s="4"/>
    </row>
    <row r="15061" spans="2:14">
      <c r="B15061" s="59" t="s">
        <v>26541</v>
      </c>
      <c r="C15061" s="7" t="s">
        <v>26542</v>
      </c>
      <c r="I15061" s="64"/>
      <c r="J15061" s="65"/>
      <c r="K15061" s="10"/>
      <c r="L15061" s="21">
        <v>262065.77298850575</v>
      </c>
      <c r="M15061" s="68"/>
      <c r="N15061" s="4"/>
    </row>
    <row r="15062" spans="2:14">
      <c r="B15062" s="59" t="s">
        <v>26543</v>
      </c>
      <c r="C15062" s="7" t="s">
        <v>26544</v>
      </c>
      <c r="I15062" s="64"/>
      <c r="J15062" s="65"/>
      <c r="K15062" s="10"/>
      <c r="L15062" s="21">
        <v>235892.43505747127</v>
      </c>
      <c r="M15062" s="68"/>
      <c r="N15062" s="4"/>
    </row>
    <row r="15063" spans="2:14">
      <c r="B15063" s="59" t="s">
        <v>26545</v>
      </c>
      <c r="C15063" s="7" t="s">
        <v>26546</v>
      </c>
      <c r="I15063" s="64"/>
      <c r="J15063" s="65"/>
      <c r="K15063" s="10"/>
      <c r="L15063" s="21">
        <v>357807.83908045979</v>
      </c>
      <c r="M15063" s="68"/>
      <c r="N15063" s="4"/>
    </row>
    <row r="15064" spans="2:14">
      <c r="B15064" s="59" t="s">
        <v>26547</v>
      </c>
      <c r="C15064" s="7" t="s">
        <v>26548</v>
      </c>
      <c r="I15064" s="64"/>
      <c r="J15064" s="65"/>
      <c r="K15064" s="10"/>
      <c r="L15064" s="21">
        <v>231910.8155172414</v>
      </c>
      <c r="M15064" s="68"/>
      <c r="N15064" s="4"/>
    </row>
    <row r="15065" spans="2:14">
      <c r="B15065" s="59" t="s">
        <v>26549</v>
      </c>
      <c r="C15065" s="7" t="s">
        <v>26550</v>
      </c>
      <c r="I15065" s="64"/>
      <c r="J15065" s="65"/>
      <c r="K15065" s="10"/>
      <c r="L15065" s="21">
        <v>231910.8155172414</v>
      </c>
      <c r="M15065" s="68"/>
      <c r="N15065" s="4"/>
    </row>
    <row r="15066" spans="2:14">
      <c r="B15066" s="59" t="s">
        <v>38134</v>
      </c>
      <c r="C15066" s="7" t="s">
        <v>40308</v>
      </c>
      <c r="I15066" s="64"/>
      <c r="J15066" s="65"/>
      <c r="K15066" s="10"/>
      <c r="L15066" s="21">
        <v>217496.09425287359</v>
      </c>
      <c r="M15066" s="68"/>
      <c r="N15066" s="4"/>
    </row>
    <row r="15067" spans="2:14">
      <c r="B15067" s="59" t="s">
        <v>38135</v>
      </c>
      <c r="C15067" s="7" t="s">
        <v>40309</v>
      </c>
      <c r="I15067" s="64"/>
      <c r="J15067" s="65"/>
      <c r="K15067" s="10"/>
      <c r="L15067" s="21">
        <v>205389.85977011497</v>
      </c>
      <c r="M15067" s="68"/>
      <c r="N15067" s="4"/>
    </row>
    <row r="15068" spans="2:14">
      <c r="B15068" s="59" t="s">
        <v>38136</v>
      </c>
      <c r="C15068" s="7" t="s">
        <v>40310</v>
      </c>
      <c r="I15068" s="64"/>
      <c r="J15068" s="65"/>
      <c r="K15068" s="10"/>
      <c r="L15068" s="21">
        <v>265023.82298850577</v>
      </c>
      <c r="M15068" s="68"/>
      <c r="N15068" s="4"/>
    </row>
    <row r="15069" spans="2:14">
      <c r="B15069" s="59" t="s">
        <v>38137</v>
      </c>
      <c r="C15069" s="7" t="s">
        <v>40311</v>
      </c>
      <c r="I15069" s="64"/>
      <c r="J15069" s="65"/>
      <c r="K15069" s="10"/>
      <c r="L15069" s="21">
        <v>223063.56149425288</v>
      </c>
      <c r="M15069" s="68"/>
      <c r="N15069" s="4"/>
    </row>
    <row r="15070" spans="2:14">
      <c r="B15070" s="59" t="s">
        <v>26551</v>
      </c>
      <c r="C15070" s="7" t="s">
        <v>26552</v>
      </c>
      <c r="I15070" s="64"/>
      <c r="J15070" s="65"/>
      <c r="K15070" s="10"/>
      <c r="L15070" s="21">
        <v>203638.06896551725</v>
      </c>
      <c r="M15070" s="68"/>
      <c r="N15070" s="4"/>
    </row>
    <row r="15071" spans="2:14">
      <c r="B15071" s="59" t="s">
        <v>26553</v>
      </c>
      <c r="C15071" s="7" t="s">
        <v>26554</v>
      </c>
      <c r="I15071" s="64"/>
      <c r="J15071" s="65"/>
      <c r="K15071" s="10"/>
      <c r="L15071" s="21">
        <v>209309.56781609193</v>
      </c>
      <c r="M15071" s="68"/>
      <c r="N15071" s="4"/>
    </row>
    <row r="15072" spans="2:14">
      <c r="B15072" s="59" t="s">
        <v>26555</v>
      </c>
      <c r="C15072" s="7" t="s">
        <v>26556</v>
      </c>
      <c r="I15072" s="64"/>
      <c r="J15072" s="65"/>
      <c r="K15072" s="10"/>
      <c r="L15072" s="21">
        <v>203638.06896551725</v>
      </c>
      <c r="M15072" s="68"/>
      <c r="N15072" s="4"/>
    </row>
    <row r="15073" spans="2:14">
      <c r="B15073" s="59" t="s">
        <v>26557</v>
      </c>
      <c r="C15073" s="7" t="s">
        <v>26558</v>
      </c>
      <c r="I15073" s="64"/>
      <c r="J15073" s="65"/>
      <c r="K15073" s="10"/>
      <c r="L15073" s="21">
        <v>209309.56781609193</v>
      </c>
      <c r="M15073" s="68"/>
      <c r="N15073" s="4"/>
    </row>
    <row r="15074" spans="2:14">
      <c r="B15074" s="59" t="s">
        <v>26559</v>
      </c>
      <c r="C15074" s="7" t="s">
        <v>26560</v>
      </c>
      <c r="I15074" s="64"/>
      <c r="J15074" s="65"/>
      <c r="K15074" s="10"/>
      <c r="L15074" s="21">
        <v>224538.27298850578</v>
      </c>
      <c r="M15074" s="68"/>
      <c r="N15074" s="4"/>
    </row>
    <row r="15075" spans="2:14">
      <c r="B15075" s="59" t="s">
        <v>26561</v>
      </c>
      <c r="C15075" s="7" t="s">
        <v>26562</v>
      </c>
      <c r="I15075" s="64"/>
      <c r="J15075" s="65"/>
      <c r="K15075" s="10"/>
      <c r="L15075" s="21">
        <v>246834.53045977012</v>
      </c>
      <c r="M15075" s="68"/>
      <c r="N15075" s="4"/>
    </row>
    <row r="15076" spans="2:14">
      <c r="B15076" s="59" t="s">
        <v>26563</v>
      </c>
      <c r="C15076" s="7" t="s">
        <v>26564</v>
      </c>
      <c r="I15076" s="64"/>
      <c r="J15076" s="65"/>
      <c r="K15076" s="10"/>
      <c r="L15076" s="21">
        <v>246834.53045977012</v>
      </c>
      <c r="M15076" s="68"/>
      <c r="N15076" s="4"/>
    </row>
    <row r="15077" spans="2:14">
      <c r="B15077" s="59" t="s">
        <v>26565</v>
      </c>
      <c r="C15077" s="7" t="s">
        <v>26566</v>
      </c>
      <c r="I15077" s="64"/>
      <c r="J15077" s="65"/>
      <c r="K15077" s="10"/>
      <c r="L15077" s="21">
        <v>262823.42758620693</v>
      </c>
      <c r="M15077" s="68"/>
      <c r="N15077" s="4"/>
    </row>
    <row r="15078" spans="2:14">
      <c r="B15078" s="59" t="s">
        <v>38138</v>
      </c>
      <c r="C15078" s="7" t="s">
        <v>40312</v>
      </c>
      <c r="I15078" s="64"/>
      <c r="J15078" s="65"/>
      <c r="K15078" s="10"/>
      <c r="L15078" s="21">
        <v>262823.42758620693</v>
      </c>
      <c r="M15078" s="68"/>
      <c r="N15078" s="4"/>
    </row>
    <row r="15079" spans="2:14">
      <c r="B15079" s="59" t="s">
        <v>26567</v>
      </c>
      <c r="C15079" s="7" t="s">
        <v>26568</v>
      </c>
      <c r="I15079" s="64"/>
      <c r="J15079" s="65"/>
      <c r="K15079" s="10"/>
      <c r="L15079" s="21">
        <v>210551.35</v>
      </c>
      <c r="M15079" s="68"/>
      <c r="N15079" s="4"/>
    </row>
    <row r="15080" spans="2:14">
      <c r="B15080" s="59" t="s">
        <v>26569</v>
      </c>
      <c r="C15080" s="7" t="s">
        <v>26570</v>
      </c>
      <c r="I15080" s="64"/>
      <c r="J15080" s="65"/>
      <c r="K15080" s="10"/>
      <c r="L15080" s="21">
        <v>244727.50977011496</v>
      </c>
      <c r="M15080" s="68"/>
      <c r="N15080" s="4"/>
    </row>
    <row r="15081" spans="2:14">
      <c r="B15081" s="59" t="s">
        <v>26571</v>
      </c>
      <c r="C15081" s="7" t="s">
        <v>26572</v>
      </c>
      <c r="I15081" s="64"/>
      <c r="J15081" s="65"/>
      <c r="K15081" s="10"/>
      <c r="L15081" s="21">
        <v>194205.70057471265</v>
      </c>
      <c r="M15081" s="68"/>
      <c r="N15081" s="4"/>
    </row>
    <row r="15082" spans="2:14">
      <c r="B15082" s="59" t="s">
        <v>26573</v>
      </c>
      <c r="C15082" s="7" t="s">
        <v>26574</v>
      </c>
      <c r="I15082" s="64"/>
      <c r="J15082" s="65"/>
      <c r="K15082" s="10"/>
      <c r="L15082" s="21">
        <v>210551.35</v>
      </c>
      <c r="M15082" s="68"/>
      <c r="N15082" s="4"/>
    </row>
    <row r="15083" spans="2:14">
      <c r="B15083" s="59" t="s">
        <v>26575</v>
      </c>
      <c r="C15083" s="7" t="s">
        <v>26576</v>
      </c>
      <c r="I15083" s="64"/>
      <c r="J15083" s="65"/>
      <c r="K15083" s="10"/>
      <c r="L15083" s="21">
        <v>266580.23735632183</v>
      </c>
      <c r="M15083" s="68"/>
      <c r="N15083" s="4"/>
    </row>
    <row r="15084" spans="2:14">
      <c r="B15084" s="59" t="s">
        <v>26577</v>
      </c>
      <c r="C15084" s="7" t="s">
        <v>26578</v>
      </c>
      <c r="I15084" s="64"/>
      <c r="J15084" s="65"/>
      <c r="K15084" s="10"/>
      <c r="L15084" s="21">
        <v>235205.82643678159</v>
      </c>
      <c r="M15084" s="68"/>
      <c r="N15084" s="4"/>
    </row>
    <row r="15085" spans="2:14">
      <c r="B15085" s="59" t="s">
        <v>26579</v>
      </c>
      <c r="C15085" s="7" t="s">
        <v>26580</v>
      </c>
      <c r="I15085" s="64"/>
      <c r="J15085" s="65"/>
      <c r="K15085" s="10"/>
      <c r="L15085" s="21">
        <v>248225.50919540229</v>
      </c>
      <c r="M15085" s="68"/>
      <c r="N15085" s="4"/>
    </row>
    <row r="15086" spans="2:14">
      <c r="B15086" s="59" t="s">
        <v>26581</v>
      </c>
      <c r="C15086" s="7" t="s">
        <v>26582</v>
      </c>
      <c r="I15086" s="64"/>
      <c r="J15086" s="65"/>
      <c r="K15086" s="10"/>
      <c r="L15086" s="21">
        <v>314048.591954023</v>
      </c>
      <c r="M15086" s="68"/>
      <c r="N15086" s="4"/>
    </row>
    <row r="15087" spans="2:14">
      <c r="B15087" s="59" t="s">
        <v>26583</v>
      </c>
      <c r="C15087" s="7" t="s">
        <v>26584</v>
      </c>
      <c r="I15087" s="64"/>
      <c r="J15087" s="65"/>
      <c r="K15087" s="10"/>
      <c r="L15087" s="21">
        <v>286168.12068965519</v>
      </c>
      <c r="M15087" s="68"/>
      <c r="N15087" s="4"/>
    </row>
    <row r="15088" spans="2:14">
      <c r="B15088" s="59" t="s">
        <v>26585</v>
      </c>
      <c r="C15088" s="7" t="s">
        <v>26586</v>
      </c>
      <c r="I15088" s="64"/>
      <c r="J15088" s="65"/>
      <c r="K15088" s="10"/>
      <c r="L15088" s="21">
        <v>377440.37988505751</v>
      </c>
      <c r="M15088" s="68"/>
      <c r="N15088" s="4"/>
    </row>
    <row r="15089" spans="2:14">
      <c r="B15089" s="59" t="s">
        <v>26587</v>
      </c>
      <c r="C15089" s="7" t="s">
        <v>26588</v>
      </c>
      <c r="I15089" s="64"/>
      <c r="J15089" s="65"/>
      <c r="K15089" s="10"/>
      <c r="L15089" s="21">
        <v>401473.2040229885</v>
      </c>
      <c r="M15089" s="68"/>
      <c r="N15089" s="4"/>
    </row>
    <row r="15090" spans="2:14">
      <c r="B15090" s="59" t="s">
        <v>26589</v>
      </c>
      <c r="C15090" s="7" t="s">
        <v>26590</v>
      </c>
      <c r="I15090" s="64"/>
      <c r="J15090" s="65"/>
      <c r="K15090" s="10"/>
      <c r="L15090" s="21">
        <v>467852.47528735636</v>
      </c>
      <c r="M15090" s="68"/>
      <c r="N15090" s="4"/>
    </row>
    <row r="15091" spans="2:14">
      <c r="B15091" s="59" t="s">
        <v>26591</v>
      </c>
      <c r="C15091" s="7" t="s">
        <v>26592</v>
      </c>
      <c r="I15091" s="64"/>
      <c r="J15091" s="65"/>
      <c r="K15091" s="10"/>
      <c r="L15091" s="21">
        <v>343819.39367816091</v>
      </c>
      <c r="M15091" s="68"/>
      <c r="N15091" s="4"/>
    </row>
    <row r="15092" spans="2:14">
      <c r="B15092" s="59" t="s">
        <v>26593</v>
      </c>
      <c r="C15092" s="7" t="s">
        <v>26594</v>
      </c>
      <c r="I15092" s="64"/>
      <c r="J15092" s="65"/>
      <c r="K15092" s="10"/>
      <c r="L15092" s="21">
        <v>391117.23793103447</v>
      </c>
      <c r="M15092" s="68"/>
      <c r="N15092" s="4"/>
    </row>
    <row r="15093" spans="2:14">
      <c r="B15093" s="59" t="s">
        <v>26595</v>
      </c>
      <c r="C15093" s="7" t="s">
        <v>26596</v>
      </c>
      <c r="I15093" s="64"/>
      <c r="J15093" s="65"/>
      <c r="K15093" s="10"/>
      <c r="L15093" s="21">
        <v>343819.39367816091</v>
      </c>
      <c r="M15093" s="68"/>
      <c r="N15093" s="4"/>
    </row>
    <row r="15094" spans="2:14">
      <c r="B15094" s="59" t="s">
        <v>26597</v>
      </c>
      <c r="C15094" s="7" t="s">
        <v>26598</v>
      </c>
      <c r="I15094" s="64"/>
      <c r="J15094" s="65"/>
      <c r="K15094" s="10"/>
      <c r="L15094" s="21">
        <v>391117.23793103447</v>
      </c>
      <c r="M15094" s="68"/>
      <c r="N15094" s="4"/>
    </row>
    <row r="15095" spans="2:14">
      <c r="B15095" s="59" t="s">
        <v>26599</v>
      </c>
      <c r="C15095" s="7" t="s">
        <v>26600</v>
      </c>
      <c r="I15095" s="64"/>
      <c r="J15095" s="65"/>
      <c r="K15095" s="10"/>
      <c r="L15095" s="21">
        <v>407753.16091954021</v>
      </c>
      <c r="M15095" s="68"/>
      <c r="N15095" s="4"/>
    </row>
    <row r="15096" spans="2:14">
      <c r="B15096" s="59" t="s">
        <v>26601</v>
      </c>
      <c r="C15096" s="7" t="s">
        <v>26602</v>
      </c>
      <c r="I15096" s="64"/>
      <c r="J15096" s="65"/>
      <c r="K15096" s="10"/>
      <c r="L15096" s="21">
        <v>296521.54942528735</v>
      </c>
      <c r="M15096" s="68"/>
      <c r="N15096" s="4"/>
    </row>
    <row r="15097" spans="2:14">
      <c r="B15097" s="59" t="s">
        <v>26603</v>
      </c>
      <c r="C15097" s="7" t="s">
        <v>26604</v>
      </c>
      <c r="I15097" s="64"/>
      <c r="J15097" s="65"/>
      <c r="K15097" s="10"/>
      <c r="L15097" s="21">
        <v>296521.54942528735</v>
      </c>
      <c r="M15097" s="68"/>
      <c r="N15097" s="4"/>
    </row>
    <row r="15098" spans="2:14">
      <c r="B15098" s="59" t="s">
        <v>26605</v>
      </c>
      <c r="C15098" s="7" t="s">
        <v>26606</v>
      </c>
      <c r="I15098" s="64"/>
      <c r="J15098" s="65"/>
      <c r="K15098" s="10"/>
      <c r="L15098" s="21">
        <v>384190.76264367817</v>
      </c>
      <c r="M15098" s="68"/>
      <c r="N15098" s="4"/>
    </row>
    <row r="15099" spans="2:14">
      <c r="B15099" s="59" t="s">
        <v>26607</v>
      </c>
      <c r="C15099" s="7" t="s">
        <v>26608</v>
      </c>
      <c r="I15099" s="64"/>
      <c r="J15099" s="65"/>
      <c r="K15099" s="10"/>
      <c r="L15099" s="21">
        <v>431488.60689655173</v>
      </c>
      <c r="M15099" s="68"/>
      <c r="N15099" s="4"/>
    </row>
    <row r="15100" spans="2:14">
      <c r="B15100" s="59" t="s">
        <v>26609</v>
      </c>
      <c r="C15100" s="7" t="s">
        <v>26610</v>
      </c>
      <c r="I15100" s="64"/>
      <c r="J15100" s="65"/>
      <c r="K15100" s="10"/>
      <c r="L15100" s="21">
        <v>384190.76264367817</v>
      </c>
      <c r="M15100" s="68"/>
      <c r="N15100" s="4"/>
    </row>
    <row r="15101" spans="2:14">
      <c r="B15101" s="59" t="s">
        <v>26611</v>
      </c>
      <c r="C15101" s="7" t="s">
        <v>26612</v>
      </c>
      <c r="I15101" s="64"/>
      <c r="J15101" s="65"/>
      <c r="K15101" s="10"/>
      <c r="L15101" s="21">
        <v>431488.60689655173</v>
      </c>
      <c r="M15101" s="68"/>
      <c r="N15101" s="4"/>
    </row>
    <row r="15102" spans="2:14">
      <c r="B15102" s="59" t="s">
        <v>26613</v>
      </c>
      <c r="C15102" s="7" t="s">
        <v>26614</v>
      </c>
      <c r="I15102" s="64"/>
      <c r="J15102" s="65"/>
      <c r="K15102" s="10"/>
      <c r="L15102" s="21">
        <v>448124.52988505748</v>
      </c>
      <c r="M15102" s="68"/>
      <c r="N15102" s="4"/>
    </row>
    <row r="15103" spans="2:14">
      <c r="B15103" s="59" t="s">
        <v>26615</v>
      </c>
      <c r="C15103" s="7" t="s">
        <v>26616</v>
      </c>
      <c r="I15103" s="64"/>
      <c r="J15103" s="65"/>
      <c r="K15103" s="10"/>
      <c r="L15103" s="21">
        <v>336892.41091954027</v>
      </c>
      <c r="M15103" s="68"/>
      <c r="N15103" s="4"/>
    </row>
    <row r="15104" spans="2:14">
      <c r="B15104" s="59" t="s">
        <v>26617</v>
      </c>
      <c r="C15104" s="7" t="s">
        <v>26618</v>
      </c>
      <c r="I15104" s="64"/>
      <c r="J15104" s="65"/>
      <c r="K15104" s="10"/>
      <c r="L15104" s="21">
        <v>336892.41091954027</v>
      </c>
      <c r="M15104" s="68"/>
      <c r="N15104" s="4"/>
    </row>
    <row r="15105" spans="2:14">
      <c r="B15105" s="59" t="s">
        <v>26619</v>
      </c>
      <c r="C15105" s="7" t="s">
        <v>26620</v>
      </c>
      <c r="I15105" s="64"/>
      <c r="J15105" s="65"/>
      <c r="K15105" s="10"/>
      <c r="L15105" s="21">
        <v>341877.30114942527</v>
      </c>
      <c r="M15105" s="68"/>
      <c r="N15105" s="4"/>
    </row>
    <row r="15106" spans="2:14">
      <c r="B15106" s="59" t="s">
        <v>26621</v>
      </c>
      <c r="C15106" s="7" t="s">
        <v>26622</v>
      </c>
      <c r="I15106" s="64"/>
      <c r="J15106" s="65"/>
      <c r="K15106" s="10"/>
      <c r="L15106" s="21">
        <v>347716.77298850578</v>
      </c>
      <c r="M15106" s="68"/>
      <c r="N15106" s="4"/>
    </row>
    <row r="15107" spans="2:14">
      <c r="B15107" s="59" t="s">
        <v>26623</v>
      </c>
      <c r="C15107" s="7" t="s">
        <v>26624</v>
      </c>
      <c r="I15107" s="64"/>
      <c r="J15107" s="65"/>
      <c r="K15107" s="10"/>
      <c r="L15107" s="21">
        <v>341877.30114942527</v>
      </c>
      <c r="M15107" s="68"/>
      <c r="N15107" s="4"/>
    </row>
    <row r="15108" spans="2:14">
      <c r="B15108" s="59" t="s">
        <v>26625</v>
      </c>
      <c r="C15108" s="7" t="s">
        <v>26626</v>
      </c>
      <c r="I15108" s="64"/>
      <c r="J15108" s="65"/>
      <c r="K15108" s="10"/>
      <c r="L15108" s="21">
        <v>347716.77298850578</v>
      </c>
      <c r="M15108" s="68"/>
      <c r="N15108" s="4"/>
    </row>
    <row r="15109" spans="2:14">
      <c r="B15109" s="59" t="s">
        <v>26627</v>
      </c>
      <c r="C15109" s="7" t="s">
        <v>26628</v>
      </c>
      <c r="I15109" s="64"/>
      <c r="J15109" s="65"/>
      <c r="K15109" s="10"/>
      <c r="L15109" s="21">
        <v>424306.36609195406</v>
      </c>
      <c r="M15109" s="68"/>
      <c r="N15109" s="4"/>
    </row>
    <row r="15110" spans="2:14">
      <c r="B15110" s="59" t="s">
        <v>26629</v>
      </c>
      <c r="C15110" s="7" t="s">
        <v>26630</v>
      </c>
      <c r="I15110" s="64"/>
      <c r="J15110" s="65"/>
      <c r="K15110" s="10"/>
      <c r="L15110" s="21">
        <v>325959.45</v>
      </c>
      <c r="M15110" s="68"/>
      <c r="N15110" s="4"/>
    </row>
    <row r="15111" spans="2:14">
      <c r="B15111" s="59" t="s">
        <v>26631</v>
      </c>
      <c r="C15111" s="7" t="s">
        <v>26632</v>
      </c>
      <c r="I15111" s="64"/>
      <c r="J15111" s="65"/>
      <c r="K15111" s="10"/>
      <c r="L15111" s="21">
        <v>325959.45</v>
      </c>
      <c r="M15111" s="68"/>
      <c r="N15111" s="4"/>
    </row>
    <row r="15112" spans="2:14">
      <c r="B15112" s="59" t="s">
        <v>26633</v>
      </c>
      <c r="C15112" s="7" t="s">
        <v>26634</v>
      </c>
      <c r="I15112" s="64"/>
      <c r="J15112" s="65"/>
      <c r="K15112" s="10"/>
      <c r="L15112" s="21">
        <v>378147.28735632187</v>
      </c>
      <c r="M15112" s="68"/>
      <c r="N15112" s="4"/>
    </row>
    <row r="15113" spans="2:14">
      <c r="B15113" s="59" t="s">
        <v>26635</v>
      </c>
      <c r="C15113" s="7" t="s">
        <v>26636</v>
      </c>
      <c r="I15113" s="64"/>
      <c r="J15113" s="65"/>
      <c r="K15113" s="10"/>
      <c r="L15113" s="21">
        <v>424469.2643678161</v>
      </c>
      <c r="M15113" s="68"/>
      <c r="N15113" s="4"/>
    </row>
    <row r="15114" spans="2:14">
      <c r="B15114" s="59" t="s">
        <v>26637</v>
      </c>
      <c r="C15114" s="7" t="s">
        <v>26638</v>
      </c>
      <c r="I15114" s="64"/>
      <c r="J15114" s="65"/>
      <c r="K15114" s="10"/>
      <c r="L15114" s="21">
        <v>378147.28735632187</v>
      </c>
      <c r="M15114" s="68"/>
      <c r="N15114" s="4"/>
    </row>
    <row r="15115" spans="2:14">
      <c r="B15115" s="59" t="s">
        <v>26639</v>
      </c>
      <c r="C15115" s="7" t="s">
        <v>26640</v>
      </c>
      <c r="I15115" s="64"/>
      <c r="J15115" s="65"/>
      <c r="K15115" s="10"/>
      <c r="L15115" s="21">
        <v>424469.2643678161</v>
      </c>
      <c r="M15115" s="68"/>
      <c r="N15115" s="4"/>
    </row>
    <row r="15116" spans="2:14">
      <c r="B15116" s="59" t="s">
        <v>26641</v>
      </c>
      <c r="C15116" s="7" t="s">
        <v>26642</v>
      </c>
      <c r="I15116" s="64"/>
      <c r="J15116" s="65"/>
      <c r="K15116" s="10"/>
      <c r="L15116" s="21">
        <v>438939.80747126439</v>
      </c>
      <c r="M15116" s="68"/>
      <c r="N15116" s="4"/>
    </row>
    <row r="15117" spans="2:14">
      <c r="B15117" s="59" t="s">
        <v>26643</v>
      </c>
      <c r="C15117" s="7" t="s">
        <v>26644</v>
      </c>
      <c r="I15117" s="64"/>
      <c r="J15117" s="65"/>
      <c r="K15117" s="10"/>
      <c r="L15117" s="21">
        <v>1062287.0603448276</v>
      </c>
      <c r="M15117" s="68"/>
      <c r="N15117" s="4"/>
    </row>
    <row r="15118" spans="2:14">
      <c r="B15118" s="59" t="s">
        <v>26645</v>
      </c>
      <c r="C15118" s="7" t="s">
        <v>26646</v>
      </c>
      <c r="I15118" s="64"/>
      <c r="J15118" s="65"/>
      <c r="K15118" s="10"/>
      <c r="L15118" s="21">
        <v>388149.5459770115</v>
      </c>
      <c r="M15118" s="68"/>
      <c r="N15118" s="4"/>
    </row>
    <row r="15119" spans="2:14">
      <c r="B15119" s="59" t="s">
        <v>26647</v>
      </c>
      <c r="C15119" s="7" t="s">
        <v>26648</v>
      </c>
      <c r="I15119" s="64"/>
      <c r="J15119" s="65"/>
      <c r="K15119" s="10"/>
      <c r="L15119" s="21">
        <v>388149.5459770115</v>
      </c>
      <c r="M15119" s="68"/>
      <c r="N15119" s="4"/>
    </row>
    <row r="15120" spans="2:14">
      <c r="B15120" s="59" t="s">
        <v>26649</v>
      </c>
      <c r="C15120" s="7" t="s">
        <v>26650</v>
      </c>
      <c r="I15120" s="64"/>
      <c r="J15120" s="65"/>
      <c r="K15120" s="10"/>
      <c r="L15120" s="21">
        <v>415030.29885057471</v>
      </c>
      <c r="M15120" s="68"/>
      <c r="N15120" s="4"/>
    </row>
    <row r="15121" spans="2:14">
      <c r="B15121" s="59" t="s">
        <v>26651</v>
      </c>
      <c r="C15121" s="7" t="s">
        <v>26652</v>
      </c>
      <c r="I15121" s="64"/>
      <c r="J15121" s="65"/>
      <c r="K15121" s="10"/>
      <c r="L15121" s="21">
        <v>398668.41034482757</v>
      </c>
      <c r="M15121" s="68"/>
      <c r="N15121" s="4"/>
    </row>
    <row r="15122" spans="2:14">
      <c r="B15122" s="59" t="s">
        <v>26653</v>
      </c>
      <c r="C15122" s="7" t="s">
        <v>26654</v>
      </c>
      <c r="I15122" s="64"/>
      <c r="J15122" s="65"/>
      <c r="K15122" s="10"/>
      <c r="L15122" s="21">
        <v>415030.29885057471</v>
      </c>
      <c r="M15122" s="68"/>
      <c r="N15122" s="4"/>
    </row>
    <row r="15123" spans="2:14">
      <c r="B15123" s="59" t="s">
        <v>26655</v>
      </c>
      <c r="C15123" s="7" t="s">
        <v>26656</v>
      </c>
      <c r="I15123" s="64"/>
      <c r="J15123" s="65"/>
      <c r="K15123" s="10"/>
      <c r="L15123" s="21">
        <v>398668.41034482757</v>
      </c>
      <c r="M15123" s="68"/>
      <c r="N15123" s="4"/>
    </row>
    <row r="15124" spans="2:14">
      <c r="B15124" s="59" t="s">
        <v>26657</v>
      </c>
      <c r="C15124" s="7" t="s">
        <v>26658</v>
      </c>
      <c r="I15124" s="64"/>
      <c r="J15124" s="65"/>
      <c r="K15124" s="10"/>
      <c r="L15124" s="21">
        <v>434456.29885057471</v>
      </c>
      <c r="M15124" s="68"/>
      <c r="N15124" s="4"/>
    </row>
    <row r="15125" spans="2:14">
      <c r="B15125" s="59" t="s">
        <v>26659</v>
      </c>
      <c r="C15125" s="7" t="s">
        <v>26660</v>
      </c>
      <c r="I15125" s="64"/>
      <c r="J15125" s="65"/>
      <c r="K15125" s="10"/>
      <c r="L15125" s="21">
        <v>409040.10804597707</v>
      </c>
      <c r="M15125" s="68"/>
      <c r="N15125" s="4"/>
    </row>
    <row r="15126" spans="2:14">
      <c r="B15126" s="59" t="s">
        <v>26661</v>
      </c>
      <c r="C15126" s="7" t="s">
        <v>26662</v>
      </c>
      <c r="I15126" s="64"/>
      <c r="J15126" s="65"/>
      <c r="K15126" s="10"/>
      <c r="L15126" s="21">
        <v>409040.10804597707</v>
      </c>
      <c r="M15126" s="68"/>
      <c r="N15126" s="4"/>
    </row>
    <row r="15127" spans="2:14">
      <c r="B15127" s="59" t="s">
        <v>26663</v>
      </c>
      <c r="C15127" s="7" t="s">
        <v>26664</v>
      </c>
      <c r="I15127" s="64"/>
      <c r="J15127" s="65"/>
      <c r="K15127" s="10"/>
      <c r="L15127" s="21">
        <v>474843.90689655178</v>
      </c>
      <c r="M15127" s="68"/>
      <c r="N15127" s="4"/>
    </row>
    <row r="15128" spans="2:14">
      <c r="B15128" s="59" t="s">
        <v>26665</v>
      </c>
      <c r="C15128" s="7" t="s">
        <v>26666</v>
      </c>
      <c r="I15128" s="64"/>
      <c r="J15128" s="65"/>
      <c r="K15128" s="10"/>
      <c r="L15128" s="21">
        <v>452619.20287356328</v>
      </c>
      <c r="M15128" s="68"/>
      <c r="N15128" s="4"/>
    </row>
    <row r="15129" spans="2:14">
      <c r="B15129" s="59" t="s">
        <v>26667</v>
      </c>
      <c r="C15129" s="7" t="s">
        <v>26668</v>
      </c>
      <c r="I15129" s="64"/>
      <c r="J15129" s="65"/>
      <c r="K15129" s="10"/>
      <c r="L15129" s="21">
        <v>474843.90689655178</v>
      </c>
      <c r="M15129" s="68"/>
      <c r="N15129" s="4"/>
    </row>
    <row r="15130" spans="2:14">
      <c r="B15130" s="59" t="s">
        <v>26669</v>
      </c>
      <c r="C15130" s="7" t="s">
        <v>26670</v>
      </c>
      <c r="I15130" s="64"/>
      <c r="J15130" s="65"/>
      <c r="K15130" s="10"/>
      <c r="L15130" s="21">
        <v>452619.20287356328</v>
      </c>
      <c r="M15130" s="68"/>
      <c r="N15130" s="4"/>
    </row>
    <row r="15131" spans="2:14">
      <c r="B15131" s="59" t="s">
        <v>26671</v>
      </c>
      <c r="C15131" s="7" t="s">
        <v>26672</v>
      </c>
      <c r="I15131" s="64"/>
      <c r="J15131" s="65"/>
      <c r="K15131" s="10"/>
      <c r="L15131" s="21">
        <v>464272.26551724138</v>
      </c>
      <c r="M15131" s="68"/>
      <c r="N15131" s="4"/>
    </row>
    <row r="15132" spans="2:14">
      <c r="B15132" s="59" t="s">
        <v>26673</v>
      </c>
      <c r="C15132" s="7" t="s">
        <v>26674</v>
      </c>
      <c r="I15132" s="64"/>
      <c r="J15132" s="65"/>
      <c r="K15132" s="10"/>
      <c r="L15132" s="21">
        <v>512441.94540229882</v>
      </c>
      <c r="M15132" s="68"/>
      <c r="N15132" s="4"/>
    </row>
    <row r="15133" spans="2:14">
      <c r="B15133" s="59" t="s">
        <v>26675</v>
      </c>
      <c r="C15133" s="7" t="s">
        <v>26676</v>
      </c>
      <c r="I15133" s="64"/>
      <c r="J15133" s="65"/>
      <c r="K15133" s="10"/>
      <c r="L15133" s="21">
        <v>512441.94540229882</v>
      </c>
      <c r="M15133" s="68"/>
      <c r="N15133" s="4"/>
    </row>
    <row r="15134" spans="2:14">
      <c r="B15134" s="59" t="s">
        <v>26677</v>
      </c>
      <c r="C15134" s="7" t="s">
        <v>26678</v>
      </c>
      <c r="I15134" s="64"/>
      <c r="J15134" s="65"/>
      <c r="K15134" s="10"/>
      <c r="L15134" s="21">
        <v>621562.98390804592</v>
      </c>
      <c r="M15134" s="68"/>
      <c r="N15134" s="4"/>
    </row>
    <row r="15135" spans="2:14">
      <c r="B15135" s="59" t="s">
        <v>26679</v>
      </c>
      <c r="C15135" s="7" t="s">
        <v>26680</v>
      </c>
      <c r="I15135" s="64"/>
      <c r="J15135" s="65"/>
      <c r="K15135" s="10"/>
      <c r="L15135" s="21">
        <v>876.40287356321846</v>
      </c>
      <c r="M15135" s="68"/>
      <c r="N15135" s="4"/>
    </row>
    <row r="15136" spans="2:14">
      <c r="B15136" s="59" t="s">
        <v>26681</v>
      </c>
      <c r="C15136" s="7" t="s">
        <v>26682</v>
      </c>
      <c r="I15136" s="64"/>
      <c r="J15136" s="65"/>
      <c r="K15136" s="10"/>
      <c r="L15136" s="21">
        <v>964.19540229885058</v>
      </c>
      <c r="M15136" s="68"/>
      <c r="N15136" s="4"/>
    </row>
    <row r="15137" spans="2:14">
      <c r="B15137" s="59" t="s">
        <v>26683</v>
      </c>
      <c r="C15137" s="7" t="s">
        <v>26684</v>
      </c>
      <c r="I15137" s="64"/>
      <c r="J15137" s="65"/>
      <c r="K15137" s="10"/>
      <c r="L15137" s="21">
        <v>962.67298850574707</v>
      </c>
      <c r="M15137" s="68"/>
      <c r="N15137" s="4"/>
    </row>
    <row r="15138" spans="2:14">
      <c r="B15138" s="59" t="s">
        <v>26685</v>
      </c>
      <c r="C15138" s="7" t="s">
        <v>26686</v>
      </c>
      <c r="I15138" s="64"/>
      <c r="J15138" s="65"/>
      <c r="K15138" s="10"/>
      <c r="L15138" s="21">
        <v>1249.9017241379311</v>
      </c>
      <c r="M15138" s="68"/>
      <c r="N15138" s="4"/>
    </row>
    <row r="15139" spans="2:14">
      <c r="B15139" s="59" t="s">
        <v>26687</v>
      </c>
      <c r="C15139" s="7" t="s">
        <v>26688</v>
      </c>
      <c r="I15139" s="64"/>
      <c r="J15139" s="65"/>
      <c r="K15139" s="10"/>
      <c r="L15139" s="21">
        <v>446.06724137931036</v>
      </c>
      <c r="M15139" s="68"/>
      <c r="N15139" s="4"/>
    </row>
    <row r="15140" spans="2:14">
      <c r="B15140" s="59" t="s">
        <v>26689</v>
      </c>
      <c r="C15140" s="7" t="s">
        <v>26690</v>
      </c>
      <c r="I15140" s="64"/>
      <c r="J15140" s="65"/>
      <c r="K15140" s="10"/>
      <c r="L15140" s="21">
        <v>557.71091954022995</v>
      </c>
      <c r="M15140" s="68"/>
      <c r="N15140" s="4"/>
    </row>
    <row r="15141" spans="2:14">
      <c r="B15141" s="59" t="s">
        <v>26691</v>
      </c>
      <c r="C15141" s="7" t="s">
        <v>26692</v>
      </c>
      <c r="I15141" s="64"/>
      <c r="J15141" s="65"/>
      <c r="K15141" s="10"/>
      <c r="L15141" s="21">
        <v>1294.5591954022989</v>
      </c>
      <c r="M15141" s="68"/>
      <c r="N15141" s="4"/>
    </row>
    <row r="15142" spans="2:14">
      <c r="B15142" s="59" t="s">
        <v>26693</v>
      </c>
      <c r="C15142" s="7" t="s">
        <v>26694</v>
      </c>
      <c r="I15142" s="64"/>
      <c r="J15142" s="65"/>
      <c r="K15142" s="10"/>
      <c r="L15142" s="21">
        <v>668.84712643678165</v>
      </c>
      <c r="M15142" s="68"/>
      <c r="N15142" s="4"/>
    </row>
    <row r="15143" spans="2:14">
      <c r="B15143" s="59" t="s">
        <v>26695</v>
      </c>
      <c r="C15143" s="7" t="s">
        <v>26696</v>
      </c>
      <c r="I15143" s="64"/>
      <c r="J15143" s="65"/>
      <c r="K15143" s="10"/>
      <c r="L15143" s="21">
        <v>892.13448275862072</v>
      </c>
      <c r="M15143" s="68"/>
      <c r="N15143" s="4"/>
    </row>
    <row r="15144" spans="2:14">
      <c r="B15144" s="59" t="s">
        <v>26697</v>
      </c>
      <c r="C15144" s="7" t="s">
        <v>26698</v>
      </c>
      <c r="I15144" s="64"/>
      <c r="J15144" s="65"/>
      <c r="K15144" s="10"/>
      <c r="L15144" s="21">
        <v>1785.2839080459771</v>
      </c>
      <c r="M15144" s="68"/>
      <c r="N15144" s="4"/>
    </row>
    <row r="15145" spans="2:14">
      <c r="B15145" s="59" t="s">
        <v>26699</v>
      </c>
      <c r="C15145" s="7" t="s">
        <v>26700</v>
      </c>
      <c r="I15145" s="64"/>
      <c r="J15145" s="65"/>
      <c r="K15145" s="10"/>
      <c r="L15145" s="21">
        <v>1447.8155172413794</v>
      </c>
      <c r="M15145" s="68"/>
      <c r="N15145" s="4"/>
    </row>
    <row r="15146" spans="2:14">
      <c r="B15146" s="59" t="s">
        <v>26701</v>
      </c>
      <c r="C15146" s="7" t="s">
        <v>26702</v>
      </c>
      <c r="I15146" s="64"/>
      <c r="J15146" s="65"/>
      <c r="K15146" s="10"/>
      <c r="L15146" s="21">
        <v>1114.914367816092</v>
      </c>
      <c r="M15146" s="68"/>
      <c r="N15146" s="4"/>
    </row>
    <row r="15147" spans="2:14">
      <c r="B15147" s="59" t="s">
        <v>26703</v>
      </c>
      <c r="C15147" s="7" t="s">
        <v>26704</v>
      </c>
      <c r="I15147" s="64"/>
      <c r="J15147" s="65"/>
      <c r="K15147" s="10"/>
      <c r="L15147" s="21">
        <v>617.08505747126446</v>
      </c>
      <c r="M15147" s="68"/>
      <c r="N15147" s="4"/>
    </row>
    <row r="15148" spans="2:14">
      <c r="B15148" s="59" t="s">
        <v>26705</v>
      </c>
      <c r="C15148" s="7" t="s">
        <v>26704</v>
      </c>
      <c r="I15148" s="64"/>
      <c r="J15148" s="65"/>
      <c r="K15148" s="10"/>
      <c r="L15148" s="21">
        <v>561.26321839080458</v>
      </c>
      <c r="M15148" s="68"/>
      <c r="N15148" s="4"/>
    </row>
    <row r="15149" spans="2:14">
      <c r="B15149" s="59" t="s">
        <v>26706</v>
      </c>
      <c r="C15149" s="7" t="s">
        <v>26707</v>
      </c>
      <c r="I15149" s="64"/>
      <c r="J15149" s="65"/>
      <c r="K15149" s="10"/>
      <c r="L15149" s="21">
        <v>1584.8327586206897</v>
      </c>
      <c r="M15149" s="68"/>
      <c r="N15149" s="4"/>
    </row>
    <row r="15150" spans="2:14">
      <c r="B15150" s="59" t="s">
        <v>26708</v>
      </c>
      <c r="C15150" s="7" t="s">
        <v>26709</v>
      </c>
      <c r="I15150" s="64"/>
      <c r="J15150" s="65"/>
      <c r="K15150" s="10"/>
      <c r="L15150" s="21">
        <v>4708.3183908045976</v>
      </c>
      <c r="M15150" s="68"/>
      <c r="N15150" s="4"/>
    </row>
    <row r="15151" spans="2:14">
      <c r="B15151" s="59" t="s">
        <v>26710</v>
      </c>
      <c r="C15151" s="7" t="s">
        <v>26711</v>
      </c>
      <c r="I15151" s="64"/>
      <c r="J15151" s="65"/>
      <c r="K15151" s="10"/>
      <c r="L15151" s="21">
        <v>650.07068965517249</v>
      </c>
      <c r="M15151" s="68"/>
      <c r="N15151" s="4"/>
    </row>
    <row r="15152" spans="2:14">
      <c r="B15152" s="59" t="s">
        <v>26712</v>
      </c>
      <c r="C15152" s="7" t="s">
        <v>25893</v>
      </c>
      <c r="I15152" s="64"/>
      <c r="J15152" s="65"/>
      <c r="K15152" s="10"/>
      <c r="L15152" s="21">
        <v>1526.4735632183908</v>
      </c>
      <c r="M15152" s="68"/>
      <c r="N15152" s="4"/>
    </row>
    <row r="15153" spans="2:14">
      <c r="B15153" s="59" t="s">
        <v>26713</v>
      </c>
      <c r="C15153" s="7" t="s">
        <v>26714</v>
      </c>
      <c r="I15153" s="64"/>
      <c r="J15153" s="65"/>
      <c r="K15153" s="10"/>
      <c r="L15153" s="21">
        <v>663.7724137931034</v>
      </c>
      <c r="M15153" s="68"/>
      <c r="N15153" s="4"/>
    </row>
    <row r="15154" spans="2:14">
      <c r="B15154" s="59" t="s">
        <v>26715</v>
      </c>
      <c r="C15154" s="7" t="s">
        <v>26714</v>
      </c>
      <c r="I15154" s="64"/>
      <c r="J15154" s="65"/>
      <c r="K15154" s="10"/>
      <c r="L15154" s="21">
        <v>603.38333333333333</v>
      </c>
      <c r="M15154" s="68"/>
      <c r="N15154" s="4"/>
    </row>
    <row r="15155" spans="2:14">
      <c r="B15155" s="59" t="s">
        <v>26716</v>
      </c>
      <c r="C15155" s="7" t="s">
        <v>26717</v>
      </c>
      <c r="I15155" s="64"/>
      <c r="J15155" s="65"/>
      <c r="K15155" s="10"/>
      <c r="L15155" s="21">
        <v>1767.5224137931034</v>
      </c>
      <c r="M15155" s="68"/>
      <c r="N15155" s="4"/>
    </row>
    <row r="15156" spans="2:14">
      <c r="B15156" s="59" t="s">
        <v>26718</v>
      </c>
      <c r="C15156" s="7" t="s">
        <v>26719</v>
      </c>
      <c r="I15156" s="64"/>
      <c r="J15156" s="65"/>
      <c r="K15156" s="10"/>
      <c r="L15156" s="21">
        <v>714.51954022988514</v>
      </c>
      <c r="M15156" s="68"/>
      <c r="N15156" s="4"/>
    </row>
    <row r="15157" spans="2:14">
      <c r="B15157" s="59" t="s">
        <v>26720</v>
      </c>
      <c r="C15157" s="7" t="s">
        <v>26721</v>
      </c>
      <c r="I15157" s="64"/>
      <c r="J15157" s="65"/>
      <c r="K15157" s="10"/>
      <c r="L15157" s="21">
        <v>1645.7293103448276</v>
      </c>
      <c r="M15157" s="68"/>
      <c r="N15157" s="4"/>
    </row>
    <row r="15158" spans="2:14">
      <c r="B15158" s="59" t="s">
        <v>26722</v>
      </c>
      <c r="C15158" s="7" t="s">
        <v>26723</v>
      </c>
      <c r="I15158" s="64"/>
      <c r="J15158" s="65"/>
      <c r="K15158" s="10"/>
      <c r="L15158" s="21">
        <v>814.49137931034477</v>
      </c>
      <c r="M15158" s="68"/>
      <c r="N15158" s="4"/>
    </row>
    <row r="15159" spans="2:14">
      <c r="B15159" s="59" t="s">
        <v>26724</v>
      </c>
      <c r="C15159" s="7" t="s">
        <v>26725</v>
      </c>
      <c r="I15159" s="64"/>
      <c r="J15159" s="65"/>
      <c r="K15159" s="10"/>
      <c r="L15159" s="21">
        <v>1056.5551724137931</v>
      </c>
      <c r="M15159" s="68"/>
      <c r="N15159" s="4"/>
    </row>
    <row r="15160" spans="2:14">
      <c r="B15160" s="59" t="s">
        <v>38139</v>
      </c>
      <c r="C15160" s="7" t="s">
        <v>40313</v>
      </c>
      <c r="I15160" s="64"/>
      <c r="J15160" s="65"/>
      <c r="K15160" s="10"/>
      <c r="L15160" s="21">
        <v>1255.9913793103449</v>
      </c>
      <c r="M15160" s="68"/>
      <c r="N15160" s="4"/>
    </row>
    <row r="15161" spans="2:14">
      <c r="B15161" s="59" t="s">
        <v>26726</v>
      </c>
      <c r="C15161" s="7" t="s">
        <v>25896</v>
      </c>
      <c r="I15161" s="64"/>
      <c r="J15161" s="65"/>
      <c r="K15161" s="10"/>
      <c r="L15161" s="21">
        <v>1704.5959770114941</v>
      </c>
      <c r="M15161" s="68"/>
      <c r="N15161" s="4"/>
    </row>
    <row r="15162" spans="2:14">
      <c r="B15162" s="59" t="s">
        <v>26727</v>
      </c>
      <c r="C15162" s="7" t="s">
        <v>25897</v>
      </c>
      <c r="I15162" s="64"/>
      <c r="J15162" s="65"/>
      <c r="K15162" s="10"/>
      <c r="L15162" s="21">
        <v>736.84827586206893</v>
      </c>
      <c r="M15162" s="68"/>
      <c r="N15162" s="4"/>
    </row>
    <row r="15163" spans="2:14">
      <c r="B15163" s="59" t="s">
        <v>26728</v>
      </c>
      <c r="C15163" s="7" t="s">
        <v>26729</v>
      </c>
      <c r="I15163" s="64"/>
      <c r="J15163" s="65"/>
      <c r="K15163" s="10"/>
      <c r="L15163" s="21">
        <v>1971.0183908045979</v>
      </c>
      <c r="M15163" s="68"/>
      <c r="N15163" s="4"/>
    </row>
    <row r="15164" spans="2:14">
      <c r="B15164" s="59" t="s">
        <v>26730</v>
      </c>
      <c r="C15164" s="7" t="s">
        <v>26731</v>
      </c>
      <c r="I15164" s="64"/>
      <c r="J15164" s="65"/>
      <c r="K15164" s="10"/>
      <c r="L15164" s="21">
        <v>2309.501724137931</v>
      </c>
      <c r="M15164" s="68"/>
      <c r="N15164" s="4"/>
    </row>
    <row r="15165" spans="2:14">
      <c r="B15165" s="59" t="s">
        <v>26732</v>
      </c>
      <c r="C15165" s="7" t="s">
        <v>26733</v>
      </c>
      <c r="I15165" s="64"/>
      <c r="J15165" s="65"/>
      <c r="K15165" s="10"/>
      <c r="L15165" s="21">
        <v>1671.1028735632185</v>
      </c>
      <c r="M15165" s="68"/>
      <c r="N15165" s="4"/>
    </row>
    <row r="15166" spans="2:14">
      <c r="B15166" s="59" t="s">
        <v>26734</v>
      </c>
      <c r="C15166" s="7" t="s">
        <v>26735</v>
      </c>
      <c r="I15166" s="64"/>
      <c r="J15166" s="65"/>
      <c r="K15166" s="10"/>
      <c r="L15166" s="21">
        <v>792.16264367816098</v>
      </c>
      <c r="M15166" s="68"/>
      <c r="N15166" s="4"/>
    </row>
    <row r="15167" spans="2:14">
      <c r="B15167" s="59" t="s">
        <v>26736</v>
      </c>
      <c r="C15167" s="7" t="s">
        <v>26737</v>
      </c>
      <c r="I15167" s="64"/>
      <c r="J15167" s="65"/>
      <c r="K15167" s="10"/>
      <c r="L15167" s="21">
        <v>2315.0839080459773</v>
      </c>
      <c r="M15167" s="68"/>
      <c r="N15167" s="4"/>
    </row>
    <row r="15168" spans="2:14">
      <c r="B15168" s="59" t="s">
        <v>26738</v>
      </c>
      <c r="C15168" s="7" t="s">
        <v>26739</v>
      </c>
      <c r="I15168" s="64"/>
      <c r="J15168" s="65"/>
      <c r="K15168" s="10"/>
      <c r="L15168" s="21">
        <v>2741.3597701149429</v>
      </c>
      <c r="M15168" s="68"/>
      <c r="N15168" s="4"/>
    </row>
    <row r="15169" spans="2:14">
      <c r="B15169" s="59" t="s">
        <v>26740</v>
      </c>
      <c r="C15169" s="7" t="s">
        <v>26741</v>
      </c>
      <c r="I15169" s="64"/>
      <c r="J15169" s="65"/>
      <c r="K15169" s="10"/>
      <c r="L15169" s="21">
        <v>3802.9896551724141</v>
      </c>
      <c r="M15169" s="68"/>
      <c r="N15169" s="4"/>
    </row>
    <row r="15170" spans="2:14">
      <c r="B15170" s="59" t="s">
        <v>26742</v>
      </c>
      <c r="C15170" s="7" t="s">
        <v>26743</v>
      </c>
      <c r="I15170" s="64"/>
      <c r="J15170" s="65"/>
      <c r="K15170" s="10"/>
      <c r="L15170" s="21">
        <v>1481.816091954023</v>
      </c>
      <c r="M15170" s="68"/>
      <c r="N15170" s="4"/>
    </row>
    <row r="15171" spans="2:14">
      <c r="B15171" s="59" t="s">
        <v>26744</v>
      </c>
      <c r="C15171" s="7" t="s">
        <v>25902</v>
      </c>
      <c r="I15171" s="64"/>
      <c r="J15171" s="65"/>
      <c r="K15171" s="10"/>
      <c r="L15171" s="21">
        <v>1483.8459770114941</v>
      </c>
      <c r="M15171" s="68"/>
      <c r="N15171" s="4"/>
    </row>
    <row r="15172" spans="2:14">
      <c r="B15172" s="59" t="s">
        <v>26745</v>
      </c>
      <c r="C15172" s="7" t="s">
        <v>25903</v>
      </c>
      <c r="I15172" s="64"/>
      <c r="J15172" s="65"/>
      <c r="K15172" s="10"/>
      <c r="L15172" s="21">
        <v>1902.0022988505748</v>
      </c>
      <c r="M15172" s="68"/>
      <c r="N15172" s="4"/>
    </row>
    <row r="15173" spans="2:14">
      <c r="B15173" s="59" t="s">
        <v>26746</v>
      </c>
      <c r="C15173" s="7" t="s">
        <v>26747</v>
      </c>
      <c r="I15173" s="64"/>
      <c r="J15173" s="65"/>
      <c r="K15173" s="10"/>
      <c r="L15173" s="21">
        <v>2719.5385057471267</v>
      </c>
      <c r="M15173" s="68"/>
      <c r="N15173" s="4"/>
    </row>
    <row r="15174" spans="2:14">
      <c r="B15174" s="59" t="s">
        <v>26748</v>
      </c>
      <c r="C15174" s="7" t="s">
        <v>26749</v>
      </c>
      <c r="I15174" s="64"/>
      <c r="J15174" s="65"/>
      <c r="K15174" s="10"/>
      <c r="L15174" s="21">
        <v>3123.9931034482756</v>
      </c>
      <c r="M15174" s="68"/>
      <c r="N15174" s="4"/>
    </row>
    <row r="15175" spans="2:14">
      <c r="B15175" s="59" t="s">
        <v>26750</v>
      </c>
      <c r="C15175" s="7" t="s">
        <v>25909</v>
      </c>
      <c r="I15175" s="64"/>
      <c r="J15175" s="65"/>
      <c r="K15175" s="10"/>
      <c r="L15175" s="21">
        <v>4370.8500000000004</v>
      </c>
      <c r="M15175" s="68"/>
      <c r="N15175" s="4"/>
    </row>
    <row r="15176" spans="2:14">
      <c r="B15176" s="59" t="s">
        <v>26751</v>
      </c>
      <c r="C15176" s="7" t="s">
        <v>25910</v>
      </c>
      <c r="I15176" s="64"/>
      <c r="J15176" s="65"/>
      <c r="K15176" s="10"/>
      <c r="L15176" s="21">
        <v>1508.2045977011494</v>
      </c>
      <c r="M15176" s="68"/>
      <c r="N15176" s="4"/>
    </row>
    <row r="15177" spans="2:14">
      <c r="B15177" s="59" t="s">
        <v>26752</v>
      </c>
      <c r="C15177" s="7" t="s">
        <v>26753</v>
      </c>
      <c r="I15177" s="64"/>
      <c r="J15177" s="65"/>
      <c r="K15177" s="10"/>
      <c r="L15177" s="21">
        <v>1879.1660919540232</v>
      </c>
      <c r="M15177" s="68"/>
      <c r="N15177" s="4"/>
    </row>
    <row r="15178" spans="2:14">
      <c r="B15178" s="59" t="s">
        <v>26754</v>
      </c>
      <c r="C15178" s="7" t="s">
        <v>26755</v>
      </c>
      <c r="I15178" s="64"/>
      <c r="J15178" s="65"/>
      <c r="K15178" s="10"/>
      <c r="L15178" s="21">
        <v>2292.2477011494252</v>
      </c>
      <c r="M15178" s="68"/>
      <c r="N15178" s="4"/>
    </row>
    <row r="15179" spans="2:14">
      <c r="B15179" s="59" t="s">
        <v>26756</v>
      </c>
      <c r="C15179" s="7" t="s">
        <v>26757</v>
      </c>
      <c r="I15179" s="64"/>
      <c r="J15179" s="65"/>
      <c r="K15179" s="10"/>
      <c r="L15179" s="21">
        <v>908.88103448275865</v>
      </c>
      <c r="M15179" s="68"/>
      <c r="N15179" s="4"/>
    </row>
    <row r="15180" spans="2:14">
      <c r="B15180" s="59" t="s">
        <v>26758</v>
      </c>
      <c r="C15180" s="7" t="s">
        <v>26759</v>
      </c>
      <c r="I15180" s="64"/>
      <c r="J15180" s="65"/>
      <c r="K15180" s="10"/>
      <c r="L15180" s="21">
        <v>2674.3735632183907</v>
      </c>
      <c r="M15180" s="68"/>
      <c r="N15180" s="4"/>
    </row>
    <row r="15181" spans="2:14">
      <c r="B15181" s="59" t="s">
        <v>26760</v>
      </c>
      <c r="C15181" s="7" t="s">
        <v>26761</v>
      </c>
      <c r="I15181" s="64"/>
      <c r="J15181" s="65"/>
      <c r="K15181" s="10"/>
      <c r="L15181" s="21">
        <v>3047.3649425287358</v>
      </c>
      <c r="M15181" s="68"/>
      <c r="N15181" s="4"/>
    </row>
    <row r="15182" spans="2:14">
      <c r="B15182" s="59" t="s">
        <v>26762</v>
      </c>
      <c r="C15182" s="7" t="s">
        <v>26763</v>
      </c>
      <c r="I15182" s="64"/>
      <c r="J15182" s="65"/>
      <c r="K15182" s="10"/>
      <c r="L15182" s="21">
        <v>4450.0155172413797</v>
      </c>
      <c r="M15182" s="68"/>
      <c r="N15182" s="4"/>
    </row>
    <row r="15183" spans="2:14">
      <c r="B15183" s="59" t="s">
        <v>26764</v>
      </c>
      <c r="C15183" s="7" t="s">
        <v>26765</v>
      </c>
      <c r="I15183" s="64"/>
      <c r="J15183" s="65"/>
      <c r="K15183" s="10"/>
      <c r="L15183" s="21">
        <v>1256.4988505747126</v>
      </c>
      <c r="M15183" s="68"/>
      <c r="N15183" s="4"/>
    </row>
    <row r="15184" spans="2:14">
      <c r="B15184" s="59" t="s">
        <v>26766</v>
      </c>
      <c r="C15184" s="7" t="s">
        <v>26767</v>
      </c>
      <c r="I15184" s="64"/>
      <c r="J15184" s="65"/>
      <c r="K15184" s="10"/>
      <c r="L15184" s="21">
        <v>1615.7885057471265</v>
      </c>
      <c r="M15184" s="68"/>
      <c r="N15184" s="4"/>
    </row>
    <row r="15185" spans="2:14">
      <c r="B15185" s="59" t="s">
        <v>26768</v>
      </c>
      <c r="C15185" s="7" t="s">
        <v>25919</v>
      </c>
      <c r="I15185" s="64"/>
      <c r="J15185" s="65"/>
      <c r="K15185" s="10"/>
      <c r="L15185" s="21">
        <v>181.67471264367813</v>
      </c>
      <c r="M15185" s="68"/>
      <c r="N15185" s="4"/>
    </row>
    <row r="15186" spans="2:14">
      <c r="B15186" s="59" t="s">
        <v>26769</v>
      </c>
      <c r="C15186" s="7" t="s">
        <v>26770</v>
      </c>
      <c r="I15186" s="64"/>
      <c r="J15186" s="65"/>
      <c r="K15186" s="10"/>
      <c r="L15186" s="21">
        <v>2127.3195402298852</v>
      </c>
      <c r="M15186" s="68"/>
      <c r="N15186" s="4"/>
    </row>
    <row r="15187" spans="2:14">
      <c r="B15187" s="59" t="s">
        <v>26771</v>
      </c>
      <c r="C15187" s="7" t="s">
        <v>25920</v>
      </c>
      <c r="I15187" s="64"/>
      <c r="J15187" s="65"/>
      <c r="K15187" s="10"/>
      <c r="L15187" s="21">
        <v>232.9293103448276</v>
      </c>
      <c r="M15187" s="68"/>
      <c r="N15187" s="4"/>
    </row>
    <row r="15188" spans="2:14">
      <c r="B15188" s="59" t="s">
        <v>26772</v>
      </c>
      <c r="C15188" s="7" t="s">
        <v>25921</v>
      </c>
      <c r="I15188" s="64"/>
      <c r="J15188" s="65"/>
      <c r="K15188" s="10"/>
      <c r="L15188" s="21">
        <v>375.5287356321839</v>
      </c>
      <c r="M15188" s="68"/>
      <c r="N15188" s="4"/>
    </row>
    <row r="15189" spans="2:14">
      <c r="B15189" s="59" t="s">
        <v>26773</v>
      </c>
      <c r="C15189" s="7" t="s">
        <v>26774</v>
      </c>
      <c r="I15189" s="64"/>
      <c r="J15189" s="65"/>
      <c r="K15189" s="10"/>
      <c r="L15189" s="21">
        <v>357.25977011494257</v>
      </c>
      <c r="M15189" s="68"/>
      <c r="N15189" s="4"/>
    </row>
    <row r="15190" spans="2:14">
      <c r="B15190" s="59" t="s">
        <v>26775</v>
      </c>
      <c r="C15190" s="7" t="s">
        <v>26776</v>
      </c>
      <c r="I15190" s="64"/>
      <c r="J15190" s="65"/>
      <c r="K15190" s="10"/>
      <c r="L15190" s="21">
        <v>267.94482758620688</v>
      </c>
      <c r="M15190" s="68"/>
      <c r="N15190" s="4"/>
    </row>
    <row r="15191" spans="2:14">
      <c r="B15191" s="59" t="s">
        <v>26777</v>
      </c>
      <c r="C15191" s="7" t="s">
        <v>26778</v>
      </c>
      <c r="I15191" s="64"/>
      <c r="J15191" s="65"/>
      <c r="K15191" s="10"/>
      <c r="L15191" s="21">
        <v>4692.586781609195</v>
      </c>
      <c r="M15191" s="68"/>
      <c r="N15191" s="4"/>
    </row>
    <row r="15192" spans="2:14">
      <c r="B15192" s="59" t="s">
        <v>26779</v>
      </c>
      <c r="C15192" s="7" t="s">
        <v>25925</v>
      </c>
      <c r="I15192" s="64"/>
      <c r="J15192" s="65"/>
      <c r="K15192" s="10"/>
      <c r="L15192" s="21">
        <v>3685.2563218390806</v>
      </c>
      <c r="M15192" s="68"/>
      <c r="N15192" s="4"/>
    </row>
    <row r="15193" spans="2:14">
      <c r="B15193" s="59" t="s">
        <v>26780</v>
      </c>
      <c r="C15193" s="7" t="s">
        <v>26781</v>
      </c>
      <c r="I15193" s="64"/>
      <c r="J15193" s="65"/>
      <c r="K15193" s="10"/>
      <c r="L15193" s="21">
        <v>715.02701149425286</v>
      </c>
      <c r="M15193" s="68"/>
      <c r="N15193" s="4"/>
    </row>
    <row r="15194" spans="2:14">
      <c r="B15194" s="59" t="s">
        <v>26782</v>
      </c>
      <c r="C15194" s="7" t="s">
        <v>26783</v>
      </c>
      <c r="I15194" s="64"/>
      <c r="J15194" s="65"/>
      <c r="K15194" s="10"/>
      <c r="L15194" s="21">
        <v>225.82471264367817</v>
      </c>
      <c r="M15194" s="68"/>
      <c r="N15194" s="4"/>
    </row>
    <row r="15195" spans="2:14">
      <c r="B15195" s="59" t="s">
        <v>26784</v>
      </c>
      <c r="C15195" s="7" t="s">
        <v>26785</v>
      </c>
      <c r="I15195" s="64"/>
      <c r="J15195" s="65"/>
      <c r="K15195" s="10"/>
      <c r="L15195" s="21">
        <v>5112.2655172413797</v>
      </c>
      <c r="M15195" s="68"/>
      <c r="N15195" s="4"/>
    </row>
    <row r="15196" spans="2:14">
      <c r="B15196" s="59" t="s">
        <v>26786</v>
      </c>
      <c r="C15196" s="7" t="s">
        <v>26787</v>
      </c>
      <c r="I15196" s="64"/>
      <c r="J15196" s="65"/>
      <c r="K15196" s="10"/>
      <c r="L15196" s="21">
        <v>270.48218390804601</v>
      </c>
      <c r="M15196" s="68"/>
      <c r="N15196" s="4"/>
    </row>
    <row r="15197" spans="2:14">
      <c r="B15197" s="59" t="s">
        <v>26788</v>
      </c>
      <c r="C15197" s="7" t="s">
        <v>26789</v>
      </c>
      <c r="I15197" s="64"/>
      <c r="J15197" s="65"/>
      <c r="K15197" s="10"/>
      <c r="L15197" s="21">
        <v>599.32356321839086</v>
      </c>
      <c r="M15197" s="68"/>
      <c r="N15197" s="4"/>
    </row>
    <row r="15198" spans="2:14">
      <c r="B15198" s="59" t="s">
        <v>26790</v>
      </c>
      <c r="C15198" s="7" t="s">
        <v>26791</v>
      </c>
      <c r="I15198" s="64"/>
      <c r="J15198" s="65"/>
      <c r="K15198" s="10"/>
      <c r="L15198" s="21">
        <v>1735.0442528735632</v>
      </c>
      <c r="M15198" s="68"/>
      <c r="N15198" s="4"/>
    </row>
    <row r="15199" spans="2:14">
      <c r="B15199" s="59" t="s">
        <v>26792</v>
      </c>
      <c r="C15199" s="7" t="s">
        <v>25928</v>
      </c>
      <c r="I15199" s="64"/>
      <c r="J15199" s="65"/>
      <c r="K15199" s="10"/>
      <c r="L15199" s="21">
        <v>2164.3649425287354</v>
      </c>
      <c r="M15199" s="68"/>
      <c r="N15199" s="4"/>
    </row>
    <row r="15200" spans="2:14">
      <c r="B15200" s="59" t="s">
        <v>26793</v>
      </c>
      <c r="C15200" s="7" t="s">
        <v>26794</v>
      </c>
      <c r="I15200" s="64"/>
      <c r="J15200" s="65"/>
      <c r="K15200" s="10"/>
      <c r="L15200" s="21">
        <v>2696.7022988505746</v>
      </c>
      <c r="M15200" s="68"/>
      <c r="N15200" s="4"/>
    </row>
    <row r="15201" spans="2:14">
      <c r="B15201" s="59" t="s">
        <v>26795</v>
      </c>
      <c r="C15201" s="7" t="s">
        <v>26796</v>
      </c>
      <c r="I15201" s="64"/>
      <c r="J15201" s="65"/>
      <c r="K15201" s="10"/>
      <c r="L15201" s="21">
        <v>1054.017816091954</v>
      </c>
      <c r="M15201" s="68"/>
      <c r="N15201" s="4"/>
    </row>
    <row r="15202" spans="2:14">
      <c r="B15202" s="59" t="s">
        <v>26797</v>
      </c>
      <c r="C15202" s="7" t="s">
        <v>26798</v>
      </c>
      <c r="I15202" s="64"/>
      <c r="J15202" s="65"/>
      <c r="K15202" s="10"/>
      <c r="L15202" s="21">
        <v>3056.4994252873566</v>
      </c>
      <c r="M15202" s="68"/>
      <c r="N15202" s="4"/>
    </row>
    <row r="15203" spans="2:14">
      <c r="B15203" s="59" t="s">
        <v>26799</v>
      </c>
      <c r="C15203" s="7" t="s">
        <v>26800</v>
      </c>
      <c r="I15203" s="64"/>
      <c r="J15203" s="65"/>
      <c r="K15203" s="10"/>
      <c r="L15203" s="21">
        <v>3618.2701149425288</v>
      </c>
      <c r="M15203" s="68"/>
      <c r="N15203" s="4"/>
    </row>
    <row r="15204" spans="2:14">
      <c r="B15204" s="59" t="s">
        <v>26801</v>
      </c>
      <c r="C15204" s="7" t="s">
        <v>26802</v>
      </c>
      <c r="I15204" s="64"/>
      <c r="J15204" s="65"/>
      <c r="K15204" s="10"/>
      <c r="L15204" s="21">
        <v>4943.7850574712638</v>
      </c>
      <c r="M15204" s="68"/>
      <c r="N15204" s="4"/>
    </row>
    <row r="15205" spans="2:14">
      <c r="B15205" s="59" t="s">
        <v>26803</v>
      </c>
      <c r="C15205" s="7" t="s">
        <v>26804</v>
      </c>
      <c r="I15205" s="64"/>
      <c r="J15205" s="65"/>
      <c r="K15205" s="10"/>
      <c r="L15205" s="21">
        <v>1411.7850574712643</v>
      </c>
      <c r="M15205" s="68"/>
      <c r="N15205" s="4"/>
    </row>
    <row r="15206" spans="2:14">
      <c r="B15206" s="59" t="s">
        <v>26805</v>
      </c>
      <c r="C15206" s="7" t="s">
        <v>26806</v>
      </c>
      <c r="I15206" s="64"/>
      <c r="J15206" s="65"/>
      <c r="K15206" s="10"/>
      <c r="L15206" s="21">
        <v>1884.2408045977013</v>
      </c>
      <c r="M15206" s="68"/>
      <c r="N15206" s="4"/>
    </row>
    <row r="15207" spans="2:14">
      <c r="B15207" s="59" t="s">
        <v>26807</v>
      </c>
      <c r="C15207" s="7" t="s">
        <v>26808</v>
      </c>
      <c r="I15207" s="64"/>
      <c r="J15207" s="65"/>
      <c r="K15207" s="10"/>
      <c r="L15207" s="21">
        <v>3288.9212643678161</v>
      </c>
      <c r="M15207" s="68"/>
      <c r="N15207" s="4"/>
    </row>
    <row r="15208" spans="2:14">
      <c r="B15208" s="59" t="s">
        <v>26809</v>
      </c>
      <c r="C15208" s="7" t="s">
        <v>25942</v>
      </c>
      <c r="I15208" s="64"/>
      <c r="J15208" s="65"/>
      <c r="K15208" s="10"/>
      <c r="L15208" s="21">
        <v>3573.612643678161</v>
      </c>
      <c r="M15208" s="68"/>
      <c r="N15208" s="4"/>
    </row>
    <row r="15209" spans="2:14">
      <c r="B15209" s="59" t="s">
        <v>26810</v>
      </c>
      <c r="C15209" s="7" t="s">
        <v>26811</v>
      </c>
      <c r="I15209" s="64"/>
      <c r="J15209" s="65"/>
      <c r="K15209" s="10"/>
      <c r="L15209" s="21">
        <v>4112.5471264367816</v>
      </c>
      <c r="M15209" s="68"/>
      <c r="N15209" s="4"/>
    </row>
    <row r="15210" spans="2:14">
      <c r="B15210" s="59" t="s">
        <v>26812</v>
      </c>
      <c r="C15210" s="7" t="s">
        <v>26813</v>
      </c>
      <c r="I15210" s="64"/>
      <c r="J15210" s="65"/>
      <c r="K15210" s="10"/>
      <c r="L15210" s="21">
        <v>5668.9614942528742</v>
      </c>
      <c r="M15210" s="68"/>
      <c r="N15210" s="4"/>
    </row>
    <row r="15211" spans="2:14">
      <c r="B15211" s="59" t="s">
        <v>26814</v>
      </c>
      <c r="C15211" s="7" t="s">
        <v>26815</v>
      </c>
      <c r="I15211" s="64"/>
      <c r="J15211" s="65"/>
      <c r="K15211" s="10"/>
      <c r="L15211" s="21">
        <v>1937.5252873563218</v>
      </c>
      <c r="M15211" s="68"/>
      <c r="N15211" s="4"/>
    </row>
    <row r="15212" spans="2:14">
      <c r="B15212" s="59" t="s">
        <v>26816</v>
      </c>
      <c r="C15212" s="7" t="s">
        <v>26817</v>
      </c>
      <c r="I15212" s="64"/>
      <c r="J15212" s="65"/>
      <c r="K15212" s="10"/>
      <c r="L15212" s="21">
        <v>2427.2350574712646</v>
      </c>
      <c r="M15212" s="68"/>
      <c r="N15212" s="4"/>
    </row>
    <row r="15213" spans="2:14">
      <c r="B15213" s="59" t="s">
        <v>26818</v>
      </c>
      <c r="C15213" s="7" t="s">
        <v>26819</v>
      </c>
      <c r="I15213" s="64"/>
      <c r="J15213" s="65"/>
      <c r="K15213" s="10"/>
      <c r="L15213" s="21">
        <v>2989.0057471264367</v>
      </c>
      <c r="M15213" s="68"/>
      <c r="N15213" s="4"/>
    </row>
    <row r="15214" spans="2:14">
      <c r="B15214" s="59" t="s">
        <v>26820</v>
      </c>
      <c r="C15214" s="7" t="s">
        <v>26821</v>
      </c>
      <c r="I15214" s="64"/>
      <c r="J15214" s="65"/>
      <c r="K15214" s="10"/>
      <c r="L15214" s="21">
        <v>272.51206896551724</v>
      </c>
      <c r="M15214" s="68"/>
      <c r="N15214" s="4"/>
    </row>
    <row r="15215" spans="2:14">
      <c r="B15215" s="59" t="s">
        <v>26822</v>
      </c>
      <c r="C15215" s="7" t="s">
        <v>26823</v>
      </c>
      <c r="I15215" s="64"/>
      <c r="J15215" s="65"/>
      <c r="K15215" s="10"/>
      <c r="L15215" s="21">
        <v>348.63275862068963</v>
      </c>
      <c r="M15215" s="68"/>
      <c r="N15215" s="4"/>
    </row>
    <row r="15216" spans="2:14">
      <c r="B15216" s="59" t="s">
        <v>26824</v>
      </c>
      <c r="C15216" s="7" t="s">
        <v>26825</v>
      </c>
      <c r="I15216" s="64"/>
      <c r="J15216" s="65"/>
      <c r="K15216" s="10"/>
      <c r="L15216" s="21">
        <v>483.62011494252874</v>
      </c>
      <c r="M15216" s="68"/>
      <c r="N15216" s="4"/>
    </row>
    <row r="15217" spans="2:14">
      <c r="B15217" s="59" t="s">
        <v>26826</v>
      </c>
      <c r="C15217" s="7" t="s">
        <v>26827</v>
      </c>
      <c r="I15217" s="64"/>
      <c r="J15217" s="65"/>
      <c r="K15217" s="10"/>
      <c r="L15217" s="21">
        <v>465.35114942528736</v>
      </c>
      <c r="M15217" s="68"/>
      <c r="N15217" s="4"/>
    </row>
    <row r="15218" spans="2:14">
      <c r="B15218" s="59" t="s">
        <v>26828</v>
      </c>
      <c r="C15218" s="7" t="s">
        <v>26829</v>
      </c>
      <c r="I15218" s="64"/>
      <c r="J15218" s="65"/>
      <c r="K15218" s="10"/>
      <c r="L15218" s="21">
        <v>4214.0413793103444</v>
      </c>
      <c r="M15218" s="68"/>
      <c r="N15218" s="4"/>
    </row>
    <row r="15219" spans="2:14">
      <c r="B15219" s="59" t="s">
        <v>26830</v>
      </c>
      <c r="C15219" s="7" t="s">
        <v>26831</v>
      </c>
      <c r="I15219" s="64"/>
      <c r="J15219" s="65"/>
      <c r="K15219" s="10"/>
      <c r="L15219" s="21">
        <v>4998.5919540229879</v>
      </c>
      <c r="M15219" s="68"/>
      <c r="N15219" s="4"/>
    </row>
    <row r="15220" spans="2:14">
      <c r="B15220" s="59" t="s">
        <v>26832</v>
      </c>
      <c r="C15220" s="7" t="s">
        <v>26833</v>
      </c>
      <c r="I15220" s="64"/>
      <c r="J15220" s="65"/>
      <c r="K15220" s="10"/>
      <c r="L15220" s="21">
        <v>603.89080459770116</v>
      </c>
      <c r="M15220" s="68"/>
      <c r="N15220" s="4"/>
    </row>
    <row r="15221" spans="2:14">
      <c r="B15221" s="59" t="s">
        <v>26834</v>
      </c>
      <c r="C15221" s="7" t="s">
        <v>26835</v>
      </c>
      <c r="I15221" s="64"/>
      <c r="J15221" s="65"/>
      <c r="K15221" s="10"/>
      <c r="L15221" s="21">
        <v>581.05459770114942</v>
      </c>
      <c r="M15221" s="68"/>
      <c r="N15221" s="4"/>
    </row>
    <row r="15222" spans="2:14">
      <c r="B15222" s="59" t="s">
        <v>26836</v>
      </c>
      <c r="C15222" s="7" t="s">
        <v>26837</v>
      </c>
      <c r="I15222" s="64"/>
      <c r="J15222" s="65"/>
      <c r="K15222" s="10"/>
      <c r="L15222" s="21">
        <v>428.81321839080459</v>
      </c>
      <c r="M15222" s="68"/>
      <c r="N15222" s="4"/>
    </row>
    <row r="15223" spans="2:14">
      <c r="B15223" s="59" t="s">
        <v>26838</v>
      </c>
      <c r="C15223" s="7" t="s">
        <v>26839</v>
      </c>
      <c r="I15223" s="64"/>
      <c r="J15223" s="65"/>
      <c r="K15223" s="10"/>
      <c r="L15223" s="21">
        <v>4509.3896551724138</v>
      </c>
      <c r="M15223" s="68"/>
      <c r="N15223" s="4"/>
    </row>
    <row r="15224" spans="2:14">
      <c r="B15224" s="59" t="s">
        <v>26840</v>
      </c>
      <c r="C15224" s="7" t="s">
        <v>26841</v>
      </c>
      <c r="I15224" s="64"/>
      <c r="J15224" s="65"/>
      <c r="K15224" s="10"/>
      <c r="L15224" s="21">
        <v>5338.5977011494251</v>
      </c>
      <c r="M15224" s="68"/>
      <c r="N15224" s="4"/>
    </row>
    <row r="15225" spans="2:14">
      <c r="B15225" s="59" t="s">
        <v>26842</v>
      </c>
      <c r="C15225" s="7" t="s">
        <v>26843</v>
      </c>
      <c r="I15225" s="64"/>
      <c r="J15225" s="65"/>
      <c r="K15225" s="10"/>
      <c r="L15225" s="21">
        <v>2806.3160919540228</v>
      </c>
      <c r="M15225" s="68"/>
      <c r="N15225" s="4"/>
    </row>
    <row r="15226" spans="2:14">
      <c r="B15226" s="59" t="s">
        <v>26844</v>
      </c>
      <c r="C15226" s="7" t="s">
        <v>26845</v>
      </c>
      <c r="I15226" s="64"/>
      <c r="J15226" s="65"/>
      <c r="K15226" s="10"/>
      <c r="L15226" s="21">
        <v>3648.21091954023</v>
      </c>
      <c r="M15226" s="68"/>
      <c r="N15226" s="4"/>
    </row>
    <row r="15227" spans="2:14">
      <c r="B15227" s="59" t="s">
        <v>26846</v>
      </c>
      <c r="C15227" s="7" t="s">
        <v>26847</v>
      </c>
      <c r="I15227" s="64"/>
      <c r="J15227" s="65"/>
      <c r="K15227" s="10"/>
      <c r="L15227" s="21">
        <v>4234.3402298850579</v>
      </c>
      <c r="M15227" s="68"/>
      <c r="N15227" s="4"/>
    </row>
    <row r="15228" spans="2:14">
      <c r="B15228" s="59" t="s">
        <v>26848</v>
      </c>
      <c r="C15228" s="7" t="s">
        <v>25953</v>
      </c>
      <c r="I15228" s="64"/>
      <c r="J15228" s="65"/>
      <c r="K15228" s="10"/>
      <c r="L15228" s="21">
        <v>533.85977011494253</v>
      </c>
      <c r="M15228" s="68"/>
      <c r="N15228" s="4"/>
    </row>
    <row r="15229" spans="2:14">
      <c r="B15229" s="59" t="s">
        <v>26849</v>
      </c>
      <c r="C15229" s="7" t="s">
        <v>25953</v>
      </c>
      <c r="I15229" s="64"/>
      <c r="J15229" s="65"/>
      <c r="K15229" s="10"/>
      <c r="L15229" s="21">
        <v>485.65000000000003</v>
      </c>
      <c r="M15229" s="68"/>
      <c r="N15229" s="4"/>
    </row>
    <row r="15230" spans="2:14">
      <c r="B15230" s="59" t="s">
        <v>26850</v>
      </c>
      <c r="C15230" s="7" t="s">
        <v>26851</v>
      </c>
      <c r="I15230" s="64"/>
      <c r="J15230" s="65"/>
      <c r="K15230" s="10"/>
      <c r="L15230" s="21">
        <v>544.00919540229881</v>
      </c>
      <c r="M15230" s="68"/>
      <c r="N15230" s="4"/>
    </row>
    <row r="15231" spans="2:14">
      <c r="B15231" s="59" t="s">
        <v>26852</v>
      </c>
      <c r="C15231" s="7" t="s">
        <v>25957</v>
      </c>
      <c r="I15231" s="64"/>
      <c r="J15231" s="65"/>
      <c r="K15231" s="10"/>
      <c r="L15231" s="21">
        <v>697.77298850574709</v>
      </c>
      <c r="M15231" s="68"/>
      <c r="N15231" s="4"/>
    </row>
    <row r="15232" spans="2:14">
      <c r="B15232" s="59" t="s">
        <v>26853</v>
      </c>
      <c r="C15232" s="7" t="s">
        <v>25958</v>
      </c>
      <c r="I15232" s="64"/>
      <c r="J15232" s="65"/>
      <c r="K15232" s="10"/>
      <c r="L15232" s="21">
        <v>574.45747126436788</v>
      </c>
      <c r="M15232" s="68"/>
      <c r="N15232" s="4"/>
    </row>
    <row r="15233" spans="2:14">
      <c r="B15233" s="59" t="s">
        <v>26854</v>
      </c>
      <c r="C15233" s="7" t="s">
        <v>25958</v>
      </c>
      <c r="I15233" s="64"/>
      <c r="J15233" s="65"/>
      <c r="K15233" s="10"/>
      <c r="L15233" s="21">
        <v>522.18793103448274</v>
      </c>
      <c r="M15233" s="68"/>
      <c r="N15233" s="4"/>
    </row>
    <row r="15234" spans="2:14">
      <c r="B15234" s="59" t="s">
        <v>26855</v>
      </c>
      <c r="C15234" s="7" t="s">
        <v>26856</v>
      </c>
      <c r="I15234" s="64"/>
      <c r="J15234" s="65"/>
      <c r="K15234" s="10"/>
      <c r="L15234" s="21">
        <v>725.68390804597709</v>
      </c>
      <c r="M15234" s="68"/>
      <c r="N15234" s="4"/>
    </row>
    <row r="15235" spans="2:14">
      <c r="B15235" s="59" t="s">
        <v>26857</v>
      </c>
      <c r="C15235" s="7" t="s">
        <v>26858</v>
      </c>
      <c r="I15235" s="64"/>
      <c r="J15235" s="65"/>
      <c r="K15235" s="10"/>
      <c r="L15235" s="21">
        <v>930.19482758620688</v>
      </c>
      <c r="M15235" s="68"/>
      <c r="N15235" s="4"/>
    </row>
    <row r="15236" spans="2:14">
      <c r="B15236" s="59" t="s">
        <v>38140</v>
      </c>
      <c r="C15236" s="7" t="s">
        <v>40314</v>
      </c>
      <c r="I15236" s="64"/>
      <c r="J15236" s="65"/>
      <c r="K15236" s="10"/>
      <c r="L15236" s="21">
        <v>7.1045977011494257</v>
      </c>
      <c r="M15236" s="68"/>
      <c r="N15236" s="4"/>
    </row>
    <row r="15237" spans="2:14">
      <c r="B15237" s="59" t="s">
        <v>38141</v>
      </c>
      <c r="C15237" s="7" t="s">
        <v>40315</v>
      </c>
      <c r="I15237" s="64"/>
      <c r="J15237" s="65"/>
      <c r="K15237" s="10"/>
      <c r="L15237" s="21">
        <v>9.13448275862069</v>
      </c>
      <c r="M15237" s="68"/>
      <c r="N15237" s="4"/>
    </row>
    <row r="15238" spans="2:14">
      <c r="B15238" s="59" t="s">
        <v>38142</v>
      </c>
      <c r="C15238" s="7" t="s">
        <v>40316</v>
      </c>
      <c r="I15238" s="64"/>
      <c r="J15238" s="65"/>
      <c r="K15238" s="10"/>
      <c r="L15238" s="21">
        <v>11.671839080459771</v>
      </c>
      <c r="M15238" s="68"/>
      <c r="N15238" s="4"/>
    </row>
    <row r="15239" spans="2:14">
      <c r="B15239" s="59" t="s">
        <v>38143</v>
      </c>
      <c r="C15239" s="7" t="s">
        <v>40317</v>
      </c>
      <c r="I15239" s="64"/>
      <c r="J15239" s="65"/>
      <c r="K15239" s="10"/>
      <c r="L15239" s="21">
        <v>9.13448275862069</v>
      </c>
      <c r="M15239" s="68"/>
      <c r="N15239" s="4"/>
    </row>
    <row r="15240" spans="2:14">
      <c r="B15240" s="59" t="s">
        <v>38144</v>
      </c>
      <c r="C15240" s="7" t="s">
        <v>40318</v>
      </c>
      <c r="I15240" s="64"/>
      <c r="J15240" s="65"/>
      <c r="K15240" s="10"/>
      <c r="L15240" s="21">
        <v>11.671839080459771</v>
      </c>
      <c r="M15240" s="68"/>
      <c r="N15240" s="4"/>
    </row>
    <row r="15241" spans="2:14">
      <c r="B15241" s="59" t="s">
        <v>38145</v>
      </c>
      <c r="C15241" s="7" t="s">
        <v>40319</v>
      </c>
      <c r="I15241" s="64"/>
      <c r="J15241" s="65"/>
      <c r="K15241" s="10"/>
      <c r="L15241" s="21">
        <v>34.000574712643676</v>
      </c>
      <c r="M15241" s="68"/>
      <c r="N15241" s="4"/>
    </row>
    <row r="15242" spans="2:14">
      <c r="B15242" s="59" t="s">
        <v>26859</v>
      </c>
      <c r="C15242" s="7" t="s">
        <v>26860</v>
      </c>
      <c r="I15242" s="64"/>
      <c r="J15242" s="65"/>
      <c r="K15242" s="10"/>
      <c r="L15242" s="21">
        <v>324.27413793103449</v>
      </c>
      <c r="M15242" s="68"/>
      <c r="N15242" s="4"/>
    </row>
    <row r="15243" spans="2:14">
      <c r="B15243" s="59" t="s">
        <v>26861</v>
      </c>
      <c r="C15243" s="7" t="s">
        <v>26862</v>
      </c>
      <c r="I15243" s="64"/>
      <c r="J15243" s="65"/>
      <c r="K15243" s="10"/>
      <c r="L15243" s="21">
        <v>678.99655172413793</v>
      </c>
      <c r="M15243" s="68"/>
      <c r="N15243" s="4"/>
    </row>
    <row r="15244" spans="2:14">
      <c r="B15244" s="59" t="s">
        <v>26863</v>
      </c>
      <c r="C15244" s="7" t="s">
        <v>25959</v>
      </c>
      <c r="I15244" s="64"/>
      <c r="J15244" s="65"/>
      <c r="K15244" s="10"/>
      <c r="L15244" s="21">
        <v>343.55804597701155</v>
      </c>
      <c r="M15244" s="68"/>
      <c r="N15244" s="4"/>
    </row>
    <row r="15245" spans="2:14">
      <c r="B15245" s="59" t="s">
        <v>26864</v>
      </c>
      <c r="C15245" s="7" t="s">
        <v>26865</v>
      </c>
      <c r="I15245" s="64"/>
      <c r="J15245" s="65"/>
      <c r="K15245" s="10"/>
      <c r="L15245" s="21">
        <v>756.13218390804604</v>
      </c>
      <c r="M15245" s="68"/>
      <c r="N15245" s="4"/>
    </row>
    <row r="15246" spans="2:14">
      <c r="B15246" s="59" t="s">
        <v>26866</v>
      </c>
      <c r="C15246" s="7" t="s">
        <v>26867</v>
      </c>
      <c r="I15246" s="64"/>
      <c r="J15246" s="65"/>
      <c r="K15246" s="10"/>
      <c r="L15246" s="21">
        <v>409.02183908045976</v>
      </c>
      <c r="M15246" s="68"/>
      <c r="N15246" s="4"/>
    </row>
    <row r="15247" spans="2:14">
      <c r="B15247" s="59" t="s">
        <v>26868</v>
      </c>
      <c r="C15247" s="7" t="s">
        <v>26869</v>
      </c>
      <c r="I15247" s="64"/>
      <c r="J15247" s="65"/>
      <c r="K15247" s="10"/>
      <c r="L15247" s="21">
        <v>839.8649425287357</v>
      </c>
      <c r="M15247" s="68"/>
      <c r="N15247" s="4"/>
    </row>
    <row r="15248" spans="2:14">
      <c r="B15248" s="59" t="s">
        <v>26870</v>
      </c>
      <c r="C15248" s="7" t="s">
        <v>26871</v>
      </c>
      <c r="I15248" s="64"/>
      <c r="J15248" s="65"/>
      <c r="K15248" s="10"/>
      <c r="L15248" s="21">
        <v>337.46839080459773</v>
      </c>
      <c r="M15248" s="68"/>
      <c r="N15248" s="4"/>
    </row>
    <row r="15249" spans="2:14">
      <c r="B15249" s="59" t="s">
        <v>26872</v>
      </c>
      <c r="C15249" s="7" t="s">
        <v>26873</v>
      </c>
      <c r="I15249" s="64"/>
      <c r="J15249" s="65"/>
      <c r="K15249" s="10"/>
      <c r="L15249" s="21">
        <v>959.12068965517244</v>
      </c>
      <c r="M15249" s="68"/>
      <c r="N15249" s="4"/>
    </row>
    <row r="15250" spans="2:14">
      <c r="B15250" s="59" t="s">
        <v>26874</v>
      </c>
      <c r="C15250" s="7" t="s">
        <v>26875</v>
      </c>
      <c r="I15250" s="64"/>
      <c r="J15250" s="65"/>
      <c r="K15250" s="10"/>
      <c r="L15250" s="21">
        <v>492.24712643678163</v>
      </c>
      <c r="M15250" s="68"/>
      <c r="N15250" s="4"/>
    </row>
    <row r="15251" spans="2:14">
      <c r="B15251" s="59" t="s">
        <v>26876</v>
      </c>
      <c r="C15251" s="7" t="s">
        <v>26877</v>
      </c>
      <c r="I15251" s="64"/>
      <c r="J15251" s="65"/>
      <c r="K15251" s="10"/>
      <c r="L15251" s="21">
        <v>1204.2293103448276</v>
      </c>
      <c r="M15251" s="68"/>
      <c r="N15251" s="4"/>
    </row>
    <row r="15252" spans="2:14">
      <c r="B15252" s="59" t="s">
        <v>26878</v>
      </c>
      <c r="C15252" s="7" t="s">
        <v>26879</v>
      </c>
      <c r="I15252" s="64"/>
      <c r="J15252" s="65"/>
      <c r="K15252" s="10"/>
      <c r="L15252" s="21">
        <v>1382.8591954022991</v>
      </c>
      <c r="M15252" s="68"/>
      <c r="N15252" s="4"/>
    </row>
    <row r="15253" spans="2:14">
      <c r="B15253" s="59" t="s">
        <v>26880</v>
      </c>
      <c r="C15253" s="7" t="s">
        <v>26881</v>
      </c>
      <c r="I15253" s="64"/>
      <c r="J15253" s="65"/>
      <c r="K15253" s="10"/>
      <c r="L15253" s="21">
        <v>232.9293103448276</v>
      </c>
      <c r="M15253" s="68"/>
      <c r="N15253" s="4"/>
    </row>
    <row r="15254" spans="2:14">
      <c r="B15254" s="59" t="s">
        <v>26882</v>
      </c>
      <c r="C15254" s="7" t="s">
        <v>26883</v>
      </c>
      <c r="I15254" s="64"/>
      <c r="J15254" s="65"/>
      <c r="K15254" s="10"/>
      <c r="L15254" s="21">
        <v>250.18333333333334</v>
      </c>
      <c r="M15254" s="68"/>
      <c r="N15254" s="4"/>
    </row>
    <row r="15255" spans="2:14">
      <c r="B15255" s="59" t="s">
        <v>26884</v>
      </c>
      <c r="C15255" s="7" t="s">
        <v>26885</v>
      </c>
      <c r="I15255" s="64"/>
      <c r="J15255" s="65"/>
      <c r="K15255" s="10"/>
      <c r="L15255" s="21">
        <v>294.33333333333331</v>
      </c>
      <c r="M15255" s="68"/>
      <c r="N15255" s="4"/>
    </row>
    <row r="15256" spans="2:14">
      <c r="B15256" s="59" t="s">
        <v>26886</v>
      </c>
      <c r="C15256" s="7" t="s">
        <v>26887</v>
      </c>
      <c r="I15256" s="64"/>
      <c r="J15256" s="65"/>
      <c r="K15256" s="10"/>
      <c r="L15256" s="21">
        <v>1871.5540229885057</v>
      </c>
      <c r="M15256" s="68"/>
      <c r="N15256" s="4"/>
    </row>
    <row r="15257" spans="2:14">
      <c r="B15257" s="59" t="s">
        <v>26888</v>
      </c>
      <c r="C15257" s="7" t="s">
        <v>26889</v>
      </c>
      <c r="I15257" s="64"/>
      <c r="J15257" s="65"/>
      <c r="K15257" s="10"/>
      <c r="L15257" s="21">
        <v>445.05229885057469</v>
      </c>
      <c r="M15257" s="68"/>
      <c r="N15257" s="4"/>
    </row>
    <row r="15258" spans="2:14">
      <c r="B15258" s="59" t="s">
        <v>26890</v>
      </c>
      <c r="C15258" s="7" t="s">
        <v>26891</v>
      </c>
      <c r="I15258" s="64"/>
      <c r="J15258" s="65"/>
      <c r="K15258" s="10"/>
      <c r="L15258" s="21">
        <v>489.70977011494256</v>
      </c>
      <c r="M15258" s="68"/>
      <c r="N15258" s="4"/>
    </row>
    <row r="15259" spans="2:14">
      <c r="B15259" s="59" t="s">
        <v>26892</v>
      </c>
      <c r="C15259" s="7" t="s">
        <v>26893</v>
      </c>
      <c r="I15259" s="64"/>
      <c r="J15259" s="65"/>
      <c r="K15259" s="10"/>
      <c r="L15259" s="21">
        <v>446.06724137931036</v>
      </c>
      <c r="M15259" s="68"/>
      <c r="N15259" s="4"/>
    </row>
    <row r="15260" spans="2:14">
      <c r="B15260" s="59" t="s">
        <v>26894</v>
      </c>
      <c r="C15260" s="7" t="s">
        <v>26895</v>
      </c>
      <c r="I15260" s="64"/>
      <c r="J15260" s="65"/>
      <c r="K15260" s="10"/>
      <c r="L15260" s="21">
        <v>330.87126436781608</v>
      </c>
      <c r="M15260" s="68"/>
      <c r="N15260" s="4"/>
    </row>
    <row r="15261" spans="2:14">
      <c r="B15261" s="59" t="s">
        <v>26896</v>
      </c>
      <c r="C15261" s="7" t="s">
        <v>26897</v>
      </c>
      <c r="I15261" s="64"/>
      <c r="J15261" s="65"/>
      <c r="K15261" s="10"/>
      <c r="L15261" s="21">
        <v>378.5735632183908</v>
      </c>
      <c r="M15261" s="68"/>
      <c r="N15261" s="4"/>
    </row>
    <row r="15262" spans="2:14">
      <c r="B15262" s="59" t="s">
        <v>26898</v>
      </c>
      <c r="C15262" s="7" t="s">
        <v>26899</v>
      </c>
      <c r="I15262" s="64"/>
      <c r="J15262" s="65"/>
      <c r="K15262" s="10"/>
      <c r="L15262" s="21">
        <v>353.70747126436783</v>
      </c>
      <c r="M15262" s="68"/>
      <c r="N15262" s="4"/>
    </row>
    <row r="15263" spans="2:14">
      <c r="B15263" s="59" t="s">
        <v>26900</v>
      </c>
      <c r="C15263" s="7" t="s">
        <v>26901</v>
      </c>
      <c r="I15263" s="64"/>
      <c r="J15263" s="65"/>
      <c r="K15263" s="10"/>
      <c r="L15263" s="21">
        <v>398.36494252873564</v>
      </c>
      <c r="M15263" s="68"/>
      <c r="N15263" s="4"/>
    </row>
    <row r="15264" spans="2:14">
      <c r="B15264" s="59" t="s">
        <v>26902</v>
      </c>
      <c r="C15264" s="7" t="s">
        <v>26903</v>
      </c>
      <c r="I15264" s="64"/>
      <c r="J15264" s="65"/>
      <c r="K15264" s="10"/>
      <c r="L15264" s="21">
        <v>375.02126436781612</v>
      </c>
      <c r="M15264" s="68"/>
      <c r="N15264" s="4"/>
    </row>
    <row r="15265" spans="2:14">
      <c r="B15265" s="59" t="s">
        <v>26904</v>
      </c>
      <c r="C15265" s="7" t="s">
        <v>26905</v>
      </c>
      <c r="I15265" s="64"/>
      <c r="J15265" s="65"/>
      <c r="K15265" s="10"/>
      <c r="L15265" s="21">
        <v>417.6488505747127</v>
      </c>
      <c r="M15265" s="68"/>
      <c r="N15265" s="4"/>
    </row>
    <row r="15266" spans="2:14">
      <c r="B15266" s="59" t="s">
        <v>26906</v>
      </c>
      <c r="C15266" s="7" t="s">
        <v>26907</v>
      </c>
      <c r="I15266" s="64"/>
      <c r="J15266" s="65"/>
      <c r="K15266" s="10"/>
      <c r="L15266" s="21">
        <v>387.20057471264369</v>
      </c>
      <c r="M15266" s="68"/>
      <c r="N15266" s="4"/>
    </row>
    <row r="15267" spans="2:14">
      <c r="B15267" s="59" t="s">
        <v>26908</v>
      </c>
      <c r="C15267" s="7" t="s">
        <v>25980</v>
      </c>
      <c r="I15267" s="64"/>
      <c r="J15267" s="65"/>
      <c r="K15267" s="10"/>
      <c r="L15267" s="21">
        <v>431.8580459770115</v>
      </c>
      <c r="M15267" s="68"/>
      <c r="N15267" s="4"/>
    </row>
    <row r="15268" spans="2:14">
      <c r="B15268" s="59" t="s">
        <v>38146</v>
      </c>
      <c r="C15268" s="7" t="s">
        <v>40320</v>
      </c>
      <c r="I15268" s="64"/>
      <c r="J15268" s="65"/>
      <c r="K15268" s="10"/>
      <c r="L15268" s="21">
        <v>1848.2103448275861</v>
      </c>
      <c r="M15268" s="68"/>
      <c r="N15268" s="4"/>
    </row>
    <row r="15269" spans="2:14">
      <c r="B15269" s="59" t="s">
        <v>26909</v>
      </c>
      <c r="C15269" s="7" t="s">
        <v>26910</v>
      </c>
      <c r="I15269" s="64"/>
      <c r="J15269" s="65"/>
      <c r="K15269" s="10"/>
      <c r="L15269" s="21">
        <v>2690.1051724137933</v>
      </c>
      <c r="M15269" s="68"/>
      <c r="N15269" s="4"/>
    </row>
    <row r="15270" spans="2:14">
      <c r="B15270" s="59" t="s">
        <v>26911</v>
      </c>
      <c r="C15270" s="7" t="s">
        <v>26912</v>
      </c>
      <c r="I15270" s="64"/>
      <c r="J15270" s="65"/>
      <c r="K15270" s="10"/>
      <c r="L15270" s="21">
        <v>2959.0649425287356</v>
      </c>
      <c r="M15270" s="68"/>
      <c r="N15270" s="4"/>
    </row>
    <row r="15271" spans="2:14">
      <c r="B15271" s="59" t="s">
        <v>26913</v>
      </c>
      <c r="C15271" s="7" t="s">
        <v>26914</v>
      </c>
      <c r="I15271" s="64"/>
      <c r="J15271" s="65"/>
      <c r="K15271" s="10"/>
      <c r="L15271" s="21">
        <v>1716.267816091954</v>
      </c>
      <c r="M15271" s="68"/>
      <c r="N15271" s="4"/>
    </row>
    <row r="15272" spans="2:14">
      <c r="B15272" s="59" t="s">
        <v>26915</v>
      </c>
      <c r="C15272" s="7" t="s">
        <v>26916</v>
      </c>
      <c r="I15272" s="64"/>
      <c r="J15272" s="65"/>
      <c r="K15272" s="10"/>
      <c r="L15272" s="21">
        <v>1806.5977011494253</v>
      </c>
      <c r="M15272" s="68"/>
      <c r="N15272" s="4"/>
    </row>
    <row r="15273" spans="2:14">
      <c r="B15273" s="59" t="s">
        <v>26917</v>
      </c>
      <c r="C15273" s="7" t="s">
        <v>26918</v>
      </c>
      <c r="I15273" s="64"/>
      <c r="J15273" s="65"/>
      <c r="K15273" s="10"/>
      <c r="L15273" s="21">
        <v>1987.2574712643677</v>
      </c>
      <c r="M15273" s="68"/>
      <c r="N15273" s="4"/>
    </row>
    <row r="15274" spans="2:14">
      <c r="B15274" s="59" t="s">
        <v>26919</v>
      </c>
      <c r="C15274" s="7" t="s">
        <v>26920</v>
      </c>
      <c r="I15274" s="64"/>
      <c r="J15274" s="65"/>
      <c r="K15274" s="10"/>
      <c r="L15274" s="21">
        <v>2136.9614942528738</v>
      </c>
      <c r="M15274" s="68"/>
      <c r="N15274" s="4"/>
    </row>
    <row r="15275" spans="2:14">
      <c r="B15275" s="59" t="s">
        <v>26921</v>
      </c>
      <c r="C15275" s="7" t="s">
        <v>26922</v>
      </c>
      <c r="I15275" s="64"/>
      <c r="J15275" s="65"/>
      <c r="K15275" s="10"/>
      <c r="L15275" s="21">
        <v>2079.6172413793106</v>
      </c>
      <c r="M15275" s="68"/>
      <c r="N15275" s="4"/>
    </row>
    <row r="15276" spans="2:14">
      <c r="B15276" s="59" t="s">
        <v>26923</v>
      </c>
      <c r="C15276" s="7" t="s">
        <v>26924</v>
      </c>
      <c r="I15276" s="64"/>
      <c r="J15276" s="65"/>
      <c r="K15276" s="10"/>
      <c r="L15276" s="21">
        <v>2287.6804597701148</v>
      </c>
      <c r="M15276" s="68"/>
      <c r="N15276" s="4"/>
    </row>
    <row r="15277" spans="2:14">
      <c r="B15277" s="59" t="s">
        <v>26925</v>
      </c>
      <c r="C15277" s="7" t="s">
        <v>26926</v>
      </c>
      <c r="I15277" s="64"/>
      <c r="J15277" s="65"/>
      <c r="K15277" s="10"/>
      <c r="L15277" s="21">
        <v>2074.0350574712643</v>
      </c>
      <c r="M15277" s="68"/>
      <c r="N15277" s="4"/>
    </row>
    <row r="15278" spans="2:14">
      <c r="B15278" s="59" t="s">
        <v>26927</v>
      </c>
      <c r="C15278" s="7" t="s">
        <v>26928</v>
      </c>
      <c r="I15278" s="64"/>
      <c r="J15278" s="65"/>
      <c r="K15278" s="10"/>
      <c r="L15278" s="21">
        <v>2096.3637931034486</v>
      </c>
      <c r="M15278" s="68"/>
      <c r="N15278" s="4"/>
    </row>
    <row r="15279" spans="2:14">
      <c r="B15279" s="59" t="s">
        <v>26929</v>
      </c>
      <c r="C15279" s="7" t="s">
        <v>26930</v>
      </c>
      <c r="I15279" s="64"/>
      <c r="J15279" s="65"/>
      <c r="K15279" s="10"/>
      <c r="L15279" s="21">
        <v>2341.4724137931034</v>
      </c>
      <c r="M15279" s="68"/>
      <c r="N15279" s="4"/>
    </row>
    <row r="15280" spans="2:14">
      <c r="B15280" s="59" t="s">
        <v>26931</v>
      </c>
      <c r="C15280" s="7" t="s">
        <v>26932</v>
      </c>
      <c r="I15280" s="64"/>
      <c r="J15280" s="65"/>
      <c r="K15280" s="10"/>
      <c r="L15280" s="21">
        <v>3432.0281609195404</v>
      </c>
      <c r="M15280" s="68"/>
      <c r="N15280" s="4"/>
    </row>
    <row r="15281" spans="2:14">
      <c r="B15281" s="59" t="s">
        <v>26933</v>
      </c>
      <c r="C15281" s="7" t="s">
        <v>26934</v>
      </c>
      <c r="I15281" s="64"/>
      <c r="J15281" s="65"/>
      <c r="K15281" s="10"/>
      <c r="L15281" s="21">
        <v>4794.0810344827596</v>
      </c>
      <c r="M15281" s="68"/>
      <c r="N15281" s="4"/>
    </row>
    <row r="15282" spans="2:14">
      <c r="B15282" s="59" t="s">
        <v>26935</v>
      </c>
      <c r="C15282" s="7" t="s">
        <v>26936</v>
      </c>
      <c r="I15282" s="64"/>
      <c r="J15282" s="65"/>
      <c r="K15282" s="10"/>
      <c r="L15282" s="21">
        <v>2327.7706896551722</v>
      </c>
      <c r="M15282" s="68"/>
      <c r="N15282" s="4"/>
    </row>
    <row r="15283" spans="2:14">
      <c r="B15283" s="59" t="s">
        <v>26937</v>
      </c>
      <c r="C15283" s="7" t="s">
        <v>26938</v>
      </c>
      <c r="I15283" s="64"/>
      <c r="J15283" s="65"/>
      <c r="K15283" s="10"/>
      <c r="L15283" s="21">
        <v>1227.0655172413794</v>
      </c>
      <c r="M15283" s="68"/>
      <c r="N15283" s="4"/>
    </row>
    <row r="15284" spans="2:14">
      <c r="B15284" s="59" t="s">
        <v>26939</v>
      </c>
      <c r="C15284" s="7" t="s">
        <v>26940</v>
      </c>
      <c r="I15284" s="64"/>
      <c r="J15284" s="65"/>
      <c r="K15284" s="10"/>
      <c r="L15284" s="21">
        <v>2007.0488505747126</v>
      </c>
      <c r="M15284" s="68"/>
      <c r="N15284" s="4"/>
    </row>
    <row r="15285" spans="2:14">
      <c r="B15285" s="59" t="s">
        <v>26941</v>
      </c>
      <c r="C15285" s="7" t="s">
        <v>26942</v>
      </c>
      <c r="I15285" s="64"/>
      <c r="J15285" s="65"/>
      <c r="K15285" s="10"/>
      <c r="L15285" s="21">
        <v>2560.1925287356321</v>
      </c>
      <c r="M15285" s="68"/>
      <c r="N15285" s="4"/>
    </row>
    <row r="15286" spans="2:14">
      <c r="B15286" s="59" t="s">
        <v>26943</v>
      </c>
      <c r="C15286" s="7" t="s">
        <v>26944</v>
      </c>
      <c r="I15286" s="64"/>
      <c r="J15286" s="65"/>
      <c r="K15286" s="10"/>
      <c r="L15286" s="21">
        <v>3358.4448275862073</v>
      </c>
      <c r="M15286" s="68"/>
      <c r="N15286" s="4"/>
    </row>
    <row r="15287" spans="2:14">
      <c r="B15287" s="59" t="s">
        <v>26945</v>
      </c>
      <c r="C15287" s="7" t="s">
        <v>26946</v>
      </c>
      <c r="I15287" s="64"/>
      <c r="J15287" s="65"/>
      <c r="K15287" s="10"/>
      <c r="L15287" s="21">
        <v>2876.3471264367818</v>
      </c>
      <c r="M15287" s="68"/>
      <c r="N15287" s="4"/>
    </row>
    <row r="15288" spans="2:14">
      <c r="B15288" s="59" t="s">
        <v>26947</v>
      </c>
      <c r="C15288" s="7" t="s">
        <v>26948</v>
      </c>
      <c r="I15288" s="64"/>
      <c r="J15288" s="65"/>
      <c r="K15288" s="10"/>
      <c r="L15288" s="21">
        <v>1976.093103448276</v>
      </c>
      <c r="M15288" s="68"/>
      <c r="N15288" s="4"/>
    </row>
    <row r="15289" spans="2:14">
      <c r="B15289" s="59" t="s">
        <v>26949</v>
      </c>
      <c r="C15289" s="7" t="s">
        <v>26950</v>
      </c>
      <c r="I15289" s="64"/>
      <c r="J15289" s="65"/>
      <c r="K15289" s="10"/>
      <c r="L15289" s="21">
        <v>2079.6172413793106</v>
      </c>
      <c r="M15289" s="68"/>
      <c r="N15289" s="4"/>
    </row>
    <row r="15290" spans="2:14">
      <c r="B15290" s="59" t="s">
        <v>26951</v>
      </c>
      <c r="C15290" s="7" t="s">
        <v>26952</v>
      </c>
      <c r="I15290" s="64"/>
      <c r="J15290" s="65"/>
      <c r="K15290" s="10"/>
      <c r="L15290" s="21">
        <v>2287.6804597701148</v>
      </c>
      <c r="M15290" s="68"/>
      <c r="N15290" s="4"/>
    </row>
    <row r="15291" spans="2:14">
      <c r="B15291" s="59" t="s">
        <v>26953</v>
      </c>
      <c r="C15291" s="7" t="s">
        <v>26954</v>
      </c>
      <c r="I15291" s="64"/>
      <c r="J15291" s="65"/>
      <c r="K15291" s="10"/>
      <c r="L15291" s="21">
        <v>2467.8327586206901</v>
      </c>
      <c r="M15291" s="68"/>
      <c r="N15291" s="4"/>
    </row>
    <row r="15292" spans="2:14">
      <c r="B15292" s="59" t="s">
        <v>26955</v>
      </c>
      <c r="C15292" s="7" t="s">
        <v>26956</v>
      </c>
      <c r="I15292" s="64"/>
      <c r="J15292" s="65"/>
      <c r="K15292" s="10"/>
      <c r="L15292" s="21">
        <v>2305.4419540229887</v>
      </c>
      <c r="M15292" s="68"/>
      <c r="N15292" s="4"/>
    </row>
    <row r="15293" spans="2:14">
      <c r="B15293" s="59" t="s">
        <v>26957</v>
      </c>
      <c r="C15293" s="7" t="s">
        <v>26958</v>
      </c>
      <c r="I15293" s="64"/>
      <c r="J15293" s="65"/>
      <c r="K15293" s="10"/>
      <c r="L15293" s="21">
        <v>3523.3729885057469</v>
      </c>
      <c r="M15293" s="68"/>
      <c r="N15293" s="4"/>
    </row>
    <row r="15294" spans="2:14">
      <c r="B15294" s="59" t="s">
        <v>26959</v>
      </c>
      <c r="C15294" s="7" t="s">
        <v>26960</v>
      </c>
      <c r="I15294" s="64"/>
      <c r="J15294" s="65"/>
      <c r="K15294" s="10"/>
      <c r="L15294" s="21">
        <v>2341.4724137931034</v>
      </c>
      <c r="M15294" s="68"/>
      <c r="N15294" s="4"/>
    </row>
    <row r="15295" spans="2:14">
      <c r="B15295" s="59" t="s">
        <v>26961</v>
      </c>
      <c r="C15295" s="7" t="s">
        <v>26962</v>
      </c>
      <c r="I15295" s="64"/>
      <c r="J15295" s="65"/>
      <c r="K15295" s="10"/>
      <c r="L15295" s="21">
        <v>2242.5155172413793</v>
      </c>
      <c r="M15295" s="68"/>
      <c r="N15295" s="4"/>
    </row>
    <row r="15296" spans="2:14">
      <c r="B15296" s="59" t="s">
        <v>26963</v>
      </c>
      <c r="C15296" s="7" t="s">
        <v>26964</v>
      </c>
      <c r="I15296" s="64"/>
      <c r="J15296" s="65"/>
      <c r="K15296" s="10"/>
      <c r="L15296" s="21">
        <v>2631.2385057471265</v>
      </c>
      <c r="M15296" s="68"/>
      <c r="N15296" s="4"/>
    </row>
    <row r="15297" spans="2:14">
      <c r="B15297" s="59" t="s">
        <v>26965</v>
      </c>
      <c r="C15297" s="7" t="s">
        <v>26966</v>
      </c>
      <c r="I15297" s="64"/>
      <c r="J15297" s="65"/>
      <c r="K15297" s="10"/>
      <c r="L15297" s="21">
        <v>4720.4977011494248</v>
      </c>
      <c r="M15297" s="68"/>
      <c r="N15297" s="4"/>
    </row>
    <row r="15298" spans="2:14">
      <c r="B15298" s="59" t="s">
        <v>26967</v>
      </c>
      <c r="C15298" s="7" t="s">
        <v>26968</v>
      </c>
      <c r="I15298" s="64"/>
      <c r="J15298" s="65"/>
      <c r="K15298" s="10"/>
      <c r="L15298" s="21">
        <v>6131.7752873563222</v>
      </c>
      <c r="M15298" s="68"/>
      <c r="N15298" s="4"/>
    </row>
    <row r="15299" spans="2:14">
      <c r="B15299" s="59" t="s">
        <v>26969</v>
      </c>
      <c r="C15299" s="7" t="s">
        <v>26970</v>
      </c>
      <c r="I15299" s="64"/>
      <c r="J15299" s="65"/>
      <c r="K15299" s="10"/>
      <c r="L15299" s="21">
        <v>2434.8471264367818</v>
      </c>
      <c r="M15299" s="68"/>
      <c r="N15299" s="4"/>
    </row>
    <row r="15300" spans="2:14">
      <c r="B15300" s="59" t="s">
        <v>26971</v>
      </c>
      <c r="C15300" s="7" t="s">
        <v>26972</v>
      </c>
      <c r="I15300" s="64"/>
      <c r="J15300" s="65"/>
      <c r="K15300" s="10"/>
      <c r="L15300" s="21">
        <v>1494.5028735632184</v>
      </c>
      <c r="M15300" s="68"/>
      <c r="N15300" s="4"/>
    </row>
    <row r="15301" spans="2:14">
      <c r="B15301" s="59" t="s">
        <v>26973</v>
      </c>
      <c r="C15301" s="7" t="s">
        <v>26974</v>
      </c>
      <c r="I15301" s="64"/>
      <c r="J15301" s="65"/>
      <c r="K15301" s="10"/>
      <c r="L15301" s="21">
        <v>2229.8287356321839</v>
      </c>
      <c r="M15301" s="68"/>
      <c r="N15301" s="4"/>
    </row>
    <row r="15302" spans="2:14">
      <c r="B15302" s="59" t="s">
        <v>26975</v>
      </c>
      <c r="C15302" s="7" t="s">
        <v>26976</v>
      </c>
      <c r="I15302" s="64"/>
      <c r="J15302" s="65"/>
      <c r="K15302" s="10"/>
      <c r="L15302" s="21">
        <v>2821.0327586206895</v>
      </c>
      <c r="M15302" s="68"/>
      <c r="N15302" s="4"/>
    </row>
    <row r="15303" spans="2:14">
      <c r="B15303" s="59" t="s">
        <v>26977</v>
      </c>
      <c r="C15303" s="7" t="s">
        <v>26978</v>
      </c>
      <c r="I15303" s="64"/>
      <c r="J15303" s="65"/>
      <c r="K15303" s="10"/>
      <c r="L15303" s="21">
        <v>3358.4448275862073</v>
      </c>
      <c r="M15303" s="68"/>
      <c r="N15303" s="4"/>
    </row>
    <row r="15304" spans="2:14">
      <c r="B15304" s="59" t="s">
        <v>26979</v>
      </c>
      <c r="C15304" s="7" t="s">
        <v>26980</v>
      </c>
      <c r="I15304" s="64"/>
      <c r="J15304" s="65"/>
      <c r="K15304" s="10"/>
      <c r="L15304" s="21">
        <v>3694.3908045977009</v>
      </c>
      <c r="M15304" s="68"/>
      <c r="N15304" s="4"/>
    </row>
    <row r="15305" spans="2:14">
      <c r="B15305" s="59" t="s">
        <v>26981</v>
      </c>
      <c r="C15305" s="7" t="s">
        <v>26982</v>
      </c>
      <c r="I15305" s="64"/>
      <c r="J15305" s="65"/>
      <c r="K15305" s="10"/>
      <c r="L15305" s="21">
        <v>2173.4994252873562</v>
      </c>
      <c r="M15305" s="68"/>
      <c r="N15305" s="4"/>
    </row>
    <row r="15306" spans="2:14">
      <c r="B15306" s="59" t="s">
        <v>26983</v>
      </c>
      <c r="C15306" s="7" t="s">
        <v>26984</v>
      </c>
      <c r="I15306" s="64"/>
      <c r="J15306" s="65"/>
      <c r="K15306" s="10"/>
      <c r="L15306" s="21">
        <v>2287.6804597701148</v>
      </c>
      <c r="M15306" s="68"/>
      <c r="N15306" s="4"/>
    </row>
    <row r="15307" spans="2:14">
      <c r="B15307" s="59" t="s">
        <v>26985</v>
      </c>
      <c r="C15307" s="7" t="s">
        <v>26986</v>
      </c>
      <c r="I15307" s="64"/>
      <c r="J15307" s="65"/>
      <c r="K15307" s="10"/>
      <c r="L15307" s="21">
        <v>2516.5500000000002</v>
      </c>
      <c r="M15307" s="68"/>
      <c r="N15307" s="4"/>
    </row>
    <row r="15308" spans="2:14">
      <c r="B15308" s="59" t="s">
        <v>26987</v>
      </c>
      <c r="C15308" s="7" t="s">
        <v>26988</v>
      </c>
      <c r="I15308" s="64"/>
      <c r="J15308" s="65"/>
      <c r="K15308" s="10"/>
      <c r="L15308" s="21">
        <v>2715.478735632184</v>
      </c>
      <c r="M15308" s="68"/>
      <c r="N15308" s="4"/>
    </row>
    <row r="15309" spans="2:14">
      <c r="B15309" s="59" t="s">
        <v>26989</v>
      </c>
      <c r="C15309" s="7" t="s">
        <v>26984</v>
      </c>
      <c r="I15309" s="64"/>
      <c r="J15309" s="65"/>
      <c r="K15309" s="10"/>
      <c r="L15309" s="21">
        <v>2649</v>
      </c>
      <c r="M15309" s="68"/>
      <c r="N15309" s="4"/>
    </row>
    <row r="15310" spans="2:14">
      <c r="B15310" s="59" t="s">
        <v>26990</v>
      </c>
      <c r="C15310" s="7" t="s">
        <v>26991</v>
      </c>
      <c r="I15310" s="64"/>
      <c r="J15310" s="65"/>
      <c r="K15310" s="10"/>
      <c r="L15310" s="21">
        <v>2914.4074712643683</v>
      </c>
      <c r="M15310" s="68"/>
      <c r="N15310" s="4"/>
    </row>
    <row r="15311" spans="2:14">
      <c r="B15311" s="59" t="s">
        <v>26992</v>
      </c>
      <c r="C15311" s="7" t="s">
        <v>26993</v>
      </c>
      <c r="I15311" s="64"/>
      <c r="J15311" s="65"/>
      <c r="K15311" s="10"/>
      <c r="L15311" s="21">
        <v>2564.2522988505748</v>
      </c>
      <c r="M15311" s="68"/>
      <c r="N15311" s="4"/>
    </row>
    <row r="15312" spans="2:14">
      <c r="B15312" s="59" t="s">
        <v>26994</v>
      </c>
      <c r="C15312" s="7" t="s">
        <v>26995</v>
      </c>
      <c r="I15312" s="64"/>
      <c r="J15312" s="65"/>
      <c r="K15312" s="10"/>
      <c r="L15312" s="21">
        <v>2651.0298850574713</v>
      </c>
      <c r="M15312" s="68"/>
      <c r="N15312" s="4"/>
    </row>
    <row r="15313" spans="2:14">
      <c r="B15313" s="59" t="s">
        <v>26996</v>
      </c>
      <c r="C15313" s="7" t="s">
        <v>26997</v>
      </c>
      <c r="I15313" s="64"/>
      <c r="J15313" s="65"/>
      <c r="K15313" s="10"/>
      <c r="L15313" s="21">
        <v>2854.5258620689656</v>
      </c>
      <c r="M15313" s="68"/>
      <c r="N15313" s="4"/>
    </row>
    <row r="15314" spans="2:14">
      <c r="B15314" s="59" t="s">
        <v>26998</v>
      </c>
      <c r="C15314" s="7" t="s">
        <v>26999</v>
      </c>
      <c r="I15314" s="64"/>
      <c r="J15314" s="65"/>
      <c r="K15314" s="10"/>
      <c r="L15314" s="21">
        <v>5237.1034482758614</v>
      </c>
      <c r="M15314" s="68"/>
      <c r="N15314" s="4"/>
    </row>
    <row r="15315" spans="2:14">
      <c r="B15315" s="59" t="s">
        <v>27000</v>
      </c>
      <c r="C15315" s="7" t="s">
        <v>27001</v>
      </c>
      <c r="I15315" s="64"/>
      <c r="J15315" s="65"/>
      <c r="K15315" s="10"/>
      <c r="L15315" s="21">
        <v>6763.0695402298852</v>
      </c>
      <c r="M15315" s="68"/>
      <c r="N15315" s="4"/>
    </row>
    <row r="15316" spans="2:14">
      <c r="B15316" s="59" t="s">
        <v>27002</v>
      </c>
      <c r="C15316" s="7" t="s">
        <v>27003</v>
      </c>
      <c r="I15316" s="64"/>
      <c r="J15316" s="65"/>
      <c r="K15316" s="10"/>
      <c r="L15316" s="21">
        <v>3752.2425287356323</v>
      </c>
      <c r="M15316" s="68"/>
      <c r="N15316" s="4"/>
    </row>
    <row r="15317" spans="2:14">
      <c r="B15317" s="59" t="s">
        <v>27004</v>
      </c>
      <c r="C15317" s="7" t="s">
        <v>27005</v>
      </c>
      <c r="I15317" s="64"/>
      <c r="J15317" s="65"/>
      <c r="K15317" s="10"/>
      <c r="L15317" s="21">
        <v>1761.4327586206896</v>
      </c>
      <c r="M15317" s="68"/>
      <c r="N15317" s="4"/>
    </row>
    <row r="15318" spans="2:14">
      <c r="B15318" s="59" t="s">
        <v>27006</v>
      </c>
      <c r="C15318" s="7" t="s">
        <v>27007</v>
      </c>
      <c r="I15318" s="64"/>
      <c r="J15318" s="65"/>
      <c r="K15318" s="10"/>
      <c r="L15318" s="21">
        <v>2453.1160919540234</v>
      </c>
      <c r="M15318" s="68"/>
      <c r="N15318" s="4"/>
    </row>
    <row r="15319" spans="2:14">
      <c r="B15319" s="59" t="s">
        <v>27008</v>
      </c>
      <c r="C15319" s="7" t="s">
        <v>27009</v>
      </c>
      <c r="I15319" s="64"/>
      <c r="J15319" s="65"/>
      <c r="K15319" s="10"/>
      <c r="L15319" s="21">
        <v>3103.1867816091954</v>
      </c>
      <c r="M15319" s="68"/>
      <c r="N15319" s="4"/>
    </row>
    <row r="15320" spans="2:14">
      <c r="B15320" s="59" t="s">
        <v>27010</v>
      </c>
      <c r="C15320" s="7" t="s">
        <v>27011</v>
      </c>
      <c r="I15320" s="64"/>
      <c r="J15320" s="65"/>
      <c r="K15320" s="10"/>
      <c r="L15320" s="21">
        <v>119.25574712643677</v>
      </c>
      <c r="M15320" s="68"/>
      <c r="N15320" s="4"/>
    </row>
    <row r="15321" spans="2:14">
      <c r="B15321" s="59" t="s">
        <v>27012</v>
      </c>
      <c r="C15321" s="7" t="s">
        <v>27013</v>
      </c>
      <c r="I15321" s="64"/>
      <c r="J15321" s="65"/>
      <c r="K15321" s="10"/>
      <c r="L15321" s="21">
        <v>130.42011494252876</v>
      </c>
      <c r="M15321" s="68"/>
      <c r="N15321" s="4"/>
    </row>
    <row r="15322" spans="2:14">
      <c r="B15322" s="59" t="s">
        <v>27014</v>
      </c>
      <c r="C15322" s="7" t="s">
        <v>27015</v>
      </c>
      <c r="I15322" s="64"/>
      <c r="J15322" s="65"/>
      <c r="K15322" s="10"/>
      <c r="L15322" s="21">
        <v>96.419540229885058</v>
      </c>
      <c r="M15322" s="68"/>
      <c r="N15322" s="4"/>
    </row>
    <row r="15323" spans="2:14">
      <c r="B15323" s="59" t="s">
        <v>27016</v>
      </c>
      <c r="C15323" s="7" t="s">
        <v>27017</v>
      </c>
      <c r="I15323" s="64"/>
      <c r="J15323" s="65"/>
      <c r="K15323" s="10"/>
      <c r="L15323" s="21">
        <v>228.86954022988508</v>
      </c>
      <c r="M15323" s="68"/>
      <c r="N15323" s="4"/>
    </row>
    <row r="15324" spans="2:14">
      <c r="B15324" s="59" t="s">
        <v>27018</v>
      </c>
      <c r="C15324" s="7" t="s">
        <v>27019</v>
      </c>
      <c r="I15324" s="64"/>
      <c r="J15324" s="65"/>
      <c r="K15324" s="10"/>
      <c r="L15324" s="21">
        <v>218.72011494252874</v>
      </c>
      <c r="M15324" s="68"/>
      <c r="N15324" s="4"/>
    </row>
    <row r="15325" spans="2:14">
      <c r="B15325" s="59" t="s">
        <v>27020</v>
      </c>
      <c r="C15325" s="7" t="s">
        <v>27021</v>
      </c>
      <c r="I15325" s="64"/>
      <c r="J15325" s="65"/>
      <c r="K15325" s="10"/>
      <c r="L15325" s="21">
        <v>1227.0655172413794</v>
      </c>
      <c r="M15325" s="68"/>
      <c r="N15325" s="4"/>
    </row>
    <row r="15326" spans="2:14">
      <c r="B15326" s="59" t="s">
        <v>27022</v>
      </c>
      <c r="C15326" s="7" t="s">
        <v>27023</v>
      </c>
      <c r="I15326" s="64"/>
      <c r="J15326" s="65"/>
      <c r="K15326" s="10"/>
      <c r="L15326" s="21">
        <v>2007.0488505747126</v>
      </c>
      <c r="M15326" s="68"/>
      <c r="N15326" s="4"/>
    </row>
    <row r="15327" spans="2:14">
      <c r="B15327" s="59" t="s">
        <v>27024</v>
      </c>
      <c r="C15327" s="7" t="s">
        <v>27025</v>
      </c>
      <c r="I15327" s="64"/>
      <c r="J15327" s="65"/>
      <c r="K15327" s="10"/>
      <c r="L15327" s="21">
        <v>2074.0350574712643</v>
      </c>
      <c r="M15327" s="68"/>
      <c r="N15327" s="4"/>
    </row>
    <row r="15328" spans="2:14">
      <c r="B15328" s="59" t="s">
        <v>27026</v>
      </c>
      <c r="C15328" s="7" t="s">
        <v>27027</v>
      </c>
      <c r="I15328" s="64"/>
      <c r="J15328" s="65"/>
      <c r="K15328" s="10"/>
      <c r="L15328" s="21">
        <v>2096.3637931034486</v>
      </c>
      <c r="M15328" s="68"/>
      <c r="N15328" s="4"/>
    </row>
    <row r="15329" spans="2:14">
      <c r="B15329" s="59" t="s">
        <v>27028</v>
      </c>
      <c r="C15329" s="7" t="s">
        <v>27029</v>
      </c>
      <c r="I15329" s="64"/>
      <c r="J15329" s="65"/>
      <c r="K15329" s="10"/>
      <c r="L15329" s="21">
        <v>2341.4724137931034</v>
      </c>
      <c r="M15329" s="68"/>
      <c r="N15329" s="4"/>
    </row>
    <row r="15330" spans="2:14">
      <c r="B15330" s="59" t="s">
        <v>27030</v>
      </c>
      <c r="C15330" s="7" t="s">
        <v>27031</v>
      </c>
      <c r="I15330" s="64"/>
      <c r="J15330" s="65"/>
      <c r="K15330" s="10"/>
      <c r="L15330" s="21">
        <v>1494.5028735632184</v>
      </c>
      <c r="M15330" s="68"/>
      <c r="N15330" s="4"/>
    </row>
    <row r="15331" spans="2:14">
      <c r="B15331" s="59" t="s">
        <v>27032</v>
      </c>
      <c r="C15331" s="7" t="s">
        <v>27033</v>
      </c>
      <c r="I15331" s="64"/>
      <c r="J15331" s="65"/>
      <c r="K15331" s="10"/>
      <c r="L15331" s="21">
        <v>2229.8287356321839</v>
      </c>
      <c r="M15331" s="68"/>
      <c r="N15331" s="4"/>
    </row>
    <row r="15332" spans="2:14">
      <c r="B15332" s="59" t="s">
        <v>27034</v>
      </c>
      <c r="C15332" s="7" t="s">
        <v>27035</v>
      </c>
      <c r="I15332" s="64"/>
      <c r="J15332" s="65"/>
      <c r="K15332" s="10"/>
      <c r="L15332" s="21">
        <v>2341.4724137931034</v>
      </c>
      <c r="M15332" s="68"/>
      <c r="N15332" s="4"/>
    </row>
    <row r="15333" spans="2:14">
      <c r="B15333" s="59" t="s">
        <v>27036</v>
      </c>
      <c r="C15333" s="7" t="s">
        <v>26962</v>
      </c>
      <c r="I15333" s="64"/>
      <c r="J15333" s="65"/>
      <c r="K15333" s="10"/>
      <c r="L15333" s="21">
        <v>2288.187931034483</v>
      </c>
      <c r="M15333" s="68"/>
      <c r="N15333" s="4"/>
    </row>
    <row r="15334" spans="2:14">
      <c r="B15334" s="59" t="s">
        <v>27037</v>
      </c>
      <c r="C15334" s="7" t="s">
        <v>27038</v>
      </c>
      <c r="I15334" s="64"/>
      <c r="J15334" s="65"/>
      <c r="K15334" s="10"/>
      <c r="L15334" s="21">
        <v>2631.2385057471265</v>
      </c>
      <c r="M15334" s="68"/>
      <c r="N15334" s="4"/>
    </row>
    <row r="15335" spans="2:14">
      <c r="B15335" s="59" t="s">
        <v>27039</v>
      </c>
      <c r="C15335" s="7" t="s">
        <v>27040</v>
      </c>
      <c r="I15335" s="64"/>
      <c r="J15335" s="65"/>
      <c r="K15335" s="10"/>
      <c r="L15335" s="21">
        <v>790.13275862068963</v>
      </c>
      <c r="M15335" s="68"/>
      <c r="N15335" s="4"/>
    </row>
    <row r="15336" spans="2:14">
      <c r="B15336" s="59" t="s">
        <v>27041</v>
      </c>
      <c r="C15336" s="7" t="s">
        <v>27042</v>
      </c>
      <c r="I15336" s="64"/>
      <c r="J15336" s="65"/>
      <c r="K15336" s="10"/>
      <c r="L15336" s="21">
        <v>1028.1367816091954</v>
      </c>
      <c r="M15336" s="68"/>
      <c r="N15336" s="4"/>
    </row>
    <row r="15337" spans="2:14">
      <c r="B15337" s="59" t="s">
        <v>27043</v>
      </c>
      <c r="C15337" s="7" t="s">
        <v>27044</v>
      </c>
      <c r="I15337" s="64"/>
      <c r="J15337" s="65"/>
      <c r="K15337" s="10"/>
      <c r="L15337" s="21">
        <v>1761.4327586206896</v>
      </c>
      <c r="M15337" s="68"/>
      <c r="N15337" s="4"/>
    </row>
    <row r="15338" spans="2:14">
      <c r="B15338" s="59" t="s">
        <v>27045</v>
      </c>
      <c r="C15338" s="7" t="s">
        <v>27046</v>
      </c>
      <c r="I15338" s="64"/>
      <c r="J15338" s="65"/>
      <c r="K15338" s="10"/>
      <c r="L15338" s="21">
        <v>2453.1160919540234</v>
      </c>
      <c r="M15338" s="68"/>
      <c r="N15338" s="4"/>
    </row>
    <row r="15339" spans="2:14">
      <c r="B15339" s="59" t="s">
        <v>27047</v>
      </c>
      <c r="C15339" s="7" t="s">
        <v>27048</v>
      </c>
      <c r="I15339" s="64"/>
      <c r="J15339" s="65"/>
      <c r="K15339" s="10"/>
      <c r="L15339" s="21">
        <v>944.91149425287358</v>
      </c>
      <c r="M15339" s="68"/>
      <c r="N15339" s="4"/>
    </row>
    <row r="15340" spans="2:14">
      <c r="B15340" s="59" t="s">
        <v>27049</v>
      </c>
      <c r="C15340" s="7" t="s">
        <v>27050</v>
      </c>
      <c r="I15340" s="64"/>
      <c r="J15340" s="65"/>
      <c r="K15340" s="10"/>
      <c r="L15340" s="21">
        <v>2564.2522988505748</v>
      </c>
      <c r="M15340" s="68"/>
      <c r="N15340" s="4"/>
    </row>
    <row r="15341" spans="2:14">
      <c r="B15341" s="59" t="s">
        <v>27051</v>
      </c>
      <c r="C15341" s="7" t="s">
        <v>27052</v>
      </c>
      <c r="I15341" s="64"/>
      <c r="J15341" s="65"/>
      <c r="K15341" s="10"/>
      <c r="L15341" s="21">
        <v>2651.0298850574713</v>
      </c>
      <c r="M15341" s="68"/>
      <c r="N15341" s="4"/>
    </row>
    <row r="15342" spans="2:14">
      <c r="B15342" s="59" t="s">
        <v>27053</v>
      </c>
      <c r="C15342" s="7" t="s">
        <v>27054</v>
      </c>
      <c r="I15342" s="64"/>
      <c r="J15342" s="65"/>
      <c r="K15342" s="10"/>
      <c r="L15342" s="21">
        <v>2854.5258620689656</v>
      </c>
      <c r="M15342" s="68"/>
      <c r="N15342" s="4"/>
    </row>
    <row r="15343" spans="2:14">
      <c r="B15343" s="59" t="s">
        <v>27055</v>
      </c>
      <c r="C15343" s="7" t="s">
        <v>27056</v>
      </c>
      <c r="I15343" s="64"/>
      <c r="J15343" s="65"/>
      <c r="K15343" s="10"/>
      <c r="L15343" s="21">
        <v>130.92758620689654</v>
      </c>
      <c r="M15343" s="68"/>
      <c r="N15343" s="4"/>
    </row>
    <row r="15344" spans="2:14">
      <c r="B15344" s="59" t="s">
        <v>27057</v>
      </c>
      <c r="C15344" s="7" t="s">
        <v>27058</v>
      </c>
      <c r="I15344" s="64"/>
      <c r="J15344" s="65"/>
      <c r="K15344" s="10"/>
      <c r="L15344" s="21">
        <v>130.92758620689654</v>
      </c>
      <c r="M15344" s="68"/>
      <c r="N15344" s="4"/>
    </row>
    <row r="15345" spans="2:14">
      <c r="B15345" s="59" t="s">
        <v>27059</v>
      </c>
      <c r="C15345" s="7" t="s">
        <v>27060</v>
      </c>
      <c r="I15345" s="64"/>
      <c r="J15345" s="65"/>
      <c r="K15345" s="10"/>
      <c r="L15345" s="21">
        <v>130.92758620689654</v>
      </c>
      <c r="M15345" s="68"/>
      <c r="N15345" s="4"/>
    </row>
    <row r="15346" spans="2:14">
      <c r="B15346" s="59" t="s">
        <v>27061</v>
      </c>
      <c r="C15346" s="7" t="s">
        <v>27062</v>
      </c>
      <c r="I15346" s="64"/>
      <c r="J15346" s="65"/>
      <c r="K15346" s="10"/>
      <c r="L15346" s="21">
        <v>130.92758620689654</v>
      </c>
      <c r="M15346" s="68"/>
      <c r="N15346" s="4"/>
    </row>
    <row r="15347" spans="2:14">
      <c r="B15347" s="59" t="s">
        <v>27063</v>
      </c>
      <c r="C15347" s="7" t="s">
        <v>27064</v>
      </c>
      <c r="I15347" s="64"/>
      <c r="J15347" s="65"/>
      <c r="K15347" s="10"/>
      <c r="L15347" s="21">
        <v>201.97356321839081</v>
      </c>
      <c r="M15347" s="68"/>
      <c r="N15347" s="4"/>
    </row>
    <row r="15348" spans="2:14">
      <c r="B15348" s="59" t="s">
        <v>27065</v>
      </c>
      <c r="C15348" s="7" t="s">
        <v>27066</v>
      </c>
      <c r="I15348" s="64"/>
      <c r="J15348" s="65"/>
      <c r="K15348" s="10"/>
      <c r="L15348" s="21">
        <v>201.97356321839081</v>
      </c>
      <c r="M15348" s="68"/>
      <c r="N15348" s="4"/>
    </row>
    <row r="15349" spans="2:14">
      <c r="B15349" s="59" t="s">
        <v>27067</v>
      </c>
      <c r="C15349" s="7" t="s">
        <v>27068</v>
      </c>
      <c r="I15349" s="64"/>
      <c r="J15349" s="65"/>
      <c r="K15349" s="10"/>
      <c r="L15349" s="21">
        <v>201.97356321839081</v>
      </c>
      <c r="M15349" s="68"/>
      <c r="N15349" s="4"/>
    </row>
    <row r="15350" spans="2:14">
      <c r="B15350" s="59" t="s">
        <v>27069</v>
      </c>
      <c r="C15350" s="7" t="s">
        <v>27070</v>
      </c>
      <c r="I15350" s="64"/>
      <c r="J15350" s="65"/>
      <c r="K15350" s="10"/>
      <c r="L15350" s="21">
        <v>201.97356321839081</v>
      </c>
      <c r="M15350" s="68"/>
      <c r="N15350" s="4"/>
    </row>
    <row r="15351" spans="2:14">
      <c r="B15351" s="59" t="s">
        <v>27071</v>
      </c>
      <c r="C15351" s="7" t="s">
        <v>27072</v>
      </c>
      <c r="I15351" s="64"/>
      <c r="J15351" s="65"/>
      <c r="K15351" s="10"/>
      <c r="L15351" s="21">
        <v>52.777011494252868</v>
      </c>
      <c r="M15351" s="68"/>
      <c r="N15351" s="4"/>
    </row>
    <row r="15352" spans="2:14">
      <c r="B15352" s="59" t="s">
        <v>27073</v>
      </c>
      <c r="C15352" s="7" t="s">
        <v>27074</v>
      </c>
      <c r="I15352" s="64"/>
      <c r="J15352" s="65"/>
      <c r="K15352" s="10"/>
      <c r="L15352" s="21">
        <v>149.70402298850576</v>
      </c>
      <c r="M15352" s="68"/>
      <c r="N15352" s="4"/>
    </row>
    <row r="15353" spans="2:14">
      <c r="B15353" s="59" t="s">
        <v>27075</v>
      </c>
      <c r="C15353" s="7" t="s">
        <v>27076</v>
      </c>
      <c r="I15353" s="64"/>
      <c r="J15353" s="65"/>
      <c r="K15353" s="10"/>
      <c r="L15353" s="21">
        <v>77.135632183908058</v>
      </c>
      <c r="M15353" s="68"/>
      <c r="N15353" s="4"/>
    </row>
    <row r="15354" spans="2:14">
      <c r="B15354" s="59" t="s">
        <v>27077</v>
      </c>
      <c r="C15354" s="7" t="s">
        <v>27078</v>
      </c>
      <c r="I15354" s="64"/>
      <c r="J15354" s="65"/>
      <c r="K15354" s="10"/>
      <c r="L15354" s="21">
        <v>60.389080459770113</v>
      </c>
      <c r="M15354" s="68"/>
      <c r="N15354" s="4"/>
    </row>
    <row r="15355" spans="2:14">
      <c r="B15355" s="59" t="s">
        <v>27079</v>
      </c>
      <c r="C15355" s="7" t="s">
        <v>27080</v>
      </c>
      <c r="I15355" s="64"/>
      <c r="J15355" s="65"/>
      <c r="K15355" s="10"/>
      <c r="L15355" s="21">
        <v>60.389080459770113</v>
      </c>
      <c r="M15355" s="68"/>
      <c r="N15355" s="4"/>
    </row>
    <row r="15356" spans="2:14">
      <c r="B15356" s="59" t="s">
        <v>27081</v>
      </c>
      <c r="C15356" s="7" t="s">
        <v>27082</v>
      </c>
      <c r="I15356" s="64"/>
      <c r="J15356" s="65"/>
      <c r="K15356" s="10"/>
      <c r="L15356" s="21">
        <v>363.85689655172416</v>
      </c>
      <c r="M15356" s="68"/>
      <c r="N15356" s="4"/>
    </row>
    <row r="15357" spans="2:14">
      <c r="B15357" s="59" t="s">
        <v>38147</v>
      </c>
      <c r="C15357" s="7" t="s">
        <v>40321</v>
      </c>
      <c r="I15357" s="64"/>
      <c r="J15357" s="65"/>
      <c r="K15357" s="10"/>
      <c r="L15357" s="21">
        <v>274.54195402298853</v>
      </c>
      <c r="M15357" s="68"/>
      <c r="N15357" s="4"/>
    </row>
    <row r="15358" spans="2:14">
      <c r="B15358" s="59" t="s">
        <v>27083</v>
      </c>
      <c r="C15358" s="7" t="s">
        <v>27084</v>
      </c>
      <c r="I15358" s="64"/>
      <c r="J15358" s="65"/>
      <c r="K15358" s="10"/>
      <c r="L15358" s="21">
        <v>363.85689655172416</v>
      </c>
      <c r="M15358" s="68"/>
      <c r="N15358" s="4"/>
    </row>
    <row r="15359" spans="2:14">
      <c r="B15359" s="59" t="s">
        <v>27085</v>
      </c>
      <c r="C15359" s="7" t="s">
        <v>27086</v>
      </c>
      <c r="I15359" s="64"/>
      <c r="J15359" s="65"/>
      <c r="K15359" s="10"/>
      <c r="L15359" s="21">
        <v>60.389080459770113</v>
      </c>
      <c r="M15359" s="68"/>
      <c r="N15359" s="4"/>
    </row>
    <row r="15360" spans="2:14">
      <c r="B15360" s="59" t="s">
        <v>27087</v>
      </c>
      <c r="C15360" s="7" t="s">
        <v>27088</v>
      </c>
      <c r="I15360" s="64"/>
      <c r="J15360" s="65"/>
      <c r="K15360" s="10"/>
      <c r="L15360" s="21">
        <v>60.389080459770113</v>
      </c>
      <c r="M15360" s="68"/>
      <c r="N15360" s="4"/>
    </row>
    <row r="15361" spans="2:14">
      <c r="B15361" s="59" t="s">
        <v>27089</v>
      </c>
      <c r="C15361" s="7" t="s">
        <v>27090</v>
      </c>
      <c r="I15361" s="64"/>
      <c r="J15361" s="65"/>
      <c r="K15361" s="10"/>
      <c r="L15361" s="21">
        <v>60.896551724137936</v>
      </c>
      <c r="M15361" s="68"/>
      <c r="N15361" s="4"/>
    </row>
    <row r="15362" spans="2:14">
      <c r="B15362" s="59" t="s">
        <v>27091</v>
      </c>
      <c r="C15362" s="7" t="s">
        <v>27092</v>
      </c>
      <c r="I15362" s="64"/>
      <c r="J15362" s="65"/>
      <c r="K15362" s="10"/>
      <c r="L15362" s="21">
        <v>60.896551724137936</v>
      </c>
      <c r="M15362" s="68"/>
      <c r="N15362" s="4"/>
    </row>
    <row r="15363" spans="2:14">
      <c r="B15363" s="59" t="s">
        <v>27093</v>
      </c>
      <c r="C15363" s="7" t="s">
        <v>27094</v>
      </c>
      <c r="I15363" s="64"/>
      <c r="J15363" s="65"/>
      <c r="K15363" s="10"/>
      <c r="L15363" s="21">
        <v>60.896551724137936</v>
      </c>
      <c r="M15363" s="68"/>
      <c r="N15363" s="4"/>
    </row>
    <row r="15364" spans="2:14">
      <c r="B15364" s="59" t="s">
        <v>27095</v>
      </c>
      <c r="C15364" s="7" t="s">
        <v>27096</v>
      </c>
      <c r="I15364" s="64"/>
      <c r="J15364" s="65"/>
      <c r="K15364" s="10"/>
      <c r="L15364" s="21">
        <v>60.389080459770113</v>
      </c>
      <c r="M15364" s="68"/>
      <c r="N15364" s="4"/>
    </row>
    <row r="15365" spans="2:14">
      <c r="B15365" s="59" t="s">
        <v>27097</v>
      </c>
      <c r="C15365" s="7" t="s">
        <v>27098</v>
      </c>
      <c r="I15365" s="64"/>
      <c r="J15365" s="65"/>
      <c r="K15365" s="10"/>
      <c r="L15365" s="21">
        <v>60.389080459770113</v>
      </c>
      <c r="M15365" s="68"/>
      <c r="N15365" s="4"/>
    </row>
    <row r="15366" spans="2:14">
      <c r="B15366" s="59" t="s">
        <v>27099</v>
      </c>
      <c r="C15366" s="7" t="s">
        <v>27100</v>
      </c>
      <c r="I15366" s="64"/>
      <c r="J15366" s="65"/>
      <c r="K15366" s="10"/>
      <c r="L15366" s="21">
        <v>60.389080459770113</v>
      </c>
      <c r="M15366" s="68"/>
      <c r="N15366" s="4"/>
    </row>
    <row r="15367" spans="2:14">
      <c r="B15367" s="59" t="s">
        <v>27101</v>
      </c>
      <c r="C15367" s="7" t="s">
        <v>27102</v>
      </c>
      <c r="I15367" s="64"/>
      <c r="J15367" s="65"/>
      <c r="K15367" s="10"/>
      <c r="L15367" s="21">
        <v>60.389080459770113</v>
      </c>
      <c r="M15367" s="68"/>
      <c r="N15367" s="4"/>
    </row>
    <row r="15368" spans="2:14">
      <c r="B15368" s="59" t="s">
        <v>27103</v>
      </c>
      <c r="C15368" s="7" t="s">
        <v>27072</v>
      </c>
      <c r="I15368" s="64"/>
      <c r="J15368" s="65"/>
      <c r="K15368" s="10"/>
      <c r="L15368" s="21">
        <v>40.597701149425291</v>
      </c>
      <c r="M15368" s="68"/>
      <c r="N15368" s="4"/>
    </row>
    <row r="15369" spans="2:14">
      <c r="B15369" s="59" t="s">
        <v>27104</v>
      </c>
      <c r="C15369" s="7" t="s">
        <v>27105</v>
      </c>
      <c r="I15369" s="64"/>
      <c r="J15369" s="65"/>
      <c r="K15369" s="10"/>
      <c r="L15369" s="21">
        <v>41.105172413793099</v>
      </c>
      <c r="M15369" s="68"/>
      <c r="N15369" s="4"/>
    </row>
    <row r="15370" spans="2:14">
      <c r="B15370" s="59" t="s">
        <v>27106</v>
      </c>
      <c r="C15370" s="7" t="s">
        <v>27107</v>
      </c>
      <c r="I15370" s="64"/>
      <c r="J15370" s="65"/>
      <c r="K15370" s="10"/>
      <c r="L15370" s="21">
        <v>89.314942528735642</v>
      </c>
      <c r="M15370" s="68"/>
      <c r="N15370" s="4"/>
    </row>
    <row r="15371" spans="2:14">
      <c r="B15371" s="59" t="s">
        <v>27108</v>
      </c>
      <c r="C15371" s="7" t="s">
        <v>27109</v>
      </c>
      <c r="I15371" s="64"/>
      <c r="J15371" s="65"/>
      <c r="K15371" s="10"/>
      <c r="L15371" s="21">
        <v>89.314942528735642</v>
      </c>
      <c r="M15371" s="68"/>
      <c r="N15371" s="4"/>
    </row>
    <row r="15372" spans="2:14">
      <c r="B15372" s="59" t="s">
        <v>27110</v>
      </c>
      <c r="C15372" s="7" t="s">
        <v>27111</v>
      </c>
      <c r="I15372" s="64"/>
      <c r="J15372" s="65"/>
      <c r="K15372" s="10"/>
      <c r="L15372" s="21">
        <v>28.418390804597703</v>
      </c>
      <c r="M15372" s="68"/>
      <c r="N15372" s="4"/>
    </row>
    <row r="15373" spans="2:14">
      <c r="B15373" s="59" t="s">
        <v>27112</v>
      </c>
      <c r="C15373" s="7" t="s">
        <v>27113</v>
      </c>
      <c r="I15373" s="64"/>
      <c r="J15373" s="65"/>
      <c r="K15373" s="10"/>
      <c r="L15373" s="21">
        <v>144.62931034482759</v>
      </c>
      <c r="M15373" s="68"/>
      <c r="N15373" s="4"/>
    </row>
    <row r="15374" spans="2:14">
      <c r="B15374" s="59" t="s">
        <v>27114</v>
      </c>
      <c r="C15374" s="7" t="s">
        <v>27115</v>
      </c>
      <c r="I15374" s="64"/>
      <c r="J15374" s="65"/>
      <c r="K15374" s="10"/>
      <c r="L15374" s="21">
        <v>223.79482758620691</v>
      </c>
      <c r="M15374" s="68"/>
      <c r="N15374" s="4"/>
    </row>
    <row r="15375" spans="2:14">
      <c r="B15375" s="59" t="s">
        <v>27116</v>
      </c>
      <c r="C15375" s="7" t="s">
        <v>27117</v>
      </c>
      <c r="I15375" s="64"/>
      <c r="J15375" s="65"/>
      <c r="K15375" s="10"/>
      <c r="L15375" s="21">
        <v>608.45804597701158</v>
      </c>
      <c r="M15375" s="68"/>
      <c r="N15375" s="4"/>
    </row>
    <row r="15376" spans="2:14">
      <c r="B15376" s="59" t="s">
        <v>27118</v>
      </c>
      <c r="C15376" s="7" t="s">
        <v>27119</v>
      </c>
      <c r="I15376" s="64"/>
      <c r="J15376" s="65"/>
      <c r="K15376" s="10"/>
      <c r="L15376" s="21">
        <v>141.07701149425287</v>
      </c>
      <c r="M15376" s="68"/>
      <c r="N15376" s="4"/>
    </row>
    <row r="15377" spans="2:14">
      <c r="B15377" s="59" t="s">
        <v>27120</v>
      </c>
      <c r="C15377" s="7" t="s">
        <v>27121</v>
      </c>
      <c r="I15377" s="64"/>
      <c r="J15377" s="65"/>
      <c r="K15377" s="10"/>
      <c r="L15377" s="21">
        <v>334.93103448275861</v>
      </c>
      <c r="M15377" s="68"/>
      <c r="N15377" s="4"/>
    </row>
    <row r="15378" spans="2:14">
      <c r="B15378" s="59" t="s">
        <v>27122</v>
      </c>
      <c r="C15378" s="7" t="s">
        <v>27123</v>
      </c>
      <c r="I15378" s="64"/>
      <c r="J15378" s="65"/>
      <c r="K15378" s="10"/>
      <c r="L15378" s="21">
        <v>422.21609195402294</v>
      </c>
      <c r="M15378" s="68"/>
      <c r="N15378" s="4"/>
    </row>
    <row r="15379" spans="2:14">
      <c r="B15379" s="59" t="s">
        <v>27124</v>
      </c>
      <c r="C15379" s="7" t="s">
        <v>27125</v>
      </c>
      <c r="I15379" s="64"/>
      <c r="J15379" s="65"/>
      <c r="K15379" s="10"/>
      <c r="L15379" s="21">
        <v>88.3</v>
      </c>
      <c r="M15379" s="68"/>
      <c r="N15379" s="4"/>
    </row>
    <row r="15380" spans="2:14">
      <c r="B15380" s="59" t="s">
        <v>27126</v>
      </c>
      <c r="C15380" s="7" t="s">
        <v>27127</v>
      </c>
      <c r="I15380" s="64"/>
      <c r="J15380" s="65"/>
      <c r="K15380" s="10"/>
      <c r="L15380" s="21">
        <v>88.3</v>
      </c>
      <c r="M15380" s="68"/>
      <c r="N15380" s="4"/>
    </row>
    <row r="15381" spans="2:14">
      <c r="B15381" s="59" t="s">
        <v>27128</v>
      </c>
      <c r="C15381" s="7" t="s">
        <v>27129</v>
      </c>
      <c r="I15381" s="64"/>
      <c r="J15381" s="65"/>
      <c r="K15381" s="10"/>
      <c r="L15381" s="21">
        <v>88.3</v>
      </c>
      <c r="M15381" s="68"/>
      <c r="N15381" s="4"/>
    </row>
    <row r="15382" spans="2:14">
      <c r="B15382" s="59" t="s">
        <v>27130</v>
      </c>
      <c r="C15382" s="7" t="s">
        <v>27131</v>
      </c>
      <c r="I15382" s="64"/>
      <c r="J15382" s="65"/>
      <c r="K15382" s="10"/>
      <c r="L15382" s="21">
        <v>88.3</v>
      </c>
      <c r="M15382" s="68"/>
      <c r="N15382" s="4"/>
    </row>
    <row r="15383" spans="2:14">
      <c r="B15383" s="59" t="s">
        <v>27132</v>
      </c>
      <c r="C15383" s="7" t="s">
        <v>27133</v>
      </c>
      <c r="I15383" s="64"/>
      <c r="J15383" s="65"/>
      <c r="K15383" s="10"/>
      <c r="L15383" s="21">
        <v>299.91551724137929</v>
      </c>
      <c r="M15383" s="68"/>
      <c r="N15383" s="4"/>
    </row>
    <row r="15384" spans="2:14">
      <c r="B15384" s="59" t="s">
        <v>27134</v>
      </c>
      <c r="C15384" s="7" t="s">
        <v>27135</v>
      </c>
      <c r="I15384" s="64"/>
      <c r="J15384" s="65"/>
      <c r="K15384" s="10"/>
      <c r="L15384" s="21">
        <v>488.1873563218391</v>
      </c>
      <c r="M15384" s="68"/>
      <c r="N15384" s="4"/>
    </row>
    <row r="15385" spans="2:14">
      <c r="B15385" s="59" t="s">
        <v>27136</v>
      </c>
      <c r="C15385" s="7" t="s">
        <v>27137</v>
      </c>
      <c r="I15385" s="64"/>
      <c r="J15385" s="65"/>
      <c r="K15385" s="10"/>
      <c r="L15385" s="21">
        <v>488.1873563218391</v>
      </c>
      <c r="M15385" s="68"/>
      <c r="N15385" s="4"/>
    </row>
    <row r="15386" spans="2:14">
      <c r="B15386" s="59" t="s">
        <v>27138</v>
      </c>
      <c r="C15386" s="7" t="s">
        <v>27139</v>
      </c>
      <c r="I15386" s="64"/>
      <c r="J15386" s="65"/>
      <c r="K15386" s="10"/>
      <c r="L15386" s="21">
        <v>488.1873563218391</v>
      </c>
      <c r="M15386" s="68"/>
      <c r="N15386" s="4"/>
    </row>
    <row r="15387" spans="2:14">
      <c r="B15387" s="59" t="s">
        <v>27140</v>
      </c>
      <c r="C15387" s="7" t="s">
        <v>27141</v>
      </c>
      <c r="I15387" s="64"/>
      <c r="J15387" s="65"/>
      <c r="K15387" s="10"/>
      <c r="L15387" s="21">
        <v>488.1873563218391</v>
      </c>
      <c r="M15387" s="68"/>
      <c r="N15387" s="4"/>
    </row>
    <row r="15388" spans="2:14">
      <c r="B15388" s="59" t="s">
        <v>27142</v>
      </c>
      <c r="C15388" s="7" t="s">
        <v>27143</v>
      </c>
      <c r="I15388" s="64"/>
      <c r="J15388" s="65"/>
      <c r="K15388" s="10"/>
      <c r="L15388" s="21">
        <v>195.88390804597702</v>
      </c>
      <c r="M15388" s="68"/>
      <c r="N15388" s="4"/>
    </row>
    <row r="15389" spans="2:14">
      <c r="B15389" s="59" t="s">
        <v>27144</v>
      </c>
      <c r="C15389" s="7" t="s">
        <v>27145</v>
      </c>
      <c r="I15389" s="64"/>
      <c r="J15389" s="65"/>
      <c r="K15389" s="10"/>
      <c r="L15389" s="21">
        <v>170.0028735632184</v>
      </c>
      <c r="M15389" s="68"/>
      <c r="N15389" s="4"/>
    </row>
    <row r="15390" spans="2:14">
      <c r="B15390" s="59" t="s">
        <v>27146</v>
      </c>
      <c r="C15390" s="7" t="s">
        <v>27147</v>
      </c>
      <c r="I15390" s="64"/>
      <c r="J15390" s="65"/>
      <c r="K15390" s="10"/>
      <c r="L15390" s="21">
        <v>164.92816091954023</v>
      </c>
      <c r="M15390" s="68"/>
      <c r="N15390" s="4"/>
    </row>
    <row r="15391" spans="2:14">
      <c r="B15391" s="59" t="s">
        <v>27148</v>
      </c>
      <c r="C15391" s="7" t="s">
        <v>27149</v>
      </c>
      <c r="I15391" s="64"/>
      <c r="J15391" s="65"/>
      <c r="K15391" s="10"/>
      <c r="L15391" s="21">
        <v>164.92816091954023</v>
      </c>
      <c r="M15391" s="68"/>
      <c r="N15391" s="4"/>
    </row>
    <row r="15392" spans="2:14">
      <c r="B15392" s="59" t="s">
        <v>27150</v>
      </c>
      <c r="C15392" s="7" t="s">
        <v>27151</v>
      </c>
      <c r="I15392" s="64"/>
      <c r="J15392" s="65"/>
      <c r="K15392" s="10"/>
      <c r="L15392" s="21">
        <v>77.135632183908058</v>
      </c>
      <c r="M15392" s="68"/>
      <c r="N15392" s="4"/>
    </row>
    <row r="15393" spans="2:14">
      <c r="B15393" s="59" t="s">
        <v>27152</v>
      </c>
      <c r="C15393" s="7" t="s">
        <v>27153</v>
      </c>
      <c r="I15393" s="64"/>
      <c r="J15393" s="65"/>
      <c r="K15393" s="10"/>
      <c r="L15393" s="21">
        <v>105.04655172413794</v>
      </c>
      <c r="M15393" s="68"/>
      <c r="N15393" s="4"/>
    </row>
    <row r="15394" spans="2:14">
      <c r="B15394" s="59" t="s">
        <v>27154</v>
      </c>
      <c r="C15394" s="7" t="s">
        <v>27155</v>
      </c>
      <c r="I15394" s="64"/>
      <c r="J15394" s="65"/>
      <c r="K15394" s="10"/>
      <c r="L15394" s="21">
        <v>120.27068965517242</v>
      </c>
      <c r="M15394" s="68"/>
      <c r="N15394" s="4"/>
    </row>
    <row r="15395" spans="2:14">
      <c r="B15395" s="59" t="s">
        <v>27156</v>
      </c>
      <c r="C15395" s="7" t="s">
        <v>27157</v>
      </c>
      <c r="I15395" s="64"/>
      <c r="J15395" s="65"/>
      <c r="K15395" s="10"/>
      <c r="L15395" s="21">
        <v>343.05057471264371</v>
      </c>
      <c r="M15395" s="68"/>
      <c r="N15395" s="4"/>
    </row>
    <row r="15396" spans="2:14">
      <c r="B15396" s="59" t="s">
        <v>27158</v>
      </c>
      <c r="C15396" s="7" t="s">
        <v>27159</v>
      </c>
      <c r="I15396" s="64"/>
      <c r="J15396" s="65"/>
      <c r="K15396" s="10"/>
      <c r="L15396" s="21">
        <v>347.61781609195401</v>
      </c>
      <c r="M15396" s="68"/>
      <c r="N15396" s="4"/>
    </row>
    <row r="15397" spans="2:14">
      <c r="B15397" s="59" t="s">
        <v>27160</v>
      </c>
      <c r="C15397" s="7" t="s">
        <v>27161</v>
      </c>
      <c r="I15397" s="64"/>
      <c r="J15397" s="65"/>
      <c r="K15397" s="10"/>
      <c r="L15397" s="21">
        <v>371.97643678160921</v>
      </c>
      <c r="M15397" s="68"/>
      <c r="N15397" s="4"/>
    </row>
    <row r="15398" spans="2:14">
      <c r="B15398" s="59" t="s">
        <v>27162</v>
      </c>
      <c r="C15398" s="7" t="s">
        <v>27163</v>
      </c>
      <c r="I15398" s="64"/>
      <c r="J15398" s="65"/>
      <c r="K15398" s="10"/>
      <c r="L15398" s="21">
        <v>376.54367816091957</v>
      </c>
      <c r="M15398" s="68"/>
      <c r="N15398" s="4"/>
    </row>
    <row r="15399" spans="2:14">
      <c r="B15399" s="59" t="s">
        <v>27164</v>
      </c>
      <c r="C15399" s="7" t="s">
        <v>27165</v>
      </c>
      <c r="I15399" s="64"/>
      <c r="J15399" s="65"/>
      <c r="K15399" s="10"/>
      <c r="L15399" s="21">
        <v>704.87758620689658</v>
      </c>
      <c r="M15399" s="68"/>
      <c r="N15399" s="4"/>
    </row>
    <row r="15400" spans="2:14">
      <c r="B15400" s="59" t="s">
        <v>27166</v>
      </c>
      <c r="C15400" s="7" t="s">
        <v>27167</v>
      </c>
      <c r="I15400" s="64"/>
      <c r="J15400" s="65"/>
      <c r="K15400" s="10"/>
      <c r="L15400" s="21">
        <v>783.02816091954026</v>
      </c>
      <c r="M15400" s="68"/>
      <c r="N15400" s="4"/>
    </row>
    <row r="15401" spans="2:14">
      <c r="B15401" s="59" t="s">
        <v>27168</v>
      </c>
      <c r="C15401" s="7" t="s">
        <v>27169</v>
      </c>
      <c r="I15401" s="64"/>
      <c r="J15401" s="65"/>
      <c r="K15401" s="10"/>
      <c r="L15401" s="21">
        <v>870.31321839080465</v>
      </c>
      <c r="M15401" s="68"/>
      <c r="N15401" s="4"/>
    </row>
    <row r="15402" spans="2:14">
      <c r="B15402" s="59" t="s">
        <v>27170</v>
      </c>
      <c r="C15402" s="7" t="s">
        <v>27171</v>
      </c>
      <c r="I15402" s="64"/>
      <c r="J15402" s="65"/>
      <c r="K15402" s="10"/>
      <c r="L15402" s="21">
        <v>906.34367816091958</v>
      </c>
      <c r="M15402" s="68"/>
      <c r="N15402" s="4"/>
    </row>
    <row r="15403" spans="2:14">
      <c r="B15403" s="59" t="s">
        <v>27172</v>
      </c>
      <c r="C15403" s="7" t="s">
        <v>27173</v>
      </c>
      <c r="I15403" s="64"/>
      <c r="J15403" s="65"/>
      <c r="K15403" s="10"/>
      <c r="L15403" s="21">
        <v>705.38505747126442</v>
      </c>
      <c r="M15403" s="68"/>
      <c r="N15403" s="4"/>
    </row>
    <row r="15404" spans="2:14">
      <c r="B15404" s="59" t="s">
        <v>27174</v>
      </c>
      <c r="C15404" s="7" t="s">
        <v>27175</v>
      </c>
      <c r="I15404" s="64"/>
      <c r="J15404" s="65"/>
      <c r="K15404" s="10"/>
      <c r="L15404" s="21">
        <v>755.62471264367821</v>
      </c>
      <c r="M15404" s="68"/>
      <c r="N15404" s="4"/>
    </row>
    <row r="15405" spans="2:14">
      <c r="B15405" s="59" t="s">
        <v>27176</v>
      </c>
      <c r="C15405" s="7" t="s">
        <v>27177</v>
      </c>
      <c r="I15405" s="64"/>
      <c r="J15405" s="65"/>
      <c r="K15405" s="10"/>
      <c r="L15405" s="21">
        <v>809.41666666666663</v>
      </c>
      <c r="M15405" s="68"/>
      <c r="N15405" s="4"/>
    </row>
    <row r="15406" spans="2:14">
      <c r="B15406" s="59" t="s">
        <v>27178</v>
      </c>
      <c r="C15406" s="7" t="s">
        <v>27179</v>
      </c>
      <c r="I15406" s="64"/>
      <c r="J15406" s="65"/>
      <c r="K15406" s="10"/>
      <c r="L15406" s="21">
        <v>932.73218390804595</v>
      </c>
      <c r="M15406" s="68"/>
      <c r="N15406" s="4"/>
    </row>
    <row r="15407" spans="2:14">
      <c r="B15407" s="59" t="s">
        <v>27180</v>
      </c>
      <c r="C15407" s="7" t="s">
        <v>27181</v>
      </c>
      <c r="I15407" s="64"/>
      <c r="J15407" s="65"/>
      <c r="K15407" s="10"/>
      <c r="L15407" s="21">
        <v>967.24022988505749</v>
      </c>
      <c r="M15407" s="68"/>
      <c r="N15407" s="4"/>
    </row>
    <row r="15408" spans="2:14">
      <c r="B15408" s="59" t="s">
        <v>27182</v>
      </c>
      <c r="C15408" s="7" t="s">
        <v>27183</v>
      </c>
      <c r="I15408" s="64"/>
      <c r="J15408" s="65"/>
      <c r="K15408" s="10"/>
      <c r="L15408" s="21">
        <v>1007.8379310344827</v>
      </c>
      <c r="M15408" s="68"/>
      <c r="N15408" s="4"/>
    </row>
    <row r="15409" spans="2:14">
      <c r="B15409" s="59" t="s">
        <v>27184</v>
      </c>
      <c r="C15409" s="7" t="s">
        <v>27185</v>
      </c>
      <c r="I15409" s="64"/>
      <c r="J15409" s="65"/>
      <c r="K15409" s="10"/>
      <c r="L15409" s="21">
        <v>1049.4505747126436</v>
      </c>
      <c r="M15409" s="68"/>
      <c r="N15409" s="4"/>
    </row>
    <row r="15410" spans="2:14">
      <c r="B15410" s="59" t="s">
        <v>27186</v>
      </c>
      <c r="C15410" s="7" t="s">
        <v>27187</v>
      </c>
      <c r="I15410" s="64"/>
      <c r="J15410" s="65"/>
      <c r="K15410" s="10"/>
      <c r="L15410" s="21">
        <v>960.64310344827584</v>
      </c>
      <c r="M15410" s="68"/>
      <c r="N15410" s="4"/>
    </row>
    <row r="15411" spans="2:14">
      <c r="B15411" s="59" t="s">
        <v>27188</v>
      </c>
      <c r="C15411" s="7" t="s">
        <v>27189</v>
      </c>
      <c r="I15411" s="64"/>
      <c r="J15411" s="65"/>
      <c r="K15411" s="10"/>
      <c r="L15411" s="21">
        <v>1049.4505747126436</v>
      </c>
      <c r="M15411" s="68"/>
      <c r="N15411" s="4"/>
    </row>
    <row r="15412" spans="2:14">
      <c r="B15412" s="59" t="s">
        <v>27190</v>
      </c>
      <c r="C15412" s="7" t="s">
        <v>27191</v>
      </c>
      <c r="I15412" s="64"/>
      <c r="J15412" s="65"/>
      <c r="K15412" s="10"/>
      <c r="L15412" s="21">
        <v>1093.6005747126437</v>
      </c>
      <c r="M15412" s="68"/>
      <c r="N15412" s="4"/>
    </row>
    <row r="15413" spans="2:14">
      <c r="B15413" s="59" t="s">
        <v>27192</v>
      </c>
      <c r="C15413" s="7" t="s">
        <v>27193</v>
      </c>
      <c r="I15413" s="64"/>
      <c r="J15413" s="65"/>
      <c r="K15413" s="10"/>
      <c r="L15413" s="21">
        <v>1138.2580459770115</v>
      </c>
      <c r="M15413" s="68"/>
      <c r="N15413" s="4"/>
    </row>
    <row r="15414" spans="2:14">
      <c r="B15414" s="59" t="s">
        <v>27194</v>
      </c>
      <c r="C15414" s="7" t="s">
        <v>27195</v>
      </c>
      <c r="I15414" s="64"/>
      <c r="J15414" s="65"/>
      <c r="K15414" s="10"/>
      <c r="L15414" s="21">
        <v>1042.3459770114944</v>
      </c>
      <c r="M15414" s="68"/>
      <c r="N15414" s="4"/>
    </row>
    <row r="15415" spans="2:14">
      <c r="B15415" s="59" t="s">
        <v>27196</v>
      </c>
      <c r="C15415" s="7" t="s">
        <v>27197</v>
      </c>
      <c r="I15415" s="64"/>
      <c r="J15415" s="65"/>
      <c r="K15415" s="10"/>
      <c r="L15415" s="21">
        <v>1138.2580459770115</v>
      </c>
      <c r="M15415" s="68"/>
      <c r="N15415" s="4"/>
    </row>
    <row r="15416" spans="2:14">
      <c r="B15416" s="59" t="s">
        <v>27198</v>
      </c>
      <c r="C15416" s="7" t="s">
        <v>27199</v>
      </c>
      <c r="I15416" s="64"/>
      <c r="J15416" s="65"/>
      <c r="K15416" s="10"/>
      <c r="L15416" s="21">
        <v>1194.587356321839</v>
      </c>
      <c r="M15416" s="68"/>
      <c r="N15416" s="4"/>
    </row>
    <row r="15417" spans="2:14">
      <c r="B15417" s="59" t="s">
        <v>27200</v>
      </c>
      <c r="C15417" s="7" t="s">
        <v>27201</v>
      </c>
      <c r="I15417" s="64"/>
      <c r="J15417" s="65"/>
      <c r="K15417" s="10"/>
      <c r="L15417" s="21">
        <v>1249.9017241379311</v>
      </c>
      <c r="M15417" s="68"/>
      <c r="N15417" s="4"/>
    </row>
    <row r="15418" spans="2:14">
      <c r="B15418" s="59" t="s">
        <v>27202</v>
      </c>
      <c r="C15418" s="7" t="s">
        <v>27203</v>
      </c>
      <c r="I15418" s="64"/>
      <c r="J15418" s="65"/>
      <c r="K15418" s="10"/>
      <c r="L15418" s="21">
        <v>1157.5419540229886</v>
      </c>
      <c r="M15418" s="68"/>
      <c r="N15418" s="4"/>
    </row>
    <row r="15419" spans="2:14">
      <c r="B15419" s="59" t="s">
        <v>27204</v>
      </c>
      <c r="C15419" s="7" t="s">
        <v>27205</v>
      </c>
      <c r="I15419" s="64"/>
      <c r="J15419" s="65"/>
      <c r="K15419" s="10"/>
      <c r="L15419" s="21">
        <v>2179.0816091954021</v>
      </c>
      <c r="M15419" s="68"/>
      <c r="N15419" s="4"/>
    </row>
    <row r="15420" spans="2:14">
      <c r="B15420" s="59" t="s">
        <v>27206</v>
      </c>
      <c r="C15420" s="7" t="s">
        <v>27207</v>
      </c>
      <c r="I15420" s="64"/>
      <c r="J15420" s="65"/>
      <c r="K15420" s="10"/>
      <c r="L15420" s="21">
        <v>2905.2729885057474</v>
      </c>
      <c r="M15420" s="68"/>
      <c r="N15420" s="4"/>
    </row>
    <row r="15421" spans="2:14">
      <c r="B15421" s="59" t="s">
        <v>27208</v>
      </c>
      <c r="C15421" s="7" t="s">
        <v>27209</v>
      </c>
      <c r="I15421" s="64"/>
      <c r="J15421" s="65"/>
      <c r="K15421" s="10"/>
      <c r="L15421" s="21">
        <v>1634.0574712643679</v>
      </c>
      <c r="M15421" s="68"/>
      <c r="N15421" s="4"/>
    </row>
    <row r="15422" spans="2:14">
      <c r="B15422" s="59" t="s">
        <v>27210</v>
      </c>
      <c r="C15422" s="7" t="s">
        <v>27211</v>
      </c>
      <c r="I15422" s="64"/>
      <c r="J15422" s="65"/>
      <c r="K15422" s="10"/>
      <c r="L15422" s="21">
        <v>2179.0816091954021</v>
      </c>
      <c r="M15422" s="68"/>
      <c r="N15422" s="4"/>
    </row>
    <row r="15423" spans="2:14">
      <c r="B15423" s="59" t="s">
        <v>27212</v>
      </c>
      <c r="C15423" s="7" t="s">
        <v>27213</v>
      </c>
      <c r="I15423" s="64"/>
      <c r="J15423" s="65"/>
      <c r="K15423" s="10"/>
      <c r="L15423" s="21">
        <v>1633.55</v>
      </c>
      <c r="M15423" s="68"/>
      <c r="N15423" s="4"/>
    </row>
    <row r="15424" spans="2:14">
      <c r="B15424" s="59" t="s">
        <v>27214</v>
      </c>
      <c r="C15424" s="7" t="s">
        <v>27215</v>
      </c>
      <c r="I15424" s="64"/>
      <c r="J15424" s="65"/>
      <c r="K15424" s="10"/>
      <c r="L15424" s="21">
        <v>1228.5879310344828</v>
      </c>
      <c r="M15424" s="68"/>
      <c r="N15424" s="4"/>
    </row>
    <row r="15425" spans="2:14">
      <c r="B15425" s="59" t="s">
        <v>27216</v>
      </c>
      <c r="C15425" s="7" t="s">
        <v>27215</v>
      </c>
      <c r="I15425" s="64"/>
      <c r="J15425" s="65"/>
      <c r="K15425" s="10"/>
      <c r="L15425" s="21">
        <v>1116.9442528735633</v>
      </c>
      <c r="M15425" s="68"/>
      <c r="N15425" s="4"/>
    </row>
    <row r="15426" spans="2:14">
      <c r="B15426" s="59" t="s">
        <v>27217</v>
      </c>
      <c r="C15426" s="7" t="s">
        <v>27218</v>
      </c>
      <c r="I15426" s="64"/>
      <c r="J15426" s="65"/>
      <c r="K15426" s="10"/>
      <c r="L15426" s="21">
        <v>1331.6045977011495</v>
      </c>
      <c r="M15426" s="68"/>
      <c r="N15426" s="4"/>
    </row>
    <row r="15427" spans="2:14">
      <c r="B15427" s="59" t="s">
        <v>27219</v>
      </c>
      <c r="C15427" s="7" t="s">
        <v>27218</v>
      </c>
      <c r="I15427" s="64"/>
      <c r="J15427" s="65"/>
      <c r="K15427" s="10"/>
      <c r="L15427" s="21">
        <v>1210.8264367816093</v>
      </c>
      <c r="M15427" s="68"/>
      <c r="N15427" s="4"/>
    </row>
    <row r="15428" spans="2:14">
      <c r="B15428" s="59" t="s">
        <v>27220</v>
      </c>
      <c r="C15428" s="7" t="s">
        <v>27221</v>
      </c>
      <c r="I15428" s="64"/>
      <c r="J15428" s="65"/>
      <c r="K15428" s="10"/>
      <c r="L15428" s="21">
        <v>1434.6212643678161</v>
      </c>
      <c r="M15428" s="68"/>
      <c r="N15428" s="4"/>
    </row>
    <row r="15429" spans="2:14">
      <c r="B15429" s="59" t="s">
        <v>27222</v>
      </c>
      <c r="C15429" s="7" t="s">
        <v>27221</v>
      </c>
      <c r="I15429" s="64"/>
      <c r="J15429" s="65"/>
      <c r="K15429" s="10"/>
      <c r="L15429" s="21">
        <v>1304.7086206896554</v>
      </c>
      <c r="M15429" s="68"/>
      <c r="N15429" s="4"/>
    </row>
    <row r="15430" spans="2:14">
      <c r="B15430" s="59" t="s">
        <v>27223</v>
      </c>
      <c r="C15430" s="7" t="s">
        <v>27224</v>
      </c>
      <c r="I15430" s="64"/>
      <c r="J15430" s="65"/>
      <c r="K15430" s="10"/>
      <c r="L15430" s="21">
        <v>1413.3074712643679</v>
      </c>
      <c r="M15430" s="68"/>
      <c r="N15430" s="4"/>
    </row>
    <row r="15431" spans="2:14">
      <c r="B15431" s="59" t="s">
        <v>27225</v>
      </c>
      <c r="C15431" s="7" t="s">
        <v>27224</v>
      </c>
      <c r="I15431" s="64"/>
      <c r="J15431" s="65"/>
      <c r="K15431" s="10"/>
      <c r="L15431" s="21">
        <v>1459.9948275862068</v>
      </c>
      <c r="M15431" s="68"/>
      <c r="N15431" s="4"/>
    </row>
    <row r="15432" spans="2:14">
      <c r="B15432" s="59" t="s">
        <v>27226</v>
      </c>
      <c r="C15432" s="7" t="s">
        <v>27227</v>
      </c>
      <c r="I15432" s="64"/>
      <c r="J15432" s="65"/>
      <c r="K15432" s="10"/>
      <c r="L15432" s="21">
        <v>3926.8126436781613</v>
      </c>
      <c r="M15432" s="68"/>
      <c r="N15432" s="4"/>
    </row>
    <row r="15433" spans="2:14">
      <c r="B15433" s="59" t="s">
        <v>27228</v>
      </c>
      <c r="C15433" s="7" t="s">
        <v>27229</v>
      </c>
      <c r="I15433" s="64"/>
      <c r="J15433" s="65"/>
      <c r="K15433" s="10"/>
      <c r="L15433" s="21">
        <v>1445.2781609195404</v>
      </c>
      <c r="M15433" s="68"/>
      <c r="N15433" s="4"/>
    </row>
    <row r="15434" spans="2:14">
      <c r="B15434" s="59" t="s">
        <v>27230</v>
      </c>
      <c r="C15434" s="7" t="s">
        <v>27231</v>
      </c>
      <c r="I15434" s="64"/>
      <c r="J15434" s="65"/>
      <c r="K15434" s="10"/>
      <c r="L15434" s="21">
        <v>807.89425287356323</v>
      </c>
      <c r="M15434" s="68"/>
      <c r="N15434" s="4"/>
    </row>
    <row r="15435" spans="2:14">
      <c r="B15435" s="59" t="s">
        <v>27232</v>
      </c>
      <c r="C15435" s="7" t="s">
        <v>27233</v>
      </c>
      <c r="I15435" s="64"/>
      <c r="J15435" s="65"/>
      <c r="K15435" s="10"/>
      <c r="L15435" s="21">
        <v>900.7614942528736</v>
      </c>
      <c r="M15435" s="68"/>
      <c r="N15435" s="4"/>
    </row>
    <row r="15436" spans="2:14">
      <c r="B15436" s="59" t="s">
        <v>27234</v>
      </c>
      <c r="C15436" s="7" t="s">
        <v>27235</v>
      </c>
      <c r="I15436" s="64"/>
      <c r="J15436" s="65"/>
      <c r="K15436" s="10"/>
      <c r="L15436" s="21">
        <v>3580.7172413793105</v>
      </c>
      <c r="M15436" s="68"/>
      <c r="N15436" s="4"/>
    </row>
    <row r="15437" spans="2:14">
      <c r="B15437" s="59" t="s">
        <v>27236</v>
      </c>
      <c r="C15437" s="7" t="s">
        <v>27237</v>
      </c>
      <c r="I15437" s="64"/>
      <c r="J15437" s="65"/>
      <c r="K15437" s="10"/>
      <c r="L15437" s="21">
        <v>2766.2258620689659</v>
      </c>
      <c r="M15437" s="68"/>
      <c r="N15437" s="4"/>
    </row>
    <row r="15438" spans="2:14">
      <c r="B15438" s="59" t="s">
        <v>27238</v>
      </c>
      <c r="C15438" s="7" t="s">
        <v>27239</v>
      </c>
      <c r="I15438" s="64"/>
      <c r="J15438" s="65"/>
      <c r="K15438" s="10"/>
      <c r="L15438" s="21">
        <v>993.12126436781602</v>
      </c>
      <c r="M15438" s="68"/>
      <c r="N15438" s="4"/>
    </row>
    <row r="15439" spans="2:14">
      <c r="B15439" s="59" t="s">
        <v>27240</v>
      </c>
      <c r="C15439" s="7" t="s">
        <v>27241</v>
      </c>
      <c r="I15439" s="64"/>
      <c r="J15439" s="65"/>
      <c r="K15439" s="10"/>
      <c r="L15439" s="21">
        <v>3753.2574712643677</v>
      </c>
      <c r="M15439" s="68"/>
      <c r="N15439" s="4"/>
    </row>
    <row r="15440" spans="2:14">
      <c r="B15440" s="59" t="s">
        <v>27242</v>
      </c>
      <c r="C15440" s="7" t="s">
        <v>27243</v>
      </c>
      <c r="I15440" s="64"/>
      <c r="J15440" s="65"/>
      <c r="K15440" s="10"/>
      <c r="L15440" s="21">
        <v>3383.8183908045976</v>
      </c>
      <c r="M15440" s="68"/>
      <c r="N15440" s="4"/>
    </row>
    <row r="15441" spans="2:14">
      <c r="B15441" s="59" t="s">
        <v>27244</v>
      </c>
      <c r="C15441" s="7" t="s">
        <v>27245</v>
      </c>
      <c r="I15441" s="64"/>
      <c r="J15441" s="65"/>
      <c r="K15441" s="10"/>
      <c r="L15441" s="21">
        <v>1198.1396551724138</v>
      </c>
      <c r="M15441" s="68"/>
      <c r="N15441" s="4"/>
    </row>
    <row r="15442" spans="2:14">
      <c r="B15442" s="59" t="s">
        <v>27246</v>
      </c>
      <c r="C15442" s="7" t="s">
        <v>27247</v>
      </c>
      <c r="I15442" s="64"/>
      <c r="J15442" s="65"/>
      <c r="K15442" s="10"/>
      <c r="L15442" s="21">
        <v>2565.7747126436784</v>
      </c>
      <c r="M15442" s="68"/>
      <c r="N15442" s="4"/>
    </row>
    <row r="15443" spans="2:14">
      <c r="B15443" s="59" t="s">
        <v>27248</v>
      </c>
      <c r="C15443" s="7" t="s">
        <v>27249</v>
      </c>
      <c r="I15443" s="64"/>
      <c r="J15443" s="65"/>
      <c r="K15443" s="10"/>
      <c r="L15443" s="21">
        <v>3138.7097701149428</v>
      </c>
      <c r="M15443" s="68"/>
      <c r="N15443" s="4"/>
    </row>
    <row r="15444" spans="2:14">
      <c r="B15444" s="59" t="s">
        <v>27250</v>
      </c>
      <c r="C15444" s="7" t="s">
        <v>27251</v>
      </c>
      <c r="I15444" s="64"/>
      <c r="J15444" s="65"/>
      <c r="K15444" s="10"/>
      <c r="L15444" s="21">
        <v>3608.6281609195403</v>
      </c>
      <c r="M15444" s="68"/>
      <c r="N15444" s="4"/>
    </row>
    <row r="15445" spans="2:14">
      <c r="B15445" s="59" t="s">
        <v>27252</v>
      </c>
      <c r="C15445" s="7" t="s">
        <v>27253</v>
      </c>
      <c r="I15445" s="64"/>
      <c r="J15445" s="65"/>
      <c r="K15445" s="10"/>
      <c r="L15445" s="21">
        <v>4403.3281609195401</v>
      </c>
      <c r="M15445" s="68"/>
      <c r="N15445" s="4"/>
    </row>
    <row r="15446" spans="2:14">
      <c r="B15446" s="59" t="s">
        <v>27254</v>
      </c>
      <c r="C15446" s="7" t="s">
        <v>27255</v>
      </c>
      <c r="I15446" s="64"/>
      <c r="J15446" s="65"/>
      <c r="K15446" s="10"/>
      <c r="L15446" s="21">
        <v>1643.1919540229885</v>
      </c>
      <c r="M15446" s="68"/>
      <c r="N15446" s="4"/>
    </row>
    <row r="15447" spans="2:14">
      <c r="B15447" s="59" t="s">
        <v>27256</v>
      </c>
      <c r="C15447" s="7" t="s">
        <v>27257</v>
      </c>
      <c r="I15447" s="64"/>
      <c r="J15447" s="65"/>
      <c r="K15447" s="10"/>
      <c r="L15447" s="21">
        <v>634.33908045977012</v>
      </c>
      <c r="M15447" s="68"/>
      <c r="N15447" s="4"/>
    </row>
    <row r="15448" spans="2:14">
      <c r="B15448" s="59" t="s">
        <v>27258</v>
      </c>
      <c r="C15448" s="7" t="s">
        <v>27259</v>
      </c>
      <c r="I15448" s="64"/>
      <c r="J15448" s="65"/>
      <c r="K15448" s="10"/>
      <c r="L15448" s="21">
        <v>564.81551724137933</v>
      </c>
      <c r="M15448" s="68"/>
      <c r="N15448" s="4"/>
    </row>
    <row r="15449" spans="2:14">
      <c r="B15449" s="59" t="s">
        <v>27260</v>
      </c>
      <c r="C15449" s="7" t="s">
        <v>27261</v>
      </c>
      <c r="I15449" s="64"/>
      <c r="J15449" s="65"/>
      <c r="K15449" s="10"/>
      <c r="L15449" s="21">
        <v>704.87758620689658</v>
      </c>
      <c r="M15449" s="68"/>
      <c r="N15449" s="4"/>
    </row>
    <row r="15450" spans="2:14">
      <c r="B15450" s="59" t="s">
        <v>27262</v>
      </c>
      <c r="C15450" s="7" t="s">
        <v>27263</v>
      </c>
      <c r="I15450" s="64"/>
      <c r="J15450" s="65"/>
      <c r="K15450" s="10"/>
      <c r="L15450" s="21">
        <v>850.01436781609198</v>
      </c>
      <c r="M15450" s="68"/>
      <c r="N15450" s="4"/>
    </row>
    <row r="15451" spans="2:14">
      <c r="B15451" s="59" t="s">
        <v>27264</v>
      </c>
      <c r="C15451" s="7" t="s">
        <v>27265</v>
      </c>
      <c r="I15451" s="64"/>
      <c r="J15451" s="65"/>
      <c r="K15451" s="10"/>
      <c r="L15451" s="21">
        <v>942.37413793103451</v>
      </c>
      <c r="M15451" s="68"/>
      <c r="N15451" s="4"/>
    </row>
    <row r="15452" spans="2:14">
      <c r="B15452" s="59" t="s">
        <v>27266</v>
      </c>
      <c r="C15452" s="7" t="s">
        <v>27267</v>
      </c>
      <c r="I15452" s="64"/>
      <c r="J15452" s="65"/>
      <c r="K15452" s="10"/>
      <c r="L15452" s="21">
        <v>4025.2620689655173</v>
      </c>
      <c r="M15452" s="68"/>
      <c r="N15452" s="4"/>
    </row>
    <row r="15453" spans="2:14">
      <c r="B15453" s="59" t="s">
        <v>27268</v>
      </c>
      <c r="C15453" s="7" t="s">
        <v>27269</v>
      </c>
      <c r="I15453" s="64"/>
      <c r="J15453" s="65"/>
      <c r="K15453" s="10"/>
      <c r="L15453" s="21">
        <v>3111.8137931034485</v>
      </c>
      <c r="M15453" s="68"/>
      <c r="N15453" s="4"/>
    </row>
    <row r="15454" spans="2:14">
      <c r="B15454" s="59" t="s">
        <v>27270</v>
      </c>
      <c r="C15454" s="7" t="s">
        <v>27271</v>
      </c>
      <c r="I15454" s="64"/>
      <c r="J15454" s="65"/>
      <c r="K15454" s="10"/>
      <c r="L15454" s="21">
        <v>1035.2413793103449</v>
      </c>
      <c r="M15454" s="68"/>
      <c r="N15454" s="4"/>
    </row>
    <row r="15455" spans="2:14">
      <c r="B15455" s="59" t="s">
        <v>27272</v>
      </c>
      <c r="C15455" s="7" t="s">
        <v>27273</v>
      </c>
      <c r="I15455" s="64"/>
      <c r="J15455" s="65"/>
      <c r="K15455" s="10"/>
      <c r="L15455" s="21">
        <v>4197.8022988505745</v>
      </c>
      <c r="M15455" s="68"/>
      <c r="N15455" s="4"/>
    </row>
    <row r="15456" spans="2:14">
      <c r="B15456" s="59" t="s">
        <v>27274</v>
      </c>
      <c r="C15456" s="7" t="s">
        <v>27275</v>
      </c>
      <c r="I15456" s="64"/>
      <c r="J15456" s="65"/>
      <c r="K15456" s="10"/>
      <c r="L15456" s="21">
        <v>3841.0499999999997</v>
      </c>
      <c r="M15456" s="68"/>
      <c r="N15456" s="4"/>
    </row>
    <row r="15457" spans="2:14">
      <c r="B15457" s="59" t="s">
        <v>27276</v>
      </c>
      <c r="C15457" s="7" t="s">
        <v>27277</v>
      </c>
      <c r="I15457" s="64"/>
      <c r="J15457" s="65"/>
      <c r="K15457" s="10"/>
      <c r="L15457" s="21">
        <v>1304.7086206896554</v>
      </c>
      <c r="M15457" s="68"/>
      <c r="N15457" s="4"/>
    </row>
    <row r="15458" spans="2:14">
      <c r="B15458" s="59" t="s">
        <v>27278</v>
      </c>
      <c r="C15458" s="7" t="s">
        <v>27279</v>
      </c>
      <c r="I15458" s="64"/>
      <c r="J15458" s="65"/>
      <c r="K15458" s="10"/>
      <c r="L15458" s="21">
        <v>1053.0028735632184</v>
      </c>
      <c r="M15458" s="68"/>
      <c r="N15458" s="4"/>
    </row>
    <row r="15459" spans="2:14">
      <c r="B15459" s="59" t="s">
        <v>27280</v>
      </c>
      <c r="C15459" s="7" t="s">
        <v>27281</v>
      </c>
      <c r="I15459" s="64"/>
      <c r="J15459" s="65"/>
      <c r="K15459" s="10"/>
      <c r="L15459" s="21">
        <v>2886.496551724138</v>
      </c>
      <c r="M15459" s="68"/>
      <c r="N15459" s="4"/>
    </row>
    <row r="15460" spans="2:14">
      <c r="B15460" s="59" t="s">
        <v>27282</v>
      </c>
      <c r="C15460" s="7" t="s">
        <v>27283</v>
      </c>
      <c r="I15460" s="64"/>
      <c r="J15460" s="65"/>
      <c r="K15460" s="10"/>
      <c r="L15460" s="21">
        <v>3596.4488505747127</v>
      </c>
      <c r="M15460" s="68"/>
      <c r="N15460" s="4"/>
    </row>
    <row r="15461" spans="2:14">
      <c r="B15461" s="59" t="s">
        <v>27284</v>
      </c>
      <c r="C15461" s="7" t="s">
        <v>27285</v>
      </c>
      <c r="I15461" s="64"/>
      <c r="J15461" s="65"/>
      <c r="K15461" s="10"/>
      <c r="L15461" s="21">
        <v>4123.7114942528733</v>
      </c>
      <c r="M15461" s="68"/>
      <c r="N15461" s="4"/>
    </row>
    <row r="15462" spans="2:14">
      <c r="B15462" s="59" t="s">
        <v>27286</v>
      </c>
      <c r="C15462" s="7" t="s">
        <v>27287</v>
      </c>
      <c r="I15462" s="64"/>
      <c r="J15462" s="65"/>
      <c r="K15462" s="10"/>
      <c r="L15462" s="21">
        <v>4938.2028735632184</v>
      </c>
      <c r="M15462" s="68"/>
      <c r="N15462" s="4"/>
    </row>
    <row r="15463" spans="2:14">
      <c r="B15463" s="59" t="s">
        <v>27288</v>
      </c>
      <c r="C15463" s="7" t="s">
        <v>27289</v>
      </c>
      <c r="I15463" s="64"/>
      <c r="J15463" s="65"/>
      <c r="K15463" s="10"/>
      <c r="L15463" s="21">
        <v>1707.6408045977012</v>
      </c>
      <c r="M15463" s="68"/>
      <c r="N15463" s="4"/>
    </row>
    <row r="15464" spans="2:14">
      <c r="B15464" s="59" t="s">
        <v>27290</v>
      </c>
      <c r="C15464" s="7" t="s">
        <v>27291</v>
      </c>
      <c r="I15464" s="64"/>
      <c r="J15464" s="65"/>
      <c r="K15464" s="10"/>
      <c r="L15464" s="21">
        <v>891.62701149425288</v>
      </c>
      <c r="M15464" s="68"/>
      <c r="N15464" s="4"/>
    </row>
    <row r="15465" spans="2:14">
      <c r="B15465" s="59" t="s">
        <v>27292</v>
      </c>
      <c r="C15465" s="7" t="s">
        <v>27293</v>
      </c>
      <c r="I15465" s="64"/>
      <c r="J15465" s="65"/>
      <c r="K15465" s="10"/>
      <c r="L15465" s="21">
        <v>1004.7931034482758</v>
      </c>
      <c r="M15465" s="68"/>
      <c r="N15465" s="4"/>
    </row>
    <row r="15466" spans="2:14">
      <c r="B15466" s="59" t="s">
        <v>27294</v>
      </c>
      <c r="C15466" s="7" t="s">
        <v>27295</v>
      </c>
      <c r="I15466" s="64"/>
      <c r="J15466" s="65"/>
      <c r="K15466" s="10"/>
      <c r="L15466" s="21">
        <v>4525.1212643678164</v>
      </c>
      <c r="M15466" s="68"/>
      <c r="N15466" s="4"/>
    </row>
    <row r="15467" spans="2:14">
      <c r="B15467" s="59" t="s">
        <v>27296</v>
      </c>
      <c r="C15467" s="7" t="s">
        <v>27297</v>
      </c>
      <c r="I15467" s="64"/>
      <c r="J15467" s="65"/>
      <c r="K15467" s="10"/>
      <c r="L15467" s="21">
        <v>3432.5356321839081</v>
      </c>
      <c r="M15467" s="68"/>
      <c r="N15467" s="4"/>
    </row>
    <row r="15468" spans="2:14">
      <c r="B15468" s="59" t="s">
        <v>27298</v>
      </c>
      <c r="C15468" s="7" t="s">
        <v>27299</v>
      </c>
      <c r="I15468" s="64"/>
      <c r="J15468" s="65"/>
      <c r="K15468" s="10"/>
      <c r="L15468" s="21">
        <v>1116.9442528735633</v>
      </c>
      <c r="M15468" s="68"/>
      <c r="N15468" s="4"/>
    </row>
    <row r="15469" spans="2:14">
      <c r="B15469" s="59" t="s">
        <v>27300</v>
      </c>
      <c r="C15469" s="7" t="s">
        <v>27301</v>
      </c>
      <c r="I15469" s="64"/>
      <c r="J15469" s="65"/>
      <c r="K15469" s="10"/>
      <c r="L15469" s="21">
        <v>4695.1241379310341</v>
      </c>
      <c r="M15469" s="68"/>
      <c r="N15469" s="4"/>
    </row>
    <row r="15470" spans="2:14">
      <c r="B15470" s="59" t="s">
        <v>27302</v>
      </c>
      <c r="C15470" s="7" t="s">
        <v>27303</v>
      </c>
      <c r="I15470" s="64"/>
      <c r="J15470" s="65"/>
      <c r="K15470" s="10"/>
      <c r="L15470" s="21">
        <v>4370.8500000000004</v>
      </c>
      <c r="M15470" s="68"/>
      <c r="N15470" s="4"/>
    </row>
    <row r="15471" spans="2:14">
      <c r="B15471" s="59" t="s">
        <v>27304</v>
      </c>
      <c r="C15471" s="7" t="s">
        <v>27305</v>
      </c>
      <c r="I15471" s="64"/>
      <c r="J15471" s="65"/>
      <c r="K15471" s="10"/>
      <c r="L15471" s="21">
        <v>1380.8293103448277</v>
      </c>
      <c r="M15471" s="68"/>
      <c r="N15471" s="4"/>
    </row>
    <row r="15472" spans="2:14">
      <c r="B15472" s="59" t="s">
        <v>27306</v>
      </c>
      <c r="C15472" s="7" t="s">
        <v>27307</v>
      </c>
      <c r="I15472" s="64"/>
      <c r="J15472" s="65"/>
      <c r="K15472" s="10"/>
      <c r="L15472" s="21">
        <v>3184.8896551724138</v>
      </c>
      <c r="M15472" s="68"/>
      <c r="N15472" s="4"/>
    </row>
    <row r="15473" spans="2:14">
      <c r="B15473" s="59" t="s">
        <v>27308</v>
      </c>
      <c r="C15473" s="7" t="s">
        <v>27309</v>
      </c>
      <c r="I15473" s="64"/>
      <c r="J15473" s="65"/>
      <c r="K15473" s="10"/>
      <c r="L15473" s="21">
        <v>4054.187931034483</v>
      </c>
      <c r="M15473" s="68"/>
      <c r="N15473" s="4"/>
    </row>
    <row r="15474" spans="2:14">
      <c r="B15474" s="59" t="s">
        <v>27310</v>
      </c>
      <c r="C15474" s="7" t="s">
        <v>27311</v>
      </c>
      <c r="I15474" s="64"/>
      <c r="J15474" s="65"/>
      <c r="K15474" s="10"/>
      <c r="L15474" s="21">
        <v>4581.4505747126441</v>
      </c>
      <c r="M15474" s="68"/>
      <c r="N15474" s="4"/>
    </row>
    <row r="15475" spans="2:14">
      <c r="B15475" s="59" t="s">
        <v>27312</v>
      </c>
      <c r="C15475" s="7" t="s">
        <v>27313</v>
      </c>
      <c r="I15475" s="64"/>
      <c r="J15475" s="65"/>
      <c r="K15475" s="10"/>
      <c r="L15475" s="21">
        <v>232.9293103448276</v>
      </c>
      <c r="M15475" s="68"/>
      <c r="N15475" s="4"/>
    </row>
    <row r="15476" spans="2:14">
      <c r="B15476" s="59" t="s">
        <v>27314</v>
      </c>
      <c r="C15476" s="7" t="s">
        <v>27315</v>
      </c>
      <c r="I15476" s="64"/>
      <c r="J15476" s="65"/>
      <c r="K15476" s="10"/>
      <c r="L15476" s="21">
        <v>232.9293103448276</v>
      </c>
      <c r="M15476" s="68"/>
      <c r="N15476" s="4"/>
    </row>
    <row r="15477" spans="2:14">
      <c r="B15477" s="59" t="s">
        <v>27316</v>
      </c>
      <c r="C15477" s="7" t="s">
        <v>27317</v>
      </c>
      <c r="I15477" s="64"/>
      <c r="J15477" s="65"/>
      <c r="K15477" s="10"/>
      <c r="L15477" s="21">
        <v>232.9293103448276</v>
      </c>
      <c r="M15477" s="68"/>
      <c r="N15477" s="4"/>
    </row>
    <row r="15478" spans="2:14">
      <c r="B15478" s="59" t="s">
        <v>27318</v>
      </c>
      <c r="C15478" s="7" t="s">
        <v>27319</v>
      </c>
      <c r="I15478" s="64"/>
      <c r="J15478" s="65"/>
      <c r="K15478" s="10"/>
      <c r="L15478" s="21">
        <v>870.31321839080465</v>
      </c>
      <c r="M15478" s="68"/>
      <c r="N15478" s="4"/>
    </row>
    <row r="15479" spans="2:14">
      <c r="B15479" s="59" t="s">
        <v>27320</v>
      </c>
      <c r="C15479" s="7" t="s">
        <v>27321</v>
      </c>
      <c r="I15479" s="64"/>
      <c r="J15479" s="65"/>
      <c r="K15479" s="10"/>
      <c r="L15479" s="21">
        <v>957.09080459770109</v>
      </c>
      <c r="M15479" s="68"/>
      <c r="N15479" s="4"/>
    </row>
    <row r="15480" spans="2:14">
      <c r="B15480" s="59" t="s">
        <v>27322</v>
      </c>
      <c r="C15480" s="7" t="s">
        <v>27181</v>
      </c>
      <c r="I15480" s="64"/>
      <c r="J15480" s="65"/>
      <c r="K15480" s="10"/>
      <c r="L15480" s="21">
        <v>878.43275862068958</v>
      </c>
      <c r="M15480" s="68"/>
      <c r="N15480" s="4"/>
    </row>
    <row r="15481" spans="2:14">
      <c r="B15481" s="59" t="s">
        <v>27323</v>
      </c>
      <c r="C15481" s="7" t="s">
        <v>27183</v>
      </c>
      <c r="I15481" s="64"/>
      <c r="J15481" s="65"/>
      <c r="K15481" s="10"/>
      <c r="L15481" s="21">
        <v>916.49310344827597</v>
      </c>
      <c r="M15481" s="68"/>
      <c r="N15481" s="4"/>
    </row>
    <row r="15482" spans="2:14">
      <c r="B15482" s="59" t="s">
        <v>27324</v>
      </c>
      <c r="C15482" s="7" t="s">
        <v>27189</v>
      </c>
      <c r="I15482" s="64"/>
      <c r="J15482" s="65"/>
      <c r="K15482" s="10"/>
      <c r="L15482" s="21">
        <v>954.04597701149419</v>
      </c>
      <c r="M15482" s="68"/>
      <c r="N15482" s="4"/>
    </row>
    <row r="15483" spans="2:14">
      <c r="B15483" s="59" t="s">
        <v>27325</v>
      </c>
      <c r="C15483" s="7" t="s">
        <v>27191</v>
      </c>
      <c r="I15483" s="64"/>
      <c r="J15483" s="65"/>
      <c r="K15483" s="10"/>
      <c r="L15483" s="21">
        <v>994.64367816091954</v>
      </c>
      <c r="M15483" s="68"/>
      <c r="N15483" s="4"/>
    </row>
    <row r="15484" spans="2:14">
      <c r="B15484" s="59" t="s">
        <v>27326</v>
      </c>
      <c r="C15484" s="7" t="s">
        <v>27193</v>
      </c>
      <c r="I15484" s="64"/>
      <c r="J15484" s="65"/>
      <c r="K15484" s="10"/>
      <c r="L15484" s="21">
        <v>1035.2413793103449</v>
      </c>
      <c r="M15484" s="68"/>
      <c r="N15484" s="4"/>
    </row>
    <row r="15485" spans="2:14">
      <c r="B15485" s="59" t="s">
        <v>27327</v>
      </c>
      <c r="C15485" s="7" t="s">
        <v>27197</v>
      </c>
      <c r="I15485" s="64"/>
      <c r="J15485" s="65"/>
      <c r="K15485" s="10"/>
      <c r="L15485" s="21">
        <v>1035.2413793103449</v>
      </c>
      <c r="M15485" s="68"/>
      <c r="N15485" s="4"/>
    </row>
    <row r="15486" spans="2:14">
      <c r="B15486" s="59" t="s">
        <v>27328</v>
      </c>
      <c r="C15486" s="7" t="s">
        <v>27199</v>
      </c>
      <c r="I15486" s="64"/>
      <c r="J15486" s="65"/>
      <c r="K15486" s="10"/>
      <c r="L15486" s="21">
        <v>1085.9885057471265</v>
      </c>
      <c r="M15486" s="68"/>
      <c r="N15486" s="4"/>
    </row>
    <row r="15487" spans="2:14">
      <c r="B15487" s="59" t="s">
        <v>27329</v>
      </c>
      <c r="C15487" s="7" t="s">
        <v>27201</v>
      </c>
      <c r="I15487" s="64"/>
      <c r="J15487" s="65"/>
      <c r="K15487" s="10"/>
      <c r="L15487" s="21">
        <v>1136.7356321839081</v>
      </c>
      <c r="M15487" s="68"/>
      <c r="N15487" s="4"/>
    </row>
    <row r="15488" spans="2:14">
      <c r="B15488" s="59" t="s">
        <v>27330</v>
      </c>
      <c r="C15488" s="7" t="s">
        <v>27203</v>
      </c>
      <c r="I15488" s="64"/>
      <c r="J15488" s="65"/>
      <c r="K15488" s="10"/>
      <c r="L15488" s="21">
        <v>1304.7086206896554</v>
      </c>
      <c r="M15488" s="68"/>
      <c r="N15488" s="4"/>
    </row>
    <row r="15489" spans="2:14">
      <c r="B15489" s="59" t="s">
        <v>27331</v>
      </c>
      <c r="C15489" s="7" t="s">
        <v>27332</v>
      </c>
      <c r="I15489" s="64"/>
      <c r="J15489" s="65"/>
      <c r="K15489" s="10"/>
      <c r="L15489" s="21">
        <v>681.02643678160928</v>
      </c>
      <c r="M15489" s="68"/>
      <c r="N15489" s="4"/>
    </row>
    <row r="15490" spans="2:14">
      <c r="B15490" s="59" t="s">
        <v>27333</v>
      </c>
      <c r="C15490" s="7" t="s">
        <v>27334</v>
      </c>
      <c r="I15490" s="64"/>
      <c r="J15490" s="65"/>
      <c r="K15490" s="10"/>
      <c r="L15490" s="21">
        <v>884.5224137931034</v>
      </c>
      <c r="M15490" s="68"/>
      <c r="N15490" s="4"/>
    </row>
    <row r="15491" spans="2:14">
      <c r="B15491" s="59" t="s">
        <v>27335</v>
      </c>
      <c r="C15491" s="7" t="s">
        <v>27336</v>
      </c>
      <c r="I15491" s="64"/>
      <c r="J15491" s="65"/>
      <c r="K15491" s="10"/>
      <c r="L15491" s="21">
        <v>544.51666666666665</v>
      </c>
      <c r="M15491" s="68"/>
      <c r="N15491" s="4"/>
    </row>
    <row r="15492" spans="2:14">
      <c r="B15492" s="59" t="s">
        <v>27337</v>
      </c>
      <c r="C15492" s="7" t="s">
        <v>27338</v>
      </c>
      <c r="I15492" s="64"/>
      <c r="J15492" s="65"/>
      <c r="K15492" s="10"/>
      <c r="L15492" s="21">
        <v>345.58793103448272</v>
      </c>
      <c r="M15492" s="68"/>
      <c r="N15492" s="4"/>
    </row>
    <row r="15493" spans="2:14">
      <c r="B15493" s="59" t="s">
        <v>27339</v>
      </c>
      <c r="C15493" s="7" t="s">
        <v>27340</v>
      </c>
      <c r="I15493" s="64"/>
      <c r="J15493" s="65"/>
      <c r="K15493" s="10"/>
      <c r="L15493" s="21">
        <v>358.27471264367819</v>
      </c>
      <c r="M15493" s="68"/>
      <c r="N15493" s="4"/>
    </row>
    <row r="15494" spans="2:14">
      <c r="B15494" s="59" t="s">
        <v>27341</v>
      </c>
      <c r="C15494" s="7" t="s">
        <v>27342</v>
      </c>
      <c r="I15494" s="64"/>
      <c r="J15494" s="65"/>
      <c r="K15494" s="10"/>
      <c r="L15494" s="21">
        <v>413.58908045977012</v>
      </c>
      <c r="M15494" s="68"/>
      <c r="N15494" s="4"/>
    </row>
    <row r="15495" spans="2:14">
      <c r="B15495" s="59" t="s">
        <v>27343</v>
      </c>
      <c r="C15495" s="7" t="s">
        <v>27344</v>
      </c>
      <c r="I15495" s="64"/>
      <c r="J15495" s="65"/>
      <c r="K15495" s="10"/>
      <c r="L15495" s="21">
        <v>418.15632183908048</v>
      </c>
      <c r="M15495" s="68"/>
      <c r="N15495" s="4"/>
    </row>
    <row r="15496" spans="2:14">
      <c r="B15496" s="59" t="s">
        <v>27345</v>
      </c>
      <c r="C15496" s="7" t="s">
        <v>27344</v>
      </c>
      <c r="I15496" s="64"/>
      <c r="J15496" s="65"/>
      <c r="K15496" s="10"/>
      <c r="L15496" s="21">
        <v>257.28793103448277</v>
      </c>
      <c r="M15496" s="68"/>
      <c r="N15496" s="4"/>
    </row>
    <row r="15497" spans="2:14">
      <c r="B15497" s="59" t="s">
        <v>27346</v>
      </c>
      <c r="C15497" s="7" t="s">
        <v>27347</v>
      </c>
      <c r="I15497" s="64"/>
      <c r="J15497" s="65"/>
      <c r="K15497" s="10"/>
      <c r="L15497" s="21">
        <v>513.56091954022986</v>
      </c>
      <c r="M15497" s="68"/>
      <c r="N15497" s="4"/>
    </row>
    <row r="15498" spans="2:14">
      <c r="B15498" s="59" t="s">
        <v>27348</v>
      </c>
      <c r="C15498" s="7" t="s">
        <v>27349</v>
      </c>
      <c r="I15498" s="64"/>
      <c r="J15498" s="65"/>
      <c r="K15498" s="10"/>
      <c r="L15498" s="21">
        <v>316.15459770114944</v>
      </c>
      <c r="M15498" s="68"/>
      <c r="N15498" s="4"/>
    </row>
    <row r="15499" spans="2:14">
      <c r="B15499" s="59" t="s">
        <v>27350</v>
      </c>
      <c r="C15499" s="7" t="s">
        <v>27351</v>
      </c>
      <c r="I15499" s="64"/>
      <c r="J15499" s="65"/>
      <c r="K15499" s="10"/>
      <c r="L15499" s="21">
        <v>394.81264367816095</v>
      </c>
      <c r="M15499" s="68"/>
      <c r="N15499" s="4"/>
    </row>
    <row r="15500" spans="2:14">
      <c r="B15500" s="59" t="s">
        <v>27352</v>
      </c>
      <c r="C15500" s="7" t="s">
        <v>27353</v>
      </c>
      <c r="I15500" s="64"/>
      <c r="J15500" s="65"/>
      <c r="K15500" s="10"/>
      <c r="L15500" s="21">
        <v>419.17126436781615</v>
      </c>
      <c r="M15500" s="68"/>
      <c r="N15500" s="4"/>
    </row>
    <row r="15501" spans="2:14">
      <c r="B15501" s="59" t="s">
        <v>27354</v>
      </c>
      <c r="C15501" s="7" t="s">
        <v>27355</v>
      </c>
      <c r="I15501" s="64"/>
      <c r="J15501" s="65"/>
      <c r="K15501" s="10"/>
      <c r="L15501" s="21">
        <v>608.45804597701158</v>
      </c>
      <c r="M15501" s="68"/>
      <c r="N15501" s="4"/>
    </row>
    <row r="15502" spans="2:14">
      <c r="B15502" s="59" t="s">
        <v>27356</v>
      </c>
      <c r="C15502" s="7" t="s">
        <v>27357</v>
      </c>
      <c r="I15502" s="64"/>
      <c r="J15502" s="65"/>
      <c r="K15502" s="10"/>
      <c r="L15502" s="21">
        <v>375.02126436781612</v>
      </c>
      <c r="M15502" s="68"/>
      <c r="N15502" s="4"/>
    </row>
    <row r="15503" spans="2:14">
      <c r="B15503" s="59" t="s">
        <v>27358</v>
      </c>
      <c r="C15503" s="7" t="s">
        <v>27359</v>
      </c>
      <c r="I15503" s="64"/>
      <c r="J15503" s="65"/>
      <c r="K15503" s="10"/>
      <c r="L15503" s="21">
        <v>554.66609195402305</v>
      </c>
      <c r="M15503" s="68"/>
      <c r="N15503" s="4"/>
    </row>
    <row r="15504" spans="2:14">
      <c r="B15504" s="59" t="s">
        <v>27360</v>
      </c>
      <c r="C15504" s="7" t="s">
        <v>27361</v>
      </c>
      <c r="I15504" s="64"/>
      <c r="J15504" s="65"/>
      <c r="K15504" s="10"/>
      <c r="L15504" s="21">
        <v>721.62413793103451</v>
      </c>
      <c r="M15504" s="68"/>
      <c r="N15504" s="4"/>
    </row>
    <row r="15505" spans="2:14">
      <c r="B15505" s="59" t="s">
        <v>27362</v>
      </c>
      <c r="C15505" s="7" t="s">
        <v>27363</v>
      </c>
      <c r="I15505" s="64"/>
      <c r="J15505" s="65"/>
      <c r="K15505" s="10"/>
      <c r="L15505" s="21">
        <v>444.54482758620691</v>
      </c>
      <c r="M15505" s="68"/>
      <c r="N15505" s="4"/>
    </row>
    <row r="15506" spans="2:14">
      <c r="B15506" s="59" t="s">
        <v>27364</v>
      </c>
      <c r="C15506" s="7" t="s">
        <v>27365</v>
      </c>
      <c r="I15506" s="64"/>
      <c r="J15506" s="65"/>
      <c r="K15506" s="10"/>
      <c r="L15506" s="21">
        <v>328.33390804597701</v>
      </c>
      <c r="M15506" s="68"/>
      <c r="N15506" s="4"/>
    </row>
    <row r="15507" spans="2:14">
      <c r="B15507" s="59" t="s">
        <v>27366</v>
      </c>
      <c r="C15507" s="7" t="s">
        <v>27367</v>
      </c>
      <c r="I15507" s="64"/>
      <c r="J15507" s="65"/>
      <c r="K15507" s="10"/>
      <c r="L15507" s="21">
        <v>427.29080459770114</v>
      </c>
      <c r="M15507" s="68"/>
      <c r="N15507" s="4"/>
    </row>
    <row r="15508" spans="2:14">
      <c r="B15508" s="59" t="s">
        <v>27368</v>
      </c>
      <c r="C15508" s="7" t="s">
        <v>27369</v>
      </c>
      <c r="I15508" s="64"/>
      <c r="J15508" s="65"/>
      <c r="K15508" s="10"/>
      <c r="L15508" s="21">
        <v>262.87011494252874</v>
      </c>
      <c r="M15508" s="68"/>
      <c r="N15508" s="4"/>
    </row>
    <row r="15509" spans="2:14">
      <c r="B15509" s="59" t="s">
        <v>27370</v>
      </c>
      <c r="C15509" s="7" t="s">
        <v>27371</v>
      </c>
      <c r="I15509" s="64"/>
      <c r="J15509" s="65"/>
      <c r="K15509" s="10"/>
      <c r="L15509" s="21">
        <v>227.34712643678162</v>
      </c>
      <c r="M15509" s="68"/>
      <c r="N15509" s="4"/>
    </row>
    <row r="15510" spans="2:14">
      <c r="B15510" s="59" t="s">
        <v>27372</v>
      </c>
      <c r="C15510" s="7" t="s">
        <v>27373</v>
      </c>
      <c r="I15510" s="64"/>
      <c r="J15510" s="65"/>
      <c r="K15510" s="10"/>
      <c r="L15510" s="21">
        <v>296.3632183908046</v>
      </c>
      <c r="M15510" s="68"/>
      <c r="N15510" s="4"/>
    </row>
    <row r="15511" spans="2:14">
      <c r="B15511" s="59" t="s">
        <v>27374</v>
      </c>
      <c r="C15511" s="7" t="s">
        <v>27375</v>
      </c>
      <c r="I15511" s="64"/>
      <c r="J15511" s="65"/>
      <c r="K15511" s="10"/>
      <c r="L15511" s="21">
        <v>182.182183908046</v>
      </c>
      <c r="M15511" s="68"/>
      <c r="N15511" s="4"/>
    </row>
    <row r="15512" spans="2:14">
      <c r="B15512" s="59" t="s">
        <v>27376</v>
      </c>
      <c r="C15512" s="7" t="s">
        <v>27377</v>
      </c>
      <c r="I15512" s="64"/>
      <c r="J15512" s="65"/>
      <c r="K15512" s="10"/>
      <c r="L15512" s="21">
        <v>255.25804597701151</v>
      </c>
      <c r="M15512" s="68"/>
      <c r="N15512" s="4"/>
    </row>
    <row r="15513" spans="2:14">
      <c r="B15513" s="59" t="s">
        <v>27378</v>
      </c>
      <c r="C15513" s="7" t="s">
        <v>27379</v>
      </c>
      <c r="I15513" s="64"/>
      <c r="J15513" s="65"/>
      <c r="K15513" s="10"/>
      <c r="L15513" s="21">
        <v>331.37873563218392</v>
      </c>
      <c r="M15513" s="68"/>
      <c r="N15513" s="4"/>
    </row>
    <row r="15514" spans="2:14">
      <c r="B15514" s="59" t="s">
        <v>27380</v>
      </c>
      <c r="C15514" s="7" t="s">
        <v>27381</v>
      </c>
      <c r="I15514" s="64"/>
      <c r="J15514" s="65"/>
      <c r="K15514" s="10"/>
      <c r="L15514" s="21">
        <v>204.51091954022988</v>
      </c>
      <c r="M15514" s="68"/>
      <c r="N15514" s="4"/>
    </row>
    <row r="15515" spans="2:14">
      <c r="B15515" s="59" t="s">
        <v>27382</v>
      </c>
      <c r="C15515" s="7" t="s">
        <v>27383</v>
      </c>
      <c r="I15515" s="64"/>
      <c r="J15515" s="65"/>
      <c r="K15515" s="10"/>
      <c r="L15515" s="21">
        <v>283.16896551724136</v>
      </c>
      <c r="M15515" s="68"/>
      <c r="N15515" s="4"/>
    </row>
    <row r="15516" spans="2:14">
      <c r="B15516" s="59" t="s">
        <v>27384</v>
      </c>
      <c r="C15516" s="7" t="s">
        <v>27385</v>
      </c>
      <c r="I15516" s="64"/>
      <c r="J15516" s="65"/>
      <c r="K15516" s="10"/>
      <c r="L15516" s="21">
        <v>367.40919540229885</v>
      </c>
      <c r="M15516" s="68"/>
      <c r="N15516" s="4"/>
    </row>
    <row r="15517" spans="2:14">
      <c r="B15517" s="59" t="s">
        <v>27386</v>
      </c>
      <c r="C15517" s="7" t="s">
        <v>27387</v>
      </c>
      <c r="I15517" s="64"/>
      <c r="J15517" s="65"/>
      <c r="K15517" s="10"/>
      <c r="L15517" s="21">
        <v>226.33218390804598</v>
      </c>
      <c r="M15517" s="68"/>
      <c r="N15517" s="4"/>
    </row>
    <row r="15518" spans="2:14">
      <c r="B15518" s="59" t="s">
        <v>27388</v>
      </c>
      <c r="C15518" s="7" t="s">
        <v>27389</v>
      </c>
      <c r="I15518" s="64"/>
      <c r="J15518" s="65"/>
      <c r="K15518" s="10"/>
      <c r="L15518" s="21">
        <v>308.03505747126434</v>
      </c>
      <c r="M15518" s="68"/>
      <c r="N15518" s="4"/>
    </row>
    <row r="15519" spans="2:14">
      <c r="B15519" s="59" t="s">
        <v>27390</v>
      </c>
      <c r="C15519" s="7" t="s">
        <v>27391</v>
      </c>
      <c r="I15519" s="64"/>
      <c r="J15519" s="65"/>
      <c r="K15519" s="10"/>
      <c r="L15519" s="21">
        <v>400.39482758620693</v>
      </c>
      <c r="M15519" s="68"/>
      <c r="N15519" s="4"/>
    </row>
    <row r="15520" spans="2:14">
      <c r="B15520" s="59" t="s">
        <v>27392</v>
      </c>
      <c r="C15520" s="7" t="s">
        <v>27393</v>
      </c>
      <c r="I15520" s="64"/>
      <c r="J15520" s="65"/>
      <c r="K15520" s="10"/>
      <c r="L15520" s="21">
        <v>246.12356321839081</v>
      </c>
      <c r="M15520" s="68"/>
      <c r="N15520" s="4"/>
    </row>
    <row r="15521" spans="2:14">
      <c r="B15521" s="59" t="s">
        <v>27394</v>
      </c>
      <c r="C15521" s="7" t="s">
        <v>27395</v>
      </c>
      <c r="I15521" s="64"/>
      <c r="J15521" s="65"/>
      <c r="K15521" s="10"/>
      <c r="L15521" s="21">
        <v>471.44080459770117</v>
      </c>
      <c r="M15521" s="68"/>
      <c r="N15521" s="4"/>
    </row>
    <row r="15522" spans="2:14">
      <c r="B15522" s="59" t="s">
        <v>27396</v>
      </c>
      <c r="C15522" s="7" t="s">
        <v>27397</v>
      </c>
      <c r="I15522" s="64"/>
      <c r="J15522" s="65"/>
      <c r="K15522" s="10"/>
      <c r="L15522" s="21">
        <v>612.01034482758621</v>
      </c>
      <c r="M15522" s="68"/>
      <c r="N15522" s="4"/>
    </row>
    <row r="15523" spans="2:14">
      <c r="B15523" s="59" t="s">
        <v>27398</v>
      </c>
      <c r="C15523" s="7" t="s">
        <v>27399</v>
      </c>
      <c r="I15523" s="64"/>
      <c r="J15523" s="65"/>
      <c r="K15523" s="10"/>
      <c r="L15523" s="21">
        <v>377.05114942528735</v>
      </c>
      <c r="M15523" s="68"/>
      <c r="N15523" s="4"/>
    </row>
    <row r="15524" spans="2:14">
      <c r="B15524" s="59" t="s">
        <v>27400</v>
      </c>
      <c r="C15524" s="7" t="s">
        <v>27401</v>
      </c>
      <c r="I15524" s="64"/>
      <c r="J15524" s="65"/>
      <c r="K15524" s="10"/>
      <c r="L15524" s="21">
        <v>297.88563218390806</v>
      </c>
      <c r="M15524" s="68"/>
      <c r="N15524" s="4"/>
    </row>
    <row r="15525" spans="2:14">
      <c r="B15525" s="59" t="s">
        <v>27402</v>
      </c>
      <c r="C15525" s="7" t="s">
        <v>27403</v>
      </c>
      <c r="I15525" s="64"/>
      <c r="J15525" s="65"/>
      <c r="K15525" s="10"/>
      <c r="L15525" s="21">
        <v>309.04999999999995</v>
      </c>
      <c r="M15525" s="68"/>
      <c r="N15525" s="4"/>
    </row>
    <row r="15526" spans="2:14">
      <c r="B15526" s="59" t="s">
        <v>27404</v>
      </c>
      <c r="C15526" s="7" t="s">
        <v>27405</v>
      </c>
      <c r="I15526" s="64"/>
      <c r="J15526" s="65"/>
      <c r="K15526" s="10"/>
      <c r="L15526" s="21">
        <v>259.31781609195406</v>
      </c>
      <c r="M15526" s="68"/>
      <c r="N15526" s="4"/>
    </row>
    <row r="15527" spans="2:14">
      <c r="B15527" s="59" t="s">
        <v>27406</v>
      </c>
      <c r="C15527" s="7" t="s">
        <v>27407</v>
      </c>
      <c r="I15527" s="64"/>
      <c r="J15527" s="65"/>
      <c r="K15527" s="10"/>
      <c r="L15527" s="21">
        <v>359.79712643678164</v>
      </c>
      <c r="M15527" s="68"/>
      <c r="N15527" s="4"/>
    </row>
    <row r="15528" spans="2:14">
      <c r="B15528" s="59" t="s">
        <v>27408</v>
      </c>
      <c r="C15528" s="7" t="s">
        <v>27409</v>
      </c>
      <c r="I15528" s="64"/>
      <c r="J15528" s="65"/>
      <c r="K15528" s="10"/>
      <c r="L15528" s="21">
        <v>221.76494252873562</v>
      </c>
      <c r="M15528" s="68"/>
      <c r="N15528" s="4"/>
    </row>
    <row r="15529" spans="2:14">
      <c r="B15529" s="59" t="s">
        <v>27410</v>
      </c>
      <c r="C15529" s="7" t="s">
        <v>27411</v>
      </c>
      <c r="I15529" s="64"/>
      <c r="J15529" s="65"/>
      <c r="K15529" s="10"/>
      <c r="L15529" s="21">
        <v>303.46781609195403</v>
      </c>
      <c r="M15529" s="68"/>
      <c r="N15529" s="4"/>
    </row>
    <row r="15530" spans="2:14">
      <c r="B15530" s="59" t="s">
        <v>27412</v>
      </c>
      <c r="C15530" s="7" t="s">
        <v>27413</v>
      </c>
      <c r="I15530" s="64"/>
      <c r="J15530" s="65"/>
      <c r="K15530" s="10"/>
      <c r="L15530" s="21">
        <v>394.30517241379312</v>
      </c>
      <c r="M15530" s="68"/>
      <c r="N15530" s="4"/>
    </row>
    <row r="15531" spans="2:14">
      <c r="B15531" s="59" t="s">
        <v>27414</v>
      </c>
      <c r="C15531" s="7" t="s">
        <v>27415</v>
      </c>
      <c r="I15531" s="64"/>
      <c r="J15531" s="65"/>
      <c r="K15531" s="10"/>
      <c r="L15531" s="21">
        <v>242.5712643678161</v>
      </c>
      <c r="M15531" s="68"/>
      <c r="N15531" s="4"/>
    </row>
    <row r="15532" spans="2:14">
      <c r="B15532" s="59" t="s">
        <v>27416</v>
      </c>
      <c r="C15532" s="7" t="s">
        <v>27417</v>
      </c>
      <c r="I15532" s="64"/>
      <c r="J15532" s="65"/>
      <c r="K15532" s="10"/>
      <c r="L15532" s="21">
        <v>310.57241379310341</v>
      </c>
      <c r="M15532" s="68"/>
      <c r="N15532" s="4"/>
    </row>
    <row r="15533" spans="2:14">
      <c r="B15533" s="59" t="s">
        <v>27418</v>
      </c>
      <c r="C15533" s="7" t="s">
        <v>27419</v>
      </c>
      <c r="I15533" s="64"/>
      <c r="J15533" s="65"/>
      <c r="K15533" s="10"/>
      <c r="L15533" s="21">
        <v>566.33793103448272</v>
      </c>
      <c r="M15533" s="68"/>
      <c r="N15533" s="4"/>
    </row>
    <row r="15534" spans="2:14">
      <c r="B15534" s="59" t="s">
        <v>27420</v>
      </c>
      <c r="C15534" s="7" t="s">
        <v>27421</v>
      </c>
      <c r="I15534" s="64"/>
      <c r="J15534" s="65"/>
      <c r="K15534" s="10"/>
      <c r="L15534" s="21">
        <v>263.88505747126436</v>
      </c>
      <c r="M15534" s="68"/>
      <c r="N15534" s="4"/>
    </row>
    <row r="15535" spans="2:14">
      <c r="B15535" s="59" t="s">
        <v>27422</v>
      </c>
      <c r="C15535" s="7" t="s">
        <v>27423</v>
      </c>
      <c r="I15535" s="64"/>
      <c r="J15535" s="65"/>
      <c r="K15535" s="10"/>
      <c r="L15535" s="21">
        <v>433.88793103448279</v>
      </c>
      <c r="M15535" s="68"/>
      <c r="N15535" s="4"/>
    </row>
    <row r="15536" spans="2:14">
      <c r="B15536" s="59" t="s">
        <v>27424</v>
      </c>
      <c r="C15536" s="7" t="s">
        <v>27425</v>
      </c>
      <c r="I15536" s="64"/>
      <c r="J15536" s="65"/>
      <c r="K15536" s="10"/>
      <c r="L15536" s="21">
        <v>563.29310344827582</v>
      </c>
      <c r="M15536" s="68"/>
      <c r="N15536" s="4"/>
    </row>
    <row r="15537" spans="2:14">
      <c r="B15537" s="59" t="s">
        <v>27426</v>
      </c>
      <c r="C15537" s="7" t="s">
        <v>27427</v>
      </c>
      <c r="I15537" s="64"/>
      <c r="J15537" s="65"/>
      <c r="K15537" s="10"/>
      <c r="L15537" s="21">
        <v>346.60287356321845</v>
      </c>
      <c r="M15537" s="68"/>
      <c r="N15537" s="4"/>
    </row>
    <row r="15538" spans="2:14">
      <c r="B15538" s="59" t="s">
        <v>27428</v>
      </c>
      <c r="C15538" s="7" t="s">
        <v>27429</v>
      </c>
      <c r="I15538" s="64"/>
      <c r="J15538" s="65"/>
      <c r="K15538" s="10"/>
      <c r="L15538" s="21">
        <v>630.78678160919537</v>
      </c>
      <c r="M15538" s="68"/>
      <c r="N15538" s="4"/>
    </row>
    <row r="15539" spans="2:14">
      <c r="B15539" s="59" t="s">
        <v>27430</v>
      </c>
      <c r="C15539" s="7" t="s">
        <v>27431</v>
      </c>
      <c r="I15539" s="64"/>
      <c r="J15539" s="65"/>
      <c r="K15539" s="10"/>
      <c r="L15539" s="21">
        <v>819.56609195402302</v>
      </c>
      <c r="M15539" s="68"/>
      <c r="N15539" s="4"/>
    </row>
    <row r="15540" spans="2:14">
      <c r="B15540" s="59" t="s">
        <v>27432</v>
      </c>
      <c r="C15540" s="7" t="s">
        <v>27433</v>
      </c>
      <c r="I15540" s="64"/>
      <c r="J15540" s="65"/>
      <c r="K15540" s="10"/>
      <c r="L15540" s="21">
        <v>504.93390804597703</v>
      </c>
      <c r="M15540" s="68"/>
      <c r="N15540" s="4"/>
    </row>
    <row r="15541" spans="2:14">
      <c r="B15541" s="59" t="s">
        <v>27434</v>
      </c>
      <c r="C15541" s="7" t="s">
        <v>27435</v>
      </c>
      <c r="I15541" s="64"/>
      <c r="J15541" s="65"/>
      <c r="K15541" s="10"/>
      <c r="L15541" s="21">
        <v>309.04999999999995</v>
      </c>
      <c r="M15541" s="68"/>
      <c r="N15541" s="4"/>
    </row>
    <row r="15542" spans="2:14">
      <c r="B15542" s="59" t="s">
        <v>27436</v>
      </c>
      <c r="C15542" s="7" t="s">
        <v>27437</v>
      </c>
      <c r="I15542" s="64"/>
      <c r="J15542" s="65"/>
      <c r="K15542" s="10"/>
      <c r="L15542" s="21">
        <v>320.21436781609196</v>
      </c>
      <c r="M15542" s="68"/>
      <c r="N15542" s="4"/>
    </row>
    <row r="15543" spans="2:14">
      <c r="B15543" s="59" t="s">
        <v>27438</v>
      </c>
      <c r="C15543" s="7" t="s">
        <v>27439</v>
      </c>
      <c r="I15543" s="64"/>
      <c r="J15543" s="65"/>
      <c r="K15543" s="10"/>
      <c r="L15543" s="21">
        <v>270.48218390804601</v>
      </c>
      <c r="M15543" s="68"/>
      <c r="N15543" s="4"/>
    </row>
    <row r="15544" spans="2:14">
      <c r="B15544" s="59" t="s">
        <v>27440</v>
      </c>
      <c r="C15544" s="7" t="s">
        <v>27441</v>
      </c>
      <c r="I15544" s="64"/>
      <c r="J15544" s="65"/>
      <c r="K15544" s="10"/>
      <c r="L15544" s="21">
        <v>371.97643678160921</v>
      </c>
      <c r="M15544" s="68"/>
      <c r="N15544" s="4"/>
    </row>
    <row r="15545" spans="2:14">
      <c r="B15545" s="59" t="s">
        <v>27442</v>
      </c>
      <c r="C15545" s="7" t="s">
        <v>27443</v>
      </c>
      <c r="I15545" s="64"/>
      <c r="J15545" s="65"/>
      <c r="K15545" s="10"/>
      <c r="L15545" s="21">
        <v>229.37701149425286</v>
      </c>
      <c r="M15545" s="68"/>
      <c r="N15545" s="4"/>
    </row>
    <row r="15546" spans="2:14">
      <c r="B15546" s="59" t="s">
        <v>27444</v>
      </c>
      <c r="C15546" s="7" t="s">
        <v>27445</v>
      </c>
      <c r="I15546" s="64"/>
      <c r="J15546" s="65"/>
      <c r="K15546" s="10"/>
      <c r="L15546" s="21">
        <v>369.94655172413792</v>
      </c>
      <c r="M15546" s="68"/>
      <c r="N15546" s="4"/>
    </row>
    <row r="15547" spans="2:14">
      <c r="B15547" s="59" t="s">
        <v>27446</v>
      </c>
      <c r="C15547" s="7" t="s">
        <v>27447</v>
      </c>
      <c r="I15547" s="64"/>
      <c r="J15547" s="65"/>
      <c r="K15547" s="10"/>
      <c r="L15547" s="21">
        <v>480.067816091954</v>
      </c>
      <c r="M15547" s="68"/>
      <c r="N15547" s="4"/>
    </row>
    <row r="15548" spans="2:14">
      <c r="B15548" s="59" t="s">
        <v>27448</v>
      </c>
      <c r="C15548" s="7" t="s">
        <v>27449</v>
      </c>
      <c r="I15548" s="64"/>
      <c r="J15548" s="65"/>
      <c r="K15548" s="10"/>
      <c r="L15548" s="21">
        <v>295.85574712643677</v>
      </c>
      <c r="M15548" s="68"/>
      <c r="N15548" s="4"/>
    </row>
    <row r="15549" spans="2:14">
      <c r="B15549" s="59" t="s">
        <v>27450</v>
      </c>
      <c r="C15549" s="7" t="s">
        <v>27451</v>
      </c>
      <c r="I15549" s="64"/>
      <c r="J15549" s="65"/>
      <c r="K15549" s="10"/>
      <c r="L15549" s="21">
        <v>413.58908045977012</v>
      </c>
      <c r="M15549" s="68"/>
      <c r="N15549" s="4"/>
    </row>
    <row r="15550" spans="2:14">
      <c r="B15550" s="59" t="s">
        <v>27452</v>
      </c>
      <c r="C15550" s="7" t="s">
        <v>27453</v>
      </c>
      <c r="I15550" s="64"/>
      <c r="J15550" s="65"/>
      <c r="K15550" s="10"/>
      <c r="L15550" s="21">
        <v>783.02816091954026</v>
      </c>
      <c r="M15550" s="68"/>
      <c r="N15550" s="4"/>
    </row>
    <row r="15551" spans="2:14">
      <c r="B15551" s="59" t="s">
        <v>27454</v>
      </c>
      <c r="C15551" s="7" t="s">
        <v>27455</v>
      </c>
      <c r="I15551" s="64"/>
      <c r="J15551" s="65"/>
      <c r="K15551" s="10"/>
      <c r="L15551" s="21">
        <v>361.82701149425287</v>
      </c>
      <c r="M15551" s="68"/>
      <c r="N15551" s="4"/>
    </row>
    <row r="15552" spans="2:14">
      <c r="B15552" s="59" t="s">
        <v>27456</v>
      </c>
      <c r="C15552" s="7" t="s">
        <v>27457</v>
      </c>
      <c r="I15552" s="64"/>
      <c r="J15552" s="65"/>
      <c r="K15552" s="10"/>
      <c r="L15552" s="21">
        <v>483.11264367816091</v>
      </c>
      <c r="M15552" s="68"/>
      <c r="N15552" s="4"/>
    </row>
    <row r="15553" spans="2:14">
      <c r="B15553" s="59" t="s">
        <v>27458</v>
      </c>
      <c r="C15553" s="7" t="s">
        <v>27459</v>
      </c>
      <c r="I15553" s="64"/>
      <c r="J15553" s="65"/>
      <c r="K15553" s="10"/>
      <c r="L15553" s="21">
        <v>677.98160919540237</v>
      </c>
      <c r="M15553" s="68"/>
      <c r="N15553" s="4"/>
    </row>
    <row r="15554" spans="2:14">
      <c r="B15554" s="59" t="s">
        <v>27460</v>
      </c>
      <c r="C15554" s="7" t="s">
        <v>27461</v>
      </c>
      <c r="I15554" s="64"/>
      <c r="J15554" s="65"/>
      <c r="K15554" s="10"/>
      <c r="L15554" s="21">
        <v>417.6488505747127</v>
      </c>
      <c r="M15554" s="68"/>
      <c r="N15554" s="4"/>
    </row>
    <row r="15555" spans="2:14">
      <c r="B15555" s="59" t="s">
        <v>27462</v>
      </c>
      <c r="C15555" s="7" t="s">
        <v>27463</v>
      </c>
      <c r="I15555" s="64"/>
      <c r="J15555" s="65"/>
      <c r="K15555" s="10"/>
      <c r="L15555" s="21">
        <v>1546.2649425287357</v>
      </c>
      <c r="M15555" s="68"/>
      <c r="N15555" s="4"/>
    </row>
    <row r="15556" spans="2:14">
      <c r="B15556" s="59" t="s">
        <v>27464</v>
      </c>
      <c r="C15556" s="7" t="s">
        <v>27465</v>
      </c>
      <c r="I15556" s="64"/>
      <c r="J15556" s="65"/>
      <c r="K15556" s="10"/>
      <c r="L15556" s="21">
        <v>3092.0224137931032</v>
      </c>
      <c r="M15556" s="68"/>
      <c r="N15556" s="4"/>
    </row>
    <row r="15557" spans="2:14">
      <c r="B15557" s="59" t="s">
        <v>27466</v>
      </c>
      <c r="C15557" s="7" t="s">
        <v>27467</v>
      </c>
      <c r="I15557" s="64"/>
      <c r="J15557" s="65"/>
      <c r="K15557" s="10"/>
      <c r="L15557" s="21">
        <v>3711.137356321839</v>
      </c>
      <c r="M15557" s="68"/>
      <c r="N15557" s="4"/>
    </row>
    <row r="15558" spans="2:14">
      <c r="B15558" s="59" t="s">
        <v>27468</v>
      </c>
      <c r="C15558" s="7" t="s">
        <v>27469</v>
      </c>
      <c r="I15558" s="64"/>
      <c r="J15558" s="65"/>
      <c r="K15558" s="10"/>
      <c r="L15558" s="21">
        <v>604.90574712643684</v>
      </c>
      <c r="M15558" s="68"/>
      <c r="N15558" s="4"/>
    </row>
    <row r="15559" spans="2:14">
      <c r="B15559" s="59" t="s">
        <v>27470</v>
      </c>
      <c r="C15559" s="7" t="s">
        <v>27471</v>
      </c>
      <c r="I15559" s="64"/>
      <c r="J15559" s="65"/>
      <c r="K15559" s="10"/>
      <c r="L15559" s="21">
        <v>4637.7798850574709</v>
      </c>
      <c r="M15559" s="68"/>
      <c r="N15559" s="4"/>
    </row>
    <row r="15560" spans="2:14">
      <c r="B15560" s="59" t="s">
        <v>27472</v>
      </c>
      <c r="C15560" s="7" t="s">
        <v>27473</v>
      </c>
      <c r="I15560" s="64"/>
      <c r="J15560" s="65"/>
      <c r="K15560" s="10"/>
      <c r="L15560" s="21">
        <v>5797.8591954022986</v>
      </c>
      <c r="M15560" s="68"/>
      <c r="N15560" s="4"/>
    </row>
    <row r="15561" spans="2:14">
      <c r="B15561" s="59" t="s">
        <v>27474</v>
      </c>
      <c r="C15561" s="7" t="s">
        <v>27475</v>
      </c>
      <c r="I15561" s="64"/>
      <c r="J15561" s="65"/>
      <c r="K15561" s="10"/>
      <c r="L15561" s="21">
        <v>808.90919540229879</v>
      </c>
      <c r="M15561" s="68"/>
      <c r="N15561" s="4"/>
    </row>
    <row r="15562" spans="2:14">
      <c r="B15562" s="59" t="s">
        <v>27476</v>
      </c>
      <c r="C15562" s="7" t="s">
        <v>27477</v>
      </c>
      <c r="I15562" s="64"/>
      <c r="J15562" s="65"/>
      <c r="K15562" s="10"/>
      <c r="L15562" s="21">
        <v>306.51264367816094</v>
      </c>
      <c r="M15562" s="68"/>
      <c r="N15562" s="4"/>
    </row>
    <row r="15563" spans="2:14">
      <c r="B15563" s="59" t="s">
        <v>27478</v>
      </c>
      <c r="C15563" s="7" t="s">
        <v>27479</v>
      </c>
      <c r="I15563" s="64"/>
      <c r="J15563" s="65"/>
      <c r="K15563" s="10"/>
      <c r="L15563" s="21">
        <v>416.12643678160924</v>
      </c>
      <c r="M15563" s="68"/>
      <c r="N15563" s="4"/>
    </row>
    <row r="15564" spans="2:14">
      <c r="B15564" s="59" t="s">
        <v>27480</v>
      </c>
      <c r="C15564" s="7" t="s">
        <v>27481</v>
      </c>
      <c r="I15564" s="64"/>
      <c r="J15564" s="65"/>
      <c r="K15564" s="10"/>
      <c r="L15564" s="21">
        <v>510.51609195402301</v>
      </c>
      <c r="M15564" s="68"/>
      <c r="N15564" s="4"/>
    </row>
    <row r="15565" spans="2:14">
      <c r="B15565" s="59" t="s">
        <v>27482</v>
      </c>
      <c r="C15565" s="7" t="s">
        <v>27483</v>
      </c>
      <c r="I15565" s="64"/>
      <c r="J15565" s="65"/>
      <c r="K15565" s="10"/>
      <c r="L15565" s="21">
        <v>604.90574712643684</v>
      </c>
      <c r="M15565" s="68"/>
      <c r="N15565" s="4"/>
    </row>
    <row r="15566" spans="2:14">
      <c r="B15566" s="59" t="s">
        <v>27484</v>
      </c>
      <c r="C15566" s="7" t="s">
        <v>27485</v>
      </c>
      <c r="I15566" s="64"/>
      <c r="J15566" s="65"/>
      <c r="K15566" s="10"/>
      <c r="L15566" s="21">
        <v>715.02701149425286</v>
      </c>
      <c r="M15566" s="68"/>
      <c r="N15566" s="4"/>
    </row>
    <row r="15567" spans="2:14">
      <c r="B15567" s="59" t="s">
        <v>27486</v>
      </c>
      <c r="C15567" s="7" t="s">
        <v>27487</v>
      </c>
      <c r="I15567" s="64"/>
      <c r="J15567" s="65"/>
      <c r="K15567" s="10"/>
      <c r="L15567" s="21">
        <v>847.47701149425279</v>
      </c>
      <c r="M15567" s="68"/>
      <c r="N15567" s="4"/>
    </row>
    <row r="15568" spans="2:14">
      <c r="B15568" s="59" t="s">
        <v>27488</v>
      </c>
      <c r="C15568" s="7" t="s">
        <v>27489</v>
      </c>
      <c r="I15568" s="64"/>
      <c r="J15568" s="65"/>
      <c r="K15568" s="10"/>
      <c r="L15568" s="21">
        <v>941.86666666666667</v>
      </c>
      <c r="M15568" s="68"/>
      <c r="N15568" s="4"/>
    </row>
    <row r="15569" spans="2:14">
      <c r="B15569" s="59" t="s">
        <v>27490</v>
      </c>
      <c r="C15569" s="7" t="s">
        <v>27491</v>
      </c>
      <c r="I15569" s="64"/>
      <c r="J15569" s="65"/>
      <c r="K15569" s="10"/>
      <c r="L15569" s="21">
        <v>1015.9574712643679</v>
      </c>
      <c r="M15569" s="68"/>
      <c r="N15569" s="4"/>
    </row>
    <row r="15570" spans="2:14">
      <c r="B15570" s="59" t="s">
        <v>27492</v>
      </c>
      <c r="C15570" s="7" t="s">
        <v>27493</v>
      </c>
      <c r="I15570" s="64"/>
      <c r="J15570" s="65"/>
      <c r="K15570" s="10"/>
      <c r="L15570" s="21">
        <v>1150.9448275862069</v>
      </c>
      <c r="M15570" s="68"/>
      <c r="N15570" s="4"/>
    </row>
    <row r="15571" spans="2:14">
      <c r="B15571" s="59" t="s">
        <v>27494</v>
      </c>
      <c r="C15571" s="7" t="s">
        <v>27495</v>
      </c>
      <c r="I15571" s="64"/>
      <c r="J15571" s="65"/>
      <c r="K15571" s="10"/>
      <c r="L15571" s="21">
        <v>1245.3344827586207</v>
      </c>
      <c r="M15571" s="68"/>
      <c r="N15571" s="4"/>
    </row>
    <row r="15572" spans="2:14">
      <c r="B15572" s="59" t="s">
        <v>27496</v>
      </c>
      <c r="C15572" s="7" t="s">
        <v>27497</v>
      </c>
      <c r="I15572" s="64"/>
      <c r="J15572" s="65"/>
      <c r="K15572" s="10"/>
      <c r="L15572" s="21">
        <v>1328.5597701149425</v>
      </c>
      <c r="M15572" s="68"/>
      <c r="N15572" s="4"/>
    </row>
    <row r="15573" spans="2:14">
      <c r="B15573" s="59" t="s">
        <v>27498</v>
      </c>
      <c r="C15573" s="7" t="s">
        <v>27499</v>
      </c>
      <c r="I15573" s="64"/>
      <c r="J15573" s="65"/>
      <c r="K15573" s="10"/>
      <c r="L15573" s="21">
        <v>1436.6511494252875</v>
      </c>
      <c r="M15573" s="68"/>
      <c r="N15573" s="4"/>
    </row>
    <row r="15574" spans="2:14">
      <c r="B15574" s="59" t="s">
        <v>27500</v>
      </c>
      <c r="C15574" s="7" t="s">
        <v>27501</v>
      </c>
      <c r="I15574" s="64"/>
      <c r="J15574" s="65"/>
      <c r="K15574" s="10"/>
      <c r="L15574" s="21">
        <v>1508.2045977011494</v>
      </c>
      <c r="M15574" s="68"/>
      <c r="N15574" s="4"/>
    </row>
    <row r="15575" spans="2:14">
      <c r="B15575" s="59" t="s">
        <v>27502</v>
      </c>
      <c r="C15575" s="7" t="s">
        <v>27503</v>
      </c>
      <c r="I15575" s="64"/>
      <c r="J15575" s="65"/>
      <c r="K15575" s="10"/>
      <c r="L15575" s="21">
        <v>1591.9373563218392</v>
      </c>
      <c r="M15575" s="68"/>
      <c r="N15575" s="4"/>
    </row>
    <row r="15576" spans="2:14">
      <c r="B15576" s="59" t="s">
        <v>27504</v>
      </c>
      <c r="C15576" s="7" t="s">
        <v>27505</v>
      </c>
      <c r="I15576" s="64"/>
      <c r="J15576" s="65"/>
      <c r="K15576" s="10"/>
      <c r="L15576" s="21">
        <v>1685.3120689655175</v>
      </c>
      <c r="M15576" s="68"/>
      <c r="N15576" s="4"/>
    </row>
    <row r="15577" spans="2:14">
      <c r="B15577" s="59" t="s">
        <v>27506</v>
      </c>
      <c r="C15577" s="7" t="s">
        <v>27507</v>
      </c>
      <c r="I15577" s="64"/>
      <c r="J15577" s="65"/>
      <c r="K15577" s="10"/>
      <c r="L15577" s="21">
        <v>1818.2695402298853</v>
      </c>
      <c r="M15577" s="68"/>
      <c r="N15577" s="4"/>
    </row>
    <row r="15578" spans="2:14">
      <c r="B15578" s="59" t="s">
        <v>27508</v>
      </c>
      <c r="C15578" s="7" t="s">
        <v>27509</v>
      </c>
      <c r="I15578" s="64"/>
      <c r="J15578" s="65"/>
      <c r="K15578" s="10"/>
      <c r="L15578" s="21">
        <v>1865.9718390804599</v>
      </c>
      <c r="M15578" s="68"/>
      <c r="N15578" s="4"/>
    </row>
    <row r="15579" spans="2:14">
      <c r="B15579" s="59" t="s">
        <v>27510</v>
      </c>
      <c r="C15579" s="7" t="s">
        <v>27511</v>
      </c>
      <c r="I15579" s="64"/>
      <c r="J15579" s="65"/>
      <c r="K15579" s="10"/>
      <c r="L15579" s="21">
        <v>2117.1701149425289</v>
      </c>
      <c r="M15579" s="68"/>
      <c r="N15579" s="4"/>
    </row>
    <row r="15580" spans="2:14">
      <c r="B15580" s="59" t="s">
        <v>27512</v>
      </c>
      <c r="C15580" s="7" t="s">
        <v>27513</v>
      </c>
      <c r="I15580" s="64"/>
      <c r="J15580" s="65"/>
      <c r="K15580" s="10"/>
      <c r="L15580" s="21">
        <v>247.64597701149424</v>
      </c>
      <c r="M15580" s="68"/>
      <c r="N15580" s="4"/>
    </row>
    <row r="15581" spans="2:14">
      <c r="B15581" s="59" t="s">
        <v>27514</v>
      </c>
      <c r="C15581" s="7" t="s">
        <v>27515</v>
      </c>
      <c r="I15581" s="64"/>
      <c r="J15581" s="65"/>
      <c r="K15581" s="10"/>
      <c r="L15581" s="21">
        <v>1984.7201149425287</v>
      </c>
      <c r="M15581" s="68"/>
      <c r="N15581" s="4"/>
    </row>
    <row r="15582" spans="2:14">
      <c r="B15582" s="59" t="s">
        <v>27516</v>
      </c>
      <c r="C15582" s="7" t="s">
        <v>27517</v>
      </c>
      <c r="I15582" s="64"/>
      <c r="J15582" s="65"/>
      <c r="K15582" s="10"/>
      <c r="L15582" s="21">
        <v>640.93620689655177</v>
      </c>
      <c r="M15582" s="68"/>
      <c r="N15582" s="4"/>
    </row>
    <row r="15583" spans="2:14">
      <c r="B15583" s="59" t="s">
        <v>27518</v>
      </c>
      <c r="C15583" s="7" t="s">
        <v>27519</v>
      </c>
      <c r="I15583" s="64"/>
      <c r="J15583" s="65"/>
      <c r="K15583" s="10"/>
      <c r="L15583" s="21">
        <v>4961.5465517241382</v>
      </c>
      <c r="M15583" s="68"/>
      <c r="N15583" s="4"/>
    </row>
    <row r="15584" spans="2:14">
      <c r="B15584" s="59" t="s">
        <v>27520</v>
      </c>
      <c r="C15584" s="7" t="s">
        <v>27521</v>
      </c>
      <c r="I15584" s="64"/>
      <c r="J15584" s="65"/>
      <c r="K15584" s="10"/>
      <c r="L15584" s="21">
        <v>8245.3931034482757</v>
      </c>
      <c r="M15584" s="68"/>
      <c r="N15584" s="4"/>
    </row>
    <row r="15585" spans="2:14">
      <c r="B15585" s="59" t="s">
        <v>27522</v>
      </c>
      <c r="C15585" s="7" t="s">
        <v>27523</v>
      </c>
      <c r="I15585" s="64"/>
      <c r="J15585" s="65"/>
      <c r="K15585" s="10"/>
      <c r="L15585" s="21">
        <v>824.64080459770116</v>
      </c>
      <c r="M15585" s="68"/>
      <c r="N15585" s="4"/>
    </row>
    <row r="15586" spans="2:14">
      <c r="B15586" s="59" t="s">
        <v>27524</v>
      </c>
      <c r="C15586" s="7" t="s">
        <v>27525</v>
      </c>
      <c r="I15586" s="64"/>
      <c r="J15586" s="65"/>
      <c r="K15586" s="10"/>
      <c r="L15586" s="21">
        <v>672.90689655172412</v>
      </c>
      <c r="M15586" s="68"/>
      <c r="N15586" s="4"/>
    </row>
    <row r="15587" spans="2:14">
      <c r="B15587" s="59" t="s">
        <v>27526</v>
      </c>
      <c r="C15587" s="7" t="s">
        <v>27527</v>
      </c>
      <c r="I15587" s="64"/>
      <c r="J15587" s="65"/>
      <c r="K15587" s="10"/>
      <c r="L15587" s="21">
        <v>5447.1965517241379</v>
      </c>
      <c r="M15587" s="68"/>
      <c r="N15587" s="4"/>
    </row>
    <row r="15588" spans="2:14">
      <c r="B15588" s="59" t="s">
        <v>27528</v>
      </c>
      <c r="C15588" s="7" t="s">
        <v>27529</v>
      </c>
      <c r="I15588" s="64"/>
      <c r="J15588" s="65"/>
      <c r="K15588" s="10"/>
      <c r="L15588" s="21">
        <v>6809.2494252873566</v>
      </c>
      <c r="M15588" s="68"/>
      <c r="N15588" s="4"/>
    </row>
    <row r="15589" spans="2:14">
      <c r="B15589" s="59" t="s">
        <v>27530</v>
      </c>
      <c r="C15589" s="7" t="s">
        <v>27531</v>
      </c>
      <c r="I15589" s="64"/>
      <c r="J15589" s="65"/>
      <c r="K15589" s="10"/>
      <c r="L15589" s="21">
        <v>3679.1666666666665</v>
      </c>
      <c r="M15589" s="68"/>
      <c r="N15589" s="4"/>
    </row>
    <row r="15590" spans="2:14">
      <c r="B15590" s="59" t="s">
        <v>27532</v>
      </c>
      <c r="C15590" s="7" t="s">
        <v>27533</v>
      </c>
      <c r="I15590" s="64"/>
      <c r="J15590" s="65"/>
      <c r="K15590" s="10"/>
      <c r="L15590" s="21">
        <v>947.95632183908049</v>
      </c>
      <c r="M15590" s="68"/>
      <c r="N15590" s="4"/>
    </row>
    <row r="15591" spans="2:14">
      <c r="B15591" s="59" t="s">
        <v>27534</v>
      </c>
      <c r="C15591" s="7" t="s">
        <v>27535</v>
      </c>
      <c r="I15591" s="64"/>
      <c r="J15591" s="65"/>
      <c r="K15591" s="10"/>
      <c r="L15591" s="21">
        <v>310.57241379310341</v>
      </c>
      <c r="M15591" s="68"/>
      <c r="N15591" s="4"/>
    </row>
    <row r="15592" spans="2:14">
      <c r="B15592" s="59" t="s">
        <v>27536</v>
      </c>
      <c r="C15592" s="7" t="s">
        <v>27537</v>
      </c>
      <c r="I15592" s="64"/>
      <c r="J15592" s="65"/>
      <c r="K15592" s="10"/>
      <c r="L15592" s="21">
        <v>345.080459770115</v>
      </c>
      <c r="M15592" s="68"/>
      <c r="N15592" s="4"/>
    </row>
    <row r="15593" spans="2:14">
      <c r="B15593" s="59" t="s">
        <v>27538</v>
      </c>
      <c r="C15593" s="7" t="s">
        <v>27539</v>
      </c>
      <c r="I15593" s="64"/>
      <c r="J15593" s="65"/>
      <c r="K15593" s="10"/>
      <c r="L15593" s="21">
        <v>401.91724137931033</v>
      </c>
      <c r="M15593" s="68"/>
      <c r="N15593" s="4"/>
    </row>
    <row r="15594" spans="2:14">
      <c r="B15594" s="59" t="s">
        <v>27540</v>
      </c>
      <c r="C15594" s="7" t="s">
        <v>27541</v>
      </c>
      <c r="I15594" s="64"/>
      <c r="J15594" s="65"/>
      <c r="K15594" s="10"/>
      <c r="L15594" s="21">
        <v>446.57471264367814</v>
      </c>
      <c r="M15594" s="68"/>
      <c r="N15594" s="4"/>
    </row>
    <row r="15595" spans="2:14">
      <c r="B15595" s="59" t="s">
        <v>27542</v>
      </c>
      <c r="C15595" s="7" t="s">
        <v>27543</v>
      </c>
      <c r="I15595" s="64"/>
      <c r="J15595" s="65"/>
      <c r="K15595" s="10"/>
      <c r="L15595" s="21">
        <v>249.6758620689655</v>
      </c>
      <c r="M15595" s="68"/>
      <c r="N15595" s="4"/>
    </row>
    <row r="15596" spans="2:14">
      <c r="B15596" s="59" t="s">
        <v>27544</v>
      </c>
      <c r="C15596" s="7" t="s">
        <v>27545</v>
      </c>
      <c r="I15596" s="64"/>
      <c r="J15596" s="65"/>
      <c r="K15596" s="10"/>
      <c r="L15596" s="21">
        <v>281.13908045977013</v>
      </c>
      <c r="M15596" s="68"/>
      <c r="N15596" s="4"/>
    </row>
    <row r="15597" spans="2:14">
      <c r="B15597" s="59" t="s">
        <v>27546</v>
      </c>
      <c r="C15597" s="7" t="s">
        <v>27547</v>
      </c>
      <c r="I15597" s="64"/>
      <c r="J15597" s="65"/>
      <c r="K15597" s="10"/>
      <c r="L15597" s="21">
        <v>3397.0126436781607</v>
      </c>
      <c r="M15597" s="68"/>
      <c r="N15597" s="4"/>
    </row>
    <row r="15598" spans="2:14">
      <c r="B15598" s="59" t="s">
        <v>27548</v>
      </c>
      <c r="C15598" s="7" t="s">
        <v>27549</v>
      </c>
      <c r="I15598" s="64"/>
      <c r="J15598" s="65"/>
      <c r="K15598" s="10"/>
      <c r="L15598" s="21">
        <v>1680.7448275862071</v>
      </c>
      <c r="M15598" s="68"/>
      <c r="N15598" s="4"/>
    </row>
    <row r="15599" spans="2:14">
      <c r="B15599" s="59" t="s">
        <v>27550</v>
      </c>
      <c r="C15599" s="7" t="s">
        <v>27551</v>
      </c>
      <c r="I15599" s="64"/>
      <c r="J15599" s="65"/>
      <c r="K15599" s="10"/>
      <c r="L15599" s="21">
        <v>318.18448275862067</v>
      </c>
      <c r="M15599" s="68"/>
      <c r="N15599" s="4"/>
    </row>
    <row r="15600" spans="2:14">
      <c r="B15600" s="59" t="s">
        <v>27552</v>
      </c>
      <c r="C15600" s="7" t="s">
        <v>27553</v>
      </c>
      <c r="I15600" s="64"/>
      <c r="J15600" s="65"/>
      <c r="K15600" s="10"/>
      <c r="L15600" s="21">
        <v>4416.0149425287354</v>
      </c>
      <c r="M15600" s="68"/>
      <c r="N15600" s="4"/>
    </row>
    <row r="15601" spans="2:14">
      <c r="B15601" s="59" t="s">
        <v>27554</v>
      </c>
      <c r="C15601" s="7" t="s">
        <v>27555</v>
      </c>
      <c r="I15601" s="64"/>
      <c r="J15601" s="65"/>
      <c r="K15601" s="10"/>
      <c r="L15601" s="21">
        <v>1922.8086206896551</v>
      </c>
      <c r="M15601" s="68"/>
      <c r="N15601" s="4"/>
    </row>
    <row r="15602" spans="2:14">
      <c r="B15602" s="59" t="s">
        <v>27556</v>
      </c>
      <c r="C15602" s="7" t="s">
        <v>27557</v>
      </c>
      <c r="I15602" s="64"/>
      <c r="J15602" s="65"/>
      <c r="K15602" s="10"/>
      <c r="L15602" s="21">
        <v>379.08103448275864</v>
      </c>
      <c r="M15602" s="68"/>
      <c r="N15602" s="4"/>
    </row>
    <row r="15603" spans="2:14">
      <c r="B15603" s="59" t="s">
        <v>27558</v>
      </c>
      <c r="C15603" s="7" t="s">
        <v>27559</v>
      </c>
      <c r="I15603" s="64"/>
      <c r="J15603" s="65"/>
      <c r="K15603" s="10"/>
      <c r="L15603" s="21">
        <v>262.87011494252874</v>
      </c>
      <c r="M15603" s="68"/>
      <c r="N15603" s="4"/>
    </row>
    <row r="15604" spans="2:14">
      <c r="B15604" s="59" t="s">
        <v>27560</v>
      </c>
      <c r="C15604" s="7" t="s">
        <v>27559</v>
      </c>
      <c r="I15604" s="64"/>
      <c r="J15604" s="65"/>
      <c r="K15604" s="10"/>
      <c r="L15604" s="21">
        <v>270.48218390804601</v>
      </c>
      <c r="M15604" s="68"/>
      <c r="N15604" s="4"/>
    </row>
    <row r="15605" spans="2:14">
      <c r="B15605" s="59" t="s">
        <v>27561</v>
      </c>
      <c r="C15605" s="7" t="s">
        <v>27562</v>
      </c>
      <c r="I15605" s="64"/>
      <c r="J15605" s="65"/>
      <c r="K15605" s="10"/>
      <c r="L15605" s="21">
        <v>334.93103448275861</v>
      </c>
      <c r="M15605" s="68"/>
      <c r="N15605" s="4"/>
    </row>
    <row r="15606" spans="2:14">
      <c r="B15606" s="59" t="s">
        <v>27563</v>
      </c>
      <c r="C15606" s="7" t="s">
        <v>27562</v>
      </c>
      <c r="I15606" s="64"/>
      <c r="J15606" s="65"/>
      <c r="K15606" s="10"/>
      <c r="L15606" s="21">
        <v>344.57298850574716</v>
      </c>
      <c r="M15606" s="68"/>
      <c r="N15606" s="4"/>
    </row>
    <row r="15607" spans="2:14">
      <c r="B15607" s="59" t="s">
        <v>27564</v>
      </c>
      <c r="C15607" s="7" t="s">
        <v>27565</v>
      </c>
      <c r="I15607" s="64"/>
      <c r="J15607" s="65"/>
      <c r="K15607" s="10"/>
      <c r="L15607" s="21">
        <v>333.91609195402299</v>
      </c>
      <c r="M15607" s="68"/>
      <c r="N15607" s="4"/>
    </row>
    <row r="15608" spans="2:14">
      <c r="B15608" s="59" t="s">
        <v>27566</v>
      </c>
      <c r="C15608" s="7" t="s">
        <v>27567</v>
      </c>
      <c r="I15608" s="64"/>
      <c r="J15608" s="65"/>
      <c r="K15608" s="10"/>
      <c r="L15608" s="21">
        <v>431.35057471264366</v>
      </c>
      <c r="M15608" s="68"/>
      <c r="N15608" s="4"/>
    </row>
    <row r="15609" spans="2:14">
      <c r="B15609" s="59" t="s">
        <v>27568</v>
      </c>
      <c r="C15609" s="7" t="s">
        <v>27569</v>
      </c>
      <c r="I15609" s="64"/>
      <c r="J15609" s="65"/>
      <c r="K15609" s="10"/>
      <c r="L15609" s="21">
        <v>1937.017816091954</v>
      </c>
      <c r="M15609" s="68"/>
      <c r="N15609" s="4"/>
    </row>
    <row r="15610" spans="2:14">
      <c r="B15610" s="59" t="s">
        <v>27570</v>
      </c>
      <c r="C15610" s="7" t="s">
        <v>27571</v>
      </c>
      <c r="I15610" s="64"/>
      <c r="J15610" s="65"/>
      <c r="K15610" s="10"/>
      <c r="L15610" s="21">
        <v>446.06724137931036</v>
      </c>
      <c r="M15610" s="68"/>
      <c r="N15610" s="4"/>
    </row>
    <row r="15611" spans="2:14">
      <c r="B15611" s="59" t="s">
        <v>27572</v>
      </c>
      <c r="C15611" s="7" t="s">
        <v>27573</v>
      </c>
      <c r="I15611" s="64"/>
      <c r="J15611" s="65"/>
      <c r="K15611" s="10"/>
      <c r="L15611" s="21">
        <v>951.50862068965523</v>
      </c>
      <c r="M15611" s="68"/>
      <c r="N15611" s="4"/>
    </row>
    <row r="15612" spans="2:14">
      <c r="B15612" s="59" t="s">
        <v>27574</v>
      </c>
      <c r="C15612" s="7" t="s">
        <v>27575</v>
      </c>
      <c r="I15612" s="64"/>
      <c r="J15612" s="65"/>
      <c r="K15612" s="10"/>
      <c r="L15612" s="21">
        <v>1990.8097701149425</v>
      </c>
      <c r="M15612" s="68"/>
      <c r="N15612" s="4"/>
    </row>
    <row r="15613" spans="2:14">
      <c r="B15613" s="59" t="s">
        <v>27576</v>
      </c>
      <c r="C15613" s="7" t="s">
        <v>27577</v>
      </c>
      <c r="I15613" s="64"/>
      <c r="J15613" s="65"/>
      <c r="K15613" s="10"/>
      <c r="L15613" s="21">
        <v>273.01954022988508</v>
      </c>
      <c r="M15613" s="68"/>
      <c r="N15613" s="4"/>
    </row>
    <row r="15614" spans="2:14">
      <c r="B15614" s="59" t="s">
        <v>27578</v>
      </c>
      <c r="C15614" s="7" t="s">
        <v>27577</v>
      </c>
      <c r="I15614" s="64"/>
      <c r="J15614" s="65"/>
      <c r="K15614" s="10"/>
      <c r="L15614" s="21">
        <v>280.63160919540229</v>
      </c>
      <c r="M15614" s="68"/>
      <c r="N15614" s="4"/>
    </row>
    <row r="15615" spans="2:14">
      <c r="B15615" s="59" t="s">
        <v>27579</v>
      </c>
      <c r="C15615" s="7" t="s">
        <v>27580</v>
      </c>
      <c r="I15615" s="64"/>
      <c r="J15615" s="65"/>
      <c r="K15615" s="10"/>
      <c r="L15615" s="21">
        <v>364.364367816092</v>
      </c>
      <c r="M15615" s="68"/>
      <c r="N15615" s="4"/>
    </row>
    <row r="15616" spans="2:14">
      <c r="B15616" s="59" t="s">
        <v>27581</v>
      </c>
      <c r="C15616" s="7" t="s">
        <v>27580</v>
      </c>
      <c r="I15616" s="64"/>
      <c r="J15616" s="65"/>
      <c r="K15616" s="10"/>
      <c r="L15616" s="21">
        <v>375.02126436781612</v>
      </c>
      <c r="M15616" s="68"/>
      <c r="N15616" s="4"/>
    </row>
    <row r="15617" spans="2:14">
      <c r="B15617" s="59" t="s">
        <v>27582</v>
      </c>
      <c r="C15617" s="7" t="s">
        <v>27583</v>
      </c>
      <c r="I15617" s="64"/>
      <c r="J15617" s="65"/>
      <c r="K15617" s="10"/>
      <c r="L15617" s="21">
        <v>1602.0867816091954</v>
      </c>
      <c r="M15617" s="68"/>
      <c r="N15617" s="4"/>
    </row>
    <row r="15618" spans="2:14">
      <c r="B15618" s="59" t="s">
        <v>27584</v>
      </c>
      <c r="C15618" s="7" t="s">
        <v>27585</v>
      </c>
      <c r="I15618" s="64"/>
      <c r="J15618" s="65"/>
      <c r="K15618" s="10"/>
      <c r="L15618" s="21">
        <v>1265.1258620689655</v>
      </c>
      <c r="M15618" s="68"/>
      <c r="N15618" s="4"/>
    </row>
    <row r="15619" spans="2:14">
      <c r="B15619" s="59" t="s">
        <v>27586</v>
      </c>
      <c r="C15619" s="7" t="s">
        <v>27587</v>
      </c>
      <c r="I15619" s="64"/>
      <c r="J15619" s="65"/>
      <c r="K15619" s="10"/>
      <c r="L15619" s="21">
        <v>392.27528735632183</v>
      </c>
      <c r="M15619" s="68"/>
      <c r="N15619" s="4"/>
    </row>
    <row r="15620" spans="2:14">
      <c r="B15620" s="59" t="s">
        <v>27588</v>
      </c>
      <c r="C15620" s="7" t="s">
        <v>27589</v>
      </c>
      <c r="I15620" s="64"/>
      <c r="J15620" s="65"/>
      <c r="K15620" s="10"/>
      <c r="L15620" s="21">
        <v>654.13045977011484</v>
      </c>
      <c r="M15620" s="68"/>
      <c r="N15620" s="4"/>
    </row>
    <row r="15621" spans="2:14">
      <c r="B15621" s="59" t="s">
        <v>27590</v>
      </c>
      <c r="C15621" s="7" t="s">
        <v>27591</v>
      </c>
      <c r="I15621" s="64"/>
      <c r="J15621" s="65"/>
      <c r="K15621" s="10"/>
      <c r="L15621" s="21">
        <v>227.34712643678162</v>
      </c>
      <c r="M15621" s="68"/>
      <c r="N15621" s="4"/>
    </row>
    <row r="15622" spans="2:14">
      <c r="B15622" s="59" t="s">
        <v>27592</v>
      </c>
      <c r="C15622" s="7" t="s">
        <v>27593</v>
      </c>
      <c r="I15622" s="64"/>
      <c r="J15622" s="65"/>
      <c r="K15622" s="10"/>
      <c r="L15622" s="21">
        <v>1478.2637931034483</v>
      </c>
      <c r="M15622" s="68"/>
      <c r="N15622" s="4"/>
    </row>
    <row r="15623" spans="2:14">
      <c r="B15623" s="59" t="s">
        <v>27594</v>
      </c>
      <c r="C15623" s="7" t="s">
        <v>27595</v>
      </c>
      <c r="I15623" s="64"/>
      <c r="J15623" s="65"/>
      <c r="K15623" s="10"/>
      <c r="L15623" s="21">
        <v>1173.7810344827585</v>
      </c>
      <c r="M15623" s="68"/>
      <c r="N15623" s="4"/>
    </row>
    <row r="15624" spans="2:14">
      <c r="B15624" s="59" t="s">
        <v>27596</v>
      </c>
      <c r="C15624" s="7" t="s">
        <v>27597</v>
      </c>
      <c r="I15624" s="64"/>
      <c r="J15624" s="65"/>
      <c r="K15624" s="10"/>
      <c r="L15624" s="21">
        <v>1341.7540229885058</v>
      </c>
      <c r="M15624" s="68"/>
      <c r="N15624" s="4"/>
    </row>
    <row r="15625" spans="2:14">
      <c r="B15625" s="59" t="s">
        <v>27598</v>
      </c>
      <c r="C15625" s="7" t="s">
        <v>27599</v>
      </c>
      <c r="I15625" s="64"/>
      <c r="J15625" s="65"/>
      <c r="K15625" s="10"/>
      <c r="L15625" s="21">
        <v>483.11264367816091</v>
      </c>
      <c r="M15625" s="68"/>
      <c r="N15625" s="4"/>
    </row>
    <row r="15626" spans="2:14">
      <c r="B15626" s="59" t="s">
        <v>27600</v>
      </c>
      <c r="C15626" s="7" t="s">
        <v>27601</v>
      </c>
      <c r="I15626" s="64"/>
      <c r="J15626" s="65"/>
      <c r="K15626" s="10"/>
      <c r="L15626" s="21">
        <v>760.19195402298851</v>
      </c>
      <c r="M15626" s="68"/>
      <c r="N15626" s="4"/>
    </row>
    <row r="15627" spans="2:14">
      <c r="B15627" s="59" t="s">
        <v>27602</v>
      </c>
      <c r="C15627" s="7" t="s">
        <v>27603</v>
      </c>
      <c r="I15627" s="64"/>
      <c r="J15627" s="65"/>
      <c r="K15627" s="10"/>
      <c r="L15627" s="21">
        <v>283.6764367816092</v>
      </c>
      <c r="M15627" s="68"/>
      <c r="N15627" s="4"/>
    </row>
    <row r="15628" spans="2:14">
      <c r="B15628" s="59" t="s">
        <v>27604</v>
      </c>
      <c r="C15628" s="7" t="s">
        <v>27605</v>
      </c>
      <c r="I15628" s="64"/>
      <c r="J15628" s="65"/>
      <c r="K15628" s="10"/>
      <c r="L15628" s="21">
        <v>1539.6678160919539</v>
      </c>
      <c r="M15628" s="68"/>
      <c r="N15628" s="4"/>
    </row>
    <row r="15629" spans="2:14">
      <c r="B15629" s="59" t="s">
        <v>27606</v>
      </c>
      <c r="C15629" s="7" t="s">
        <v>27607</v>
      </c>
      <c r="I15629" s="64"/>
      <c r="J15629" s="65"/>
      <c r="K15629" s="10"/>
      <c r="L15629" s="21">
        <v>1244.8270114942527</v>
      </c>
      <c r="M15629" s="68"/>
      <c r="N15629" s="4"/>
    </row>
    <row r="15630" spans="2:14">
      <c r="B15630" s="59" t="s">
        <v>27608</v>
      </c>
      <c r="C15630" s="7" t="s">
        <v>27609</v>
      </c>
      <c r="I15630" s="64"/>
      <c r="J15630" s="65"/>
      <c r="K15630" s="10"/>
      <c r="L15630" s="21">
        <v>716.54942528735637</v>
      </c>
      <c r="M15630" s="68"/>
      <c r="N15630" s="4"/>
    </row>
    <row r="15631" spans="2:14">
      <c r="B15631" s="59" t="s">
        <v>27610</v>
      </c>
      <c r="C15631" s="7" t="s">
        <v>27611</v>
      </c>
      <c r="I15631" s="64"/>
      <c r="J15631" s="65"/>
      <c r="K15631" s="10"/>
      <c r="L15631" s="21">
        <v>1011.8977011494253</v>
      </c>
      <c r="M15631" s="68"/>
      <c r="N15631" s="4"/>
    </row>
    <row r="15632" spans="2:14">
      <c r="B15632" s="59" t="s">
        <v>27612</v>
      </c>
      <c r="C15632" s="7" t="s">
        <v>27613</v>
      </c>
      <c r="I15632" s="64"/>
      <c r="J15632" s="65"/>
      <c r="K15632" s="10"/>
      <c r="L15632" s="21">
        <v>1582.2954022988506</v>
      </c>
      <c r="M15632" s="68"/>
      <c r="N15632" s="4"/>
    </row>
    <row r="15633" spans="2:14">
      <c r="B15633" s="59" t="s">
        <v>27614</v>
      </c>
      <c r="C15633" s="7" t="s">
        <v>27615</v>
      </c>
      <c r="I15633" s="64"/>
      <c r="J15633" s="65"/>
      <c r="K15633" s="10"/>
      <c r="L15633" s="21">
        <v>1860.3896551724138</v>
      </c>
      <c r="M15633" s="68"/>
      <c r="N15633" s="4"/>
    </row>
    <row r="15634" spans="2:14">
      <c r="B15634" s="59" t="s">
        <v>27616</v>
      </c>
      <c r="C15634" s="7" t="s">
        <v>27617</v>
      </c>
      <c r="I15634" s="64"/>
      <c r="J15634" s="65"/>
      <c r="K15634" s="10"/>
      <c r="L15634" s="21">
        <v>541.97931034482758</v>
      </c>
      <c r="M15634" s="68"/>
      <c r="N15634" s="4"/>
    </row>
    <row r="15635" spans="2:14">
      <c r="B15635" s="59" t="s">
        <v>27618</v>
      </c>
      <c r="C15635" s="7" t="s">
        <v>27619</v>
      </c>
      <c r="I15635" s="64"/>
      <c r="J15635" s="65"/>
      <c r="K15635" s="10"/>
      <c r="L15635" s="21">
        <v>541.97931034482758</v>
      </c>
      <c r="M15635" s="68"/>
      <c r="N15635" s="4"/>
    </row>
    <row r="15636" spans="2:14">
      <c r="B15636" s="59" t="s">
        <v>27620</v>
      </c>
      <c r="C15636" s="7" t="s">
        <v>27621</v>
      </c>
      <c r="I15636" s="64"/>
      <c r="J15636" s="65"/>
      <c r="K15636" s="10"/>
      <c r="L15636" s="21">
        <v>577.50229885057479</v>
      </c>
      <c r="M15636" s="68"/>
      <c r="N15636" s="4"/>
    </row>
    <row r="15637" spans="2:14">
      <c r="B15637" s="59" t="s">
        <v>27622</v>
      </c>
      <c r="C15637" s="7" t="s">
        <v>27623</v>
      </c>
      <c r="I15637" s="64"/>
      <c r="J15637" s="65"/>
      <c r="K15637" s="10"/>
      <c r="L15637" s="21">
        <v>327.31896551724134</v>
      </c>
      <c r="M15637" s="68"/>
      <c r="N15637" s="4"/>
    </row>
    <row r="15638" spans="2:14">
      <c r="B15638" s="59" t="s">
        <v>27624</v>
      </c>
      <c r="C15638" s="7" t="s">
        <v>27625</v>
      </c>
      <c r="I15638" s="64"/>
      <c r="J15638" s="65"/>
      <c r="K15638" s="10"/>
      <c r="L15638" s="21">
        <v>409.52931034482759</v>
      </c>
      <c r="M15638" s="68"/>
      <c r="N15638" s="4"/>
    </row>
    <row r="15639" spans="2:14">
      <c r="B15639" s="59" t="s">
        <v>27626</v>
      </c>
      <c r="C15639" s="7" t="s">
        <v>27627</v>
      </c>
      <c r="I15639" s="64"/>
      <c r="J15639" s="65"/>
      <c r="K15639" s="10"/>
      <c r="L15639" s="21">
        <v>1545.7574712643677</v>
      </c>
      <c r="M15639" s="68"/>
      <c r="N15639" s="4"/>
    </row>
    <row r="15640" spans="2:14">
      <c r="B15640" s="59" t="s">
        <v>27628</v>
      </c>
      <c r="C15640" s="7" t="s">
        <v>27629</v>
      </c>
      <c r="I15640" s="64"/>
      <c r="J15640" s="65"/>
      <c r="K15640" s="10"/>
      <c r="L15640" s="21">
        <v>1303.1862068965518</v>
      </c>
      <c r="M15640" s="68"/>
      <c r="N15640" s="4"/>
    </row>
    <row r="15641" spans="2:14">
      <c r="B15641" s="59" t="s">
        <v>27630</v>
      </c>
      <c r="C15641" s="7" t="s">
        <v>27631</v>
      </c>
      <c r="I15641" s="64"/>
      <c r="J15641" s="65"/>
      <c r="K15641" s="10"/>
      <c r="L15641" s="21">
        <v>516.60574712643677</v>
      </c>
      <c r="M15641" s="68"/>
      <c r="N15641" s="4"/>
    </row>
    <row r="15642" spans="2:14">
      <c r="B15642" s="59" t="s">
        <v>27632</v>
      </c>
      <c r="C15642" s="7" t="s">
        <v>27633</v>
      </c>
      <c r="I15642" s="64"/>
      <c r="J15642" s="65"/>
      <c r="K15642" s="10"/>
      <c r="L15642" s="21">
        <v>812.46149425287354</v>
      </c>
      <c r="M15642" s="68"/>
      <c r="N15642" s="4"/>
    </row>
    <row r="15643" spans="2:14">
      <c r="B15643" s="59" t="s">
        <v>27634</v>
      </c>
      <c r="C15643" s="7" t="s">
        <v>27635</v>
      </c>
      <c r="I15643" s="64"/>
      <c r="J15643" s="65"/>
      <c r="K15643" s="10"/>
      <c r="L15643" s="21">
        <v>321.73678160919542</v>
      </c>
      <c r="M15643" s="68"/>
      <c r="N15643" s="4"/>
    </row>
    <row r="15644" spans="2:14">
      <c r="B15644" s="59" t="s">
        <v>27636</v>
      </c>
      <c r="C15644" s="7" t="s">
        <v>27637</v>
      </c>
      <c r="I15644" s="64"/>
      <c r="J15644" s="65"/>
      <c r="K15644" s="10"/>
      <c r="L15644" s="21">
        <v>1786.2988505747126</v>
      </c>
      <c r="M15644" s="68"/>
      <c r="N15644" s="4"/>
    </row>
    <row r="15645" spans="2:14">
      <c r="B15645" s="59" t="s">
        <v>27638</v>
      </c>
      <c r="C15645" s="7" t="s">
        <v>27639</v>
      </c>
      <c r="I15645" s="64"/>
      <c r="J15645" s="65"/>
      <c r="K15645" s="10"/>
      <c r="L15645" s="21">
        <v>1420.4120689655172</v>
      </c>
      <c r="M15645" s="68"/>
      <c r="N15645" s="4"/>
    </row>
    <row r="15646" spans="2:14">
      <c r="B15646" s="59" t="s">
        <v>27640</v>
      </c>
      <c r="C15646" s="7" t="s">
        <v>27641</v>
      </c>
      <c r="I15646" s="64"/>
      <c r="J15646" s="65"/>
      <c r="K15646" s="10"/>
      <c r="L15646" s="21">
        <v>653.62298850574723</v>
      </c>
      <c r="M15646" s="68"/>
      <c r="N15646" s="4"/>
    </row>
    <row r="15647" spans="2:14">
      <c r="B15647" s="59" t="s">
        <v>27642</v>
      </c>
      <c r="C15647" s="7" t="s">
        <v>27643</v>
      </c>
      <c r="I15647" s="64"/>
      <c r="J15647" s="65"/>
      <c r="K15647" s="10"/>
      <c r="L15647" s="21">
        <v>1028.1367816091954</v>
      </c>
      <c r="M15647" s="68"/>
      <c r="N15647" s="4"/>
    </row>
    <row r="15648" spans="2:14">
      <c r="B15648" s="59" t="s">
        <v>27644</v>
      </c>
      <c r="C15648" s="7" t="s">
        <v>27645</v>
      </c>
      <c r="I15648" s="64"/>
      <c r="J15648" s="65"/>
      <c r="K15648" s="10"/>
      <c r="L15648" s="21">
        <v>416.12643678160924</v>
      </c>
      <c r="M15648" s="68"/>
      <c r="N15648" s="4"/>
    </row>
    <row r="15649" spans="2:14">
      <c r="B15649" s="59" t="s">
        <v>27646</v>
      </c>
      <c r="C15649" s="7" t="s">
        <v>27647</v>
      </c>
      <c r="I15649" s="64"/>
      <c r="J15649" s="65"/>
      <c r="K15649" s="10"/>
      <c r="L15649" s="21">
        <v>651.08563218390805</v>
      </c>
      <c r="M15649" s="68"/>
      <c r="N15649" s="4"/>
    </row>
    <row r="15650" spans="2:14">
      <c r="B15650" s="59" t="s">
        <v>27648</v>
      </c>
      <c r="C15650" s="7" t="s">
        <v>27649</v>
      </c>
      <c r="I15650" s="64"/>
      <c r="J15650" s="65"/>
      <c r="K15650" s="10"/>
      <c r="L15650" s="21">
        <v>651.08563218390805</v>
      </c>
      <c r="M15650" s="68"/>
      <c r="N15650" s="4"/>
    </row>
    <row r="15651" spans="2:14">
      <c r="B15651" s="59" t="s">
        <v>27650</v>
      </c>
      <c r="C15651" s="7" t="s">
        <v>27651</v>
      </c>
      <c r="I15651" s="64"/>
      <c r="J15651" s="65"/>
      <c r="K15651" s="10"/>
      <c r="L15651" s="21">
        <v>696.2505747126437</v>
      </c>
      <c r="M15651" s="68"/>
      <c r="N15651" s="4"/>
    </row>
    <row r="15652" spans="2:14">
      <c r="B15652" s="59" t="s">
        <v>27652</v>
      </c>
      <c r="C15652" s="7" t="s">
        <v>27653</v>
      </c>
      <c r="I15652" s="64"/>
      <c r="J15652" s="65"/>
      <c r="K15652" s="10"/>
      <c r="L15652" s="21">
        <v>727.71379310344832</v>
      </c>
      <c r="M15652" s="68"/>
      <c r="N15652" s="4"/>
    </row>
    <row r="15653" spans="2:14">
      <c r="B15653" s="59" t="s">
        <v>27654</v>
      </c>
      <c r="C15653" s="7" t="s">
        <v>27655</v>
      </c>
      <c r="I15653" s="64"/>
      <c r="J15653" s="65"/>
      <c r="K15653" s="10"/>
      <c r="L15653" s="21">
        <v>1341.7540229885058</v>
      </c>
      <c r="M15653" s="68"/>
      <c r="N15653" s="4"/>
    </row>
    <row r="15654" spans="2:14">
      <c r="B15654" s="59" t="s">
        <v>27656</v>
      </c>
      <c r="C15654" s="7" t="s">
        <v>27657</v>
      </c>
      <c r="I15654" s="64"/>
      <c r="J15654" s="65"/>
      <c r="K15654" s="10"/>
      <c r="L15654" s="21">
        <v>651.08563218390805</v>
      </c>
      <c r="M15654" s="68"/>
      <c r="N15654" s="4"/>
    </row>
    <row r="15655" spans="2:14">
      <c r="B15655" s="59" t="s">
        <v>27658</v>
      </c>
      <c r="C15655" s="7" t="s">
        <v>27659</v>
      </c>
      <c r="I15655" s="64"/>
      <c r="J15655" s="65"/>
      <c r="K15655" s="10"/>
      <c r="L15655" s="21">
        <v>1794.9258620689654</v>
      </c>
      <c r="M15655" s="68"/>
      <c r="N15655" s="4"/>
    </row>
    <row r="15656" spans="2:14">
      <c r="B15656" s="59" t="s">
        <v>27660</v>
      </c>
      <c r="C15656" s="7" t="s">
        <v>27661</v>
      </c>
      <c r="I15656" s="64"/>
      <c r="J15656" s="65"/>
      <c r="K15656" s="10"/>
      <c r="L15656" s="21">
        <v>889.59712643678165</v>
      </c>
      <c r="M15656" s="68"/>
      <c r="N15656" s="4"/>
    </row>
    <row r="15657" spans="2:14">
      <c r="B15657" s="59" t="s">
        <v>27662</v>
      </c>
      <c r="C15657" s="7" t="s">
        <v>27663</v>
      </c>
      <c r="I15657" s="64"/>
      <c r="J15657" s="65"/>
      <c r="K15657" s="10"/>
      <c r="L15657" s="21">
        <v>416.12643678160924</v>
      </c>
      <c r="M15657" s="68"/>
      <c r="N15657" s="4"/>
    </row>
    <row r="15658" spans="2:14">
      <c r="B15658" s="59" t="s">
        <v>27664</v>
      </c>
      <c r="C15658" s="7" t="s">
        <v>27665</v>
      </c>
      <c r="I15658" s="64"/>
      <c r="J15658" s="65"/>
      <c r="K15658" s="10"/>
      <c r="L15658" s="21">
        <v>1990.8097701149425</v>
      </c>
      <c r="M15658" s="68"/>
      <c r="N15658" s="4"/>
    </row>
    <row r="15659" spans="2:14">
      <c r="B15659" s="59" t="s">
        <v>27666</v>
      </c>
      <c r="C15659" s="7" t="s">
        <v>27667</v>
      </c>
      <c r="I15659" s="64"/>
      <c r="J15659" s="65"/>
      <c r="K15659" s="10"/>
      <c r="L15659" s="21">
        <v>1499.0701149425288</v>
      </c>
      <c r="M15659" s="68"/>
      <c r="N15659" s="4"/>
    </row>
    <row r="15660" spans="2:14">
      <c r="B15660" s="59" t="s">
        <v>27668</v>
      </c>
      <c r="C15660" s="7" t="s">
        <v>27669</v>
      </c>
      <c r="I15660" s="64"/>
      <c r="J15660" s="65"/>
      <c r="K15660" s="10"/>
      <c r="L15660" s="21">
        <v>881.98505747126433</v>
      </c>
      <c r="M15660" s="68"/>
      <c r="N15660" s="4"/>
    </row>
    <row r="15661" spans="2:14">
      <c r="B15661" s="59" t="s">
        <v>27670</v>
      </c>
      <c r="C15661" s="7" t="s">
        <v>27671</v>
      </c>
      <c r="I15661" s="64"/>
      <c r="J15661" s="65"/>
      <c r="K15661" s="10"/>
      <c r="L15661" s="21">
        <v>1204.7367816091955</v>
      </c>
      <c r="M15661" s="68"/>
      <c r="N15661" s="4"/>
    </row>
    <row r="15662" spans="2:14">
      <c r="B15662" s="59" t="s">
        <v>27672</v>
      </c>
      <c r="C15662" s="7" t="s">
        <v>27673</v>
      </c>
      <c r="I15662" s="64"/>
      <c r="J15662" s="65"/>
      <c r="K15662" s="10"/>
      <c r="L15662" s="21">
        <v>549.08390804597707</v>
      </c>
      <c r="M15662" s="68"/>
      <c r="N15662" s="4"/>
    </row>
    <row r="15663" spans="2:14">
      <c r="B15663" s="59" t="s">
        <v>27674</v>
      </c>
      <c r="C15663" s="7" t="s">
        <v>27675</v>
      </c>
      <c r="I15663" s="64"/>
      <c r="J15663" s="65"/>
      <c r="K15663" s="10"/>
      <c r="L15663" s="21">
        <v>1728.4471264367817</v>
      </c>
      <c r="M15663" s="68"/>
      <c r="N15663" s="4"/>
    </row>
    <row r="15664" spans="2:14">
      <c r="B15664" s="59" t="s">
        <v>27676</v>
      </c>
      <c r="C15664" s="7" t="s">
        <v>27677</v>
      </c>
      <c r="I15664" s="64"/>
      <c r="J15664" s="65"/>
      <c r="K15664" s="10"/>
      <c r="L15664" s="21">
        <v>1420.4120689655172</v>
      </c>
      <c r="M15664" s="68"/>
      <c r="N15664" s="4"/>
    </row>
    <row r="15665" spans="2:14">
      <c r="B15665" s="59" t="s">
        <v>27678</v>
      </c>
      <c r="C15665" s="7" t="s">
        <v>27679</v>
      </c>
      <c r="I15665" s="64"/>
      <c r="J15665" s="65"/>
      <c r="K15665" s="10"/>
      <c r="L15665" s="21">
        <v>794.19252873563221</v>
      </c>
      <c r="M15665" s="68"/>
      <c r="N15665" s="4"/>
    </row>
    <row r="15666" spans="2:14">
      <c r="B15666" s="59" t="s">
        <v>27680</v>
      </c>
      <c r="C15666" s="7" t="s">
        <v>27681</v>
      </c>
      <c r="I15666" s="64"/>
      <c r="J15666" s="65"/>
      <c r="K15666" s="10"/>
      <c r="L15666" s="21">
        <v>1084.4660919540229</v>
      </c>
      <c r="M15666" s="68"/>
      <c r="N15666" s="4"/>
    </row>
    <row r="15667" spans="2:14">
      <c r="B15667" s="59" t="s">
        <v>27682</v>
      </c>
      <c r="C15667" s="7" t="s">
        <v>27683</v>
      </c>
      <c r="I15667" s="64"/>
      <c r="J15667" s="65"/>
      <c r="K15667" s="10"/>
      <c r="L15667" s="21">
        <v>2221.709195402299</v>
      </c>
      <c r="M15667" s="68"/>
      <c r="N15667" s="4"/>
    </row>
    <row r="15668" spans="2:14">
      <c r="B15668" s="59" t="s">
        <v>27684</v>
      </c>
      <c r="C15668" s="7" t="s">
        <v>27685</v>
      </c>
      <c r="I15668" s="64"/>
      <c r="J15668" s="65"/>
      <c r="K15668" s="10"/>
      <c r="L15668" s="21">
        <v>1545.25</v>
      </c>
      <c r="M15668" s="68"/>
      <c r="N15668" s="4"/>
    </row>
    <row r="15669" spans="2:14">
      <c r="B15669" s="59" t="s">
        <v>27686</v>
      </c>
      <c r="C15669" s="7" t="s">
        <v>27687</v>
      </c>
      <c r="I15669" s="64"/>
      <c r="J15669" s="65"/>
      <c r="K15669" s="10"/>
      <c r="L15669" s="21">
        <v>962.16551724137935</v>
      </c>
      <c r="M15669" s="68"/>
      <c r="N15669" s="4"/>
    </row>
    <row r="15670" spans="2:14">
      <c r="B15670" s="59" t="s">
        <v>27688</v>
      </c>
      <c r="C15670" s="7" t="s">
        <v>27689</v>
      </c>
      <c r="I15670" s="64"/>
      <c r="J15670" s="65"/>
      <c r="K15670" s="10"/>
      <c r="L15670" s="21">
        <v>1313.8431034482758</v>
      </c>
      <c r="M15670" s="68"/>
      <c r="N15670" s="4"/>
    </row>
    <row r="15671" spans="2:14">
      <c r="B15671" s="59" t="s">
        <v>27690</v>
      </c>
      <c r="C15671" s="7" t="s">
        <v>27691</v>
      </c>
      <c r="I15671" s="64"/>
      <c r="J15671" s="65"/>
      <c r="K15671" s="10"/>
      <c r="L15671" s="21">
        <v>1265.1258620689655</v>
      </c>
      <c r="M15671" s="68"/>
      <c r="N15671" s="4"/>
    </row>
    <row r="15672" spans="2:14">
      <c r="B15672" s="59" t="s">
        <v>27692</v>
      </c>
      <c r="C15672" s="7" t="s">
        <v>27693</v>
      </c>
      <c r="I15672" s="64"/>
      <c r="J15672" s="65"/>
      <c r="K15672" s="10"/>
      <c r="L15672" s="21">
        <v>574.96494252873561</v>
      </c>
      <c r="M15672" s="68"/>
      <c r="N15672" s="4"/>
    </row>
    <row r="15673" spans="2:14">
      <c r="B15673" s="59" t="s">
        <v>27694</v>
      </c>
      <c r="C15673" s="7" t="s">
        <v>27695</v>
      </c>
      <c r="I15673" s="64"/>
      <c r="J15673" s="65"/>
      <c r="K15673" s="10"/>
      <c r="L15673" s="21">
        <v>592.72643678160921</v>
      </c>
      <c r="M15673" s="68"/>
      <c r="N15673" s="4"/>
    </row>
    <row r="15674" spans="2:14">
      <c r="B15674" s="59" t="s">
        <v>27696</v>
      </c>
      <c r="C15674" s="7" t="s">
        <v>27697</v>
      </c>
      <c r="I15674" s="64"/>
      <c r="J15674" s="65"/>
      <c r="K15674" s="10"/>
      <c r="L15674" s="21">
        <v>775.41609195402293</v>
      </c>
      <c r="M15674" s="68"/>
      <c r="N15674" s="4"/>
    </row>
    <row r="15675" spans="2:14">
      <c r="B15675" s="59" t="s">
        <v>27698</v>
      </c>
      <c r="C15675" s="7" t="s">
        <v>27697</v>
      </c>
      <c r="I15675" s="64"/>
      <c r="J15675" s="65"/>
      <c r="K15675" s="10"/>
      <c r="L15675" s="21">
        <v>799.26724137931035</v>
      </c>
      <c r="M15675" s="68"/>
      <c r="N15675" s="4"/>
    </row>
    <row r="15676" spans="2:14">
      <c r="B15676" s="59" t="s">
        <v>27699</v>
      </c>
      <c r="C15676" s="7" t="s">
        <v>27700</v>
      </c>
      <c r="I15676" s="64"/>
      <c r="J15676" s="65"/>
      <c r="K15676" s="10"/>
      <c r="L15676" s="21">
        <v>2004.0040229885058</v>
      </c>
      <c r="M15676" s="68"/>
      <c r="N15676" s="4"/>
    </row>
    <row r="15677" spans="2:14">
      <c r="B15677" s="59" t="s">
        <v>27701</v>
      </c>
      <c r="C15677" s="7" t="s">
        <v>27702</v>
      </c>
      <c r="I15677" s="64"/>
      <c r="J15677" s="65"/>
      <c r="K15677" s="10"/>
      <c r="L15677" s="21">
        <v>1505.6672413793103</v>
      </c>
      <c r="M15677" s="68"/>
      <c r="N15677" s="4"/>
    </row>
    <row r="15678" spans="2:14">
      <c r="B15678" s="59" t="s">
        <v>27703</v>
      </c>
      <c r="C15678" s="7" t="s">
        <v>27704</v>
      </c>
      <c r="I15678" s="64"/>
      <c r="J15678" s="65"/>
      <c r="K15678" s="10"/>
      <c r="L15678" s="21">
        <v>860.67126436781609</v>
      </c>
      <c r="M15678" s="68"/>
      <c r="N15678" s="4"/>
    </row>
    <row r="15679" spans="2:14">
      <c r="B15679" s="59" t="s">
        <v>27705</v>
      </c>
      <c r="C15679" s="7" t="s">
        <v>27706</v>
      </c>
      <c r="I15679" s="64"/>
      <c r="J15679" s="65"/>
      <c r="K15679" s="10"/>
      <c r="L15679" s="21">
        <v>1271.7229885057473</v>
      </c>
      <c r="M15679" s="68"/>
      <c r="N15679" s="4"/>
    </row>
    <row r="15680" spans="2:14">
      <c r="B15680" s="59" t="s">
        <v>27707</v>
      </c>
      <c r="C15680" s="7" t="s">
        <v>27708</v>
      </c>
      <c r="I15680" s="64"/>
      <c r="J15680" s="65"/>
      <c r="K15680" s="10"/>
      <c r="L15680" s="21">
        <v>2453.1160919540234</v>
      </c>
      <c r="M15680" s="68"/>
      <c r="N15680" s="4"/>
    </row>
    <row r="15681" spans="2:14">
      <c r="B15681" s="59" t="s">
        <v>27709</v>
      </c>
      <c r="C15681" s="7" t="s">
        <v>27710</v>
      </c>
      <c r="I15681" s="64"/>
      <c r="J15681" s="65"/>
      <c r="K15681" s="10"/>
      <c r="L15681" s="21">
        <v>1041.8385057471264</v>
      </c>
      <c r="M15681" s="68"/>
      <c r="N15681" s="4"/>
    </row>
    <row r="15682" spans="2:14">
      <c r="B15682" s="59" t="s">
        <v>27711</v>
      </c>
      <c r="C15682" s="7" t="s">
        <v>27712</v>
      </c>
      <c r="I15682" s="64"/>
      <c r="J15682" s="65"/>
      <c r="K15682" s="10"/>
      <c r="L15682" s="21">
        <v>1590.4149425287358</v>
      </c>
      <c r="M15682" s="68"/>
      <c r="N15682" s="4"/>
    </row>
    <row r="15683" spans="2:14">
      <c r="B15683" s="59" t="s">
        <v>27713</v>
      </c>
      <c r="C15683" s="7" t="s">
        <v>27714</v>
      </c>
      <c r="I15683" s="64"/>
      <c r="J15683" s="65"/>
      <c r="K15683" s="10"/>
      <c r="L15683" s="21">
        <v>1536.6229885057471</v>
      </c>
      <c r="M15683" s="68"/>
      <c r="N15683" s="4"/>
    </row>
    <row r="15684" spans="2:14">
      <c r="B15684" s="59" t="s">
        <v>27715</v>
      </c>
      <c r="C15684" s="7" t="s">
        <v>27716</v>
      </c>
      <c r="I15684" s="64"/>
      <c r="J15684" s="65"/>
      <c r="K15684" s="10"/>
      <c r="L15684" s="21">
        <v>1390.9787356321838</v>
      </c>
      <c r="M15684" s="68"/>
      <c r="N15684" s="4"/>
    </row>
    <row r="15685" spans="2:14">
      <c r="B15685" s="59" t="s">
        <v>27717</v>
      </c>
      <c r="C15685" s="7" t="s">
        <v>27718</v>
      </c>
      <c r="I15685" s="64"/>
      <c r="J15685" s="65"/>
      <c r="K15685" s="10"/>
      <c r="L15685" s="21">
        <v>1475.2189655172413</v>
      </c>
      <c r="M15685" s="68"/>
      <c r="N15685" s="4"/>
    </row>
    <row r="15686" spans="2:14">
      <c r="B15686" s="59" t="s">
        <v>27719</v>
      </c>
      <c r="C15686" s="7" t="s">
        <v>27720</v>
      </c>
      <c r="I15686" s="64"/>
      <c r="J15686" s="65"/>
      <c r="K15686" s="10"/>
      <c r="L15686" s="21">
        <v>1519.8764367816093</v>
      </c>
      <c r="M15686" s="68"/>
      <c r="N15686" s="4"/>
    </row>
    <row r="15687" spans="2:14">
      <c r="B15687" s="59" t="s">
        <v>27721</v>
      </c>
      <c r="C15687" s="7" t="s">
        <v>27722</v>
      </c>
      <c r="I15687" s="64"/>
      <c r="J15687" s="65"/>
      <c r="K15687" s="10"/>
      <c r="L15687" s="21">
        <v>1341.7540229885058</v>
      </c>
      <c r="M15687" s="68"/>
      <c r="N15687" s="4"/>
    </row>
    <row r="15688" spans="2:14">
      <c r="B15688" s="59" t="s">
        <v>27723</v>
      </c>
      <c r="C15688" s="7" t="s">
        <v>27724</v>
      </c>
      <c r="I15688" s="64"/>
      <c r="J15688" s="65"/>
      <c r="K15688" s="10"/>
      <c r="L15688" s="21">
        <v>2608.9097701149421</v>
      </c>
      <c r="M15688" s="68"/>
      <c r="N15688" s="4"/>
    </row>
    <row r="15689" spans="2:14">
      <c r="B15689" s="59" t="s">
        <v>27725</v>
      </c>
      <c r="C15689" s="7" t="s">
        <v>27726</v>
      </c>
      <c r="I15689" s="64"/>
      <c r="J15689" s="65"/>
      <c r="K15689" s="10"/>
      <c r="L15689" s="21">
        <v>1590.4149425287358</v>
      </c>
      <c r="M15689" s="68"/>
      <c r="N15689" s="4"/>
    </row>
    <row r="15690" spans="2:14">
      <c r="B15690" s="59" t="s">
        <v>27727</v>
      </c>
      <c r="C15690" s="7" t="s">
        <v>27728</v>
      </c>
      <c r="I15690" s="64"/>
      <c r="J15690" s="65"/>
      <c r="K15690" s="10"/>
      <c r="L15690" s="21">
        <v>3291.4586206896552</v>
      </c>
      <c r="M15690" s="68"/>
      <c r="N15690" s="4"/>
    </row>
    <row r="15691" spans="2:14">
      <c r="B15691" s="59" t="s">
        <v>27729</v>
      </c>
      <c r="C15691" s="7" t="s">
        <v>27730</v>
      </c>
      <c r="I15691" s="64"/>
      <c r="J15691" s="65"/>
      <c r="K15691" s="10"/>
      <c r="L15691" s="21">
        <v>1748.7459770114945</v>
      </c>
      <c r="M15691" s="68"/>
      <c r="N15691" s="4"/>
    </row>
    <row r="15692" spans="2:14">
      <c r="B15692" s="59" t="s">
        <v>27731</v>
      </c>
      <c r="C15692" s="7" t="s">
        <v>27732</v>
      </c>
      <c r="I15692" s="64"/>
      <c r="J15692" s="65"/>
      <c r="K15692" s="10"/>
      <c r="L15692" s="21">
        <v>11661.182183908046</v>
      </c>
      <c r="M15692" s="68"/>
      <c r="N15692" s="4"/>
    </row>
    <row r="15693" spans="2:14">
      <c r="B15693" s="59" t="s">
        <v>27733</v>
      </c>
      <c r="C15693" s="7" t="s">
        <v>27734</v>
      </c>
      <c r="I15693" s="64"/>
      <c r="J15693" s="65"/>
      <c r="K15693" s="10"/>
      <c r="L15693" s="21">
        <v>3979.5896551724136</v>
      </c>
      <c r="M15693" s="68"/>
      <c r="N15693" s="4"/>
    </row>
    <row r="15694" spans="2:14">
      <c r="B15694" s="59" t="s">
        <v>27735</v>
      </c>
      <c r="C15694" s="7" t="s">
        <v>27736</v>
      </c>
      <c r="I15694" s="64"/>
      <c r="J15694" s="65"/>
      <c r="K15694" s="10"/>
      <c r="L15694" s="21">
        <v>4400.790804597701</v>
      </c>
      <c r="M15694" s="68"/>
      <c r="N15694" s="4"/>
    </row>
    <row r="15695" spans="2:14">
      <c r="B15695" s="59" t="s">
        <v>27737</v>
      </c>
      <c r="C15695" s="7" t="s">
        <v>27738</v>
      </c>
      <c r="I15695" s="64"/>
      <c r="J15695" s="65"/>
      <c r="K15695" s="10"/>
      <c r="L15695" s="21">
        <v>4733.184482758621</v>
      </c>
      <c r="M15695" s="68"/>
      <c r="N15695" s="4"/>
    </row>
    <row r="15696" spans="2:14">
      <c r="B15696" s="59" t="s">
        <v>27739</v>
      </c>
      <c r="C15696" s="7" t="s">
        <v>27740</v>
      </c>
      <c r="I15696" s="64"/>
      <c r="J15696" s="65"/>
      <c r="K15696" s="10"/>
      <c r="L15696" s="21">
        <v>5675.0511494252878</v>
      </c>
      <c r="M15696" s="68"/>
      <c r="N15696" s="4"/>
    </row>
    <row r="15697" spans="2:14">
      <c r="B15697" s="59" t="s">
        <v>27741</v>
      </c>
      <c r="C15697" s="7" t="s">
        <v>27742</v>
      </c>
      <c r="I15697" s="64"/>
      <c r="J15697" s="65"/>
      <c r="K15697" s="10"/>
      <c r="L15697" s="21">
        <v>4278.9977011494257</v>
      </c>
      <c r="M15697" s="68"/>
      <c r="N15697" s="4"/>
    </row>
    <row r="15698" spans="2:14">
      <c r="B15698" s="59" t="s">
        <v>27743</v>
      </c>
      <c r="C15698" s="7" t="s">
        <v>27744</v>
      </c>
      <c r="I15698" s="64"/>
      <c r="J15698" s="65"/>
      <c r="K15698" s="10"/>
      <c r="L15698" s="21">
        <v>4644.3770114942527</v>
      </c>
      <c r="M15698" s="68"/>
      <c r="N15698" s="4"/>
    </row>
    <row r="15699" spans="2:14">
      <c r="B15699" s="59" t="s">
        <v>27745</v>
      </c>
      <c r="C15699" s="7" t="s">
        <v>27746</v>
      </c>
      <c r="I15699" s="64"/>
      <c r="J15699" s="65"/>
      <c r="K15699" s="10"/>
      <c r="L15699" s="21">
        <v>4398.253448275862</v>
      </c>
      <c r="M15699" s="68"/>
      <c r="N15699" s="4"/>
    </row>
    <row r="15700" spans="2:14">
      <c r="B15700" s="59" t="s">
        <v>27747</v>
      </c>
      <c r="C15700" s="7" t="s">
        <v>27748</v>
      </c>
      <c r="I15700" s="64"/>
      <c r="J15700" s="65"/>
      <c r="K15700" s="10"/>
      <c r="L15700" s="21">
        <v>5898.3385057471269</v>
      </c>
      <c r="M15700" s="68"/>
      <c r="N15700" s="4"/>
    </row>
    <row r="15701" spans="2:14">
      <c r="B15701" s="59" t="s">
        <v>27749</v>
      </c>
      <c r="C15701" s="7" t="s">
        <v>27750</v>
      </c>
      <c r="I15701" s="64"/>
      <c r="J15701" s="65"/>
      <c r="K15701" s="10"/>
      <c r="L15701" s="21">
        <v>2769.7781609195399</v>
      </c>
      <c r="M15701" s="68"/>
      <c r="N15701" s="4"/>
    </row>
    <row r="15702" spans="2:14">
      <c r="B15702" s="59" t="s">
        <v>27751</v>
      </c>
      <c r="C15702" s="7" t="s">
        <v>27752</v>
      </c>
      <c r="I15702" s="64"/>
      <c r="J15702" s="65"/>
      <c r="K15702" s="10"/>
      <c r="L15702" s="21">
        <v>3073.2459770114942</v>
      </c>
      <c r="M15702" s="68"/>
      <c r="N15702" s="4"/>
    </row>
    <row r="15703" spans="2:14">
      <c r="B15703" s="59" t="s">
        <v>27753</v>
      </c>
      <c r="C15703" s="7" t="s">
        <v>27754</v>
      </c>
      <c r="I15703" s="64"/>
      <c r="J15703" s="65"/>
      <c r="K15703" s="10"/>
      <c r="L15703" s="21">
        <v>3334.0862068965521</v>
      </c>
      <c r="M15703" s="68"/>
      <c r="N15703" s="4"/>
    </row>
    <row r="15704" spans="2:14">
      <c r="B15704" s="59" t="s">
        <v>27755</v>
      </c>
      <c r="C15704" s="7" t="s">
        <v>27756</v>
      </c>
      <c r="I15704" s="64"/>
      <c r="J15704" s="65"/>
      <c r="K15704" s="10"/>
      <c r="L15704" s="21">
        <v>3860.841379310345</v>
      </c>
      <c r="M15704" s="68"/>
      <c r="N15704" s="4"/>
    </row>
    <row r="15705" spans="2:14">
      <c r="B15705" s="59" t="s">
        <v>27757</v>
      </c>
      <c r="C15705" s="7" t="s">
        <v>27758</v>
      </c>
      <c r="I15705" s="64"/>
      <c r="J15705" s="65"/>
      <c r="K15705" s="10"/>
      <c r="L15705" s="21">
        <v>5347.732183908046</v>
      </c>
      <c r="M15705" s="68"/>
      <c r="N15705" s="4"/>
    </row>
    <row r="15706" spans="2:14">
      <c r="B15706" s="59" t="s">
        <v>27759</v>
      </c>
      <c r="C15706" s="7" t="s">
        <v>27760</v>
      </c>
      <c r="I15706" s="64"/>
      <c r="J15706" s="65"/>
      <c r="K15706" s="10"/>
      <c r="L15706" s="21">
        <v>2702.7919540229886</v>
      </c>
      <c r="M15706" s="68"/>
      <c r="N15706" s="4"/>
    </row>
    <row r="15707" spans="2:14">
      <c r="B15707" s="59" t="s">
        <v>27761</v>
      </c>
      <c r="C15707" s="7" t="s">
        <v>27762</v>
      </c>
      <c r="I15707" s="64"/>
      <c r="J15707" s="65"/>
      <c r="K15707" s="10"/>
      <c r="L15707" s="21">
        <v>2997.1252873563217</v>
      </c>
      <c r="M15707" s="68"/>
      <c r="N15707" s="4"/>
    </row>
    <row r="15708" spans="2:14">
      <c r="B15708" s="59" t="s">
        <v>27763</v>
      </c>
      <c r="C15708" s="7" t="s">
        <v>27764</v>
      </c>
      <c r="I15708" s="64"/>
      <c r="J15708" s="65"/>
      <c r="K15708" s="10"/>
      <c r="L15708" s="21">
        <v>3290.9511494252874</v>
      </c>
      <c r="M15708" s="68"/>
      <c r="N15708" s="4"/>
    </row>
    <row r="15709" spans="2:14">
      <c r="B15709" s="59" t="s">
        <v>27765</v>
      </c>
      <c r="C15709" s="7" t="s">
        <v>27766</v>
      </c>
      <c r="I15709" s="64"/>
      <c r="J15709" s="65"/>
      <c r="K15709" s="10"/>
      <c r="L15709" s="21">
        <v>3775.5862068965521</v>
      </c>
      <c r="M15709" s="68"/>
      <c r="N15709" s="4"/>
    </row>
    <row r="15710" spans="2:14">
      <c r="B15710" s="59" t="s">
        <v>27767</v>
      </c>
      <c r="C15710" s="7" t="s">
        <v>27768</v>
      </c>
      <c r="I15710" s="64"/>
      <c r="J15710" s="65"/>
      <c r="K15710" s="10"/>
      <c r="L15710" s="21">
        <v>7294.8994252873563</v>
      </c>
      <c r="M15710" s="68"/>
      <c r="N15710" s="4"/>
    </row>
    <row r="15711" spans="2:14">
      <c r="B15711" s="59" t="s">
        <v>27769</v>
      </c>
      <c r="C15711" s="7" t="s">
        <v>27770</v>
      </c>
      <c r="I15711" s="64"/>
      <c r="J15711" s="65"/>
      <c r="K15711" s="10"/>
      <c r="L15711" s="21">
        <v>3449.7896551724139</v>
      </c>
      <c r="M15711" s="68"/>
      <c r="N15711" s="4"/>
    </row>
    <row r="15712" spans="2:14">
      <c r="B15712" s="59" t="s">
        <v>27771</v>
      </c>
      <c r="C15712" s="7" t="s">
        <v>27772</v>
      </c>
      <c r="I15712" s="64"/>
      <c r="J15712" s="65"/>
      <c r="K15712" s="10"/>
      <c r="L15712" s="21">
        <v>3839.0201149425288</v>
      </c>
      <c r="M15712" s="68"/>
      <c r="N15712" s="4"/>
    </row>
    <row r="15713" spans="2:14">
      <c r="B15713" s="59" t="s">
        <v>27773</v>
      </c>
      <c r="C15713" s="7" t="s">
        <v>27774</v>
      </c>
      <c r="I15713" s="64"/>
      <c r="J15713" s="65"/>
      <c r="K15713" s="10"/>
      <c r="L15713" s="21">
        <v>3812.124137931035</v>
      </c>
      <c r="M15713" s="68"/>
      <c r="N15713" s="4"/>
    </row>
    <row r="15714" spans="2:14">
      <c r="B15714" s="59" t="s">
        <v>27775</v>
      </c>
      <c r="C15714" s="7" t="s">
        <v>27776</v>
      </c>
      <c r="I15714" s="64"/>
      <c r="J15714" s="65"/>
      <c r="K15714" s="10"/>
      <c r="L15714" s="21">
        <v>5185.3413793103455</v>
      </c>
      <c r="M15714" s="68"/>
      <c r="N15714" s="4"/>
    </row>
    <row r="15715" spans="2:14">
      <c r="B15715" s="59" t="s">
        <v>27777</v>
      </c>
      <c r="C15715" s="7" t="s">
        <v>27778</v>
      </c>
      <c r="I15715" s="64"/>
      <c r="J15715" s="65"/>
      <c r="K15715" s="10"/>
      <c r="L15715" s="21">
        <v>7818.1022988505747</v>
      </c>
      <c r="M15715" s="68"/>
      <c r="N15715" s="4"/>
    </row>
    <row r="15716" spans="2:14">
      <c r="B15716" s="59" t="s">
        <v>27779</v>
      </c>
      <c r="C15716" s="7" t="s">
        <v>27780</v>
      </c>
      <c r="I15716" s="64"/>
      <c r="J15716" s="65"/>
      <c r="K15716" s="10"/>
      <c r="L15716" s="21">
        <v>3587.82183908046</v>
      </c>
      <c r="M15716" s="68"/>
      <c r="N15716" s="4"/>
    </row>
    <row r="15717" spans="2:14">
      <c r="B15717" s="59" t="s">
        <v>27781</v>
      </c>
      <c r="C15717" s="7" t="s">
        <v>27782</v>
      </c>
      <c r="I15717" s="64"/>
      <c r="J15717" s="65"/>
      <c r="K15717" s="10"/>
      <c r="L15717" s="21">
        <v>3918.6931034482759</v>
      </c>
      <c r="M15717" s="68"/>
      <c r="N15717" s="4"/>
    </row>
    <row r="15718" spans="2:14">
      <c r="B15718" s="59" t="s">
        <v>27783</v>
      </c>
      <c r="C15718" s="7" t="s">
        <v>27784</v>
      </c>
      <c r="I15718" s="64"/>
      <c r="J15718" s="65"/>
      <c r="K15718" s="10"/>
      <c r="L15718" s="21">
        <v>3762.8994252873563</v>
      </c>
      <c r="M15718" s="68"/>
      <c r="N15718" s="4"/>
    </row>
    <row r="15719" spans="2:14">
      <c r="B15719" s="59" t="s">
        <v>27785</v>
      </c>
      <c r="C15719" s="7" t="s">
        <v>27786</v>
      </c>
      <c r="I15719" s="64"/>
      <c r="J15719" s="65"/>
      <c r="K15719" s="10"/>
      <c r="L15719" s="21">
        <v>4599.7195402298848</v>
      </c>
      <c r="M15719" s="68"/>
      <c r="N15719" s="4"/>
    </row>
    <row r="15720" spans="2:14">
      <c r="B15720" s="59" t="s">
        <v>27787</v>
      </c>
      <c r="C15720" s="7" t="s">
        <v>27788</v>
      </c>
      <c r="I15720" s="64"/>
      <c r="J15720" s="65"/>
      <c r="K15720" s="10"/>
      <c r="L15720" s="21">
        <v>1462.5321839080459</v>
      </c>
      <c r="M15720" s="68"/>
      <c r="N15720" s="4"/>
    </row>
    <row r="15721" spans="2:14">
      <c r="B15721" s="59" t="s">
        <v>27789</v>
      </c>
      <c r="C15721" s="7" t="s">
        <v>27790</v>
      </c>
      <c r="I15721" s="64"/>
      <c r="J15721" s="65"/>
      <c r="K15721" s="10"/>
      <c r="L15721" s="21">
        <v>3438.6252873563217</v>
      </c>
      <c r="M15721" s="68"/>
      <c r="N15721" s="4"/>
    </row>
    <row r="15722" spans="2:14">
      <c r="B15722" s="59" t="s">
        <v>27791</v>
      </c>
      <c r="C15722" s="7" t="s">
        <v>27792</v>
      </c>
      <c r="I15722" s="64"/>
      <c r="J15722" s="65"/>
      <c r="K15722" s="10"/>
      <c r="L15722" s="21">
        <v>1890.8379310344828</v>
      </c>
      <c r="M15722" s="68"/>
      <c r="N15722" s="4"/>
    </row>
    <row r="15723" spans="2:14">
      <c r="B15723" s="59" t="s">
        <v>27793</v>
      </c>
      <c r="C15723" s="7" t="s">
        <v>27794</v>
      </c>
      <c r="I15723" s="64"/>
      <c r="J15723" s="65"/>
      <c r="K15723" s="10"/>
      <c r="L15723" s="21">
        <v>1771.0747126436781</v>
      </c>
      <c r="M15723" s="68"/>
      <c r="N15723" s="4"/>
    </row>
    <row r="15724" spans="2:14">
      <c r="B15724" s="59" t="s">
        <v>27795</v>
      </c>
      <c r="C15724" s="7" t="s">
        <v>27796</v>
      </c>
      <c r="I15724" s="64"/>
      <c r="J15724" s="65"/>
      <c r="K15724" s="10"/>
      <c r="L15724" s="21">
        <v>974.34482758620697</v>
      </c>
      <c r="M15724" s="68"/>
      <c r="N15724" s="4"/>
    </row>
    <row r="15725" spans="2:14">
      <c r="B15725" s="59" t="s">
        <v>27797</v>
      </c>
      <c r="C15725" s="7" t="s">
        <v>27798</v>
      </c>
      <c r="I15725" s="64"/>
      <c r="J15725" s="65"/>
      <c r="K15725" s="10"/>
      <c r="L15725" s="21">
        <v>2076.5724137931034</v>
      </c>
      <c r="M15725" s="68"/>
      <c r="N15725" s="4"/>
    </row>
    <row r="15726" spans="2:14">
      <c r="B15726" s="59" t="s">
        <v>27799</v>
      </c>
      <c r="C15726" s="7" t="s">
        <v>27800</v>
      </c>
      <c r="I15726" s="64"/>
      <c r="J15726" s="65"/>
      <c r="K15726" s="10"/>
      <c r="L15726" s="21">
        <v>1142.825287356322</v>
      </c>
      <c r="M15726" s="68"/>
      <c r="N15726" s="4"/>
    </row>
    <row r="15727" spans="2:14">
      <c r="B15727" s="59" t="s">
        <v>27801</v>
      </c>
      <c r="C15727" s="7" t="s">
        <v>27802</v>
      </c>
      <c r="I15727" s="64"/>
      <c r="J15727" s="65"/>
      <c r="K15727" s="10"/>
      <c r="L15727" s="21">
        <v>2382.5775862068967</v>
      </c>
      <c r="M15727" s="68"/>
      <c r="N15727" s="4"/>
    </row>
    <row r="15728" spans="2:14">
      <c r="B15728" s="59" t="s">
        <v>27803</v>
      </c>
      <c r="C15728" s="7" t="s">
        <v>27804</v>
      </c>
      <c r="I15728" s="64"/>
      <c r="J15728" s="65"/>
      <c r="K15728" s="10"/>
      <c r="L15728" s="21">
        <v>1310.290804597701</v>
      </c>
      <c r="M15728" s="68"/>
      <c r="N15728" s="4"/>
    </row>
    <row r="15729" spans="2:14">
      <c r="B15729" s="59" t="s">
        <v>27805</v>
      </c>
      <c r="C15729" s="7" t="s">
        <v>27806</v>
      </c>
      <c r="I15729" s="64"/>
      <c r="J15729" s="65"/>
      <c r="K15729" s="10"/>
      <c r="L15729" s="21">
        <v>3034.1706896551727</v>
      </c>
      <c r="M15729" s="68"/>
      <c r="N15729" s="4"/>
    </row>
    <row r="15730" spans="2:14">
      <c r="B15730" s="59" t="s">
        <v>27807</v>
      </c>
      <c r="C15730" s="7" t="s">
        <v>27808</v>
      </c>
      <c r="I15730" s="64"/>
      <c r="J15730" s="65"/>
      <c r="K15730" s="10"/>
      <c r="L15730" s="21">
        <v>1669.0729885057472</v>
      </c>
      <c r="M15730" s="68"/>
      <c r="N15730" s="4"/>
    </row>
    <row r="15731" spans="2:14">
      <c r="B15731" s="59" t="s">
        <v>27809</v>
      </c>
      <c r="C15731" s="7" t="s">
        <v>27810</v>
      </c>
      <c r="I15731" s="64"/>
      <c r="J15731" s="65"/>
      <c r="K15731" s="10"/>
      <c r="L15731" s="21">
        <v>2064.3931034482757</v>
      </c>
      <c r="M15731" s="68"/>
      <c r="N15731" s="4"/>
    </row>
    <row r="15732" spans="2:14">
      <c r="B15732" s="59" t="s">
        <v>27811</v>
      </c>
      <c r="C15732" s="7" t="s">
        <v>27812</v>
      </c>
      <c r="I15732" s="64"/>
      <c r="J15732" s="65"/>
      <c r="K15732" s="10"/>
      <c r="L15732" s="21">
        <v>3752.75</v>
      </c>
      <c r="M15732" s="68"/>
      <c r="N15732" s="4"/>
    </row>
    <row r="15733" spans="2:14">
      <c r="B15733" s="59" t="s">
        <v>27813</v>
      </c>
      <c r="C15733" s="7" t="s">
        <v>27814</v>
      </c>
      <c r="I15733" s="64"/>
      <c r="J15733" s="65"/>
      <c r="K15733" s="10"/>
      <c r="L15733" s="21">
        <v>1715.7603448275863</v>
      </c>
      <c r="M15733" s="68"/>
      <c r="N15733" s="4"/>
    </row>
    <row r="15734" spans="2:14">
      <c r="B15734" s="59" t="s">
        <v>27815</v>
      </c>
      <c r="C15734" s="7" t="s">
        <v>27816</v>
      </c>
      <c r="I15734" s="64"/>
      <c r="J15734" s="65"/>
      <c r="K15734" s="10"/>
      <c r="L15734" s="21">
        <v>1139.2729885057472</v>
      </c>
      <c r="M15734" s="68"/>
      <c r="N15734" s="4"/>
    </row>
    <row r="15735" spans="2:14">
      <c r="B15735" s="59" t="s">
        <v>27817</v>
      </c>
      <c r="C15735" s="7" t="s">
        <v>27818</v>
      </c>
      <c r="I15735" s="64"/>
      <c r="J15735" s="65"/>
      <c r="K15735" s="10"/>
      <c r="L15735" s="21">
        <v>2260.2770114942527</v>
      </c>
      <c r="M15735" s="68"/>
      <c r="N15735" s="4"/>
    </row>
    <row r="15736" spans="2:14">
      <c r="B15736" s="59" t="s">
        <v>27819</v>
      </c>
      <c r="C15736" s="7" t="s">
        <v>27820</v>
      </c>
      <c r="I15736" s="64"/>
      <c r="J15736" s="65"/>
      <c r="K15736" s="10"/>
      <c r="L15736" s="21">
        <v>1242.7971264367816</v>
      </c>
      <c r="M15736" s="68"/>
      <c r="N15736" s="4"/>
    </row>
    <row r="15737" spans="2:14">
      <c r="B15737" s="59" t="s">
        <v>27821</v>
      </c>
      <c r="C15737" s="7" t="s">
        <v>27822</v>
      </c>
      <c r="I15737" s="64"/>
      <c r="J15737" s="65"/>
      <c r="K15737" s="10"/>
      <c r="L15737" s="21">
        <v>2030.3925287356321</v>
      </c>
      <c r="M15737" s="68"/>
      <c r="N15737" s="4"/>
    </row>
    <row r="15738" spans="2:14">
      <c r="B15738" s="59" t="s">
        <v>27823</v>
      </c>
      <c r="C15738" s="7" t="s">
        <v>27824</v>
      </c>
      <c r="I15738" s="64"/>
      <c r="J15738" s="65"/>
      <c r="K15738" s="10"/>
      <c r="L15738" s="21">
        <v>1347.3362068965519</v>
      </c>
      <c r="M15738" s="68"/>
      <c r="N15738" s="4"/>
    </row>
    <row r="15739" spans="2:14">
      <c r="B15739" s="59" t="s">
        <v>27825</v>
      </c>
      <c r="C15739" s="7" t="s">
        <v>27826</v>
      </c>
      <c r="I15739" s="64"/>
      <c r="J15739" s="65"/>
      <c r="K15739" s="10"/>
      <c r="L15739" s="21">
        <v>3716.2120689655171</v>
      </c>
      <c r="M15739" s="68"/>
      <c r="N15739" s="4"/>
    </row>
    <row r="15740" spans="2:14">
      <c r="B15740" s="59" t="s">
        <v>27827</v>
      </c>
      <c r="C15740" s="7" t="s">
        <v>27828</v>
      </c>
      <c r="I15740" s="64"/>
      <c r="J15740" s="65"/>
      <c r="K15740" s="10"/>
      <c r="L15740" s="21">
        <v>1755.343103448276</v>
      </c>
      <c r="M15740" s="68"/>
      <c r="N15740" s="4"/>
    </row>
    <row r="15741" spans="2:14">
      <c r="B15741" s="59" t="s">
        <v>27829</v>
      </c>
      <c r="C15741" s="7" t="s">
        <v>27830</v>
      </c>
      <c r="I15741" s="64"/>
      <c r="J15741" s="65"/>
      <c r="K15741" s="10"/>
      <c r="L15741" s="21">
        <v>4067.382183908046</v>
      </c>
      <c r="M15741" s="68"/>
      <c r="N15741" s="4"/>
    </row>
    <row r="15742" spans="2:14">
      <c r="B15742" s="59" t="s">
        <v>27831</v>
      </c>
      <c r="C15742" s="7" t="s">
        <v>27832</v>
      </c>
      <c r="I15742" s="64"/>
      <c r="J15742" s="65"/>
      <c r="K15742" s="10"/>
      <c r="L15742" s="21">
        <v>2237.4408045977011</v>
      </c>
      <c r="M15742" s="68"/>
      <c r="N15742" s="4"/>
    </row>
    <row r="15743" spans="2:14">
      <c r="B15743" s="59" t="s">
        <v>27833</v>
      </c>
      <c r="C15743" s="7" t="s">
        <v>27834</v>
      </c>
      <c r="I15743" s="64"/>
      <c r="J15743" s="65"/>
      <c r="K15743" s="10"/>
      <c r="L15743" s="21">
        <v>2539.8936781609195</v>
      </c>
      <c r="M15743" s="68"/>
      <c r="N15743" s="4"/>
    </row>
    <row r="15744" spans="2:14">
      <c r="B15744" s="59" t="s">
        <v>27835</v>
      </c>
      <c r="C15744" s="7" t="s">
        <v>27836</v>
      </c>
      <c r="I15744" s="64"/>
      <c r="J15744" s="65"/>
      <c r="K15744" s="10"/>
      <c r="L15744" s="21">
        <v>1397.0683908045976</v>
      </c>
      <c r="M15744" s="68"/>
      <c r="N15744" s="4"/>
    </row>
    <row r="15745" spans="2:14">
      <c r="B15745" s="59" t="s">
        <v>27837</v>
      </c>
      <c r="C15745" s="7" t="s">
        <v>27838</v>
      </c>
      <c r="I15745" s="64"/>
      <c r="J15745" s="65"/>
      <c r="K15745" s="10"/>
      <c r="L15745" s="21">
        <v>2663.209195402299</v>
      </c>
      <c r="M15745" s="68"/>
      <c r="N15745" s="4"/>
    </row>
    <row r="15746" spans="2:14">
      <c r="B15746" s="59" t="s">
        <v>27839</v>
      </c>
      <c r="C15746" s="7" t="s">
        <v>27840</v>
      </c>
      <c r="I15746" s="64"/>
      <c r="J15746" s="65"/>
      <c r="K15746" s="10"/>
      <c r="L15746" s="21">
        <v>1465.069540229885</v>
      </c>
      <c r="M15746" s="68"/>
      <c r="N15746" s="4"/>
    </row>
    <row r="15747" spans="2:14">
      <c r="B15747" s="59" t="s">
        <v>27841</v>
      </c>
      <c r="C15747" s="7" t="s">
        <v>27842</v>
      </c>
      <c r="I15747" s="64"/>
      <c r="J15747" s="65"/>
      <c r="K15747" s="10"/>
      <c r="L15747" s="21">
        <v>2761.1511494252877</v>
      </c>
      <c r="M15747" s="68"/>
      <c r="N15747" s="4"/>
    </row>
    <row r="15748" spans="2:14">
      <c r="B15748" s="59" t="s">
        <v>27843</v>
      </c>
      <c r="C15748" s="7" t="s">
        <v>27844</v>
      </c>
      <c r="I15748" s="64"/>
      <c r="J15748" s="65"/>
      <c r="K15748" s="10"/>
      <c r="L15748" s="21">
        <v>1533.0706896551726</v>
      </c>
      <c r="M15748" s="68"/>
      <c r="N15748" s="4"/>
    </row>
    <row r="15749" spans="2:14">
      <c r="B15749" s="59" t="s">
        <v>27845</v>
      </c>
      <c r="C15749" s="7" t="s">
        <v>27826</v>
      </c>
      <c r="I15749" s="64"/>
      <c r="J15749" s="65"/>
      <c r="K15749" s="10"/>
      <c r="L15749" s="21">
        <v>4648.4367816091954</v>
      </c>
      <c r="M15749" s="68"/>
      <c r="N15749" s="4"/>
    </row>
    <row r="15750" spans="2:14">
      <c r="B15750" s="59" t="s">
        <v>27846</v>
      </c>
      <c r="C15750" s="7" t="s">
        <v>27847</v>
      </c>
      <c r="I15750" s="64"/>
      <c r="J15750" s="65"/>
      <c r="K15750" s="10"/>
      <c r="L15750" s="21">
        <v>1940.5701149425288</v>
      </c>
      <c r="M15750" s="68"/>
      <c r="N15750" s="4"/>
    </row>
    <row r="15751" spans="2:14">
      <c r="B15751" s="59" t="s">
        <v>38148</v>
      </c>
      <c r="C15751" s="7" t="s">
        <v>40322</v>
      </c>
      <c r="I15751" s="64"/>
      <c r="J15751" s="65"/>
      <c r="K15751" s="10"/>
      <c r="L15751" s="21">
        <v>1425.9942528735633</v>
      </c>
      <c r="M15751" s="68"/>
      <c r="N15751" s="4"/>
    </row>
    <row r="15752" spans="2:14">
      <c r="B15752" s="59" t="s">
        <v>27848</v>
      </c>
      <c r="C15752" s="7" t="s">
        <v>27849</v>
      </c>
      <c r="I15752" s="64"/>
      <c r="J15752" s="65"/>
      <c r="K15752" s="10"/>
      <c r="L15752" s="21">
        <v>1917.7339080459769</v>
      </c>
      <c r="M15752" s="68"/>
      <c r="N15752" s="4"/>
    </row>
    <row r="15753" spans="2:14">
      <c r="B15753" s="59" t="s">
        <v>27850</v>
      </c>
      <c r="C15753" s="7" t="s">
        <v>27851</v>
      </c>
      <c r="I15753" s="64"/>
      <c r="J15753" s="65"/>
      <c r="K15753" s="10"/>
      <c r="L15753" s="21">
        <v>1114.914367816092</v>
      </c>
      <c r="M15753" s="68"/>
      <c r="N15753" s="4"/>
    </row>
    <row r="15754" spans="2:14">
      <c r="B15754" s="59" t="s">
        <v>27852</v>
      </c>
      <c r="C15754" s="7" t="s">
        <v>27853</v>
      </c>
      <c r="I15754" s="64"/>
      <c r="J15754" s="65"/>
      <c r="K15754" s="10"/>
      <c r="L15754" s="21">
        <v>2914.914942528736</v>
      </c>
      <c r="M15754" s="68"/>
      <c r="N15754" s="4"/>
    </row>
    <row r="15755" spans="2:14">
      <c r="B15755" s="59" t="s">
        <v>27854</v>
      </c>
      <c r="C15755" s="7" t="s">
        <v>27855</v>
      </c>
      <c r="I15755" s="64"/>
      <c r="J15755" s="65"/>
      <c r="K15755" s="10"/>
      <c r="L15755" s="21">
        <v>1160.0793103448275</v>
      </c>
      <c r="M15755" s="68"/>
      <c r="N15755" s="4"/>
    </row>
    <row r="15756" spans="2:14">
      <c r="B15756" s="59" t="s">
        <v>27856</v>
      </c>
      <c r="C15756" s="7" t="s">
        <v>27857</v>
      </c>
      <c r="I15756" s="64"/>
      <c r="J15756" s="65"/>
      <c r="K15756" s="10"/>
      <c r="L15756" s="21">
        <v>873.86551724137939</v>
      </c>
      <c r="M15756" s="68"/>
      <c r="N15756" s="4"/>
    </row>
    <row r="15757" spans="2:14">
      <c r="B15757" s="59" t="s">
        <v>27858</v>
      </c>
      <c r="C15757" s="7" t="s">
        <v>27849</v>
      </c>
      <c r="I15757" s="64"/>
      <c r="J15757" s="65"/>
      <c r="K15757" s="10"/>
      <c r="L15757" s="21">
        <v>2493.2063218390804</v>
      </c>
      <c r="M15757" s="68"/>
      <c r="N15757" s="4"/>
    </row>
    <row r="15758" spans="2:14">
      <c r="B15758" s="59" t="s">
        <v>27859</v>
      </c>
      <c r="C15758" s="7" t="s">
        <v>27860</v>
      </c>
      <c r="I15758" s="64"/>
      <c r="J15758" s="65"/>
      <c r="K15758" s="10"/>
      <c r="L15758" s="21">
        <v>611.50287356321849</v>
      </c>
      <c r="M15758" s="68"/>
      <c r="N15758" s="4"/>
    </row>
    <row r="15759" spans="2:14">
      <c r="B15759" s="59" t="s">
        <v>27861</v>
      </c>
      <c r="C15759" s="7" t="s">
        <v>27862</v>
      </c>
      <c r="I15759" s="64"/>
      <c r="J15759" s="65"/>
      <c r="K15759" s="10"/>
      <c r="L15759" s="21">
        <v>1910.1218390804597</v>
      </c>
      <c r="M15759" s="68"/>
      <c r="N15759" s="4"/>
    </row>
    <row r="15760" spans="2:14">
      <c r="B15760" s="59" t="s">
        <v>27863</v>
      </c>
      <c r="C15760" s="7" t="s">
        <v>27864</v>
      </c>
      <c r="I15760" s="64"/>
      <c r="J15760" s="65"/>
      <c r="K15760" s="10"/>
      <c r="L15760" s="21">
        <v>1227.0655172413794</v>
      </c>
      <c r="M15760" s="68"/>
      <c r="N15760" s="4"/>
    </row>
    <row r="15761" spans="2:14">
      <c r="B15761" s="59" t="s">
        <v>27865</v>
      </c>
      <c r="C15761" s="7" t="s">
        <v>27866</v>
      </c>
      <c r="I15761" s="64"/>
      <c r="J15761" s="65"/>
      <c r="K15761" s="10"/>
      <c r="L15761" s="21">
        <v>3050.4097701149426</v>
      </c>
      <c r="M15761" s="68"/>
      <c r="N15761" s="4"/>
    </row>
    <row r="15762" spans="2:14">
      <c r="B15762" s="59" t="s">
        <v>27867</v>
      </c>
      <c r="C15762" s="7" t="s">
        <v>27868</v>
      </c>
      <c r="I15762" s="64"/>
      <c r="J15762" s="65"/>
      <c r="K15762" s="10"/>
      <c r="L15762" s="21">
        <v>1271.2155172413793</v>
      </c>
      <c r="M15762" s="68"/>
      <c r="N15762" s="4"/>
    </row>
    <row r="15763" spans="2:14">
      <c r="B15763" s="59" t="s">
        <v>27869</v>
      </c>
      <c r="C15763" s="7" t="s">
        <v>27870</v>
      </c>
      <c r="I15763" s="64"/>
      <c r="J15763" s="65"/>
      <c r="K15763" s="10"/>
      <c r="L15763" s="21">
        <v>955.06091954022986</v>
      </c>
      <c r="M15763" s="68"/>
      <c r="N15763" s="4"/>
    </row>
    <row r="15764" spans="2:14">
      <c r="B15764" s="59" t="s">
        <v>27871</v>
      </c>
      <c r="C15764" s="7" t="s">
        <v>27872</v>
      </c>
      <c r="I15764" s="64"/>
      <c r="J15764" s="65"/>
      <c r="K15764" s="10"/>
      <c r="L15764" s="21">
        <v>2608.9097701149421</v>
      </c>
      <c r="M15764" s="68"/>
      <c r="N15764" s="4"/>
    </row>
    <row r="15765" spans="2:14">
      <c r="B15765" s="59" t="s">
        <v>27873</v>
      </c>
      <c r="C15765" s="7" t="s">
        <v>27874</v>
      </c>
      <c r="I15765" s="64"/>
      <c r="J15765" s="65"/>
      <c r="K15765" s="10"/>
      <c r="L15765" s="21">
        <v>642.45862068965516</v>
      </c>
      <c r="M15765" s="68"/>
      <c r="N15765" s="4"/>
    </row>
    <row r="15766" spans="2:14">
      <c r="B15766" s="59" t="s">
        <v>27875</v>
      </c>
      <c r="C15766" s="7" t="s">
        <v>27876</v>
      </c>
      <c r="I15766" s="64"/>
      <c r="J15766" s="65"/>
      <c r="K15766" s="10"/>
      <c r="L15766" s="21">
        <v>2846.9137931034484</v>
      </c>
      <c r="M15766" s="68"/>
      <c r="N15766" s="4"/>
    </row>
    <row r="15767" spans="2:14">
      <c r="B15767" s="59" t="s">
        <v>27877</v>
      </c>
      <c r="C15767" s="7" t="s">
        <v>27878</v>
      </c>
      <c r="I15767" s="64"/>
      <c r="J15767" s="65"/>
      <c r="K15767" s="10"/>
      <c r="L15767" s="21">
        <v>1338.7091954022987</v>
      </c>
      <c r="M15767" s="68"/>
      <c r="N15767" s="4"/>
    </row>
    <row r="15768" spans="2:14">
      <c r="B15768" s="59" t="s">
        <v>27879</v>
      </c>
      <c r="C15768" s="7" t="s">
        <v>27880</v>
      </c>
      <c r="I15768" s="64"/>
      <c r="J15768" s="65"/>
      <c r="K15768" s="10"/>
      <c r="L15768" s="21">
        <v>3253.9057471264368</v>
      </c>
      <c r="M15768" s="68"/>
      <c r="N15768" s="4"/>
    </row>
    <row r="15769" spans="2:14">
      <c r="B15769" s="59" t="s">
        <v>27881</v>
      </c>
      <c r="C15769" s="7" t="s">
        <v>27882</v>
      </c>
      <c r="I15769" s="64"/>
      <c r="J15769" s="65"/>
      <c r="K15769" s="10"/>
      <c r="L15769" s="21">
        <v>1404.680459770115</v>
      </c>
      <c r="M15769" s="68"/>
      <c r="N15769" s="4"/>
    </row>
    <row r="15770" spans="2:14">
      <c r="B15770" s="59" t="s">
        <v>27883</v>
      </c>
      <c r="C15770" s="7" t="s">
        <v>27884</v>
      </c>
      <c r="I15770" s="64"/>
      <c r="J15770" s="65"/>
      <c r="K15770" s="10"/>
      <c r="L15770" s="21">
        <v>1004.7931034482758</v>
      </c>
      <c r="M15770" s="68"/>
      <c r="N15770" s="4"/>
    </row>
    <row r="15771" spans="2:14">
      <c r="B15771" s="59" t="s">
        <v>27885</v>
      </c>
      <c r="C15771" s="7" t="s">
        <v>27886</v>
      </c>
      <c r="I15771" s="64"/>
      <c r="J15771" s="65"/>
      <c r="K15771" s="10"/>
      <c r="L15771" s="21">
        <v>2782.9724137931034</v>
      </c>
      <c r="M15771" s="68"/>
      <c r="N15771" s="4"/>
    </row>
    <row r="15772" spans="2:14">
      <c r="B15772" s="59" t="s">
        <v>27887</v>
      </c>
      <c r="C15772" s="7" t="s">
        <v>27888</v>
      </c>
      <c r="I15772" s="64"/>
      <c r="J15772" s="65"/>
      <c r="K15772" s="10"/>
      <c r="L15772" s="21">
        <v>703.86264367816091</v>
      </c>
      <c r="M15772" s="68"/>
      <c r="N15772" s="4"/>
    </row>
    <row r="15773" spans="2:14">
      <c r="B15773" s="59" t="s">
        <v>38149</v>
      </c>
      <c r="C15773" s="7" t="s">
        <v>40323</v>
      </c>
      <c r="I15773" s="64"/>
      <c r="J15773" s="65"/>
      <c r="K15773" s="10"/>
      <c r="L15773" s="21">
        <v>7.1045977011494257</v>
      </c>
      <c r="M15773" s="68"/>
      <c r="N15773" s="4"/>
    </row>
    <row r="15774" spans="2:14">
      <c r="B15774" s="59" t="s">
        <v>38150</v>
      </c>
      <c r="C15774" s="7" t="s">
        <v>40324</v>
      </c>
      <c r="I15774" s="64"/>
      <c r="J15774" s="65"/>
      <c r="K15774" s="10"/>
      <c r="L15774" s="21">
        <v>7.1045977011494257</v>
      </c>
      <c r="M15774" s="68"/>
      <c r="N15774" s="4"/>
    </row>
    <row r="15775" spans="2:14">
      <c r="B15775" s="59" t="s">
        <v>38151</v>
      </c>
      <c r="C15775" s="7" t="s">
        <v>40325</v>
      </c>
      <c r="I15775" s="64"/>
      <c r="J15775" s="65"/>
      <c r="K15775" s="10"/>
      <c r="L15775" s="21">
        <v>11.671839080459771</v>
      </c>
      <c r="M15775" s="68"/>
      <c r="N15775" s="4"/>
    </row>
    <row r="15776" spans="2:14">
      <c r="B15776" s="59" t="s">
        <v>38152</v>
      </c>
      <c r="C15776" s="7" t="s">
        <v>40326</v>
      </c>
      <c r="I15776" s="64"/>
      <c r="J15776" s="65"/>
      <c r="K15776" s="10"/>
      <c r="L15776" s="21">
        <v>18.26896551724138</v>
      </c>
      <c r="M15776" s="68"/>
      <c r="N15776" s="4"/>
    </row>
    <row r="15777" spans="2:14">
      <c r="B15777" s="59" t="s">
        <v>38153</v>
      </c>
      <c r="C15777" s="7" t="s">
        <v>40327</v>
      </c>
      <c r="I15777" s="64"/>
      <c r="J15777" s="65"/>
      <c r="K15777" s="10"/>
      <c r="L15777" s="21">
        <v>18.26896551724138</v>
      </c>
      <c r="M15777" s="68"/>
      <c r="N15777" s="4"/>
    </row>
    <row r="15778" spans="2:14">
      <c r="B15778" s="59" t="s">
        <v>38154</v>
      </c>
      <c r="C15778" s="7" t="s">
        <v>40328</v>
      </c>
      <c r="I15778" s="64"/>
      <c r="J15778" s="65"/>
      <c r="K15778" s="10"/>
      <c r="L15778" s="21">
        <v>27.403448275862072</v>
      </c>
      <c r="M15778" s="68"/>
      <c r="N15778" s="4"/>
    </row>
    <row r="15779" spans="2:14">
      <c r="B15779" s="59" t="s">
        <v>38155</v>
      </c>
      <c r="C15779" s="7" t="s">
        <v>40329</v>
      </c>
      <c r="I15779" s="64"/>
      <c r="J15779" s="65"/>
      <c r="K15779" s="10"/>
      <c r="L15779" s="21">
        <v>67.493678160919544</v>
      </c>
      <c r="M15779" s="68"/>
      <c r="N15779" s="4"/>
    </row>
    <row r="15780" spans="2:14">
      <c r="B15780" s="59" t="s">
        <v>38156</v>
      </c>
      <c r="C15780" s="7" t="s">
        <v>40330</v>
      </c>
      <c r="I15780" s="64"/>
      <c r="J15780" s="65"/>
      <c r="K15780" s="10"/>
      <c r="L15780" s="21">
        <v>92.359770114942521</v>
      </c>
      <c r="M15780" s="68"/>
      <c r="N15780" s="4"/>
    </row>
    <row r="15781" spans="2:14">
      <c r="B15781" s="59" t="s">
        <v>38157</v>
      </c>
      <c r="C15781" s="7" t="s">
        <v>40331</v>
      </c>
      <c r="I15781" s="64"/>
      <c r="J15781" s="65"/>
      <c r="K15781" s="10"/>
      <c r="L15781" s="21">
        <v>49.732183908045982</v>
      </c>
      <c r="M15781" s="68"/>
      <c r="N15781" s="4"/>
    </row>
    <row r="15782" spans="2:14">
      <c r="B15782" s="59" t="s">
        <v>38158</v>
      </c>
      <c r="C15782" s="7" t="s">
        <v>40332</v>
      </c>
      <c r="I15782" s="64"/>
      <c r="J15782" s="65"/>
      <c r="K15782" s="10"/>
      <c r="L15782" s="21">
        <v>54.299425287356321</v>
      </c>
      <c r="M15782" s="68"/>
      <c r="N15782" s="4"/>
    </row>
    <row r="15783" spans="2:14">
      <c r="B15783" s="59" t="s">
        <v>38159</v>
      </c>
      <c r="C15783" s="7" t="s">
        <v>40333</v>
      </c>
      <c r="I15783" s="64"/>
      <c r="J15783" s="65"/>
      <c r="K15783" s="10"/>
      <c r="L15783" s="21">
        <v>70.031034482758614</v>
      </c>
      <c r="M15783" s="68"/>
      <c r="N15783" s="4"/>
    </row>
    <row r="15784" spans="2:14">
      <c r="B15784" s="59" t="s">
        <v>38160</v>
      </c>
      <c r="C15784" s="7" t="s">
        <v>40334</v>
      </c>
      <c r="I15784" s="64"/>
      <c r="J15784" s="65"/>
      <c r="K15784" s="10"/>
      <c r="L15784" s="21">
        <v>87.792528735632189</v>
      </c>
      <c r="M15784" s="68"/>
      <c r="N15784" s="4"/>
    </row>
    <row r="15785" spans="2:14">
      <c r="B15785" s="59" t="s">
        <v>38161</v>
      </c>
      <c r="C15785" s="7" t="s">
        <v>40335</v>
      </c>
      <c r="I15785" s="64"/>
      <c r="J15785" s="65"/>
      <c r="K15785" s="10"/>
      <c r="L15785" s="21">
        <v>130.92758620689654</v>
      </c>
      <c r="M15785" s="68"/>
      <c r="N15785" s="4"/>
    </row>
    <row r="15786" spans="2:14">
      <c r="B15786" s="59" t="s">
        <v>38162</v>
      </c>
      <c r="C15786" s="7" t="s">
        <v>40336</v>
      </c>
      <c r="I15786" s="64"/>
      <c r="J15786" s="65"/>
      <c r="K15786" s="10"/>
      <c r="L15786" s="21">
        <v>191.31666666666669</v>
      </c>
      <c r="M15786" s="68"/>
      <c r="N15786" s="4"/>
    </row>
    <row r="15787" spans="2:14">
      <c r="B15787" s="59" t="s">
        <v>38163</v>
      </c>
      <c r="C15787" s="7" t="s">
        <v>40337</v>
      </c>
      <c r="I15787" s="64"/>
      <c r="J15787" s="65"/>
      <c r="K15787" s="10"/>
      <c r="L15787" s="21">
        <v>333.40862068965515</v>
      </c>
      <c r="M15787" s="68"/>
      <c r="N15787" s="4"/>
    </row>
    <row r="15788" spans="2:14">
      <c r="B15788" s="59" t="s">
        <v>38164</v>
      </c>
      <c r="C15788" s="7" t="s">
        <v>40338</v>
      </c>
      <c r="I15788" s="64"/>
      <c r="J15788" s="65"/>
      <c r="K15788" s="10"/>
      <c r="L15788" s="21">
        <v>706.4</v>
      </c>
      <c r="M15788" s="68"/>
      <c r="N15788" s="4"/>
    </row>
    <row r="15789" spans="2:14">
      <c r="B15789" s="59" t="s">
        <v>38165</v>
      </c>
      <c r="C15789" s="7" t="s">
        <v>40339</v>
      </c>
      <c r="I15789" s="64"/>
      <c r="J15789" s="65"/>
      <c r="K15789" s="10"/>
      <c r="L15789" s="21">
        <v>2.5373563218390807</v>
      </c>
      <c r="M15789" s="68"/>
      <c r="N15789" s="4"/>
    </row>
    <row r="15790" spans="2:14">
      <c r="B15790" s="59" t="s">
        <v>38166</v>
      </c>
      <c r="C15790" s="7" t="s">
        <v>40340</v>
      </c>
      <c r="I15790" s="64"/>
      <c r="J15790" s="65"/>
      <c r="K15790" s="10"/>
      <c r="L15790" s="21">
        <v>2.5373563218390807</v>
      </c>
      <c r="M15790" s="68"/>
      <c r="N15790" s="4"/>
    </row>
    <row r="15791" spans="2:14">
      <c r="B15791" s="59" t="s">
        <v>38167</v>
      </c>
      <c r="C15791" s="7" t="s">
        <v>40341</v>
      </c>
      <c r="I15791" s="64"/>
      <c r="J15791" s="65"/>
      <c r="K15791" s="10"/>
      <c r="L15791" s="21">
        <v>4.567241379310345</v>
      </c>
      <c r="M15791" s="68"/>
      <c r="N15791" s="4"/>
    </row>
    <row r="15792" spans="2:14">
      <c r="B15792" s="59" t="s">
        <v>38168</v>
      </c>
      <c r="C15792" s="7" t="s">
        <v>40342</v>
      </c>
      <c r="I15792" s="64"/>
      <c r="J15792" s="65"/>
      <c r="K15792" s="10"/>
      <c r="L15792" s="21">
        <v>4.567241379310345</v>
      </c>
      <c r="M15792" s="68"/>
      <c r="N15792" s="4"/>
    </row>
    <row r="15793" spans="2:14">
      <c r="B15793" s="59" t="s">
        <v>38169</v>
      </c>
      <c r="C15793" s="7" t="s">
        <v>40343</v>
      </c>
      <c r="I15793" s="64"/>
      <c r="J15793" s="65"/>
      <c r="K15793" s="10"/>
      <c r="L15793" s="21">
        <v>9.13448275862069</v>
      </c>
      <c r="M15793" s="68"/>
      <c r="N15793" s="4"/>
    </row>
    <row r="15794" spans="2:14">
      <c r="B15794" s="59" t="s">
        <v>38170</v>
      </c>
      <c r="C15794" s="7" t="s">
        <v>40344</v>
      </c>
      <c r="I15794" s="64"/>
      <c r="J15794" s="65"/>
      <c r="K15794" s="10"/>
      <c r="L15794" s="21">
        <v>13.701724137931036</v>
      </c>
      <c r="M15794" s="68"/>
      <c r="N15794" s="4"/>
    </row>
    <row r="15795" spans="2:14">
      <c r="B15795" s="59" t="s">
        <v>38171</v>
      </c>
      <c r="C15795" s="7" t="s">
        <v>40345</v>
      </c>
      <c r="I15795" s="64"/>
      <c r="J15795" s="65"/>
      <c r="K15795" s="10"/>
      <c r="L15795" s="21">
        <v>29.433333333333334</v>
      </c>
      <c r="M15795" s="68"/>
      <c r="N15795" s="4"/>
    </row>
    <row r="15796" spans="2:14">
      <c r="B15796" s="59" t="s">
        <v>38172</v>
      </c>
      <c r="C15796" s="7" t="s">
        <v>40346</v>
      </c>
      <c r="I15796" s="64"/>
      <c r="J15796" s="65"/>
      <c r="K15796" s="10"/>
      <c r="L15796" s="21">
        <v>56.32931034482759</v>
      </c>
      <c r="M15796" s="68"/>
      <c r="N15796" s="4"/>
    </row>
    <row r="15797" spans="2:14">
      <c r="B15797" s="59" t="s">
        <v>27889</v>
      </c>
      <c r="C15797" s="7" t="s">
        <v>27890</v>
      </c>
      <c r="I15797" s="64"/>
      <c r="J15797" s="65"/>
      <c r="K15797" s="10"/>
      <c r="L15797" s="21">
        <v>755.62471264367821</v>
      </c>
      <c r="M15797" s="68"/>
      <c r="N15797" s="4"/>
    </row>
    <row r="15798" spans="2:14">
      <c r="B15798" s="59" t="s">
        <v>27891</v>
      </c>
      <c r="C15798" s="7" t="s">
        <v>27892</v>
      </c>
      <c r="I15798" s="64"/>
      <c r="J15798" s="65"/>
      <c r="K15798" s="10"/>
      <c r="L15798" s="21">
        <v>815.50632183908044</v>
      </c>
      <c r="M15798" s="68"/>
      <c r="N15798" s="4"/>
    </row>
    <row r="15799" spans="2:14">
      <c r="B15799" s="59" t="s">
        <v>27893</v>
      </c>
      <c r="C15799" s="7" t="s">
        <v>27894</v>
      </c>
      <c r="I15799" s="64"/>
      <c r="J15799" s="65"/>
      <c r="K15799" s="10"/>
      <c r="L15799" s="21">
        <v>215.16781609195402</v>
      </c>
      <c r="M15799" s="68"/>
      <c r="N15799" s="4"/>
    </row>
    <row r="15800" spans="2:14">
      <c r="B15800" s="59" t="s">
        <v>27895</v>
      </c>
      <c r="C15800" s="7" t="s">
        <v>27896</v>
      </c>
      <c r="I15800" s="64"/>
      <c r="J15800" s="65"/>
      <c r="K15800" s="10"/>
      <c r="L15800" s="21">
        <v>378.5735632183908</v>
      </c>
      <c r="M15800" s="68"/>
      <c r="N15800" s="4"/>
    </row>
    <row r="15801" spans="2:14">
      <c r="B15801" s="59" t="s">
        <v>27897</v>
      </c>
      <c r="C15801" s="7" t="s">
        <v>27898</v>
      </c>
      <c r="I15801" s="64"/>
      <c r="J15801" s="65"/>
      <c r="K15801" s="10"/>
      <c r="L15801" s="21">
        <v>604.398275862069</v>
      </c>
      <c r="M15801" s="68"/>
      <c r="N15801" s="4"/>
    </row>
    <row r="15802" spans="2:14">
      <c r="B15802" s="59" t="s">
        <v>27899</v>
      </c>
      <c r="C15802" s="7" t="s">
        <v>27900</v>
      </c>
      <c r="I15802" s="64"/>
      <c r="J15802" s="65"/>
      <c r="K15802" s="10"/>
      <c r="L15802" s="21">
        <v>776.93850574712644</v>
      </c>
      <c r="M15802" s="68"/>
      <c r="N15802" s="4"/>
    </row>
    <row r="15803" spans="2:14">
      <c r="B15803" s="59" t="s">
        <v>27901</v>
      </c>
      <c r="C15803" s="7" t="s">
        <v>27902</v>
      </c>
      <c r="I15803" s="64"/>
      <c r="J15803" s="65"/>
      <c r="K15803" s="10"/>
      <c r="L15803" s="21">
        <v>615.56264367816084</v>
      </c>
      <c r="M15803" s="68"/>
      <c r="N15803" s="4"/>
    </row>
    <row r="15804" spans="2:14">
      <c r="B15804" s="59" t="s">
        <v>27903</v>
      </c>
      <c r="C15804" s="7" t="s">
        <v>27904</v>
      </c>
      <c r="I15804" s="64"/>
      <c r="J15804" s="65"/>
      <c r="K15804" s="10"/>
      <c r="L15804" s="21">
        <v>4420.0747126436781</v>
      </c>
      <c r="M15804" s="68"/>
      <c r="N15804" s="4"/>
    </row>
    <row r="15805" spans="2:14">
      <c r="B15805" s="59" t="s">
        <v>27905</v>
      </c>
      <c r="C15805" s="7" t="s">
        <v>27906</v>
      </c>
      <c r="I15805" s="64"/>
      <c r="J15805" s="65"/>
      <c r="K15805" s="10"/>
      <c r="L15805" s="21">
        <v>1493.9954022988506</v>
      </c>
      <c r="M15805" s="68"/>
      <c r="N15805" s="4"/>
    </row>
    <row r="15806" spans="2:14">
      <c r="B15806" s="59" t="s">
        <v>27907</v>
      </c>
      <c r="C15806" s="7" t="s">
        <v>27908</v>
      </c>
      <c r="I15806" s="64"/>
      <c r="J15806" s="65"/>
      <c r="K15806" s="10"/>
      <c r="L15806" s="21">
        <v>3237.1591954022988</v>
      </c>
      <c r="M15806" s="68"/>
      <c r="N15806" s="4"/>
    </row>
    <row r="15807" spans="2:14">
      <c r="B15807" s="59" t="s">
        <v>27909</v>
      </c>
      <c r="C15807" s="7" t="s">
        <v>27910</v>
      </c>
      <c r="I15807" s="64"/>
      <c r="J15807" s="65"/>
      <c r="K15807" s="10"/>
      <c r="L15807" s="21">
        <v>1913.6741379310345</v>
      </c>
      <c r="M15807" s="68"/>
      <c r="N15807" s="4"/>
    </row>
    <row r="15808" spans="2:14">
      <c r="B15808" s="59" t="s">
        <v>27911</v>
      </c>
      <c r="C15808" s="7" t="s">
        <v>27912</v>
      </c>
      <c r="I15808" s="64"/>
      <c r="J15808" s="65"/>
      <c r="K15808" s="10"/>
      <c r="L15808" s="21">
        <v>4187.1454022988501</v>
      </c>
      <c r="M15808" s="68"/>
      <c r="N15808" s="4"/>
    </row>
    <row r="15809" spans="2:14">
      <c r="B15809" s="59" t="s">
        <v>27913</v>
      </c>
      <c r="C15809" s="7" t="s">
        <v>27914</v>
      </c>
      <c r="I15809" s="64"/>
      <c r="J15809" s="65"/>
      <c r="K15809" s="10"/>
      <c r="L15809" s="21">
        <v>4585.0028735632186</v>
      </c>
      <c r="M15809" s="68"/>
      <c r="N15809" s="4"/>
    </row>
    <row r="15810" spans="2:14">
      <c r="B15810" s="59" t="s">
        <v>27915</v>
      </c>
      <c r="C15810" s="7" t="s">
        <v>27916</v>
      </c>
      <c r="I15810" s="64"/>
      <c r="J15810" s="65"/>
      <c r="K15810" s="10"/>
      <c r="L15810" s="21">
        <v>1015.45</v>
      </c>
      <c r="M15810" s="68"/>
      <c r="N15810" s="4"/>
    </row>
    <row r="15811" spans="2:14">
      <c r="B15811" s="59" t="s">
        <v>27917</v>
      </c>
      <c r="C15811" s="7" t="s">
        <v>27918</v>
      </c>
      <c r="I15811" s="64"/>
      <c r="J15811" s="65"/>
      <c r="K15811" s="10"/>
      <c r="L15811" s="21">
        <v>1508.7120689655173</v>
      </c>
      <c r="M15811" s="68"/>
      <c r="N15811" s="4"/>
    </row>
    <row r="15812" spans="2:14">
      <c r="B15812" s="59" t="s">
        <v>27919</v>
      </c>
      <c r="C15812" s="7" t="s">
        <v>27920</v>
      </c>
      <c r="I15812" s="64"/>
      <c r="J15812" s="65"/>
      <c r="K15812" s="10"/>
      <c r="L15812" s="21">
        <v>2111.5879310344826</v>
      </c>
      <c r="M15812" s="68"/>
      <c r="N15812" s="4"/>
    </row>
    <row r="15813" spans="2:14">
      <c r="B15813" s="59" t="s">
        <v>27921</v>
      </c>
      <c r="C15813" s="7" t="s">
        <v>27922</v>
      </c>
      <c r="I15813" s="64"/>
      <c r="J15813" s="65"/>
      <c r="K15813" s="10"/>
      <c r="L15813" s="21">
        <v>2638.3431034482755</v>
      </c>
      <c r="M15813" s="68"/>
      <c r="N15813" s="4"/>
    </row>
    <row r="15814" spans="2:14">
      <c r="B15814" s="59" t="s">
        <v>27923</v>
      </c>
      <c r="C15814" s="7" t="s">
        <v>27924</v>
      </c>
      <c r="I15814" s="64"/>
      <c r="J15814" s="65"/>
      <c r="K15814" s="10"/>
      <c r="L15814" s="21">
        <v>1008.8528735632184</v>
      </c>
      <c r="M15814" s="68"/>
      <c r="N15814" s="4"/>
    </row>
    <row r="15815" spans="2:14">
      <c r="B15815" s="59" t="s">
        <v>27925</v>
      </c>
      <c r="C15815" s="7" t="s">
        <v>27926</v>
      </c>
      <c r="I15815" s="64"/>
      <c r="J15815" s="65"/>
      <c r="K15815" s="10"/>
      <c r="L15815" s="21">
        <v>1511.7568965517241</v>
      </c>
      <c r="M15815" s="68"/>
      <c r="N15815" s="4"/>
    </row>
    <row r="15816" spans="2:14">
      <c r="B15816" s="59" t="s">
        <v>27927</v>
      </c>
      <c r="C15816" s="7" t="s">
        <v>27928</v>
      </c>
      <c r="I15816" s="64"/>
      <c r="J15816" s="65"/>
      <c r="K15816" s="10"/>
      <c r="L15816" s="21">
        <v>2130.8718390804597</v>
      </c>
      <c r="M15816" s="68"/>
      <c r="N15816" s="4"/>
    </row>
    <row r="15817" spans="2:14">
      <c r="B15817" s="59" t="s">
        <v>27929</v>
      </c>
      <c r="C15817" s="7" t="s">
        <v>27930</v>
      </c>
      <c r="I15817" s="64"/>
      <c r="J15817" s="65"/>
      <c r="K15817" s="10"/>
      <c r="L15817" s="21">
        <v>2769.7781609195399</v>
      </c>
      <c r="M15817" s="68"/>
      <c r="N15817" s="4"/>
    </row>
    <row r="15818" spans="2:14">
      <c r="B15818" s="59" t="s">
        <v>27931</v>
      </c>
      <c r="C15818" s="7" t="s">
        <v>27932</v>
      </c>
      <c r="I15818" s="64"/>
      <c r="J15818" s="65"/>
      <c r="K15818" s="10"/>
      <c r="L15818" s="21">
        <v>2927.6017241379309</v>
      </c>
      <c r="M15818" s="68"/>
      <c r="N15818" s="4"/>
    </row>
    <row r="15819" spans="2:14">
      <c r="B15819" s="59" t="s">
        <v>27933</v>
      </c>
      <c r="C15819" s="7" t="s">
        <v>27934</v>
      </c>
      <c r="I15819" s="64"/>
      <c r="J15819" s="65"/>
      <c r="K15819" s="10"/>
      <c r="L15819" s="21">
        <v>52.777011494252868</v>
      </c>
      <c r="M15819" s="68"/>
      <c r="N15819" s="4"/>
    </row>
    <row r="15820" spans="2:14">
      <c r="B15820" s="59" t="s">
        <v>27935</v>
      </c>
      <c r="C15820" s="7" t="s">
        <v>27936</v>
      </c>
      <c r="I15820" s="64"/>
      <c r="J15820" s="65"/>
      <c r="K15820" s="10"/>
      <c r="L15820" s="21">
        <v>78.658045977011497</v>
      </c>
      <c r="M15820" s="68"/>
      <c r="N15820" s="4"/>
    </row>
    <row r="15821" spans="2:14">
      <c r="B15821" s="59" t="s">
        <v>27937</v>
      </c>
      <c r="C15821" s="7" t="s">
        <v>27938</v>
      </c>
      <c r="I15821" s="64"/>
      <c r="J15821" s="65"/>
      <c r="K15821" s="10"/>
      <c r="L15821" s="21">
        <v>101.49425287356321</v>
      </c>
      <c r="M15821" s="68"/>
      <c r="N15821" s="4"/>
    </row>
    <row r="15822" spans="2:14">
      <c r="B15822" s="59" t="s">
        <v>27939</v>
      </c>
      <c r="C15822" s="7" t="s">
        <v>27940</v>
      </c>
      <c r="I15822" s="64"/>
      <c r="J15822" s="65"/>
      <c r="K15822" s="10"/>
      <c r="L15822" s="21">
        <v>126.86781609195403</v>
      </c>
      <c r="M15822" s="68"/>
      <c r="N15822" s="4"/>
    </row>
    <row r="15823" spans="2:14">
      <c r="B15823" s="59" t="s">
        <v>27941</v>
      </c>
      <c r="C15823" s="7" t="s">
        <v>27942</v>
      </c>
      <c r="I15823" s="64"/>
      <c r="J15823" s="65"/>
      <c r="K15823" s="10"/>
      <c r="L15823" s="21">
        <v>2346.0396551724139</v>
      </c>
      <c r="M15823" s="68"/>
      <c r="N15823" s="4"/>
    </row>
    <row r="15824" spans="2:14">
      <c r="B15824" s="59" t="s">
        <v>27943</v>
      </c>
      <c r="C15824" s="7" t="s">
        <v>27944</v>
      </c>
      <c r="I15824" s="64"/>
      <c r="J15824" s="65"/>
      <c r="K15824" s="10"/>
      <c r="L15824" s="21">
        <v>32888.197701149424</v>
      </c>
      <c r="M15824" s="68"/>
      <c r="N15824" s="4"/>
    </row>
    <row r="15825" spans="2:14">
      <c r="B15825" s="59" t="s">
        <v>38173</v>
      </c>
      <c r="C15825" s="7" t="s">
        <v>40347</v>
      </c>
      <c r="I15825" s="64"/>
      <c r="J15825" s="65"/>
      <c r="K15825" s="10"/>
      <c r="L15825" s="21">
        <v>53830.014367816097</v>
      </c>
      <c r="M15825" s="68"/>
      <c r="N15825" s="4"/>
    </row>
    <row r="15826" spans="2:14">
      <c r="B15826" s="59" t="s">
        <v>27945</v>
      </c>
      <c r="C15826" s="7" t="s">
        <v>27946</v>
      </c>
      <c r="I15826" s="64"/>
      <c r="J15826" s="65"/>
      <c r="K15826" s="10"/>
      <c r="L15826" s="21">
        <v>5011.4056034482765</v>
      </c>
      <c r="M15826" s="68"/>
      <c r="N15826" s="4"/>
    </row>
    <row r="15827" spans="2:14">
      <c r="B15827" s="59" t="s">
        <v>27947</v>
      </c>
      <c r="C15827" s="7" t="s">
        <v>27948</v>
      </c>
      <c r="I15827" s="64"/>
      <c r="J15827" s="65"/>
      <c r="K15827" s="10"/>
      <c r="L15827" s="21">
        <v>334.09370689655179</v>
      </c>
      <c r="M15827" s="68"/>
      <c r="N15827" s="4"/>
    </row>
    <row r="15828" spans="2:14">
      <c r="B15828" s="59" t="s">
        <v>38174</v>
      </c>
      <c r="C15828" s="7" t="s">
        <v>40348</v>
      </c>
      <c r="I15828" s="64"/>
      <c r="J15828" s="65"/>
      <c r="K15828" s="10"/>
      <c r="L15828" s="21">
        <v>2678.610948275862</v>
      </c>
      <c r="M15828" s="68"/>
      <c r="N15828" s="4"/>
    </row>
    <row r="15829" spans="2:14">
      <c r="B15829" s="59" t="s">
        <v>27949</v>
      </c>
      <c r="C15829" s="7" t="s">
        <v>27950</v>
      </c>
      <c r="I15829" s="64"/>
      <c r="J15829" s="65"/>
      <c r="K15829" s="10"/>
      <c r="L15829" s="21">
        <v>3047.8724137931035</v>
      </c>
      <c r="M15829" s="68"/>
      <c r="N15829" s="4"/>
    </row>
    <row r="15830" spans="2:14">
      <c r="B15830" s="59" t="s">
        <v>27951</v>
      </c>
      <c r="C15830" s="7" t="s">
        <v>27952</v>
      </c>
      <c r="I15830" s="64"/>
      <c r="J15830" s="65"/>
      <c r="K15830" s="10"/>
      <c r="L15830" s="21">
        <v>3884.8650689655174</v>
      </c>
      <c r="M15830" s="68"/>
      <c r="N15830" s="4"/>
    </row>
    <row r="15831" spans="2:14">
      <c r="B15831" s="59" t="s">
        <v>38175</v>
      </c>
      <c r="C15831" s="7" t="s">
        <v>40349</v>
      </c>
      <c r="I15831" s="64"/>
      <c r="J15831" s="65"/>
      <c r="K15831" s="10"/>
      <c r="L15831" s="21">
        <v>918.52298850574709</v>
      </c>
      <c r="M15831" s="68"/>
      <c r="N15831" s="4"/>
    </row>
    <row r="15832" spans="2:14">
      <c r="B15832" s="59" t="s">
        <v>27953</v>
      </c>
      <c r="C15832" s="7" t="s">
        <v>27954</v>
      </c>
      <c r="I15832" s="64"/>
      <c r="J15832" s="65"/>
      <c r="K15832" s="10"/>
      <c r="L15832" s="21">
        <v>1296.0816091954025</v>
      </c>
      <c r="M15832" s="68"/>
      <c r="N15832" s="4"/>
    </row>
    <row r="15833" spans="2:14">
      <c r="B15833" s="59" t="s">
        <v>27955</v>
      </c>
      <c r="C15833" s="7" t="s">
        <v>27956</v>
      </c>
      <c r="I15833" s="64"/>
      <c r="J15833" s="65"/>
      <c r="K15833" s="10"/>
      <c r="L15833" s="21">
        <v>2177.5591954022989</v>
      </c>
      <c r="M15833" s="68"/>
      <c r="N15833" s="4"/>
    </row>
    <row r="15834" spans="2:14">
      <c r="B15834" s="59" t="s">
        <v>27957</v>
      </c>
      <c r="C15834" s="7" t="s">
        <v>27958</v>
      </c>
      <c r="I15834" s="64"/>
      <c r="J15834" s="65"/>
      <c r="K15834" s="10"/>
      <c r="L15834" s="21">
        <v>850.5218390804597</v>
      </c>
      <c r="M15834" s="68"/>
      <c r="N15834" s="4"/>
    </row>
    <row r="15835" spans="2:14">
      <c r="B15835" s="59" t="s">
        <v>27959</v>
      </c>
      <c r="C15835" s="7" t="s">
        <v>27960</v>
      </c>
      <c r="I15835" s="64"/>
      <c r="J15835" s="65"/>
      <c r="K15835" s="10"/>
      <c r="L15835" s="21">
        <v>894.67183908045979</v>
      </c>
      <c r="M15835" s="68"/>
      <c r="N15835" s="4"/>
    </row>
    <row r="15836" spans="2:14">
      <c r="B15836" s="59" t="s">
        <v>27961</v>
      </c>
      <c r="C15836" s="7" t="s">
        <v>27962</v>
      </c>
      <c r="I15836" s="64"/>
      <c r="J15836" s="65"/>
      <c r="K15836" s="10"/>
      <c r="L15836" s="21">
        <v>1093.6005747126437</v>
      </c>
      <c r="M15836" s="68"/>
      <c r="N15836" s="4"/>
    </row>
    <row r="15837" spans="2:14">
      <c r="B15837" s="59" t="s">
        <v>27963</v>
      </c>
      <c r="C15837" s="7" t="s">
        <v>27964</v>
      </c>
      <c r="I15837" s="64"/>
      <c r="J15837" s="65"/>
      <c r="K15837" s="10"/>
      <c r="L15837" s="21">
        <v>1194.0798850574713</v>
      </c>
      <c r="M15837" s="68"/>
      <c r="N15837" s="4"/>
    </row>
    <row r="15838" spans="2:14">
      <c r="B15838" s="59" t="s">
        <v>27965</v>
      </c>
      <c r="C15838" s="7" t="s">
        <v>27966</v>
      </c>
      <c r="I15838" s="64"/>
      <c r="J15838" s="65"/>
      <c r="K15838" s="10"/>
      <c r="L15838" s="21">
        <v>1601.07183908046</v>
      </c>
      <c r="M15838" s="68"/>
      <c r="N15838" s="4"/>
    </row>
    <row r="15839" spans="2:14">
      <c r="B15839" s="59" t="s">
        <v>27967</v>
      </c>
      <c r="C15839" s="7" t="s">
        <v>27968</v>
      </c>
      <c r="I15839" s="64"/>
      <c r="J15839" s="65"/>
      <c r="K15839" s="10"/>
      <c r="L15839" s="21">
        <v>1885.7632183908047</v>
      </c>
      <c r="M15839" s="68"/>
      <c r="N15839" s="4"/>
    </row>
    <row r="15840" spans="2:14">
      <c r="B15840" s="59" t="s">
        <v>27969</v>
      </c>
      <c r="C15840" s="7" t="s">
        <v>27970</v>
      </c>
      <c r="I15840" s="64"/>
      <c r="J15840" s="65"/>
      <c r="K15840" s="10"/>
      <c r="L15840" s="21">
        <v>1071.7793103448275</v>
      </c>
      <c r="M15840" s="68"/>
      <c r="N15840" s="4"/>
    </row>
    <row r="15841" spans="2:14">
      <c r="B15841" s="59" t="s">
        <v>27971</v>
      </c>
      <c r="C15841" s="7" t="s">
        <v>27972</v>
      </c>
      <c r="I15841" s="64"/>
      <c r="J15841" s="65"/>
      <c r="K15841" s="10"/>
      <c r="L15841" s="21">
        <v>1127.6011494252873</v>
      </c>
      <c r="M15841" s="68"/>
      <c r="N15841" s="4"/>
    </row>
    <row r="15842" spans="2:14">
      <c r="B15842" s="59" t="s">
        <v>27973</v>
      </c>
      <c r="C15842" s="7" t="s">
        <v>27974</v>
      </c>
      <c r="I15842" s="64"/>
      <c r="J15842" s="65"/>
      <c r="K15842" s="10"/>
      <c r="L15842" s="21">
        <v>1322.4701149425287</v>
      </c>
      <c r="M15842" s="68"/>
      <c r="N15842" s="4"/>
    </row>
    <row r="15843" spans="2:14">
      <c r="B15843" s="59" t="s">
        <v>27975</v>
      </c>
      <c r="C15843" s="7" t="s">
        <v>27976</v>
      </c>
      <c r="I15843" s="64"/>
      <c r="J15843" s="65"/>
      <c r="K15843" s="10"/>
      <c r="L15843" s="21">
        <v>1437.6660919540232</v>
      </c>
      <c r="M15843" s="68"/>
      <c r="N15843" s="4"/>
    </row>
    <row r="15844" spans="2:14">
      <c r="B15844" s="59" t="s">
        <v>27977</v>
      </c>
      <c r="C15844" s="7" t="s">
        <v>27978</v>
      </c>
      <c r="I15844" s="64"/>
      <c r="J15844" s="65"/>
      <c r="K15844" s="10"/>
      <c r="L15844" s="21">
        <v>2177.5591954022989</v>
      </c>
      <c r="M15844" s="68"/>
      <c r="N15844" s="4"/>
    </row>
    <row r="15845" spans="2:14">
      <c r="B15845" s="59" t="s">
        <v>27979</v>
      </c>
      <c r="C15845" s="7" t="s">
        <v>27980</v>
      </c>
      <c r="I15845" s="64"/>
      <c r="J15845" s="65"/>
      <c r="K15845" s="10"/>
      <c r="L15845" s="21">
        <v>3138.7097701149428</v>
      </c>
      <c r="M15845" s="68"/>
      <c r="N15845" s="4"/>
    </row>
    <row r="15846" spans="2:14">
      <c r="B15846" s="59" t="s">
        <v>27981</v>
      </c>
      <c r="C15846" s="7" t="s">
        <v>27982</v>
      </c>
      <c r="I15846" s="64"/>
      <c r="J15846" s="65"/>
      <c r="K15846" s="10"/>
      <c r="L15846" s="21">
        <v>1296.5890804597702</v>
      </c>
      <c r="M15846" s="68"/>
      <c r="N15846" s="4"/>
    </row>
    <row r="15847" spans="2:14">
      <c r="B15847" s="59" t="s">
        <v>27983</v>
      </c>
      <c r="C15847" s="7" t="s">
        <v>27984</v>
      </c>
      <c r="I15847" s="64"/>
      <c r="J15847" s="65"/>
      <c r="K15847" s="10"/>
      <c r="L15847" s="21">
        <v>1364.5902298850576</v>
      </c>
      <c r="M15847" s="68"/>
      <c r="N15847" s="4"/>
    </row>
    <row r="15848" spans="2:14">
      <c r="B15848" s="59" t="s">
        <v>27985</v>
      </c>
      <c r="C15848" s="7" t="s">
        <v>27986</v>
      </c>
      <c r="I15848" s="64"/>
      <c r="J15848" s="65"/>
      <c r="K15848" s="10"/>
      <c r="L15848" s="21">
        <v>1721.8500000000001</v>
      </c>
      <c r="M15848" s="68"/>
      <c r="N15848" s="4"/>
    </row>
    <row r="15849" spans="2:14">
      <c r="B15849" s="59" t="s">
        <v>27987</v>
      </c>
      <c r="C15849" s="7" t="s">
        <v>27988</v>
      </c>
      <c r="I15849" s="64"/>
      <c r="J15849" s="65"/>
      <c r="K15849" s="10"/>
      <c r="L15849" s="21">
        <v>2674.8810344827584</v>
      </c>
      <c r="M15849" s="68"/>
      <c r="N15849" s="4"/>
    </row>
    <row r="15850" spans="2:14">
      <c r="B15850" s="59" t="s">
        <v>38176</v>
      </c>
      <c r="C15850" s="7" t="s">
        <v>40350</v>
      </c>
      <c r="I15850" s="64"/>
      <c r="J15850" s="65"/>
      <c r="K15850" s="10"/>
      <c r="L15850" s="21">
        <v>134.98735632183909</v>
      </c>
      <c r="M15850" s="68"/>
      <c r="N15850" s="4"/>
    </row>
    <row r="15851" spans="2:14">
      <c r="B15851" s="59" t="s">
        <v>38177</v>
      </c>
      <c r="C15851" s="7" t="s">
        <v>40351</v>
      </c>
      <c r="I15851" s="64"/>
      <c r="J15851" s="65"/>
      <c r="K15851" s="10"/>
      <c r="L15851" s="21">
        <v>134.98735632183909</v>
      </c>
      <c r="M15851" s="68"/>
      <c r="N15851" s="4"/>
    </row>
    <row r="15852" spans="2:14">
      <c r="B15852" s="59" t="s">
        <v>38178</v>
      </c>
      <c r="C15852" s="7" t="s">
        <v>40352</v>
      </c>
      <c r="I15852" s="64"/>
      <c r="J15852" s="65"/>
      <c r="K15852" s="10"/>
      <c r="L15852" s="21">
        <v>58.866666666666667</v>
      </c>
      <c r="M15852" s="68"/>
      <c r="N15852" s="4"/>
    </row>
    <row r="15853" spans="2:14">
      <c r="B15853" s="59" t="s">
        <v>38179</v>
      </c>
      <c r="C15853" s="7" t="s">
        <v>40353</v>
      </c>
      <c r="I15853" s="64"/>
      <c r="J15853" s="65"/>
      <c r="K15853" s="10"/>
      <c r="L15853" s="21">
        <v>83.225287356321843</v>
      </c>
      <c r="M15853" s="68"/>
      <c r="N15853" s="4"/>
    </row>
    <row r="15854" spans="2:14">
      <c r="B15854" s="59" t="s">
        <v>38180</v>
      </c>
      <c r="C15854" s="7" t="s">
        <v>40354</v>
      </c>
      <c r="I15854" s="64"/>
      <c r="J15854" s="65"/>
      <c r="K15854" s="10"/>
      <c r="L15854" s="21">
        <v>83.225287356321843</v>
      </c>
      <c r="M15854" s="68"/>
      <c r="N15854" s="4"/>
    </row>
    <row r="15855" spans="2:14">
      <c r="B15855" s="59" t="s">
        <v>38181</v>
      </c>
      <c r="C15855" s="7" t="s">
        <v>40355</v>
      </c>
      <c r="I15855" s="64"/>
      <c r="J15855" s="65"/>
      <c r="K15855" s="10"/>
      <c r="L15855" s="21">
        <v>83.225287356321843</v>
      </c>
      <c r="M15855" s="68"/>
      <c r="N15855" s="4"/>
    </row>
    <row r="15856" spans="2:14">
      <c r="B15856" s="59" t="s">
        <v>38182</v>
      </c>
      <c r="C15856" s="7" t="s">
        <v>40356</v>
      </c>
      <c r="I15856" s="64"/>
      <c r="J15856" s="65"/>
      <c r="K15856" s="10"/>
      <c r="L15856" s="21">
        <v>83.225287356321843</v>
      </c>
      <c r="M15856" s="68"/>
      <c r="N15856" s="4"/>
    </row>
    <row r="15857" spans="2:14">
      <c r="B15857" s="59" t="s">
        <v>38183</v>
      </c>
      <c r="C15857" s="7" t="s">
        <v>40357</v>
      </c>
      <c r="I15857" s="64"/>
      <c r="J15857" s="65"/>
      <c r="K15857" s="10"/>
      <c r="L15857" s="21">
        <v>83.225287356321843</v>
      </c>
      <c r="M15857" s="68"/>
      <c r="N15857" s="4"/>
    </row>
    <row r="15858" spans="2:14">
      <c r="B15858" s="59" t="s">
        <v>38184</v>
      </c>
      <c r="C15858" s="7" t="s">
        <v>40358</v>
      </c>
      <c r="I15858" s="64"/>
      <c r="J15858" s="65"/>
      <c r="K15858" s="10"/>
      <c r="L15858" s="21">
        <v>85.762643678160927</v>
      </c>
      <c r="M15858" s="68"/>
      <c r="N15858" s="4"/>
    </row>
    <row r="15859" spans="2:14">
      <c r="B15859" s="59" t="s">
        <v>27989</v>
      </c>
      <c r="C15859" s="7" t="s">
        <v>27990</v>
      </c>
      <c r="I15859" s="64"/>
      <c r="J15859" s="65"/>
      <c r="K15859" s="10"/>
      <c r="L15859" s="21">
        <v>557.71091954022995</v>
      </c>
      <c r="M15859" s="68"/>
      <c r="N15859" s="4"/>
    </row>
    <row r="15860" spans="2:14">
      <c r="B15860" s="59" t="s">
        <v>27991</v>
      </c>
      <c r="C15860" s="7" t="s">
        <v>27992</v>
      </c>
      <c r="I15860" s="64"/>
      <c r="J15860" s="65"/>
      <c r="K15860" s="10"/>
      <c r="L15860" s="21">
        <v>7499.4103448275864</v>
      </c>
      <c r="M15860" s="68"/>
      <c r="N15860" s="4"/>
    </row>
    <row r="15861" spans="2:14">
      <c r="B15861" s="59" t="s">
        <v>27993</v>
      </c>
      <c r="C15861" s="7" t="s">
        <v>27994</v>
      </c>
      <c r="I15861" s="64"/>
      <c r="J15861" s="65"/>
      <c r="K15861" s="10"/>
      <c r="L15861" s="21">
        <v>5886.1591954022988</v>
      </c>
      <c r="M15861" s="68"/>
      <c r="N15861" s="4"/>
    </row>
    <row r="15862" spans="2:14">
      <c r="B15862" s="59" t="s">
        <v>27995</v>
      </c>
      <c r="C15862" s="7" t="s">
        <v>27996</v>
      </c>
      <c r="I15862" s="64"/>
      <c r="J15862" s="65"/>
      <c r="K15862" s="10"/>
      <c r="L15862" s="21">
        <v>6181</v>
      </c>
      <c r="M15862" s="68"/>
      <c r="N15862" s="4"/>
    </row>
    <row r="15863" spans="2:14">
      <c r="B15863" s="59" t="s">
        <v>27997</v>
      </c>
      <c r="C15863" s="7" t="s">
        <v>27998</v>
      </c>
      <c r="I15863" s="64"/>
      <c r="J15863" s="65"/>
      <c r="K15863" s="10"/>
      <c r="L15863" s="21">
        <v>6490.05</v>
      </c>
      <c r="M15863" s="68"/>
      <c r="N15863" s="4"/>
    </row>
    <row r="15864" spans="2:14">
      <c r="B15864" s="59" t="s">
        <v>27999</v>
      </c>
      <c r="C15864" s="7" t="s">
        <v>28000</v>
      </c>
      <c r="I15864" s="64"/>
      <c r="J15864" s="65"/>
      <c r="K15864" s="10"/>
      <c r="L15864" s="21">
        <v>7009.1931034482768</v>
      </c>
      <c r="M15864" s="68"/>
      <c r="N15864" s="4"/>
    </row>
    <row r="15865" spans="2:14">
      <c r="B15865" s="59" t="s">
        <v>28001</v>
      </c>
      <c r="C15865" s="7" t="s">
        <v>28002</v>
      </c>
      <c r="I15865" s="64"/>
      <c r="J15865" s="65"/>
      <c r="K15865" s="10"/>
      <c r="L15865" s="21">
        <v>7681.5925287356322</v>
      </c>
      <c r="M15865" s="68"/>
      <c r="N15865" s="4"/>
    </row>
    <row r="15866" spans="2:14">
      <c r="B15866" s="59" t="s">
        <v>28003</v>
      </c>
      <c r="C15866" s="7" t="s">
        <v>28004</v>
      </c>
      <c r="I15866" s="64"/>
      <c r="J15866" s="65"/>
      <c r="K15866" s="10"/>
      <c r="L15866" s="21">
        <v>7775.4747126436787</v>
      </c>
      <c r="M15866" s="68"/>
      <c r="N15866" s="4"/>
    </row>
    <row r="15867" spans="2:14">
      <c r="B15867" s="59" t="s">
        <v>28005</v>
      </c>
      <c r="C15867" s="7" t="s">
        <v>28006</v>
      </c>
      <c r="I15867" s="64"/>
      <c r="J15867" s="65"/>
      <c r="K15867" s="10"/>
      <c r="L15867" s="21">
        <v>7916.5517241379303</v>
      </c>
      <c r="M15867" s="68"/>
      <c r="N15867" s="4"/>
    </row>
    <row r="15868" spans="2:14">
      <c r="B15868" s="59" t="s">
        <v>28007</v>
      </c>
      <c r="C15868" s="7" t="s">
        <v>28008</v>
      </c>
      <c r="I15868" s="64"/>
      <c r="J15868" s="65"/>
      <c r="K15868" s="10"/>
      <c r="L15868" s="21">
        <v>4933.6356321839075</v>
      </c>
      <c r="M15868" s="68"/>
      <c r="N15868" s="4"/>
    </row>
    <row r="15869" spans="2:14">
      <c r="B15869" s="59" t="s">
        <v>28009</v>
      </c>
      <c r="C15869" s="7" t="s">
        <v>28010</v>
      </c>
      <c r="I15869" s="64"/>
      <c r="J15869" s="65"/>
      <c r="K15869" s="10"/>
      <c r="L15869" s="21">
        <v>5027.517816091954</v>
      </c>
      <c r="M15869" s="68"/>
      <c r="N15869" s="4"/>
    </row>
    <row r="15870" spans="2:14">
      <c r="B15870" s="59" t="s">
        <v>28011</v>
      </c>
      <c r="C15870" s="7" t="s">
        <v>28012</v>
      </c>
      <c r="I15870" s="64"/>
      <c r="J15870" s="65"/>
      <c r="K15870" s="10"/>
      <c r="L15870" s="21">
        <v>5168.5948275862065</v>
      </c>
      <c r="M15870" s="68"/>
      <c r="N15870" s="4"/>
    </row>
    <row r="15871" spans="2:14">
      <c r="B15871" s="59" t="s">
        <v>28013</v>
      </c>
      <c r="C15871" s="7" t="s">
        <v>28014</v>
      </c>
      <c r="I15871" s="64"/>
      <c r="J15871" s="65"/>
      <c r="K15871" s="10"/>
      <c r="L15871" s="21">
        <v>5253.3425287356322</v>
      </c>
      <c r="M15871" s="68"/>
      <c r="N15871" s="4"/>
    </row>
    <row r="15872" spans="2:14">
      <c r="B15872" s="59" t="s">
        <v>28015</v>
      </c>
      <c r="C15872" s="7" t="s">
        <v>28016</v>
      </c>
      <c r="I15872" s="64"/>
      <c r="J15872" s="65"/>
      <c r="K15872" s="10"/>
      <c r="L15872" s="21">
        <v>5347.2247126436787</v>
      </c>
      <c r="M15872" s="68"/>
      <c r="N15872" s="4"/>
    </row>
    <row r="15873" spans="2:14">
      <c r="B15873" s="59" t="s">
        <v>28017</v>
      </c>
      <c r="C15873" s="7" t="s">
        <v>28018</v>
      </c>
      <c r="I15873" s="64"/>
      <c r="J15873" s="65"/>
      <c r="K15873" s="10"/>
      <c r="L15873" s="21">
        <v>5487.7942528735639</v>
      </c>
      <c r="M15873" s="68"/>
      <c r="N15873" s="4"/>
    </row>
    <row r="15874" spans="2:14">
      <c r="B15874" s="59" t="s">
        <v>28019</v>
      </c>
      <c r="C15874" s="7" t="s">
        <v>28020</v>
      </c>
      <c r="I15874" s="64"/>
      <c r="J15874" s="65"/>
      <c r="K15874" s="10"/>
      <c r="L15874" s="21">
        <v>5527.8844827586208</v>
      </c>
      <c r="M15874" s="68"/>
      <c r="N15874" s="4"/>
    </row>
    <row r="15875" spans="2:14">
      <c r="B15875" s="59" t="s">
        <v>28021</v>
      </c>
      <c r="C15875" s="7" t="s">
        <v>28022</v>
      </c>
      <c r="I15875" s="64"/>
      <c r="J15875" s="65"/>
      <c r="K15875" s="10"/>
      <c r="L15875" s="21">
        <v>5621.7666666666664</v>
      </c>
      <c r="M15875" s="68"/>
      <c r="N15875" s="4"/>
    </row>
    <row r="15876" spans="2:14">
      <c r="B15876" s="59" t="s">
        <v>28023</v>
      </c>
      <c r="C15876" s="7" t="s">
        <v>28024</v>
      </c>
      <c r="I15876" s="64"/>
      <c r="J15876" s="65"/>
      <c r="K15876" s="10"/>
      <c r="L15876" s="21">
        <v>5762.8436781609198</v>
      </c>
      <c r="M15876" s="68"/>
      <c r="N15876" s="4"/>
    </row>
    <row r="15877" spans="2:14">
      <c r="B15877" s="59" t="s">
        <v>28025</v>
      </c>
      <c r="C15877" s="7" t="s">
        <v>28026</v>
      </c>
      <c r="I15877" s="64"/>
      <c r="J15877" s="65"/>
      <c r="K15877" s="10"/>
      <c r="L15877" s="21">
        <v>6082.0431034482754</v>
      </c>
      <c r="M15877" s="68"/>
      <c r="N15877" s="4"/>
    </row>
    <row r="15878" spans="2:14">
      <c r="B15878" s="59" t="s">
        <v>28027</v>
      </c>
      <c r="C15878" s="7" t="s">
        <v>28028</v>
      </c>
      <c r="I15878" s="64"/>
      <c r="J15878" s="65"/>
      <c r="K15878" s="10"/>
      <c r="L15878" s="21">
        <v>6176.43275862069</v>
      </c>
      <c r="M15878" s="68"/>
      <c r="N15878" s="4"/>
    </row>
    <row r="15879" spans="2:14">
      <c r="B15879" s="59" t="s">
        <v>28029</v>
      </c>
      <c r="C15879" s="7" t="s">
        <v>28030</v>
      </c>
      <c r="I15879" s="64"/>
      <c r="J15879" s="65"/>
      <c r="K15879" s="10"/>
      <c r="L15879" s="21">
        <v>6317.5097701149425</v>
      </c>
      <c r="M15879" s="68"/>
      <c r="N15879" s="4"/>
    </row>
    <row r="15880" spans="2:14">
      <c r="B15880" s="59" t="s">
        <v>28031</v>
      </c>
      <c r="C15880" s="7" t="s">
        <v>28032</v>
      </c>
      <c r="I15880" s="64"/>
      <c r="J15880" s="65"/>
      <c r="K15880" s="10"/>
      <c r="L15880" s="21">
        <v>3500.029310344828</v>
      </c>
      <c r="M15880" s="68"/>
      <c r="N15880" s="4"/>
    </row>
    <row r="15881" spans="2:14">
      <c r="B15881" s="59" t="s">
        <v>28033</v>
      </c>
      <c r="C15881" s="7" t="s">
        <v>28034</v>
      </c>
      <c r="I15881" s="64"/>
      <c r="J15881" s="65"/>
      <c r="K15881" s="10"/>
      <c r="L15881" s="21">
        <v>2746.9419540229887</v>
      </c>
      <c r="M15881" s="68"/>
      <c r="N15881" s="4"/>
    </row>
    <row r="15882" spans="2:14">
      <c r="B15882" s="59" t="s">
        <v>28035</v>
      </c>
      <c r="C15882" s="7" t="s">
        <v>28036</v>
      </c>
      <c r="I15882" s="64"/>
      <c r="J15882" s="65"/>
      <c r="K15882" s="10"/>
      <c r="L15882" s="21">
        <v>2884.4666666666667</v>
      </c>
      <c r="M15882" s="68"/>
      <c r="N15882" s="4"/>
    </row>
    <row r="15883" spans="2:14">
      <c r="B15883" s="59" t="s">
        <v>28037</v>
      </c>
      <c r="C15883" s="7" t="s">
        <v>28038</v>
      </c>
      <c r="I15883" s="64"/>
      <c r="J15883" s="65"/>
      <c r="K15883" s="10"/>
      <c r="L15883" s="21">
        <v>3029.0959770114946</v>
      </c>
      <c r="M15883" s="68"/>
      <c r="N15883" s="4"/>
    </row>
    <row r="15884" spans="2:14">
      <c r="B15884" s="59" t="s">
        <v>28039</v>
      </c>
      <c r="C15884" s="7" t="s">
        <v>28040</v>
      </c>
      <c r="I15884" s="64"/>
      <c r="J15884" s="65"/>
      <c r="K15884" s="10"/>
      <c r="L15884" s="21">
        <v>3271.1597701149426</v>
      </c>
      <c r="M15884" s="68"/>
      <c r="N15884" s="4"/>
    </row>
    <row r="15885" spans="2:14">
      <c r="B15885" s="59" t="s">
        <v>28041</v>
      </c>
      <c r="C15885" s="7" t="s">
        <v>28042</v>
      </c>
      <c r="I15885" s="64"/>
      <c r="J15885" s="65"/>
      <c r="K15885" s="10"/>
      <c r="L15885" s="21">
        <v>5000.1143678160925</v>
      </c>
      <c r="M15885" s="68"/>
      <c r="N15885" s="4"/>
    </row>
    <row r="15886" spans="2:14">
      <c r="B15886" s="59" t="s">
        <v>28043</v>
      </c>
      <c r="C15886" s="7" t="s">
        <v>28044</v>
      </c>
      <c r="I15886" s="64"/>
      <c r="J15886" s="65"/>
      <c r="K15886" s="10"/>
      <c r="L15886" s="21">
        <v>3924.2752873563222</v>
      </c>
      <c r="M15886" s="68"/>
      <c r="N15886" s="4"/>
    </row>
    <row r="15887" spans="2:14">
      <c r="B15887" s="59" t="s">
        <v>28045</v>
      </c>
      <c r="C15887" s="7" t="s">
        <v>28046</v>
      </c>
      <c r="I15887" s="64"/>
      <c r="J15887" s="65"/>
      <c r="K15887" s="10"/>
      <c r="L15887" s="21">
        <v>4120.666666666667</v>
      </c>
      <c r="M15887" s="68"/>
      <c r="N15887" s="4"/>
    </row>
    <row r="15888" spans="2:14">
      <c r="B15888" s="59" t="s">
        <v>28047</v>
      </c>
      <c r="C15888" s="7" t="s">
        <v>28048</v>
      </c>
      <c r="I15888" s="64"/>
      <c r="J15888" s="65"/>
      <c r="K15888" s="10"/>
      <c r="L15888" s="21">
        <v>4326.7</v>
      </c>
      <c r="M15888" s="68"/>
      <c r="N15888" s="4"/>
    </row>
    <row r="15889" spans="2:14">
      <c r="B15889" s="59" t="s">
        <v>28049</v>
      </c>
      <c r="C15889" s="7" t="s">
        <v>28050</v>
      </c>
      <c r="I15889" s="64"/>
      <c r="J15889" s="65"/>
      <c r="K15889" s="10"/>
      <c r="L15889" s="21">
        <v>4673.3028735632188</v>
      </c>
      <c r="M15889" s="68"/>
      <c r="N15889" s="4"/>
    </row>
    <row r="15890" spans="2:14">
      <c r="B15890" s="59" t="s">
        <v>28051</v>
      </c>
      <c r="C15890" s="7" t="s">
        <v>28052</v>
      </c>
      <c r="I15890" s="64"/>
      <c r="J15890" s="65"/>
      <c r="K15890" s="10"/>
      <c r="L15890" s="21">
        <v>6250.0160919540231</v>
      </c>
      <c r="M15890" s="68"/>
      <c r="N15890" s="4"/>
    </row>
    <row r="15891" spans="2:14">
      <c r="B15891" s="59" t="s">
        <v>28053</v>
      </c>
      <c r="C15891" s="7" t="s">
        <v>28054</v>
      </c>
      <c r="I15891" s="64"/>
      <c r="J15891" s="65"/>
      <c r="K15891" s="10"/>
      <c r="L15891" s="21">
        <v>4905.7247126436778</v>
      </c>
      <c r="M15891" s="68"/>
      <c r="N15891" s="4"/>
    </row>
    <row r="15892" spans="2:14">
      <c r="B15892" s="59" t="s">
        <v>28055</v>
      </c>
      <c r="C15892" s="7" t="s">
        <v>28056</v>
      </c>
      <c r="I15892" s="64"/>
      <c r="J15892" s="65"/>
      <c r="K15892" s="10"/>
      <c r="L15892" s="21">
        <v>5150.8333333333339</v>
      </c>
      <c r="M15892" s="68"/>
      <c r="N15892" s="4"/>
    </row>
    <row r="15893" spans="2:14">
      <c r="B15893" s="59" t="s">
        <v>28057</v>
      </c>
      <c r="C15893" s="7" t="s">
        <v>28058</v>
      </c>
      <c r="I15893" s="64"/>
      <c r="J15893" s="65"/>
      <c r="K15893" s="10"/>
      <c r="L15893" s="21">
        <v>5408.6287356321836</v>
      </c>
      <c r="M15893" s="68"/>
      <c r="N15893" s="4"/>
    </row>
    <row r="15894" spans="2:14">
      <c r="B15894" s="59" t="s">
        <v>28059</v>
      </c>
      <c r="C15894" s="7" t="s">
        <v>28060</v>
      </c>
      <c r="I15894" s="64"/>
      <c r="J15894" s="65"/>
      <c r="K15894" s="10"/>
      <c r="L15894" s="21">
        <v>5840.9942528735628</v>
      </c>
      <c r="M15894" s="68"/>
      <c r="N15894" s="4"/>
    </row>
    <row r="15895" spans="2:14">
      <c r="B15895" s="59" t="s">
        <v>28061</v>
      </c>
      <c r="C15895" s="7" t="s">
        <v>28062</v>
      </c>
      <c r="I15895" s="64"/>
      <c r="J15895" s="65"/>
      <c r="K15895" s="10"/>
      <c r="L15895" s="21">
        <v>22105.955747126434</v>
      </c>
      <c r="M15895" s="68"/>
      <c r="N15895" s="4"/>
    </row>
    <row r="15896" spans="2:14">
      <c r="B15896" s="59" t="s">
        <v>28063</v>
      </c>
      <c r="C15896" s="7" t="s">
        <v>28064</v>
      </c>
      <c r="I15896" s="64"/>
      <c r="J15896" s="65"/>
      <c r="K15896" s="10"/>
      <c r="L15896" s="21">
        <v>18597.806896551723</v>
      </c>
      <c r="M15896" s="68"/>
      <c r="N15896" s="4"/>
    </row>
    <row r="15897" spans="2:14">
      <c r="B15897" s="59" t="s">
        <v>28065</v>
      </c>
      <c r="C15897" s="7" t="s">
        <v>28066</v>
      </c>
      <c r="I15897" s="64"/>
      <c r="J15897" s="65"/>
      <c r="K15897" s="10"/>
      <c r="L15897" s="21">
        <v>17949.258620689656</v>
      </c>
      <c r="M15897" s="68"/>
      <c r="N15897" s="4"/>
    </row>
    <row r="15898" spans="2:14">
      <c r="B15898" s="59" t="s">
        <v>28067</v>
      </c>
      <c r="C15898" s="7" t="s">
        <v>28068</v>
      </c>
      <c r="I15898" s="64"/>
      <c r="J15898" s="65"/>
      <c r="K15898" s="10"/>
      <c r="L15898" s="21">
        <v>13683.962643678162</v>
      </c>
      <c r="M15898" s="68"/>
      <c r="N15898" s="4"/>
    </row>
    <row r="15899" spans="2:14">
      <c r="B15899" s="59" t="s">
        <v>28069</v>
      </c>
      <c r="C15899" s="7" t="s">
        <v>28070</v>
      </c>
      <c r="I15899" s="64"/>
      <c r="J15899" s="65"/>
      <c r="K15899" s="10"/>
      <c r="L15899" s="21">
        <v>63821.61609195402</v>
      </c>
      <c r="M15899" s="68"/>
      <c r="N15899" s="4"/>
    </row>
    <row r="15900" spans="2:14">
      <c r="B15900" s="59" t="s">
        <v>28071</v>
      </c>
      <c r="C15900" s="7" t="s">
        <v>28072</v>
      </c>
      <c r="I15900" s="64"/>
      <c r="J15900" s="65"/>
      <c r="K15900" s="10"/>
      <c r="L15900" s="21">
        <v>24397.188505747126</v>
      </c>
      <c r="M15900" s="68"/>
      <c r="N15900" s="4"/>
    </row>
    <row r="15901" spans="2:14">
      <c r="B15901" s="59" t="s">
        <v>28073</v>
      </c>
      <c r="C15901" s="7" t="s">
        <v>28074</v>
      </c>
      <c r="I15901" s="64"/>
      <c r="J15901" s="65"/>
      <c r="K15901" s="10"/>
      <c r="L15901" s="21">
        <v>15511.874137931034</v>
      </c>
      <c r="M15901" s="68"/>
      <c r="N15901" s="4"/>
    </row>
    <row r="15902" spans="2:14">
      <c r="B15902" s="59" t="s">
        <v>28075</v>
      </c>
      <c r="C15902" s="7" t="s">
        <v>40359</v>
      </c>
      <c r="I15902" s="64"/>
      <c r="J15902" s="65"/>
      <c r="K15902" s="10"/>
      <c r="L15902" s="21">
        <v>15744.803448275861</v>
      </c>
      <c r="M15902" s="68"/>
      <c r="N15902" s="4"/>
    </row>
    <row r="15903" spans="2:14">
      <c r="B15903" s="59" t="s">
        <v>28076</v>
      </c>
      <c r="C15903" s="7" t="s">
        <v>28077</v>
      </c>
      <c r="I15903" s="64"/>
      <c r="J15903" s="65"/>
      <c r="K15903" s="10"/>
      <c r="L15903" s="21">
        <v>16715.088505747128</v>
      </c>
      <c r="M15903" s="68"/>
      <c r="N15903" s="4"/>
    </row>
    <row r="15904" spans="2:14">
      <c r="B15904" s="59" t="s">
        <v>38185</v>
      </c>
      <c r="C15904" s="7" t="s">
        <v>40360</v>
      </c>
      <c r="I15904" s="64"/>
      <c r="J15904" s="65"/>
      <c r="K15904" s="10"/>
      <c r="L15904" s="21">
        <v>16.239080459770115</v>
      </c>
      <c r="M15904" s="68"/>
      <c r="N15904" s="4"/>
    </row>
    <row r="15905" spans="2:14">
      <c r="B15905" s="59" t="s">
        <v>38186</v>
      </c>
      <c r="C15905" s="7" t="s">
        <v>40361</v>
      </c>
      <c r="I15905" s="64"/>
      <c r="J15905" s="65"/>
      <c r="K15905" s="10"/>
      <c r="L15905" s="21">
        <v>18.26896551724138</v>
      </c>
      <c r="M15905" s="68"/>
      <c r="N15905" s="4"/>
    </row>
    <row r="15906" spans="2:14">
      <c r="B15906" s="59" t="s">
        <v>38187</v>
      </c>
      <c r="C15906" s="7" t="s">
        <v>40362</v>
      </c>
      <c r="I15906" s="64"/>
      <c r="J15906" s="65"/>
      <c r="K15906" s="10"/>
      <c r="L15906" s="21">
        <v>22.836206896551722</v>
      </c>
      <c r="M15906" s="68"/>
      <c r="N15906" s="4"/>
    </row>
    <row r="15907" spans="2:14">
      <c r="B15907" s="59" t="s">
        <v>38188</v>
      </c>
      <c r="C15907" s="7" t="s">
        <v>40363</v>
      </c>
      <c r="I15907" s="64"/>
      <c r="J15907" s="65"/>
      <c r="K15907" s="10"/>
      <c r="L15907" s="21">
        <v>27.403448275862072</v>
      </c>
      <c r="M15907" s="68"/>
      <c r="N15907" s="4"/>
    </row>
    <row r="15908" spans="2:14">
      <c r="B15908" s="59" t="s">
        <v>38189</v>
      </c>
      <c r="C15908" s="7" t="s">
        <v>40364</v>
      </c>
      <c r="I15908" s="64"/>
      <c r="J15908" s="65"/>
      <c r="K15908" s="10"/>
      <c r="L15908" s="21">
        <v>38.567816091954029</v>
      </c>
      <c r="M15908" s="68"/>
      <c r="N15908" s="4"/>
    </row>
    <row r="15909" spans="2:14">
      <c r="B15909" s="59" t="s">
        <v>38190</v>
      </c>
      <c r="C15909" s="7" t="s">
        <v>40365</v>
      </c>
      <c r="I15909" s="64"/>
      <c r="J15909" s="65"/>
      <c r="K15909" s="10"/>
      <c r="L15909" s="21">
        <v>144.12183908045978</v>
      </c>
      <c r="M15909" s="68"/>
      <c r="N15909" s="4"/>
    </row>
    <row r="15910" spans="2:14">
      <c r="B15910" s="59" t="s">
        <v>38191</v>
      </c>
      <c r="C15910" s="7" t="s">
        <v>40366</v>
      </c>
      <c r="I15910" s="64"/>
      <c r="J15910" s="65"/>
      <c r="K15910" s="10"/>
      <c r="L15910" s="21">
        <v>272.51206896551724</v>
      </c>
      <c r="M15910" s="68"/>
      <c r="N15910" s="4"/>
    </row>
    <row r="15911" spans="2:14">
      <c r="B15911" s="59" t="s">
        <v>38192</v>
      </c>
      <c r="C15911" s="7" t="s">
        <v>40367</v>
      </c>
      <c r="I15911" s="64"/>
      <c r="J15911" s="65"/>
      <c r="K15911" s="10"/>
      <c r="L15911" s="21">
        <v>396.33505747126441</v>
      </c>
      <c r="M15911" s="68"/>
      <c r="N15911" s="4"/>
    </row>
    <row r="15912" spans="2:14">
      <c r="B15912" s="59" t="s">
        <v>28078</v>
      </c>
      <c r="C15912" s="7" t="s">
        <v>28079</v>
      </c>
      <c r="I15912" s="64"/>
      <c r="J15912" s="65"/>
      <c r="K15912" s="10"/>
      <c r="L15912" s="21">
        <v>5254.3574712643676</v>
      </c>
      <c r="M15912" s="68"/>
      <c r="N15912" s="4"/>
    </row>
    <row r="15913" spans="2:14">
      <c r="B15913" s="59" t="s">
        <v>28080</v>
      </c>
      <c r="C15913" s="7" t="s">
        <v>28081</v>
      </c>
      <c r="I15913" s="64"/>
      <c r="J15913" s="65"/>
      <c r="K15913" s="10"/>
      <c r="L15913" s="21">
        <v>3773.048850574713</v>
      </c>
      <c r="M15913" s="68"/>
      <c r="N15913" s="4"/>
    </row>
    <row r="15914" spans="2:14">
      <c r="B15914" s="59" t="s">
        <v>28082</v>
      </c>
      <c r="C15914" s="7" t="s">
        <v>28083</v>
      </c>
      <c r="I15914" s="64"/>
      <c r="J15914" s="65"/>
      <c r="K15914" s="10"/>
      <c r="L15914" s="21">
        <v>4513.9568965517237</v>
      </c>
      <c r="M15914" s="68"/>
      <c r="N15914" s="4"/>
    </row>
    <row r="15915" spans="2:14">
      <c r="B15915" s="59" t="s">
        <v>28084</v>
      </c>
      <c r="C15915" s="7" t="s">
        <v>28085</v>
      </c>
      <c r="I15915" s="64"/>
      <c r="J15915" s="65"/>
      <c r="K15915" s="10"/>
      <c r="L15915" s="21">
        <v>8677.2511494252867</v>
      </c>
      <c r="M15915" s="68"/>
      <c r="N15915" s="4"/>
    </row>
    <row r="15916" spans="2:14">
      <c r="B15916" s="59" t="s">
        <v>28086</v>
      </c>
      <c r="C15916" s="7" t="s">
        <v>28087</v>
      </c>
      <c r="I15916" s="64"/>
      <c r="J15916" s="65"/>
      <c r="K15916" s="10"/>
      <c r="L15916" s="21">
        <v>4999.099425287357</v>
      </c>
      <c r="M15916" s="68"/>
      <c r="N15916" s="4"/>
    </row>
    <row r="15917" spans="2:14">
      <c r="B15917" s="59" t="s">
        <v>28088</v>
      </c>
      <c r="C15917" s="7" t="s">
        <v>28089</v>
      </c>
      <c r="I15917" s="64"/>
      <c r="J15917" s="65"/>
      <c r="K15917" s="10"/>
      <c r="L15917" s="21">
        <v>7723.7126436781609</v>
      </c>
      <c r="M15917" s="68"/>
      <c r="N15917" s="4"/>
    </row>
    <row r="15918" spans="2:14">
      <c r="B15918" s="59" t="s">
        <v>28090</v>
      </c>
      <c r="C15918" s="7" t="s">
        <v>28091</v>
      </c>
      <c r="I15918" s="64"/>
      <c r="J15918" s="65"/>
      <c r="K15918" s="10"/>
      <c r="L15918" s="21">
        <v>7550.1574712643678</v>
      </c>
      <c r="M15918" s="68"/>
      <c r="N15918" s="4"/>
    </row>
    <row r="15919" spans="2:14">
      <c r="B15919" s="59" t="s">
        <v>28092</v>
      </c>
      <c r="C15919" s="7" t="s">
        <v>28093</v>
      </c>
      <c r="I15919" s="64"/>
      <c r="J15919" s="65"/>
      <c r="K15919" s="10"/>
      <c r="L15919" s="21">
        <v>5842.5166666666664</v>
      </c>
      <c r="M15919" s="68"/>
      <c r="N15919" s="4"/>
    </row>
    <row r="15920" spans="2:14">
      <c r="B15920" s="59" t="s">
        <v>28094</v>
      </c>
      <c r="C15920" s="7" t="s">
        <v>28095</v>
      </c>
      <c r="I15920" s="64"/>
      <c r="J15920" s="65"/>
      <c r="K15920" s="10"/>
      <c r="L15920" s="21">
        <v>6651.4258620689652</v>
      </c>
      <c r="M15920" s="68"/>
      <c r="N15920" s="4"/>
    </row>
    <row r="15921" spans="2:14">
      <c r="B15921" s="59" t="s">
        <v>28096</v>
      </c>
      <c r="C15921" s="7" t="s">
        <v>28097</v>
      </c>
      <c r="I15921" s="64"/>
      <c r="J15921" s="65"/>
      <c r="K15921" s="10"/>
      <c r="L15921" s="21">
        <v>892.13448275862072</v>
      </c>
      <c r="M15921" s="68"/>
      <c r="N15921" s="4"/>
    </row>
    <row r="15922" spans="2:14">
      <c r="B15922" s="59" t="s">
        <v>28098</v>
      </c>
      <c r="C15922" s="7" t="s">
        <v>28099</v>
      </c>
      <c r="I15922" s="64"/>
      <c r="J15922" s="65"/>
      <c r="K15922" s="10"/>
      <c r="L15922" s="21">
        <v>707.92241379310349</v>
      </c>
      <c r="M15922" s="68"/>
      <c r="N15922" s="4"/>
    </row>
    <row r="15923" spans="2:14">
      <c r="B15923" s="59" t="s">
        <v>28100</v>
      </c>
      <c r="C15923" s="7" t="s">
        <v>28101</v>
      </c>
      <c r="I15923" s="64"/>
      <c r="J15923" s="65"/>
      <c r="K15923" s="10"/>
      <c r="L15923" s="21">
        <v>583.59195402298849</v>
      </c>
      <c r="M15923" s="68"/>
      <c r="N15923" s="4"/>
    </row>
    <row r="15924" spans="2:14">
      <c r="B15924" s="59" t="s">
        <v>28102</v>
      </c>
      <c r="C15924" s="7" t="s">
        <v>28103</v>
      </c>
      <c r="I15924" s="64"/>
      <c r="J15924" s="65"/>
      <c r="K15924" s="10"/>
      <c r="L15924" s="21">
        <v>391.26034482758621</v>
      </c>
      <c r="M15924" s="68"/>
      <c r="N15924" s="4"/>
    </row>
    <row r="15925" spans="2:14">
      <c r="B15925" s="59" t="s">
        <v>28104</v>
      </c>
      <c r="C15925" s="7" t="s">
        <v>28105</v>
      </c>
      <c r="I15925" s="64"/>
      <c r="J15925" s="65"/>
      <c r="K15925" s="10"/>
      <c r="L15925" s="21">
        <v>528.78505747126439</v>
      </c>
      <c r="M15925" s="68"/>
      <c r="N15925" s="4"/>
    </row>
    <row r="15926" spans="2:14">
      <c r="B15926" s="59" t="s">
        <v>28106</v>
      </c>
      <c r="C15926" s="7" t="s">
        <v>28107</v>
      </c>
      <c r="I15926" s="64"/>
      <c r="J15926" s="65"/>
      <c r="K15926" s="10"/>
      <c r="L15926" s="21">
        <v>24.866091954022991</v>
      </c>
      <c r="M15926" s="68"/>
      <c r="N15926" s="4"/>
    </row>
    <row r="15927" spans="2:14">
      <c r="B15927" s="59" t="s">
        <v>28108</v>
      </c>
      <c r="C15927" s="7" t="s">
        <v>28109</v>
      </c>
      <c r="I15927" s="64"/>
      <c r="J15927" s="65"/>
      <c r="K15927" s="10"/>
      <c r="L15927" s="21">
        <v>300.42298850574713</v>
      </c>
      <c r="M15927" s="68"/>
      <c r="N15927" s="4"/>
    </row>
    <row r="15928" spans="2:14">
      <c r="B15928" s="59" t="s">
        <v>28110</v>
      </c>
      <c r="C15928" s="7" t="s">
        <v>28111</v>
      </c>
      <c r="I15928" s="64"/>
      <c r="J15928" s="65"/>
      <c r="K15928" s="10"/>
      <c r="L15928" s="21">
        <v>1039.8086206896553</v>
      </c>
      <c r="M15928" s="68"/>
      <c r="N15928" s="4"/>
    </row>
    <row r="15929" spans="2:14">
      <c r="B15929" s="59" t="s">
        <v>28112</v>
      </c>
      <c r="C15929" s="7" t="s">
        <v>28113</v>
      </c>
      <c r="I15929" s="64"/>
      <c r="J15929" s="65"/>
      <c r="K15929" s="10"/>
      <c r="L15929" s="21">
        <v>372.99137931034483</v>
      </c>
      <c r="M15929" s="68"/>
      <c r="N15929" s="4"/>
    </row>
    <row r="15930" spans="2:14">
      <c r="B15930" s="59" t="s">
        <v>28114</v>
      </c>
      <c r="C15930" s="7" t="s">
        <v>28115</v>
      </c>
      <c r="I15930" s="64"/>
      <c r="J15930" s="65"/>
      <c r="K15930" s="10"/>
      <c r="L15930" s="21">
        <v>2493.2063218390804</v>
      </c>
      <c r="M15930" s="68"/>
      <c r="N15930" s="4"/>
    </row>
    <row r="15931" spans="2:14">
      <c r="B15931" s="59" t="s">
        <v>28116</v>
      </c>
      <c r="C15931" s="7" t="s">
        <v>28117</v>
      </c>
      <c r="I15931" s="64"/>
      <c r="J15931" s="65"/>
      <c r="K15931" s="10"/>
      <c r="L15931" s="21">
        <v>2608.9097701149421</v>
      </c>
      <c r="M15931" s="68"/>
      <c r="N15931" s="4"/>
    </row>
    <row r="15932" spans="2:14">
      <c r="B15932" s="59" t="s">
        <v>28118</v>
      </c>
      <c r="C15932" s="7" t="s">
        <v>28119</v>
      </c>
      <c r="I15932" s="64"/>
      <c r="J15932" s="65"/>
      <c r="K15932" s="10"/>
      <c r="L15932" s="21">
        <v>2782.9724137931034</v>
      </c>
      <c r="M15932" s="68"/>
      <c r="N15932" s="4"/>
    </row>
    <row r="15933" spans="2:14">
      <c r="B15933" s="59" t="s">
        <v>28120</v>
      </c>
      <c r="C15933" s="7" t="s">
        <v>28121</v>
      </c>
      <c r="I15933" s="64"/>
      <c r="J15933" s="65"/>
      <c r="K15933" s="10"/>
      <c r="L15933" s="21">
        <v>763.74425287356325</v>
      </c>
      <c r="M15933" s="68"/>
      <c r="N15933" s="4"/>
    </row>
    <row r="15934" spans="2:14">
      <c r="B15934" s="59" t="s">
        <v>28122</v>
      </c>
      <c r="C15934" s="7" t="s">
        <v>28123</v>
      </c>
      <c r="I15934" s="64"/>
      <c r="J15934" s="65"/>
      <c r="K15934" s="10"/>
      <c r="L15934" s="21">
        <v>3509.1637931034479</v>
      </c>
      <c r="M15934" s="68"/>
      <c r="N15934" s="4"/>
    </row>
    <row r="15935" spans="2:14">
      <c r="B15935" s="59" t="s">
        <v>38193</v>
      </c>
      <c r="C15935" s="7" t="s">
        <v>40368</v>
      </c>
      <c r="I15935" s="64"/>
      <c r="J15935" s="65"/>
      <c r="K15935" s="10"/>
      <c r="L15935" s="21">
        <v>3806.0344827586209</v>
      </c>
      <c r="M15935" s="68"/>
      <c r="N15935" s="4"/>
    </row>
    <row r="15936" spans="2:14">
      <c r="B15936" s="59" t="s">
        <v>28124</v>
      </c>
      <c r="C15936" s="7" t="s">
        <v>28125</v>
      </c>
      <c r="I15936" s="64"/>
      <c r="J15936" s="65"/>
      <c r="K15936" s="10"/>
      <c r="L15936" s="21">
        <v>449.61954022988505</v>
      </c>
      <c r="M15936" s="68"/>
      <c r="N15936" s="4"/>
    </row>
    <row r="15937" spans="2:14">
      <c r="B15937" s="59" t="s">
        <v>28126</v>
      </c>
      <c r="C15937" s="7" t="s">
        <v>28127</v>
      </c>
      <c r="I15937" s="64"/>
      <c r="J15937" s="65"/>
      <c r="K15937" s="10"/>
      <c r="L15937" s="21">
        <v>488.1873563218391</v>
      </c>
      <c r="M15937" s="68"/>
      <c r="N15937" s="4"/>
    </row>
    <row r="15938" spans="2:14">
      <c r="B15938" s="59" t="s">
        <v>28128</v>
      </c>
      <c r="C15938" s="7" t="s">
        <v>28129</v>
      </c>
      <c r="I15938" s="64"/>
      <c r="J15938" s="65"/>
      <c r="K15938" s="10"/>
      <c r="L15938" s="21">
        <v>726.19137931034493</v>
      </c>
      <c r="M15938" s="68"/>
      <c r="N15938" s="4"/>
    </row>
    <row r="15939" spans="2:14">
      <c r="B15939" s="59" t="s">
        <v>28130</v>
      </c>
      <c r="C15939" s="7" t="s">
        <v>28131</v>
      </c>
      <c r="I15939" s="64"/>
      <c r="J15939" s="65"/>
      <c r="K15939" s="10"/>
      <c r="L15939" s="21">
        <v>773.3862068965517</v>
      </c>
      <c r="M15939" s="68"/>
      <c r="N15939" s="4"/>
    </row>
    <row r="15940" spans="2:14">
      <c r="B15940" s="59" t="s">
        <v>28132</v>
      </c>
      <c r="C15940" s="7" t="s">
        <v>28133</v>
      </c>
      <c r="I15940" s="64"/>
      <c r="J15940" s="65"/>
      <c r="K15940" s="10"/>
      <c r="L15940" s="21">
        <v>41.612643678160921</v>
      </c>
      <c r="M15940" s="68"/>
      <c r="N15940" s="4"/>
    </row>
    <row r="15941" spans="2:14">
      <c r="B15941" s="59" t="s">
        <v>28134</v>
      </c>
      <c r="C15941" s="7" t="s">
        <v>28135</v>
      </c>
      <c r="I15941" s="64"/>
      <c r="J15941" s="65"/>
      <c r="K15941" s="10"/>
      <c r="L15941" s="21">
        <v>473.47068965517246</v>
      </c>
      <c r="M15941" s="68"/>
      <c r="N15941" s="4"/>
    </row>
    <row r="15942" spans="2:14">
      <c r="B15942" s="59" t="s">
        <v>28136</v>
      </c>
      <c r="C15942" s="7" t="s">
        <v>28137</v>
      </c>
      <c r="I15942" s="64"/>
      <c r="J15942" s="65"/>
      <c r="K15942" s="10"/>
      <c r="L15942" s="21">
        <v>96.927011494252866</v>
      </c>
      <c r="M15942" s="68"/>
      <c r="N15942" s="4"/>
    </row>
    <row r="15943" spans="2:14">
      <c r="B15943" s="59" t="s">
        <v>28138</v>
      </c>
      <c r="C15943" s="7" t="s">
        <v>28139</v>
      </c>
      <c r="I15943" s="64"/>
      <c r="J15943" s="65"/>
      <c r="K15943" s="10"/>
      <c r="L15943" s="21">
        <v>96.927011494252866</v>
      </c>
      <c r="M15943" s="68"/>
      <c r="N15943" s="4"/>
    </row>
    <row r="15944" spans="2:14">
      <c r="B15944" s="59" t="s">
        <v>28140</v>
      </c>
      <c r="C15944" s="7" t="s">
        <v>28141</v>
      </c>
      <c r="I15944" s="64"/>
      <c r="J15944" s="65"/>
      <c r="K15944" s="10"/>
      <c r="L15944" s="21">
        <v>41.612643678160921</v>
      </c>
      <c r="M15944" s="68"/>
      <c r="N15944" s="4"/>
    </row>
    <row r="15945" spans="2:14">
      <c r="B15945" s="59" t="s">
        <v>28142</v>
      </c>
      <c r="C15945" s="7" t="s">
        <v>28143</v>
      </c>
      <c r="I15945" s="64"/>
      <c r="J15945" s="65"/>
      <c r="K15945" s="10"/>
      <c r="L15945" s="21">
        <v>922.07528735632184</v>
      </c>
      <c r="M15945" s="68"/>
      <c r="N15945" s="4"/>
    </row>
    <row r="15946" spans="2:14">
      <c r="B15946" s="59" t="s">
        <v>28144</v>
      </c>
      <c r="C15946" s="7" t="s">
        <v>28145</v>
      </c>
      <c r="I15946" s="64"/>
      <c r="J15946" s="65"/>
      <c r="K15946" s="10"/>
      <c r="L15946" s="21">
        <v>1094.1080459770114</v>
      </c>
      <c r="M15946" s="68"/>
      <c r="N15946" s="4"/>
    </row>
    <row r="15947" spans="2:14">
      <c r="B15947" s="59" t="s">
        <v>28146</v>
      </c>
      <c r="C15947" s="7" t="s">
        <v>28147</v>
      </c>
      <c r="I15947" s="64"/>
      <c r="J15947" s="65"/>
      <c r="K15947" s="10"/>
      <c r="L15947" s="21">
        <v>864.73103448275867</v>
      </c>
      <c r="M15947" s="68"/>
      <c r="N15947" s="4"/>
    </row>
    <row r="15948" spans="2:14">
      <c r="B15948" s="59" t="s">
        <v>28148</v>
      </c>
      <c r="C15948" s="7" t="s">
        <v>28149</v>
      </c>
      <c r="I15948" s="64"/>
      <c r="J15948" s="65"/>
      <c r="K15948" s="10"/>
      <c r="L15948" s="21">
        <v>2174.0068965517239</v>
      </c>
      <c r="M15948" s="68"/>
      <c r="N15948" s="4"/>
    </row>
    <row r="15949" spans="2:14">
      <c r="B15949" s="59" t="s">
        <v>28150</v>
      </c>
      <c r="C15949" s="7" t="s">
        <v>28151</v>
      </c>
      <c r="I15949" s="64"/>
      <c r="J15949" s="65"/>
      <c r="K15949" s="10"/>
      <c r="L15949" s="21">
        <v>458.75402298850571</v>
      </c>
      <c r="M15949" s="68"/>
      <c r="N15949" s="4"/>
    </row>
    <row r="15950" spans="2:14">
      <c r="B15950" s="59" t="s">
        <v>28152</v>
      </c>
      <c r="C15950" s="7" t="s">
        <v>28153</v>
      </c>
      <c r="I15950" s="64"/>
      <c r="J15950" s="65"/>
      <c r="K15950" s="10"/>
      <c r="L15950" s="21">
        <v>279.10919540229884</v>
      </c>
      <c r="M15950" s="68"/>
      <c r="N15950" s="4"/>
    </row>
    <row r="15951" spans="2:14">
      <c r="B15951" s="59" t="s">
        <v>28154</v>
      </c>
      <c r="C15951" s="7" t="s">
        <v>28155</v>
      </c>
      <c r="I15951" s="64"/>
      <c r="J15951" s="65"/>
      <c r="K15951" s="10"/>
      <c r="L15951" s="21">
        <v>937.29942528735637</v>
      </c>
      <c r="M15951" s="68"/>
      <c r="N15951" s="4"/>
    </row>
    <row r="15952" spans="2:14">
      <c r="B15952" s="59" t="s">
        <v>28156</v>
      </c>
      <c r="C15952" s="7" t="s">
        <v>28157</v>
      </c>
      <c r="I15952" s="64"/>
      <c r="J15952" s="65"/>
      <c r="K15952" s="10"/>
      <c r="L15952" s="21">
        <v>977.8971264367816</v>
      </c>
      <c r="M15952" s="68"/>
      <c r="N15952" s="4"/>
    </row>
    <row r="15953" spans="2:14">
      <c r="B15953" s="59" t="s">
        <v>28158</v>
      </c>
      <c r="C15953" s="7" t="s">
        <v>28159</v>
      </c>
      <c r="I15953" s="64"/>
      <c r="J15953" s="65"/>
      <c r="K15953" s="10"/>
      <c r="L15953" s="21">
        <v>2439.9218390804599</v>
      </c>
      <c r="M15953" s="68"/>
      <c r="N15953" s="4"/>
    </row>
    <row r="15954" spans="2:14">
      <c r="B15954" s="59" t="s">
        <v>28160</v>
      </c>
      <c r="C15954" s="7" t="s">
        <v>28161</v>
      </c>
      <c r="I15954" s="64"/>
      <c r="J15954" s="65"/>
      <c r="K15954" s="10"/>
      <c r="L15954" s="21">
        <v>177.10747126436783</v>
      </c>
      <c r="M15954" s="68"/>
      <c r="N15954" s="4"/>
    </row>
    <row r="15955" spans="2:14">
      <c r="B15955" s="59" t="s">
        <v>28162</v>
      </c>
      <c r="C15955" s="7" t="s">
        <v>28163</v>
      </c>
      <c r="I15955" s="64"/>
      <c r="J15955" s="65"/>
      <c r="K15955" s="10"/>
      <c r="L15955" s="21">
        <v>1819.2844827586207</v>
      </c>
      <c r="M15955" s="68"/>
      <c r="N15955" s="4"/>
    </row>
    <row r="15956" spans="2:14">
      <c r="B15956" s="59" t="s">
        <v>28164</v>
      </c>
      <c r="C15956" s="7" t="s">
        <v>28165</v>
      </c>
      <c r="I15956" s="64"/>
      <c r="J15956" s="65"/>
      <c r="K15956" s="10"/>
      <c r="L15956" s="21">
        <v>1908.5994252873566</v>
      </c>
      <c r="M15956" s="68"/>
      <c r="N15956" s="4"/>
    </row>
    <row r="15957" spans="2:14">
      <c r="B15957" s="59" t="s">
        <v>28166</v>
      </c>
      <c r="C15957" s="7" t="s">
        <v>28167</v>
      </c>
      <c r="I15957" s="64"/>
      <c r="J15957" s="65"/>
      <c r="K15957" s="10"/>
      <c r="L15957" s="21">
        <v>1093.0931034482758</v>
      </c>
      <c r="M15957" s="68"/>
      <c r="N15957" s="4"/>
    </row>
    <row r="15958" spans="2:14">
      <c r="B15958" s="59" t="s">
        <v>28168</v>
      </c>
      <c r="C15958" s="7" t="s">
        <v>28169</v>
      </c>
      <c r="I15958" s="64"/>
      <c r="J15958" s="65"/>
      <c r="K15958" s="10"/>
      <c r="L15958" s="21">
        <v>1114.914367816092</v>
      </c>
      <c r="M15958" s="68"/>
      <c r="N15958" s="4"/>
    </row>
    <row r="15959" spans="2:14">
      <c r="B15959" s="59" t="s">
        <v>28170</v>
      </c>
      <c r="C15959" s="7" t="s">
        <v>28171</v>
      </c>
      <c r="I15959" s="64"/>
      <c r="J15959" s="65"/>
      <c r="K15959" s="10"/>
      <c r="L15959" s="21">
        <v>684.57873563218391</v>
      </c>
      <c r="M15959" s="68"/>
      <c r="N15959" s="4"/>
    </row>
    <row r="15960" spans="2:14">
      <c r="B15960" s="59" t="s">
        <v>28172</v>
      </c>
      <c r="C15960" s="7" t="s">
        <v>28173</v>
      </c>
      <c r="I15960" s="64"/>
      <c r="J15960" s="65"/>
      <c r="K15960" s="10"/>
      <c r="L15960" s="21">
        <v>745.98275862068965</v>
      </c>
      <c r="M15960" s="68"/>
      <c r="N15960" s="4"/>
    </row>
    <row r="15961" spans="2:14">
      <c r="B15961" s="59" t="s">
        <v>28174</v>
      </c>
      <c r="C15961" s="7" t="s">
        <v>28175</v>
      </c>
      <c r="I15961" s="64"/>
      <c r="J15961" s="65"/>
      <c r="K15961" s="10"/>
      <c r="L15961" s="21">
        <v>824.64080459770116</v>
      </c>
      <c r="M15961" s="68"/>
      <c r="N15961" s="4"/>
    </row>
    <row r="15962" spans="2:14">
      <c r="B15962" s="59" t="s">
        <v>28176</v>
      </c>
      <c r="C15962" s="7" t="s">
        <v>28177</v>
      </c>
      <c r="I15962" s="64"/>
      <c r="J15962" s="65"/>
      <c r="K15962" s="10"/>
      <c r="L15962" s="21">
        <v>314.63218390804599</v>
      </c>
      <c r="M15962" s="68"/>
      <c r="N15962" s="4"/>
    </row>
    <row r="15963" spans="2:14">
      <c r="B15963" s="59" t="s">
        <v>28178</v>
      </c>
      <c r="C15963" s="7" t="s">
        <v>28179</v>
      </c>
      <c r="I15963" s="64"/>
      <c r="J15963" s="65"/>
      <c r="K15963" s="10"/>
      <c r="L15963" s="21">
        <v>6387.0333333333338</v>
      </c>
      <c r="M15963" s="68"/>
      <c r="N15963" s="4"/>
    </row>
    <row r="15964" spans="2:14">
      <c r="B15964" s="59" t="s">
        <v>28180</v>
      </c>
      <c r="C15964" s="7" t="s">
        <v>28181</v>
      </c>
      <c r="I15964" s="64"/>
      <c r="J15964" s="65"/>
      <c r="K15964" s="10"/>
      <c r="L15964" s="21">
        <v>6605.2459770114947</v>
      </c>
      <c r="M15964" s="68"/>
      <c r="N15964" s="4"/>
    </row>
    <row r="15965" spans="2:14">
      <c r="B15965" s="59" t="s">
        <v>28182</v>
      </c>
      <c r="C15965" s="7" t="s">
        <v>28183</v>
      </c>
      <c r="I15965" s="64"/>
      <c r="J15965" s="65"/>
      <c r="K15965" s="10"/>
      <c r="L15965" s="21">
        <v>7596.3373563218393</v>
      </c>
      <c r="M15965" s="68"/>
      <c r="N15965" s="4"/>
    </row>
    <row r="15966" spans="2:14">
      <c r="B15966" s="59" t="s">
        <v>28184</v>
      </c>
      <c r="C15966" s="7" t="s">
        <v>28185</v>
      </c>
      <c r="I15966" s="64"/>
      <c r="J15966" s="65"/>
      <c r="K15966" s="10"/>
      <c r="L15966" s="21">
        <v>8028.1954022988502</v>
      </c>
      <c r="M15966" s="68"/>
      <c r="N15966" s="4"/>
    </row>
    <row r="15967" spans="2:14">
      <c r="B15967" s="59" t="s">
        <v>28186</v>
      </c>
      <c r="C15967" s="7" t="s">
        <v>28187</v>
      </c>
      <c r="I15967" s="64"/>
      <c r="J15967" s="65"/>
      <c r="K15967" s="10"/>
      <c r="L15967" s="21">
        <v>10404.683333333334</v>
      </c>
      <c r="M15967" s="68"/>
      <c r="N15967" s="4"/>
    </row>
    <row r="15968" spans="2:14">
      <c r="B15968" s="59" t="s">
        <v>28188</v>
      </c>
      <c r="C15968" s="7" t="s">
        <v>28189</v>
      </c>
      <c r="I15968" s="64"/>
      <c r="J15968" s="65"/>
      <c r="K15968" s="10"/>
      <c r="L15968" s="21">
        <v>216.69022988505748</v>
      </c>
      <c r="M15968" s="68"/>
      <c r="N15968" s="4"/>
    </row>
    <row r="15969" spans="2:14">
      <c r="B15969" s="59" t="s">
        <v>28190</v>
      </c>
      <c r="C15969" s="7" t="s">
        <v>28191</v>
      </c>
      <c r="I15969" s="64"/>
      <c r="J15969" s="65"/>
      <c r="K15969" s="10"/>
      <c r="L15969" s="21">
        <v>238.00402298850577</v>
      </c>
      <c r="M15969" s="68"/>
      <c r="N15969" s="4"/>
    </row>
    <row r="15970" spans="2:14">
      <c r="B15970" s="59" t="s">
        <v>28192</v>
      </c>
      <c r="C15970" s="7" t="s">
        <v>28193</v>
      </c>
      <c r="I15970" s="64"/>
      <c r="J15970" s="65"/>
      <c r="K15970" s="10"/>
      <c r="L15970" s="21">
        <v>141.07701149425287</v>
      </c>
      <c r="M15970" s="68"/>
      <c r="N15970" s="4"/>
    </row>
    <row r="15971" spans="2:14">
      <c r="B15971" s="59" t="s">
        <v>28194</v>
      </c>
      <c r="C15971" s="7" t="s">
        <v>28195</v>
      </c>
      <c r="I15971" s="64"/>
      <c r="J15971" s="65"/>
      <c r="K15971" s="10"/>
      <c r="L15971" s="21">
        <v>169.49540229885059</v>
      </c>
      <c r="M15971" s="68"/>
      <c r="N15971" s="4"/>
    </row>
    <row r="15972" spans="2:14">
      <c r="B15972" s="59" t="s">
        <v>28196</v>
      </c>
      <c r="C15972" s="7" t="s">
        <v>28197</v>
      </c>
      <c r="I15972" s="64"/>
      <c r="J15972" s="65"/>
      <c r="K15972" s="10"/>
      <c r="L15972" s="21">
        <v>1382.8591954022991</v>
      </c>
      <c r="M15972" s="68"/>
      <c r="N15972" s="4"/>
    </row>
    <row r="15973" spans="2:14">
      <c r="B15973" s="59" t="s">
        <v>28198</v>
      </c>
      <c r="C15973" s="7" t="s">
        <v>28199</v>
      </c>
      <c r="I15973" s="64"/>
      <c r="J15973" s="65"/>
      <c r="K15973" s="10"/>
      <c r="L15973" s="21">
        <v>1622.385632183908</v>
      </c>
      <c r="M15973" s="68"/>
      <c r="N15973" s="4"/>
    </row>
    <row r="15974" spans="2:14">
      <c r="B15974" s="59" t="s">
        <v>28200</v>
      </c>
      <c r="C15974" s="7" t="s">
        <v>28201</v>
      </c>
      <c r="I15974" s="64"/>
      <c r="J15974" s="65"/>
      <c r="K15974" s="10"/>
      <c r="L15974" s="21">
        <v>380.60344827586209</v>
      </c>
      <c r="M15974" s="68"/>
      <c r="N15974" s="4"/>
    </row>
    <row r="15975" spans="2:14">
      <c r="B15975" s="59" t="s">
        <v>28202</v>
      </c>
      <c r="C15975" s="7" t="s">
        <v>28203</v>
      </c>
      <c r="I15975" s="64"/>
      <c r="J15975" s="65"/>
      <c r="K15975" s="10"/>
      <c r="L15975" s="21">
        <v>700.817816091954</v>
      </c>
      <c r="M15975" s="68"/>
      <c r="N15975" s="4"/>
    </row>
    <row r="15976" spans="2:14">
      <c r="B15976" s="59" t="s">
        <v>28204</v>
      </c>
      <c r="C15976" s="7" t="s">
        <v>28205</v>
      </c>
      <c r="I15976" s="64"/>
      <c r="J15976" s="65"/>
      <c r="K15976" s="10"/>
      <c r="L15976" s="21">
        <v>744.96781609195398</v>
      </c>
      <c r="M15976" s="68"/>
      <c r="N15976" s="4"/>
    </row>
    <row r="15977" spans="2:14">
      <c r="B15977" s="59" t="s">
        <v>28206</v>
      </c>
      <c r="C15977" s="7" t="s">
        <v>28207</v>
      </c>
      <c r="I15977" s="64"/>
      <c r="J15977" s="65"/>
      <c r="K15977" s="10"/>
      <c r="L15977" s="21">
        <v>290.27356321839079</v>
      </c>
      <c r="M15977" s="68"/>
      <c r="N15977" s="4"/>
    </row>
    <row r="15978" spans="2:14">
      <c r="B15978" s="59" t="s">
        <v>28208</v>
      </c>
      <c r="C15978" s="7" t="s">
        <v>28209</v>
      </c>
      <c r="I15978" s="64"/>
      <c r="J15978" s="65"/>
      <c r="K15978" s="10"/>
      <c r="L15978" s="21">
        <v>1010.3752873563219</v>
      </c>
      <c r="M15978" s="68"/>
      <c r="N15978" s="4"/>
    </row>
    <row r="15979" spans="2:14">
      <c r="B15979" s="59" t="s">
        <v>28210</v>
      </c>
      <c r="C15979" s="7" t="s">
        <v>28211</v>
      </c>
      <c r="I15979" s="64"/>
      <c r="J15979" s="65"/>
      <c r="K15979" s="10"/>
      <c r="L15979" s="21">
        <v>1003.2706896551724</v>
      </c>
      <c r="M15979" s="68"/>
      <c r="N15979" s="4"/>
    </row>
    <row r="15980" spans="2:14">
      <c r="B15980" s="59" t="s">
        <v>28212</v>
      </c>
      <c r="C15980" s="7" t="s">
        <v>28213</v>
      </c>
      <c r="I15980" s="64"/>
      <c r="J15980" s="65"/>
      <c r="K15980" s="10"/>
      <c r="L15980" s="21">
        <v>1538.6528735632182</v>
      </c>
      <c r="M15980" s="68"/>
      <c r="N15980" s="4"/>
    </row>
    <row r="15981" spans="2:14">
      <c r="B15981" s="59" t="s">
        <v>28214</v>
      </c>
      <c r="C15981" s="7" t="s">
        <v>28215</v>
      </c>
      <c r="I15981" s="64"/>
      <c r="J15981" s="65"/>
      <c r="K15981" s="10"/>
      <c r="L15981" s="21">
        <v>1806.0902298850576</v>
      </c>
      <c r="M15981" s="68"/>
      <c r="N15981" s="4"/>
    </row>
    <row r="15982" spans="2:14">
      <c r="B15982" s="59" t="s">
        <v>28216</v>
      </c>
      <c r="C15982" s="7" t="s">
        <v>28217</v>
      </c>
      <c r="I15982" s="64"/>
      <c r="J15982" s="65"/>
      <c r="K15982" s="10"/>
      <c r="L15982" s="21">
        <v>2181.1114942528734</v>
      </c>
      <c r="M15982" s="68"/>
      <c r="N15982" s="4"/>
    </row>
    <row r="15983" spans="2:14">
      <c r="B15983" s="59" t="s">
        <v>28218</v>
      </c>
      <c r="C15983" s="7" t="s">
        <v>28219</v>
      </c>
      <c r="I15983" s="64"/>
      <c r="J15983" s="65"/>
      <c r="K15983" s="10"/>
      <c r="L15983" s="21">
        <v>1425.9942528735633</v>
      </c>
      <c r="M15983" s="68"/>
      <c r="N15983" s="4"/>
    </row>
    <row r="15984" spans="2:14">
      <c r="B15984" s="59" t="s">
        <v>28220</v>
      </c>
      <c r="C15984" s="7" t="s">
        <v>28221</v>
      </c>
      <c r="I15984" s="64"/>
      <c r="J15984" s="65"/>
      <c r="K15984" s="10"/>
      <c r="L15984" s="21">
        <v>1857.8522988505747</v>
      </c>
      <c r="M15984" s="68"/>
      <c r="N15984" s="4"/>
    </row>
    <row r="15985" spans="2:14">
      <c r="B15985" s="59" t="s">
        <v>28222</v>
      </c>
      <c r="C15985" s="7" t="s">
        <v>28223</v>
      </c>
      <c r="I15985" s="64"/>
      <c r="J15985" s="65"/>
      <c r="K15985" s="10"/>
      <c r="L15985" s="21">
        <v>1875.6137931034484</v>
      </c>
      <c r="M15985" s="68"/>
      <c r="N15985" s="4"/>
    </row>
    <row r="15986" spans="2:14">
      <c r="B15986" s="59" t="s">
        <v>28224</v>
      </c>
      <c r="C15986" s="7" t="s">
        <v>28225</v>
      </c>
      <c r="I15986" s="64"/>
      <c r="J15986" s="65"/>
      <c r="K15986" s="10"/>
      <c r="L15986" s="21">
        <v>1401.635632183908</v>
      </c>
      <c r="M15986" s="68"/>
      <c r="N15986" s="4"/>
    </row>
    <row r="15987" spans="2:14">
      <c r="B15987" s="59" t="s">
        <v>28226</v>
      </c>
      <c r="C15987" s="7" t="s">
        <v>28225</v>
      </c>
      <c r="I15987" s="64"/>
      <c r="J15987" s="65"/>
      <c r="K15987" s="10"/>
      <c r="L15987" s="21">
        <v>1350.3810344827587</v>
      </c>
      <c r="M15987" s="68"/>
      <c r="N15987" s="4"/>
    </row>
    <row r="15988" spans="2:14">
      <c r="B15988" s="59" t="s">
        <v>28227</v>
      </c>
      <c r="C15988" s="7" t="s">
        <v>28228</v>
      </c>
      <c r="I15988" s="64"/>
      <c r="J15988" s="65"/>
      <c r="K15988" s="10"/>
      <c r="L15988" s="21">
        <v>2341.4724137931034</v>
      </c>
      <c r="M15988" s="68"/>
      <c r="N15988" s="4"/>
    </row>
    <row r="15989" spans="2:14">
      <c r="B15989" s="59" t="s">
        <v>28229</v>
      </c>
      <c r="C15989" s="7" t="s">
        <v>28230</v>
      </c>
      <c r="I15989" s="64"/>
      <c r="J15989" s="65"/>
      <c r="K15989" s="10"/>
      <c r="L15989" s="21">
        <v>1409.7551724137932</v>
      </c>
      <c r="M15989" s="68"/>
      <c r="N15989" s="4"/>
    </row>
    <row r="15990" spans="2:14">
      <c r="B15990" s="59" t="s">
        <v>28231</v>
      </c>
      <c r="C15990" s="7" t="s">
        <v>28232</v>
      </c>
      <c r="I15990" s="64"/>
      <c r="J15990" s="65"/>
      <c r="K15990" s="10"/>
      <c r="L15990" s="21">
        <v>632.30919540229888</v>
      </c>
      <c r="M15990" s="68"/>
      <c r="N15990" s="4"/>
    </row>
    <row r="15991" spans="2:14">
      <c r="B15991" s="59" t="s">
        <v>28233</v>
      </c>
      <c r="C15991" s="7" t="s">
        <v>28234</v>
      </c>
      <c r="I15991" s="64"/>
      <c r="J15991" s="65"/>
      <c r="K15991" s="10"/>
      <c r="L15991" s="21">
        <v>402.93218390804594</v>
      </c>
      <c r="M15991" s="68"/>
      <c r="N15991" s="4"/>
    </row>
    <row r="15992" spans="2:14">
      <c r="B15992" s="59" t="s">
        <v>28235</v>
      </c>
      <c r="C15992" s="7" t="s">
        <v>28236</v>
      </c>
      <c r="I15992" s="64"/>
      <c r="J15992" s="65"/>
      <c r="K15992" s="10"/>
      <c r="L15992" s="21">
        <v>1956.3017241379312</v>
      </c>
      <c r="M15992" s="68"/>
      <c r="N15992" s="4"/>
    </row>
    <row r="15993" spans="2:14">
      <c r="B15993" s="59" t="s">
        <v>28237</v>
      </c>
      <c r="C15993" s="7" t="s">
        <v>28238</v>
      </c>
      <c r="I15993" s="64"/>
      <c r="J15993" s="65"/>
      <c r="K15993" s="10"/>
      <c r="L15993" s="21">
        <v>631.80172413793105</v>
      </c>
      <c r="M15993" s="68"/>
      <c r="N15993" s="4"/>
    </row>
    <row r="15994" spans="2:14">
      <c r="B15994" s="59" t="s">
        <v>28239</v>
      </c>
      <c r="C15994" s="7" t="s">
        <v>28240</v>
      </c>
      <c r="I15994" s="64"/>
      <c r="J15994" s="65"/>
      <c r="K15994" s="10"/>
      <c r="L15994" s="21">
        <v>301.43793103448274</v>
      </c>
      <c r="M15994" s="68"/>
      <c r="N15994" s="4"/>
    </row>
    <row r="15995" spans="2:14">
      <c r="B15995" s="59" t="s">
        <v>28241</v>
      </c>
      <c r="C15995" s="7" t="s">
        <v>28242</v>
      </c>
      <c r="I15995" s="64"/>
      <c r="J15995" s="65"/>
      <c r="K15995" s="10"/>
      <c r="L15995" s="21">
        <v>144.62931034482759</v>
      </c>
      <c r="M15995" s="68"/>
      <c r="N15995" s="4"/>
    </row>
    <row r="15996" spans="2:14">
      <c r="B15996" s="59" t="s">
        <v>28243</v>
      </c>
      <c r="C15996" s="7" t="s">
        <v>28244</v>
      </c>
      <c r="I15996" s="64"/>
      <c r="J15996" s="65"/>
      <c r="K15996" s="10"/>
      <c r="L15996" s="21">
        <v>144.62931034482759</v>
      </c>
      <c r="M15996" s="68"/>
      <c r="N15996" s="4"/>
    </row>
    <row r="15997" spans="2:14">
      <c r="B15997" s="59" t="s">
        <v>28245</v>
      </c>
      <c r="C15997" s="7" t="s">
        <v>28246</v>
      </c>
      <c r="I15997" s="64"/>
      <c r="J15997" s="65"/>
      <c r="K15997" s="10"/>
      <c r="L15997" s="21">
        <v>44.657471264367821</v>
      </c>
      <c r="M15997" s="68"/>
      <c r="N15997" s="4"/>
    </row>
    <row r="15998" spans="2:14">
      <c r="B15998" s="59" t="s">
        <v>28247</v>
      </c>
      <c r="C15998" s="7" t="s">
        <v>28248</v>
      </c>
      <c r="I15998" s="64"/>
      <c r="J15998" s="65"/>
      <c r="K15998" s="10"/>
      <c r="L15998" s="21">
        <v>1694.4465517241379</v>
      </c>
      <c r="M15998" s="68"/>
      <c r="N15998" s="4"/>
    </row>
    <row r="15999" spans="2:14">
      <c r="B15999" s="59" t="s">
        <v>28249</v>
      </c>
      <c r="C15999" s="7" t="s">
        <v>28250</v>
      </c>
      <c r="I15999" s="64"/>
      <c r="J15999" s="65"/>
      <c r="K15999" s="10"/>
      <c r="L15999" s="21">
        <v>2033.9448275862069</v>
      </c>
      <c r="M15999" s="68"/>
      <c r="N15999" s="4"/>
    </row>
    <row r="16000" spans="2:14">
      <c r="B16000" s="59" t="s">
        <v>28251</v>
      </c>
      <c r="C16000" s="7" t="s">
        <v>28252</v>
      </c>
      <c r="I16000" s="64"/>
      <c r="J16000" s="65"/>
      <c r="K16000" s="10"/>
      <c r="L16000" s="21">
        <v>220.24252873563216</v>
      </c>
      <c r="M16000" s="68"/>
      <c r="N16000" s="4"/>
    </row>
    <row r="16001" spans="2:14">
      <c r="B16001" s="59" t="s">
        <v>28253</v>
      </c>
      <c r="C16001" s="7" t="s">
        <v>28254</v>
      </c>
      <c r="I16001" s="64"/>
      <c r="J16001" s="65"/>
      <c r="K16001" s="10"/>
      <c r="L16001" s="21">
        <v>220.24252873563216</v>
      </c>
      <c r="M16001" s="68"/>
      <c r="N16001" s="4"/>
    </row>
    <row r="16002" spans="2:14">
      <c r="B16002" s="59" t="s">
        <v>28255</v>
      </c>
      <c r="C16002" s="7" t="s">
        <v>28256</v>
      </c>
      <c r="I16002" s="64"/>
      <c r="J16002" s="65"/>
      <c r="K16002" s="10"/>
      <c r="L16002" s="21">
        <v>220.24252873563216</v>
      </c>
      <c r="M16002" s="68"/>
      <c r="N16002" s="4"/>
    </row>
    <row r="16003" spans="2:14">
      <c r="B16003" s="59" t="s">
        <v>28257</v>
      </c>
      <c r="C16003" s="7" t="s">
        <v>28258</v>
      </c>
      <c r="I16003" s="64"/>
      <c r="J16003" s="65"/>
      <c r="K16003" s="10"/>
      <c r="L16003" s="21">
        <v>220.24252873563216</v>
      </c>
      <c r="M16003" s="68"/>
      <c r="N16003" s="4"/>
    </row>
    <row r="16004" spans="2:14">
      <c r="B16004" s="59" t="s">
        <v>28259</v>
      </c>
      <c r="C16004" s="7" t="s">
        <v>28260</v>
      </c>
      <c r="I16004" s="64"/>
      <c r="J16004" s="65"/>
      <c r="K16004" s="10"/>
      <c r="L16004" s="21">
        <v>220.24252873563216</v>
      </c>
      <c r="M16004" s="68"/>
      <c r="N16004" s="4"/>
    </row>
    <row r="16005" spans="2:14">
      <c r="B16005" s="59" t="s">
        <v>28261</v>
      </c>
      <c r="C16005" s="7" t="s">
        <v>28262</v>
      </c>
      <c r="I16005" s="64"/>
      <c r="J16005" s="65"/>
      <c r="K16005" s="10"/>
      <c r="L16005" s="21">
        <v>220.24252873563216</v>
      </c>
      <c r="M16005" s="68"/>
      <c r="N16005" s="4"/>
    </row>
    <row r="16006" spans="2:14">
      <c r="B16006" s="59" t="s">
        <v>28263</v>
      </c>
      <c r="C16006" s="7" t="s">
        <v>28264</v>
      </c>
      <c r="I16006" s="64"/>
      <c r="J16006" s="65"/>
      <c r="K16006" s="10"/>
      <c r="L16006" s="21">
        <v>220.24252873563216</v>
      </c>
      <c r="M16006" s="68"/>
      <c r="N16006" s="4"/>
    </row>
    <row r="16007" spans="2:14">
      <c r="B16007" s="59" t="s">
        <v>28265</v>
      </c>
      <c r="C16007" s="7" t="s">
        <v>28266</v>
      </c>
      <c r="I16007" s="64"/>
      <c r="J16007" s="65"/>
      <c r="K16007" s="10"/>
      <c r="L16007" s="21">
        <v>1038.2862068965517</v>
      </c>
      <c r="M16007" s="68"/>
      <c r="N16007" s="4"/>
    </row>
    <row r="16008" spans="2:14">
      <c r="B16008" s="59" t="s">
        <v>28267</v>
      </c>
      <c r="C16008" s="7" t="s">
        <v>28268</v>
      </c>
      <c r="I16008" s="64"/>
      <c r="J16008" s="65"/>
      <c r="K16008" s="10"/>
      <c r="L16008" s="21">
        <v>263.37758620689652</v>
      </c>
      <c r="M16008" s="68"/>
      <c r="N16008" s="4"/>
    </row>
    <row r="16009" spans="2:14">
      <c r="B16009" s="59" t="s">
        <v>28269</v>
      </c>
      <c r="C16009" s="7" t="s">
        <v>28270</v>
      </c>
      <c r="I16009" s="64"/>
      <c r="J16009" s="65"/>
      <c r="K16009" s="10"/>
      <c r="L16009" s="21">
        <v>465.35114942528736</v>
      </c>
      <c r="M16009" s="68"/>
      <c r="N16009" s="4"/>
    </row>
    <row r="16010" spans="2:14">
      <c r="B16010" s="59" t="s">
        <v>38194</v>
      </c>
      <c r="C16010" s="7" t="s">
        <v>40369</v>
      </c>
      <c r="I16010" s="64"/>
      <c r="J16010" s="65"/>
      <c r="K16010" s="10"/>
      <c r="L16010" s="21">
        <v>2791.0919540229884</v>
      </c>
      <c r="M16010" s="68"/>
      <c r="N16010" s="4"/>
    </row>
    <row r="16011" spans="2:14">
      <c r="B16011" s="59" t="s">
        <v>28271</v>
      </c>
      <c r="C16011" s="7" t="s">
        <v>28272</v>
      </c>
      <c r="I16011" s="64"/>
      <c r="J16011" s="65"/>
      <c r="K16011" s="10"/>
      <c r="L16011" s="21">
        <v>1376.2620689655173</v>
      </c>
      <c r="M16011" s="68"/>
      <c r="N16011" s="4"/>
    </row>
    <row r="16012" spans="2:14">
      <c r="B16012" s="59" t="s">
        <v>28273</v>
      </c>
      <c r="C16012" s="7" t="s">
        <v>28274</v>
      </c>
      <c r="I16012" s="64"/>
      <c r="J16012" s="65"/>
      <c r="K16012" s="10"/>
      <c r="L16012" s="21">
        <v>1764.4775862068964</v>
      </c>
      <c r="M16012" s="68"/>
      <c r="N16012" s="4"/>
    </row>
    <row r="16013" spans="2:14">
      <c r="B16013" s="59" t="s">
        <v>28275</v>
      </c>
      <c r="C16013" s="7" t="s">
        <v>28276</v>
      </c>
      <c r="I16013" s="64"/>
      <c r="J16013" s="65"/>
      <c r="K16013" s="10"/>
      <c r="L16013" s="21">
        <v>1563.5189655172414</v>
      </c>
      <c r="M16013" s="68"/>
      <c r="N16013" s="4"/>
    </row>
    <row r="16014" spans="2:14">
      <c r="B16014" s="59" t="s">
        <v>28277</v>
      </c>
      <c r="C16014" s="7" t="s">
        <v>28278</v>
      </c>
      <c r="I16014" s="64"/>
      <c r="J16014" s="65"/>
      <c r="K16014" s="10"/>
      <c r="L16014" s="21">
        <v>2064.3931034482757</v>
      </c>
      <c r="M16014" s="68"/>
      <c r="N16014" s="4"/>
    </row>
    <row r="16015" spans="2:14">
      <c r="B16015" s="59" t="s">
        <v>28279</v>
      </c>
      <c r="C16015" s="7" t="s">
        <v>28280</v>
      </c>
      <c r="I16015" s="64"/>
      <c r="J16015" s="65"/>
      <c r="K16015" s="10"/>
      <c r="L16015" s="21">
        <v>1764.4775862068964</v>
      </c>
      <c r="M16015" s="68"/>
      <c r="N16015" s="4"/>
    </row>
    <row r="16016" spans="2:14">
      <c r="B16016" s="59" t="s">
        <v>28281</v>
      </c>
      <c r="C16016" s="7" t="s">
        <v>28282</v>
      </c>
      <c r="I16016" s="64"/>
      <c r="J16016" s="65"/>
      <c r="K16016" s="10"/>
      <c r="L16016" s="21">
        <v>2293.2626436781611</v>
      </c>
      <c r="M16016" s="68"/>
      <c r="N16016" s="4"/>
    </row>
    <row r="16017" spans="2:14">
      <c r="B16017" s="59" t="s">
        <v>28283</v>
      </c>
      <c r="C16017" s="7" t="s">
        <v>28284</v>
      </c>
      <c r="I16017" s="64"/>
      <c r="J16017" s="65"/>
      <c r="K16017" s="10"/>
      <c r="L16017" s="21">
        <v>4787.9913793103442</v>
      </c>
      <c r="M16017" s="68"/>
      <c r="N16017" s="4"/>
    </row>
    <row r="16018" spans="2:14">
      <c r="B16018" s="59" t="s">
        <v>28285</v>
      </c>
      <c r="C16018" s="7" t="s">
        <v>28286</v>
      </c>
      <c r="I16018" s="64"/>
      <c r="J16018" s="65"/>
      <c r="K16018" s="10"/>
      <c r="L16018" s="21">
        <v>5083.3396551724145</v>
      </c>
      <c r="M16018" s="68"/>
      <c r="N16018" s="4"/>
    </row>
    <row r="16019" spans="2:14">
      <c r="B16019" s="59" t="s">
        <v>28287</v>
      </c>
      <c r="C16019" s="7" t="s">
        <v>28288</v>
      </c>
      <c r="I16019" s="64"/>
      <c r="J16019" s="65"/>
      <c r="K16019" s="10"/>
      <c r="L16019" s="21">
        <v>6109.954022988506</v>
      </c>
      <c r="M16019" s="68"/>
      <c r="N16019" s="4"/>
    </row>
    <row r="16020" spans="2:14">
      <c r="B16020" s="59" t="s">
        <v>28289</v>
      </c>
      <c r="C16020" s="7" t="s">
        <v>28290</v>
      </c>
      <c r="I16020" s="64"/>
      <c r="J16020" s="65"/>
      <c r="K16020" s="10"/>
      <c r="L16020" s="21">
        <v>2140.5137931034483</v>
      </c>
      <c r="M16020" s="68"/>
      <c r="N16020" s="4"/>
    </row>
    <row r="16021" spans="2:14">
      <c r="B16021" s="59" t="s">
        <v>28291</v>
      </c>
      <c r="C16021" s="7" t="s">
        <v>28292</v>
      </c>
      <c r="I16021" s="64"/>
      <c r="J16021" s="65"/>
      <c r="K16021" s="10"/>
      <c r="L16021" s="21">
        <v>2923.5419540229882</v>
      </c>
      <c r="M16021" s="68"/>
      <c r="N16021" s="4"/>
    </row>
    <row r="16022" spans="2:14">
      <c r="B16022" s="59" t="s">
        <v>28293</v>
      </c>
      <c r="C16022" s="7" t="s">
        <v>28294</v>
      </c>
      <c r="I16022" s="64"/>
      <c r="J16022" s="65"/>
      <c r="K16022" s="10"/>
      <c r="L16022" s="21">
        <v>3830.3931034482757</v>
      </c>
      <c r="M16022" s="68"/>
      <c r="N16022" s="4"/>
    </row>
    <row r="16023" spans="2:14">
      <c r="B16023" s="59" t="s">
        <v>38195</v>
      </c>
      <c r="C16023" s="7" t="s">
        <v>40370</v>
      </c>
      <c r="I16023" s="64"/>
      <c r="J16023" s="65"/>
      <c r="K16023" s="10"/>
      <c r="L16023" s="21">
        <v>293.3183908045977</v>
      </c>
      <c r="M16023" s="68"/>
      <c r="N16023" s="4"/>
    </row>
    <row r="16024" spans="2:14">
      <c r="B16024" s="59" t="s">
        <v>38196</v>
      </c>
      <c r="C16024" s="7" t="s">
        <v>40371</v>
      </c>
      <c r="I16024" s="64"/>
      <c r="J16024" s="65"/>
      <c r="K16024" s="10"/>
      <c r="L16024" s="21">
        <v>5639.5281609195408</v>
      </c>
      <c r="M16024" s="68"/>
      <c r="N16024" s="4"/>
    </row>
    <row r="16025" spans="2:14">
      <c r="B16025" s="59" t="s">
        <v>38197</v>
      </c>
      <c r="C16025" s="7" t="s">
        <v>40372</v>
      </c>
      <c r="I16025" s="64"/>
      <c r="J16025" s="65"/>
      <c r="K16025" s="10"/>
      <c r="L16025" s="21">
        <v>60.389080459770113</v>
      </c>
      <c r="M16025" s="68"/>
      <c r="N16025" s="4"/>
    </row>
    <row r="16026" spans="2:14">
      <c r="B16026" s="59" t="s">
        <v>28295</v>
      </c>
      <c r="C16026" s="7" t="s">
        <v>28296</v>
      </c>
      <c r="I16026" s="64"/>
      <c r="J16026" s="65"/>
      <c r="K16026" s="10"/>
      <c r="L16026" s="21">
        <v>9087.2879310344833</v>
      </c>
      <c r="M16026" s="68"/>
      <c r="N16026" s="4"/>
    </row>
    <row r="16027" spans="2:14">
      <c r="B16027" s="59" t="s">
        <v>28297</v>
      </c>
      <c r="C16027" s="7" t="s">
        <v>28298</v>
      </c>
      <c r="I16027" s="64"/>
      <c r="J16027" s="65"/>
      <c r="K16027" s="10"/>
      <c r="L16027" s="21">
        <v>13004.966091954022</v>
      </c>
      <c r="M16027" s="68"/>
      <c r="N16027" s="4"/>
    </row>
    <row r="16028" spans="2:14">
      <c r="B16028" s="59" t="s">
        <v>28299</v>
      </c>
      <c r="C16028" s="7" t="s">
        <v>28300</v>
      </c>
      <c r="I16028" s="64"/>
      <c r="J16028" s="65"/>
      <c r="K16028" s="10"/>
      <c r="L16028" s="21">
        <v>14497.946551724137</v>
      </c>
      <c r="M16028" s="68"/>
      <c r="N16028" s="4"/>
    </row>
    <row r="16029" spans="2:14">
      <c r="B16029" s="59" t="s">
        <v>28301</v>
      </c>
      <c r="C16029" s="7" t="s">
        <v>28302</v>
      </c>
      <c r="I16029" s="64"/>
      <c r="J16029" s="65"/>
      <c r="K16029" s="10"/>
      <c r="L16029" s="21">
        <v>10582.805747126436</v>
      </c>
      <c r="M16029" s="68"/>
      <c r="N16029" s="4"/>
    </row>
    <row r="16030" spans="2:14">
      <c r="B16030" s="59" t="s">
        <v>28303</v>
      </c>
      <c r="C16030" s="7" t="s">
        <v>28304</v>
      </c>
      <c r="I16030" s="64"/>
      <c r="J16030" s="65"/>
      <c r="K16030" s="10"/>
      <c r="L16030" s="21">
        <v>11875.842528735633</v>
      </c>
      <c r="M16030" s="68"/>
      <c r="N16030" s="4"/>
    </row>
    <row r="16031" spans="2:14">
      <c r="B16031" s="59" t="s">
        <v>28305</v>
      </c>
      <c r="C16031" s="7" t="s">
        <v>28306</v>
      </c>
      <c r="I16031" s="64"/>
      <c r="J16031" s="65"/>
      <c r="K16031" s="10"/>
      <c r="L16031" s="21">
        <v>11875.842528735633</v>
      </c>
      <c r="M16031" s="68"/>
      <c r="N16031" s="4"/>
    </row>
    <row r="16032" spans="2:14">
      <c r="B16032" s="59" t="s">
        <v>28307</v>
      </c>
      <c r="C16032" s="7" t="s">
        <v>28308</v>
      </c>
      <c r="I16032" s="64"/>
      <c r="J16032" s="65"/>
      <c r="K16032" s="10"/>
      <c r="L16032" s="21">
        <v>11891.574137931035</v>
      </c>
      <c r="M16032" s="68"/>
      <c r="N16032" s="4"/>
    </row>
    <row r="16033" spans="2:14">
      <c r="B16033" s="59" t="s">
        <v>28309</v>
      </c>
      <c r="C16033" s="7" t="s">
        <v>28310</v>
      </c>
      <c r="I16033" s="64"/>
      <c r="J16033" s="65"/>
      <c r="K16033" s="10"/>
      <c r="L16033" s="21">
        <v>14345.197701149425</v>
      </c>
      <c r="M16033" s="68"/>
      <c r="N16033" s="4"/>
    </row>
    <row r="16034" spans="2:14">
      <c r="B16034" s="59" t="s">
        <v>28311</v>
      </c>
      <c r="C16034" s="7" t="s">
        <v>28312</v>
      </c>
      <c r="I16034" s="64"/>
      <c r="J16034" s="65"/>
      <c r="K16034" s="10"/>
      <c r="L16034" s="21">
        <v>85.762643678160927</v>
      </c>
      <c r="M16034" s="68"/>
      <c r="N16034" s="4"/>
    </row>
    <row r="16035" spans="2:14">
      <c r="B16035" s="59" t="s">
        <v>28313</v>
      </c>
      <c r="C16035" s="7" t="s">
        <v>40373</v>
      </c>
      <c r="I16035" s="64"/>
      <c r="J16035" s="65"/>
      <c r="K16035" s="10"/>
      <c r="L16035" s="21">
        <v>1230.6178160919542</v>
      </c>
      <c r="M16035" s="68"/>
      <c r="N16035" s="4"/>
    </row>
    <row r="16036" spans="2:14">
      <c r="B16036" s="59" t="s">
        <v>28314</v>
      </c>
      <c r="C16036" s="7" t="s">
        <v>40373</v>
      </c>
      <c r="I16036" s="64"/>
      <c r="J16036" s="65"/>
      <c r="K16036" s="10"/>
      <c r="L16036" s="21">
        <v>1657.9086206896552</v>
      </c>
      <c r="M16036" s="68"/>
      <c r="N16036" s="4"/>
    </row>
    <row r="16037" spans="2:14">
      <c r="B16037" s="59" t="s">
        <v>28315</v>
      </c>
      <c r="C16037" s="7" t="s">
        <v>40373</v>
      </c>
      <c r="I16037" s="64"/>
      <c r="J16037" s="65"/>
      <c r="K16037" s="10"/>
      <c r="L16037" s="21">
        <v>2143.5586206896551</v>
      </c>
      <c r="M16037" s="68"/>
      <c r="N16037" s="4"/>
    </row>
    <row r="16038" spans="2:14">
      <c r="B16038" s="59" t="s">
        <v>28316</v>
      </c>
      <c r="C16038" s="7" t="s">
        <v>40373</v>
      </c>
      <c r="I16038" s="64"/>
      <c r="J16038" s="65"/>
      <c r="K16038" s="10"/>
      <c r="L16038" s="21">
        <v>2478.9971264367814</v>
      </c>
      <c r="M16038" s="68"/>
      <c r="N16038" s="4"/>
    </row>
    <row r="16039" spans="2:14">
      <c r="B16039" s="59" t="s">
        <v>28317</v>
      </c>
      <c r="C16039" s="7" t="s">
        <v>40373</v>
      </c>
      <c r="I16039" s="64"/>
      <c r="J16039" s="65"/>
      <c r="K16039" s="10"/>
      <c r="L16039" s="21">
        <v>1536.6229885057471</v>
      </c>
      <c r="M16039" s="68"/>
      <c r="N16039" s="4"/>
    </row>
    <row r="16040" spans="2:14">
      <c r="B16040" s="59" t="s">
        <v>28318</v>
      </c>
      <c r="C16040" s="7" t="s">
        <v>40373</v>
      </c>
      <c r="I16040" s="64"/>
      <c r="J16040" s="65"/>
      <c r="K16040" s="10"/>
      <c r="L16040" s="21">
        <v>2035.9747126436782</v>
      </c>
      <c r="M16040" s="68"/>
      <c r="N16040" s="4"/>
    </row>
    <row r="16041" spans="2:14">
      <c r="B16041" s="59" t="s">
        <v>28319</v>
      </c>
      <c r="C16041" s="7" t="s">
        <v>40374</v>
      </c>
      <c r="I16041" s="64"/>
      <c r="J16041" s="65"/>
      <c r="K16041" s="10"/>
      <c r="L16041" s="21">
        <v>949.478735632184</v>
      </c>
      <c r="M16041" s="68"/>
      <c r="N16041" s="4"/>
    </row>
    <row r="16042" spans="2:14">
      <c r="B16042" s="59" t="s">
        <v>28320</v>
      </c>
      <c r="C16042" s="7" t="s">
        <v>40375</v>
      </c>
      <c r="I16042" s="64"/>
      <c r="J16042" s="65"/>
      <c r="K16042" s="10"/>
      <c r="L16042" s="21">
        <v>1731.9994252873564</v>
      </c>
      <c r="M16042" s="68"/>
      <c r="N16042" s="4"/>
    </row>
    <row r="16043" spans="2:14">
      <c r="B16043" s="59" t="s">
        <v>28321</v>
      </c>
      <c r="C16043" s="7" t="s">
        <v>40376</v>
      </c>
      <c r="I16043" s="64"/>
      <c r="J16043" s="65"/>
      <c r="K16043" s="10"/>
      <c r="L16043" s="21">
        <v>1538.6528735632182</v>
      </c>
      <c r="M16043" s="68"/>
      <c r="N16043" s="4"/>
    </row>
    <row r="16044" spans="2:14">
      <c r="B16044" s="59" t="s">
        <v>38198</v>
      </c>
      <c r="C16044" s="7" t="s">
        <v>40377</v>
      </c>
      <c r="I16044" s="64"/>
      <c r="J16044" s="65"/>
      <c r="K16044" s="10"/>
      <c r="L16044" s="21">
        <v>16.239080459770115</v>
      </c>
      <c r="M16044" s="68"/>
      <c r="N16044" s="4"/>
    </row>
    <row r="16045" spans="2:14">
      <c r="B16045" s="59" t="s">
        <v>38199</v>
      </c>
      <c r="C16045" s="7" t="s">
        <v>40378</v>
      </c>
      <c r="I16045" s="64"/>
      <c r="J16045" s="65"/>
      <c r="K16045" s="10"/>
      <c r="L16045" s="21">
        <v>18.26896551724138</v>
      </c>
      <c r="M16045" s="68"/>
      <c r="N16045" s="4"/>
    </row>
    <row r="16046" spans="2:14">
      <c r="B16046" s="59" t="s">
        <v>38200</v>
      </c>
      <c r="C16046" s="7" t="s">
        <v>40379</v>
      </c>
      <c r="I16046" s="64"/>
      <c r="J16046" s="65"/>
      <c r="K16046" s="10"/>
      <c r="L16046" s="21">
        <v>36.030459770114945</v>
      </c>
      <c r="M16046" s="68"/>
      <c r="N16046" s="4"/>
    </row>
    <row r="16047" spans="2:14">
      <c r="B16047" s="59" t="s">
        <v>38201</v>
      </c>
      <c r="C16047" s="7" t="s">
        <v>40380</v>
      </c>
      <c r="I16047" s="64"/>
      <c r="J16047" s="65"/>
      <c r="K16047" s="10"/>
      <c r="L16047" s="21">
        <v>891.11954022988505</v>
      </c>
      <c r="M16047" s="68"/>
      <c r="N16047" s="4"/>
    </row>
    <row r="16048" spans="2:14">
      <c r="B16048" s="59" t="s">
        <v>38202</v>
      </c>
      <c r="C16048" s="7" t="s">
        <v>40381</v>
      </c>
      <c r="I16048" s="64"/>
      <c r="J16048" s="65"/>
      <c r="K16048" s="10"/>
      <c r="L16048" s="21">
        <v>720.10172413793111</v>
      </c>
      <c r="M16048" s="68"/>
      <c r="N16048" s="4"/>
    </row>
    <row r="16049" spans="2:14">
      <c r="B16049" s="59" t="s">
        <v>38203</v>
      </c>
      <c r="C16049" s="7" t="s">
        <v>40382</v>
      </c>
      <c r="I16049" s="64"/>
      <c r="J16049" s="65"/>
      <c r="K16049" s="10"/>
      <c r="L16049" s="21">
        <v>2637.8356321839078</v>
      </c>
      <c r="M16049" s="68"/>
      <c r="N16049" s="4"/>
    </row>
    <row r="16050" spans="2:14">
      <c r="B16050" s="59" t="s">
        <v>38204</v>
      </c>
      <c r="C16050" s="7" t="s">
        <v>40383</v>
      </c>
      <c r="I16050" s="64"/>
      <c r="J16050" s="65"/>
      <c r="K16050" s="10"/>
      <c r="L16050" s="21">
        <v>2736.7925287356325</v>
      </c>
      <c r="M16050" s="68"/>
      <c r="N16050" s="4"/>
    </row>
    <row r="16051" spans="2:14">
      <c r="B16051" s="59" t="s">
        <v>38205</v>
      </c>
      <c r="C16051" s="7" t="s">
        <v>40384</v>
      </c>
      <c r="I16051" s="64"/>
      <c r="J16051" s="65"/>
      <c r="K16051" s="10"/>
      <c r="L16051" s="21">
        <v>654.63793103448268</v>
      </c>
      <c r="M16051" s="68"/>
      <c r="N16051" s="4"/>
    </row>
    <row r="16052" spans="2:14">
      <c r="B16052" s="59" t="s">
        <v>38206</v>
      </c>
      <c r="C16052" s="7" t="s">
        <v>40385</v>
      </c>
      <c r="I16052" s="64"/>
      <c r="J16052" s="65"/>
      <c r="K16052" s="10"/>
      <c r="L16052" s="21">
        <v>742.43045977011491</v>
      </c>
      <c r="M16052" s="68"/>
      <c r="N16052" s="4"/>
    </row>
    <row r="16053" spans="2:14">
      <c r="B16053" s="59" t="s">
        <v>38207</v>
      </c>
      <c r="C16053" s="7" t="s">
        <v>40386</v>
      </c>
      <c r="I16053" s="64"/>
      <c r="J16053" s="65"/>
      <c r="K16053" s="10"/>
      <c r="L16053" s="21">
        <v>2166.9022988505744</v>
      </c>
      <c r="M16053" s="68"/>
      <c r="N16053" s="4"/>
    </row>
    <row r="16054" spans="2:14">
      <c r="B16054" s="59" t="s">
        <v>38208</v>
      </c>
      <c r="C16054" s="7" t="s">
        <v>40387</v>
      </c>
      <c r="I16054" s="64"/>
      <c r="J16054" s="65"/>
      <c r="K16054" s="10"/>
      <c r="L16054" s="21">
        <v>2166.9022988505744</v>
      </c>
      <c r="M16054" s="68"/>
      <c r="N16054" s="4"/>
    </row>
    <row r="16055" spans="2:14">
      <c r="B16055" s="59" t="s">
        <v>38209</v>
      </c>
      <c r="C16055" s="7" t="s">
        <v>40388</v>
      </c>
      <c r="I16055" s="64"/>
      <c r="J16055" s="65"/>
      <c r="K16055" s="10"/>
      <c r="L16055" s="21">
        <v>2390.6971264367817</v>
      </c>
      <c r="M16055" s="68"/>
      <c r="N16055" s="4"/>
    </row>
    <row r="16056" spans="2:14">
      <c r="B16056" s="59" t="s">
        <v>38210</v>
      </c>
      <c r="C16056" s="7" t="s">
        <v>40389</v>
      </c>
      <c r="I16056" s="64"/>
      <c r="J16056" s="65"/>
      <c r="K16056" s="10"/>
      <c r="L16056" s="21">
        <v>1001.7482758620689</v>
      </c>
      <c r="M16056" s="68"/>
      <c r="N16056" s="4"/>
    </row>
    <row r="16057" spans="2:14">
      <c r="B16057" s="59" t="s">
        <v>38211</v>
      </c>
      <c r="C16057" s="7" t="s">
        <v>40390</v>
      </c>
      <c r="I16057" s="64"/>
      <c r="J16057" s="65"/>
      <c r="K16057" s="10"/>
      <c r="L16057" s="21">
        <v>1595.4896551724139</v>
      </c>
      <c r="M16057" s="68"/>
      <c r="N16057" s="4"/>
    </row>
    <row r="16058" spans="2:14">
      <c r="B16058" s="59" t="s">
        <v>38212</v>
      </c>
      <c r="C16058" s="7" t="s">
        <v>40391</v>
      </c>
      <c r="I16058" s="64"/>
      <c r="J16058" s="65"/>
      <c r="K16058" s="10"/>
      <c r="L16058" s="21">
        <v>2267.3816091954022</v>
      </c>
      <c r="M16058" s="68"/>
      <c r="N16058" s="4"/>
    </row>
    <row r="16059" spans="2:14">
      <c r="B16059" s="59" t="s">
        <v>38213</v>
      </c>
      <c r="C16059" s="7" t="s">
        <v>40392</v>
      </c>
      <c r="I16059" s="64"/>
      <c r="J16059" s="65"/>
      <c r="K16059" s="10"/>
      <c r="L16059" s="21">
        <v>2487.1166666666663</v>
      </c>
      <c r="M16059" s="68"/>
      <c r="N16059" s="4"/>
    </row>
    <row r="16060" spans="2:14">
      <c r="B16060" s="59" t="s">
        <v>38214</v>
      </c>
      <c r="C16060" s="7" t="s">
        <v>40393</v>
      </c>
      <c r="I16060" s="64"/>
      <c r="J16060" s="65"/>
      <c r="K16060" s="10"/>
      <c r="L16060" s="21">
        <v>780.49080459770119</v>
      </c>
      <c r="M16060" s="68"/>
      <c r="N16060" s="4"/>
    </row>
    <row r="16061" spans="2:14">
      <c r="B16061" s="59" t="s">
        <v>38215</v>
      </c>
      <c r="C16061" s="7" t="s">
        <v>40394</v>
      </c>
      <c r="I16061" s="64"/>
      <c r="J16061" s="65"/>
      <c r="K16061" s="10"/>
      <c r="L16061" s="21">
        <v>880.97011494252865</v>
      </c>
      <c r="M16061" s="68"/>
      <c r="N16061" s="4"/>
    </row>
    <row r="16062" spans="2:14">
      <c r="B16062" s="59" t="s">
        <v>38216</v>
      </c>
      <c r="C16062" s="7" t="s">
        <v>40395</v>
      </c>
      <c r="I16062" s="64"/>
      <c r="J16062" s="65"/>
      <c r="K16062" s="10"/>
      <c r="L16062" s="21">
        <v>913.44827586206907</v>
      </c>
      <c r="M16062" s="68"/>
      <c r="N16062" s="4"/>
    </row>
    <row r="16063" spans="2:14">
      <c r="B16063" s="59" t="s">
        <v>38217</v>
      </c>
      <c r="C16063" s="7" t="s">
        <v>40396</v>
      </c>
      <c r="I16063" s="64"/>
      <c r="J16063" s="65"/>
      <c r="K16063" s="10"/>
      <c r="L16063" s="21">
        <v>2050.6913793103449</v>
      </c>
      <c r="M16063" s="68"/>
      <c r="N16063" s="4"/>
    </row>
    <row r="16064" spans="2:14">
      <c r="B16064" s="59" t="s">
        <v>38218</v>
      </c>
      <c r="C16064" s="7" t="s">
        <v>40397</v>
      </c>
      <c r="I16064" s="64"/>
      <c r="J16064" s="65"/>
      <c r="K16064" s="10"/>
      <c r="L16064" s="21">
        <v>891.11954022988505</v>
      </c>
      <c r="M16064" s="68"/>
      <c r="N16064" s="4"/>
    </row>
    <row r="16065" spans="2:14">
      <c r="B16065" s="59" t="s">
        <v>38219</v>
      </c>
      <c r="C16065" s="7" t="s">
        <v>40398</v>
      </c>
      <c r="I16065" s="64"/>
      <c r="J16065" s="65"/>
      <c r="K16065" s="10"/>
      <c r="L16065" s="21">
        <v>5686.7229885057468</v>
      </c>
      <c r="M16065" s="68"/>
      <c r="N16065" s="4"/>
    </row>
    <row r="16066" spans="2:14">
      <c r="B16066" s="59" t="s">
        <v>38220</v>
      </c>
      <c r="C16066" s="7" t="s">
        <v>40399</v>
      </c>
      <c r="I16066" s="64"/>
      <c r="J16066" s="65"/>
      <c r="K16066" s="10"/>
      <c r="L16066" s="21">
        <v>610.99540229885065</v>
      </c>
      <c r="M16066" s="68"/>
      <c r="N16066" s="4"/>
    </row>
    <row r="16067" spans="2:14">
      <c r="B16067" s="59" t="s">
        <v>38221</v>
      </c>
      <c r="C16067" s="7" t="s">
        <v>40400</v>
      </c>
      <c r="I16067" s="64"/>
      <c r="J16067" s="65"/>
      <c r="K16067" s="10"/>
      <c r="L16067" s="21">
        <v>922.58275862068967</v>
      </c>
      <c r="M16067" s="68"/>
      <c r="N16067" s="4"/>
    </row>
    <row r="16068" spans="2:14">
      <c r="B16068" s="59" t="s">
        <v>38222</v>
      </c>
      <c r="C16068" s="7" t="s">
        <v>40401</v>
      </c>
      <c r="I16068" s="64"/>
      <c r="J16068" s="65"/>
      <c r="K16068" s="10"/>
      <c r="L16068" s="21">
        <v>2299.3522988505747</v>
      </c>
      <c r="M16068" s="68"/>
      <c r="N16068" s="4"/>
    </row>
    <row r="16069" spans="2:14">
      <c r="B16069" s="59" t="s">
        <v>38223</v>
      </c>
      <c r="C16069" s="7" t="s">
        <v>40402</v>
      </c>
      <c r="I16069" s="64"/>
      <c r="J16069" s="65"/>
      <c r="K16069" s="10"/>
      <c r="L16069" s="21">
        <v>2544.46091954023</v>
      </c>
      <c r="M16069" s="68"/>
      <c r="N16069" s="4"/>
    </row>
    <row r="16070" spans="2:14">
      <c r="B16070" s="59" t="s">
        <v>38224</v>
      </c>
      <c r="C16070" s="7" t="s">
        <v>40403</v>
      </c>
      <c r="I16070" s="64"/>
      <c r="J16070" s="65"/>
      <c r="K16070" s="10"/>
      <c r="L16070" s="21">
        <v>2590.1333333333337</v>
      </c>
      <c r="M16070" s="68"/>
      <c r="N16070" s="4"/>
    </row>
    <row r="16071" spans="2:14">
      <c r="B16071" s="59" t="s">
        <v>38225</v>
      </c>
      <c r="C16071" s="7" t="s">
        <v>40404</v>
      </c>
      <c r="I16071" s="64"/>
      <c r="J16071" s="65"/>
      <c r="K16071" s="10"/>
      <c r="L16071" s="21">
        <v>2614.9994252873566</v>
      </c>
      <c r="M16071" s="68"/>
      <c r="N16071" s="4"/>
    </row>
    <row r="16072" spans="2:14">
      <c r="B16072" s="59" t="s">
        <v>38226</v>
      </c>
      <c r="C16072" s="7" t="s">
        <v>40405</v>
      </c>
      <c r="I16072" s="64"/>
      <c r="J16072" s="65"/>
      <c r="K16072" s="10"/>
      <c r="L16072" s="21">
        <v>2742.882183908046</v>
      </c>
      <c r="M16072" s="68"/>
      <c r="N16072" s="4"/>
    </row>
    <row r="16073" spans="2:14">
      <c r="B16073" s="59" t="s">
        <v>38227</v>
      </c>
      <c r="C16073" s="7" t="s">
        <v>40406</v>
      </c>
      <c r="I16073" s="64"/>
      <c r="J16073" s="65"/>
      <c r="K16073" s="10"/>
      <c r="L16073" s="21">
        <v>3474.1482758620691</v>
      </c>
      <c r="M16073" s="68"/>
      <c r="N16073" s="4"/>
    </row>
    <row r="16074" spans="2:14">
      <c r="B16074" s="59" t="s">
        <v>28322</v>
      </c>
      <c r="C16074" s="7" t="s">
        <v>40407</v>
      </c>
      <c r="I16074" s="64"/>
      <c r="J16074" s="65"/>
      <c r="K16074" s="10"/>
      <c r="L16074" s="21">
        <v>310.06494252873563</v>
      </c>
      <c r="M16074" s="68"/>
      <c r="N16074" s="4"/>
    </row>
    <row r="16075" spans="2:14">
      <c r="B16075" s="59" t="s">
        <v>28323</v>
      </c>
      <c r="C16075" s="7" t="s">
        <v>40408</v>
      </c>
      <c r="I16075" s="64"/>
      <c r="J16075" s="65"/>
      <c r="K16075" s="10"/>
      <c r="L16075" s="21">
        <v>461.29137931034484</v>
      </c>
      <c r="M16075" s="68"/>
      <c r="N16075" s="4"/>
    </row>
    <row r="16076" spans="2:14">
      <c r="B16076" s="59" t="s">
        <v>28324</v>
      </c>
      <c r="C16076" s="7" t="s">
        <v>40408</v>
      </c>
      <c r="I16076" s="64"/>
      <c r="J16076" s="65"/>
      <c r="K16076" s="10"/>
      <c r="L16076" s="21">
        <v>814.49137931034477</v>
      </c>
      <c r="M16076" s="68"/>
      <c r="N16076" s="4"/>
    </row>
    <row r="16077" spans="2:14">
      <c r="B16077" s="59" t="s">
        <v>28325</v>
      </c>
      <c r="C16077" s="7" t="s">
        <v>40407</v>
      </c>
      <c r="I16077" s="64"/>
      <c r="J16077" s="65"/>
      <c r="K16077" s="10"/>
      <c r="L16077" s="21">
        <v>764.75919540229893</v>
      </c>
      <c r="M16077" s="68"/>
      <c r="N16077" s="4"/>
    </row>
    <row r="16078" spans="2:14">
      <c r="B16078" s="59" t="s">
        <v>28326</v>
      </c>
      <c r="C16078" s="7" t="s">
        <v>40407</v>
      </c>
      <c r="I16078" s="64"/>
      <c r="J16078" s="65"/>
      <c r="K16078" s="10"/>
      <c r="L16078" s="21">
        <v>888.58218390804598</v>
      </c>
      <c r="M16078" s="68"/>
      <c r="N16078" s="4"/>
    </row>
    <row r="16079" spans="2:14">
      <c r="B16079" s="59" t="s">
        <v>28327</v>
      </c>
      <c r="C16079" s="7" t="s">
        <v>40407</v>
      </c>
      <c r="I16079" s="64"/>
      <c r="J16079" s="65"/>
      <c r="K16079" s="10"/>
      <c r="L16079" s="21">
        <v>760.69942528735635</v>
      </c>
      <c r="M16079" s="68"/>
      <c r="N16079" s="4"/>
    </row>
    <row r="16080" spans="2:14">
      <c r="B16080" s="59" t="s">
        <v>28328</v>
      </c>
      <c r="C16080" s="7" t="s">
        <v>40407</v>
      </c>
      <c r="I16080" s="64"/>
      <c r="J16080" s="65"/>
      <c r="K16080" s="10"/>
      <c r="L16080" s="21">
        <v>272.51206896551724</v>
      </c>
      <c r="M16080" s="68"/>
      <c r="N16080" s="4"/>
    </row>
    <row r="16081" spans="2:14">
      <c r="B16081" s="59" t="s">
        <v>38228</v>
      </c>
      <c r="C16081" s="7" t="s">
        <v>40409</v>
      </c>
      <c r="I16081" s="64"/>
      <c r="J16081" s="65"/>
      <c r="K16081" s="10"/>
      <c r="L16081" s="21">
        <v>96.927011494252866</v>
      </c>
      <c r="M16081" s="68"/>
      <c r="N16081" s="4"/>
    </row>
    <row r="16082" spans="2:14">
      <c r="B16082" s="59" t="s">
        <v>38229</v>
      </c>
      <c r="C16082" s="7" t="s">
        <v>40410</v>
      </c>
      <c r="I16082" s="64"/>
      <c r="J16082" s="65"/>
      <c r="K16082" s="10"/>
      <c r="L16082" s="21">
        <v>112.65862068965518</v>
      </c>
      <c r="M16082" s="68"/>
      <c r="N16082" s="4"/>
    </row>
    <row r="16083" spans="2:14">
      <c r="B16083" s="59" t="s">
        <v>28423</v>
      </c>
      <c r="C16083" s="7" t="s">
        <v>40411</v>
      </c>
      <c r="I16083" s="64"/>
      <c r="J16083" s="65"/>
      <c r="K16083" s="10"/>
      <c r="L16083" s="21">
        <v>562.78563218390798</v>
      </c>
      <c r="M16083" s="68"/>
      <c r="N16083" s="4"/>
    </row>
    <row r="16084" spans="2:14">
      <c r="B16084" s="59" t="s">
        <v>38230</v>
      </c>
      <c r="C16084" s="7" t="s">
        <v>40412</v>
      </c>
      <c r="I16084" s="64"/>
      <c r="J16084" s="65"/>
      <c r="K16084" s="10"/>
      <c r="L16084" s="21">
        <v>585.114367816092</v>
      </c>
      <c r="M16084" s="68"/>
      <c r="N16084" s="4"/>
    </row>
    <row r="16085" spans="2:14">
      <c r="B16085" s="59" t="s">
        <v>38231</v>
      </c>
      <c r="C16085" s="7" t="s">
        <v>40413</v>
      </c>
      <c r="I16085" s="64"/>
      <c r="J16085" s="65"/>
      <c r="K16085" s="10"/>
      <c r="L16085" s="21">
        <v>611.50287356321849</v>
      </c>
      <c r="M16085" s="68"/>
      <c r="N16085" s="4"/>
    </row>
    <row r="16086" spans="2:14">
      <c r="B16086" s="59" t="s">
        <v>28424</v>
      </c>
      <c r="C16086" s="7" t="s">
        <v>28425</v>
      </c>
      <c r="I16086" s="64"/>
      <c r="J16086" s="65"/>
      <c r="K16086" s="10"/>
      <c r="L16086" s="21">
        <v>283.16896551724136</v>
      </c>
      <c r="M16086" s="68"/>
      <c r="N16086" s="4"/>
    </row>
    <row r="16087" spans="2:14">
      <c r="B16087" s="59" t="s">
        <v>28426</v>
      </c>
      <c r="C16087" s="7" t="s">
        <v>28427</v>
      </c>
      <c r="I16087" s="64"/>
      <c r="J16087" s="65"/>
      <c r="K16087" s="10"/>
      <c r="L16087" s="21">
        <v>283.16896551724136</v>
      </c>
      <c r="M16087" s="68"/>
      <c r="N16087" s="4"/>
    </row>
    <row r="16088" spans="2:14">
      <c r="B16088" s="59" t="s">
        <v>28428</v>
      </c>
      <c r="C16088" s="7" t="s">
        <v>28429</v>
      </c>
      <c r="I16088" s="64"/>
      <c r="J16088" s="65"/>
      <c r="K16088" s="10"/>
      <c r="L16088" s="21">
        <v>283.16896551724136</v>
      </c>
      <c r="M16088" s="68"/>
      <c r="N16088" s="4"/>
    </row>
    <row r="16089" spans="2:14">
      <c r="B16089" s="59" t="s">
        <v>28430</v>
      </c>
      <c r="C16089" s="7" t="s">
        <v>28431</v>
      </c>
      <c r="I16089" s="64"/>
      <c r="J16089" s="65"/>
      <c r="K16089" s="10"/>
      <c r="L16089" s="21">
        <v>283.16896551724136</v>
      </c>
      <c r="M16089" s="68"/>
      <c r="N16089" s="4"/>
    </row>
    <row r="16090" spans="2:14">
      <c r="B16090" s="59" t="s">
        <v>38232</v>
      </c>
      <c r="C16090" s="7" t="s">
        <v>40414</v>
      </c>
      <c r="I16090" s="64"/>
      <c r="J16090" s="65"/>
      <c r="K16090" s="10"/>
      <c r="L16090" s="21">
        <v>331.8862068965517</v>
      </c>
      <c r="M16090" s="68"/>
      <c r="N16090" s="4"/>
    </row>
    <row r="16091" spans="2:14">
      <c r="B16091" s="59" t="s">
        <v>38233</v>
      </c>
      <c r="C16091" s="7" t="s">
        <v>40415</v>
      </c>
      <c r="I16091" s="64"/>
      <c r="J16091" s="65"/>
      <c r="K16091" s="10"/>
      <c r="L16091" s="21">
        <v>562.27816091954026</v>
      </c>
      <c r="M16091" s="68"/>
      <c r="N16091" s="4"/>
    </row>
    <row r="16092" spans="2:14">
      <c r="B16092" s="59" t="s">
        <v>38234</v>
      </c>
      <c r="C16092" s="7" t="s">
        <v>40416</v>
      </c>
      <c r="I16092" s="64"/>
      <c r="J16092" s="65"/>
      <c r="K16092" s="10"/>
      <c r="L16092" s="21">
        <v>27812.977586206896</v>
      </c>
      <c r="M16092" s="68"/>
      <c r="N16092" s="4"/>
    </row>
    <row r="16093" spans="2:14">
      <c r="B16093" s="59" t="s">
        <v>38235</v>
      </c>
      <c r="C16093" s="7" t="s">
        <v>40417</v>
      </c>
      <c r="I16093" s="64"/>
      <c r="J16093" s="65"/>
      <c r="K16093" s="10"/>
      <c r="L16093" s="21">
        <v>5403.5540229885055</v>
      </c>
      <c r="M16093" s="68"/>
      <c r="N16093" s="4"/>
    </row>
    <row r="16094" spans="2:14">
      <c r="B16094" s="59" t="s">
        <v>38236</v>
      </c>
      <c r="C16094" s="7" t="s">
        <v>40418</v>
      </c>
      <c r="I16094" s="64"/>
      <c r="J16094" s="65"/>
      <c r="K16094" s="10"/>
      <c r="L16094" s="21">
        <v>7030.5068965517239</v>
      </c>
      <c r="M16094" s="68"/>
      <c r="N16094" s="4"/>
    </row>
    <row r="16095" spans="2:14">
      <c r="B16095" s="59" t="s">
        <v>38237</v>
      </c>
      <c r="C16095" s="7" t="s">
        <v>40419</v>
      </c>
      <c r="I16095" s="64"/>
      <c r="J16095" s="65"/>
      <c r="K16095" s="10"/>
      <c r="L16095" s="21">
        <v>11392.222413793104</v>
      </c>
      <c r="M16095" s="68"/>
      <c r="N16095" s="4"/>
    </row>
    <row r="16096" spans="2:14">
      <c r="B16096" s="59" t="s">
        <v>38238</v>
      </c>
      <c r="C16096" s="7" t="s">
        <v>40420</v>
      </c>
      <c r="I16096" s="64"/>
      <c r="J16096" s="65"/>
      <c r="K16096" s="10"/>
      <c r="L16096" s="21">
        <v>10822.839655172414</v>
      </c>
      <c r="M16096" s="68"/>
      <c r="N16096" s="4"/>
    </row>
    <row r="16097" spans="2:14">
      <c r="B16097" s="59" t="s">
        <v>38239</v>
      </c>
      <c r="C16097" s="7" t="s">
        <v>40421</v>
      </c>
      <c r="I16097" s="64"/>
      <c r="J16097" s="65"/>
      <c r="K16097" s="10"/>
      <c r="L16097" s="21">
        <v>11392.222413793104</v>
      </c>
      <c r="M16097" s="68"/>
      <c r="N16097" s="4"/>
    </row>
    <row r="16098" spans="2:14">
      <c r="B16098" s="59" t="s">
        <v>38240</v>
      </c>
      <c r="C16098" s="7" t="s">
        <v>40422</v>
      </c>
      <c r="I16098" s="64"/>
      <c r="J16098" s="65"/>
      <c r="K16098" s="10"/>
      <c r="L16098" s="21">
        <v>11392.222413793104</v>
      </c>
      <c r="M16098" s="68"/>
      <c r="N16098" s="4"/>
    </row>
    <row r="16099" spans="2:14">
      <c r="B16099" s="59" t="s">
        <v>38241</v>
      </c>
      <c r="C16099" s="7" t="s">
        <v>40423</v>
      </c>
      <c r="I16099" s="64"/>
      <c r="J16099" s="65"/>
      <c r="K16099" s="10"/>
      <c r="L16099" s="21">
        <v>616.07011494252868</v>
      </c>
      <c r="M16099" s="68"/>
      <c r="N16099" s="4"/>
    </row>
    <row r="16100" spans="2:14">
      <c r="B16100" s="59" t="s">
        <v>38242</v>
      </c>
      <c r="C16100" s="7" t="s">
        <v>40424</v>
      </c>
      <c r="I16100" s="64"/>
      <c r="J16100" s="65"/>
      <c r="K16100" s="10"/>
      <c r="L16100" s="21">
        <v>1797.4632183908047</v>
      </c>
      <c r="M16100" s="68"/>
      <c r="N16100" s="4"/>
    </row>
    <row r="16101" spans="2:14">
      <c r="B16101" s="59" t="s">
        <v>38243</v>
      </c>
      <c r="C16101" s="7" t="s">
        <v>40425</v>
      </c>
      <c r="I16101" s="64"/>
      <c r="J16101" s="65"/>
      <c r="K16101" s="10"/>
      <c r="L16101" s="21">
        <v>2051.1988505747127</v>
      </c>
      <c r="M16101" s="68"/>
      <c r="N16101" s="4"/>
    </row>
    <row r="16102" spans="2:14">
      <c r="B16102" s="59" t="s">
        <v>38244</v>
      </c>
      <c r="C16102" s="7" t="s">
        <v>40426</v>
      </c>
      <c r="I16102" s="64"/>
      <c r="J16102" s="65"/>
      <c r="K16102" s="10"/>
      <c r="L16102" s="21">
        <v>479.56034482758622</v>
      </c>
      <c r="M16102" s="68"/>
      <c r="N16102" s="4"/>
    </row>
    <row r="16103" spans="2:14">
      <c r="B16103" s="59" t="s">
        <v>38245</v>
      </c>
      <c r="C16103" s="7" t="s">
        <v>40427</v>
      </c>
      <c r="I16103" s="64"/>
      <c r="J16103" s="65"/>
      <c r="K16103" s="10"/>
      <c r="L16103" s="21">
        <v>906.85114942528742</v>
      </c>
      <c r="M16103" s="68"/>
      <c r="N16103" s="4"/>
    </row>
    <row r="16104" spans="2:14">
      <c r="B16104" s="59" t="s">
        <v>38246</v>
      </c>
      <c r="C16104" s="7" t="s">
        <v>40428</v>
      </c>
      <c r="I16104" s="64"/>
      <c r="J16104" s="65"/>
      <c r="K16104" s="10"/>
      <c r="L16104" s="21">
        <v>286.21379310344827</v>
      </c>
      <c r="M16104" s="68"/>
      <c r="N16104" s="4"/>
    </row>
    <row r="16105" spans="2:14">
      <c r="B16105" s="59" t="s">
        <v>38247</v>
      </c>
      <c r="C16105" s="7" t="s">
        <v>40429</v>
      </c>
      <c r="I16105" s="64"/>
      <c r="J16105" s="65"/>
      <c r="K16105" s="10"/>
      <c r="L16105" s="21">
        <v>64.956321839080459</v>
      </c>
      <c r="M16105" s="68"/>
      <c r="N16105" s="4"/>
    </row>
    <row r="16106" spans="2:14">
      <c r="B16106" s="59" t="s">
        <v>38248</v>
      </c>
      <c r="C16106" s="7" t="s">
        <v>40430</v>
      </c>
      <c r="I16106" s="64"/>
      <c r="J16106" s="65"/>
      <c r="K16106" s="10"/>
      <c r="L16106" s="21">
        <v>10340.741954022988</v>
      </c>
      <c r="M16106" s="68"/>
      <c r="N16106" s="4"/>
    </row>
    <row r="16107" spans="2:14">
      <c r="B16107" s="59" t="s">
        <v>38249</v>
      </c>
      <c r="C16107" s="7" t="s">
        <v>40431</v>
      </c>
      <c r="I16107" s="64"/>
      <c r="J16107" s="65"/>
      <c r="K16107" s="10"/>
      <c r="L16107" s="21">
        <v>2809.8683908045978</v>
      </c>
      <c r="M16107" s="68"/>
      <c r="N16107" s="4"/>
    </row>
    <row r="16108" spans="2:14">
      <c r="B16108" s="59" t="s">
        <v>38250</v>
      </c>
      <c r="C16108" s="7" t="s">
        <v>40432</v>
      </c>
      <c r="I16108" s="64"/>
      <c r="J16108" s="65"/>
      <c r="K16108" s="10"/>
      <c r="L16108" s="21">
        <v>98.956896551724142</v>
      </c>
      <c r="M16108" s="68"/>
      <c r="N16108" s="4"/>
    </row>
    <row r="16109" spans="2:14">
      <c r="B16109" s="59" t="s">
        <v>38251</v>
      </c>
      <c r="C16109" s="7" t="s">
        <v>40433</v>
      </c>
      <c r="I16109" s="64"/>
      <c r="J16109" s="65"/>
      <c r="K16109" s="10"/>
      <c r="L16109" s="21">
        <v>109.10632183908046</v>
      </c>
      <c r="M16109" s="68"/>
      <c r="N16109" s="4"/>
    </row>
    <row r="16110" spans="2:14">
      <c r="B16110" s="59" t="s">
        <v>38252</v>
      </c>
      <c r="C16110" s="7" t="s">
        <v>40434</v>
      </c>
      <c r="I16110" s="64"/>
      <c r="J16110" s="65"/>
      <c r="K16110" s="10"/>
      <c r="L16110" s="21">
        <v>576.48735632183912</v>
      </c>
      <c r="M16110" s="68"/>
      <c r="N16110" s="4"/>
    </row>
    <row r="16111" spans="2:14">
      <c r="B16111" s="59" t="s">
        <v>38253</v>
      </c>
      <c r="C16111" s="7" t="s">
        <v>40435</v>
      </c>
      <c r="I16111" s="64"/>
      <c r="J16111" s="65"/>
      <c r="K16111" s="10"/>
      <c r="L16111" s="21">
        <v>2246.575287356322</v>
      </c>
      <c r="M16111" s="68"/>
      <c r="N16111" s="4"/>
    </row>
    <row r="16112" spans="2:14">
      <c r="B16112" s="59" t="s">
        <v>38254</v>
      </c>
      <c r="C16112" s="7" t="s">
        <v>40436</v>
      </c>
      <c r="I16112" s="64"/>
      <c r="J16112" s="65"/>
      <c r="K16112" s="10"/>
      <c r="L16112" s="21">
        <v>4345.4764367816088</v>
      </c>
      <c r="M16112" s="68"/>
      <c r="N16112" s="4"/>
    </row>
    <row r="16113" spans="2:14">
      <c r="B16113" s="59" t="s">
        <v>38255</v>
      </c>
      <c r="C16113" s="7" t="s">
        <v>40437</v>
      </c>
      <c r="I16113" s="64"/>
      <c r="J16113" s="65"/>
      <c r="K16113" s="10"/>
      <c r="L16113" s="21">
        <v>5440.5994252873561</v>
      </c>
      <c r="M16113" s="68"/>
      <c r="N16113" s="4"/>
    </row>
    <row r="16114" spans="2:14">
      <c r="B16114" s="59" t="s">
        <v>38256</v>
      </c>
      <c r="C16114" s="7" t="s">
        <v>40438</v>
      </c>
      <c r="I16114" s="64"/>
      <c r="J16114" s="65"/>
      <c r="K16114" s="10"/>
      <c r="L16114" s="21">
        <v>6162.7310344827583</v>
      </c>
      <c r="M16114" s="68"/>
      <c r="N16114" s="4"/>
    </row>
    <row r="16115" spans="2:14">
      <c r="B16115" s="59" t="s">
        <v>28432</v>
      </c>
      <c r="C16115" s="7" t="s">
        <v>28433</v>
      </c>
      <c r="I16115" s="64"/>
      <c r="J16115" s="65"/>
      <c r="K16115" s="10"/>
      <c r="L16115" s="21">
        <v>46539.682183908051</v>
      </c>
      <c r="M16115" s="68"/>
      <c r="N16115" s="4"/>
    </row>
    <row r="16116" spans="2:14">
      <c r="B16116" s="59" t="s">
        <v>28434</v>
      </c>
      <c r="C16116" s="7" t="s">
        <v>28435</v>
      </c>
      <c r="I16116" s="64"/>
      <c r="J16116" s="65"/>
      <c r="K16116" s="10"/>
      <c r="L16116" s="21">
        <v>82951.760344827577</v>
      </c>
      <c r="M16116" s="68"/>
      <c r="N16116" s="4"/>
    </row>
    <row r="16117" spans="2:14">
      <c r="B16117" s="59" t="s">
        <v>28436</v>
      </c>
      <c r="C16117" s="7" t="s">
        <v>28437</v>
      </c>
      <c r="I16117" s="64"/>
      <c r="J16117" s="65"/>
      <c r="K16117" s="10"/>
      <c r="L16117" s="21">
        <v>10443.251149425289</v>
      </c>
      <c r="M16117" s="68"/>
      <c r="N16117" s="4"/>
    </row>
    <row r="16118" spans="2:14">
      <c r="B16118" s="59" t="s">
        <v>28438</v>
      </c>
      <c r="C16118" s="7" t="s">
        <v>28439</v>
      </c>
      <c r="I16118" s="64"/>
      <c r="J16118" s="65"/>
      <c r="K16118" s="10"/>
      <c r="L16118" s="21">
        <v>10896.422988505748</v>
      </c>
      <c r="M16118" s="68"/>
      <c r="N16118" s="4"/>
    </row>
    <row r="16119" spans="2:14">
      <c r="B16119" s="59" t="s">
        <v>28440</v>
      </c>
      <c r="C16119" s="7" t="s">
        <v>28441</v>
      </c>
      <c r="I16119" s="64"/>
      <c r="J16119" s="65"/>
      <c r="K16119" s="10"/>
      <c r="L16119" s="21">
        <v>14371.078735632183</v>
      </c>
      <c r="M16119" s="68"/>
      <c r="N16119" s="4"/>
    </row>
    <row r="16120" spans="2:14">
      <c r="B16120" s="59" t="s">
        <v>28442</v>
      </c>
      <c r="C16120" s="7" t="s">
        <v>28443</v>
      </c>
      <c r="I16120" s="64"/>
      <c r="J16120" s="65"/>
      <c r="K16120" s="10"/>
      <c r="L16120" s="21">
        <v>33447.93850574713</v>
      </c>
      <c r="M16120" s="68"/>
      <c r="N16120" s="4"/>
    </row>
    <row r="16121" spans="2:14">
      <c r="B16121" s="59" t="s">
        <v>28444</v>
      </c>
      <c r="C16121" s="7" t="s">
        <v>28445</v>
      </c>
      <c r="I16121" s="64"/>
      <c r="J16121" s="65"/>
      <c r="K16121" s="10"/>
      <c r="L16121" s="21">
        <v>39570.071839080461</v>
      </c>
      <c r="M16121" s="68"/>
      <c r="N16121" s="4"/>
    </row>
    <row r="16122" spans="2:14">
      <c r="B16122" s="59" t="s">
        <v>28446</v>
      </c>
      <c r="C16122" s="7" t="s">
        <v>28447</v>
      </c>
      <c r="I16122" s="64"/>
      <c r="J16122" s="65"/>
      <c r="K16122" s="10"/>
      <c r="L16122" s="21">
        <v>61409.605172413794</v>
      </c>
      <c r="M16122" s="68"/>
      <c r="N16122" s="4"/>
    </row>
    <row r="16123" spans="2:14">
      <c r="B16123" s="59" t="s">
        <v>28448</v>
      </c>
      <c r="C16123" s="7" t="s">
        <v>28449</v>
      </c>
      <c r="I16123" s="64"/>
      <c r="J16123" s="65"/>
      <c r="K16123" s="10"/>
      <c r="L16123" s="21">
        <v>1076.8540229885059</v>
      </c>
      <c r="M16123" s="68"/>
      <c r="N16123" s="4"/>
    </row>
    <row r="16124" spans="2:14">
      <c r="B16124" s="59" t="s">
        <v>28450</v>
      </c>
      <c r="C16124" s="7" t="s">
        <v>28451</v>
      </c>
      <c r="I16124" s="64"/>
      <c r="J16124" s="65"/>
      <c r="K16124" s="10"/>
      <c r="L16124" s="21">
        <v>1198.6471264367817</v>
      </c>
      <c r="M16124" s="68"/>
      <c r="N16124" s="4"/>
    </row>
    <row r="16125" spans="2:14">
      <c r="B16125" s="59" t="s">
        <v>28452</v>
      </c>
      <c r="C16125" s="7" t="s">
        <v>28453</v>
      </c>
      <c r="I16125" s="64"/>
      <c r="J16125" s="65"/>
      <c r="K16125" s="10"/>
      <c r="L16125" s="21">
        <v>4293.7143678160919</v>
      </c>
      <c r="M16125" s="68"/>
      <c r="N16125" s="4"/>
    </row>
    <row r="16126" spans="2:14">
      <c r="B16126" s="59" t="s">
        <v>28454</v>
      </c>
      <c r="C16126" s="7" t="s">
        <v>28455</v>
      </c>
      <c r="I16126" s="64"/>
      <c r="J16126" s="65"/>
      <c r="K16126" s="10"/>
      <c r="L16126" s="21">
        <v>4577.8982758620687</v>
      </c>
      <c r="M16126" s="68"/>
      <c r="N16126" s="4"/>
    </row>
    <row r="16127" spans="2:14">
      <c r="B16127" s="59" t="s">
        <v>28456</v>
      </c>
      <c r="C16127" s="7" t="s">
        <v>28457</v>
      </c>
      <c r="I16127" s="64"/>
      <c r="J16127" s="65"/>
      <c r="K16127" s="10"/>
      <c r="L16127" s="21">
        <v>10706.628735632185</v>
      </c>
      <c r="M16127" s="68"/>
      <c r="N16127" s="4"/>
    </row>
    <row r="16128" spans="2:14">
      <c r="B16128" s="59" t="s">
        <v>28458</v>
      </c>
      <c r="C16128" s="7" t="s">
        <v>28459</v>
      </c>
      <c r="I16128" s="64"/>
      <c r="J16128" s="65"/>
      <c r="K16128" s="10"/>
      <c r="L16128" s="21">
        <v>11310.012068965516</v>
      </c>
      <c r="M16128" s="68"/>
      <c r="N16128" s="4"/>
    </row>
    <row r="16129" spans="2:14">
      <c r="B16129" s="59" t="s">
        <v>28460</v>
      </c>
      <c r="C16129" s="7" t="s">
        <v>28461</v>
      </c>
      <c r="I16129" s="64"/>
      <c r="J16129" s="65"/>
      <c r="K16129" s="10"/>
      <c r="L16129" s="21">
        <v>15190.137356321839</v>
      </c>
      <c r="M16129" s="68"/>
      <c r="N16129" s="4"/>
    </row>
    <row r="16130" spans="2:14">
      <c r="B16130" s="59" t="s">
        <v>28462</v>
      </c>
      <c r="C16130" s="7" t="s">
        <v>28463</v>
      </c>
      <c r="I16130" s="64"/>
      <c r="J16130" s="65"/>
      <c r="K16130" s="10"/>
      <c r="L16130" s="21">
        <v>4084.1287356321841</v>
      </c>
      <c r="M16130" s="68"/>
      <c r="N16130" s="4"/>
    </row>
    <row r="16131" spans="2:14">
      <c r="B16131" s="59" t="s">
        <v>28464</v>
      </c>
      <c r="C16131" s="7" t="s">
        <v>28465</v>
      </c>
      <c r="I16131" s="64"/>
      <c r="J16131" s="65"/>
      <c r="K16131" s="10"/>
      <c r="L16131" s="21">
        <v>7144.687931034483</v>
      </c>
      <c r="M16131" s="68"/>
      <c r="N16131" s="4"/>
    </row>
    <row r="16132" spans="2:14">
      <c r="B16132" s="59" t="s">
        <v>28466</v>
      </c>
      <c r="C16132" s="7" t="s">
        <v>28467</v>
      </c>
      <c r="I16132" s="64"/>
      <c r="J16132" s="65"/>
      <c r="K16132" s="10"/>
      <c r="L16132" s="21">
        <v>7144.687931034483</v>
      </c>
      <c r="M16132" s="68"/>
      <c r="N16132" s="4"/>
    </row>
    <row r="16133" spans="2:14">
      <c r="B16133" s="59" t="s">
        <v>28468</v>
      </c>
      <c r="C16133" s="7" t="s">
        <v>28469</v>
      </c>
      <c r="I16133" s="64"/>
      <c r="J16133" s="65"/>
      <c r="K16133" s="10"/>
      <c r="L16133" s="21">
        <v>12651.258620689654</v>
      </c>
      <c r="M16133" s="68"/>
      <c r="N16133" s="4"/>
    </row>
    <row r="16134" spans="2:14">
      <c r="B16134" s="59" t="s">
        <v>28470</v>
      </c>
      <c r="C16134" s="7" t="s">
        <v>28471</v>
      </c>
      <c r="I16134" s="64"/>
      <c r="J16134" s="65"/>
      <c r="K16134" s="10"/>
      <c r="L16134" s="21">
        <v>778.96585344827588</v>
      </c>
      <c r="M16134" s="68"/>
      <c r="N16134" s="4"/>
    </row>
    <row r="16135" spans="2:14">
      <c r="B16135" s="59" t="s">
        <v>28472</v>
      </c>
      <c r="C16135" s="7" t="s">
        <v>28471</v>
      </c>
      <c r="I16135" s="64"/>
      <c r="J16135" s="65"/>
      <c r="K16135" s="10"/>
      <c r="L16135" s="21">
        <v>866.25344827586207</v>
      </c>
      <c r="M16135" s="68"/>
      <c r="N16135" s="4"/>
    </row>
    <row r="16136" spans="2:14">
      <c r="B16136" s="59" t="s">
        <v>28473</v>
      </c>
      <c r="C16136" s="7" t="s">
        <v>28474</v>
      </c>
      <c r="I16136" s="64"/>
      <c r="J16136" s="65"/>
      <c r="K16136" s="10"/>
      <c r="L16136" s="21">
        <v>230.89942528735631</v>
      </c>
      <c r="M16136" s="68"/>
      <c r="N16136" s="4"/>
    </row>
    <row r="16137" spans="2:14">
      <c r="B16137" s="59" t="s">
        <v>28475</v>
      </c>
      <c r="C16137" s="7" t="s">
        <v>28476</v>
      </c>
      <c r="I16137" s="64"/>
      <c r="J16137" s="65"/>
      <c r="K16137" s="10"/>
      <c r="L16137" s="21">
        <v>423.7385057471264</v>
      </c>
      <c r="M16137" s="68"/>
      <c r="N16137" s="4"/>
    </row>
    <row r="16138" spans="2:14">
      <c r="B16138" s="59" t="s">
        <v>28477</v>
      </c>
      <c r="C16138" s="7" t="s">
        <v>28478</v>
      </c>
      <c r="I16138" s="64"/>
      <c r="J16138" s="65"/>
      <c r="K16138" s="10"/>
      <c r="L16138" s="21">
        <v>449.11206896551727</v>
      </c>
      <c r="M16138" s="68"/>
      <c r="N16138" s="4"/>
    </row>
    <row r="16139" spans="2:14">
      <c r="B16139" s="59" t="s">
        <v>28479</v>
      </c>
      <c r="C16139" s="7" t="s">
        <v>28480</v>
      </c>
      <c r="I16139" s="64"/>
      <c r="J16139" s="65"/>
      <c r="K16139" s="10"/>
      <c r="L16139" s="21">
        <v>473.47068965517246</v>
      </c>
      <c r="M16139" s="68"/>
      <c r="N16139" s="4"/>
    </row>
    <row r="16140" spans="2:14">
      <c r="B16140" s="59" t="s">
        <v>28481</v>
      </c>
      <c r="C16140" s="7" t="s">
        <v>28482</v>
      </c>
      <c r="I16140" s="64"/>
      <c r="J16140" s="65"/>
      <c r="K16140" s="10"/>
      <c r="L16140" s="21">
        <v>2881.9293103448276</v>
      </c>
      <c r="M16140" s="68"/>
      <c r="N16140" s="4"/>
    </row>
    <row r="16141" spans="2:14">
      <c r="B16141" s="59" t="s">
        <v>28483</v>
      </c>
      <c r="C16141" s="7" t="s">
        <v>28484</v>
      </c>
      <c r="I16141" s="64"/>
      <c r="J16141" s="65"/>
      <c r="K16141" s="10"/>
      <c r="L16141" s="21">
        <v>2881.9293103448276</v>
      </c>
      <c r="M16141" s="68"/>
      <c r="N16141" s="4"/>
    </row>
    <row r="16142" spans="2:14">
      <c r="B16142" s="59" t="s">
        <v>28485</v>
      </c>
      <c r="C16142" s="7" t="s">
        <v>28486</v>
      </c>
      <c r="I16142" s="64"/>
      <c r="J16142" s="65"/>
      <c r="K16142" s="10"/>
      <c r="L16142" s="21">
        <v>2881.9293103448276</v>
      </c>
      <c r="M16142" s="68"/>
      <c r="N16142" s="4"/>
    </row>
    <row r="16143" spans="2:14">
      <c r="B16143" s="59" t="s">
        <v>28487</v>
      </c>
      <c r="C16143" s="7" t="s">
        <v>28488</v>
      </c>
      <c r="I16143" s="64"/>
      <c r="J16143" s="65"/>
      <c r="K16143" s="10"/>
      <c r="L16143" s="21">
        <v>2881.9293103448276</v>
      </c>
      <c r="M16143" s="68"/>
      <c r="N16143" s="4"/>
    </row>
    <row r="16144" spans="2:14">
      <c r="B16144" s="59" t="s">
        <v>28489</v>
      </c>
      <c r="C16144" s="7" t="s">
        <v>28490</v>
      </c>
      <c r="I16144" s="64"/>
      <c r="J16144" s="65"/>
      <c r="K16144" s="10"/>
      <c r="L16144" s="21">
        <v>2881.9293103448276</v>
      </c>
      <c r="M16144" s="68"/>
      <c r="N16144" s="4"/>
    </row>
    <row r="16145" spans="2:14">
      <c r="B16145" s="59" t="s">
        <v>28491</v>
      </c>
      <c r="C16145" s="7" t="s">
        <v>28492</v>
      </c>
      <c r="I16145" s="64"/>
      <c r="J16145" s="65"/>
      <c r="K16145" s="10"/>
      <c r="L16145" s="21">
        <v>2881.9293103448276</v>
      </c>
      <c r="M16145" s="68"/>
      <c r="N16145" s="4"/>
    </row>
    <row r="16146" spans="2:14">
      <c r="B16146" s="59" t="s">
        <v>28493</v>
      </c>
      <c r="C16146" s="7" t="s">
        <v>28494</v>
      </c>
      <c r="I16146" s="64"/>
      <c r="J16146" s="65"/>
      <c r="K16146" s="10"/>
      <c r="L16146" s="21">
        <v>2881.9293103448276</v>
      </c>
      <c r="M16146" s="68"/>
      <c r="N16146" s="4"/>
    </row>
    <row r="16147" spans="2:14">
      <c r="B16147" s="59" t="s">
        <v>28495</v>
      </c>
      <c r="C16147" s="7" t="s">
        <v>28496</v>
      </c>
      <c r="I16147" s="64"/>
      <c r="J16147" s="65"/>
      <c r="K16147" s="10"/>
      <c r="L16147" s="21">
        <v>2881.9293103448276</v>
      </c>
      <c r="M16147" s="68"/>
      <c r="N16147" s="4"/>
    </row>
    <row r="16148" spans="2:14">
      <c r="B16148" s="59" t="s">
        <v>38257</v>
      </c>
      <c r="C16148" s="7" t="s">
        <v>40439</v>
      </c>
      <c r="I16148" s="64"/>
      <c r="J16148" s="65"/>
      <c r="K16148" s="10"/>
      <c r="L16148" s="21">
        <v>2817.480459770115</v>
      </c>
      <c r="M16148" s="68"/>
      <c r="N16148" s="4"/>
    </row>
    <row r="16149" spans="2:14">
      <c r="B16149" s="59" t="s">
        <v>38258</v>
      </c>
      <c r="C16149" s="7" t="s">
        <v>40440</v>
      </c>
      <c r="I16149" s="64"/>
      <c r="J16149" s="65"/>
      <c r="K16149" s="10"/>
      <c r="L16149" s="21">
        <v>2817.480459770115</v>
      </c>
      <c r="M16149" s="68"/>
      <c r="N16149" s="4"/>
    </row>
    <row r="16150" spans="2:14">
      <c r="B16150" s="59" t="s">
        <v>38259</v>
      </c>
      <c r="C16150" s="7" t="s">
        <v>40441</v>
      </c>
      <c r="I16150" s="64"/>
      <c r="J16150" s="65"/>
      <c r="K16150" s="10"/>
      <c r="L16150" s="21">
        <v>2817.480459770115</v>
      </c>
      <c r="M16150" s="68"/>
      <c r="N16150" s="4"/>
    </row>
    <row r="16151" spans="2:14">
      <c r="B16151" s="59" t="s">
        <v>38260</v>
      </c>
      <c r="C16151" s="7" t="s">
        <v>40442</v>
      </c>
      <c r="I16151" s="64"/>
      <c r="J16151" s="65"/>
      <c r="K16151" s="10"/>
      <c r="L16151" s="21">
        <v>2817.480459770115</v>
      </c>
      <c r="M16151" s="68"/>
      <c r="N16151" s="4"/>
    </row>
    <row r="16152" spans="2:14">
      <c r="B16152" s="59" t="s">
        <v>28497</v>
      </c>
      <c r="C16152" s="7" t="s">
        <v>28498</v>
      </c>
      <c r="I16152" s="64"/>
      <c r="J16152" s="65"/>
      <c r="K16152" s="10"/>
      <c r="L16152" s="21">
        <v>2294.7850574712643</v>
      </c>
      <c r="M16152" s="68"/>
      <c r="N16152" s="4"/>
    </row>
    <row r="16153" spans="2:14">
      <c r="B16153" s="59" t="s">
        <v>28499</v>
      </c>
      <c r="C16153" s="7" t="s">
        <v>28500</v>
      </c>
      <c r="I16153" s="64"/>
      <c r="J16153" s="65"/>
      <c r="K16153" s="10"/>
      <c r="L16153" s="21">
        <v>2294.7850574712643</v>
      </c>
      <c r="M16153" s="68"/>
      <c r="N16153" s="4"/>
    </row>
    <row r="16154" spans="2:14">
      <c r="B16154" s="59" t="s">
        <v>28501</v>
      </c>
      <c r="C16154" s="7" t="s">
        <v>28502</v>
      </c>
      <c r="I16154" s="64"/>
      <c r="J16154" s="65"/>
      <c r="K16154" s="10"/>
      <c r="L16154" s="21">
        <v>2294.7850574712643</v>
      </c>
      <c r="M16154" s="68"/>
      <c r="N16154" s="4"/>
    </row>
    <row r="16155" spans="2:14">
      <c r="B16155" s="59" t="s">
        <v>28503</v>
      </c>
      <c r="C16155" s="7" t="s">
        <v>28504</v>
      </c>
      <c r="I16155" s="64"/>
      <c r="J16155" s="65"/>
      <c r="K16155" s="10"/>
      <c r="L16155" s="21">
        <v>2294.7850574712643</v>
      </c>
      <c r="M16155" s="68"/>
      <c r="N16155" s="4"/>
    </row>
    <row r="16156" spans="2:14">
      <c r="B16156" s="59" t="s">
        <v>28505</v>
      </c>
      <c r="C16156" s="7" t="s">
        <v>28506</v>
      </c>
      <c r="I16156" s="64"/>
      <c r="J16156" s="65"/>
      <c r="K16156" s="10"/>
      <c r="L16156" s="21">
        <v>1896.4201149425289</v>
      </c>
      <c r="M16156" s="68"/>
      <c r="N16156" s="4"/>
    </row>
    <row r="16157" spans="2:14">
      <c r="B16157" s="59" t="s">
        <v>28507</v>
      </c>
      <c r="C16157" s="7" t="s">
        <v>28508</v>
      </c>
      <c r="I16157" s="64"/>
      <c r="J16157" s="65"/>
      <c r="K16157" s="10"/>
      <c r="L16157" s="21">
        <v>1896.4201149425289</v>
      </c>
      <c r="M16157" s="68"/>
      <c r="N16157" s="4"/>
    </row>
    <row r="16158" spans="2:14">
      <c r="B16158" s="59" t="s">
        <v>28509</v>
      </c>
      <c r="C16158" s="7" t="s">
        <v>28510</v>
      </c>
      <c r="I16158" s="64"/>
      <c r="J16158" s="65"/>
      <c r="K16158" s="10"/>
      <c r="L16158" s="21">
        <v>1896.4201149425289</v>
      </c>
      <c r="M16158" s="68"/>
      <c r="N16158" s="4"/>
    </row>
    <row r="16159" spans="2:14">
      <c r="B16159" s="59" t="s">
        <v>28511</v>
      </c>
      <c r="C16159" s="7" t="s">
        <v>28512</v>
      </c>
      <c r="I16159" s="64"/>
      <c r="J16159" s="65"/>
      <c r="K16159" s="10"/>
      <c r="L16159" s="21">
        <v>1896.4201149425289</v>
      </c>
      <c r="M16159" s="68"/>
      <c r="N16159" s="4"/>
    </row>
    <row r="16160" spans="2:14">
      <c r="B16160" s="59" t="s">
        <v>28513</v>
      </c>
      <c r="C16160" s="7" t="s">
        <v>28514</v>
      </c>
      <c r="I16160" s="64"/>
      <c r="J16160" s="65"/>
      <c r="K16160" s="10"/>
      <c r="L16160" s="21">
        <v>1390.9787356321838</v>
      </c>
      <c r="M16160" s="68"/>
      <c r="N16160" s="4"/>
    </row>
    <row r="16161" spans="2:14">
      <c r="B16161" s="59" t="s">
        <v>28515</v>
      </c>
      <c r="C16161" s="7" t="s">
        <v>28516</v>
      </c>
      <c r="I16161" s="64"/>
      <c r="J16161" s="65"/>
      <c r="K16161" s="10"/>
      <c r="L16161" s="21">
        <v>1852.7775862068966</v>
      </c>
      <c r="M16161" s="68"/>
      <c r="N16161" s="4"/>
    </row>
    <row r="16162" spans="2:14">
      <c r="B16162" s="59" t="s">
        <v>28517</v>
      </c>
      <c r="C16162" s="7" t="s">
        <v>28518</v>
      </c>
      <c r="I16162" s="64"/>
      <c r="J16162" s="65"/>
      <c r="K16162" s="10"/>
      <c r="L16162" s="21">
        <v>1192.05</v>
      </c>
      <c r="M16162" s="68"/>
      <c r="N16162" s="4"/>
    </row>
    <row r="16163" spans="2:14">
      <c r="B16163" s="59" t="s">
        <v>28519</v>
      </c>
      <c r="C16163" s="7" t="s">
        <v>28520</v>
      </c>
      <c r="I16163" s="64"/>
      <c r="J16163" s="65"/>
      <c r="K16163" s="10"/>
      <c r="L16163" s="21">
        <v>1433.0988505747127</v>
      </c>
      <c r="M16163" s="68"/>
      <c r="N16163" s="4"/>
    </row>
    <row r="16164" spans="2:14">
      <c r="B16164" s="59" t="s">
        <v>38261</v>
      </c>
      <c r="C16164" s="7" t="s">
        <v>40443</v>
      </c>
      <c r="I16164" s="64"/>
      <c r="J16164" s="65"/>
      <c r="K16164" s="10"/>
      <c r="L16164" s="21">
        <v>7217.2563218390806</v>
      </c>
      <c r="M16164" s="68"/>
      <c r="N16164" s="4"/>
    </row>
    <row r="16165" spans="2:14">
      <c r="B16165" s="59" t="s">
        <v>28521</v>
      </c>
      <c r="C16165" s="7" t="s">
        <v>28522</v>
      </c>
      <c r="I16165" s="64"/>
      <c r="J16165" s="65"/>
      <c r="K16165" s="10"/>
      <c r="L16165" s="21">
        <v>119.25574712643677</v>
      </c>
      <c r="M16165" s="68"/>
      <c r="N16165" s="4"/>
    </row>
    <row r="16166" spans="2:14">
      <c r="B16166" s="59" t="s">
        <v>28523</v>
      </c>
      <c r="C16166" s="7" t="s">
        <v>28523</v>
      </c>
      <c r="I16166" s="64"/>
      <c r="J16166" s="65"/>
      <c r="K16166" s="10"/>
      <c r="L16166" s="21">
        <v>153.25632183908047</v>
      </c>
      <c r="M16166" s="68"/>
      <c r="N16166" s="4"/>
    </row>
    <row r="16167" spans="2:14">
      <c r="B16167" s="59" t="s">
        <v>28524</v>
      </c>
      <c r="C16167" s="7" t="s">
        <v>28525</v>
      </c>
      <c r="I16167" s="64"/>
      <c r="J16167" s="65"/>
      <c r="K16167" s="10"/>
      <c r="L16167" s="21">
        <v>117.22586206896553</v>
      </c>
      <c r="M16167" s="68"/>
      <c r="N16167" s="4"/>
    </row>
    <row r="16168" spans="2:14">
      <c r="B16168" s="59" t="s">
        <v>28526</v>
      </c>
      <c r="C16168" s="7" t="s">
        <v>28526</v>
      </c>
      <c r="I16168" s="64"/>
      <c r="J16168" s="65"/>
      <c r="K16168" s="10"/>
      <c r="L16168" s="21">
        <v>128.39022988505747</v>
      </c>
      <c r="M16168" s="68"/>
      <c r="N16168" s="4"/>
    </row>
    <row r="16169" spans="2:14">
      <c r="B16169" s="59" t="s">
        <v>28527</v>
      </c>
      <c r="C16169" s="7" t="s">
        <v>28528</v>
      </c>
      <c r="I16169" s="64"/>
      <c r="J16169" s="65"/>
      <c r="K16169" s="10"/>
      <c r="L16169" s="21">
        <v>227.34712643678162</v>
      </c>
      <c r="M16169" s="68"/>
      <c r="N16169" s="4"/>
    </row>
    <row r="16170" spans="2:14">
      <c r="B16170" s="59" t="s">
        <v>28529</v>
      </c>
      <c r="C16170" s="7" t="s">
        <v>28530</v>
      </c>
      <c r="I16170" s="64"/>
      <c r="J16170" s="65"/>
      <c r="K16170" s="10"/>
      <c r="L16170" s="21">
        <v>142.59942528735633</v>
      </c>
      <c r="M16170" s="68"/>
      <c r="N16170" s="4"/>
    </row>
    <row r="16171" spans="2:14">
      <c r="B16171" s="59" t="s">
        <v>28531</v>
      </c>
      <c r="C16171" s="7" t="s">
        <v>28531</v>
      </c>
      <c r="I16171" s="64"/>
      <c r="J16171" s="65"/>
      <c r="K16171" s="10"/>
      <c r="L16171" s="21">
        <v>128.39022988505747</v>
      </c>
      <c r="M16171" s="68"/>
      <c r="N16171" s="4"/>
    </row>
    <row r="16172" spans="2:14">
      <c r="B16172" s="59" t="s">
        <v>28532</v>
      </c>
      <c r="C16172" s="7" t="s">
        <v>28533</v>
      </c>
      <c r="I16172" s="64"/>
      <c r="J16172" s="65"/>
      <c r="K16172" s="10"/>
      <c r="L16172" s="21">
        <v>288.24367816091956</v>
      </c>
      <c r="M16172" s="68"/>
      <c r="N16172" s="4"/>
    </row>
    <row r="16173" spans="2:14">
      <c r="B16173" s="59" t="s">
        <v>28534</v>
      </c>
      <c r="C16173" s="7" t="s">
        <v>28535</v>
      </c>
      <c r="I16173" s="64"/>
      <c r="J16173" s="65"/>
      <c r="K16173" s="10"/>
      <c r="L16173" s="21">
        <v>324.27413793103449</v>
      </c>
      <c r="M16173" s="68"/>
      <c r="N16173" s="4"/>
    </row>
    <row r="16174" spans="2:14">
      <c r="B16174" s="59" t="s">
        <v>28536</v>
      </c>
      <c r="C16174" s="7" t="s">
        <v>28533</v>
      </c>
      <c r="I16174" s="64"/>
      <c r="J16174" s="65"/>
      <c r="K16174" s="10"/>
      <c r="L16174" s="21">
        <v>313.10977011494253</v>
      </c>
      <c r="M16174" s="68"/>
      <c r="N16174" s="4"/>
    </row>
    <row r="16175" spans="2:14">
      <c r="B16175" s="59" t="s">
        <v>28537</v>
      </c>
      <c r="C16175" s="7" t="s">
        <v>28533</v>
      </c>
      <c r="I16175" s="64"/>
      <c r="J16175" s="65"/>
      <c r="K16175" s="10"/>
      <c r="L16175" s="21">
        <v>132.95747126436783</v>
      </c>
      <c r="M16175" s="68"/>
      <c r="N16175" s="4"/>
    </row>
    <row r="16176" spans="2:14">
      <c r="B16176" s="59" t="s">
        <v>28538</v>
      </c>
      <c r="C16176" s="7" t="s">
        <v>28533</v>
      </c>
      <c r="I16176" s="64"/>
      <c r="J16176" s="65"/>
      <c r="K16176" s="10"/>
      <c r="L16176" s="21">
        <v>142.09195402298852</v>
      </c>
      <c r="M16176" s="68"/>
      <c r="N16176" s="4"/>
    </row>
    <row r="16177" spans="2:14">
      <c r="B16177" s="59" t="s">
        <v>28539</v>
      </c>
      <c r="C16177" s="7" t="s">
        <v>28522</v>
      </c>
      <c r="I16177" s="64"/>
      <c r="J16177" s="65"/>
      <c r="K16177" s="10"/>
      <c r="L16177" s="21">
        <v>108.09137931034483</v>
      </c>
      <c r="M16177" s="68"/>
      <c r="N16177" s="4"/>
    </row>
    <row r="16178" spans="2:14">
      <c r="B16178" s="59" t="s">
        <v>28540</v>
      </c>
      <c r="C16178" s="7" t="s">
        <v>28540</v>
      </c>
      <c r="I16178" s="64"/>
      <c r="J16178" s="65"/>
      <c r="K16178" s="10"/>
      <c r="L16178" s="21">
        <v>454.69425287356324</v>
      </c>
      <c r="M16178" s="68"/>
      <c r="N16178" s="4"/>
    </row>
    <row r="16179" spans="2:14">
      <c r="B16179" s="59" t="s">
        <v>28541</v>
      </c>
      <c r="C16179" s="7" t="s">
        <v>28542</v>
      </c>
      <c r="I16179" s="64"/>
      <c r="J16179" s="65"/>
      <c r="K16179" s="10"/>
      <c r="L16179" s="21">
        <v>108.09137931034483</v>
      </c>
      <c r="M16179" s="68"/>
      <c r="N16179" s="4"/>
    </row>
    <row r="16180" spans="2:14">
      <c r="B16180" s="59" t="s">
        <v>28543</v>
      </c>
      <c r="C16180" s="7" t="s">
        <v>28543</v>
      </c>
      <c r="I16180" s="64"/>
      <c r="J16180" s="65"/>
      <c r="K16180" s="10"/>
      <c r="L16180" s="21">
        <v>443.52988505747123</v>
      </c>
      <c r="M16180" s="68"/>
      <c r="N16180" s="4"/>
    </row>
    <row r="16181" spans="2:14">
      <c r="B16181" s="59" t="s">
        <v>28544</v>
      </c>
      <c r="C16181" s="7" t="s">
        <v>28545</v>
      </c>
      <c r="I16181" s="64"/>
      <c r="J16181" s="65"/>
      <c r="K16181" s="10"/>
      <c r="L16181" s="21">
        <v>43.135057471264375</v>
      </c>
      <c r="M16181" s="68"/>
      <c r="N16181" s="4"/>
    </row>
    <row r="16182" spans="2:14">
      <c r="B16182" s="59" t="s">
        <v>38262</v>
      </c>
      <c r="C16182" s="7" t="s">
        <v>40444</v>
      </c>
      <c r="I16182" s="64"/>
      <c r="J16182" s="65"/>
      <c r="K16182" s="10"/>
      <c r="L16182" s="21">
        <v>533.85977011494253</v>
      </c>
      <c r="M16182" s="68"/>
      <c r="N16182" s="4"/>
    </row>
    <row r="16183" spans="2:14">
      <c r="B16183" s="59" t="s">
        <v>38263</v>
      </c>
      <c r="C16183" s="7" t="s">
        <v>40445</v>
      </c>
      <c r="I16183" s="64"/>
      <c r="J16183" s="65"/>
      <c r="K16183" s="10"/>
      <c r="L16183" s="21">
        <v>398.36494252873564</v>
      </c>
      <c r="M16183" s="68"/>
      <c r="N16183" s="4"/>
    </row>
    <row r="16184" spans="2:14">
      <c r="B16184" s="59" t="s">
        <v>38264</v>
      </c>
      <c r="C16184" s="7" t="s">
        <v>40446</v>
      </c>
      <c r="I16184" s="64"/>
      <c r="J16184" s="65"/>
      <c r="K16184" s="10"/>
      <c r="L16184" s="21">
        <v>357.25977011494257</v>
      </c>
      <c r="M16184" s="68"/>
      <c r="N16184" s="4"/>
    </row>
    <row r="16185" spans="2:14">
      <c r="B16185" s="59" t="s">
        <v>38265</v>
      </c>
      <c r="C16185" s="7" t="s">
        <v>40447</v>
      </c>
      <c r="I16185" s="64"/>
      <c r="J16185" s="65"/>
      <c r="K16185" s="10"/>
      <c r="L16185" s="21">
        <v>313.61724137931031</v>
      </c>
      <c r="M16185" s="68"/>
      <c r="N16185" s="4"/>
    </row>
    <row r="16186" spans="2:14">
      <c r="B16186" s="59" t="s">
        <v>38266</v>
      </c>
      <c r="C16186" s="7" t="s">
        <v>40448</v>
      </c>
      <c r="I16186" s="64"/>
      <c r="J16186" s="65"/>
      <c r="K16186" s="10"/>
      <c r="L16186" s="21">
        <v>683.05632183908051</v>
      </c>
      <c r="M16186" s="68"/>
      <c r="N16186" s="4"/>
    </row>
    <row r="16187" spans="2:14">
      <c r="B16187" s="59" t="s">
        <v>38267</v>
      </c>
      <c r="C16187" s="7" t="s">
        <v>40449</v>
      </c>
      <c r="I16187" s="64"/>
      <c r="J16187" s="65"/>
      <c r="K16187" s="10"/>
      <c r="L16187" s="21">
        <v>497.82931034482755</v>
      </c>
      <c r="M16187" s="68"/>
      <c r="N16187" s="4"/>
    </row>
    <row r="16188" spans="2:14">
      <c r="B16188" s="59" t="s">
        <v>38268</v>
      </c>
      <c r="C16188" s="7" t="s">
        <v>40450</v>
      </c>
      <c r="I16188" s="64"/>
      <c r="J16188" s="65"/>
      <c r="K16188" s="10"/>
      <c r="L16188" s="21">
        <v>497.82931034482755</v>
      </c>
      <c r="M16188" s="68"/>
      <c r="N16188" s="4"/>
    </row>
    <row r="16189" spans="2:14">
      <c r="B16189" s="59" t="s">
        <v>38269</v>
      </c>
      <c r="C16189" s="7" t="s">
        <v>40451</v>
      </c>
      <c r="I16189" s="64"/>
      <c r="J16189" s="65"/>
      <c r="K16189" s="10"/>
      <c r="L16189" s="21">
        <v>578.51724137931035</v>
      </c>
      <c r="M16189" s="68"/>
      <c r="N16189" s="4"/>
    </row>
    <row r="16190" spans="2:14">
      <c r="B16190" s="59" t="s">
        <v>38270</v>
      </c>
      <c r="C16190" s="7" t="s">
        <v>40452</v>
      </c>
      <c r="I16190" s="64"/>
      <c r="J16190" s="65"/>
      <c r="K16190" s="10"/>
      <c r="L16190" s="21">
        <v>589.6816091954023</v>
      </c>
      <c r="M16190" s="68"/>
      <c r="N16190" s="4"/>
    </row>
    <row r="16191" spans="2:14">
      <c r="B16191" s="59" t="s">
        <v>38271</v>
      </c>
      <c r="C16191" s="7" t="s">
        <v>40453</v>
      </c>
      <c r="I16191" s="64"/>
      <c r="J16191" s="65"/>
      <c r="K16191" s="10"/>
      <c r="L16191" s="21">
        <v>497.82931034482755</v>
      </c>
      <c r="M16191" s="68"/>
      <c r="N16191" s="4"/>
    </row>
    <row r="16192" spans="2:14">
      <c r="B16192" s="59" t="s">
        <v>38272</v>
      </c>
      <c r="C16192" s="7" t="s">
        <v>40454</v>
      </c>
      <c r="I16192" s="64"/>
      <c r="J16192" s="65"/>
      <c r="K16192" s="10"/>
      <c r="L16192" s="21">
        <v>827.68563218390807</v>
      </c>
      <c r="M16192" s="68"/>
      <c r="N16192" s="4"/>
    </row>
    <row r="16193" spans="2:14">
      <c r="B16193" s="59" t="s">
        <v>38273</v>
      </c>
      <c r="C16193" s="7" t="s">
        <v>40455</v>
      </c>
      <c r="I16193" s="64"/>
      <c r="J16193" s="65"/>
      <c r="K16193" s="10"/>
      <c r="L16193" s="21">
        <v>316.15459770114944</v>
      </c>
      <c r="M16193" s="68"/>
      <c r="N16193" s="4"/>
    </row>
    <row r="16194" spans="2:14">
      <c r="B16194" s="59" t="s">
        <v>38274</v>
      </c>
      <c r="C16194" s="7" t="s">
        <v>40456</v>
      </c>
      <c r="I16194" s="64"/>
      <c r="J16194" s="65"/>
      <c r="K16194" s="10"/>
      <c r="L16194" s="21">
        <v>700.817816091954</v>
      </c>
      <c r="M16194" s="68"/>
      <c r="N16194" s="4"/>
    </row>
    <row r="16195" spans="2:14">
      <c r="B16195" s="59" t="s">
        <v>38275</v>
      </c>
      <c r="C16195" s="7" t="s">
        <v>40457</v>
      </c>
      <c r="I16195" s="64"/>
      <c r="J16195" s="65"/>
      <c r="K16195" s="10"/>
      <c r="L16195" s="21">
        <v>316.15459770114944</v>
      </c>
      <c r="M16195" s="68"/>
      <c r="N16195" s="4"/>
    </row>
    <row r="16196" spans="2:14">
      <c r="B16196" s="59" t="s">
        <v>38276</v>
      </c>
      <c r="C16196" s="7" t="s">
        <v>40458</v>
      </c>
      <c r="I16196" s="64"/>
      <c r="J16196" s="65"/>
      <c r="K16196" s="10"/>
      <c r="L16196" s="21">
        <v>499.351724137931</v>
      </c>
      <c r="M16196" s="68"/>
      <c r="N16196" s="4"/>
    </row>
    <row r="16197" spans="2:14">
      <c r="B16197" s="59" t="s">
        <v>38277</v>
      </c>
      <c r="C16197" s="7" t="s">
        <v>40459</v>
      </c>
      <c r="I16197" s="64"/>
      <c r="J16197" s="65"/>
      <c r="K16197" s="10"/>
      <c r="L16197" s="21">
        <v>578.00977011494251</v>
      </c>
      <c r="M16197" s="68"/>
      <c r="N16197" s="4"/>
    </row>
    <row r="16198" spans="2:14">
      <c r="B16198" s="59" t="s">
        <v>38278</v>
      </c>
      <c r="C16198" s="7" t="s">
        <v>40460</v>
      </c>
      <c r="I16198" s="64"/>
      <c r="J16198" s="65"/>
      <c r="K16198" s="10"/>
      <c r="L16198" s="21">
        <v>405.97701149425285</v>
      </c>
      <c r="M16198" s="68"/>
      <c r="N16198" s="4"/>
    </row>
    <row r="16199" spans="2:14">
      <c r="B16199" s="59" t="s">
        <v>38279</v>
      </c>
      <c r="C16199" s="7" t="s">
        <v>40461</v>
      </c>
      <c r="I16199" s="64"/>
      <c r="J16199" s="65"/>
      <c r="K16199" s="10"/>
      <c r="L16199" s="21">
        <v>544.00919540229881</v>
      </c>
      <c r="M16199" s="68"/>
      <c r="N16199" s="4"/>
    </row>
    <row r="16200" spans="2:14">
      <c r="B16200" s="59" t="s">
        <v>38280</v>
      </c>
      <c r="C16200" s="7" t="s">
        <v>40462</v>
      </c>
      <c r="I16200" s="64"/>
      <c r="J16200" s="65"/>
      <c r="K16200" s="10"/>
      <c r="L16200" s="21">
        <v>348.12528735632185</v>
      </c>
      <c r="M16200" s="68"/>
      <c r="N16200" s="4"/>
    </row>
    <row r="16201" spans="2:14">
      <c r="B16201" s="59" t="s">
        <v>38281</v>
      </c>
      <c r="C16201" s="7" t="s">
        <v>40463</v>
      </c>
      <c r="I16201" s="64"/>
      <c r="J16201" s="65"/>
      <c r="K16201" s="10"/>
      <c r="L16201" s="21">
        <v>426.27586206896552</v>
      </c>
      <c r="M16201" s="68"/>
      <c r="N16201" s="4"/>
    </row>
    <row r="16202" spans="2:14">
      <c r="B16202" s="59" t="s">
        <v>38282</v>
      </c>
      <c r="C16202" s="7" t="s">
        <v>40464</v>
      </c>
      <c r="I16202" s="64"/>
      <c r="J16202" s="65"/>
      <c r="K16202" s="10"/>
      <c r="L16202" s="21">
        <v>394.30517241379312</v>
      </c>
      <c r="M16202" s="68"/>
      <c r="N16202" s="4"/>
    </row>
    <row r="16203" spans="2:14">
      <c r="B16203" s="59" t="s">
        <v>38283</v>
      </c>
      <c r="C16203" s="7" t="s">
        <v>40465</v>
      </c>
      <c r="I16203" s="64"/>
      <c r="J16203" s="65"/>
      <c r="K16203" s="10"/>
      <c r="L16203" s="21">
        <v>612.51781609195405</v>
      </c>
      <c r="M16203" s="68"/>
      <c r="N16203" s="4"/>
    </row>
    <row r="16204" spans="2:14">
      <c r="B16204" s="59" t="s">
        <v>38284</v>
      </c>
      <c r="C16204" s="7" t="s">
        <v>40466</v>
      </c>
      <c r="I16204" s="64"/>
      <c r="J16204" s="65"/>
      <c r="K16204" s="10"/>
      <c r="L16204" s="21">
        <v>766.78908045977005</v>
      </c>
      <c r="M16204" s="68"/>
      <c r="N16204" s="4"/>
    </row>
    <row r="16205" spans="2:14">
      <c r="B16205" s="59" t="s">
        <v>38285</v>
      </c>
      <c r="C16205" s="7" t="s">
        <v>40467</v>
      </c>
      <c r="I16205" s="64"/>
      <c r="J16205" s="65"/>
      <c r="K16205" s="10"/>
      <c r="L16205" s="21">
        <v>372.48390804597699</v>
      </c>
      <c r="M16205" s="68"/>
      <c r="N16205" s="4"/>
    </row>
    <row r="16206" spans="2:14">
      <c r="B16206" s="59" t="s">
        <v>38286</v>
      </c>
      <c r="C16206" s="7" t="s">
        <v>40468</v>
      </c>
      <c r="I16206" s="64"/>
      <c r="J16206" s="65"/>
      <c r="K16206" s="10"/>
      <c r="L16206" s="21">
        <v>1201.6919540229885</v>
      </c>
      <c r="M16206" s="68"/>
      <c r="N16206" s="4"/>
    </row>
    <row r="16207" spans="2:14">
      <c r="B16207" s="59" t="s">
        <v>38287</v>
      </c>
      <c r="C16207" s="7" t="s">
        <v>40469</v>
      </c>
      <c r="I16207" s="64"/>
      <c r="J16207" s="65"/>
      <c r="K16207" s="10"/>
      <c r="L16207" s="21">
        <v>467.88850574712643</v>
      </c>
      <c r="M16207" s="68"/>
      <c r="N16207" s="4"/>
    </row>
    <row r="16208" spans="2:14">
      <c r="B16208" s="59" t="s">
        <v>38288</v>
      </c>
      <c r="C16208" s="7" t="s">
        <v>40470</v>
      </c>
      <c r="I16208" s="64"/>
      <c r="J16208" s="65"/>
      <c r="K16208" s="10"/>
      <c r="L16208" s="21">
        <v>675.44425287356319</v>
      </c>
      <c r="M16208" s="68"/>
      <c r="N16208" s="4"/>
    </row>
    <row r="16209" spans="2:14">
      <c r="B16209" s="59" t="s">
        <v>38289</v>
      </c>
      <c r="C16209" s="7" t="s">
        <v>40471</v>
      </c>
      <c r="I16209" s="64"/>
      <c r="J16209" s="65"/>
      <c r="K16209" s="10"/>
      <c r="L16209" s="21">
        <v>1086.4959770114942</v>
      </c>
      <c r="M16209" s="68"/>
      <c r="N16209" s="4"/>
    </row>
    <row r="16210" spans="2:14">
      <c r="B16210" s="59" t="s">
        <v>38290</v>
      </c>
      <c r="C16210" s="7" t="s">
        <v>40472</v>
      </c>
      <c r="I16210" s="64"/>
      <c r="J16210" s="65"/>
      <c r="K16210" s="10"/>
      <c r="L16210" s="21">
        <v>488.69482758620688</v>
      </c>
      <c r="M16210" s="68"/>
      <c r="N16210" s="4"/>
    </row>
    <row r="16211" spans="2:14">
      <c r="B16211" s="59" t="s">
        <v>38291</v>
      </c>
      <c r="C16211" s="7" t="s">
        <v>40473</v>
      </c>
      <c r="I16211" s="64"/>
      <c r="J16211" s="65"/>
      <c r="K16211" s="10"/>
      <c r="L16211" s="21">
        <v>569.38275862068963</v>
      </c>
      <c r="M16211" s="68"/>
      <c r="N16211" s="4"/>
    </row>
    <row r="16212" spans="2:14">
      <c r="B16212" s="59" t="s">
        <v>38292</v>
      </c>
      <c r="C16212" s="7" t="s">
        <v>40474</v>
      </c>
      <c r="I16212" s="64"/>
      <c r="J16212" s="65"/>
      <c r="K16212" s="10"/>
      <c r="L16212" s="21">
        <v>729.74367816091944</v>
      </c>
      <c r="M16212" s="68"/>
      <c r="N16212" s="4"/>
    </row>
    <row r="16213" spans="2:14">
      <c r="B16213" s="59" t="s">
        <v>38293</v>
      </c>
      <c r="C16213" s="7" t="s">
        <v>40475</v>
      </c>
      <c r="I16213" s="64"/>
      <c r="J16213" s="65"/>
      <c r="K16213" s="10"/>
      <c r="L16213" s="21">
        <v>587.65172413793107</v>
      </c>
      <c r="M16213" s="68"/>
      <c r="N16213" s="4"/>
    </row>
    <row r="16214" spans="2:14">
      <c r="B16214" s="59" t="s">
        <v>38294</v>
      </c>
      <c r="C16214" s="7" t="s">
        <v>40476</v>
      </c>
      <c r="I16214" s="64"/>
      <c r="J16214" s="65"/>
      <c r="K16214" s="10"/>
      <c r="L16214" s="21">
        <v>587.65172413793107</v>
      </c>
      <c r="M16214" s="68"/>
      <c r="N16214" s="4"/>
    </row>
    <row r="16215" spans="2:14">
      <c r="B16215" s="59" t="s">
        <v>38295</v>
      </c>
      <c r="C16215" s="7" t="s">
        <v>40477</v>
      </c>
      <c r="I16215" s="64"/>
      <c r="J16215" s="65"/>
      <c r="K16215" s="10"/>
      <c r="L16215" s="21">
        <v>578.51724137931035</v>
      </c>
      <c r="M16215" s="68"/>
      <c r="N16215" s="4"/>
    </row>
    <row r="16216" spans="2:14">
      <c r="B16216" s="59" t="s">
        <v>38296</v>
      </c>
      <c r="C16216" s="7" t="s">
        <v>40478</v>
      </c>
      <c r="I16216" s="64"/>
      <c r="J16216" s="65"/>
      <c r="K16216" s="10"/>
      <c r="L16216" s="21">
        <v>786.07298850574716</v>
      </c>
      <c r="M16216" s="68"/>
      <c r="N16216" s="4"/>
    </row>
    <row r="16217" spans="2:14">
      <c r="B16217" s="59" t="s">
        <v>38297</v>
      </c>
      <c r="C16217" s="7" t="s">
        <v>40479</v>
      </c>
      <c r="I16217" s="64"/>
      <c r="J16217" s="65"/>
      <c r="K16217" s="10"/>
      <c r="L16217" s="21">
        <v>525.74022988505749</v>
      </c>
      <c r="M16217" s="68"/>
      <c r="N16217" s="4"/>
    </row>
    <row r="16218" spans="2:14">
      <c r="B16218" s="59" t="s">
        <v>38298</v>
      </c>
      <c r="C16218" s="7" t="s">
        <v>40480</v>
      </c>
      <c r="I16218" s="64"/>
      <c r="J16218" s="65"/>
      <c r="K16218" s="10"/>
      <c r="L16218" s="21">
        <v>603.89080459770116</v>
      </c>
      <c r="M16218" s="68"/>
      <c r="N16218" s="4"/>
    </row>
    <row r="16219" spans="2:14">
      <c r="B16219" s="59" t="s">
        <v>38299</v>
      </c>
      <c r="C16219" s="7" t="s">
        <v>40481</v>
      </c>
      <c r="I16219" s="64"/>
      <c r="J16219" s="65"/>
      <c r="K16219" s="10"/>
      <c r="L16219" s="21">
        <v>813.47643678160921</v>
      </c>
      <c r="M16219" s="68"/>
      <c r="N16219" s="4"/>
    </row>
    <row r="16220" spans="2:14">
      <c r="B16220" s="59" t="s">
        <v>38300</v>
      </c>
      <c r="C16220" s="7" t="s">
        <v>40482</v>
      </c>
      <c r="I16220" s="64"/>
      <c r="J16220" s="65"/>
      <c r="K16220" s="10"/>
      <c r="L16220" s="21">
        <v>877.92528735632175</v>
      </c>
      <c r="M16220" s="68"/>
      <c r="N16220" s="4"/>
    </row>
    <row r="16221" spans="2:14">
      <c r="B16221" s="59" t="s">
        <v>38301</v>
      </c>
      <c r="C16221" s="7" t="s">
        <v>40483</v>
      </c>
      <c r="I16221" s="64"/>
      <c r="J16221" s="65"/>
      <c r="K16221" s="10"/>
      <c r="L16221" s="21">
        <v>828.70057471264374</v>
      </c>
      <c r="M16221" s="68"/>
      <c r="N16221" s="4"/>
    </row>
    <row r="16222" spans="2:14">
      <c r="B16222" s="59" t="s">
        <v>38302</v>
      </c>
      <c r="C16222" s="7" t="s">
        <v>40484</v>
      </c>
      <c r="I16222" s="64"/>
      <c r="J16222" s="65"/>
      <c r="K16222" s="10"/>
      <c r="L16222" s="21">
        <v>841.38735632183921</v>
      </c>
      <c r="M16222" s="68"/>
      <c r="N16222" s="4"/>
    </row>
    <row r="16223" spans="2:14">
      <c r="B16223" s="59" t="s">
        <v>38303</v>
      </c>
      <c r="C16223" s="7" t="s">
        <v>40485</v>
      </c>
      <c r="I16223" s="64"/>
      <c r="J16223" s="65"/>
      <c r="K16223" s="10"/>
      <c r="L16223" s="21">
        <v>610.48793103448281</v>
      </c>
      <c r="M16223" s="68"/>
      <c r="N16223" s="4"/>
    </row>
    <row r="16224" spans="2:14">
      <c r="B16224" s="59" t="s">
        <v>38304</v>
      </c>
      <c r="C16224" s="7" t="s">
        <v>40486</v>
      </c>
      <c r="I16224" s="64"/>
      <c r="J16224" s="65"/>
      <c r="K16224" s="10"/>
      <c r="L16224" s="21">
        <v>877.92528735632175</v>
      </c>
      <c r="M16224" s="68"/>
      <c r="N16224" s="4"/>
    </row>
    <row r="16225" spans="2:14">
      <c r="B16225" s="59" t="s">
        <v>38305</v>
      </c>
      <c r="C16225" s="7" t="s">
        <v>40487</v>
      </c>
      <c r="I16225" s="64"/>
      <c r="J16225" s="65"/>
      <c r="K16225" s="10"/>
      <c r="L16225" s="21">
        <v>1217.9310344827586</v>
      </c>
      <c r="M16225" s="68"/>
      <c r="N16225" s="4"/>
    </row>
    <row r="16226" spans="2:14">
      <c r="B16226" s="59" t="s">
        <v>38306</v>
      </c>
      <c r="C16226" s="7" t="s">
        <v>40488</v>
      </c>
      <c r="I16226" s="64"/>
      <c r="J16226" s="65"/>
      <c r="K16226" s="10"/>
      <c r="L16226" s="21">
        <v>1217.9310344827586</v>
      </c>
      <c r="M16226" s="68"/>
      <c r="N16226" s="4"/>
    </row>
    <row r="16227" spans="2:14">
      <c r="B16227" s="59" t="s">
        <v>38307</v>
      </c>
      <c r="C16227" s="7" t="s">
        <v>40489</v>
      </c>
      <c r="I16227" s="64"/>
      <c r="J16227" s="65"/>
      <c r="K16227" s="10"/>
      <c r="L16227" s="21">
        <v>1032.7040229885058</v>
      </c>
      <c r="M16227" s="68"/>
      <c r="N16227" s="4"/>
    </row>
    <row r="16228" spans="2:14">
      <c r="B16228" s="59" t="s">
        <v>38308</v>
      </c>
      <c r="C16228" s="7" t="s">
        <v>40490</v>
      </c>
      <c r="I16228" s="64"/>
      <c r="J16228" s="65"/>
      <c r="K16228" s="10"/>
      <c r="L16228" s="21">
        <v>52.777011494252868</v>
      </c>
      <c r="M16228" s="68"/>
      <c r="N16228" s="4"/>
    </row>
    <row r="16229" spans="2:14">
      <c r="B16229" s="59" t="s">
        <v>38309</v>
      </c>
      <c r="C16229" s="7" t="s">
        <v>40491</v>
      </c>
      <c r="I16229" s="64"/>
      <c r="J16229" s="65"/>
      <c r="K16229" s="10"/>
      <c r="L16229" s="21">
        <v>75.105747126436782</v>
      </c>
      <c r="M16229" s="68"/>
      <c r="N16229" s="4"/>
    </row>
    <row r="16230" spans="2:14">
      <c r="B16230" s="59" t="s">
        <v>38310</v>
      </c>
      <c r="C16230" s="7" t="s">
        <v>40492</v>
      </c>
      <c r="I16230" s="64"/>
      <c r="J16230" s="65"/>
      <c r="K16230" s="10"/>
      <c r="L16230" s="21">
        <v>121.79310344827587</v>
      </c>
      <c r="M16230" s="68"/>
      <c r="N16230" s="4"/>
    </row>
    <row r="16231" spans="2:14">
      <c r="B16231" s="59" t="s">
        <v>38311</v>
      </c>
      <c r="C16231" s="7" t="s">
        <v>40493</v>
      </c>
      <c r="I16231" s="64"/>
      <c r="J16231" s="65"/>
      <c r="K16231" s="10"/>
      <c r="L16231" s="21">
        <v>114.18103448275863</v>
      </c>
      <c r="M16231" s="68"/>
      <c r="N16231" s="4"/>
    </row>
    <row r="16232" spans="2:14">
      <c r="B16232" s="59" t="s">
        <v>38312</v>
      </c>
      <c r="C16232" s="7" t="s">
        <v>40494</v>
      </c>
      <c r="I16232" s="64"/>
      <c r="J16232" s="65"/>
      <c r="K16232" s="10"/>
      <c r="L16232" s="21">
        <v>2875.3321839080463</v>
      </c>
      <c r="M16232" s="68"/>
      <c r="N16232" s="4"/>
    </row>
    <row r="16233" spans="2:14">
      <c r="B16233" s="59" t="s">
        <v>28546</v>
      </c>
      <c r="C16233" s="7" t="s">
        <v>28547</v>
      </c>
      <c r="I16233" s="64"/>
      <c r="J16233" s="65"/>
      <c r="K16233" s="10"/>
      <c r="L16233" s="21">
        <v>2366.3385057471264</v>
      </c>
      <c r="M16233" s="68"/>
      <c r="N16233" s="4"/>
    </row>
    <row r="16234" spans="2:14">
      <c r="B16234" s="59" t="s">
        <v>28548</v>
      </c>
      <c r="C16234" s="7" t="s">
        <v>28549</v>
      </c>
      <c r="I16234" s="64"/>
      <c r="J16234" s="65"/>
      <c r="K16234" s="10"/>
      <c r="L16234" s="21">
        <v>180.15229885057471</v>
      </c>
      <c r="M16234" s="68"/>
      <c r="N16234" s="4"/>
    </row>
    <row r="16235" spans="2:14">
      <c r="B16235" s="59" t="s">
        <v>28550</v>
      </c>
      <c r="C16235" s="7" t="s">
        <v>28551</v>
      </c>
      <c r="I16235" s="64"/>
      <c r="J16235" s="65"/>
      <c r="K16235" s="10"/>
      <c r="L16235" s="21">
        <v>89.822413793103451</v>
      </c>
      <c r="M16235" s="68"/>
      <c r="N16235" s="4"/>
    </row>
    <row r="16236" spans="2:14">
      <c r="B16236" s="59" t="s">
        <v>28552</v>
      </c>
      <c r="C16236" s="7" t="s">
        <v>28553</v>
      </c>
      <c r="I16236" s="64"/>
      <c r="J16236" s="65"/>
      <c r="K16236" s="10"/>
      <c r="L16236" s="21">
        <v>38.567816091954029</v>
      </c>
      <c r="M16236" s="68"/>
      <c r="N16236" s="4"/>
    </row>
    <row r="16237" spans="2:14">
      <c r="B16237" s="59" t="s">
        <v>28554</v>
      </c>
      <c r="C16237" s="7" t="s">
        <v>28551</v>
      </c>
      <c r="I16237" s="64"/>
      <c r="J16237" s="65"/>
      <c r="K16237" s="10"/>
      <c r="L16237" s="21">
        <v>297.88563218390806</v>
      </c>
      <c r="M16237" s="68"/>
      <c r="N16237" s="4"/>
    </row>
    <row r="16238" spans="2:14">
      <c r="B16238" s="59" t="s">
        <v>28555</v>
      </c>
      <c r="C16238" s="7" t="s">
        <v>28551</v>
      </c>
      <c r="I16238" s="64"/>
      <c r="J16238" s="65"/>
      <c r="K16238" s="10"/>
      <c r="L16238" s="21">
        <v>1124.0488505747126</v>
      </c>
      <c r="M16238" s="68"/>
      <c r="N16238" s="4"/>
    </row>
    <row r="16239" spans="2:14">
      <c r="B16239" s="59" t="s">
        <v>28556</v>
      </c>
      <c r="C16239" s="7" t="s">
        <v>28557</v>
      </c>
      <c r="I16239" s="64"/>
      <c r="J16239" s="65"/>
      <c r="K16239" s="10"/>
      <c r="L16239" s="21">
        <v>182.182183908046</v>
      </c>
      <c r="M16239" s="68"/>
      <c r="N16239" s="4"/>
    </row>
    <row r="16240" spans="2:14">
      <c r="B16240" s="59" t="s">
        <v>28558</v>
      </c>
      <c r="C16240" s="7" t="s">
        <v>28551</v>
      </c>
      <c r="I16240" s="64"/>
      <c r="J16240" s="65"/>
      <c r="K16240" s="10"/>
      <c r="L16240" s="21">
        <v>236.48160919540231</v>
      </c>
      <c r="M16240" s="68"/>
      <c r="N16240" s="4"/>
    </row>
    <row r="16241" spans="2:14">
      <c r="B16241" s="59" t="s">
        <v>28559</v>
      </c>
      <c r="C16241" s="7" t="s">
        <v>28560</v>
      </c>
      <c r="I16241" s="64"/>
      <c r="J16241" s="65"/>
      <c r="K16241" s="10"/>
      <c r="L16241" s="21">
        <v>3135.1574712643678</v>
      </c>
      <c r="M16241" s="68"/>
      <c r="N16241" s="4"/>
    </row>
    <row r="16242" spans="2:14">
      <c r="B16242" s="59" t="s">
        <v>28561</v>
      </c>
      <c r="C16242" s="7" t="s">
        <v>28562</v>
      </c>
      <c r="I16242" s="64"/>
      <c r="J16242" s="65"/>
      <c r="K16242" s="10"/>
      <c r="L16242" s="21">
        <v>2829.6597701149426</v>
      </c>
      <c r="M16242" s="68"/>
      <c r="N16242" s="4"/>
    </row>
    <row r="16243" spans="2:14">
      <c r="B16243" s="59" t="s">
        <v>28563</v>
      </c>
      <c r="C16243" s="7" t="s">
        <v>28564</v>
      </c>
      <c r="I16243" s="64"/>
      <c r="J16243" s="65"/>
      <c r="K16243" s="10"/>
      <c r="L16243" s="21">
        <v>2686.0454022988506</v>
      </c>
      <c r="M16243" s="68"/>
      <c r="N16243" s="4"/>
    </row>
    <row r="16244" spans="2:14">
      <c r="B16244" s="59" t="s">
        <v>28565</v>
      </c>
      <c r="C16244" s="7" t="s">
        <v>28566</v>
      </c>
      <c r="I16244" s="64"/>
      <c r="J16244" s="65"/>
      <c r="K16244" s="10"/>
      <c r="L16244" s="21">
        <v>551.62126436781614</v>
      </c>
      <c r="M16244" s="68"/>
      <c r="N16244" s="4"/>
    </row>
    <row r="16245" spans="2:14">
      <c r="B16245" s="59" t="s">
        <v>28567</v>
      </c>
      <c r="C16245" s="7" t="s">
        <v>28566</v>
      </c>
      <c r="I16245" s="64"/>
      <c r="J16245" s="65"/>
      <c r="K16245" s="10"/>
      <c r="L16245" s="21">
        <v>600.33850574712642</v>
      </c>
      <c r="M16245" s="68"/>
      <c r="N16245" s="4"/>
    </row>
    <row r="16246" spans="2:14">
      <c r="B16246" s="59" t="s">
        <v>28568</v>
      </c>
      <c r="C16246" s="7" t="s">
        <v>28566</v>
      </c>
      <c r="I16246" s="64"/>
      <c r="J16246" s="65"/>
      <c r="K16246" s="10"/>
      <c r="L16246" s="21">
        <v>810.93908045977014</v>
      </c>
      <c r="M16246" s="68"/>
      <c r="N16246" s="4"/>
    </row>
    <row r="16247" spans="2:14">
      <c r="B16247" s="59" t="s">
        <v>28569</v>
      </c>
      <c r="C16247" s="7" t="s">
        <v>28570</v>
      </c>
      <c r="I16247" s="64"/>
      <c r="J16247" s="65"/>
      <c r="K16247" s="10"/>
      <c r="L16247" s="21">
        <v>372.48390804597699</v>
      </c>
      <c r="M16247" s="68"/>
      <c r="N16247" s="4"/>
    </row>
    <row r="16248" spans="2:14">
      <c r="B16248" s="59" t="s">
        <v>28571</v>
      </c>
      <c r="C16248" s="7" t="s">
        <v>28572</v>
      </c>
      <c r="I16248" s="64"/>
      <c r="J16248" s="65"/>
      <c r="K16248" s="10"/>
      <c r="L16248" s="21">
        <v>136.0022988505747</v>
      </c>
      <c r="M16248" s="68"/>
      <c r="N16248" s="4"/>
    </row>
    <row r="16249" spans="2:14">
      <c r="B16249" s="59" t="s">
        <v>28573</v>
      </c>
      <c r="C16249" s="7" t="s">
        <v>28566</v>
      </c>
      <c r="I16249" s="64"/>
      <c r="J16249" s="65"/>
      <c r="K16249" s="10"/>
      <c r="L16249" s="21">
        <v>454.18678160919541</v>
      </c>
      <c r="M16249" s="68"/>
      <c r="N16249" s="4"/>
    </row>
    <row r="16250" spans="2:14">
      <c r="B16250" s="59" t="s">
        <v>28574</v>
      </c>
      <c r="C16250" s="7" t="s">
        <v>28575</v>
      </c>
      <c r="I16250" s="64"/>
      <c r="J16250" s="65"/>
      <c r="K16250" s="10"/>
      <c r="L16250" s="21">
        <v>149.19655172413792</v>
      </c>
      <c r="M16250" s="68"/>
      <c r="N16250" s="4"/>
    </row>
    <row r="16251" spans="2:14">
      <c r="B16251" s="59" t="s">
        <v>28577</v>
      </c>
      <c r="C16251" s="7" t="s">
        <v>28560</v>
      </c>
      <c r="I16251" s="64"/>
      <c r="J16251" s="65"/>
      <c r="K16251" s="10"/>
      <c r="L16251" s="21">
        <v>5916.0999999999995</v>
      </c>
      <c r="M16251" s="68"/>
      <c r="N16251" s="4"/>
    </row>
    <row r="16252" spans="2:14">
      <c r="B16252" s="59" t="s">
        <v>28578</v>
      </c>
      <c r="C16252" s="7" t="s">
        <v>28560</v>
      </c>
      <c r="I16252" s="64"/>
      <c r="J16252" s="65"/>
      <c r="K16252" s="10"/>
      <c r="L16252" s="21">
        <v>8186.0189655172417</v>
      </c>
      <c r="M16252" s="68"/>
      <c r="N16252" s="4"/>
    </row>
    <row r="16253" spans="2:14">
      <c r="B16253" s="59" t="s">
        <v>28579</v>
      </c>
      <c r="C16253" s="7" t="s">
        <v>28580</v>
      </c>
      <c r="I16253" s="64"/>
      <c r="J16253" s="65"/>
      <c r="K16253" s="10"/>
      <c r="L16253" s="21">
        <v>9581.5649425287356</v>
      </c>
      <c r="M16253" s="68"/>
      <c r="N16253" s="4"/>
    </row>
    <row r="16254" spans="2:14">
      <c r="B16254" s="59" t="s">
        <v>28581</v>
      </c>
      <c r="C16254" s="7" t="s">
        <v>28582</v>
      </c>
      <c r="I16254" s="64"/>
      <c r="J16254" s="65"/>
      <c r="K16254" s="10"/>
      <c r="L16254" s="21">
        <v>1180.3781609195403</v>
      </c>
      <c r="M16254" s="68"/>
      <c r="N16254" s="4"/>
    </row>
    <row r="16255" spans="2:14">
      <c r="B16255" s="59" t="s">
        <v>28583</v>
      </c>
      <c r="C16255" s="7" t="s">
        <v>28582</v>
      </c>
      <c r="I16255" s="64"/>
      <c r="J16255" s="65"/>
      <c r="K16255" s="10"/>
      <c r="L16255" s="21">
        <v>1482.8310344827587</v>
      </c>
      <c r="M16255" s="68"/>
      <c r="N16255" s="4"/>
    </row>
    <row r="16256" spans="2:14">
      <c r="B16256" s="59" t="s">
        <v>28584</v>
      </c>
      <c r="C16256" s="7" t="s">
        <v>28585</v>
      </c>
      <c r="I16256" s="64"/>
      <c r="J16256" s="65"/>
      <c r="K16256" s="10"/>
      <c r="L16256" s="21">
        <v>1180.3781609195403</v>
      </c>
      <c r="M16256" s="68"/>
      <c r="N16256" s="4"/>
    </row>
    <row r="16257" spans="2:14">
      <c r="B16257" s="59" t="s">
        <v>28586</v>
      </c>
      <c r="C16257" s="7" t="s">
        <v>28582</v>
      </c>
      <c r="I16257" s="64"/>
      <c r="J16257" s="65"/>
      <c r="K16257" s="10"/>
      <c r="L16257" s="21">
        <v>831.23793103448281</v>
      </c>
      <c r="M16257" s="68"/>
      <c r="N16257" s="4"/>
    </row>
    <row r="16258" spans="2:14">
      <c r="B16258" s="59" t="s">
        <v>28587</v>
      </c>
      <c r="C16258" s="7" t="s">
        <v>28585</v>
      </c>
      <c r="I16258" s="64"/>
      <c r="J16258" s="65"/>
      <c r="K16258" s="10"/>
      <c r="L16258" s="21">
        <v>1180.3781609195403</v>
      </c>
      <c r="M16258" s="68"/>
      <c r="N16258" s="4"/>
    </row>
    <row r="16259" spans="2:14">
      <c r="B16259" s="59" t="s">
        <v>28588</v>
      </c>
      <c r="C16259" s="7" t="s">
        <v>28562</v>
      </c>
      <c r="I16259" s="64"/>
      <c r="J16259" s="65"/>
      <c r="K16259" s="10"/>
      <c r="L16259" s="21">
        <v>2178.0666666666666</v>
      </c>
      <c r="M16259" s="68"/>
      <c r="N16259" s="4"/>
    </row>
    <row r="16260" spans="2:14">
      <c r="B16260" s="59" t="s">
        <v>28589</v>
      </c>
      <c r="C16260" s="7" t="s">
        <v>28590</v>
      </c>
      <c r="I16260" s="64"/>
      <c r="J16260" s="65"/>
      <c r="K16260" s="10"/>
      <c r="L16260" s="21">
        <v>97.941954022988511</v>
      </c>
      <c r="M16260" s="68"/>
      <c r="N16260" s="4"/>
    </row>
    <row r="16261" spans="2:14">
      <c r="B16261" s="59" t="s">
        <v>28591</v>
      </c>
      <c r="C16261" s="7" t="s">
        <v>28592</v>
      </c>
      <c r="I16261" s="64"/>
      <c r="J16261" s="65"/>
      <c r="K16261" s="10"/>
      <c r="L16261" s="21">
        <v>446.57471264367814</v>
      </c>
      <c r="M16261" s="68"/>
      <c r="N16261" s="4"/>
    </row>
    <row r="16262" spans="2:14">
      <c r="B16262" s="59" t="s">
        <v>38313</v>
      </c>
      <c r="C16262" s="7" t="s">
        <v>40495</v>
      </c>
      <c r="I16262" s="64"/>
      <c r="J16262" s="65"/>
      <c r="K16262" s="10"/>
      <c r="L16262" s="21">
        <v>328.84137931034479</v>
      </c>
      <c r="M16262" s="68"/>
      <c r="N16262" s="4"/>
    </row>
    <row r="16263" spans="2:14">
      <c r="B16263" s="59" t="s">
        <v>28593</v>
      </c>
      <c r="C16263" s="7" t="s">
        <v>28594</v>
      </c>
      <c r="I16263" s="64"/>
      <c r="J16263" s="65"/>
      <c r="K16263" s="10"/>
      <c r="L16263" s="21">
        <v>200.45114942528738</v>
      </c>
      <c r="M16263" s="68"/>
      <c r="N16263" s="4"/>
    </row>
    <row r="16264" spans="2:14">
      <c r="B16264" s="59" t="s">
        <v>28595</v>
      </c>
      <c r="C16264" s="7" t="s">
        <v>28594</v>
      </c>
      <c r="I16264" s="64"/>
      <c r="J16264" s="65"/>
      <c r="K16264" s="10"/>
      <c r="L16264" s="21">
        <v>508.48620689655172</v>
      </c>
      <c r="M16264" s="68"/>
      <c r="N16264" s="4"/>
    </row>
    <row r="16265" spans="2:14">
      <c r="B16265" s="59" t="s">
        <v>28596</v>
      </c>
      <c r="C16265" s="7" t="s">
        <v>28594</v>
      </c>
      <c r="I16265" s="64"/>
      <c r="J16265" s="65"/>
      <c r="K16265" s="10"/>
      <c r="L16265" s="21">
        <v>431.8580459770115</v>
      </c>
      <c r="M16265" s="68"/>
      <c r="N16265" s="4"/>
    </row>
    <row r="16266" spans="2:14">
      <c r="B16266" s="59" t="s">
        <v>28598</v>
      </c>
      <c r="C16266" s="7" t="s">
        <v>28597</v>
      </c>
      <c r="I16266" s="64"/>
      <c r="J16266" s="65"/>
      <c r="K16266" s="10"/>
      <c r="L16266" s="21">
        <v>1302.678735632184</v>
      </c>
      <c r="M16266" s="68"/>
      <c r="N16266" s="4"/>
    </row>
    <row r="16267" spans="2:14">
      <c r="B16267" s="59" t="s">
        <v>28599</v>
      </c>
      <c r="C16267" s="7" t="s">
        <v>28597</v>
      </c>
      <c r="I16267" s="64"/>
      <c r="J16267" s="65"/>
      <c r="K16267" s="10"/>
      <c r="L16267" s="21">
        <v>1597.0120689655173</v>
      </c>
      <c r="M16267" s="68"/>
      <c r="N16267" s="4"/>
    </row>
    <row r="16268" spans="2:14">
      <c r="B16268" s="59" t="s">
        <v>28600</v>
      </c>
      <c r="C16268" s="7" t="s">
        <v>28601</v>
      </c>
      <c r="I16268" s="64"/>
      <c r="J16268" s="65"/>
      <c r="K16268" s="10"/>
      <c r="L16268" s="21">
        <v>1376.7695402298853</v>
      </c>
      <c r="M16268" s="68"/>
      <c r="N16268" s="4"/>
    </row>
    <row r="16269" spans="2:14">
      <c r="B16269" s="59" t="s">
        <v>28602</v>
      </c>
      <c r="C16269" s="7" t="s">
        <v>28601</v>
      </c>
      <c r="I16269" s="64"/>
      <c r="J16269" s="65"/>
      <c r="K16269" s="10"/>
      <c r="L16269" s="21">
        <v>1192.5574712643679</v>
      </c>
      <c r="M16269" s="68"/>
      <c r="N16269" s="4"/>
    </row>
    <row r="16270" spans="2:14">
      <c r="B16270" s="59" t="s">
        <v>28603</v>
      </c>
      <c r="C16270" s="7" t="s">
        <v>28601</v>
      </c>
      <c r="I16270" s="64"/>
      <c r="J16270" s="65"/>
      <c r="K16270" s="10"/>
      <c r="L16270" s="21">
        <v>686.10114942528742</v>
      </c>
      <c r="M16270" s="68"/>
      <c r="N16270" s="4"/>
    </row>
    <row r="16271" spans="2:14">
      <c r="B16271" s="59" t="s">
        <v>28604</v>
      </c>
      <c r="C16271" s="7" t="s">
        <v>28601</v>
      </c>
      <c r="I16271" s="64"/>
      <c r="J16271" s="65"/>
      <c r="K16271" s="10"/>
      <c r="L16271" s="21">
        <v>681.533908045977</v>
      </c>
      <c r="M16271" s="68"/>
      <c r="N16271" s="4"/>
    </row>
    <row r="16272" spans="2:14">
      <c r="B16272" s="59" t="s">
        <v>28605</v>
      </c>
      <c r="C16272" s="7" t="s">
        <v>28601</v>
      </c>
      <c r="I16272" s="64"/>
      <c r="J16272" s="65"/>
      <c r="K16272" s="10"/>
      <c r="L16272" s="21">
        <v>1325.0074712643677</v>
      </c>
      <c r="M16272" s="68"/>
      <c r="N16272" s="4"/>
    </row>
    <row r="16273" spans="2:14">
      <c r="B16273" s="59" t="s">
        <v>28606</v>
      </c>
      <c r="C16273" s="7" t="s">
        <v>28601</v>
      </c>
      <c r="I16273" s="64"/>
      <c r="J16273" s="65"/>
      <c r="K16273" s="10"/>
      <c r="L16273" s="21">
        <v>627.74195402298847</v>
      </c>
      <c r="M16273" s="68"/>
      <c r="N16273" s="4"/>
    </row>
    <row r="16274" spans="2:14">
      <c r="B16274" s="59" t="s">
        <v>28607</v>
      </c>
      <c r="C16274" s="7" t="s">
        <v>28601</v>
      </c>
      <c r="I16274" s="64"/>
      <c r="J16274" s="65"/>
      <c r="K16274" s="10"/>
      <c r="L16274" s="21">
        <v>1127.0936781609196</v>
      </c>
      <c r="M16274" s="68"/>
      <c r="N16274" s="4"/>
    </row>
    <row r="16275" spans="2:14">
      <c r="B16275" s="59" t="s">
        <v>28608</v>
      </c>
      <c r="C16275" s="7" t="s">
        <v>28601</v>
      </c>
      <c r="I16275" s="64"/>
      <c r="J16275" s="65"/>
      <c r="K16275" s="10"/>
      <c r="L16275" s="21">
        <v>2346.0396551724139</v>
      </c>
      <c r="M16275" s="68"/>
      <c r="N16275" s="4"/>
    </row>
    <row r="16276" spans="2:14">
      <c r="B16276" s="59" t="s">
        <v>28609</v>
      </c>
      <c r="C16276" s="7" t="s">
        <v>28601</v>
      </c>
      <c r="I16276" s="64"/>
      <c r="J16276" s="65"/>
      <c r="K16276" s="10"/>
      <c r="L16276" s="21">
        <v>1302.678735632184</v>
      </c>
      <c r="M16276" s="68"/>
      <c r="N16276" s="4"/>
    </row>
    <row r="16277" spans="2:14">
      <c r="B16277" s="59" t="s">
        <v>28610</v>
      </c>
      <c r="C16277" s="7" t="s">
        <v>28601</v>
      </c>
      <c r="I16277" s="64"/>
      <c r="J16277" s="65"/>
      <c r="K16277" s="10"/>
      <c r="L16277" s="21">
        <v>830.22298850574714</v>
      </c>
      <c r="M16277" s="68"/>
      <c r="N16277" s="4"/>
    </row>
    <row r="16278" spans="2:14">
      <c r="B16278" s="59" t="s">
        <v>28611</v>
      </c>
      <c r="C16278" s="7" t="s">
        <v>28601</v>
      </c>
      <c r="I16278" s="64"/>
      <c r="J16278" s="65"/>
      <c r="K16278" s="10"/>
      <c r="L16278" s="21">
        <v>1723.3724137931035</v>
      </c>
      <c r="M16278" s="68"/>
      <c r="N16278" s="4"/>
    </row>
    <row r="16279" spans="2:14">
      <c r="B16279" s="59" t="s">
        <v>28612</v>
      </c>
      <c r="C16279" s="7" t="s">
        <v>28601</v>
      </c>
      <c r="I16279" s="64"/>
      <c r="J16279" s="65"/>
      <c r="K16279" s="10"/>
      <c r="L16279" s="21">
        <v>929.17988505747121</v>
      </c>
      <c r="M16279" s="68"/>
      <c r="N16279" s="4"/>
    </row>
    <row r="16280" spans="2:14">
      <c r="B16280" s="59" t="s">
        <v>28613</v>
      </c>
      <c r="C16280" s="7" t="s">
        <v>28601</v>
      </c>
      <c r="I16280" s="64"/>
      <c r="J16280" s="65"/>
      <c r="K16280" s="10"/>
      <c r="L16280" s="21">
        <v>1695.9689655172413</v>
      </c>
      <c r="M16280" s="68"/>
      <c r="N16280" s="4"/>
    </row>
    <row r="16281" spans="2:14">
      <c r="B16281" s="59" t="s">
        <v>28614</v>
      </c>
      <c r="C16281" s="7" t="s">
        <v>28601</v>
      </c>
      <c r="I16281" s="64"/>
      <c r="J16281" s="65"/>
      <c r="K16281" s="10"/>
      <c r="L16281" s="21">
        <v>3468.5660919540232</v>
      </c>
      <c r="M16281" s="68"/>
      <c r="N16281" s="4"/>
    </row>
    <row r="16282" spans="2:14">
      <c r="B16282" s="59" t="s">
        <v>28615</v>
      </c>
      <c r="C16282" s="7" t="s">
        <v>28601</v>
      </c>
      <c r="I16282" s="64"/>
      <c r="J16282" s="65"/>
      <c r="K16282" s="10"/>
      <c r="L16282" s="21">
        <v>2152.6931034482759</v>
      </c>
      <c r="M16282" s="68"/>
      <c r="N16282" s="4"/>
    </row>
    <row r="16283" spans="2:14">
      <c r="B16283" s="59" t="s">
        <v>28616</v>
      </c>
      <c r="C16283" s="7" t="s">
        <v>28617</v>
      </c>
      <c r="I16283" s="64"/>
      <c r="J16283" s="65"/>
      <c r="K16283" s="10"/>
      <c r="L16283" s="21">
        <v>265.91494252873565</v>
      </c>
      <c r="M16283" s="68"/>
      <c r="N16283" s="4"/>
    </row>
    <row r="16284" spans="2:14">
      <c r="B16284" s="59" t="s">
        <v>28618</v>
      </c>
      <c r="C16284" s="7" t="s">
        <v>28617</v>
      </c>
      <c r="I16284" s="64"/>
      <c r="J16284" s="65"/>
      <c r="K16284" s="10"/>
      <c r="L16284" s="21">
        <v>274.54195402298853</v>
      </c>
      <c r="M16284" s="68"/>
      <c r="N16284" s="4"/>
    </row>
    <row r="16285" spans="2:14">
      <c r="B16285" s="59" t="s">
        <v>28619</v>
      </c>
      <c r="C16285" s="7" t="s">
        <v>28617</v>
      </c>
      <c r="I16285" s="64"/>
      <c r="J16285" s="65"/>
      <c r="K16285" s="10"/>
      <c r="L16285" s="21">
        <v>330.87126436781608</v>
      </c>
      <c r="M16285" s="68"/>
      <c r="N16285" s="4"/>
    </row>
    <row r="16286" spans="2:14">
      <c r="B16286" s="59" t="s">
        <v>28620</v>
      </c>
      <c r="C16286" s="7" t="s">
        <v>28617</v>
      </c>
      <c r="I16286" s="64"/>
      <c r="J16286" s="65"/>
      <c r="K16286" s="10"/>
      <c r="L16286" s="21">
        <v>279.10919540229884</v>
      </c>
      <c r="M16286" s="68"/>
      <c r="N16286" s="4"/>
    </row>
    <row r="16287" spans="2:14">
      <c r="B16287" s="59" t="s">
        <v>28621</v>
      </c>
      <c r="C16287" s="7" t="s">
        <v>28617</v>
      </c>
      <c r="I16287" s="64"/>
      <c r="J16287" s="65"/>
      <c r="K16287" s="10"/>
      <c r="L16287" s="21">
        <v>317.16954022988506</v>
      </c>
      <c r="M16287" s="68"/>
      <c r="N16287" s="4"/>
    </row>
    <row r="16288" spans="2:14">
      <c r="B16288" s="59" t="s">
        <v>28622</v>
      </c>
      <c r="C16288" s="7" t="s">
        <v>28623</v>
      </c>
      <c r="I16288" s="64"/>
      <c r="J16288" s="65"/>
      <c r="K16288" s="10"/>
      <c r="L16288" s="21">
        <v>1237.2149425287355</v>
      </c>
      <c r="M16288" s="68"/>
      <c r="N16288" s="4"/>
    </row>
    <row r="16289" spans="2:14">
      <c r="B16289" s="59" t="s">
        <v>28624</v>
      </c>
      <c r="C16289" s="7" t="s">
        <v>28623</v>
      </c>
      <c r="I16289" s="64"/>
      <c r="J16289" s="65"/>
      <c r="K16289" s="10"/>
      <c r="L16289" s="21">
        <v>1237.2149425287355</v>
      </c>
      <c r="M16289" s="68"/>
      <c r="N16289" s="4"/>
    </row>
    <row r="16290" spans="2:14">
      <c r="B16290" s="59" t="s">
        <v>28625</v>
      </c>
      <c r="C16290" s="7" t="s">
        <v>28623</v>
      </c>
      <c r="I16290" s="64"/>
      <c r="J16290" s="65"/>
      <c r="K16290" s="10"/>
      <c r="L16290" s="21">
        <v>1212.8563218390805</v>
      </c>
      <c r="M16290" s="68"/>
      <c r="N16290" s="4"/>
    </row>
    <row r="16291" spans="2:14">
      <c r="B16291" s="59" t="s">
        <v>28626</v>
      </c>
      <c r="C16291" s="7" t="s">
        <v>28623</v>
      </c>
      <c r="I16291" s="64"/>
      <c r="J16291" s="65"/>
      <c r="K16291" s="10"/>
      <c r="L16291" s="21">
        <v>1221.4833333333333</v>
      </c>
      <c r="M16291" s="68"/>
      <c r="N16291" s="4"/>
    </row>
    <row r="16292" spans="2:14">
      <c r="B16292" s="59" t="s">
        <v>28627</v>
      </c>
      <c r="C16292" s="7" t="s">
        <v>28628</v>
      </c>
      <c r="I16292" s="64"/>
      <c r="J16292" s="65"/>
      <c r="K16292" s="10"/>
      <c r="L16292" s="21">
        <v>423.23103448275862</v>
      </c>
      <c r="M16292" s="68"/>
      <c r="N16292" s="4"/>
    </row>
    <row r="16293" spans="2:14">
      <c r="B16293" s="59" t="s">
        <v>28629</v>
      </c>
      <c r="C16293" s="7" t="s">
        <v>28628</v>
      </c>
      <c r="I16293" s="64"/>
      <c r="J16293" s="65"/>
      <c r="K16293" s="10"/>
      <c r="L16293" s="21">
        <v>366.90172413793101</v>
      </c>
      <c r="M16293" s="68"/>
      <c r="N16293" s="4"/>
    </row>
    <row r="16294" spans="2:14">
      <c r="B16294" s="59" t="s">
        <v>28630</v>
      </c>
      <c r="C16294" s="7" t="s">
        <v>28628</v>
      </c>
      <c r="I16294" s="64"/>
      <c r="J16294" s="65"/>
      <c r="K16294" s="10"/>
      <c r="L16294" s="21">
        <v>366.90172413793101</v>
      </c>
      <c r="M16294" s="68"/>
      <c r="N16294" s="4"/>
    </row>
    <row r="16295" spans="2:14">
      <c r="B16295" s="59" t="s">
        <v>28631</v>
      </c>
      <c r="C16295" s="7" t="s">
        <v>28628</v>
      </c>
      <c r="I16295" s="64"/>
      <c r="J16295" s="65"/>
      <c r="K16295" s="10"/>
      <c r="L16295" s="21">
        <v>489.20229885057472</v>
      </c>
      <c r="M16295" s="68"/>
      <c r="N16295" s="4"/>
    </row>
    <row r="16296" spans="2:14">
      <c r="B16296" s="59" t="s">
        <v>28632</v>
      </c>
      <c r="C16296" s="7" t="s">
        <v>28633</v>
      </c>
      <c r="I16296" s="64"/>
      <c r="J16296" s="65"/>
      <c r="K16296" s="10"/>
      <c r="L16296" s="21">
        <v>371.46896551724137</v>
      </c>
      <c r="M16296" s="68"/>
      <c r="N16296" s="4"/>
    </row>
    <row r="16297" spans="2:14">
      <c r="B16297" s="59" t="s">
        <v>28634</v>
      </c>
      <c r="C16297" s="7" t="s">
        <v>28633</v>
      </c>
      <c r="I16297" s="64"/>
      <c r="J16297" s="65"/>
      <c r="K16297" s="10"/>
      <c r="L16297" s="21">
        <v>360.30459770114942</v>
      </c>
      <c r="M16297" s="68"/>
      <c r="N16297" s="4"/>
    </row>
    <row r="16298" spans="2:14">
      <c r="B16298" s="59" t="s">
        <v>28635</v>
      </c>
      <c r="C16298" s="7" t="s">
        <v>28636</v>
      </c>
      <c r="I16298" s="64"/>
      <c r="J16298" s="65"/>
      <c r="K16298" s="10"/>
      <c r="L16298" s="21">
        <v>231.91436781609195</v>
      </c>
      <c r="M16298" s="68"/>
      <c r="N16298" s="4"/>
    </row>
    <row r="16299" spans="2:14">
      <c r="B16299" s="59" t="s">
        <v>38314</v>
      </c>
      <c r="C16299" s="7" t="s">
        <v>40496</v>
      </c>
      <c r="I16299" s="64"/>
      <c r="J16299" s="65"/>
      <c r="K16299" s="10"/>
      <c r="L16299" s="21">
        <v>286.7212643678161</v>
      </c>
      <c r="M16299" s="68"/>
      <c r="N16299" s="4"/>
    </row>
    <row r="16300" spans="2:14">
      <c r="B16300" s="59" t="s">
        <v>38315</v>
      </c>
      <c r="C16300" s="7" t="s">
        <v>40497</v>
      </c>
      <c r="I16300" s="64"/>
      <c r="J16300" s="65"/>
      <c r="K16300" s="10"/>
      <c r="L16300" s="21">
        <v>103.01666666666667</v>
      </c>
      <c r="M16300" s="68"/>
      <c r="N16300" s="4"/>
    </row>
    <row r="16301" spans="2:14">
      <c r="B16301" s="59" t="s">
        <v>28638</v>
      </c>
      <c r="C16301" s="7" t="s">
        <v>28639</v>
      </c>
      <c r="I16301" s="64"/>
      <c r="J16301" s="65"/>
      <c r="K16301" s="10"/>
      <c r="L16301" s="21">
        <v>103.52413793103449</v>
      </c>
      <c r="M16301" s="68"/>
      <c r="N16301" s="4"/>
    </row>
    <row r="16302" spans="2:14">
      <c r="B16302" s="59" t="s">
        <v>28640</v>
      </c>
      <c r="C16302" s="7" t="s">
        <v>28641</v>
      </c>
      <c r="I16302" s="64"/>
      <c r="J16302" s="65"/>
      <c r="K16302" s="10"/>
      <c r="L16302" s="21">
        <v>106.06149425287356</v>
      </c>
      <c r="M16302" s="68"/>
      <c r="N16302" s="4"/>
    </row>
    <row r="16303" spans="2:14">
      <c r="B16303" s="59" t="s">
        <v>28642</v>
      </c>
      <c r="C16303" s="7" t="s">
        <v>28643</v>
      </c>
      <c r="I16303" s="64"/>
      <c r="J16303" s="65"/>
      <c r="K16303" s="10"/>
      <c r="L16303" s="21">
        <v>108.09137931034483</v>
      </c>
      <c r="M16303" s="68"/>
      <c r="N16303" s="4"/>
    </row>
    <row r="16304" spans="2:14">
      <c r="B16304" s="59" t="s">
        <v>28644</v>
      </c>
      <c r="C16304" s="7" t="s">
        <v>28645</v>
      </c>
      <c r="I16304" s="64"/>
      <c r="J16304" s="65"/>
      <c r="K16304" s="10"/>
      <c r="L16304" s="21">
        <v>108.09137931034483</v>
      </c>
      <c r="M16304" s="68"/>
      <c r="N16304" s="4"/>
    </row>
    <row r="16305" spans="2:14">
      <c r="B16305" s="59" t="s">
        <v>28646</v>
      </c>
      <c r="C16305" s="7" t="s">
        <v>28647</v>
      </c>
      <c r="I16305" s="64"/>
      <c r="J16305" s="65"/>
      <c r="K16305" s="10"/>
      <c r="L16305" s="21">
        <v>108.09137931034483</v>
      </c>
      <c r="M16305" s="68"/>
      <c r="N16305" s="4"/>
    </row>
    <row r="16306" spans="2:14">
      <c r="B16306" s="59" t="s">
        <v>28648</v>
      </c>
      <c r="C16306" s="7" t="s">
        <v>28649</v>
      </c>
      <c r="I16306" s="64"/>
      <c r="J16306" s="65"/>
      <c r="K16306" s="10"/>
      <c r="L16306" s="21">
        <v>108.09137931034483</v>
      </c>
      <c r="M16306" s="68"/>
      <c r="N16306" s="4"/>
    </row>
    <row r="16307" spans="2:14">
      <c r="B16307" s="59" t="s">
        <v>28650</v>
      </c>
      <c r="C16307" s="7" t="s">
        <v>28651</v>
      </c>
      <c r="I16307" s="64"/>
      <c r="J16307" s="65"/>
      <c r="K16307" s="10"/>
      <c r="L16307" s="21">
        <v>99.464367816091965</v>
      </c>
      <c r="M16307" s="68"/>
      <c r="N16307" s="4"/>
    </row>
    <row r="16308" spans="2:14">
      <c r="B16308" s="59" t="s">
        <v>28652</v>
      </c>
      <c r="C16308" s="7" t="s">
        <v>28653</v>
      </c>
      <c r="I16308" s="64"/>
      <c r="J16308" s="65"/>
      <c r="K16308" s="10"/>
      <c r="L16308" s="21">
        <v>108.09137931034483</v>
      </c>
      <c r="M16308" s="68"/>
      <c r="N16308" s="4"/>
    </row>
    <row r="16309" spans="2:14">
      <c r="B16309" s="59" t="s">
        <v>28654</v>
      </c>
      <c r="C16309" s="7" t="s">
        <v>28655</v>
      </c>
      <c r="I16309" s="64"/>
      <c r="J16309" s="65"/>
      <c r="K16309" s="10"/>
      <c r="L16309" s="21">
        <v>108.09137931034483</v>
      </c>
      <c r="M16309" s="68"/>
      <c r="N16309" s="4"/>
    </row>
    <row r="16310" spans="2:14">
      <c r="B16310" s="59" t="s">
        <v>28656</v>
      </c>
      <c r="C16310" s="7" t="s">
        <v>28657</v>
      </c>
      <c r="I16310" s="64"/>
      <c r="J16310" s="65"/>
      <c r="K16310" s="10"/>
      <c r="L16310" s="21">
        <v>112.65862068965518</v>
      </c>
      <c r="M16310" s="68"/>
      <c r="N16310" s="4"/>
    </row>
    <row r="16311" spans="2:14">
      <c r="B16311" s="59" t="s">
        <v>28658</v>
      </c>
      <c r="C16311" s="7" t="s">
        <v>28659</v>
      </c>
      <c r="I16311" s="64"/>
      <c r="J16311" s="65"/>
      <c r="K16311" s="10"/>
      <c r="L16311" s="21">
        <v>112.65862068965518</v>
      </c>
      <c r="M16311" s="68"/>
      <c r="N16311" s="4"/>
    </row>
    <row r="16312" spans="2:14">
      <c r="B16312" s="59" t="s">
        <v>28660</v>
      </c>
      <c r="C16312" s="7" t="s">
        <v>28661</v>
      </c>
      <c r="I16312" s="64"/>
      <c r="J16312" s="65"/>
      <c r="K16312" s="10"/>
      <c r="L16312" s="21">
        <v>117.22586206896553</v>
      </c>
      <c r="M16312" s="68"/>
      <c r="N16312" s="4"/>
    </row>
    <row r="16313" spans="2:14">
      <c r="B16313" s="59" t="s">
        <v>28662</v>
      </c>
      <c r="C16313" s="7" t="s">
        <v>28663</v>
      </c>
      <c r="I16313" s="64"/>
      <c r="J16313" s="65"/>
      <c r="K16313" s="10"/>
      <c r="L16313" s="21">
        <v>90.329885057471273</v>
      </c>
      <c r="M16313" s="68"/>
      <c r="N16313" s="4"/>
    </row>
    <row r="16314" spans="2:14">
      <c r="B16314" s="59" t="s">
        <v>28664</v>
      </c>
      <c r="C16314" s="7" t="s">
        <v>28665</v>
      </c>
      <c r="I16314" s="64"/>
      <c r="J16314" s="65"/>
      <c r="K16314" s="10"/>
      <c r="L16314" s="21">
        <v>94.897126436781619</v>
      </c>
      <c r="M16314" s="68"/>
      <c r="N16314" s="4"/>
    </row>
    <row r="16315" spans="2:14">
      <c r="B16315" s="59" t="s">
        <v>28666</v>
      </c>
      <c r="C16315" s="7" t="s">
        <v>28667</v>
      </c>
      <c r="I16315" s="64"/>
      <c r="J16315" s="65"/>
      <c r="K16315" s="10"/>
      <c r="L16315" s="21">
        <v>101.49425287356321</v>
      </c>
      <c r="M16315" s="68"/>
      <c r="N16315" s="4"/>
    </row>
    <row r="16316" spans="2:14">
      <c r="B16316" s="59" t="s">
        <v>28668</v>
      </c>
      <c r="C16316" s="7" t="s">
        <v>28669</v>
      </c>
      <c r="I16316" s="64"/>
      <c r="J16316" s="65"/>
      <c r="K16316" s="10"/>
      <c r="L16316" s="21">
        <v>101.49425287356321</v>
      </c>
      <c r="M16316" s="68"/>
      <c r="N16316" s="4"/>
    </row>
    <row r="16317" spans="2:14">
      <c r="B16317" s="59" t="s">
        <v>28670</v>
      </c>
      <c r="C16317" s="7" t="s">
        <v>28671</v>
      </c>
      <c r="I16317" s="64"/>
      <c r="J16317" s="65"/>
      <c r="K16317" s="10"/>
      <c r="L16317" s="21">
        <v>101.49425287356321</v>
      </c>
      <c r="M16317" s="68"/>
      <c r="N16317" s="4"/>
    </row>
    <row r="16318" spans="2:14">
      <c r="B16318" s="59" t="s">
        <v>28672</v>
      </c>
      <c r="C16318" s="7" t="s">
        <v>28673</v>
      </c>
      <c r="I16318" s="64"/>
      <c r="J16318" s="65"/>
      <c r="K16318" s="10"/>
      <c r="L16318" s="21">
        <v>101.49425287356321</v>
      </c>
      <c r="M16318" s="68"/>
      <c r="N16318" s="4"/>
    </row>
    <row r="16319" spans="2:14">
      <c r="B16319" s="59" t="s">
        <v>28674</v>
      </c>
      <c r="C16319" s="7" t="s">
        <v>28675</v>
      </c>
      <c r="I16319" s="64"/>
      <c r="J16319" s="65"/>
      <c r="K16319" s="10"/>
      <c r="L16319" s="21">
        <v>101.49425287356321</v>
      </c>
      <c r="M16319" s="68"/>
      <c r="N16319" s="4"/>
    </row>
    <row r="16320" spans="2:14">
      <c r="B16320" s="59" t="s">
        <v>28676</v>
      </c>
      <c r="C16320" s="7" t="s">
        <v>28677</v>
      </c>
      <c r="I16320" s="64"/>
      <c r="J16320" s="65"/>
      <c r="K16320" s="10"/>
      <c r="L16320" s="21">
        <v>101.49425287356321</v>
      </c>
      <c r="M16320" s="68"/>
      <c r="N16320" s="4"/>
    </row>
    <row r="16321" spans="2:14">
      <c r="B16321" s="59" t="s">
        <v>28678</v>
      </c>
      <c r="C16321" s="7" t="s">
        <v>28679</v>
      </c>
      <c r="I16321" s="64"/>
      <c r="J16321" s="65"/>
      <c r="K16321" s="10"/>
      <c r="L16321" s="21">
        <v>101.49425287356321</v>
      </c>
      <c r="M16321" s="68"/>
      <c r="N16321" s="4"/>
    </row>
    <row r="16322" spans="2:14">
      <c r="B16322" s="59" t="s">
        <v>28680</v>
      </c>
      <c r="C16322" s="7" t="s">
        <v>28681</v>
      </c>
      <c r="I16322" s="64"/>
      <c r="J16322" s="65"/>
      <c r="K16322" s="10"/>
      <c r="L16322" s="21">
        <v>94.897126436781619</v>
      </c>
      <c r="M16322" s="68"/>
      <c r="N16322" s="4"/>
    </row>
    <row r="16323" spans="2:14">
      <c r="B16323" s="59" t="s">
        <v>28682</v>
      </c>
      <c r="C16323" s="7" t="s">
        <v>28683</v>
      </c>
      <c r="I16323" s="64"/>
      <c r="J16323" s="65"/>
      <c r="K16323" s="10"/>
      <c r="L16323" s="21">
        <v>83.225287356321843</v>
      </c>
      <c r="M16323" s="68"/>
      <c r="N16323" s="4"/>
    </row>
    <row r="16324" spans="2:14">
      <c r="B16324" s="59" t="s">
        <v>28684</v>
      </c>
      <c r="C16324" s="7" t="s">
        <v>28685</v>
      </c>
      <c r="I16324" s="64"/>
      <c r="J16324" s="65"/>
      <c r="K16324" s="10"/>
      <c r="L16324" s="21">
        <v>79.165517241379305</v>
      </c>
      <c r="M16324" s="68"/>
      <c r="N16324" s="4"/>
    </row>
    <row r="16325" spans="2:14">
      <c r="B16325" s="59" t="s">
        <v>28686</v>
      </c>
      <c r="C16325" s="7" t="s">
        <v>28687</v>
      </c>
      <c r="I16325" s="64"/>
      <c r="J16325" s="65"/>
      <c r="K16325" s="10"/>
      <c r="L16325" s="21">
        <v>142.09195402298852</v>
      </c>
      <c r="M16325" s="68"/>
      <c r="N16325" s="4"/>
    </row>
    <row r="16326" spans="2:14">
      <c r="B16326" s="59" t="s">
        <v>28688</v>
      </c>
      <c r="C16326" s="7" t="s">
        <v>28689</v>
      </c>
      <c r="I16326" s="64"/>
      <c r="J16326" s="65"/>
      <c r="K16326" s="10"/>
      <c r="L16326" s="21">
        <v>130.92758620689654</v>
      </c>
      <c r="M16326" s="68"/>
      <c r="N16326" s="4"/>
    </row>
    <row r="16327" spans="2:14">
      <c r="B16327" s="59" t="s">
        <v>28690</v>
      </c>
      <c r="C16327" s="7" t="s">
        <v>28691</v>
      </c>
      <c r="I16327" s="64"/>
      <c r="J16327" s="65"/>
      <c r="K16327" s="10"/>
      <c r="L16327" s="21">
        <v>164.4206896551724</v>
      </c>
      <c r="M16327" s="68"/>
      <c r="N16327" s="4"/>
    </row>
    <row r="16328" spans="2:14">
      <c r="B16328" s="59" t="s">
        <v>28692</v>
      </c>
      <c r="C16328" s="7" t="s">
        <v>28693</v>
      </c>
      <c r="I16328" s="64"/>
      <c r="J16328" s="65"/>
      <c r="K16328" s="10"/>
      <c r="L16328" s="21">
        <v>193.85402298850573</v>
      </c>
      <c r="M16328" s="68"/>
      <c r="N16328" s="4"/>
    </row>
    <row r="16329" spans="2:14">
      <c r="B16329" s="59" t="s">
        <v>28694</v>
      </c>
      <c r="C16329" s="7" t="s">
        <v>28695</v>
      </c>
      <c r="I16329" s="64"/>
      <c r="J16329" s="65"/>
      <c r="K16329" s="10"/>
      <c r="L16329" s="21">
        <v>227.34712643678162</v>
      </c>
      <c r="M16329" s="68"/>
      <c r="N16329" s="4"/>
    </row>
    <row r="16330" spans="2:14">
      <c r="B16330" s="59" t="s">
        <v>28696</v>
      </c>
      <c r="C16330" s="7" t="s">
        <v>28697</v>
      </c>
      <c r="I16330" s="64"/>
      <c r="J16330" s="65"/>
      <c r="K16330" s="10"/>
      <c r="L16330" s="21">
        <v>173.55517241379309</v>
      </c>
      <c r="M16330" s="68"/>
      <c r="N16330" s="4"/>
    </row>
    <row r="16331" spans="2:14">
      <c r="B16331" s="59" t="s">
        <v>28698</v>
      </c>
      <c r="C16331" s="7" t="s">
        <v>28699</v>
      </c>
      <c r="I16331" s="64"/>
      <c r="J16331" s="65"/>
      <c r="K16331" s="10"/>
      <c r="L16331" s="21">
        <v>164.4206896551724</v>
      </c>
      <c r="M16331" s="68"/>
      <c r="N16331" s="4"/>
    </row>
    <row r="16332" spans="2:14">
      <c r="B16332" s="59" t="s">
        <v>28700</v>
      </c>
      <c r="C16332" s="7" t="s">
        <v>28701</v>
      </c>
      <c r="I16332" s="64"/>
      <c r="J16332" s="65"/>
      <c r="K16332" s="10"/>
      <c r="L16332" s="21">
        <v>162.39080459770116</v>
      </c>
      <c r="M16332" s="68"/>
      <c r="N16332" s="4"/>
    </row>
    <row r="16333" spans="2:14">
      <c r="B16333" s="59" t="s">
        <v>28702</v>
      </c>
      <c r="C16333" s="7" t="s">
        <v>28703</v>
      </c>
      <c r="I16333" s="64"/>
      <c r="J16333" s="65"/>
      <c r="K16333" s="10"/>
      <c r="L16333" s="21">
        <v>162.39080459770116</v>
      </c>
      <c r="M16333" s="68"/>
      <c r="N16333" s="4"/>
    </row>
    <row r="16334" spans="2:14">
      <c r="B16334" s="59" t="s">
        <v>28704</v>
      </c>
      <c r="C16334" s="7" t="s">
        <v>28705</v>
      </c>
      <c r="I16334" s="64"/>
      <c r="J16334" s="65"/>
      <c r="K16334" s="10"/>
      <c r="L16334" s="21">
        <v>164.4206896551724</v>
      </c>
      <c r="M16334" s="68"/>
      <c r="N16334" s="4"/>
    </row>
    <row r="16335" spans="2:14">
      <c r="B16335" s="59" t="s">
        <v>28706</v>
      </c>
      <c r="C16335" s="7" t="s">
        <v>28707</v>
      </c>
      <c r="I16335" s="64"/>
      <c r="J16335" s="65"/>
      <c r="K16335" s="10"/>
      <c r="L16335" s="21">
        <v>168.98793103448276</v>
      </c>
      <c r="M16335" s="68"/>
      <c r="N16335" s="4"/>
    </row>
    <row r="16336" spans="2:14">
      <c r="B16336" s="59" t="s">
        <v>28708</v>
      </c>
      <c r="C16336" s="7" t="s">
        <v>28709</v>
      </c>
      <c r="I16336" s="64"/>
      <c r="J16336" s="65"/>
      <c r="K16336" s="10"/>
      <c r="L16336" s="21">
        <v>164.4206896551724</v>
      </c>
      <c r="M16336" s="68"/>
      <c r="N16336" s="4"/>
    </row>
    <row r="16337" spans="2:14">
      <c r="B16337" s="59" t="s">
        <v>28710</v>
      </c>
      <c r="C16337" s="7" t="s">
        <v>28711</v>
      </c>
      <c r="I16337" s="64"/>
      <c r="J16337" s="65"/>
      <c r="K16337" s="10"/>
      <c r="L16337" s="21">
        <v>150.71896551724137</v>
      </c>
      <c r="M16337" s="68"/>
      <c r="N16337" s="4"/>
    </row>
    <row r="16338" spans="2:14">
      <c r="B16338" s="59" t="s">
        <v>28712</v>
      </c>
      <c r="C16338" s="7" t="s">
        <v>28713</v>
      </c>
      <c r="I16338" s="64"/>
      <c r="J16338" s="65"/>
      <c r="K16338" s="10"/>
      <c r="L16338" s="21">
        <v>150.71896551724137</v>
      </c>
      <c r="M16338" s="68"/>
      <c r="N16338" s="4"/>
    </row>
    <row r="16339" spans="2:14">
      <c r="B16339" s="59" t="s">
        <v>28714</v>
      </c>
      <c r="C16339" s="7" t="s">
        <v>28715</v>
      </c>
      <c r="I16339" s="64"/>
      <c r="J16339" s="65"/>
      <c r="K16339" s="10"/>
      <c r="L16339" s="21">
        <v>164.4206896551724</v>
      </c>
      <c r="M16339" s="68"/>
      <c r="N16339" s="4"/>
    </row>
    <row r="16340" spans="2:14">
      <c r="B16340" s="59" t="s">
        <v>28716</v>
      </c>
      <c r="C16340" s="7" t="s">
        <v>28717</v>
      </c>
      <c r="I16340" s="64"/>
      <c r="J16340" s="65"/>
      <c r="K16340" s="10"/>
      <c r="L16340" s="21">
        <v>150.71896551724137</v>
      </c>
      <c r="M16340" s="68"/>
      <c r="N16340" s="4"/>
    </row>
    <row r="16341" spans="2:14">
      <c r="B16341" s="59" t="s">
        <v>28718</v>
      </c>
      <c r="C16341" s="7" t="s">
        <v>28719</v>
      </c>
      <c r="I16341" s="64"/>
      <c r="J16341" s="65"/>
      <c r="K16341" s="10"/>
      <c r="L16341" s="21">
        <v>164.4206896551724</v>
      </c>
      <c r="M16341" s="68"/>
      <c r="N16341" s="4"/>
    </row>
    <row r="16342" spans="2:14">
      <c r="B16342" s="59" t="s">
        <v>28720</v>
      </c>
      <c r="C16342" s="7" t="s">
        <v>28721</v>
      </c>
      <c r="I16342" s="64"/>
      <c r="J16342" s="65"/>
      <c r="K16342" s="10"/>
      <c r="L16342" s="21">
        <v>164.4206896551724</v>
      </c>
      <c r="M16342" s="68"/>
      <c r="N16342" s="4"/>
    </row>
    <row r="16343" spans="2:14">
      <c r="B16343" s="59" t="s">
        <v>28722</v>
      </c>
      <c r="C16343" s="7" t="s">
        <v>28723</v>
      </c>
      <c r="I16343" s="64"/>
      <c r="J16343" s="65"/>
      <c r="K16343" s="10"/>
      <c r="L16343" s="21">
        <v>166.45057471264369</v>
      </c>
      <c r="M16343" s="68"/>
      <c r="N16343" s="4"/>
    </row>
    <row r="16344" spans="2:14">
      <c r="B16344" s="59" t="s">
        <v>28724</v>
      </c>
      <c r="C16344" s="7" t="s">
        <v>28725</v>
      </c>
      <c r="I16344" s="64"/>
      <c r="J16344" s="65"/>
      <c r="K16344" s="10"/>
      <c r="L16344" s="21">
        <v>162.39080459770116</v>
      </c>
      <c r="M16344" s="68"/>
      <c r="N16344" s="4"/>
    </row>
    <row r="16345" spans="2:14">
      <c r="B16345" s="59" t="s">
        <v>28726</v>
      </c>
      <c r="C16345" s="7" t="s">
        <v>28727</v>
      </c>
      <c r="I16345" s="64"/>
      <c r="J16345" s="65"/>
      <c r="K16345" s="10"/>
      <c r="L16345" s="21">
        <v>227.34712643678162</v>
      </c>
      <c r="M16345" s="68"/>
      <c r="N16345" s="4"/>
    </row>
    <row r="16346" spans="2:14">
      <c r="B16346" s="59" t="s">
        <v>28728</v>
      </c>
      <c r="C16346" s="7" t="s">
        <v>28729</v>
      </c>
      <c r="I16346" s="64"/>
      <c r="J16346" s="65"/>
      <c r="K16346" s="10"/>
      <c r="L16346" s="21">
        <v>243.07873563218391</v>
      </c>
      <c r="M16346" s="68"/>
      <c r="N16346" s="4"/>
    </row>
    <row r="16347" spans="2:14">
      <c r="B16347" s="59" t="s">
        <v>28730</v>
      </c>
      <c r="C16347" s="7" t="s">
        <v>28731</v>
      </c>
      <c r="I16347" s="64"/>
      <c r="J16347" s="65"/>
      <c r="K16347" s="10"/>
      <c r="L16347" s="21">
        <v>256.78045977011493</v>
      </c>
      <c r="M16347" s="68"/>
      <c r="N16347" s="4"/>
    </row>
    <row r="16348" spans="2:14">
      <c r="B16348" s="59" t="s">
        <v>28732</v>
      </c>
      <c r="C16348" s="7" t="s">
        <v>28733</v>
      </c>
      <c r="I16348" s="64"/>
      <c r="J16348" s="65"/>
      <c r="K16348" s="10"/>
      <c r="L16348" s="21">
        <v>243.07873563218391</v>
      </c>
      <c r="M16348" s="68"/>
      <c r="N16348" s="4"/>
    </row>
    <row r="16349" spans="2:14">
      <c r="B16349" s="59" t="s">
        <v>28734</v>
      </c>
      <c r="C16349" s="7" t="s">
        <v>28735</v>
      </c>
      <c r="I16349" s="64"/>
      <c r="J16349" s="65"/>
      <c r="K16349" s="10"/>
      <c r="L16349" s="21">
        <v>229.88448275862069</v>
      </c>
      <c r="M16349" s="68"/>
      <c r="N16349" s="4"/>
    </row>
    <row r="16350" spans="2:14">
      <c r="B16350" s="59" t="s">
        <v>28736</v>
      </c>
      <c r="C16350" s="7" t="s">
        <v>28737</v>
      </c>
      <c r="I16350" s="64"/>
      <c r="J16350" s="65"/>
      <c r="K16350" s="10"/>
      <c r="L16350" s="21">
        <v>198.42126436781609</v>
      </c>
      <c r="M16350" s="68"/>
      <c r="N16350" s="4"/>
    </row>
    <row r="16351" spans="2:14">
      <c r="B16351" s="59" t="s">
        <v>28738</v>
      </c>
      <c r="C16351" s="7" t="s">
        <v>28739</v>
      </c>
      <c r="I16351" s="64"/>
      <c r="J16351" s="65"/>
      <c r="K16351" s="10"/>
      <c r="L16351" s="21">
        <v>207.04827586206898</v>
      </c>
      <c r="M16351" s="68"/>
      <c r="N16351" s="4"/>
    </row>
    <row r="16352" spans="2:14">
      <c r="B16352" s="59" t="s">
        <v>28740</v>
      </c>
      <c r="C16352" s="7" t="s">
        <v>28741</v>
      </c>
      <c r="I16352" s="64"/>
      <c r="J16352" s="65"/>
      <c r="K16352" s="10"/>
      <c r="L16352" s="21">
        <v>214.15287356321838</v>
      </c>
      <c r="M16352" s="68"/>
      <c r="N16352" s="4"/>
    </row>
    <row r="16353" spans="2:14">
      <c r="B16353" s="59" t="s">
        <v>28742</v>
      </c>
      <c r="C16353" s="7" t="s">
        <v>28743</v>
      </c>
      <c r="I16353" s="64"/>
      <c r="J16353" s="65"/>
      <c r="K16353" s="10"/>
      <c r="L16353" s="21">
        <v>198.42126436781609</v>
      </c>
      <c r="M16353" s="68"/>
      <c r="N16353" s="4"/>
    </row>
    <row r="16354" spans="2:14">
      <c r="B16354" s="59" t="s">
        <v>28744</v>
      </c>
      <c r="C16354" s="7" t="s">
        <v>28745</v>
      </c>
      <c r="I16354" s="64"/>
      <c r="J16354" s="65"/>
      <c r="K16354" s="10"/>
      <c r="L16354" s="21">
        <v>200.45114942528738</v>
      </c>
      <c r="M16354" s="68"/>
      <c r="N16354" s="4"/>
    </row>
    <row r="16355" spans="2:14">
      <c r="B16355" s="59" t="s">
        <v>28746</v>
      </c>
      <c r="C16355" s="7" t="s">
        <v>28747</v>
      </c>
      <c r="I16355" s="64"/>
      <c r="J16355" s="65"/>
      <c r="K16355" s="10"/>
      <c r="L16355" s="21">
        <v>182.182183908046</v>
      </c>
      <c r="M16355" s="68"/>
      <c r="N16355" s="4"/>
    </row>
    <row r="16356" spans="2:14">
      <c r="B16356" s="59" t="s">
        <v>28748</v>
      </c>
      <c r="C16356" s="7" t="s">
        <v>28749</v>
      </c>
      <c r="I16356" s="64"/>
      <c r="J16356" s="65"/>
      <c r="K16356" s="10"/>
      <c r="L16356" s="21">
        <v>214.15287356321838</v>
      </c>
      <c r="M16356" s="68"/>
      <c r="N16356" s="4"/>
    </row>
    <row r="16357" spans="2:14">
      <c r="B16357" s="59" t="s">
        <v>28750</v>
      </c>
      <c r="C16357" s="7" t="s">
        <v>28751</v>
      </c>
      <c r="I16357" s="64"/>
      <c r="J16357" s="65"/>
      <c r="K16357" s="10"/>
      <c r="L16357" s="21">
        <v>191.31666666666669</v>
      </c>
      <c r="M16357" s="68"/>
      <c r="N16357" s="4"/>
    </row>
    <row r="16358" spans="2:14">
      <c r="B16358" s="59" t="s">
        <v>28752</v>
      </c>
      <c r="C16358" s="7" t="s">
        <v>28751</v>
      </c>
      <c r="I16358" s="64"/>
      <c r="J16358" s="65"/>
      <c r="K16358" s="10"/>
      <c r="L16358" s="21">
        <v>241.04885057471265</v>
      </c>
      <c r="M16358" s="68"/>
      <c r="N16358" s="4"/>
    </row>
    <row r="16359" spans="2:14">
      <c r="B16359" s="59" t="s">
        <v>28753</v>
      </c>
      <c r="C16359" s="7" t="s">
        <v>28754</v>
      </c>
      <c r="I16359" s="64"/>
      <c r="J16359" s="65"/>
      <c r="K16359" s="10"/>
      <c r="L16359" s="21">
        <v>191.31666666666669</v>
      </c>
      <c r="M16359" s="68"/>
      <c r="N16359" s="4"/>
    </row>
    <row r="16360" spans="2:14">
      <c r="B16360" s="59" t="s">
        <v>28755</v>
      </c>
      <c r="C16360" s="7" t="s">
        <v>28756</v>
      </c>
      <c r="I16360" s="64"/>
      <c r="J16360" s="65"/>
      <c r="K16360" s="10"/>
      <c r="L16360" s="21">
        <v>214.15287356321838</v>
      </c>
      <c r="M16360" s="68"/>
      <c r="N16360" s="4"/>
    </row>
    <row r="16361" spans="2:14">
      <c r="B16361" s="59" t="s">
        <v>28757</v>
      </c>
      <c r="C16361" s="7" t="s">
        <v>28758</v>
      </c>
      <c r="I16361" s="64"/>
      <c r="J16361" s="65"/>
      <c r="K16361" s="10"/>
      <c r="L16361" s="21">
        <v>168.98793103448276</v>
      </c>
      <c r="M16361" s="68"/>
      <c r="N16361" s="4"/>
    </row>
    <row r="16362" spans="2:14">
      <c r="B16362" s="59" t="s">
        <v>28759</v>
      </c>
      <c r="C16362" s="7" t="s">
        <v>28760</v>
      </c>
      <c r="I16362" s="64"/>
      <c r="J16362" s="65"/>
      <c r="K16362" s="10"/>
      <c r="L16362" s="21">
        <v>180.15229885057471</v>
      </c>
      <c r="M16362" s="68"/>
      <c r="N16362" s="4"/>
    </row>
    <row r="16363" spans="2:14">
      <c r="B16363" s="59" t="s">
        <v>28761</v>
      </c>
      <c r="C16363" s="7" t="s">
        <v>28762</v>
      </c>
      <c r="I16363" s="64"/>
      <c r="J16363" s="65"/>
      <c r="K16363" s="10"/>
      <c r="L16363" s="21">
        <v>168.98793103448276</v>
      </c>
      <c r="M16363" s="68"/>
      <c r="N16363" s="4"/>
    </row>
    <row r="16364" spans="2:14">
      <c r="B16364" s="59" t="s">
        <v>28763</v>
      </c>
      <c r="C16364" s="7" t="s">
        <v>28764</v>
      </c>
      <c r="I16364" s="64"/>
      <c r="J16364" s="65"/>
      <c r="K16364" s="10"/>
      <c r="L16364" s="21">
        <v>193.85402298850573</v>
      </c>
      <c r="M16364" s="68"/>
      <c r="N16364" s="4"/>
    </row>
    <row r="16365" spans="2:14">
      <c r="B16365" s="59" t="s">
        <v>28765</v>
      </c>
      <c r="C16365" s="7" t="s">
        <v>28766</v>
      </c>
      <c r="I16365" s="64"/>
      <c r="J16365" s="65"/>
      <c r="K16365" s="10"/>
      <c r="L16365" s="21">
        <v>195.88390804597702</v>
      </c>
      <c r="M16365" s="68"/>
      <c r="N16365" s="4"/>
    </row>
    <row r="16366" spans="2:14">
      <c r="B16366" s="59" t="s">
        <v>28767</v>
      </c>
      <c r="C16366" s="7" t="s">
        <v>28768</v>
      </c>
      <c r="I16366" s="64"/>
      <c r="J16366" s="65"/>
      <c r="K16366" s="10"/>
      <c r="L16366" s="21">
        <v>195.88390804597702</v>
      </c>
      <c r="M16366" s="68"/>
      <c r="N16366" s="4"/>
    </row>
    <row r="16367" spans="2:14">
      <c r="B16367" s="59" t="s">
        <v>28769</v>
      </c>
      <c r="C16367" s="7" t="s">
        <v>28770</v>
      </c>
      <c r="I16367" s="64"/>
      <c r="J16367" s="65"/>
      <c r="K16367" s="10"/>
      <c r="L16367" s="21">
        <v>337.46839080459773</v>
      </c>
      <c r="M16367" s="68"/>
      <c r="N16367" s="4"/>
    </row>
    <row r="16368" spans="2:14">
      <c r="B16368" s="59" t="s">
        <v>28771</v>
      </c>
      <c r="C16368" s="7" t="s">
        <v>28772</v>
      </c>
      <c r="I16368" s="64"/>
      <c r="J16368" s="65"/>
      <c r="K16368" s="10"/>
      <c r="L16368" s="21">
        <v>368.9316091954023</v>
      </c>
      <c r="M16368" s="68"/>
      <c r="N16368" s="4"/>
    </row>
    <row r="16369" spans="2:14">
      <c r="B16369" s="59" t="s">
        <v>28773</v>
      </c>
      <c r="C16369" s="7" t="s">
        <v>28774</v>
      </c>
      <c r="I16369" s="64"/>
      <c r="J16369" s="65"/>
      <c r="K16369" s="10"/>
      <c r="L16369" s="21">
        <v>292.81091954022986</v>
      </c>
      <c r="M16369" s="68"/>
      <c r="N16369" s="4"/>
    </row>
    <row r="16370" spans="2:14">
      <c r="B16370" s="59" t="s">
        <v>28775</v>
      </c>
      <c r="C16370" s="7" t="s">
        <v>28776</v>
      </c>
      <c r="I16370" s="64"/>
      <c r="J16370" s="65"/>
      <c r="K16370" s="10"/>
      <c r="L16370" s="21">
        <v>254.24310344827586</v>
      </c>
      <c r="M16370" s="68"/>
      <c r="N16370" s="4"/>
    </row>
    <row r="16371" spans="2:14">
      <c r="B16371" s="59" t="s">
        <v>28777</v>
      </c>
      <c r="C16371" s="7" t="s">
        <v>28778</v>
      </c>
      <c r="I16371" s="64"/>
      <c r="J16371" s="65"/>
      <c r="K16371" s="10"/>
      <c r="L16371" s="21">
        <v>269.97471264367817</v>
      </c>
      <c r="M16371" s="68"/>
      <c r="N16371" s="4"/>
    </row>
    <row r="16372" spans="2:14">
      <c r="B16372" s="59" t="s">
        <v>28779</v>
      </c>
      <c r="C16372" s="7" t="s">
        <v>28780</v>
      </c>
      <c r="I16372" s="64"/>
      <c r="J16372" s="65"/>
      <c r="K16372" s="10"/>
      <c r="L16372" s="21">
        <v>256.78045977011493</v>
      </c>
      <c r="M16372" s="68"/>
      <c r="N16372" s="4"/>
    </row>
    <row r="16373" spans="2:14">
      <c r="B16373" s="59" t="s">
        <v>28781</v>
      </c>
      <c r="C16373" s="7" t="s">
        <v>28782</v>
      </c>
      <c r="I16373" s="64"/>
      <c r="J16373" s="65"/>
      <c r="K16373" s="10"/>
      <c r="L16373" s="21">
        <v>290.27356321839079</v>
      </c>
      <c r="M16373" s="68"/>
      <c r="N16373" s="4"/>
    </row>
    <row r="16374" spans="2:14">
      <c r="B16374" s="59" t="s">
        <v>28783</v>
      </c>
      <c r="C16374" s="7" t="s">
        <v>28784</v>
      </c>
      <c r="I16374" s="64"/>
      <c r="J16374" s="65"/>
      <c r="K16374" s="10"/>
      <c r="L16374" s="21">
        <v>205.01839080459771</v>
      </c>
      <c r="M16374" s="68"/>
      <c r="N16374" s="4"/>
    </row>
    <row r="16375" spans="2:14">
      <c r="B16375" s="59" t="s">
        <v>28785</v>
      </c>
      <c r="C16375" s="7" t="s">
        <v>28786</v>
      </c>
      <c r="I16375" s="64"/>
      <c r="J16375" s="65"/>
      <c r="K16375" s="10"/>
      <c r="L16375" s="21">
        <v>220.75</v>
      </c>
      <c r="M16375" s="68"/>
      <c r="N16375" s="4"/>
    </row>
    <row r="16376" spans="2:14">
      <c r="B16376" s="59" t="s">
        <v>28787</v>
      </c>
      <c r="C16376" s="7" t="s">
        <v>28788</v>
      </c>
      <c r="I16376" s="64"/>
      <c r="J16376" s="65"/>
      <c r="K16376" s="10"/>
      <c r="L16376" s="21">
        <v>225.31724137931036</v>
      </c>
      <c r="M16376" s="68"/>
      <c r="N16376" s="4"/>
    </row>
    <row r="16377" spans="2:14">
      <c r="B16377" s="59" t="s">
        <v>28789</v>
      </c>
      <c r="C16377" s="7" t="s">
        <v>28790</v>
      </c>
      <c r="I16377" s="64"/>
      <c r="J16377" s="65"/>
      <c r="K16377" s="10"/>
      <c r="L16377" s="21">
        <v>225.31724137931036</v>
      </c>
      <c r="M16377" s="68"/>
      <c r="N16377" s="4"/>
    </row>
    <row r="16378" spans="2:14">
      <c r="B16378" s="59" t="s">
        <v>28791</v>
      </c>
      <c r="C16378" s="7" t="s">
        <v>28792</v>
      </c>
      <c r="I16378" s="64"/>
      <c r="J16378" s="65"/>
      <c r="K16378" s="10"/>
      <c r="L16378" s="21">
        <v>256.78045977011493</v>
      </c>
      <c r="M16378" s="68"/>
      <c r="N16378" s="4"/>
    </row>
    <row r="16379" spans="2:14">
      <c r="B16379" s="59" t="s">
        <v>28793</v>
      </c>
      <c r="C16379" s="7" t="s">
        <v>28794</v>
      </c>
      <c r="I16379" s="64"/>
      <c r="J16379" s="65"/>
      <c r="K16379" s="10"/>
      <c r="L16379" s="21">
        <v>261.34770114942529</v>
      </c>
      <c r="M16379" s="68"/>
      <c r="N16379" s="4"/>
    </row>
    <row r="16380" spans="2:14">
      <c r="B16380" s="59" t="s">
        <v>28795</v>
      </c>
      <c r="C16380" s="7" t="s">
        <v>28796</v>
      </c>
      <c r="I16380" s="64"/>
      <c r="J16380" s="65"/>
      <c r="K16380" s="10"/>
      <c r="L16380" s="21">
        <v>241.04885057471265</v>
      </c>
      <c r="M16380" s="68"/>
      <c r="N16380" s="4"/>
    </row>
    <row r="16381" spans="2:14">
      <c r="B16381" s="59" t="s">
        <v>28797</v>
      </c>
      <c r="C16381" s="7" t="s">
        <v>28798</v>
      </c>
      <c r="I16381" s="64"/>
      <c r="J16381" s="65"/>
      <c r="K16381" s="10"/>
      <c r="L16381" s="21">
        <v>261.34770114942529</v>
      </c>
      <c r="M16381" s="68"/>
      <c r="N16381" s="4"/>
    </row>
    <row r="16382" spans="2:14">
      <c r="B16382" s="59" t="s">
        <v>28799</v>
      </c>
      <c r="C16382" s="7" t="s">
        <v>28800</v>
      </c>
      <c r="I16382" s="64"/>
      <c r="J16382" s="65"/>
      <c r="K16382" s="10"/>
      <c r="L16382" s="21">
        <v>193.85402298850573</v>
      </c>
      <c r="M16382" s="68"/>
      <c r="N16382" s="4"/>
    </row>
    <row r="16383" spans="2:14">
      <c r="B16383" s="59" t="s">
        <v>28801</v>
      </c>
      <c r="C16383" s="7" t="s">
        <v>28802</v>
      </c>
      <c r="I16383" s="64"/>
      <c r="J16383" s="65"/>
      <c r="K16383" s="10"/>
      <c r="L16383" s="21">
        <v>193.85402298850573</v>
      </c>
      <c r="M16383" s="68"/>
      <c r="N16383" s="4"/>
    </row>
    <row r="16384" spans="2:14">
      <c r="B16384" s="59" t="s">
        <v>28803</v>
      </c>
      <c r="C16384" s="7" t="s">
        <v>28804</v>
      </c>
      <c r="I16384" s="64"/>
      <c r="J16384" s="65"/>
      <c r="K16384" s="10"/>
      <c r="L16384" s="21">
        <v>241.04885057471265</v>
      </c>
      <c r="M16384" s="68"/>
      <c r="N16384" s="4"/>
    </row>
    <row r="16385" spans="2:14">
      <c r="B16385" s="59" t="s">
        <v>28805</v>
      </c>
      <c r="C16385" s="7" t="s">
        <v>28806</v>
      </c>
      <c r="I16385" s="64"/>
      <c r="J16385" s="65"/>
      <c r="K16385" s="10"/>
      <c r="L16385" s="21">
        <v>200.45114942528738</v>
      </c>
      <c r="M16385" s="68"/>
      <c r="N16385" s="4"/>
    </row>
    <row r="16386" spans="2:14">
      <c r="B16386" s="59" t="s">
        <v>28807</v>
      </c>
      <c r="C16386" s="7" t="s">
        <v>28808</v>
      </c>
      <c r="I16386" s="64"/>
      <c r="J16386" s="65"/>
      <c r="K16386" s="10"/>
      <c r="L16386" s="21">
        <v>193.85402298850573</v>
      </c>
      <c r="M16386" s="68"/>
      <c r="N16386" s="4"/>
    </row>
    <row r="16387" spans="2:14">
      <c r="B16387" s="59" t="s">
        <v>28809</v>
      </c>
      <c r="C16387" s="7" t="s">
        <v>28810</v>
      </c>
      <c r="I16387" s="64"/>
      <c r="J16387" s="65"/>
      <c r="K16387" s="10"/>
      <c r="L16387" s="21">
        <v>211.61551724137931</v>
      </c>
      <c r="M16387" s="68"/>
      <c r="N16387" s="4"/>
    </row>
    <row r="16388" spans="2:14">
      <c r="B16388" s="59" t="s">
        <v>28811</v>
      </c>
      <c r="C16388" s="7" t="s">
        <v>28812</v>
      </c>
      <c r="I16388" s="64"/>
      <c r="J16388" s="65"/>
      <c r="K16388" s="10"/>
      <c r="L16388" s="21">
        <v>207.04827586206898</v>
      </c>
      <c r="M16388" s="68"/>
      <c r="N16388" s="4"/>
    </row>
    <row r="16389" spans="2:14">
      <c r="B16389" s="59" t="s">
        <v>28813</v>
      </c>
      <c r="C16389" s="7" t="s">
        <v>28814</v>
      </c>
      <c r="I16389" s="64"/>
      <c r="J16389" s="65"/>
      <c r="K16389" s="10"/>
      <c r="L16389" s="21">
        <v>636.87643678160919</v>
      </c>
      <c r="M16389" s="68"/>
      <c r="N16389" s="4"/>
    </row>
    <row r="16390" spans="2:14">
      <c r="B16390" s="59" t="s">
        <v>28815</v>
      </c>
      <c r="C16390" s="7" t="s">
        <v>28816</v>
      </c>
      <c r="I16390" s="64"/>
      <c r="J16390" s="65"/>
      <c r="K16390" s="10"/>
      <c r="L16390" s="21">
        <v>650.07068965517249</v>
      </c>
      <c r="M16390" s="68"/>
      <c r="N16390" s="4"/>
    </row>
    <row r="16391" spans="2:14">
      <c r="B16391" s="59" t="s">
        <v>28817</v>
      </c>
      <c r="C16391" s="7" t="s">
        <v>28818</v>
      </c>
      <c r="I16391" s="64"/>
      <c r="J16391" s="65"/>
      <c r="K16391" s="10"/>
      <c r="L16391" s="21">
        <v>657.17528735632175</v>
      </c>
      <c r="M16391" s="68"/>
      <c r="N16391" s="4"/>
    </row>
    <row r="16392" spans="2:14">
      <c r="B16392" s="59" t="s">
        <v>28819</v>
      </c>
      <c r="C16392" s="7" t="s">
        <v>28820</v>
      </c>
      <c r="I16392" s="64"/>
      <c r="J16392" s="65"/>
      <c r="K16392" s="10"/>
      <c r="L16392" s="21">
        <v>670.36954022988505</v>
      </c>
      <c r="M16392" s="68"/>
      <c r="N16392" s="4"/>
    </row>
    <row r="16393" spans="2:14">
      <c r="B16393" s="59" t="s">
        <v>28821</v>
      </c>
      <c r="C16393" s="7" t="s">
        <v>28822</v>
      </c>
      <c r="I16393" s="64"/>
      <c r="J16393" s="65"/>
      <c r="K16393" s="10"/>
      <c r="L16393" s="21">
        <v>551.1137931034483</v>
      </c>
      <c r="M16393" s="68"/>
      <c r="N16393" s="4"/>
    </row>
    <row r="16394" spans="2:14">
      <c r="B16394" s="59" t="s">
        <v>28823</v>
      </c>
      <c r="C16394" s="7" t="s">
        <v>28824</v>
      </c>
      <c r="I16394" s="64"/>
      <c r="J16394" s="65"/>
      <c r="K16394" s="10"/>
      <c r="L16394" s="21">
        <v>490.72471264367817</v>
      </c>
      <c r="M16394" s="68"/>
      <c r="N16394" s="4"/>
    </row>
    <row r="16395" spans="2:14">
      <c r="B16395" s="59" t="s">
        <v>28825</v>
      </c>
      <c r="C16395" s="7" t="s">
        <v>28826</v>
      </c>
      <c r="I16395" s="64"/>
      <c r="J16395" s="65"/>
      <c r="K16395" s="10"/>
      <c r="L16395" s="21">
        <v>517.62068965517244</v>
      </c>
      <c r="M16395" s="68"/>
      <c r="N16395" s="4"/>
    </row>
    <row r="16396" spans="2:14">
      <c r="B16396" s="59" t="s">
        <v>28827</v>
      </c>
      <c r="C16396" s="7" t="s">
        <v>28828</v>
      </c>
      <c r="I16396" s="64"/>
      <c r="J16396" s="65"/>
      <c r="K16396" s="10"/>
      <c r="L16396" s="21">
        <v>470.42586206896556</v>
      </c>
      <c r="M16396" s="68"/>
      <c r="N16396" s="4"/>
    </row>
    <row r="16397" spans="2:14">
      <c r="B16397" s="59" t="s">
        <v>28829</v>
      </c>
      <c r="C16397" s="7" t="s">
        <v>28830</v>
      </c>
      <c r="I16397" s="64"/>
      <c r="J16397" s="65"/>
      <c r="K16397" s="10"/>
      <c r="L16397" s="21">
        <v>582.57701149425282</v>
      </c>
      <c r="M16397" s="68"/>
      <c r="N16397" s="4"/>
    </row>
    <row r="16398" spans="2:14">
      <c r="B16398" s="59" t="s">
        <v>28831</v>
      </c>
      <c r="C16398" s="7" t="s">
        <v>28832</v>
      </c>
      <c r="I16398" s="64"/>
      <c r="J16398" s="65"/>
      <c r="K16398" s="10"/>
      <c r="L16398" s="21">
        <v>508.48620689655172</v>
      </c>
      <c r="M16398" s="68"/>
      <c r="N16398" s="4"/>
    </row>
    <row r="16399" spans="2:14">
      <c r="B16399" s="59" t="s">
        <v>28833</v>
      </c>
      <c r="C16399" s="7" t="s">
        <v>28834</v>
      </c>
      <c r="I16399" s="64"/>
      <c r="J16399" s="65"/>
      <c r="K16399" s="10"/>
      <c r="L16399" s="21">
        <v>602.87586206896549</v>
      </c>
      <c r="M16399" s="68"/>
      <c r="N16399" s="4"/>
    </row>
    <row r="16400" spans="2:14">
      <c r="B16400" s="59" t="s">
        <v>28835</v>
      </c>
      <c r="C16400" s="7" t="s">
        <v>28836</v>
      </c>
      <c r="I16400" s="64"/>
      <c r="J16400" s="65"/>
      <c r="K16400" s="10"/>
      <c r="L16400" s="21">
        <v>3063.6040229885061</v>
      </c>
      <c r="M16400" s="68"/>
      <c r="N16400" s="4"/>
    </row>
    <row r="16401" spans="2:14">
      <c r="B16401" s="59" t="s">
        <v>28837</v>
      </c>
      <c r="C16401" s="7" t="s">
        <v>28838</v>
      </c>
      <c r="I16401" s="64"/>
      <c r="J16401" s="65"/>
      <c r="K16401" s="10"/>
      <c r="L16401" s="21">
        <v>2611.4471264367812</v>
      </c>
      <c r="M16401" s="68"/>
      <c r="N16401" s="4"/>
    </row>
    <row r="16402" spans="2:14">
      <c r="B16402" s="59" t="s">
        <v>28839</v>
      </c>
      <c r="C16402" s="7" t="s">
        <v>28840</v>
      </c>
      <c r="I16402" s="64"/>
      <c r="J16402" s="65"/>
      <c r="K16402" s="10"/>
      <c r="L16402" s="21">
        <v>2611.4471264367812</v>
      </c>
      <c r="M16402" s="68"/>
      <c r="N16402" s="4"/>
    </row>
    <row r="16403" spans="2:14">
      <c r="B16403" s="59" t="s">
        <v>28841</v>
      </c>
      <c r="C16403" s="7" t="s">
        <v>28842</v>
      </c>
      <c r="I16403" s="64"/>
      <c r="J16403" s="65"/>
      <c r="K16403" s="10"/>
      <c r="L16403" s="21">
        <v>2611.4471264367812</v>
      </c>
      <c r="M16403" s="68"/>
      <c r="N16403" s="4"/>
    </row>
    <row r="16404" spans="2:14">
      <c r="B16404" s="59" t="s">
        <v>28843</v>
      </c>
      <c r="C16404" s="7" t="s">
        <v>28844</v>
      </c>
      <c r="I16404" s="64"/>
      <c r="J16404" s="65"/>
      <c r="K16404" s="10"/>
      <c r="L16404" s="21">
        <v>2575.416666666667</v>
      </c>
      <c r="M16404" s="68"/>
      <c r="N16404" s="4"/>
    </row>
    <row r="16405" spans="2:14">
      <c r="B16405" s="59" t="s">
        <v>28845</v>
      </c>
      <c r="C16405" s="7" t="s">
        <v>28846</v>
      </c>
      <c r="I16405" s="64"/>
      <c r="J16405" s="65"/>
      <c r="K16405" s="10"/>
      <c r="L16405" s="21">
        <v>2885.9890804597703</v>
      </c>
      <c r="M16405" s="68"/>
      <c r="N16405" s="4"/>
    </row>
    <row r="16406" spans="2:14">
      <c r="B16406" s="59" t="s">
        <v>28847</v>
      </c>
      <c r="C16406" s="7" t="s">
        <v>28848</v>
      </c>
      <c r="I16406" s="64"/>
      <c r="J16406" s="65"/>
      <c r="K16406" s="10"/>
      <c r="L16406" s="21">
        <v>2416.0706896551724</v>
      </c>
      <c r="M16406" s="68"/>
      <c r="N16406" s="4"/>
    </row>
    <row r="16407" spans="2:14">
      <c r="B16407" s="59" t="s">
        <v>28849</v>
      </c>
      <c r="C16407" s="7" t="s">
        <v>28850</v>
      </c>
      <c r="I16407" s="64"/>
      <c r="J16407" s="65"/>
      <c r="K16407" s="10"/>
      <c r="L16407" s="21">
        <v>2753.5390804597705</v>
      </c>
      <c r="M16407" s="68"/>
      <c r="N16407" s="4"/>
    </row>
    <row r="16408" spans="2:14">
      <c r="B16408" s="59" t="s">
        <v>28851</v>
      </c>
      <c r="C16408" s="7" t="s">
        <v>28852</v>
      </c>
      <c r="I16408" s="64"/>
      <c r="J16408" s="65"/>
      <c r="K16408" s="10"/>
      <c r="L16408" s="21">
        <v>2944.3482758620689</v>
      </c>
      <c r="M16408" s="68"/>
      <c r="N16408" s="4"/>
    </row>
    <row r="16409" spans="2:14">
      <c r="B16409" s="59" t="s">
        <v>28853</v>
      </c>
      <c r="C16409" s="7" t="s">
        <v>28838</v>
      </c>
      <c r="I16409" s="64"/>
      <c r="J16409" s="65"/>
      <c r="K16409" s="10"/>
      <c r="L16409" s="21">
        <v>2463.2655172413797</v>
      </c>
      <c r="M16409" s="68"/>
      <c r="N16409" s="4"/>
    </row>
    <row r="16410" spans="2:14">
      <c r="B16410" s="59" t="s">
        <v>28854</v>
      </c>
      <c r="C16410" s="7" t="s">
        <v>28840</v>
      </c>
      <c r="I16410" s="64"/>
      <c r="J16410" s="65"/>
      <c r="K16410" s="10"/>
      <c r="L16410" s="21">
        <v>2719.5385057471267</v>
      </c>
      <c r="M16410" s="68"/>
      <c r="N16410" s="4"/>
    </row>
    <row r="16411" spans="2:14">
      <c r="B16411" s="59" t="s">
        <v>28855</v>
      </c>
      <c r="C16411" s="7" t="s">
        <v>28842</v>
      </c>
      <c r="I16411" s="64"/>
      <c r="J16411" s="65"/>
      <c r="K16411" s="10"/>
      <c r="L16411" s="21">
        <v>2650.0149425287354</v>
      </c>
      <c r="M16411" s="68"/>
      <c r="N16411" s="4"/>
    </row>
    <row r="16412" spans="2:14">
      <c r="B16412" s="59" t="s">
        <v>28856</v>
      </c>
      <c r="C16412" s="7" t="s">
        <v>28857</v>
      </c>
      <c r="I16412" s="64"/>
      <c r="J16412" s="65"/>
      <c r="K16412" s="10"/>
      <c r="L16412" s="21">
        <v>2370.9057471264368</v>
      </c>
      <c r="M16412" s="68"/>
      <c r="N16412" s="4"/>
    </row>
    <row r="16413" spans="2:14">
      <c r="B16413" s="59" t="s">
        <v>28858</v>
      </c>
      <c r="C16413" s="7" t="s">
        <v>28859</v>
      </c>
      <c r="I16413" s="64"/>
      <c r="J16413" s="65"/>
      <c r="K16413" s="10"/>
      <c r="L16413" s="21">
        <v>2323.71091954023</v>
      </c>
      <c r="M16413" s="68"/>
      <c r="N16413" s="4"/>
    </row>
    <row r="16414" spans="2:14">
      <c r="B16414" s="59" t="s">
        <v>28860</v>
      </c>
      <c r="C16414" s="7" t="s">
        <v>28861</v>
      </c>
      <c r="I16414" s="64"/>
      <c r="J16414" s="65"/>
      <c r="K16414" s="10"/>
      <c r="L16414" s="21">
        <v>2919.9896551724137</v>
      </c>
      <c r="M16414" s="68"/>
      <c r="N16414" s="4"/>
    </row>
    <row r="16415" spans="2:14">
      <c r="B16415" s="59" t="s">
        <v>28862</v>
      </c>
      <c r="C16415" s="7" t="s">
        <v>28862</v>
      </c>
      <c r="I16415" s="64"/>
      <c r="J16415" s="65"/>
      <c r="K16415" s="10"/>
      <c r="L16415" s="21">
        <v>365.37931034482756</v>
      </c>
      <c r="M16415" s="68"/>
      <c r="N16415" s="4"/>
    </row>
    <row r="16416" spans="2:14">
      <c r="B16416" s="59" t="s">
        <v>28863</v>
      </c>
      <c r="C16416" s="7" t="s">
        <v>28864</v>
      </c>
      <c r="I16416" s="64"/>
      <c r="J16416" s="65"/>
      <c r="K16416" s="10"/>
      <c r="L16416" s="21">
        <v>110.6287356321839</v>
      </c>
      <c r="M16416" s="68"/>
      <c r="N16416" s="4"/>
    </row>
    <row r="16417" spans="2:14">
      <c r="B16417" s="59" t="s">
        <v>28865</v>
      </c>
      <c r="C16417" s="7" t="s">
        <v>28866</v>
      </c>
      <c r="I16417" s="64"/>
      <c r="J16417" s="65"/>
      <c r="K16417" s="10"/>
      <c r="L16417" s="21">
        <v>101.49425287356321</v>
      </c>
      <c r="M16417" s="68"/>
      <c r="N16417" s="4"/>
    </row>
    <row r="16418" spans="2:14">
      <c r="B16418" s="59" t="s">
        <v>28867</v>
      </c>
      <c r="C16418" s="7" t="s">
        <v>28868</v>
      </c>
      <c r="I16418" s="64"/>
      <c r="J16418" s="65"/>
      <c r="K16418" s="10"/>
      <c r="L16418" s="21">
        <v>96.927011494252866</v>
      </c>
      <c r="M16418" s="68"/>
      <c r="N16418" s="4"/>
    </row>
    <row r="16419" spans="2:14">
      <c r="B16419" s="59" t="s">
        <v>28869</v>
      </c>
      <c r="C16419" s="7" t="s">
        <v>28870</v>
      </c>
      <c r="I16419" s="64"/>
      <c r="J16419" s="65"/>
      <c r="K16419" s="10"/>
      <c r="L16419" s="21">
        <v>90.329885057471273</v>
      </c>
      <c r="M16419" s="68"/>
      <c r="N16419" s="4"/>
    </row>
    <row r="16420" spans="2:14">
      <c r="B16420" s="59" t="s">
        <v>28871</v>
      </c>
      <c r="C16420" s="7" t="s">
        <v>28872</v>
      </c>
      <c r="I16420" s="64"/>
      <c r="J16420" s="65"/>
      <c r="K16420" s="10"/>
      <c r="L16420" s="21">
        <v>92.359770114942521</v>
      </c>
      <c r="M16420" s="68"/>
      <c r="N16420" s="4"/>
    </row>
    <row r="16421" spans="2:14">
      <c r="B16421" s="59" t="s">
        <v>28873</v>
      </c>
      <c r="C16421" s="7" t="s">
        <v>28874</v>
      </c>
      <c r="I16421" s="64"/>
      <c r="J16421" s="65"/>
      <c r="K16421" s="10"/>
      <c r="L16421" s="21">
        <v>92.359770114942521</v>
      </c>
      <c r="M16421" s="68"/>
      <c r="N16421" s="4"/>
    </row>
    <row r="16422" spans="2:14">
      <c r="B16422" s="59" t="s">
        <v>28875</v>
      </c>
      <c r="C16422" s="7" t="s">
        <v>28876</v>
      </c>
      <c r="I16422" s="64"/>
      <c r="J16422" s="65"/>
      <c r="K16422" s="10"/>
      <c r="L16422" s="21">
        <v>85.762643678160927</v>
      </c>
      <c r="M16422" s="68"/>
      <c r="N16422" s="4"/>
    </row>
    <row r="16423" spans="2:14">
      <c r="B16423" s="59" t="s">
        <v>28877</v>
      </c>
      <c r="C16423" s="7" t="s">
        <v>28878</v>
      </c>
      <c r="I16423" s="64"/>
      <c r="J16423" s="65"/>
      <c r="K16423" s="10"/>
      <c r="L16423" s="21">
        <v>92.359770114942521</v>
      </c>
      <c r="M16423" s="68"/>
      <c r="N16423" s="4"/>
    </row>
    <row r="16424" spans="2:14">
      <c r="B16424" s="59" t="s">
        <v>28879</v>
      </c>
      <c r="C16424" s="7" t="s">
        <v>28880</v>
      </c>
      <c r="I16424" s="64"/>
      <c r="J16424" s="65"/>
      <c r="K16424" s="10"/>
      <c r="L16424" s="21">
        <v>92.359770114942521</v>
      </c>
      <c r="M16424" s="68"/>
      <c r="N16424" s="4"/>
    </row>
    <row r="16425" spans="2:14">
      <c r="B16425" s="59" t="s">
        <v>28881</v>
      </c>
      <c r="C16425" s="7" t="s">
        <v>28882</v>
      </c>
      <c r="I16425" s="64"/>
      <c r="J16425" s="65"/>
      <c r="K16425" s="10"/>
      <c r="L16425" s="21">
        <v>96.927011494252866</v>
      </c>
      <c r="M16425" s="68"/>
      <c r="N16425" s="4"/>
    </row>
    <row r="16426" spans="2:14">
      <c r="B16426" s="59" t="s">
        <v>28883</v>
      </c>
      <c r="C16426" s="7" t="s">
        <v>28884</v>
      </c>
      <c r="I16426" s="64"/>
      <c r="J16426" s="65"/>
      <c r="K16426" s="10"/>
      <c r="L16426" s="21">
        <v>103.52413793103449</v>
      </c>
      <c r="M16426" s="68"/>
      <c r="N16426" s="4"/>
    </row>
    <row r="16427" spans="2:14">
      <c r="B16427" s="59" t="s">
        <v>28885</v>
      </c>
      <c r="C16427" s="7" t="s">
        <v>28886</v>
      </c>
      <c r="I16427" s="64"/>
      <c r="J16427" s="65"/>
      <c r="K16427" s="10"/>
      <c r="L16427" s="21">
        <v>112.65862068965518</v>
      </c>
      <c r="M16427" s="68"/>
      <c r="N16427" s="4"/>
    </row>
    <row r="16428" spans="2:14">
      <c r="B16428" s="59" t="s">
        <v>28887</v>
      </c>
      <c r="C16428" s="7" t="s">
        <v>28888</v>
      </c>
      <c r="I16428" s="64"/>
      <c r="J16428" s="65"/>
      <c r="K16428" s="10"/>
      <c r="L16428" s="21">
        <v>178.12241379310345</v>
      </c>
      <c r="M16428" s="68"/>
      <c r="N16428" s="4"/>
    </row>
    <row r="16429" spans="2:14">
      <c r="B16429" s="59" t="s">
        <v>28889</v>
      </c>
      <c r="C16429" s="7" t="s">
        <v>28890</v>
      </c>
      <c r="I16429" s="64"/>
      <c r="J16429" s="65"/>
      <c r="K16429" s="10"/>
      <c r="L16429" s="21">
        <v>105.55402298850574</v>
      </c>
      <c r="M16429" s="68"/>
      <c r="N16429" s="4"/>
    </row>
    <row r="16430" spans="2:14">
      <c r="B16430" s="59" t="s">
        <v>28891</v>
      </c>
      <c r="C16430" s="7" t="s">
        <v>28892</v>
      </c>
      <c r="I16430" s="64"/>
      <c r="J16430" s="65"/>
      <c r="K16430" s="10"/>
      <c r="L16430" s="21">
        <v>105.55402298850574</v>
      </c>
      <c r="M16430" s="68"/>
      <c r="N16430" s="4"/>
    </row>
    <row r="16431" spans="2:14">
      <c r="B16431" s="59" t="s">
        <v>28893</v>
      </c>
      <c r="C16431" s="7" t="s">
        <v>28894</v>
      </c>
      <c r="I16431" s="64"/>
      <c r="J16431" s="65"/>
      <c r="K16431" s="10"/>
      <c r="L16431" s="21">
        <v>105.55402298850574</v>
      </c>
      <c r="M16431" s="68"/>
      <c r="N16431" s="4"/>
    </row>
    <row r="16432" spans="2:14">
      <c r="B16432" s="59" t="s">
        <v>28895</v>
      </c>
      <c r="C16432" s="7" t="s">
        <v>28896</v>
      </c>
      <c r="I16432" s="64"/>
      <c r="J16432" s="65"/>
      <c r="K16432" s="10"/>
      <c r="L16432" s="21">
        <v>108.09137931034483</v>
      </c>
      <c r="M16432" s="68"/>
      <c r="N16432" s="4"/>
    </row>
    <row r="16433" spans="2:14">
      <c r="B16433" s="59" t="s">
        <v>28897</v>
      </c>
      <c r="C16433" s="7" t="s">
        <v>28898</v>
      </c>
      <c r="I16433" s="64"/>
      <c r="J16433" s="65"/>
      <c r="K16433" s="10"/>
      <c r="L16433" s="21">
        <v>105.55402298850574</v>
      </c>
      <c r="M16433" s="68"/>
      <c r="N16433" s="4"/>
    </row>
    <row r="16434" spans="2:14">
      <c r="B16434" s="59" t="s">
        <v>28899</v>
      </c>
      <c r="C16434" s="7" t="s">
        <v>28900</v>
      </c>
      <c r="I16434" s="64"/>
      <c r="J16434" s="65"/>
      <c r="K16434" s="10"/>
      <c r="L16434" s="21">
        <v>105.55402298850574</v>
      </c>
      <c r="M16434" s="68"/>
      <c r="N16434" s="4"/>
    </row>
    <row r="16435" spans="2:14">
      <c r="B16435" s="59" t="s">
        <v>28901</v>
      </c>
      <c r="C16435" s="7" t="s">
        <v>28902</v>
      </c>
      <c r="I16435" s="64"/>
      <c r="J16435" s="65"/>
      <c r="K16435" s="10"/>
      <c r="L16435" s="21">
        <v>105.55402298850574</v>
      </c>
      <c r="M16435" s="68"/>
      <c r="N16435" s="4"/>
    </row>
    <row r="16436" spans="2:14">
      <c r="B16436" s="59" t="s">
        <v>28903</v>
      </c>
      <c r="C16436" s="7" t="s">
        <v>28904</v>
      </c>
      <c r="I16436" s="64"/>
      <c r="J16436" s="65"/>
      <c r="K16436" s="10"/>
      <c r="L16436" s="21">
        <v>105.55402298850574</v>
      </c>
      <c r="M16436" s="68"/>
      <c r="N16436" s="4"/>
    </row>
    <row r="16437" spans="2:14">
      <c r="B16437" s="59" t="s">
        <v>28905</v>
      </c>
      <c r="C16437" s="7" t="s">
        <v>28906</v>
      </c>
      <c r="I16437" s="64"/>
      <c r="J16437" s="65"/>
      <c r="K16437" s="10"/>
      <c r="L16437" s="21">
        <v>108.09137931034483</v>
      </c>
      <c r="M16437" s="68"/>
      <c r="N16437" s="4"/>
    </row>
    <row r="16438" spans="2:14">
      <c r="B16438" s="59" t="s">
        <v>28907</v>
      </c>
      <c r="C16438" s="7" t="s">
        <v>28908</v>
      </c>
      <c r="I16438" s="64"/>
      <c r="J16438" s="65"/>
      <c r="K16438" s="10"/>
      <c r="L16438" s="21">
        <v>105.55402298850574</v>
      </c>
      <c r="M16438" s="68"/>
      <c r="N16438" s="4"/>
    </row>
    <row r="16439" spans="2:14">
      <c r="B16439" s="59" t="s">
        <v>28909</v>
      </c>
      <c r="C16439" s="7" t="s">
        <v>28910</v>
      </c>
      <c r="I16439" s="64"/>
      <c r="J16439" s="65"/>
      <c r="K16439" s="10"/>
      <c r="L16439" s="21">
        <v>105.55402298850574</v>
      </c>
      <c r="M16439" s="68"/>
      <c r="N16439" s="4"/>
    </row>
    <row r="16440" spans="2:14">
      <c r="B16440" s="59" t="s">
        <v>28911</v>
      </c>
      <c r="C16440" s="7" t="s">
        <v>28912</v>
      </c>
      <c r="I16440" s="64"/>
      <c r="J16440" s="65"/>
      <c r="K16440" s="10"/>
      <c r="L16440" s="21">
        <v>108.09137931034483</v>
      </c>
      <c r="M16440" s="68"/>
      <c r="N16440" s="4"/>
    </row>
    <row r="16441" spans="2:14">
      <c r="B16441" s="59" t="s">
        <v>28913</v>
      </c>
      <c r="C16441" s="7" t="s">
        <v>28914</v>
      </c>
      <c r="I16441" s="64"/>
      <c r="J16441" s="65"/>
      <c r="K16441" s="10"/>
      <c r="L16441" s="21">
        <v>105.55402298850574</v>
      </c>
      <c r="M16441" s="68"/>
      <c r="N16441" s="4"/>
    </row>
    <row r="16442" spans="2:14">
      <c r="B16442" s="59" t="s">
        <v>28915</v>
      </c>
      <c r="C16442" s="7" t="s">
        <v>28916</v>
      </c>
      <c r="I16442" s="64"/>
      <c r="J16442" s="65"/>
      <c r="K16442" s="10"/>
      <c r="L16442" s="21">
        <v>105.55402298850574</v>
      </c>
      <c r="M16442" s="68"/>
      <c r="N16442" s="4"/>
    </row>
    <row r="16443" spans="2:14">
      <c r="B16443" s="59" t="s">
        <v>28917</v>
      </c>
      <c r="C16443" s="7" t="s">
        <v>28918</v>
      </c>
      <c r="I16443" s="64"/>
      <c r="J16443" s="65"/>
      <c r="K16443" s="10"/>
      <c r="L16443" s="21">
        <v>209.58563218390807</v>
      </c>
      <c r="M16443" s="68"/>
      <c r="N16443" s="4"/>
    </row>
    <row r="16444" spans="2:14">
      <c r="B16444" s="59" t="s">
        <v>28919</v>
      </c>
      <c r="C16444" s="7" t="s">
        <v>28920</v>
      </c>
      <c r="I16444" s="64"/>
      <c r="J16444" s="65"/>
      <c r="K16444" s="10"/>
      <c r="L16444" s="21">
        <v>189.2867816091954</v>
      </c>
      <c r="M16444" s="68"/>
      <c r="N16444" s="4"/>
    </row>
    <row r="16445" spans="2:14">
      <c r="B16445" s="59" t="s">
        <v>28921</v>
      </c>
      <c r="C16445" s="7" t="s">
        <v>28922</v>
      </c>
      <c r="I16445" s="64"/>
      <c r="J16445" s="65"/>
      <c r="K16445" s="10"/>
      <c r="L16445" s="21">
        <v>184.71954022988504</v>
      </c>
      <c r="M16445" s="68"/>
      <c r="N16445" s="4"/>
    </row>
    <row r="16446" spans="2:14">
      <c r="B16446" s="59" t="s">
        <v>28923</v>
      </c>
      <c r="C16446" s="7" t="s">
        <v>28924</v>
      </c>
      <c r="I16446" s="64"/>
      <c r="J16446" s="65"/>
      <c r="K16446" s="10"/>
      <c r="L16446" s="21">
        <v>145.6442528735632</v>
      </c>
      <c r="M16446" s="68"/>
      <c r="N16446" s="4"/>
    </row>
    <row r="16447" spans="2:14">
      <c r="B16447" s="59" t="s">
        <v>28925</v>
      </c>
      <c r="C16447" s="7" t="s">
        <v>28926</v>
      </c>
      <c r="I16447" s="64"/>
      <c r="J16447" s="65"/>
      <c r="K16447" s="10"/>
      <c r="L16447" s="21">
        <v>145.6442528735632</v>
      </c>
      <c r="M16447" s="68"/>
      <c r="N16447" s="4"/>
    </row>
    <row r="16448" spans="2:14">
      <c r="B16448" s="59" t="s">
        <v>28927</v>
      </c>
      <c r="C16448" s="7" t="s">
        <v>28928</v>
      </c>
      <c r="I16448" s="64"/>
      <c r="J16448" s="65"/>
      <c r="K16448" s="10"/>
      <c r="L16448" s="21">
        <v>186.74942528735633</v>
      </c>
      <c r="M16448" s="68"/>
      <c r="N16448" s="4"/>
    </row>
    <row r="16449" spans="2:14">
      <c r="B16449" s="59" t="s">
        <v>28929</v>
      </c>
      <c r="C16449" s="7" t="s">
        <v>28930</v>
      </c>
      <c r="I16449" s="64"/>
      <c r="J16449" s="65"/>
      <c r="K16449" s="10"/>
      <c r="L16449" s="21">
        <v>175.58505747126438</v>
      </c>
      <c r="M16449" s="68"/>
      <c r="N16449" s="4"/>
    </row>
    <row r="16450" spans="2:14">
      <c r="B16450" s="59" t="s">
        <v>28931</v>
      </c>
      <c r="C16450" s="7" t="s">
        <v>28932</v>
      </c>
      <c r="I16450" s="64"/>
      <c r="J16450" s="65"/>
      <c r="K16450" s="10"/>
      <c r="L16450" s="21">
        <v>184.71954022988504</v>
      </c>
      <c r="M16450" s="68"/>
      <c r="N16450" s="4"/>
    </row>
    <row r="16451" spans="2:14">
      <c r="B16451" s="59" t="s">
        <v>28933</v>
      </c>
      <c r="C16451" s="7" t="s">
        <v>28934</v>
      </c>
      <c r="I16451" s="64"/>
      <c r="J16451" s="65"/>
      <c r="K16451" s="10"/>
      <c r="L16451" s="21">
        <v>173.55517241379309</v>
      </c>
      <c r="M16451" s="68"/>
      <c r="N16451" s="4"/>
    </row>
    <row r="16452" spans="2:14">
      <c r="B16452" s="59" t="s">
        <v>28935</v>
      </c>
      <c r="C16452" s="7" t="s">
        <v>28936</v>
      </c>
      <c r="I16452" s="64"/>
      <c r="J16452" s="65"/>
      <c r="K16452" s="10"/>
      <c r="L16452" s="21">
        <v>178.12241379310345</v>
      </c>
      <c r="M16452" s="68"/>
      <c r="N16452" s="4"/>
    </row>
    <row r="16453" spans="2:14">
      <c r="B16453" s="59" t="s">
        <v>28937</v>
      </c>
      <c r="C16453" s="7" t="s">
        <v>28938</v>
      </c>
      <c r="I16453" s="64"/>
      <c r="J16453" s="65"/>
      <c r="K16453" s="10"/>
      <c r="L16453" s="21">
        <v>168.98793103448276</v>
      </c>
      <c r="M16453" s="68"/>
      <c r="N16453" s="4"/>
    </row>
    <row r="16454" spans="2:14">
      <c r="B16454" s="59" t="s">
        <v>28939</v>
      </c>
      <c r="C16454" s="7" t="s">
        <v>28940</v>
      </c>
      <c r="I16454" s="64"/>
      <c r="J16454" s="65"/>
      <c r="K16454" s="10"/>
      <c r="L16454" s="21">
        <v>173.55517241379309</v>
      </c>
      <c r="M16454" s="68"/>
      <c r="N16454" s="4"/>
    </row>
    <row r="16455" spans="2:14">
      <c r="B16455" s="59" t="s">
        <v>28941</v>
      </c>
      <c r="C16455" s="7" t="s">
        <v>28942</v>
      </c>
      <c r="I16455" s="64"/>
      <c r="J16455" s="65"/>
      <c r="K16455" s="10"/>
      <c r="L16455" s="21">
        <v>153.25632183908047</v>
      </c>
      <c r="M16455" s="68"/>
      <c r="N16455" s="4"/>
    </row>
    <row r="16456" spans="2:14">
      <c r="B16456" s="59" t="s">
        <v>28943</v>
      </c>
      <c r="C16456" s="7" t="s">
        <v>28944</v>
      </c>
      <c r="I16456" s="64"/>
      <c r="J16456" s="65"/>
      <c r="K16456" s="10"/>
      <c r="L16456" s="21">
        <v>150.71896551724137</v>
      </c>
      <c r="M16456" s="68"/>
      <c r="N16456" s="4"/>
    </row>
    <row r="16457" spans="2:14">
      <c r="B16457" s="59" t="s">
        <v>28945</v>
      </c>
      <c r="C16457" s="7" t="s">
        <v>28946</v>
      </c>
      <c r="I16457" s="64"/>
      <c r="J16457" s="65"/>
      <c r="K16457" s="10"/>
      <c r="L16457" s="21">
        <v>148.68908045977011</v>
      </c>
      <c r="M16457" s="68"/>
      <c r="N16457" s="4"/>
    </row>
    <row r="16458" spans="2:14">
      <c r="B16458" s="59" t="s">
        <v>28947</v>
      </c>
      <c r="C16458" s="7" t="s">
        <v>28948</v>
      </c>
      <c r="I16458" s="64"/>
      <c r="J16458" s="65"/>
      <c r="K16458" s="10"/>
      <c r="L16458" s="21">
        <v>150.71896551724137</v>
      </c>
      <c r="M16458" s="68"/>
      <c r="N16458" s="4"/>
    </row>
    <row r="16459" spans="2:14">
      <c r="B16459" s="59" t="s">
        <v>28949</v>
      </c>
      <c r="C16459" s="7" t="s">
        <v>28950</v>
      </c>
      <c r="I16459" s="64"/>
      <c r="J16459" s="65"/>
      <c r="K16459" s="10"/>
      <c r="L16459" s="21">
        <v>153.25632183908047</v>
      </c>
      <c r="M16459" s="68"/>
      <c r="N16459" s="4"/>
    </row>
    <row r="16460" spans="2:14">
      <c r="B16460" s="59" t="s">
        <v>28951</v>
      </c>
      <c r="C16460" s="7" t="s">
        <v>28952</v>
      </c>
      <c r="I16460" s="64"/>
      <c r="J16460" s="65"/>
      <c r="K16460" s="10"/>
      <c r="L16460" s="21">
        <v>159.85344827586206</v>
      </c>
      <c r="M16460" s="68"/>
      <c r="N16460" s="4"/>
    </row>
    <row r="16461" spans="2:14">
      <c r="B16461" s="59" t="s">
        <v>28953</v>
      </c>
      <c r="C16461" s="7" t="s">
        <v>28954</v>
      </c>
      <c r="I16461" s="64"/>
      <c r="J16461" s="65"/>
      <c r="K16461" s="10"/>
      <c r="L16461" s="21">
        <v>186.74942528735633</v>
      </c>
      <c r="M16461" s="68"/>
      <c r="N16461" s="4"/>
    </row>
    <row r="16462" spans="2:14">
      <c r="B16462" s="59" t="s">
        <v>28955</v>
      </c>
      <c r="C16462" s="7" t="s">
        <v>28956</v>
      </c>
      <c r="I16462" s="64"/>
      <c r="J16462" s="65"/>
      <c r="K16462" s="10"/>
      <c r="L16462" s="21">
        <v>191.31666666666669</v>
      </c>
      <c r="M16462" s="68"/>
      <c r="N16462" s="4"/>
    </row>
    <row r="16463" spans="2:14">
      <c r="B16463" s="59" t="s">
        <v>28957</v>
      </c>
      <c r="C16463" s="7" t="s">
        <v>28958</v>
      </c>
      <c r="I16463" s="64"/>
      <c r="J16463" s="65"/>
      <c r="K16463" s="10"/>
      <c r="L16463" s="21">
        <v>205.01839080459771</v>
      </c>
      <c r="M16463" s="68"/>
      <c r="N16463" s="4"/>
    </row>
    <row r="16464" spans="2:14">
      <c r="B16464" s="59" t="s">
        <v>28959</v>
      </c>
      <c r="C16464" s="7" t="s">
        <v>28960</v>
      </c>
      <c r="I16464" s="64"/>
      <c r="J16464" s="65"/>
      <c r="K16464" s="10"/>
      <c r="L16464" s="21">
        <v>205.01839080459771</v>
      </c>
      <c r="M16464" s="68"/>
      <c r="N16464" s="4"/>
    </row>
    <row r="16465" spans="2:14">
      <c r="B16465" s="59" t="s">
        <v>28961</v>
      </c>
      <c r="C16465" s="7" t="s">
        <v>28962</v>
      </c>
      <c r="I16465" s="64"/>
      <c r="J16465" s="65"/>
      <c r="K16465" s="10"/>
      <c r="L16465" s="21">
        <v>205.01839080459771</v>
      </c>
      <c r="M16465" s="68"/>
      <c r="N16465" s="4"/>
    </row>
    <row r="16466" spans="2:14">
      <c r="B16466" s="59" t="s">
        <v>28963</v>
      </c>
      <c r="C16466" s="7" t="s">
        <v>28964</v>
      </c>
      <c r="I16466" s="64"/>
      <c r="J16466" s="65"/>
      <c r="K16466" s="10"/>
      <c r="L16466" s="21">
        <v>205.01839080459771</v>
      </c>
      <c r="M16466" s="68"/>
      <c r="N16466" s="4"/>
    </row>
    <row r="16467" spans="2:14">
      <c r="B16467" s="59" t="s">
        <v>28965</v>
      </c>
      <c r="C16467" s="7" t="s">
        <v>28966</v>
      </c>
      <c r="I16467" s="64"/>
      <c r="J16467" s="65"/>
      <c r="K16467" s="10"/>
      <c r="L16467" s="21">
        <v>205.01839080459771</v>
      </c>
      <c r="M16467" s="68"/>
      <c r="N16467" s="4"/>
    </row>
    <row r="16468" spans="2:14">
      <c r="B16468" s="59" t="s">
        <v>28967</v>
      </c>
      <c r="C16468" s="7" t="s">
        <v>28967</v>
      </c>
      <c r="I16468" s="64"/>
      <c r="J16468" s="65"/>
      <c r="K16468" s="10"/>
      <c r="L16468" s="21">
        <v>205.01839080459771</v>
      </c>
      <c r="M16468" s="68"/>
      <c r="N16468" s="4"/>
    </row>
    <row r="16469" spans="2:14">
      <c r="B16469" s="59" t="s">
        <v>28968</v>
      </c>
      <c r="C16469" s="7" t="s">
        <v>28968</v>
      </c>
      <c r="I16469" s="64"/>
      <c r="J16469" s="65"/>
      <c r="K16469" s="10"/>
      <c r="L16469" s="21">
        <v>205.01839080459771</v>
      </c>
      <c r="M16469" s="68"/>
      <c r="N16469" s="4"/>
    </row>
    <row r="16470" spans="2:14">
      <c r="B16470" s="59" t="s">
        <v>28969</v>
      </c>
      <c r="C16470" s="7" t="s">
        <v>28970</v>
      </c>
      <c r="I16470" s="64"/>
      <c r="J16470" s="65"/>
      <c r="K16470" s="10"/>
      <c r="L16470" s="21">
        <v>205.01839080459771</v>
      </c>
      <c r="M16470" s="68"/>
      <c r="N16470" s="4"/>
    </row>
    <row r="16471" spans="2:14">
      <c r="B16471" s="59" t="s">
        <v>28971</v>
      </c>
      <c r="C16471" s="7" t="s">
        <v>28972</v>
      </c>
      <c r="I16471" s="64"/>
      <c r="J16471" s="65"/>
      <c r="K16471" s="10"/>
      <c r="L16471" s="21">
        <v>205.01839080459771</v>
      </c>
      <c r="M16471" s="68"/>
      <c r="N16471" s="4"/>
    </row>
    <row r="16472" spans="2:14">
      <c r="B16472" s="59" t="s">
        <v>28973</v>
      </c>
      <c r="C16472" s="7" t="s">
        <v>28974</v>
      </c>
      <c r="I16472" s="64"/>
      <c r="J16472" s="65"/>
      <c r="K16472" s="10"/>
      <c r="L16472" s="21">
        <v>218.21264367816093</v>
      </c>
      <c r="M16472" s="68"/>
      <c r="N16472" s="4"/>
    </row>
    <row r="16473" spans="2:14">
      <c r="B16473" s="59" t="s">
        <v>28975</v>
      </c>
      <c r="C16473" s="7" t="s">
        <v>28976</v>
      </c>
      <c r="I16473" s="64"/>
      <c r="J16473" s="65"/>
      <c r="K16473" s="10"/>
      <c r="L16473" s="21">
        <v>205.01839080459771</v>
      </c>
      <c r="M16473" s="68"/>
      <c r="N16473" s="4"/>
    </row>
    <row r="16474" spans="2:14">
      <c r="B16474" s="59" t="s">
        <v>28977</v>
      </c>
      <c r="C16474" s="7" t="s">
        <v>28978</v>
      </c>
      <c r="I16474" s="64"/>
      <c r="J16474" s="65"/>
      <c r="K16474" s="10"/>
      <c r="L16474" s="21">
        <v>205.01839080459771</v>
      </c>
      <c r="M16474" s="68"/>
      <c r="N16474" s="4"/>
    </row>
    <row r="16475" spans="2:14">
      <c r="B16475" s="59" t="s">
        <v>28979</v>
      </c>
      <c r="C16475" s="7" t="s">
        <v>28980</v>
      </c>
      <c r="I16475" s="64"/>
      <c r="J16475" s="65"/>
      <c r="K16475" s="10"/>
      <c r="L16475" s="21">
        <v>205.01839080459771</v>
      </c>
      <c r="M16475" s="68"/>
      <c r="N16475" s="4"/>
    </row>
    <row r="16476" spans="2:14">
      <c r="B16476" s="59" t="s">
        <v>28981</v>
      </c>
      <c r="C16476" s="7" t="s">
        <v>28982</v>
      </c>
      <c r="I16476" s="64"/>
      <c r="J16476" s="65"/>
      <c r="K16476" s="10"/>
      <c r="L16476" s="21">
        <v>205.01839080459771</v>
      </c>
      <c r="M16476" s="68"/>
      <c r="N16476" s="4"/>
    </row>
    <row r="16477" spans="2:14">
      <c r="B16477" s="59" t="s">
        <v>28983</v>
      </c>
      <c r="C16477" s="7" t="s">
        <v>28984</v>
      </c>
      <c r="I16477" s="64"/>
      <c r="J16477" s="65"/>
      <c r="K16477" s="10"/>
      <c r="L16477" s="21">
        <v>205.01839080459771</v>
      </c>
      <c r="M16477" s="68"/>
      <c r="N16477" s="4"/>
    </row>
    <row r="16478" spans="2:14">
      <c r="B16478" s="59" t="s">
        <v>28985</v>
      </c>
      <c r="C16478" s="7" t="s">
        <v>28986</v>
      </c>
      <c r="I16478" s="64"/>
      <c r="J16478" s="65"/>
      <c r="K16478" s="10"/>
      <c r="L16478" s="21">
        <v>205.01839080459771</v>
      </c>
      <c r="M16478" s="68"/>
      <c r="N16478" s="4"/>
    </row>
    <row r="16479" spans="2:14">
      <c r="B16479" s="59" t="s">
        <v>28987</v>
      </c>
      <c r="C16479" s="7" t="s">
        <v>28988</v>
      </c>
      <c r="I16479" s="64"/>
      <c r="J16479" s="65"/>
      <c r="K16479" s="10"/>
      <c r="L16479" s="21">
        <v>205.01839080459771</v>
      </c>
      <c r="M16479" s="68"/>
      <c r="N16479" s="4"/>
    </row>
    <row r="16480" spans="2:14">
      <c r="B16480" s="59" t="s">
        <v>28989</v>
      </c>
      <c r="C16480" s="7" t="s">
        <v>28990</v>
      </c>
      <c r="I16480" s="64"/>
      <c r="J16480" s="65"/>
      <c r="K16480" s="10"/>
      <c r="L16480" s="21">
        <v>267.94482758620688</v>
      </c>
      <c r="M16480" s="68"/>
      <c r="N16480" s="4"/>
    </row>
    <row r="16481" spans="2:14">
      <c r="B16481" s="59" t="s">
        <v>28991</v>
      </c>
      <c r="C16481" s="7" t="s">
        <v>28992</v>
      </c>
      <c r="I16481" s="64"/>
      <c r="J16481" s="65"/>
      <c r="K16481" s="10"/>
      <c r="L16481" s="21">
        <v>200.45114942528738</v>
      </c>
      <c r="M16481" s="68"/>
      <c r="N16481" s="4"/>
    </row>
    <row r="16482" spans="2:14">
      <c r="B16482" s="59" t="s">
        <v>28993</v>
      </c>
      <c r="C16482" s="7" t="s">
        <v>28992</v>
      </c>
      <c r="I16482" s="64"/>
      <c r="J16482" s="65"/>
      <c r="K16482" s="10"/>
      <c r="L16482" s="21">
        <v>238.51149425287355</v>
      </c>
      <c r="M16482" s="68"/>
      <c r="N16482" s="4"/>
    </row>
    <row r="16483" spans="2:14">
      <c r="B16483" s="59" t="s">
        <v>28994</v>
      </c>
      <c r="C16483" s="7" t="s">
        <v>28995</v>
      </c>
      <c r="I16483" s="64"/>
      <c r="J16483" s="65"/>
      <c r="K16483" s="10"/>
      <c r="L16483" s="21">
        <v>178.12241379310345</v>
      </c>
      <c r="M16483" s="68"/>
      <c r="N16483" s="4"/>
    </row>
    <row r="16484" spans="2:14">
      <c r="B16484" s="59" t="s">
        <v>28996</v>
      </c>
      <c r="C16484" s="7" t="s">
        <v>28997</v>
      </c>
      <c r="I16484" s="64"/>
      <c r="J16484" s="65"/>
      <c r="K16484" s="10"/>
      <c r="L16484" s="21">
        <v>211.61551724137931</v>
      </c>
      <c r="M16484" s="68"/>
      <c r="N16484" s="4"/>
    </row>
    <row r="16485" spans="2:14">
      <c r="B16485" s="59" t="s">
        <v>28998</v>
      </c>
      <c r="C16485" s="7" t="s">
        <v>28999</v>
      </c>
      <c r="I16485" s="64"/>
      <c r="J16485" s="65"/>
      <c r="K16485" s="10"/>
      <c r="L16485" s="21">
        <v>189.2867816091954</v>
      </c>
      <c r="M16485" s="68"/>
      <c r="N16485" s="4"/>
    </row>
    <row r="16486" spans="2:14">
      <c r="B16486" s="59" t="s">
        <v>29000</v>
      </c>
      <c r="C16486" s="7" t="s">
        <v>29001</v>
      </c>
      <c r="I16486" s="64"/>
      <c r="J16486" s="65"/>
      <c r="K16486" s="10"/>
      <c r="L16486" s="21">
        <v>159.85344827586206</v>
      </c>
      <c r="M16486" s="68"/>
      <c r="N16486" s="4"/>
    </row>
    <row r="16487" spans="2:14">
      <c r="B16487" s="59" t="s">
        <v>29002</v>
      </c>
      <c r="C16487" s="7" t="s">
        <v>29003</v>
      </c>
      <c r="I16487" s="64"/>
      <c r="J16487" s="65"/>
      <c r="K16487" s="10"/>
      <c r="L16487" s="21">
        <v>198.42126436781609</v>
      </c>
      <c r="M16487" s="68"/>
      <c r="N16487" s="4"/>
    </row>
    <row r="16488" spans="2:14">
      <c r="B16488" s="59" t="s">
        <v>29004</v>
      </c>
      <c r="C16488" s="7" t="s">
        <v>29005</v>
      </c>
      <c r="I16488" s="64"/>
      <c r="J16488" s="65"/>
      <c r="K16488" s="10"/>
      <c r="L16488" s="21">
        <v>180.15229885057471</v>
      </c>
      <c r="M16488" s="68"/>
      <c r="N16488" s="4"/>
    </row>
    <row r="16489" spans="2:14">
      <c r="B16489" s="59" t="s">
        <v>29006</v>
      </c>
      <c r="C16489" s="7" t="s">
        <v>29007</v>
      </c>
      <c r="I16489" s="64"/>
      <c r="J16489" s="65"/>
      <c r="K16489" s="10"/>
      <c r="L16489" s="21">
        <v>157.8235632183908</v>
      </c>
      <c r="M16489" s="68"/>
      <c r="N16489" s="4"/>
    </row>
    <row r="16490" spans="2:14">
      <c r="B16490" s="59" t="s">
        <v>29008</v>
      </c>
      <c r="C16490" s="7" t="s">
        <v>29009</v>
      </c>
      <c r="I16490" s="64"/>
      <c r="J16490" s="65"/>
      <c r="K16490" s="10"/>
      <c r="L16490" s="21">
        <v>157.8235632183908</v>
      </c>
      <c r="M16490" s="68"/>
      <c r="N16490" s="4"/>
    </row>
    <row r="16491" spans="2:14">
      <c r="B16491" s="59" t="s">
        <v>29010</v>
      </c>
      <c r="C16491" s="7" t="s">
        <v>29011</v>
      </c>
      <c r="I16491" s="64"/>
      <c r="J16491" s="65"/>
      <c r="K16491" s="10"/>
      <c r="L16491" s="21">
        <v>162.39080459770116</v>
      </c>
      <c r="M16491" s="68"/>
      <c r="N16491" s="4"/>
    </row>
    <row r="16492" spans="2:14">
      <c r="B16492" s="59" t="s">
        <v>29012</v>
      </c>
      <c r="C16492" s="7" t="s">
        <v>29013</v>
      </c>
      <c r="I16492" s="64"/>
      <c r="J16492" s="65"/>
      <c r="K16492" s="10"/>
      <c r="L16492" s="21">
        <v>171.01781609195405</v>
      </c>
      <c r="M16492" s="68"/>
      <c r="N16492" s="4"/>
    </row>
    <row r="16493" spans="2:14">
      <c r="B16493" s="59" t="s">
        <v>29014</v>
      </c>
      <c r="C16493" s="7" t="s">
        <v>29015</v>
      </c>
      <c r="I16493" s="64"/>
      <c r="J16493" s="65"/>
      <c r="K16493" s="10"/>
      <c r="L16493" s="21">
        <v>182.182183908046</v>
      </c>
      <c r="M16493" s="68"/>
      <c r="N16493" s="4"/>
    </row>
    <row r="16494" spans="2:14">
      <c r="B16494" s="59" t="s">
        <v>29016</v>
      </c>
      <c r="C16494" s="7" t="s">
        <v>29017</v>
      </c>
      <c r="I16494" s="64"/>
      <c r="J16494" s="65"/>
      <c r="K16494" s="10"/>
      <c r="L16494" s="21">
        <v>238.51149425287355</v>
      </c>
      <c r="M16494" s="68"/>
      <c r="N16494" s="4"/>
    </row>
    <row r="16495" spans="2:14">
      <c r="B16495" s="59" t="s">
        <v>29018</v>
      </c>
      <c r="C16495" s="7" t="s">
        <v>29019</v>
      </c>
      <c r="I16495" s="64"/>
      <c r="J16495" s="65"/>
      <c r="K16495" s="10"/>
      <c r="L16495" s="21">
        <v>236.48160919540231</v>
      </c>
      <c r="M16495" s="68"/>
      <c r="N16495" s="4"/>
    </row>
    <row r="16496" spans="2:14">
      <c r="B16496" s="59" t="s">
        <v>29020</v>
      </c>
      <c r="C16496" s="7" t="s">
        <v>29021</v>
      </c>
      <c r="I16496" s="64"/>
      <c r="J16496" s="65"/>
      <c r="K16496" s="10"/>
      <c r="L16496" s="21">
        <v>236.48160919540231</v>
      </c>
      <c r="M16496" s="68"/>
      <c r="N16496" s="4"/>
    </row>
    <row r="16497" spans="2:14">
      <c r="B16497" s="59" t="s">
        <v>29022</v>
      </c>
      <c r="C16497" s="7" t="s">
        <v>29023</v>
      </c>
      <c r="I16497" s="64"/>
      <c r="J16497" s="65"/>
      <c r="K16497" s="10"/>
      <c r="L16497" s="21">
        <v>236.48160919540231</v>
      </c>
      <c r="M16497" s="68"/>
      <c r="N16497" s="4"/>
    </row>
    <row r="16498" spans="2:14">
      <c r="B16498" s="59" t="s">
        <v>29024</v>
      </c>
      <c r="C16498" s="7" t="s">
        <v>29025</v>
      </c>
      <c r="I16498" s="64"/>
      <c r="J16498" s="65"/>
      <c r="K16498" s="10"/>
      <c r="L16498" s="21">
        <v>236.48160919540231</v>
      </c>
      <c r="M16498" s="68"/>
      <c r="N16498" s="4"/>
    </row>
    <row r="16499" spans="2:14">
      <c r="B16499" s="59" t="s">
        <v>29026</v>
      </c>
      <c r="C16499" s="7" t="s">
        <v>29026</v>
      </c>
      <c r="I16499" s="64"/>
      <c r="J16499" s="65"/>
      <c r="K16499" s="10"/>
      <c r="L16499" s="21">
        <v>236.48160919540231</v>
      </c>
      <c r="M16499" s="68"/>
      <c r="N16499" s="4"/>
    </row>
    <row r="16500" spans="2:14">
      <c r="B16500" s="59" t="s">
        <v>29027</v>
      </c>
      <c r="C16500" s="7" t="s">
        <v>29028</v>
      </c>
      <c r="I16500" s="64"/>
      <c r="J16500" s="65"/>
      <c r="K16500" s="10"/>
      <c r="L16500" s="21">
        <v>227.34712643678162</v>
      </c>
      <c r="M16500" s="68"/>
      <c r="N16500" s="4"/>
    </row>
    <row r="16501" spans="2:14">
      <c r="B16501" s="59" t="s">
        <v>29029</v>
      </c>
      <c r="C16501" s="7" t="s">
        <v>29030</v>
      </c>
      <c r="I16501" s="64"/>
      <c r="J16501" s="65"/>
      <c r="K16501" s="10"/>
      <c r="L16501" s="21">
        <v>236.48160919540231</v>
      </c>
      <c r="M16501" s="68"/>
      <c r="N16501" s="4"/>
    </row>
    <row r="16502" spans="2:14">
      <c r="B16502" s="59" t="s">
        <v>29031</v>
      </c>
      <c r="C16502" s="7" t="s">
        <v>29032</v>
      </c>
      <c r="I16502" s="64"/>
      <c r="J16502" s="65"/>
      <c r="K16502" s="10"/>
      <c r="L16502" s="21">
        <v>236.48160919540231</v>
      </c>
      <c r="M16502" s="68"/>
      <c r="N16502" s="4"/>
    </row>
    <row r="16503" spans="2:14">
      <c r="B16503" s="59" t="s">
        <v>29033</v>
      </c>
      <c r="C16503" s="7" t="s">
        <v>29034</v>
      </c>
      <c r="I16503" s="64"/>
      <c r="J16503" s="65"/>
      <c r="K16503" s="10"/>
      <c r="L16503" s="21">
        <v>227.34712643678162</v>
      </c>
      <c r="M16503" s="68"/>
      <c r="N16503" s="4"/>
    </row>
    <row r="16504" spans="2:14">
      <c r="B16504" s="59" t="s">
        <v>29035</v>
      </c>
      <c r="C16504" s="7" t="s">
        <v>29036</v>
      </c>
      <c r="I16504" s="64"/>
      <c r="J16504" s="65"/>
      <c r="K16504" s="10"/>
      <c r="L16504" s="21">
        <v>535.38218390804604</v>
      </c>
      <c r="M16504" s="68"/>
      <c r="N16504" s="4"/>
    </row>
    <row r="16505" spans="2:14">
      <c r="B16505" s="59" t="s">
        <v>29037</v>
      </c>
      <c r="C16505" s="7" t="s">
        <v>29038</v>
      </c>
      <c r="I16505" s="64"/>
      <c r="J16505" s="65"/>
      <c r="K16505" s="10"/>
      <c r="L16505" s="21">
        <v>236.48160919540231</v>
      </c>
      <c r="M16505" s="68"/>
      <c r="N16505" s="4"/>
    </row>
    <row r="16506" spans="2:14">
      <c r="B16506" s="59" t="s">
        <v>29039</v>
      </c>
      <c r="C16506" s="7" t="s">
        <v>29040</v>
      </c>
      <c r="I16506" s="64"/>
      <c r="J16506" s="65"/>
      <c r="K16506" s="10"/>
      <c r="L16506" s="21">
        <v>236.48160919540231</v>
      </c>
      <c r="M16506" s="68"/>
      <c r="N16506" s="4"/>
    </row>
    <row r="16507" spans="2:14">
      <c r="B16507" s="59" t="s">
        <v>29041</v>
      </c>
      <c r="C16507" s="7" t="s">
        <v>29042</v>
      </c>
      <c r="I16507" s="64"/>
      <c r="J16507" s="65"/>
      <c r="K16507" s="10"/>
      <c r="L16507" s="21">
        <v>535.38218390804604</v>
      </c>
      <c r="M16507" s="68"/>
      <c r="N16507" s="4"/>
    </row>
    <row r="16508" spans="2:14">
      <c r="B16508" s="59" t="s">
        <v>29043</v>
      </c>
      <c r="C16508" s="7" t="s">
        <v>29044</v>
      </c>
      <c r="I16508" s="64"/>
      <c r="J16508" s="65"/>
      <c r="K16508" s="10"/>
      <c r="L16508" s="21">
        <v>236.48160919540231</v>
      </c>
      <c r="M16508" s="68"/>
      <c r="N16508" s="4"/>
    </row>
    <row r="16509" spans="2:14">
      <c r="B16509" s="59" t="s">
        <v>29045</v>
      </c>
      <c r="C16509" s="7" t="s">
        <v>29046</v>
      </c>
      <c r="I16509" s="64"/>
      <c r="J16509" s="65"/>
      <c r="K16509" s="10"/>
      <c r="L16509" s="21">
        <v>236.48160919540231</v>
      </c>
      <c r="M16509" s="68"/>
      <c r="N16509" s="4"/>
    </row>
    <row r="16510" spans="2:14">
      <c r="B16510" s="59" t="s">
        <v>29047</v>
      </c>
      <c r="C16510" s="7" t="s">
        <v>29048</v>
      </c>
      <c r="I16510" s="64"/>
      <c r="J16510" s="65"/>
      <c r="K16510" s="10"/>
      <c r="L16510" s="21">
        <v>236.48160919540231</v>
      </c>
      <c r="M16510" s="68"/>
      <c r="N16510" s="4"/>
    </row>
    <row r="16511" spans="2:14">
      <c r="B16511" s="59" t="s">
        <v>29049</v>
      </c>
      <c r="C16511" s="7" t="s">
        <v>29050</v>
      </c>
      <c r="I16511" s="64"/>
      <c r="J16511" s="65"/>
      <c r="K16511" s="10"/>
      <c r="L16511" s="21">
        <v>236.48160919540231</v>
      </c>
      <c r="M16511" s="68"/>
      <c r="N16511" s="4"/>
    </row>
    <row r="16512" spans="2:14">
      <c r="B16512" s="59" t="s">
        <v>29051</v>
      </c>
      <c r="C16512" s="7" t="s">
        <v>29052</v>
      </c>
      <c r="I16512" s="64"/>
      <c r="J16512" s="65"/>
      <c r="K16512" s="10"/>
      <c r="L16512" s="21">
        <v>333.40862068965515</v>
      </c>
      <c r="M16512" s="68"/>
      <c r="N16512" s="4"/>
    </row>
    <row r="16513" spans="2:14">
      <c r="B16513" s="59" t="s">
        <v>29053</v>
      </c>
      <c r="C16513" s="7" t="s">
        <v>29054</v>
      </c>
      <c r="I16513" s="64"/>
      <c r="J16513" s="65"/>
      <c r="K16513" s="10"/>
      <c r="L16513" s="21">
        <v>310.57241379310341</v>
      </c>
      <c r="M16513" s="68"/>
      <c r="N16513" s="4"/>
    </row>
    <row r="16514" spans="2:14">
      <c r="B16514" s="59" t="s">
        <v>29055</v>
      </c>
      <c r="C16514" s="7" t="s">
        <v>29056</v>
      </c>
      <c r="I16514" s="64"/>
      <c r="J16514" s="65"/>
      <c r="K16514" s="10"/>
      <c r="L16514" s="21">
        <v>294.84080459770115</v>
      </c>
      <c r="M16514" s="68"/>
      <c r="N16514" s="4"/>
    </row>
    <row r="16515" spans="2:14">
      <c r="B16515" s="59" t="s">
        <v>29057</v>
      </c>
      <c r="C16515" s="7" t="s">
        <v>29058</v>
      </c>
      <c r="I16515" s="64"/>
      <c r="J16515" s="65"/>
      <c r="K16515" s="10"/>
      <c r="L16515" s="21">
        <v>277.0793103448276</v>
      </c>
      <c r="M16515" s="68"/>
      <c r="N16515" s="4"/>
    </row>
    <row r="16516" spans="2:14">
      <c r="B16516" s="59" t="s">
        <v>29059</v>
      </c>
      <c r="C16516" s="7" t="s">
        <v>29060</v>
      </c>
      <c r="I16516" s="64"/>
      <c r="J16516" s="65"/>
      <c r="K16516" s="10"/>
      <c r="L16516" s="21">
        <v>263.37758620689652</v>
      </c>
      <c r="M16516" s="68"/>
      <c r="N16516" s="4"/>
    </row>
    <row r="16517" spans="2:14">
      <c r="B16517" s="59" t="s">
        <v>29061</v>
      </c>
      <c r="C16517" s="7" t="s">
        <v>29062</v>
      </c>
      <c r="I16517" s="64"/>
      <c r="J16517" s="65"/>
      <c r="K16517" s="10"/>
      <c r="L16517" s="21">
        <v>254.24310344827586</v>
      </c>
      <c r="M16517" s="68"/>
      <c r="N16517" s="4"/>
    </row>
    <row r="16518" spans="2:14">
      <c r="B16518" s="59" t="s">
        <v>29063</v>
      </c>
      <c r="C16518" s="7" t="s">
        <v>29064</v>
      </c>
      <c r="I16518" s="64"/>
      <c r="J16518" s="65"/>
      <c r="K16518" s="10"/>
      <c r="L16518" s="21">
        <v>247.64597701149424</v>
      </c>
      <c r="M16518" s="68"/>
      <c r="N16518" s="4"/>
    </row>
    <row r="16519" spans="2:14">
      <c r="B16519" s="59" t="s">
        <v>29065</v>
      </c>
      <c r="C16519" s="7" t="s">
        <v>29066</v>
      </c>
      <c r="I16519" s="64"/>
      <c r="J16519" s="65"/>
      <c r="K16519" s="10"/>
      <c r="L16519" s="21">
        <v>245.61609195402301</v>
      </c>
      <c r="M16519" s="68"/>
      <c r="N16519" s="4"/>
    </row>
    <row r="16520" spans="2:14">
      <c r="B16520" s="59" t="s">
        <v>29067</v>
      </c>
      <c r="C16520" s="7" t="s">
        <v>29068</v>
      </c>
      <c r="I16520" s="64"/>
      <c r="J16520" s="65"/>
      <c r="K16520" s="10"/>
      <c r="L16520" s="21">
        <v>254.24310344827586</v>
      </c>
      <c r="M16520" s="68"/>
      <c r="N16520" s="4"/>
    </row>
    <row r="16521" spans="2:14">
      <c r="B16521" s="59" t="s">
        <v>29069</v>
      </c>
      <c r="C16521" s="7" t="s">
        <v>29070</v>
      </c>
      <c r="I16521" s="64"/>
      <c r="J16521" s="65"/>
      <c r="K16521" s="10"/>
      <c r="L16521" s="21">
        <v>245.61609195402301</v>
      </c>
      <c r="M16521" s="68"/>
      <c r="N16521" s="4"/>
    </row>
    <row r="16522" spans="2:14">
      <c r="B16522" s="59" t="s">
        <v>29071</v>
      </c>
      <c r="C16522" s="7" t="s">
        <v>29072</v>
      </c>
      <c r="I16522" s="64"/>
      <c r="J16522" s="65"/>
      <c r="K16522" s="10"/>
      <c r="L16522" s="21">
        <v>233.94425287356322</v>
      </c>
      <c r="M16522" s="68"/>
      <c r="N16522" s="4"/>
    </row>
    <row r="16523" spans="2:14">
      <c r="B16523" s="59" t="s">
        <v>29073</v>
      </c>
      <c r="C16523" s="7" t="s">
        <v>29074</v>
      </c>
      <c r="I16523" s="64"/>
      <c r="J16523" s="65"/>
      <c r="K16523" s="10"/>
      <c r="L16523" s="21">
        <v>269.97471264367817</v>
      </c>
      <c r="M16523" s="68"/>
      <c r="N16523" s="4"/>
    </row>
    <row r="16524" spans="2:14">
      <c r="B16524" s="59" t="s">
        <v>29075</v>
      </c>
      <c r="C16524" s="7" t="s">
        <v>29076</v>
      </c>
      <c r="I16524" s="64"/>
      <c r="J16524" s="65"/>
      <c r="K16524" s="10"/>
      <c r="L16524" s="21">
        <v>245.61609195402301</v>
      </c>
      <c r="M16524" s="68"/>
      <c r="N16524" s="4"/>
    </row>
    <row r="16525" spans="2:14">
      <c r="B16525" s="59" t="s">
        <v>29077</v>
      </c>
      <c r="C16525" s="7" t="s">
        <v>29078</v>
      </c>
      <c r="I16525" s="64"/>
      <c r="J16525" s="65"/>
      <c r="K16525" s="10"/>
      <c r="L16525" s="21">
        <v>274.54195402298853</v>
      </c>
      <c r="M16525" s="68"/>
      <c r="N16525" s="4"/>
    </row>
    <row r="16526" spans="2:14">
      <c r="B16526" s="59" t="s">
        <v>29079</v>
      </c>
      <c r="C16526" s="7" t="s">
        <v>29080</v>
      </c>
      <c r="I16526" s="64"/>
      <c r="J16526" s="65"/>
      <c r="K16526" s="10"/>
      <c r="L16526" s="21">
        <v>288.24367816091956</v>
      </c>
      <c r="M16526" s="68"/>
      <c r="N16526" s="4"/>
    </row>
    <row r="16527" spans="2:14">
      <c r="B16527" s="59" t="s">
        <v>29081</v>
      </c>
      <c r="C16527" s="7" t="s">
        <v>29082</v>
      </c>
      <c r="I16527" s="64"/>
      <c r="J16527" s="65"/>
      <c r="K16527" s="10"/>
      <c r="L16527" s="21">
        <v>349.14022988505747</v>
      </c>
      <c r="M16527" s="68"/>
      <c r="N16527" s="4"/>
    </row>
    <row r="16528" spans="2:14">
      <c r="B16528" s="59" t="s">
        <v>29083</v>
      </c>
      <c r="C16528" s="7" t="s">
        <v>29084</v>
      </c>
      <c r="I16528" s="64"/>
      <c r="J16528" s="65"/>
      <c r="K16528" s="10"/>
      <c r="L16528" s="21">
        <v>308.54252873563223</v>
      </c>
      <c r="M16528" s="68"/>
      <c r="N16528" s="4"/>
    </row>
    <row r="16529" spans="2:14">
      <c r="B16529" s="59" t="s">
        <v>29085</v>
      </c>
      <c r="C16529" s="7" t="s">
        <v>29086</v>
      </c>
      <c r="I16529" s="64"/>
      <c r="J16529" s="65"/>
      <c r="K16529" s="10"/>
      <c r="L16529" s="21">
        <v>308.54252873563223</v>
      </c>
      <c r="M16529" s="68"/>
      <c r="N16529" s="4"/>
    </row>
    <row r="16530" spans="2:14">
      <c r="B16530" s="59" t="s">
        <v>29087</v>
      </c>
      <c r="C16530" s="7" t="s">
        <v>29088</v>
      </c>
      <c r="I16530" s="64"/>
      <c r="J16530" s="65"/>
      <c r="K16530" s="10"/>
      <c r="L16530" s="21">
        <v>308.54252873563223</v>
      </c>
      <c r="M16530" s="68"/>
      <c r="N16530" s="4"/>
    </row>
    <row r="16531" spans="2:14">
      <c r="B16531" s="59" t="s">
        <v>29089</v>
      </c>
      <c r="C16531" s="7" t="s">
        <v>29089</v>
      </c>
      <c r="I16531" s="64"/>
      <c r="J16531" s="65"/>
      <c r="K16531" s="10"/>
      <c r="L16531" s="21">
        <v>308.54252873563223</v>
      </c>
      <c r="M16531" s="68"/>
      <c r="N16531" s="4"/>
    </row>
    <row r="16532" spans="2:14">
      <c r="B16532" s="59" t="s">
        <v>29090</v>
      </c>
      <c r="C16532" s="7" t="s">
        <v>29091</v>
      </c>
      <c r="I16532" s="64"/>
      <c r="J16532" s="65"/>
      <c r="K16532" s="10"/>
      <c r="L16532" s="21">
        <v>308.54252873563223</v>
      </c>
      <c r="M16532" s="68"/>
      <c r="N16532" s="4"/>
    </row>
    <row r="16533" spans="2:14">
      <c r="B16533" s="59" t="s">
        <v>29092</v>
      </c>
      <c r="C16533" s="7" t="s">
        <v>29093</v>
      </c>
      <c r="I16533" s="64"/>
      <c r="J16533" s="65"/>
      <c r="K16533" s="10"/>
      <c r="L16533" s="21">
        <v>360.30459770114942</v>
      </c>
      <c r="M16533" s="68"/>
      <c r="N16533" s="4"/>
    </row>
    <row r="16534" spans="2:14">
      <c r="B16534" s="59" t="s">
        <v>29094</v>
      </c>
      <c r="C16534" s="7" t="s">
        <v>29095</v>
      </c>
      <c r="I16534" s="64"/>
      <c r="J16534" s="65"/>
      <c r="K16534" s="10"/>
      <c r="L16534" s="21">
        <v>308.54252873563223</v>
      </c>
      <c r="M16534" s="68"/>
      <c r="N16534" s="4"/>
    </row>
    <row r="16535" spans="2:14">
      <c r="B16535" s="59" t="s">
        <v>29096</v>
      </c>
      <c r="C16535" s="7" t="s">
        <v>29097</v>
      </c>
      <c r="I16535" s="64"/>
      <c r="J16535" s="65"/>
      <c r="K16535" s="10"/>
      <c r="L16535" s="21">
        <v>351.17011494252876</v>
      </c>
      <c r="M16535" s="68"/>
      <c r="N16535" s="4"/>
    </row>
    <row r="16536" spans="2:14">
      <c r="B16536" s="59" t="s">
        <v>29098</v>
      </c>
      <c r="C16536" s="7" t="s">
        <v>29099</v>
      </c>
      <c r="I16536" s="64"/>
      <c r="J16536" s="65"/>
      <c r="K16536" s="10"/>
      <c r="L16536" s="21">
        <v>337.97586206896551</v>
      </c>
      <c r="M16536" s="68"/>
      <c r="N16536" s="4"/>
    </row>
    <row r="16537" spans="2:14">
      <c r="B16537" s="59" t="s">
        <v>29100</v>
      </c>
      <c r="C16537" s="7" t="s">
        <v>29101</v>
      </c>
      <c r="I16537" s="64"/>
      <c r="J16537" s="65"/>
      <c r="K16537" s="10"/>
      <c r="L16537" s="21">
        <v>308.54252873563223</v>
      </c>
      <c r="M16537" s="68"/>
      <c r="N16537" s="4"/>
    </row>
    <row r="16538" spans="2:14">
      <c r="B16538" s="59" t="s">
        <v>29102</v>
      </c>
      <c r="C16538" s="7" t="s">
        <v>29103</v>
      </c>
      <c r="I16538" s="64"/>
      <c r="J16538" s="65"/>
      <c r="K16538" s="10"/>
      <c r="L16538" s="21">
        <v>351.17011494252876</v>
      </c>
      <c r="M16538" s="68"/>
      <c r="N16538" s="4"/>
    </row>
    <row r="16539" spans="2:14">
      <c r="B16539" s="59" t="s">
        <v>29104</v>
      </c>
      <c r="C16539" s="7" t="s">
        <v>29105</v>
      </c>
      <c r="I16539" s="64"/>
      <c r="J16539" s="65"/>
      <c r="K16539" s="10"/>
      <c r="L16539" s="21">
        <v>308.54252873563223</v>
      </c>
      <c r="M16539" s="68"/>
      <c r="N16539" s="4"/>
    </row>
    <row r="16540" spans="2:14">
      <c r="B16540" s="59" t="s">
        <v>29106</v>
      </c>
      <c r="C16540" s="7" t="s">
        <v>29107</v>
      </c>
      <c r="I16540" s="64"/>
      <c r="J16540" s="65"/>
      <c r="K16540" s="10"/>
      <c r="L16540" s="21">
        <v>337.97586206896551</v>
      </c>
      <c r="M16540" s="68"/>
      <c r="N16540" s="4"/>
    </row>
    <row r="16541" spans="2:14">
      <c r="B16541" s="59" t="s">
        <v>29108</v>
      </c>
      <c r="C16541" s="7" t="s">
        <v>29109</v>
      </c>
      <c r="I16541" s="64"/>
      <c r="J16541" s="65"/>
      <c r="K16541" s="10"/>
      <c r="L16541" s="21">
        <v>623.17471264367816</v>
      </c>
      <c r="M16541" s="68"/>
      <c r="N16541" s="4"/>
    </row>
    <row r="16542" spans="2:14">
      <c r="B16542" s="59" t="s">
        <v>29110</v>
      </c>
      <c r="C16542" s="7" t="s">
        <v>29111</v>
      </c>
      <c r="I16542" s="64"/>
      <c r="J16542" s="65"/>
      <c r="K16542" s="10"/>
      <c r="L16542" s="21">
        <v>308.54252873563223</v>
      </c>
      <c r="M16542" s="68"/>
      <c r="N16542" s="4"/>
    </row>
    <row r="16543" spans="2:14">
      <c r="B16543" s="59" t="s">
        <v>29112</v>
      </c>
      <c r="C16543" s="7" t="s">
        <v>29113</v>
      </c>
      <c r="I16543" s="64"/>
      <c r="J16543" s="65"/>
      <c r="K16543" s="10"/>
      <c r="L16543" s="21">
        <v>623.17471264367816</v>
      </c>
      <c r="M16543" s="68"/>
      <c r="N16543" s="4"/>
    </row>
    <row r="16544" spans="2:14">
      <c r="B16544" s="59" t="s">
        <v>29114</v>
      </c>
      <c r="C16544" s="7" t="s">
        <v>29115</v>
      </c>
      <c r="I16544" s="64"/>
      <c r="J16544" s="65"/>
      <c r="K16544" s="10"/>
      <c r="L16544" s="21">
        <v>308.54252873563223</v>
      </c>
      <c r="M16544" s="68"/>
      <c r="N16544" s="4"/>
    </row>
    <row r="16545" spans="2:14">
      <c r="B16545" s="59" t="s">
        <v>29116</v>
      </c>
      <c r="C16545" s="7" t="s">
        <v>29117</v>
      </c>
      <c r="I16545" s="64"/>
      <c r="J16545" s="65"/>
      <c r="K16545" s="10"/>
      <c r="L16545" s="21">
        <v>308.54252873563223</v>
      </c>
      <c r="M16545" s="68"/>
      <c r="N16545" s="4"/>
    </row>
    <row r="16546" spans="2:14">
      <c r="B16546" s="59" t="s">
        <v>29118</v>
      </c>
      <c r="C16546" s="7" t="s">
        <v>29119</v>
      </c>
      <c r="I16546" s="64"/>
      <c r="J16546" s="65"/>
      <c r="K16546" s="10"/>
      <c r="L16546" s="21">
        <v>643.47356321839084</v>
      </c>
      <c r="M16546" s="68"/>
      <c r="N16546" s="4"/>
    </row>
    <row r="16547" spans="2:14">
      <c r="B16547" s="59" t="s">
        <v>29120</v>
      </c>
      <c r="C16547" s="7" t="s">
        <v>29121</v>
      </c>
      <c r="I16547" s="64"/>
      <c r="J16547" s="65"/>
      <c r="K16547" s="10"/>
      <c r="L16547" s="21">
        <v>501.88908045977013</v>
      </c>
      <c r="M16547" s="68"/>
      <c r="N16547" s="4"/>
    </row>
    <row r="16548" spans="2:14">
      <c r="B16548" s="59" t="s">
        <v>29122</v>
      </c>
      <c r="C16548" s="7" t="s">
        <v>29123</v>
      </c>
      <c r="I16548" s="64"/>
      <c r="J16548" s="65"/>
      <c r="K16548" s="10"/>
      <c r="L16548" s="21">
        <v>477.02298850574709</v>
      </c>
      <c r="M16548" s="68"/>
      <c r="N16548" s="4"/>
    </row>
    <row r="16549" spans="2:14">
      <c r="B16549" s="59" t="s">
        <v>29124</v>
      </c>
      <c r="C16549" s="7" t="s">
        <v>29125</v>
      </c>
      <c r="I16549" s="64"/>
      <c r="J16549" s="65"/>
      <c r="K16549" s="10"/>
      <c r="L16549" s="21">
        <v>467.88850574712643</v>
      </c>
      <c r="M16549" s="68"/>
      <c r="N16549" s="4"/>
    </row>
    <row r="16550" spans="2:14">
      <c r="B16550" s="59" t="s">
        <v>29126</v>
      </c>
      <c r="C16550" s="7" t="s">
        <v>29127</v>
      </c>
      <c r="I16550" s="64"/>
      <c r="J16550" s="65"/>
      <c r="K16550" s="10"/>
      <c r="L16550" s="21">
        <v>477.02298850574709</v>
      </c>
      <c r="M16550" s="68"/>
      <c r="N16550" s="4"/>
    </row>
    <row r="16551" spans="2:14">
      <c r="B16551" s="59" t="s">
        <v>38316</v>
      </c>
      <c r="C16551" s="7" t="s">
        <v>40498</v>
      </c>
      <c r="I16551" s="64"/>
      <c r="J16551" s="65"/>
      <c r="K16551" s="10"/>
      <c r="L16551" s="21">
        <v>962.67298850574707</v>
      </c>
      <c r="M16551" s="68"/>
      <c r="N16551" s="4"/>
    </row>
    <row r="16552" spans="2:14">
      <c r="B16552" s="59" t="s">
        <v>29128</v>
      </c>
      <c r="C16552" s="7" t="s">
        <v>29129</v>
      </c>
      <c r="I16552" s="64"/>
      <c r="J16552" s="65"/>
      <c r="K16552" s="10"/>
      <c r="L16552" s="21">
        <v>602.87586206896549</v>
      </c>
      <c r="M16552" s="68"/>
      <c r="N16552" s="4"/>
    </row>
    <row r="16553" spans="2:14">
      <c r="B16553" s="59" t="s">
        <v>29130</v>
      </c>
      <c r="C16553" s="7" t="s">
        <v>29131</v>
      </c>
      <c r="I16553" s="64"/>
      <c r="J16553" s="65"/>
      <c r="K16553" s="10"/>
      <c r="L16553" s="21">
        <v>663.7724137931034</v>
      </c>
      <c r="M16553" s="68"/>
      <c r="N16553" s="4"/>
    </row>
    <row r="16554" spans="2:14">
      <c r="B16554" s="59" t="s">
        <v>29132</v>
      </c>
      <c r="C16554" s="7" t="s">
        <v>29133</v>
      </c>
      <c r="I16554" s="64"/>
      <c r="J16554" s="65"/>
      <c r="K16554" s="10"/>
      <c r="L16554" s="21">
        <v>710.96724137931039</v>
      </c>
      <c r="M16554" s="68"/>
      <c r="N16554" s="4"/>
    </row>
    <row r="16555" spans="2:14">
      <c r="B16555" s="59" t="s">
        <v>29134</v>
      </c>
      <c r="C16555" s="7" t="s">
        <v>29135</v>
      </c>
      <c r="I16555" s="64"/>
      <c r="J16555" s="65"/>
      <c r="K16555" s="10"/>
      <c r="L16555" s="21">
        <v>623.17471264367816</v>
      </c>
      <c r="M16555" s="68"/>
      <c r="N16555" s="4"/>
    </row>
    <row r="16556" spans="2:14">
      <c r="B16556" s="59" t="s">
        <v>29136</v>
      </c>
      <c r="C16556" s="7" t="s">
        <v>29137</v>
      </c>
      <c r="I16556" s="64"/>
      <c r="J16556" s="65"/>
      <c r="K16556" s="10"/>
      <c r="L16556" s="21">
        <v>555.68103448275861</v>
      </c>
      <c r="M16556" s="68"/>
      <c r="N16556" s="4"/>
    </row>
    <row r="16557" spans="2:14">
      <c r="B16557" s="59" t="s">
        <v>29138</v>
      </c>
      <c r="C16557" s="7" t="s">
        <v>29139</v>
      </c>
      <c r="I16557" s="64"/>
      <c r="J16557" s="65"/>
      <c r="K16557" s="10"/>
      <c r="L16557" s="21">
        <v>555.68103448275861</v>
      </c>
      <c r="M16557" s="68"/>
      <c r="N16557" s="4"/>
    </row>
    <row r="16558" spans="2:14">
      <c r="B16558" s="59" t="s">
        <v>29140</v>
      </c>
      <c r="C16558" s="7" t="s">
        <v>29141</v>
      </c>
      <c r="I16558" s="64"/>
      <c r="J16558" s="65"/>
      <c r="K16558" s="10"/>
      <c r="L16558" s="21">
        <v>555.68103448275861</v>
      </c>
      <c r="M16558" s="68"/>
      <c r="N16558" s="4"/>
    </row>
    <row r="16559" spans="2:14">
      <c r="B16559" s="59" t="s">
        <v>29142</v>
      </c>
      <c r="C16559" s="7" t="s">
        <v>29143</v>
      </c>
      <c r="I16559" s="64"/>
      <c r="J16559" s="65"/>
      <c r="K16559" s="10"/>
      <c r="L16559" s="21">
        <v>623.17471264367816</v>
      </c>
      <c r="M16559" s="68"/>
      <c r="N16559" s="4"/>
    </row>
    <row r="16560" spans="2:14">
      <c r="B16560" s="59" t="s">
        <v>29144</v>
      </c>
      <c r="C16560" s="7" t="s">
        <v>29145</v>
      </c>
      <c r="I16560" s="64"/>
      <c r="J16560" s="65"/>
      <c r="K16560" s="10"/>
      <c r="L16560" s="21">
        <v>623.17471264367816</v>
      </c>
      <c r="M16560" s="68"/>
      <c r="N16560" s="4"/>
    </row>
    <row r="16561" spans="2:14">
      <c r="B16561" s="59" t="s">
        <v>29146</v>
      </c>
      <c r="C16561" s="7" t="s">
        <v>29147</v>
      </c>
      <c r="I16561" s="64"/>
      <c r="J16561" s="65"/>
      <c r="K16561" s="10"/>
      <c r="L16561" s="21">
        <v>623.17471264367816</v>
      </c>
      <c r="M16561" s="68"/>
      <c r="N16561" s="4"/>
    </row>
    <row r="16562" spans="2:14">
      <c r="B16562" s="59" t="s">
        <v>29148</v>
      </c>
      <c r="C16562" s="7" t="s">
        <v>29149</v>
      </c>
      <c r="I16562" s="64"/>
      <c r="J16562" s="65"/>
      <c r="K16562" s="10"/>
      <c r="L16562" s="21">
        <v>623.17471264367816</v>
      </c>
      <c r="M16562" s="68"/>
      <c r="N16562" s="4"/>
    </row>
    <row r="16563" spans="2:14">
      <c r="B16563" s="59" t="s">
        <v>29150</v>
      </c>
      <c r="C16563" s="7" t="s">
        <v>29151</v>
      </c>
      <c r="I16563" s="64"/>
      <c r="J16563" s="65"/>
      <c r="K16563" s="10"/>
      <c r="L16563" s="21">
        <v>596.78620689655168</v>
      </c>
      <c r="M16563" s="68"/>
      <c r="N16563" s="4"/>
    </row>
    <row r="16564" spans="2:14">
      <c r="B16564" s="59" t="s">
        <v>29152</v>
      </c>
      <c r="C16564" s="7" t="s">
        <v>29153</v>
      </c>
      <c r="I16564" s="64"/>
      <c r="J16564" s="65"/>
      <c r="K16564" s="10"/>
      <c r="L16564" s="21">
        <v>1048.435632183908</v>
      </c>
      <c r="M16564" s="68"/>
      <c r="N16564" s="4"/>
    </row>
    <row r="16565" spans="2:14">
      <c r="B16565" s="59" t="s">
        <v>29154</v>
      </c>
      <c r="C16565" s="7" t="s">
        <v>29155</v>
      </c>
      <c r="I16565" s="64"/>
      <c r="J16565" s="65"/>
      <c r="K16565" s="10"/>
      <c r="L16565" s="21">
        <v>2994.0804597701149</v>
      </c>
      <c r="M16565" s="68"/>
      <c r="N16565" s="4"/>
    </row>
    <row r="16566" spans="2:14">
      <c r="B16566" s="59" t="s">
        <v>29156</v>
      </c>
      <c r="C16566" s="7" t="s">
        <v>29157</v>
      </c>
      <c r="I16566" s="64"/>
      <c r="J16566" s="65"/>
      <c r="K16566" s="10"/>
      <c r="L16566" s="21">
        <v>3124.5005747126438</v>
      </c>
      <c r="M16566" s="68"/>
      <c r="N16566" s="4"/>
    </row>
    <row r="16567" spans="2:14">
      <c r="B16567" s="59" t="s">
        <v>29158</v>
      </c>
      <c r="C16567" s="7" t="s">
        <v>29159</v>
      </c>
      <c r="I16567" s="64"/>
      <c r="J16567" s="65"/>
      <c r="K16567" s="10"/>
      <c r="L16567" s="21">
        <v>2290.2178160919539</v>
      </c>
      <c r="M16567" s="68"/>
      <c r="N16567" s="4"/>
    </row>
    <row r="16568" spans="2:14">
      <c r="B16568" s="59" t="s">
        <v>29160</v>
      </c>
      <c r="C16568" s="7" t="s">
        <v>29161</v>
      </c>
      <c r="I16568" s="64"/>
      <c r="J16568" s="65"/>
      <c r="K16568" s="10"/>
      <c r="L16568" s="21">
        <v>2125.7971264367816</v>
      </c>
      <c r="M16568" s="68"/>
      <c r="N16568" s="4"/>
    </row>
    <row r="16569" spans="2:14">
      <c r="B16569" s="59" t="s">
        <v>29162</v>
      </c>
      <c r="C16569" s="7" t="s">
        <v>29163</v>
      </c>
      <c r="I16569" s="64"/>
      <c r="J16569" s="65"/>
      <c r="K16569" s="10"/>
      <c r="L16569" s="21">
        <v>2523.6545977011492</v>
      </c>
      <c r="M16569" s="68"/>
      <c r="N16569" s="4"/>
    </row>
    <row r="16570" spans="2:14">
      <c r="B16570" s="59" t="s">
        <v>29164</v>
      </c>
      <c r="C16570" s="7" t="s">
        <v>29165</v>
      </c>
      <c r="I16570" s="64"/>
      <c r="J16570" s="65"/>
      <c r="K16570" s="10"/>
      <c r="L16570" s="21">
        <v>2096.3637931034486</v>
      </c>
      <c r="M16570" s="68"/>
      <c r="N16570" s="4"/>
    </row>
    <row r="16571" spans="2:14">
      <c r="B16571" s="59" t="s">
        <v>29166</v>
      </c>
      <c r="C16571" s="7" t="s">
        <v>29167</v>
      </c>
      <c r="I16571" s="64"/>
      <c r="J16571" s="65"/>
      <c r="K16571" s="10"/>
      <c r="L16571" s="21">
        <v>2096.3637931034486</v>
      </c>
      <c r="M16571" s="68"/>
      <c r="N16571" s="4"/>
    </row>
    <row r="16572" spans="2:14">
      <c r="B16572" s="59" t="s">
        <v>29168</v>
      </c>
      <c r="C16572" s="7" t="s">
        <v>29169</v>
      </c>
      <c r="I16572" s="64"/>
      <c r="J16572" s="65"/>
      <c r="K16572" s="10"/>
      <c r="L16572" s="21">
        <v>2015.6758620689654</v>
      </c>
      <c r="M16572" s="68"/>
      <c r="N16572" s="4"/>
    </row>
    <row r="16573" spans="2:14">
      <c r="B16573" s="59" t="s">
        <v>29170</v>
      </c>
      <c r="C16573" s="7" t="s">
        <v>29171</v>
      </c>
      <c r="I16573" s="64"/>
      <c r="J16573" s="65"/>
      <c r="K16573" s="10"/>
      <c r="L16573" s="21">
        <v>2015.6758620689654</v>
      </c>
      <c r="M16573" s="68"/>
      <c r="N16573" s="4"/>
    </row>
    <row r="16574" spans="2:14">
      <c r="B16574" s="59" t="s">
        <v>29172</v>
      </c>
      <c r="C16574" s="7" t="s">
        <v>29173</v>
      </c>
      <c r="I16574" s="64"/>
      <c r="J16574" s="65"/>
      <c r="K16574" s="10"/>
      <c r="L16574" s="21">
        <v>2096.3637931034486</v>
      </c>
      <c r="M16574" s="68"/>
      <c r="N16574" s="4"/>
    </row>
    <row r="16575" spans="2:14">
      <c r="B16575" s="59" t="s">
        <v>29174</v>
      </c>
      <c r="C16575" s="7" t="s">
        <v>29175</v>
      </c>
      <c r="I16575" s="64"/>
      <c r="J16575" s="65"/>
      <c r="K16575" s="10"/>
      <c r="L16575" s="21">
        <v>2051.7063218390804</v>
      </c>
      <c r="M16575" s="68"/>
      <c r="N16575" s="4"/>
    </row>
    <row r="16576" spans="2:14">
      <c r="B16576" s="59" t="s">
        <v>29176</v>
      </c>
      <c r="C16576" s="7" t="s">
        <v>29177</v>
      </c>
      <c r="I16576" s="64"/>
      <c r="J16576" s="65"/>
      <c r="K16576" s="10"/>
      <c r="L16576" s="21">
        <v>2330.3080459770113</v>
      </c>
      <c r="M16576" s="68"/>
      <c r="N16576" s="4"/>
    </row>
    <row r="16577" spans="2:14">
      <c r="B16577" s="59" t="s">
        <v>29178</v>
      </c>
      <c r="C16577" s="7" t="s">
        <v>29179</v>
      </c>
      <c r="I16577" s="64"/>
      <c r="J16577" s="65"/>
      <c r="K16577" s="10"/>
      <c r="L16577" s="21">
        <v>1977.1080459770117</v>
      </c>
      <c r="M16577" s="68"/>
      <c r="N16577" s="4"/>
    </row>
    <row r="16578" spans="2:14">
      <c r="B16578" s="59" t="s">
        <v>29180</v>
      </c>
      <c r="C16578" s="7" t="s">
        <v>29181</v>
      </c>
      <c r="I16578" s="64"/>
      <c r="J16578" s="65"/>
      <c r="K16578" s="10"/>
      <c r="L16578" s="21">
        <v>1970.5109195402299</v>
      </c>
      <c r="M16578" s="68"/>
      <c r="N16578" s="4"/>
    </row>
    <row r="16579" spans="2:14">
      <c r="B16579" s="59" t="s">
        <v>29182</v>
      </c>
      <c r="C16579" s="7" t="s">
        <v>29183</v>
      </c>
      <c r="I16579" s="64"/>
      <c r="J16579" s="65"/>
      <c r="K16579" s="10"/>
      <c r="L16579" s="21">
        <v>1941.5850574712645</v>
      </c>
      <c r="M16579" s="68"/>
      <c r="N16579" s="4"/>
    </row>
    <row r="16580" spans="2:14">
      <c r="B16580" s="59" t="s">
        <v>29184</v>
      </c>
      <c r="C16580" s="7" t="s">
        <v>29185</v>
      </c>
      <c r="I16580" s="64"/>
      <c r="J16580" s="65"/>
      <c r="K16580" s="10"/>
      <c r="L16580" s="21">
        <v>1896.4201149425289</v>
      </c>
      <c r="M16580" s="68"/>
      <c r="N16580" s="4"/>
    </row>
    <row r="16581" spans="2:14">
      <c r="B16581" s="59" t="s">
        <v>29186</v>
      </c>
      <c r="C16581" s="7" t="s">
        <v>29187</v>
      </c>
      <c r="I16581" s="64"/>
      <c r="J16581" s="65"/>
      <c r="K16581" s="10"/>
      <c r="L16581" s="21">
        <v>2015.6758620689654</v>
      </c>
      <c r="M16581" s="68"/>
      <c r="N16581" s="4"/>
    </row>
    <row r="16582" spans="2:14">
      <c r="B16582" s="59" t="s">
        <v>29188</v>
      </c>
      <c r="C16582" s="7" t="s">
        <v>29189</v>
      </c>
      <c r="I16582" s="64"/>
      <c r="J16582" s="65"/>
      <c r="K16582" s="10"/>
      <c r="L16582" s="21">
        <v>2015.6758620689654</v>
      </c>
      <c r="M16582" s="68"/>
      <c r="N16582" s="4"/>
    </row>
    <row r="16583" spans="2:14">
      <c r="B16583" s="59" t="s">
        <v>29190</v>
      </c>
      <c r="C16583" s="7" t="s">
        <v>29191</v>
      </c>
      <c r="I16583" s="64"/>
      <c r="J16583" s="65"/>
      <c r="K16583" s="10"/>
      <c r="L16583" s="21">
        <v>2015.6758620689654</v>
      </c>
      <c r="M16583" s="68"/>
      <c r="N16583" s="4"/>
    </row>
    <row r="16584" spans="2:14">
      <c r="B16584" s="59" t="s">
        <v>29192</v>
      </c>
      <c r="C16584" s="7" t="s">
        <v>29193</v>
      </c>
      <c r="I16584" s="64"/>
      <c r="J16584" s="65"/>
      <c r="K16584" s="10"/>
      <c r="L16584" s="21">
        <v>2015.6758620689654</v>
      </c>
      <c r="M16584" s="68"/>
      <c r="N16584" s="4"/>
    </row>
    <row r="16585" spans="2:14">
      <c r="B16585" s="59" t="s">
        <v>29194</v>
      </c>
      <c r="C16585" s="7" t="s">
        <v>29195</v>
      </c>
      <c r="I16585" s="64"/>
      <c r="J16585" s="65"/>
      <c r="K16585" s="10"/>
      <c r="L16585" s="21">
        <v>2015.6758620689654</v>
      </c>
      <c r="M16585" s="68"/>
      <c r="N16585" s="4"/>
    </row>
    <row r="16586" spans="2:14">
      <c r="B16586" s="59" t="s">
        <v>29196</v>
      </c>
      <c r="C16586" s="7" t="s">
        <v>29197</v>
      </c>
      <c r="I16586" s="64"/>
      <c r="J16586" s="65"/>
      <c r="K16586" s="10"/>
      <c r="L16586" s="21">
        <v>2015.6758620689654</v>
      </c>
      <c r="M16586" s="68"/>
      <c r="N16586" s="4"/>
    </row>
    <row r="16587" spans="2:14">
      <c r="B16587" s="59" t="s">
        <v>29198</v>
      </c>
      <c r="C16587" s="7" t="s">
        <v>29198</v>
      </c>
      <c r="I16587" s="64"/>
      <c r="J16587" s="65"/>
      <c r="K16587" s="10"/>
      <c r="L16587" s="21">
        <v>380.60344827586209</v>
      </c>
      <c r="M16587" s="68"/>
      <c r="N16587" s="4"/>
    </row>
    <row r="16588" spans="2:14">
      <c r="B16588" s="59" t="s">
        <v>29199</v>
      </c>
      <c r="C16588" s="7" t="s">
        <v>29199</v>
      </c>
      <c r="I16588" s="64"/>
      <c r="J16588" s="65"/>
      <c r="K16588" s="10"/>
      <c r="L16588" s="21">
        <v>573.95000000000005</v>
      </c>
      <c r="M16588" s="68"/>
      <c r="N16588" s="4"/>
    </row>
    <row r="16589" spans="2:14">
      <c r="B16589" s="59" t="s">
        <v>29200</v>
      </c>
      <c r="C16589" s="7" t="s">
        <v>29200</v>
      </c>
      <c r="I16589" s="64"/>
      <c r="J16589" s="65"/>
      <c r="K16589" s="10"/>
      <c r="L16589" s="21">
        <v>841.38735632183921</v>
      </c>
      <c r="M16589" s="68"/>
      <c r="N16589" s="4"/>
    </row>
    <row r="16590" spans="2:14">
      <c r="B16590" s="59" t="s">
        <v>29201</v>
      </c>
      <c r="C16590" s="7" t="s">
        <v>29202</v>
      </c>
      <c r="I16590" s="64"/>
      <c r="J16590" s="65"/>
      <c r="K16590" s="10"/>
      <c r="L16590" s="21">
        <v>364.364367816092</v>
      </c>
      <c r="M16590" s="68"/>
      <c r="N16590" s="4"/>
    </row>
    <row r="16591" spans="2:14">
      <c r="B16591" s="59" t="s">
        <v>29203</v>
      </c>
      <c r="C16591" s="7" t="s">
        <v>29203</v>
      </c>
      <c r="I16591" s="64"/>
      <c r="J16591" s="65"/>
      <c r="K16591" s="10"/>
      <c r="L16591" s="21">
        <v>910.40344827586216</v>
      </c>
      <c r="M16591" s="68"/>
      <c r="N16591" s="4"/>
    </row>
    <row r="16592" spans="2:14">
      <c r="B16592" s="59" t="s">
        <v>38317</v>
      </c>
      <c r="C16592" s="7" t="s">
        <v>40499</v>
      </c>
      <c r="I16592" s="64"/>
      <c r="J16592" s="65"/>
      <c r="K16592" s="10"/>
      <c r="L16592" s="21">
        <v>1245.8419540229884</v>
      </c>
      <c r="M16592" s="68"/>
      <c r="N16592" s="4"/>
    </row>
    <row r="16593" spans="2:14">
      <c r="B16593" s="59" t="s">
        <v>29204</v>
      </c>
      <c r="C16593" s="7" t="s">
        <v>29204</v>
      </c>
      <c r="I16593" s="64"/>
      <c r="J16593" s="65"/>
      <c r="K16593" s="10"/>
      <c r="L16593" s="21">
        <v>1806.0902298850576</v>
      </c>
      <c r="M16593" s="68"/>
      <c r="N16593" s="4"/>
    </row>
    <row r="16594" spans="2:14">
      <c r="B16594" s="59" t="s">
        <v>29205</v>
      </c>
      <c r="C16594" s="7" t="s">
        <v>28637</v>
      </c>
      <c r="I16594" s="64"/>
      <c r="J16594" s="65"/>
      <c r="K16594" s="10"/>
      <c r="L16594" s="21">
        <v>1977.6155172413794</v>
      </c>
      <c r="M16594" s="68"/>
      <c r="N16594" s="4"/>
    </row>
    <row r="16595" spans="2:14">
      <c r="B16595" s="59" t="s">
        <v>38318</v>
      </c>
      <c r="C16595" s="7" t="s">
        <v>40500</v>
      </c>
      <c r="I16595" s="64"/>
      <c r="J16595" s="65"/>
      <c r="K16595" s="10"/>
      <c r="L16595" s="21">
        <v>664.27988505747123</v>
      </c>
      <c r="M16595" s="68"/>
      <c r="N16595" s="4"/>
    </row>
    <row r="16596" spans="2:14">
      <c r="B16596" s="59" t="s">
        <v>38319</v>
      </c>
      <c r="C16596" s="7" t="s">
        <v>40501</v>
      </c>
      <c r="I16596" s="64"/>
      <c r="J16596" s="65"/>
      <c r="K16596" s="10"/>
      <c r="L16596" s="21">
        <v>998.703448275862</v>
      </c>
      <c r="M16596" s="68"/>
      <c r="N16596" s="4"/>
    </row>
    <row r="16597" spans="2:14">
      <c r="B16597" s="59" t="s">
        <v>38320</v>
      </c>
      <c r="C16597" s="7" t="s">
        <v>40502</v>
      </c>
      <c r="I16597" s="64"/>
      <c r="J16597" s="65"/>
      <c r="K16597" s="10"/>
      <c r="L16597" s="21">
        <v>1265.6333333333334</v>
      </c>
      <c r="M16597" s="68"/>
      <c r="N16597" s="4"/>
    </row>
    <row r="16598" spans="2:14">
      <c r="B16598" s="59" t="s">
        <v>29206</v>
      </c>
      <c r="C16598" s="7" t="s">
        <v>29206</v>
      </c>
      <c r="I16598" s="64"/>
      <c r="J16598" s="65"/>
      <c r="K16598" s="10"/>
      <c r="L16598" s="21">
        <v>2207.5</v>
      </c>
      <c r="M16598" s="68"/>
      <c r="N16598" s="4"/>
    </row>
    <row r="16599" spans="2:14">
      <c r="B16599" s="59" t="s">
        <v>29207</v>
      </c>
      <c r="C16599" s="7" t="s">
        <v>29207</v>
      </c>
      <c r="I16599" s="64"/>
      <c r="J16599" s="65"/>
      <c r="K16599" s="10"/>
      <c r="L16599" s="21">
        <v>8738.6551724137935</v>
      </c>
      <c r="M16599" s="68"/>
      <c r="N16599" s="4"/>
    </row>
    <row r="16600" spans="2:14">
      <c r="B16600" s="59" t="s">
        <v>29208</v>
      </c>
      <c r="C16600" s="7" t="s">
        <v>29208</v>
      </c>
      <c r="I16600" s="64"/>
      <c r="J16600" s="65"/>
      <c r="K16600" s="10"/>
      <c r="L16600" s="21">
        <v>11653.570114942528</v>
      </c>
      <c r="M16600" s="68"/>
      <c r="N16600" s="4"/>
    </row>
    <row r="16601" spans="2:14">
      <c r="B16601" s="59" t="s">
        <v>29209</v>
      </c>
      <c r="C16601" s="7" t="s">
        <v>29210</v>
      </c>
      <c r="I16601" s="64"/>
      <c r="J16601" s="65"/>
      <c r="K16601" s="10"/>
      <c r="L16601" s="21">
        <v>3452.8344827586207</v>
      </c>
      <c r="M16601" s="68"/>
      <c r="N16601" s="4"/>
    </row>
    <row r="16602" spans="2:14">
      <c r="B16602" s="59" t="s">
        <v>29211</v>
      </c>
      <c r="C16602" s="7" t="s">
        <v>29210</v>
      </c>
      <c r="I16602" s="64"/>
      <c r="J16602" s="65"/>
      <c r="K16602" s="10"/>
      <c r="L16602" s="21">
        <v>2353.1442528735633</v>
      </c>
      <c r="M16602" s="68"/>
      <c r="N16602" s="4"/>
    </row>
    <row r="16603" spans="2:14">
      <c r="B16603" s="59" t="s">
        <v>29212</v>
      </c>
      <c r="C16603" s="7" t="s">
        <v>29213</v>
      </c>
      <c r="I16603" s="64"/>
      <c r="J16603" s="65"/>
      <c r="K16603" s="10"/>
      <c r="L16603" s="21">
        <v>1322.9775862068966</v>
      </c>
      <c r="M16603" s="68"/>
      <c r="N16603" s="4"/>
    </row>
    <row r="16604" spans="2:14">
      <c r="B16604" s="59" t="s">
        <v>29214</v>
      </c>
      <c r="C16604" s="7" t="s">
        <v>29213</v>
      </c>
      <c r="I16604" s="64"/>
      <c r="J16604" s="65"/>
      <c r="K16604" s="10"/>
      <c r="L16604" s="21">
        <v>1136.2281609195402</v>
      </c>
      <c r="M16604" s="68"/>
      <c r="N16604" s="4"/>
    </row>
    <row r="16605" spans="2:14">
      <c r="B16605" s="59" t="s">
        <v>29215</v>
      </c>
      <c r="C16605" s="7" t="s">
        <v>29213</v>
      </c>
      <c r="I16605" s="64"/>
      <c r="J16605" s="65"/>
      <c r="K16605" s="10"/>
      <c r="L16605" s="21">
        <v>1232.6477011494255</v>
      </c>
      <c r="M16605" s="68"/>
      <c r="N16605" s="4"/>
    </row>
    <row r="16606" spans="2:14">
      <c r="B16606" s="59" t="s">
        <v>29216</v>
      </c>
      <c r="C16606" s="7" t="s">
        <v>29217</v>
      </c>
      <c r="I16606" s="64"/>
      <c r="J16606" s="65"/>
      <c r="K16606" s="10"/>
      <c r="L16606" s="21">
        <v>94.897126436781619</v>
      </c>
      <c r="M16606" s="68"/>
      <c r="N16606" s="4"/>
    </row>
    <row r="16607" spans="2:14">
      <c r="B16607" s="59" t="s">
        <v>29218</v>
      </c>
      <c r="C16607" s="7" t="s">
        <v>29213</v>
      </c>
      <c r="I16607" s="64"/>
      <c r="J16607" s="65"/>
      <c r="K16607" s="10"/>
      <c r="L16607" s="21">
        <v>1356.4706896551725</v>
      </c>
      <c r="M16607" s="68"/>
      <c r="N16607" s="4"/>
    </row>
    <row r="16608" spans="2:14">
      <c r="B16608" s="59" t="s">
        <v>29219</v>
      </c>
      <c r="C16608" s="7" t="s">
        <v>29213</v>
      </c>
      <c r="I16608" s="64"/>
      <c r="J16608" s="65"/>
      <c r="K16608" s="10"/>
      <c r="L16608" s="21">
        <v>1237.2149425287355</v>
      </c>
      <c r="M16608" s="68"/>
      <c r="N16608" s="4"/>
    </row>
    <row r="16609" spans="2:14">
      <c r="B16609" s="59" t="s">
        <v>29220</v>
      </c>
      <c r="C16609" s="7" t="s">
        <v>29221</v>
      </c>
      <c r="I16609" s="64"/>
      <c r="J16609" s="65"/>
      <c r="K16609" s="10"/>
      <c r="L16609" s="21">
        <v>436.42528735632186</v>
      </c>
      <c r="M16609" s="68"/>
      <c r="N16609" s="4"/>
    </row>
    <row r="16610" spans="2:14">
      <c r="B16610" s="59" t="s">
        <v>38321</v>
      </c>
      <c r="C16610" s="7" t="s">
        <v>40503</v>
      </c>
      <c r="I16610" s="64"/>
      <c r="J16610" s="65"/>
      <c r="K16610" s="10"/>
      <c r="L16610" s="21">
        <v>481.08275862068967</v>
      </c>
      <c r="M16610" s="68"/>
      <c r="N16610" s="4"/>
    </row>
    <row r="16611" spans="2:14">
      <c r="B16611" s="59" t="s">
        <v>29222</v>
      </c>
      <c r="C16611" s="7" t="s">
        <v>29221</v>
      </c>
      <c r="I16611" s="64"/>
      <c r="J16611" s="65"/>
      <c r="K16611" s="10"/>
      <c r="L16611" s="21">
        <v>436.42528735632186</v>
      </c>
      <c r="M16611" s="68"/>
      <c r="N16611" s="4"/>
    </row>
    <row r="16612" spans="2:14">
      <c r="B16612" s="59" t="s">
        <v>29223</v>
      </c>
      <c r="C16612" s="7" t="s">
        <v>29224</v>
      </c>
      <c r="I16612" s="64"/>
      <c r="J16612" s="65"/>
      <c r="K16612" s="10"/>
      <c r="L16612" s="21">
        <v>236.48160919540231</v>
      </c>
      <c r="M16612" s="68"/>
      <c r="N16612" s="4"/>
    </row>
    <row r="16613" spans="2:14">
      <c r="B16613" s="59" t="s">
        <v>29225</v>
      </c>
      <c r="C16613" s="7" t="s">
        <v>29224</v>
      </c>
      <c r="I16613" s="64"/>
      <c r="J16613" s="65"/>
      <c r="K16613" s="10"/>
      <c r="L16613" s="21">
        <v>243.07873563218391</v>
      </c>
      <c r="M16613" s="68"/>
      <c r="N16613" s="4"/>
    </row>
    <row r="16614" spans="2:14">
      <c r="B16614" s="59" t="s">
        <v>38322</v>
      </c>
      <c r="C16614" s="7" t="s">
        <v>40504</v>
      </c>
      <c r="I16614" s="64"/>
      <c r="J16614" s="65"/>
      <c r="K16614" s="10"/>
      <c r="L16614" s="21">
        <v>480.067816091954</v>
      </c>
      <c r="M16614" s="68"/>
      <c r="N16614" s="4"/>
    </row>
    <row r="16615" spans="2:14">
      <c r="B16615" s="59" t="s">
        <v>29226</v>
      </c>
      <c r="C16615" s="7" t="s">
        <v>29221</v>
      </c>
      <c r="I16615" s="64"/>
      <c r="J16615" s="65"/>
      <c r="K16615" s="10"/>
      <c r="L16615" s="21">
        <v>452.15689655172417</v>
      </c>
      <c r="M16615" s="68"/>
      <c r="N16615" s="4"/>
    </row>
    <row r="16616" spans="2:14">
      <c r="B16616" s="59" t="s">
        <v>29227</v>
      </c>
      <c r="C16616" s="7" t="s">
        <v>29228</v>
      </c>
      <c r="I16616" s="64"/>
      <c r="J16616" s="65"/>
      <c r="K16616" s="10"/>
      <c r="L16616" s="21">
        <v>594.24885057471261</v>
      </c>
      <c r="M16616" s="68"/>
      <c r="N16616" s="4"/>
    </row>
    <row r="16617" spans="2:14">
      <c r="B16617" s="59" t="s">
        <v>29229</v>
      </c>
      <c r="C16617" s="7" t="s">
        <v>29230</v>
      </c>
      <c r="I16617" s="64"/>
      <c r="J16617" s="65"/>
      <c r="K16617" s="10"/>
      <c r="L16617" s="21">
        <v>486.15747126436781</v>
      </c>
      <c r="M16617" s="68"/>
      <c r="N16617" s="4"/>
    </row>
    <row r="16618" spans="2:14">
      <c r="B16618" s="59" t="s">
        <v>29231</v>
      </c>
      <c r="C16618" s="7" t="s">
        <v>29232</v>
      </c>
      <c r="I16618" s="64"/>
      <c r="J16618" s="65"/>
      <c r="K16618" s="10"/>
      <c r="L16618" s="21">
        <v>596.27873563218395</v>
      </c>
      <c r="M16618" s="68"/>
      <c r="N16618" s="4"/>
    </row>
    <row r="16619" spans="2:14">
      <c r="B16619" s="59" t="s">
        <v>29233</v>
      </c>
      <c r="C16619" s="7" t="s">
        <v>29232</v>
      </c>
      <c r="I16619" s="64"/>
      <c r="J16619" s="65"/>
      <c r="K16619" s="10"/>
      <c r="L16619" s="21">
        <v>463.82873563218391</v>
      </c>
      <c r="M16619" s="68"/>
      <c r="N16619" s="4"/>
    </row>
    <row r="16620" spans="2:14">
      <c r="B16620" s="59" t="s">
        <v>29234</v>
      </c>
      <c r="C16620" s="7" t="s">
        <v>29232</v>
      </c>
      <c r="I16620" s="64"/>
      <c r="J16620" s="65"/>
      <c r="K16620" s="10"/>
      <c r="L16620" s="21">
        <v>544.51666666666665</v>
      </c>
      <c r="M16620" s="68"/>
      <c r="N16620" s="4"/>
    </row>
    <row r="16621" spans="2:14">
      <c r="B16621" s="59" t="s">
        <v>29235</v>
      </c>
      <c r="C16621" s="7" t="s">
        <v>29230</v>
      </c>
      <c r="I16621" s="64"/>
      <c r="J16621" s="65"/>
      <c r="K16621" s="10"/>
      <c r="L16621" s="21">
        <v>440.99252873563216</v>
      </c>
      <c r="M16621" s="68"/>
      <c r="N16621" s="4"/>
    </row>
    <row r="16622" spans="2:14">
      <c r="B16622" s="59" t="s">
        <v>29236</v>
      </c>
      <c r="C16622" s="7" t="s">
        <v>29237</v>
      </c>
      <c r="I16622" s="64"/>
      <c r="J16622" s="65"/>
      <c r="K16622" s="10"/>
      <c r="L16622" s="21">
        <v>693.2057471264369</v>
      </c>
      <c r="M16622" s="68"/>
      <c r="N16622" s="4"/>
    </row>
    <row r="16623" spans="2:14">
      <c r="B16623" s="59" t="s">
        <v>29238</v>
      </c>
      <c r="C16623" s="7" t="s">
        <v>29239</v>
      </c>
      <c r="I16623" s="64"/>
      <c r="J16623" s="65"/>
      <c r="K16623" s="10"/>
      <c r="L16623" s="21">
        <v>746.99770114942532</v>
      </c>
      <c r="M16623" s="68"/>
      <c r="N16623" s="4"/>
    </row>
    <row r="16624" spans="2:14">
      <c r="B16624" s="59" t="s">
        <v>29240</v>
      </c>
      <c r="C16624" s="7" t="s">
        <v>29241</v>
      </c>
      <c r="I16624" s="64"/>
      <c r="J16624" s="65"/>
      <c r="K16624" s="10"/>
      <c r="L16624" s="21">
        <v>544.51666666666665</v>
      </c>
      <c r="M16624" s="68"/>
      <c r="N16624" s="4"/>
    </row>
    <row r="16625" spans="2:14">
      <c r="B16625" s="59" t="s">
        <v>29242</v>
      </c>
      <c r="C16625" s="7" t="s">
        <v>29243</v>
      </c>
      <c r="I16625" s="64"/>
      <c r="J16625" s="65"/>
      <c r="K16625" s="10"/>
      <c r="L16625" s="21">
        <v>600.84597701149426</v>
      </c>
      <c r="M16625" s="68"/>
      <c r="N16625" s="4"/>
    </row>
    <row r="16626" spans="2:14">
      <c r="B16626" s="59" t="s">
        <v>29244</v>
      </c>
      <c r="C16626" s="7" t="s">
        <v>29241</v>
      </c>
      <c r="I16626" s="64"/>
      <c r="J16626" s="65"/>
      <c r="K16626" s="10"/>
      <c r="L16626" s="21">
        <v>771.8637931034483</v>
      </c>
      <c r="M16626" s="68"/>
      <c r="N16626" s="4"/>
    </row>
    <row r="16627" spans="2:14">
      <c r="B16627" s="59" t="s">
        <v>29245</v>
      </c>
      <c r="C16627" s="7" t="s">
        <v>29241</v>
      </c>
      <c r="I16627" s="64"/>
      <c r="J16627" s="65"/>
      <c r="K16627" s="10"/>
      <c r="L16627" s="21">
        <v>425.26091954022985</v>
      </c>
      <c r="M16627" s="68"/>
      <c r="N16627" s="4"/>
    </row>
    <row r="16628" spans="2:14">
      <c r="B16628" s="59" t="s">
        <v>29246</v>
      </c>
      <c r="C16628" s="7" t="s">
        <v>29247</v>
      </c>
      <c r="I16628" s="64"/>
      <c r="J16628" s="65"/>
      <c r="K16628" s="10"/>
      <c r="L16628" s="21">
        <v>742.43045977011491</v>
      </c>
      <c r="M16628" s="68"/>
      <c r="N16628" s="4"/>
    </row>
    <row r="16629" spans="2:14">
      <c r="B16629" s="59" t="s">
        <v>29248</v>
      </c>
      <c r="C16629" s="7" t="s">
        <v>29249</v>
      </c>
      <c r="I16629" s="64"/>
      <c r="J16629" s="65"/>
      <c r="K16629" s="10"/>
      <c r="L16629" s="21">
        <v>605.41321839080467</v>
      </c>
      <c r="M16629" s="68"/>
      <c r="N16629" s="4"/>
    </row>
    <row r="16630" spans="2:14">
      <c r="B16630" s="59" t="s">
        <v>29250</v>
      </c>
      <c r="C16630" s="7" t="s">
        <v>29251</v>
      </c>
      <c r="I16630" s="64"/>
      <c r="J16630" s="65"/>
      <c r="K16630" s="10"/>
      <c r="L16630" s="21">
        <v>531.32241379310346</v>
      </c>
      <c r="M16630" s="68"/>
      <c r="N16630" s="4"/>
    </row>
    <row r="16631" spans="2:14">
      <c r="B16631" s="59" t="s">
        <v>29252</v>
      </c>
      <c r="C16631" s="7" t="s">
        <v>29251</v>
      </c>
      <c r="I16631" s="64"/>
      <c r="J16631" s="65"/>
      <c r="K16631" s="10"/>
      <c r="L16631" s="21">
        <v>412.06666666666666</v>
      </c>
      <c r="M16631" s="68"/>
      <c r="N16631" s="4"/>
    </row>
    <row r="16632" spans="2:14">
      <c r="B16632" s="59" t="s">
        <v>29253</v>
      </c>
      <c r="C16632" s="7" t="s">
        <v>29249</v>
      </c>
      <c r="I16632" s="64"/>
      <c r="J16632" s="65"/>
      <c r="K16632" s="10"/>
      <c r="L16632" s="21">
        <v>752.07241379310346</v>
      </c>
      <c r="M16632" s="68"/>
      <c r="N16632" s="4"/>
    </row>
    <row r="16633" spans="2:14">
      <c r="B16633" s="59" t="s">
        <v>29254</v>
      </c>
      <c r="C16633" s="7" t="s">
        <v>29255</v>
      </c>
      <c r="I16633" s="64"/>
      <c r="J16633" s="65"/>
      <c r="K16633" s="10"/>
      <c r="L16633" s="21">
        <v>859.65632183908042</v>
      </c>
      <c r="M16633" s="68"/>
      <c r="N16633" s="4"/>
    </row>
    <row r="16634" spans="2:14">
      <c r="B16634" s="59" t="s">
        <v>29256</v>
      </c>
      <c r="C16634" s="7" t="s">
        <v>29257</v>
      </c>
      <c r="I16634" s="64"/>
      <c r="J16634" s="65"/>
      <c r="K16634" s="10"/>
      <c r="L16634" s="21">
        <v>863.716091954023</v>
      </c>
      <c r="M16634" s="68"/>
      <c r="N16634" s="4"/>
    </row>
    <row r="16635" spans="2:14">
      <c r="B16635" s="59" t="s">
        <v>29258</v>
      </c>
      <c r="C16635" s="7" t="s">
        <v>29257</v>
      </c>
      <c r="I16635" s="64"/>
      <c r="J16635" s="65"/>
      <c r="K16635" s="10"/>
      <c r="L16635" s="21">
        <v>764.75919540229893</v>
      </c>
      <c r="M16635" s="68"/>
      <c r="N16635" s="4"/>
    </row>
    <row r="16636" spans="2:14">
      <c r="B16636" s="59" t="s">
        <v>29259</v>
      </c>
      <c r="C16636" s="7" t="s">
        <v>29260</v>
      </c>
      <c r="I16636" s="64"/>
      <c r="J16636" s="65"/>
      <c r="K16636" s="10"/>
      <c r="L16636" s="21">
        <v>459.26149425287355</v>
      </c>
      <c r="M16636" s="68"/>
      <c r="N16636" s="4"/>
    </row>
    <row r="16637" spans="2:14">
      <c r="B16637" s="59" t="s">
        <v>29261</v>
      </c>
      <c r="C16637" s="7" t="s">
        <v>29262</v>
      </c>
      <c r="I16637" s="64"/>
      <c r="J16637" s="65"/>
      <c r="K16637" s="10"/>
      <c r="L16637" s="21">
        <v>906.85114942528742</v>
      </c>
      <c r="M16637" s="68"/>
      <c r="N16637" s="4"/>
    </row>
    <row r="16638" spans="2:14">
      <c r="B16638" s="59" t="s">
        <v>29263</v>
      </c>
      <c r="C16638" s="7" t="s">
        <v>29262</v>
      </c>
      <c r="I16638" s="64"/>
      <c r="J16638" s="65"/>
      <c r="K16638" s="10"/>
      <c r="L16638" s="21">
        <v>906.85114942528742</v>
      </c>
      <c r="M16638" s="68"/>
      <c r="N16638" s="4"/>
    </row>
    <row r="16639" spans="2:14">
      <c r="B16639" s="59" t="s">
        <v>29264</v>
      </c>
      <c r="C16639" s="7" t="s">
        <v>29264</v>
      </c>
      <c r="I16639" s="64"/>
      <c r="J16639" s="65"/>
      <c r="K16639" s="10"/>
      <c r="L16639" s="21">
        <v>173.55517241379309</v>
      </c>
      <c r="M16639" s="68"/>
      <c r="N16639" s="4"/>
    </row>
    <row r="16640" spans="2:14">
      <c r="B16640" s="59" t="s">
        <v>29265</v>
      </c>
      <c r="C16640" s="7" t="s">
        <v>29266</v>
      </c>
      <c r="I16640" s="64"/>
      <c r="J16640" s="65"/>
      <c r="K16640" s="10"/>
      <c r="L16640" s="21">
        <v>267.4373563218391</v>
      </c>
      <c r="M16640" s="68"/>
      <c r="N16640" s="4"/>
    </row>
    <row r="16641" spans="2:14">
      <c r="B16641" s="59" t="s">
        <v>29267</v>
      </c>
      <c r="C16641" s="7" t="s">
        <v>29268</v>
      </c>
      <c r="I16641" s="64"/>
      <c r="J16641" s="65"/>
      <c r="K16641" s="10"/>
      <c r="L16641" s="21">
        <v>283.6764367816092</v>
      </c>
      <c r="M16641" s="68"/>
      <c r="N16641" s="4"/>
    </row>
    <row r="16642" spans="2:14">
      <c r="B16642" s="59" t="s">
        <v>29269</v>
      </c>
      <c r="C16642" s="7" t="s">
        <v>29270</v>
      </c>
      <c r="I16642" s="64"/>
      <c r="J16642" s="65"/>
      <c r="K16642" s="10"/>
      <c r="L16642" s="21">
        <v>314.63218390804599</v>
      </c>
      <c r="M16642" s="68"/>
      <c r="N16642" s="4"/>
    </row>
    <row r="16643" spans="2:14">
      <c r="B16643" s="59" t="s">
        <v>29271</v>
      </c>
      <c r="C16643" s="7" t="s">
        <v>29272</v>
      </c>
      <c r="I16643" s="64"/>
      <c r="J16643" s="65"/>
      <c r="K16643" s="10"/>
      <c r="L16643" s="21">
        <v>134.47988505747128</v>
      </c>
      <c r="M16643" s="68"/>
      <c r="N16643" s="4"/>
    </row>
    <row r="16644" spans="2:14">
      <c r="B16644" s="59" t="s">
        <v>29273</v>
      </c>
      <c r="C16644" s="7" t="s">
        <v>29274</v>
      </c>
      <c r="I16644" s="64"/>
      <c r="J16644" s="65"/>
      <c r="K16644" s="10"/>
      <c r="L16644" s="21">
        <v>128.39022988505747</v>
      </c>
      <c r="M16644" s="68"/>
      <c r="N16644" s="4"/>
    </row>
    <row r="16645" spans="2:14">
      <c r="B16645" s="59" t="s">
        <v>29275</v>
      </c>
      <c r="C16645" s="7" t="s">
        <v>29276</v>
      </c>
      <c r="I16645" s="64"/>
      <c r="J16645" s="65"/>
      <c r="K16645" s="10"/>
      <c r="L16645" s="21">
        <v>278.09425287356322</v>
      </c>
      <c r="M16645" s="68"/>
      <c r="N16645" s="4"/>
    </row>
    <row r="16646" spans="2:14">
      <c r="B16646" s="59" t="s">
        <v>38323</v>
      </c>
      <c r="C16646" s="7" t="s">
        <v>40505</v>
      </c>
      <c r="I16646" s="64"/>
      <c r="J16646" s="65"/>
      <c r="K16646" s="10"/>
      <c r="L16646" s="21">
        <v>276.06436781609193</v>
      </c>
      <c r="M16646" s="68"/>
      <c r="N16646" s="4"/>
    </row>
    <row r="16647" spans="2:14">
      <c r="B16647" s="59" t="s">
        <v>29277</v>
      </c>
      <c r="C16647" s="7" t="s">
        <v>29274</v>
      </c>
      <c r="I16647" s="64"/>
      <c r="J16647" s="65"/>
      <c r="K16647" s="10"/>
      <c r="L16647" s="21">
        <v>245.61609195402301</v>
      </c>
      <c r="M16647" s="68"/>
      <c r="N16647" s="4"/>
    </row>
    <row r="16648" spans="2:14">
      <c r="B16648" s="59" t="s">
        <v>29278</v>
      </c>
      <c r="C16648" s="7" t="s">
        <v>29279</v>
      </c>
      <c r="I16648" s="64"/>
      <c r="J16648" s="65"/>
      <c r="K16648" s="10"/>
      <c r="L16648" s="21">
        <v>324.27413793103449</v>
      </c>
      <c r="M16648" s="68"/>
      <c r="N16648" s="4"/>
    </row>
    <row r="16649" spans="2:14">
      <c r="B16649" s="59" t="s">
        <v>29280</v>
      </c>
      <c r="C16649" s="7" t="s">
        <v>29281</v>
      </c>
      <c r="I16649" s="64"/>
      <c r="J16649" s="65"/>
      <c r="K16649" s="10"/>
      <c r="L16649" s="21">
        <v>327.82643678160917</v>
      </c>
      <c r="M16649" s="68"/>
      <c r="N16649" s="4"/>
    </row>
    <row r="16650" spans="2:14">
      <c r="B16650" s="59" t="s">
        <v>29282</v>
      </c>
      <c r="C16650" s="7" t="s">
        <v>29274</v>
      </c>
      <c r="I16650" s="64"/>
      <c r="J16650" s="65"/>
      <c r="K16650" s="10"/>
      <c r="L16650" s="21">
        <v>258.81034482758622</v>
      </c>
      <c r="M16650" s="68"/>
      <c r="N16650" s="4"/>
    </row>
    <row r="16651" spans="2:14">
      <c r="B16651" s="59" t="s">
        <v>29283</v>
      </c>
      <c r="C16651" s="7" t="s">
        <v>29274</v>
      </c>
      <c r="I16651" s="64"/>
      <c r="J16651" s="65"/>
      <c r="K16651" s="10"/>
      <c r="L16651" s="21">
        <v>677.47413793103453</v>
      </c>
      <c r="M16651" s="68"/>
      <c r="N16651" s="4"/>
    </row>
    <row r="16652" spans="2:14">
      <c r="B16652" s="59" t="s">
        <v>29284</v>
      </c>
      <c r="C16652" s="7" t="s">
        <v>29274</v>
      </c>
      <c r="I16652" s="64"/>
      <c r="J16652" s="65"/>
      <c r="K16652" s="10"/>
      <c r="L16652" s="21">
        <v>258.81034482758622</v>
      </c>
      <c r="M16652" s="68"/>
      <c r="N16652" s="4"/>
    </row>
    <row r="16653" spans="2:14">
      <c r="B16653" s="59" t="s">
        <v>29285</v>
      </c>
      <c r="C16653" s="7" t="s">
        <v>29274</v>
      </c>
      <c r="I16653" s="64"/>
      <c r="J16653" s="65"/>
      <c r="K16653" s="10"/>
      <c r="L16653" s="21">
        <v>274.54195402298853</v>
      </c>
      <c r="M16653" s="68"/>
      <c r="N16653" s="4"/>
    </row>
    <row r="16654" spans="2:14">
      <c r="B16654" s="59" t="s">
        <v>29286</v>
      </c>
      <c r="C16654" s="7" t="s">
        <v>29287</v>
      </c>
      <c r="I16654" s="64"/>
      <c r="J16654" s="65"/>
      <c r="K16654" s="10"/>
      <c r="L16654" s="21">
        <v>292.81091954022986</v>
      </c>
      <c r="M16654" s="68"/>
      <c r="N16654" s="4"/>
    </row>
    <row r="16655" spans="2:14">
      <c r="B16655" s="59" t="s">
        <v>29288</v>
      </c>
      <c r="C16655" s="7" t="s">
        <v>29289</v>
      </c>
      <c r="I16655" s="64"/>
      <c r="J16655" s="65"/>
      <c r="K16655" s="10"/>
      <c r="L16655" s="21">
        <v>303.97528735632187</v>
      </c>
      <c r="M16655" s="68"/>
      <c r="N16655" s="4"/>
    </row>
    <row r="16656" spans="2:14">
      <c r="B16656" s="59" t="s">
        <v>29290</v>
      </c>
      <c r="C16656" s="7" t="s">
        <v>29291</v>
      </c>
      <c r="I16656" s="64"/>
      <c r="J16656" s="65"/>
      <c r="K16656" s="10"/>
      <c r="L16656" s="21">
        <v>349.14022988505747</v>
      </c>
      <c r="M16656" s="68"/>
      <c r="N16656" s="4"/>
    </row>
    <row r="16657" spans="2:14">
      <c r="B16657" s="59" t="s">
        <v>29292</v>
      </c>
      <c r="C16657" s="7" t="s">
        <v>29289</v>
      </c>
      <c r="I16657" s="64"/>
      <c r="J16657" s="65"/>
      <c r="K16657" s="10"/>
      <c r="L16657" s="21">
        <v>351.17011494252876</v>
      </c>
      <c r="M16657" s="68"/>
      <c r="N16657" s="4"/>
    </row>
    <row r="16658" spans="2:14">
      <c r="B16658" s="59" t="s">
        <v>29293</v>
      </c>
      <c r="C16658" s="7" t="s">
        <v>29289</v>
      </c>
      <c r="I16658" s="64"/>
      <c r="J16658" s="65"/>
      <c r="K16658" s="10"/>
      <c r="L16658" s="21">
        <v>387.20057471264369</v>
      </c>
      <c r="M16658" s="68"/>
      <c r="N16658" s="4"/>
    </row>
    <row r="16659" spans="2:14">
      <c r="B16659" s="59" t="s">
        <v>29294</v>
      </c>
      <c r="C16659" s="7" t="s">
        <v>29295</v>
      </c>
      <c r="I16659" s="64"/>
      <c r="J16659" s="65"/>
      <c r="K16659" s="10"/>
      <c r="L16659" s="21">
        <v>412.06666666666666</v>
      </c>
      <c r="M16659" s="68"/>
      <c r="N16659" s="4"/>
    </row>
    <row r="16660" spans="2:14">
      <c r="B16660" s="59" t="s">
        <v>29296</v>
      </c>
      <c r="C16660" s="7" t="s">
        <v>29295</v>
      </c>
      <c r="I16660" s="64"/>
      <c r="J16660" s="65"/>
      <c r="K16660" s="10"/>
      <c r="L16660" s="21">
        <v>412.06666666666666</v>
      </c>
      <c r="M16660" s="68"/>
      <c r="N16660" s="4"/>
    </row>
    <row r="16661" spans="2:14">
      <c r="B16661" s="59" t="s">
        <v>29297</v>
      </c>
      <c r="C16661" s="7" t="s">
        <v>29298</v>
      </c>
      <c r="I16661" s="64"/>
      <c r="J16661" s="65"/>
      <c r="K16661" s="10"/>
      <c r="L16661" s="21">
        <v>233.94425287356322</v>
      </c>
      <c r="M16661" s="68"/>
      <c r="N16661" s="4"/>
    </row>
    <row r="16662" spans="2:14">
      <c r="B16662" s="59" t="s">
        <v>29299</v>
      </c>
      <c r="C16662" s="7" t="s">
        <v>29298</v>
      </c>
      <c r="I16662" s="64"/>
      <c r="J16662" s="65"/>
      <c r="K16662" s="10"/>
      <c r="L16662" s="21">
        <v>256.78045977011493</v>
      </c>
      <c r="M16662" s="68"/>
      <c r="N16662" s="4"/>
    </row>
    <row r="16663" spans="2:14">
      <c r="B16663" s="59" t="s">
        <v>29300</v>
      </c>
      <c r="C16663" s="7" t="s">
        <v>29295</v>
      </c>
      <c r="I16663" s="64"/>
      <c r="J16663" s="65"/>
      <c r="K16663" s="10"/>
      <c r="L16663" s="21">
        <v>427.79827586206898</v>
      </c>
      <c r="M16663" s="68"/>
      <c r="N16663" s="4"/>
    </row>
    <row r="16664" spans="2:14">
      <c r="B16664" s="59" t="s">
        <v>29301</v>
      </c>
      <c r="C16664" s="7" t="s">
        <v>29295</v>
      </c>
      <c r="I16664" s="64"/>
      <c r="J16664" s="65"/>
      <c r="K16664" s="10"/>
      <c r="L16664" s="21">
        <v>553.65114942528737</v>
      </c>
      <c r="M16664" s="68"/>
      <c r="N16664" s="4"/>
    </row>
    <row r="16665" spans="2:14">
      <c r="B16665" s="59" t="s">
        <v>29302</v>
      </c>
      <c r="C16665" s="7" t="s">
        <v>29303</v>
      </c>
      <c r="I16665" s="64"/>
      <c r="J16665" s="65"/>
      <c r="K16665" s="10"/>
      <c r="L16665" s="21">
        <v>92.359770114942521</v>
      </c>
      <c r="M16665" s="68"/>
      <c r="N16665" s="4"/>
    </row>
    <row r="16666" spans="2:14">
      <c r="B16666" s="59" t="s">
        <v>29304</v>
      </c>
      <c r="C16666" s="7" t="s">
        <v>29305</v>
      </c>
      <c r="I16666" s="64"/>
      <c r="J16666" s="65"/>
      <c r="K16666" s="10"/>
      <c r="L16666" s="21">
        <v>79.165517241379305</v>
      </c>
      <c r="M16666" s="68"/>
      <c r="N16666" s="4"/>
    </row>
    <row r="16667" spans="2:14">
      <c r="B16667" s="59" t="s">
        <v>29306</v>
      </c>
      <c r="C16667" s="7" t="s">
        <v>29305</v>
      </c>
      <c r="I16667" s="64"/>
      <c r="J16667" s="65"/>
      <c r="K16667" s="10"/>
      <c r="L16667" s="21">
        <v>65.463793103448268</v>
      </c>
      <c r="M16667" s="68"/>
      <c r="N16667" s="4"/>
    </row>
    <row r="16668" spans="2:14">
      <c r="B16668" s="59" t="s">
        <v>29307</v>
      </c>
      <c r="C16668" s="7" t="s">
        <v>29305</v>
      </c>
      <c r="I16668" s="64"/>
      <c r="J16668" s="65"/>
      <c r="K16668" s="10"/>
      <c r="L16668" s="21">
        <v>83.225287356321843</v>
      </c>
      <c r="M16668" s="68"/>
      <c r="N16668" s="4"/>
    </row>
    <row r="16669" spans="2:14">
      <c r="B16669" s="59" t="s">
        <v>29308</v>
      </c>
      <c r="C16669" s="7" t="s">
        <v>29305</v>
      </c>
      <c r="I16669" s="64"/>
      <c r="J16669" s="65"/>
      <c r="K16669" s="10"/>
      <c r="L16669" s="21">
        <v>49.732183908045982</v>
      </c>
      <c r="M16669" s="68"/>
      <c r="N16669" s="4"/>
    </row>
    <row r="16670" spans="2:14">
      <c r="B16670" s="59" t="s">
        <v>29309</v>
      </c>
      <c r="C16670" s="7" t="s">
        <v>29305</v>
      </c>
      <c r="I16670" s="64"/>
      <c r="J16670" s="65"/>
      <c r="K16670" s="10"/>
      <c r="L16670" s="21">
        <v>54.299425287356321</v>
      </c>
      <c r="M16670" s="68"/>
      <c r="N16670" s="4"/>
    </row>
    <row r="16671" spans="2:14">
      <c r="B16671" s="59" t="s">
        <v>29310</v>
      </c>
      <c r="C16671" s="7" t="s">
        <v>29311</v>
      </c>
      <c r="I16671" s="64"/>
      <c r="J16671" s="65"/>
      <c r="K16671" s="10"/>
      <c r="L16671" s="21">
        <v>99.464367816091965</v>
      </c>
      <c r="M16671" s="68"/>
      <c r="N16671" s="4"/>
    </row>
    <row r="16672" spans="2:14">
      <c r="B16672" s="59" t="s">
        <v>29312</v>
      </c>
      <c r="C16672" s="7" t="s">
        <v>29311</v>
      </c>
      <c r="I16672" s="64"/>
      <c r="J16672" s="65"/>
      <c r="K16672" s="10"/>
      <c r="L16672" s="21">
        <v>99.464367816091965</v>
      </c>
      <c r="M16672" s="68"/>
      <c r="N16672" s="4"/>
    </row>
    <row r="16673" spans="2:14">
      <c r="B16673" s="59" t="s">
        <v>29313</v>
      </c>
      <c r="C16673" s="7" t="s">
        <v>29314</v>
      </c>
      <c r="I16673" s="64"/>
      <c r="J16673" s="65"/>
      <c r="K16673" s="10"/>
      <c r="L16673" s="21">
        <v>99.464367816091965</v>
      </c>
      <c r="M16673" s="68"/>
      <c r="N16673" s="4"/>
    </row>
    <row r="16674" spans="2:14">
      <c r="B16674" s="59" t="s">
        <v>29315</v>
      </c>
      <c r="C16674" s="7" t="s">
        <v>29314</v>
      </c>
      <c r="I16674" s="64"/>
      <c r="J16674" s="65"/>
      <c r="K16674" s="10"/>
      <c r="L16674" s="21">
        <v>99.464367816091965</v>
      </c>
      <c r="M16674" s="68"/>
      <c r="N16674" s="4"/>
    </row>
    <row r="16675" spans="2:14">
      <c r="B16675" s="59" t="s">
        <v>29316</v>
      </c>
      <c r="C16675" s="7" t="s">
        <v>29317</v>
      </c>
      <c r="I16675" s="64"/>
      <c r="J16675" s="65"/>
      <c r="K16675" s="10"/>
      <c r="L16675" s="21">
        <v>34.000574712643676</v>
      </c>
      <c r="M16675" s="68"/>
      <c r="N16675" s="4"/>
    </row>
    <row r="16676" spans="2:14">
      <c r="B16676" s="59" t="s">
        <v>29318</v>
      </c>
      <c r="C16676" s="7" t="s">
        <v>29317</v>
      </c>
      <c r="I16676" s="64"/>
      <c r="J16676" s="65"/>
      <c r="K16676" s="10"/>
      <c r="L16676" s="21">
        <v>47.702298850574714</v>
      </c>
      <c r="M16676" s="68"/>
      <c r="N16676" s="4"/>
    </row>
    <row r="16677" spans="2:14">
      <c r="B16677" s="59" t="s">
        <v>29319</v>
      </c>
      <c r="C16677" s="7" t="s">
        <v>29320</v>
      </c>
      <c r="I16677" s="64"/>
      <c r="J16677" s="65"/>
      <c r="K16677" s="10"/>
      <c r="L16677" s="21">
        <v>132.95747126436783</v>
      </c>
      <c r="M16677" s="68"/>
      <c r="N16677" s="4"/>
    </row>
    <row r="16678" spans="2:14">
      <c r="B16678" s="59" t="s">
        <v>29321</v>
      </c>
      <c r="C16678" s="7" t="s">
        <v>29322</v>
      </c>
      <c r="I16678" s="64"/>
      <c r="J16678" s="65"/>
      <c r="K16678" s="10"/>
      <c r="L16678" s="21">
        <v>128.8977011494253</v>
      </c>
      <c r="M16678" s="68"/>
      <c r="N16678" s="4"/>
    </row>
    <row r="16679" spans="2:14">
      <c r="B16679" s="59" t="s">
        <v>29323</v>
      </c>
      <c r="C16679" s="7" t="s">
        <v>29324</v>
      </c>
      <c r="I16679" s="64"/>
      <c r="J16679" s="65"/>
      <c r="K16679" s="10"/>
      <c r="L16679" s="21">
        <v>193.34655172413792</v>
      </c>
      <c r="M16679" s="68"/>
      <c r="N16679" s="4"/>
    </row>
    <row r="16680" spans="2:14">
      <c r="B16680" s="59" t="s">
        <v>29325</v>
      </c>
      <c r="C16680" s="7" t="s">
        <v>29326</v>
      </c>
      <c r="I16680" s="64"/>
      <c r="J16680" s="65"/>
      <c r="K16680" s="10"/>
      <c r="L16680" s="21">
        <v>149.70402298850576</v>
      </c>
      <c r="M16680" s="68"/>
      <c r="N16680" s="4"/>
    </row>
    <row r="16681" spans="2:14">
      <c r="B16681" s="59" t="s">
        <v>29327</v>
      </c>
      <c r="C16681" s="7" t="s">
        <v>29320</v>
      </c>
      <c r="I16681" s="64"/>
      <c r="J16681" s="65"/>
      <c r="K16681" s="10"/>
      <c r="L16681" s="21">
        <v>182.182183908046</v>
      </c>
      <c r="M16681" s="68"/>
      <c r="N16681" s="4"/>
    </row>
    <row r="16682" spans="2:14">
      <c r="B16682" s="59" t="s">
        <v>29328</v>
      </c>
      <c r="C16682" s="7" t="s">
        <v>29329</v>
      </c>
      <c r="I16682" s="64"/>
      <c r="J16682" s="65"/>
      <c r="K16682" s="10"/>
      <c r="L16682" s="21">
        <v>126.3603448275862</v>
      </c>
      <c r="M16682" s="68"/>
      <c r="N16682" s="4"/>
    </row>
    <row r="16683" spans="2:14">
      <c r="B16683" s="59" t="s">
        <v>29330</v>
      </c>
      <c r="C16683" s="7" t="s">
        <v>29331</v>
      </c>
      <c r="I16683" s="64"/>
      <c r="J16683" s="65"/>
      <c r="K16683" s="10"/>
      <c r="L16683" s="21">
        <v>126.3603448275862</v>
      </c>
      <c r="M16683" s="68"/>
      <c r="N16683" s="4"/>
    </row>
    <row r="16684" spans="2:14">
      <c r="B16684" s="59" t="s">
        <v>29332</v>
      </c>
      <c r="C16684" s="7" t="s">
        <v>29333</v>
      </c>
      <c r="I16684" s="64"/>
      <c r="J16684" s="65"/>
      <c r="K16684" s="10"/>
      <c r="L16684" s="21">
        <v>56.32931034482759</v>
      </c>
      <c r="M16684" s="68"/>
      <c r="N16684" s="4"/>
    </row>
    <row r="16685" spans="2:14">
      <c r="B16685" s="59" t="s">
        <v>29334</v>
      </c>
      <c r="C16685" s="7" t="s">
        <v>29335</v>
      </c>
      <c r="I16685" s="64"/>
      <c r="J16685" s="65"/>
      <c r="K16685" s="10"/>
      <c r="L16685" s="21">
        <v>65.463793103448268</v>
      </c>
      <c r="M16685" s="68"/>
      <c r="N16685" s="4"/>
    </row>
    <row r="16686" spans="2:14">
      <c r="B16686" s="59" t="s">
        <v>29336</v>
      </c>
      <c r="C16686" s="7" t="s">
        <v>29337</v>
      </c>
      <c r="I16686" s="64"/>
      <c r="J16686" s="65"/>
      <c r="K16686" s="10"/>
      <c r="L16686" s="21">
        <v>117.22586206896553</v>
      </c>
      <c r="M16686" s="68"/>
      <c r="N16686" s="4"/>
    </row>
    <row r="16687" spans="2:14">
      <c r="B16687" s="59" t="s">
        <v>29338</v>
      </c>
      <c r="C16687" s="7" t="s">
        <v>29311</v>
      </c>
      <c r="I16687" s="64"/>
      <c r="J16687" s="65"/>
      <c r="K16687" s="10"/>
      <c r="L16687" s="21">
        <v>119.25574712643677</v>
      </c>
      <c r="M16687" s="68"/>
      <c r="N16687" s="4"/>
    </row>
    <row r="16688" spans="2:14">
      <c r="B16688" s="59" t="s">
        <v>29339</v>
      </c>
      <c r="C16688" s="7" t="s">
        <v>29314</v>
      </c>
      <c r="I16688" s="64"/>
      <c r="J16688" s="65"/>
      <c r="K16688" s="10"/>
      <c r="L16688" s="21">
        <v>119.25574712643677</v>
      </c>
      <c r="M16688" s="68"/>
      <c r="N16688" s="4"/>
    </row>
    <row r="16689" spans="2:14">
      <c r="B16689" s="59" t="s">
        <v>29340</v>
      </c>
      <c r="C16689" s="7" t="s">
        <v>29341</v>
      </c>
      <c r="I16689" s="64"/>
      <c r="J16689" s="65"/>
      <c r="K16689" s="10"/>
      <c r="L16689" s="21">
        <v>119.25574712643677</v>
      </c>
      <c r="M16689" s="68"/>
      <c r="N16689" s="4"/>
    </row>
    <row r="16690" spans="2:14">
      <c r="B16690" s="59" t="s">
        <v>29342</v>
      </c>
      <c r="C16690" s="7" t="s">
        <v>29317</v>
      </c>
      <c r="I16690" s="64"/>
      <c r="J16690" s="65"/>
      <c r="K16690" s="10"/>
      <c r="L16690" s="21">
        <v>178.12241379310345</v>
      </c>
      <c r="M16690" s="68"/>
      <c r="N16690" s="4"/>
    </row>
    <row r="16691" spans="2:14">
      <c r="B16691" s="59" t="s">
        <v>29343</v>
      </c>
      <c r="C16691" s="7" t="s">
        <v>29333</v>
      </c>
      <c r="I16691" s="64"/>
      <c r="J16691" s="65"/>
      <c r="K16691" s="10"/>
      <c r="L16691" s="21">
        <v>60.896551724137936</v>
      </c>
      <c r="M16691" s="68"/>
      <c r="N16691" s="4"/>
    </row>
    <row r="16692" spans="2:14">
      <c r="B16692" s="59" t="s">
        <v>29344</v>
      </c>
      <c r="C16692" s="7" t="s">
        <v>29317</v>
      </c>
      <c r="I16692" s="64"/>
      <c r="J16692" s="65"/>
      <c r="K16692" s="10"/>
      <c r="L16692" s="21">
        <v>58.866666666666667</v>
      </c>
      <c r="M16692" s="68"/>
      <c r="N16692" s="4"/>
    </row>
    <row r="16693" spans="2:14">
      <c r="B16693" s="59" t="s">
        <v>29345</v>
      </c>
      <c r="C16693" s="7" t="s">
        <v>29346</v>
      </c>
      <c r="I16693" s="64"/>
      <c r="J16693" s="65"/>
      <c r="K16693" s="10"/>
      <c r="L16693" s="21">
        <v>1669.0729885057472</v>
      </c>
      <c r="M16693" s="68"/>
      <c r="N16693" s="4"/>
    </row>
    <row r="16694" spans="2:14">
      <c r="B16694" s="59" t="s">
        <v>29347</v>
      </c>
      <c r="C16694" s="7" t="s">
        <v>29347</v>
      </c>
      <c r="I16694" s="64"/>
      <c r="J16694" s="65"/>
      <c r="K16694" s="10"/>
      <c r="L16694" s="21">
        <v>1084.4660919540229</v>
      </c>
      <c r="M16694" s="68"/>
      <c r="N16694" s="4"/>
    </row>
    <row r="16695" spans="2:14">
      <c r="B16695" s="59" t="s">
        <v>29348</v>
      </c>
      <c r="C16695" s="7" t="s">
        <v>29346</v>
      </c>
      <c r="I16695" s="64"/>
      <c r="J16695" s="65"/>
      <c r="K16695" s="10"/>
      <c r="L16695" s="21">
        <v>2155.230459770115</v>
      </c>
      <c r="M16695" s="68"/>
      <c r="N16695" s="4"/>
    </row>
    <row r="16696" spans="2:14">
      <c r="B16696" s="59" t="s">
        <v>38324</v>
      </c>
      <c r="C16696" s="7" t="s">
        <v>40506</v>
      </c>
      <c r="I16696" s="64"/>
      <c r="J16696" s="65"/>
      <c r="K16696" s="10"/>
      <c r="L16696" s="21">
        <v>2155.230459770115</v>
      </c>
      <c r="M16696" s="68"/>
      <c r="N16696" s="4"/>
    </row>
    <row r="16697" spans="2:14">
      <c r="B16697" s="59" t="s">
        <v>29349</v>
      </c>
      <c r="C16697" s="7" t="s">
        <v>29350</v>
      </c>
      <c r="I16697" s="64"/>
      <c r="J16697" s="65"/>
      <c r="K16697" s="10"/>
      <c r="L16697" s="21">
        <v>268.95977011494256</v>
      </c>
      <c r="M16697" s="68"/>
      <c r="N16697" s="4"/>
    </row>
    <row r="16698" spans="2:14">
      <c r="B16698" s="59" t="s">
        <v>29351</v>
      </c>
      <c r="C16698" s="7" t="s">
        <v>29350</v>
      </c>
      <c r="I16698" s="64"/>
      <c r="J16698" s="65"/>
      <c r="K16698" s="10"/>
      <c r="L16698" s="21">
        <v>436.42528735632186</v>
      </c>
      <c r="M16698" s="68"/>
      <c r="N16698" s="4"/>
    </row>
    <row r="16699" spans="2:14">
      <c r="B16699" s="59" t="s">
        <v>29352</v>
      </c>
      <c r="C16699" s="7" t="s">
        <v>29350</v>
      </c>
      <c r="I16699" s="64"/>
      <c r="J16699" s="65"/>
      <c r="K16699" s="10"/>
      <c r="L16699" s="21">
        <v>486.15747126436781</v>
      </c>
      <c r="M16699" s="68"/>
      <c r="N16699" s="4"/>
    </row>
    <row r="16700" spans="2:14">
      <c r="B16700" s="59" t="s">
        <v>29353</v>
      </c>
      <c r="C16700" s="7" t="s">
        <v>29350</v>
      </c>
      <c r="I16700" s="64"/>
      <c r="J16700" s="65"/>
      <c r="K16700" s="10"/>
      <c r="L16700" s="21">
        <v>431.8580459770115</v>
      </c>
      <c r="M16700" s="68"/>
      <c r="N16700" s="4"/>
    </row>
    <row r="16701" spans="2:14">
      <c r="B16701" s="59" t="s">
        <v>29354</v>
      </c>
      <c r="C16701" s="7" t="s">
        <v>29350</v>
      </c>
      <c r="I16701" s="64"/>
      <c r="J16701" s="65"/>
      <c r="K16701" s="10"/>
      <c r="L16701" s="21">
        <v>368.9316091954023</v>
      </c>
      <c r="M16701" s="68"/>
      <c r="N16701" s="4"/>
    </row>
    <row r="16702" spans="2:14">
      <c r="B16702" s="59" t="s">
        <v>29355</v>
      </c>
      <c r="C16702" s="7" t="s">
        <v>29350</v>
      </c>
      <c r="I16702" s="64"/>
      <c r="J16702" s="65"/>
      <c r="K16702" s="10"/>
      <c r="L16702" s="21">
        <v>308.54252873563223</v>
      </c>
      <c r="M16702" s="68"/>
      <c r="N16702" s="4"/>
    </row>
    <row r="16703" spans="2:14">
      <c r="B16703" s="59" t="s">
        <v>29356</v>
      </c>
      <c r="C16703" s="7" t="s">
        <v>29350</v>
      </c>
      <c r="I16703" s="64"/>
      <c r="J16703" s="65"/>
      <c r="K16703" s="10"/>
      <c r="L16703" s="21">
        <v>373.49885057471266</v>
      </c>
      <c r="M16703" s="68"/>
      <c r="N16703" s="4"/>
    </row>
    <row r="16704" spans="2:14">
      <c r="B16704" s="59" t="s">
        <v>29357</v>
      </c>
      <c r="C16704" s="7" t="s">
        <v>29358</v>
      </c>
      <c r="I16704" s="64"/>
      <c r="J16704" s="65"/>
      <c r="K16704" s="10"/>
      <c r="L16704" s="21">
        <v>292.81091954022986</v>
      </c>
      <c r="M16704" s="68"/>
      <c r="N16704" s="4"/>
    </row>
    <row r="16705" spans="2:14">
      <c r="B16705" s="59" t="s">
        <v>29359</v>
      </c>
      <c r="C16705" s="7" t="s">
        <v>29350</v>
      </c>
      <c r="I16705" s="64"/>
      <c r="J16705" s="65"/>
      <c r="K16705" s="10"/>
      <c r="L16705" s="21">
        <v>294.84080459770115</v>
      </c>
      <c r="M16705" s="68"/>
      <c r="N16705" s="4"/>
    </row>
    <row r="16706" spans="2:14">
      <c r="B16706" s="59" t="s">
        <v>29360</v>
      </c>
      <c r="C16706" s="7" t="s">
        <v>29350</v>
      </c>
      <c r="I16706" s="64"/>
      <c r="J16706" s="65"/>
      <c r="K16706" s="10"/>
      <c r="L16706" s="21">
        <v>299.40804597701151</v>
      </c>
      <c r="M16706" s="68"/>
      <c r="N16706" s="4"/>
    </row>
    <row r="16707" spans="2:14">
      <c r="B16707" s="59" t="s">
        <v>29361</v>
      </c>
      <c r="C16707" s="7" t="s">
        <v>29350</v>
      </c>
      <c r="I16707" s="64"/>
      <c r="J16707" s="65"/>
      <c r="K16707" s="10"/>
      <c r="L16707" s="21">
        <v>389.23045977011492</v>
      </c>
      <c r="M16707" s="68"/>
      <c r="N16707" s="4"/>
    </row>
    <row r="16708" spans="2:14">
      <c r="B16708" s="59" t="s">
        <v>29362</v>
      </c>
      <c r="C16708" s="7" t="s">
        <v>29363</v>
      </c>
      <c r="I16708" s="64"/>
      <c r="J16708" s="65"/>
      <c r="K16708" s="10"/>
      <c r="L16708" s="21">
        <v>132.95747126436783</v>
      </c>
      <c r="M16708" s="68"/>
      <c r="N16708" s="4"/>
    </row>
    <row r="16709" spans="2:14">
      <c r="B16709" s="59" t="s">
        <v>29364</v>
      </c>
      <c r="C16709" s="7" t="s">
        <v>29365</v>
      </c>
      <c r="I16709" s="64"/>
      <c r="J16709" s="65"/>
      <c r="K16709" s="10"/>
      <c r="L16709" s="21">
        <v>119.25574712643677</v>
      </c>
      <c r="M16709" s="68"/>
      <c r="N16709" s="4"/>
    </row>
    <row r="16710" spans="2:14">
      <c r="B16710" s="59" t="s">
        <v>29366</v>
      </c>
      <c r="C16710" s="7" t="s">
        <v>29367</v>
      </c>
      <c r="I16710" s="64"/>
      <c r="J16710" s="65"/>
      <c r="K16710" s="10"/>
      <c r="L16710" s="21">
        <v>3495.4620689655176</v>
      </c>
      <c r="M16710" s="68"/>
      <c r="N16710" s="4"/>
    </row>
    <row r="16711" spans="2:14">
      <c r="B16711" s="59" t="s">
        <v>29368</v>
      </c>
      <c r="C16711" s="7" t="s">
        <v>29369</v>
      </c>
      <c r="I16711" s="64"/>
      <c r="J16711" s="65"/>
      <c r="K16711" s="10"/>
      <c r="L16711" s="21">
        <v>4154.6672413793103</v>
      </c>
      <c r="M16711" s="68"/>
      <c r="N16711" s="4"/>
    </row>
    <row r="16712" spans="2:14">
      <c r="B16712" s="59" t="s">
        <v>29370</v>
      </c>
      <c r="C16712" s="7" t="s">
        <v>29371</v>
      </c>
      <c r="I16712" s="64"/>
      <c r="J16712" s="65"/>
      <c r="K16712" s="10"/>
      <c r="L16712" s="21">
        <v>3248.3235632183905</v>
      </c>
      <c r="M16712" s="68"/>
      <c r="N16712" s="4"/>
    </row>
    <row r="16713" spans="2:14">
      <c r="B16713" s="59" t="s">
        <v>29372</v>
      </c>
      <c r="C16713" s="7" t="s">
        <v>29373</v>
      </c>
      <c r="I16713" s="64"/>
      <c r="J16713" s="65"/>
      <c r="K16713" s="10"/>
      <c r="L16713" s="21">
        <v>4660.6160919540225</v>
      </c>
      <c r="M16713" s="68"/>
      <c r="N16713" s="4"/>
    </row>
    <row r="16714" spans="2:14">
      <c r="B16714" s="59" t="s">
        <v>29374</v>
      </c>
      <c r="C16714" s="7" t="s">
        <v>29375</v>
      </c>
      <c r="I16714" s="64"/>
      <c r="J16714" s="65"/>
      <c r="K16714" s="10"/>
      <c r="L16714" s="21">
        <v>2912.8850574712646</v>
      </c>
      <c r="M16714" s="68"/>
      <c r="N16714" s="4"/>
    </row>
    <row r="16715" spans="2:14">
      <c r="B16715" s="59" t="s">
        <v>29376</v>
      </c>
      <c r="C16715" s="7" t="s">
        <v>29377</v>
      </c>
      <c r="I16715" s="64"/>
      <c r="J16715" s="65"/>
      <c r="K16715" s="10"/>
      <c r="L16715" s="21">
        <v>96.927011494252866</v>
      </c>
      <c r="M16715" s="68"/>
      <c r="N16715" s="4"/>
    </row>
    <row r="16716" spans="2:14">
      <c r="B16716" s="59" t="s">
        <v>29378</v>
      </c>
      <c r="C16716" s="7" t="s">
        <v>29377</v>
      </c>
      <c r="I16716" s="64"/>
      <c r="J16716" s="65"/>
      <c r="K16716" s="10"/>
      <c r="L16716" s="21">
        <v>103.52413793103449</v>
      </c>
      <c r="M16716" s="68"/>
      <c r="N16716" s="4"/>
    </row>
    <row r="16717" spans="2:14">
      <c r="B16717" s="59" t="s">
        <v>29379</v>
      </c>
      <c r="C16717" s="7" t="s">
        <v>29377</v>
      </c>
      <c r="I16717" s="64"/>
      <c r="J16717" s="65"/>
      <c r="K16717" s="10"/>
      <c r="L16717" s="21">
        <v>36.030459770114945</v>
      </c>
      <c r="M16717" s="68"/>
      <c r="N16717" s="4"/>
    </row>
    <row r="16718" spans="2:14">
      <c r="B16718" s="59" t="s">
        <v>29380</v>
      </c>
      <c r="C16718" s="7" t="s">
        <v>29377</v>
      </c>
      <c r="I16718" s="64"/>
      <c r="J16718" s="65"/>
      <c r="K16718" s="10"/>
      <c r="L16718" s="21">
        <v>40.597701149425291</v>
      </c>
      <c r="M16718" s="68"/>
      <c r="N16718" s="4"/>
    </row>
    <row r="16719" spans="2:14">
      <c r="B16719" s="59" t="s">
        <v>29381</v>
      </c>
      <c r="C16719" s="7" t="s">
        <v>29377</v>
      </c>
      <c r="I16719" s="64"/>
      <c r="J16719" s="65"/>
      <c r="K16719" s="10"/>
      <c r="L16719" s="21">
        <v>63.433908045977013</v>
      </c>
      <c r="M16719" s="68"/>
      <c r="N16719" s="4"/>
    </row>
    <row r="16720" spans="2:14">
      <c r="B16720" s="59" t="s">
        <v>29382</v>
      </c>
      <c r="C16720" s="7" t="s">
        <v>29377</v>
      </c>
      <c r="I16720" s="64"/>
      <c r="J16720" s="65"/>
      <c r="K16720" s="10"/>
      <c r="L16720" s="21">
        <v>40.597701149425291</v>
      </c>
      <c r="M16720" s="68"/>
      <c r="N16720" s="4"/>
    </row>
    <row r="16721" spans="2:14">
      <c r="B16721" s="59" t="s">
        <v>29383</v>
      </c>
      <c r="C16721" s="7" t="s">
        <v>29377</v>
      </c>
      <c r="I16721" s="64"/>
      <c r="J16721" s="65"/>
      <c r="K16721" s="10"/>
      <c r="L16721" s="21">
        <v>51.762068965517244</v>
      </c>
      <c r="M16721" s="68"/>
      <c r="N16721" s="4"/>
    </row>
    <row r="16722" spans="2:14">
      <c r="B16722" s="59" t="s">
        <v>29384</v>
      </c>
      <c r="C16722" s="7" t="s">
        <v>29377</v>
      </c>
      <c r="I16722" s="64"/>
      <c r="J16722" s="65"/>
      <c r="K16722" s="10"/>
      <c r="L16722" s="21">
        <v>38.567816091954029</v>
      </c>
      <c r="M16722" s="68"/>
      <c r="N16722" s="4"/>
    </row>
    <row r="16723" spans="2:14">
      <c r="B16723" s="59" t="s">
        <v>29385</v>
      </c>
      <c r="C16723" s="7" t="s">
        <v>29377</v>
      </c>
      <c r="I16723" s="64"/>
      <c r="J16723" s="65"/>
      <c r="K16723" s="10"/>
      <c r="L16723" s="21">
        <v>43.135057471264375</v>
      </c>
      <c r="M16723" s="68"/>
      <c r="N16723" s="4"/>
    </row>
    <row r="16724" spans="2:14">
      <c r="B16724" s="59" t="s">
        <v>29386</v>
      </c>
      <c r="C16724" s="7" t="s">
        <v>29387</v>
      </c>
      <c r="I16724" s="64"/>
      <c r="J16724" s="65"/>
      <c r="K16724" s="10"/>
      <c r="L16724" s="21">
        <v>391.76781609195405</v>
      </c>
      <c r="M16724" s="68"/>
      <c r="N16724" s="4"/>
    </row>
    <row r="16725" spans="2:14">
      <c r="B16725" s="59" t="s">
        <v>29388</v>
      </c>
      <c r="C16725" s="7" t="s">
        <v>29387</v>
      </c>
      <c r="I16725" s="64"/>
      <c r="J16725" s="65"/>
      <c r="K16725" s="10"/>
      <c r="L16725" s="21">
        <v>378.06609195402302</v>
      </c>
      <c r="M16725" s="68"/>
      <c r="N16725" s="4"/>
    </row>
    <row r="16726" spans="2:14">
      <c r="B16726" s="59" t="s">
        <v>29389</v>
      </c>
      <c r="C16726" s="7" t="s">
        <v>29390</v>
      </c>
      <c r="I16726" s="64"/>
      <c r="J16726" s="65"/>
      <c r="K16726" s="10"/>
      <c r="L16726" s="21">
        <v>436.42528735632186</v>
      </c>
      <c r="M16726" s="68"/>
      <c r="N16726" s="4"/>
    </row>
    <row r="16727" spans="2:14">
      <c r="B16727" s="59" t="s">
        <v>29391</v>
      </c>
      <c r="C16727" s="7" t="s">
        <v>29390</v>
      </c>
      <c r="I16727" s="64"/>
      <c r="J16727" s="65"/>
      <c r="K16727" s="10"/>
      <c r="L16727" s="21">
        <v>443.52988505747123</v>
      </c>
      <c r="M16727" s="68"/>
      <c r="N16727" s="4"/>
    </row>
    <row r="16728" spans="2:14">
      <c r="B16728" s="59" t="s">
        <v>29392</v>
      </c>
      <c r="C16728" s="7" t="s">
        <v>29393</v>
      </c>
      <c r="I16728" s="64"/>
      <c r="J16728" s="65"/>
      <c r="K16728" s="10"/>
      <c r="L16728" s="21">
        <v>635.86149425287363</v>
      </c>
      <c r="M16728" s="68"/>
      <c r="N16728" s="4"/>
    </row>
    <row r="16729" spans="2:14">
      <c r="B16729" s="59" t="s">
        <v>29394</v>
      </c>
      <c r="C16729" s="7" t="s">
        <v>29395</v>
      </c>
      <c r="I16729" s="64"/>
      <c r="J16729" s="65"/>
      <c r="K16729" s="10"/>
      <c r="L16729" s="21">
        <v>544.51666666666665</v>
      </c>
      <c r="M16729" s="68"/>
      <c r="N16729" s="4"/>
    </row>
    <row r="16730" spans="2:14">
      <c r="B16730" s="59" t="s">
        <v>29396</v>
      </c>
      <c r="C16730" s="7" t="s">
        <v>29397</v>
      </c>
      <c r="I16730" s="64"/>
      <c r="J16730" s="65"/>
      <c r="K16730" s="10"/>
      <c r="L16730" s="21">
        <v>699.80287356321833</v>
      </c>
      <c r="M16730" s="68"/>
      <c r="N16730" s="4"/>
    </row>
    <row r="16731" spans="2:14">
      <c r="B16731" s="59" t="s">
        <v>29398</v>
      </c>
      <c r="C16731" s="7" t="s">
        <v>29399</v>
      </c>
      <c r="I16731" s="64"/>
      <c r="J16731" s="65"/>
      <c r="K16731" s="10"/>
      <c r="L16731" s="21">
        <v>767.29655172413788</v>
      </c>
      <c r="M16731" s="68"/>
      <c r="N16731" s="4"/>
    </row>
    <row r="16732" spans="2:14">
      <c r="B16732" s="59" t="s">
        <v>29400</v>
      </c>
      <c r="C16732" s="7" t="s">
        <v>29399</v>
      </c>
      <c r="I16732" s="64"/>
      <c r="J16732" s="65"/>
      <c r="K16732" s="10"/>
      <c r="L16732" s="21">
        <v>110.6287356321839</v>
      </c>
      <c r="M16732" s="68"/>
      <c r="N16732" s="4"/>
    </row>
    <row r="16733" spans="2:14">
      <c r="B16733" s="59" t="s">
        <v>29401</v>
      </c>
      <c r="C16733" s="7" t="s">
        <v>29402</v>
      </c>
      <c r="I16733" s="64"/>
      <c r="J16733" s="65"/>
      <c r="K16733" s="10"/>
      <c r="L16733" s="21">
        <v>872.85057471264372</v>
      </c>
      <c r="M16733" s="68"/>
      <c r="N16733" s="4"/>
    </row>
    <row r="16734" spans="2:14">
      <c r="B16734" s="59" t="s">
        <v>29403</v>
      </c>
      <c r="C16734" s="7" t="s">
        <v>29404</v>
      </c>
      <c r="I16734" s="64"/>
      <c r="J16734" s="65"/>
      <c r="K16734" s="10"/>
      <c r="L16734" s="21">
        <v>764.75919540229893</v>
      </c>
      <c r="M16734" s="68"/>
      <c r="N16734" s="4"/>
    </row>
    <row r="16735" spans="2:14">
      <c r="B16735" s="59" t="s">
        <v>38325</v>
      </c>
      <c r="C16735" s="7" t="s">
        <v>40507</v>
      </c>
      <c r="I16735" s="64"/>
      <c r="J16735" s="65"/>
      <c r="K16735" s="10"/>
      <c r="L16735" s="21">
        <v>1183.4229885057471</v>
      </c>
      <c r="M16735" s="68"/>
      <c r="N16735" s="4"/>
    </row>
    <row r="16736" spans="2:14">
      <c r="B16736" s="59" t="s">
        <v>29405</v>
      </c>
      <c r="C16736" s="7" t="s">
        <v>29406</v>
      </c>
      <c r="I16736" s="64"/>
      <c r="J16736" s="65"/>
      <c r="K16736" s="10"/>
      <c r="L16736" s="21">
        <v>267.4373563218391</v>
      </c>
      <c r="M16736" s="68"/>
      <c r="N16736" s="4"/>
    </row>
    <row r="16737" spans="2:14">
      <c r="B16737" s="59" t="s">
        <v>29407</v>
      </c>
      <c r="C16737" s="7" t="s">
        <v>29408</v>
      </c>
      <c r="I16737" s="64"/>
      <c r="J16737" s="65"/>
      <c r="K16737" s="10"/>
      <c r="L16737" s="21">
        <v>256.78045977011493</v>
      </c>
      <c r="M16737" s="68"/>
      <c r="N16737" s="4"/>
    </row>
    <row r="16738" spans="2:14">
      <c r="B16738" s="59" t="s">
        <v>29409</v>
      </c>
      <c r="C16738" s="7" t="s">
        <v>29410</v>
      </c>
      <c r="I16738" s="64"/>
      <c r="J16738" s="65"/>
      <c r="K16738" s="10"/>
      <c r="L16738" s="21">
        <v>292.81091954022986</v>
      </c>
      <c r="M16738" s="68"/>
      <c r="N16738" s="4"/>
    </row>
    <row r="16739" spans="2:14">
      <c r="B16739" s="59" t="s">
        <v>29411</v>
      </c>
      <c r="C16739" s="7" t="s">
        <v>29412</v>
      </c>
      <c r="I16739" s="64"/>
      <c r="J16739" s="65"/>
      <c r="K16739" s="10"/>
      <c r="L16739" s="21">
        <v>288.24367816091956</v>
      </c>
      <c r="M16739" s="68"/>
      <c r="N16739" s="4"/>
    </row>
    <row r="16740" spans="2:14">
      <c r="B16740" s="59" t="s">
        <v>29413</v>
      </c>
      <c r="C16740" s="7" t="s">
        <v>29412</v>
      </c>
      <c r="I16740" s="64"/>
      <c r="J16740" s="65"/>
      <c r="K16740" s="10"/>
      <c r="L16740" s="21">
        <v>238.51149425287355</v>
      </c>
      <c r="M16740" s="68"/>
      <c r="N16740" s="4"/>
    </row>
    <row r="16741" spans="2:14">
      <c r="B16741" s="59" t="s">
        <v>29414</v>
      </c>
      <c r="C16741" s="7" t="s">
        <v>29415</v>
      </c>
      <c r="I16741" s="64"/>
      <c r="J16741" s="65"/>
      <c r="K16741" s="10"/>
      <c r="L16741" s="21">
        <v>303.97528735632187</v>
      </c>
      <c r="M16741" s="68"/>
      <c r="N16741" s="4"/>
    </row>
    <row r="16742" spans="2:14">
      <c r="B16742" s="59" t="s">
        <v>29416</v>
      </c>
      <c r="C16742" s="7" t="s">
        <v>29415</v>
      </c>
      <c r="I16742" s="64"/>
      <c r="J16742" s="65"/>
      <c r="K16742" s="10"/>
      <c r="L16742" s="21">
        <v>292.81091954022986</v>
      </c>
      <c r="M16742" s="68"/>
      <c r="N16742" s="4"/>
    </row>
    <row r="16743" spans="2:14">
      <c r="B16743" s="59" t="s">
        <v>29417</v>
      </c>
      <c r="C16743" s="7" t="s">
        <v>29418</v>
      </c>
      <c r="I16743" s="64"/>
      <c r="J16743" s="65"/>
      <c r="K16743" s="10"/>
      <c r="L16743" s="21">
        <v>303.97528735632187</v>
      </c>
      <c r="M16743" s="68"/>
      <c r="N16743" s="4"/>
    </row>
    <row r="16744" spans="2:14">
      <c r="B16744" s="59" t="s">
        <v>29419</v>
      </c>
      <c r="C16744" s="7" t="s">
        <v>29420</v>
      </c>
      <c r="I16744" s="64"/>
      <c r="J16744" s="65"/>
      <c r="K16744" s="10"/>
      <c r="L16744" s="21">
        <v>389.23045977011492</v>
      </c>
      <c r="M16744" s="68"/>
      <c r="N16744" s="4"/>
    </row>
    <row r="16745" spans="2:14">
      <c r="B16745" s="59" t="s">
        <v>29421</v>
      </c>
      <c r="C16745" s="7" t="s">
        <v>29422</v>
      </c>
      <c r="I16745" s="64"/>
      <c r="J16745" s="65"/>
      <c r="K16745" s="10"/>
      <c r="L16745" s="21">
        <v>371.46896551724137</v>
      </c>
      <c r="M16745" s="68"/>
      <c r="N16745" s="4"/>
    </row>
    <row r="16746" spans="2:14">
      <c r="B16746" s="59" t="s">
        <v>29423</v>
      </c>
      <c r="C16746" s="7" t="s">
        <v>29422</v>
      </c>
      <c r="I16746" s="64"/>
      <c r="J16746" s="65"/>
      <c r="K16746" s="10"/>
      <c r="L16746" s="21">
        <v>364.87183908045972</v>
      </c>
      <c r="M16746" s="68"/>
      <c r="N16746" s="4"/>
    </row>
    <row r="16747" spans="2:14">
      <c r="B16747" s="59" t="s">
        <v>29424</v>
      </c>
      <c r="C16747" s="7" t="s">
        <v>29425</v>
      </c>
      <c r="I16747" s="64"/>
      <c r="J16747" s="65"/>
      <c r="K16747" s="10"/>
      <c r="L16747" s="21">
        <v>99.464367816091965</v>
      </c>
      <c r="M16747" s="68"/>
      <c r="N16747" s="4"/>
    </row>
    <row r="16748" spans="2:14">
      <c r="B16748" s="59" t="s">
        <v>29426</v>
      </c>
      <c r="C16748" s="7" t="s">
        <v>29425</v>
      </c>
      <c r="I16748" s="64"/>
      <c r="J16748" s="65"/>
      <c r="K16748" s="10"/>
      <c r="L16748" s="21">
        <v>99.464367816091965</v>
      </c>
      <c r="M16748" s="68"/>
      <c r="N16748" s="4"/>
    </row>
    <row r="16749" spans="2:14">
      <c r="B16749" s="59" t="s">
        <v>29427</v>
      </c>
      <c r="C16749" s="7" t="s">
        <v>29425</v>
      </c>
      <c r="I16749" s="64"/>
      <c r="J16749" s="65"/>
      <c r="K16749" s="10"/>
      <c r="L16749" s="21">
        <v>99.464367816091965</v>
      </c>
      <c r="M16749" s="68"/>
      <c r="N16749" s="4"/>
    </row>
    <row r="16750" spans="2:14">
      <c r="B16750" s="59" t="s">
        <v>29428</v>
      </c>
      <c r="C16750" s="7" t="s">
        <v>29425</v>
      </c>
      <c r="I16750" s="64"/>
      <c r="J16750" s="65"/>
      <c r="K16750" s="10"/>
      <c r="L16750" s="21">
        <v>99.464367816091965</v>
      </c>
      <c r="M16750" s="68"/>
      <c r="N16750" s="4"/>
    </row>
    <row r="16751" spans="2:14">
      <c r="B16751" s="59" t="s">
        <v>29429</v>
      </c>
      <c r="C16751" s="7" t="s">
        <v>29430</v>
      </c>
      <c r="I16751" s="64"/>
      <c r="J16751" s="65"/>
      <c r="K16751" s="10"/>
      <c r="L16751" s="21">
        <v>132.95747126436783</v>
      </c>
      <c r="M16751" s="68"/>
      <c r="N16751" s="4"/>
    </row>
    <row r="16752" spans="2:14">
      <c r="B16752" s="59" t="s">
        <v>29431</v>
      </c>
      <c r="C16752" s="7" t="s">
        <v>29432</v>
      </c>
      <c r="I16752" s="64"/>
      <c r="J16752" s="65"/>
      <c r="K16752" s="10"/>
      <c r="L16752" s="21">
        <v>128.8977011494253</v>
      </c>
      <c r="M16752" s="68"/>
      <c r="N16752" s="4"/>
    </row>
    <row r="16753" spans="2:14">
      <c r="B16753" s="59" t="s">
        <v>29433</v>
      </c>
      <c r="C16753" s="7" t="s">
        <v>29434</v>
      </c>
      <c r="I16753" s="64"/>
      <c r="J16753" s="65"/>
      <c r="K16753" s="10"/>
      <c r="L16753" s="21">
        <v>142.09195402298852</v>
      </c>
      <c r="M16753" s="68"/>
      <c r="N16753" s="4"/>
    </row>
    <row r="16754" spans="2:14">
      <c r="B16754" s="59" t="s">
        <v>29435</v>
      </c>
      <c r="C16754" s="7" t="s">
        <v>29436</v>
      </c>
      <c r="I16754" s="64"/>
      <c r="J16754" s="65"/>
      <c r="K16754" s="10"/>
      <c r="L16754" s="21">
        <v>126.3603448275862</v>
      </c>
      <c r="M16754" s="68"/>
      <c r="N16754" s="4"/>
    </row>
    <row r="16755" spans="2:14">
      <c r="B16755" s="59" t="s">
        <v>29437</v>
      </c>
      <c r="C16755" s="7" t="s">
        <v>29438</v>
      </c>
      <c r="I16755" s="64"/>
      <c r="J16755" s="65"/>
      <c r="K16755" s="10"/>
      <c r="L16755" s="21">
        <v>126.3603448275862</v>
      </c>
      <c r="M16755" s="68"/>
      <c r="N16755" s="4"/>
    </row>
    <row r="16756" spans="2:14">
      <c r="B16756" s="59" t="s">
        <v>29439</v>
      </c>
      <c r="C16756" s="7" t="s">
        <v>29440</v>
      </c>
      <c r="I16756" s="64"/>
      <c r="J16756" s="65"/>
      <c r="K16756" s="10"/>
      <c r="L16756" s="21">
        <v>117.22586206896553</v>
      </c>
      <c r="M16756" s="68"/>
      <c r="N16756" s="4"/>
    </row>
    <row r="16757" spans="2:14">
      <c r="B16757" s="59" t="s">
        <v>29441</v>
      </c>
      <c r="C16757" s="7" t="s">
        <v>29440</v>
      </c>
      <c r="I16757" s="64"/>
      <c r="J16757" s="65"/>
      <c r="K16757" s="10"/>
      <c r="L16757" s="21">
        <v>119.25574712643677</v>
      </c>
      <c r="M16757" s="68"/>
      <c r="N16757" s="4"/>
    </row>
    <row r="16758" spans="2:14">
      <c r="B16758" s="59" t="s">
        <v>29442</v>
      </c>
      <c r="C16758" s="7" t="s">
        <v>29440</v>
      </c>
      <c r="I16758" s="64"/>
      <c r="J16758" s="65"/>
      <c r="K16758" s="10"/>
      <c r="L16758" s="21">
        <v>119.25574712643677</v>
      </c>
      <c r="M16758" s="68"/>
      <c r="N16758" s="4"/>
    </row>
    <row r="16759" spans="2:14">
      <c r="B16759" s="59" t="s">
        <v>29443</v>
      </c>
      <c r="C16759" s="7" t="s">
        <v>29440</v>
      </c>
      <c r="I16759" s="64"/>
      <c r="J16759" s="65"/>
      <c r="K16759" s="10"/>
      <c r="L16759" s="21">
        <v>119.25574712643677</v>
      </c>
      <c r="M16759" s="68"/>
      <c r="N16759" s="4"/>
    </row>
    <row r="16760" spans="2:14">
      <c r="B16760" s="59" t="s">
        <v>29444</v>
      </c>
      <c r="C16760" s="7" t="s">
        <v>29445</v>
      </c>
      <c r="I16760" s="64"/>
      <c r="J16760" s="65"/>
      <c r="K16760" s="10"/>
      <c r="L16760" s="21">
        <v>40.597701149425291</v>
      </c>
      <c r="M16760" s="68"/>
      <c r="N16760" s="4"/>
    </row>
    <row r="16761" spans="2:14">
      <c r="B16761" s="59" t="s">
        <v>29446</v>
      </c>
      <c r="C16761" s="7" t="s">
        <v>29445</v>
      </c>
      <c r="I16761" s="64"/>
      <c r="J16761" s="65"/>
      <c r="K16761" s="10"/>
      <c r="L16761" s="21">
        <v>24.866091954022991</v>
      </c>
      <c r="M16761" s="68"/>
      <c r="N16761" s="4"/>
    </row>
    <row r="16762" spans="2:14">
      <c r="B16762" s="59" t="s">
        <v>29447</v>
      </c>
      <c r="C16762" s="7" t="s">
        <v>29448</v>
      </c>
      <c r="I16762" s="64"/>
      <c r="J16762" s="65"/>
      <c r="K16762" s="10"/>
      <c r="L16762" s="21">
        <v>191.31666666666669</v>
      </c>
      <c r="M16762" s="68"/>
      <c r="N16762" s="4"/>
    </row>
    <row r="16763" spans="2:14">
      <c r="B16763" s="59" t="s">
        <v>29449</v>
      </c>
      <c r="C16763" s="7" t="s">
        <v>29450</v>
      </c>
      <c r="I16763" s="64"/>
      <c r="J16763" s="65"/>
      <c r="K16763" s="10"/>
      <c r="L16763" s="21">
        <v>144.12183908045978</v>
      </c>
      <c r="M16763" s="68"/>
      <c r="N16763" s="4"/>
    </row>
    <row r="16764" spans="2:14">
      <c r="B16764" s="59" t="s">
        <v>29451</v>
      </c>
      <c r="C16764" s="7" t="s">
        <v>29452</v>
      </c>
      <c r="I16764" s="64"/>
      <c r="J16764" s="65"/>
      <c r="K16764" s="10"/>
      <c r="L16764" s="21">
        <v>74.598275862068959</v>
      </c>
      <c r="M16764" s="68"/>
      <c r="N16764" s="4"/>
    </row>
    <row r="16765" spans="2:14">
      <c r="B16765" s="59" t="s">
        <v>29453</v>
      </c>
      <c r="C16765" s="7" t="s">
        <v>29454</v>
      </c>
      <c r="I16765" s="64"/>
      <c r="J16765" s="65"/>
      <c r="K16765" s="10"/>
      <c r="L16765" s="21">
        <v>128.39022988505747</v>
      </c>
      <c r="M16765" s="68"/>
      <c r="N16765" s="4"/>
    </row>
    <row r="16766" spans="2:14">
      <c r="B16766" s="59" t="s">
        <v>29455</v>
      </c>
      <c r="C16766" s="7" t="s">
        <v>29456</v>
      </c>
      <c r="I16766" s="64"/>
      <c r="J16766" s="65"/>
      <c r="K16766" s="10"/>
      <c r="L16766" s="21">
        <v>1484.8609195402298</v>
      </c>
      <c r="M16766" s="68"/>
      <c r="N16766" s="4"/>
    </row>
    <row r="16767" spans="2:14">
      <c r="B16767" s="59" t="s">
        <v>29457</v>
      </c>
      <c r="C16767" s="7" t="s">
        <v>29456</v>
      </c>
      <c r="I16767" s="64"/>
      <c r="J16767" s="65"/>
      <c r="K16767" s="10"/>
      <c r="L16767" s="21">
        <v>1572.653448275862</v>
      </c>
      <c r="M16767" s="68"/>
      <c r="N16767" s="4"/>
    </row>
    <row r="16768" spans="2:14">
      <c r="B16768" s="59" t="s">
        <v>29458</v>
      </c>
      <c r="C16768" s="7" t="s">
        <v>29456</v>
      </c>
      <c r="I16768" s="64"/>
      <c r="J16768" s="65"/>
      <c r="K16768" s="10"/>
      <c r="L16768" s="21">
        <v>2290.2178160919539</v>
      </c>
      <c r="M16768" s="68"/>
      <c r="N16768" s="4"/>
    </row>
    <row r="16769" spans="2:14">
      <c r="B16769" s="59" t="s">
        <v>29459</v>
      </c>
      <c r="C16769" s="7" t="s">
        <v>29456</v>
      </c>
      <c r="I16769" s="64"/>
      <c r="J16769" s="65"/>
      <c r="K16769" s="10"/>
      <c r="L16769" s="21">
        <v>3110.7988505747126</v>
      </c>
      <c r="M16769" s="68"/>
      <c r="N16769" s="4"/>
    </row>
    <row r="16770" spans="2:14">
      <c r="B16770" s="59" t="s">
        <v>29460</v>
      </c>
      <c r="C16770" s="7" t="s">
        <v>29456</v>
      </c>
      <c r="I16770" s="64"/>
      <c r="J16770" s="65"/>
      <c r="K16770" s="10"/>
      <c r="L16770" s="21">
        <v>4323.1477011494253</v>
      </c>
      <c r="M16770" s="68"/>
      <c r="N16770" s="4"/>
    </row>
    <row r="16771" spans="2:14">
      <c r="B16771" s="59" t="s">
        <v>29461</v>
      </c>
      <c r="C16771" s="7" t="s">
        <v>29456</v>
      </c>
      <c r="I16771" s="64"/>
      <c r="J16771" s="65"/>
      <c r="K16771" s="10"/>
      <c r="L16771" s="21">
        <v>5123.9373563218387</v>
      </c>
      <c r="M16771" s="68"/>
      <c r="N16771" s="4"/>
    </row>
    <row r="16772" spans="2:14">
      <c r="B16772" s="59" t="s">
        <v>29462</v>
      </c>
      <c r="C16772" s="7" t="s">
        <v>29463</v>
      </c>
      <c r="I16772" s="64"/>
      <c r="J16772" s="65"/>
      <c r="K16772" s="10"/>
      <c r="L16772" s="21">
        <v>6689.4862068965522</v>
      </c>
      <c r="M16772" s="68"/>
      <c r="N16772" s="4"/>
    </row>
    <row r="16773" spans="2:14">
      <c r="B16773" s="59" t="s">
        <v>29464</v>
      </c>
      <c r="C16773" s="7" t="s">
        <v>29463</v>
      </c>
      <c r="I16773" s="64"/>
      <c r="J16773" s="65"/>
      <c r="K16773" s="10"/>
      <c r="L16773" s="21">
        <v>8270.7666666666664</v>
      </c>
      <c r="M16773" s="68"/>
      <c r="N16773" s="4"/>
    </row>
    <row r="16774" spans="2:14">
      <c r="B16774" s="59" t="s">
        <v>29465</v>
      </c>
      <c r="C16774" s="7" t="s">
        <v>29466</v>
      </c>
      <c r="I16774" s="64"/>
      <c r="J16774" s="65"/>
      <c r="K16774" s="10"/>
      <c r="L16774" s="21">
        <v>4242.4597701149423</v>
      </c>
      <c r="M16774" s="68"/>
      <c r="N16774" s="4"/>
    </row>
    <row r="16775" spans="2:14">
      <c r="B16775" s="59" t="s">
        <v>29467</v>
      </c>
      <c r="C16775" s="7" t="s">
        <v>29468</v>
      </c>
      <c r="I16775" s="64"/>
      <c r="J16775" s="65"/>
      <c r="K16775" s="10"/>
      <c r="L16775" s="21">
        <v>2281.0833333333335</v>
      </c>
      <c r="M16775" s="68"/>
      <c r="N16775" s="4"/>
    </row>
    <row r="16776" spans="2:14">
      <c r="B16776" s="59" t="s">
        <v>29469</v>
      </c>
      <c r="C16776" s="7" t="s">
        <v>29470</v>
      </c>
      <c r="I16776" s="64"/>
      <c r="J16776" s="65"/>
      <c r="K16776" s="10"/>
      <c r="L16776" s="21">
        <v>1747.7310344827588</v>
      </c>
      <c r="M16776" s="68"/>
      <c r="N16776" s="4"/>
    </row>
    <row r="16777" spans="2:14">
      <c r="B16777" s="59" t="s">
        <v>29471</v>
      </c>
      <c r="C16777" s="7" t="s">
        <v>29470</v>
      </c>
      <c r="I16777" s="64"/>
      <c r="J16777" s="65"/>
      <c r="K16777" s="10"/>
      <c r="L16777" s="21">
        <v>2400.3390804597702</v>
      </c>
      <c r="M16777" s="68"/>
      <c r="N16777" s="4"/>
    </row>
    <row r="16778" spans="2:14">
      <c r="B16778" s="59" t="s">
        <v>29472</v>
      </c>
      <c r="C16778" s="7" t="s">
        <v>29470</v>
      </c>
      <c r="I16778" s="64"/>
      <c r="J16778" s="65"/>
      <c r="K16778" s="10"/>
      <c r="L16778" s="21">
        <v>3117.903448275862</v>
      </c>
      <c r="M16778" s="68"/>
      <c r="N16778" s="4"/>
    </row>
    <row r="16779" spans="2:14">
      <c r="B16779" s="59" t="s">
        <v>29473</v>
      </c>
      <c r="C16779" s="7" t="s">
        <v>29470</v>
      </c>
      <c r="I16779" s="64"/>
      <c r="J16779" s="65"/>
      <c r="K16779" s="10"/>
      <c r="L16779" s="21">
        <v>4244.4896551724141</v>
      </c>
      <c r="M16779" s="68"/>
      <c r="N16779" s="4"/>
    </row>
    <row r="16780" spans="2:14">
      <c r="B16780" s="59" t="s">
        <v>29474</v>
      </c>
      <c r="C16780" s="7" t="s">
        <v>29475</v>
      </c>
      <c r="I16780" s="64"/>
      <c r="J16780" s="65"/>
      <c r="K16780" s="10"/>
      <c r="L16780" s="21">
        <v>3119.9333333333334</v>
      </c>
      <c r="M16780" s="68"/>
      <c r="N16780" s="4"/>
    </row>
    <row r="16781" spans="2:14">
      <c r="B16781" s="59" t="s">
        <v>29476</v>
      </c>
      <c r="C16781" s="7" t="s">
        <v>29477</v>
      </c>
      <c r="I16781" s="64"/>
      <c r="J16781" s="65"/>
      <c r="K16781" s="10"/>
      <c r="L16781" s="21">
        <v>4242.4597701149423</v>
      </c>
      <c r="M16781" s="68"/>
      <c r="N16781" s="4"/>
    </row>
    <row r="16782" spans="2:14">
      <c r="B16782" s="59" t="s">
        <v>29478</v>
      </c>
      <c r="C16782" s="7" t="s">
        <v>29470</v>
      </c>
      <c r="I16782" s="64"/>
      <c r="J16782" s="65"/>
      <c r="K16782" s="10"/>
      <c r="L16782" s="21">
        <v>1714.2379310344827</v>
      </c>
      <c r="M16782" s="68"/>
      <c r="N16782" s="4"/>
    </row>
    <row r="16783" spans="2:14">
      <c r="B16783" s="59" t="s">
        <v>29479</v>
      </c>
      <c r="C16783" s="7" t="s">
        <v>29470</v>
      </c>
      <c r="I16783" s="64"/>
      <c r="J16783" s="65"/>
      <c r="K16783" s="10"/>
      <c r="L16783" s="21">
        <v>2400.3390804597702</v>
      </c>
      <c r="M16783" s="68"/>
      <c r="N16783" s="4"/>
    </row>
    <row r="16784" spans="2:14">
      <c r="B16784" s="59" t="s">
        <v>29480</v>
      </c>
      <c r="C16784" s="7" t="s">
        <v>29481</v>
      </c>
      <c r="I16784" s="64"/>
      <c r="J16784" s="65"/>
      <c r="K16784" s="10"/>
      <c r="L16784" s="21">
        <v>6689.4862068965522</v>
      </c>
      <c r="M16784" s="68"/>
      <c r="N16784" s="4"/>
    </row>
    <row r="16785" spans="2:14">
      <c r="B16785" s="59" t="s">
        <v>29482</v>
      </c>
      <c r="C16785" s="7" t="s">
        <v>29470</v>
      </c>
      <c r="I16785" s="64"/>
      <c r="J16785" s="65"/>
      <c r="K16785" s="10"/>
      <c r="L16785" s="21">
        <v>2939.7810344827585</v>
      </c>
      <c r="M16785" s="68"/>
      <c r="N16785" s="4"/>
    </row>
    <row r="16786" spans="2:14">
      <c r="B16786" s="59" t="s">
        <v>29483</v>
      </c>
      <c r="C16786" s="7" t="s">
        <v>29484</v>
      </c>
      <c r="I16786" s="64"/>
      <c r="J16786" s="65"/>
      <c r="K16786" s="10"/>
      <c r="L16786" s="21">
        <v>8270.7666666666664</v>
      </c>
      <c r="M16786" s="68"/>
      <c r="N16786" s="4"/>
    </row>
    <row r="16787" spans="2:14">
      <c r="B16787" s="59" t="s">
        <v>29485</v>
      </c>
      <c r="C16787" s="7" t="s">
        <v>29470</v>
      </c>
      <c r="I16787" s="64"/>
      <c r="J16787" s="65"/>
      <c r="K16787" s="10"/>
      <c r="L16787" s="21">
        <v>4242.4597701149423</v>
      </c>
      <c r="M16787" s="68"/>
      <c r="N16787" s="4"/>
    </row>
    <row r="16788" spans="2:14">
      <c r="B16788" s="59" t="s">
        <v>29486</v>
      </c>
      <c r="C16788" s="7" t="s">
        <v>29456</v>
      </c>
      <c r="I16788" s="64"/>
      <c r="J16788" s="65"/>
      <c r="K16788" s="10"/>
      <c r="L16788" s="21">
        <v>2271.9488505747127</v>
      </c>
      <c r="M16788" s="68"/>
      <c r="N16788" s="4"/>
    </row>
    <row r="16789" spans="2:14">
      <c r="B16789" s="59" t="s">
        <v>29487</v>
      </c>
      <c r="C16789" s="7" t="s">
        <v>29456</v>
      </c>
      <c r="I16789" s="64"/>
      <c r="J16789" s="65"/>
      <c r="K16789" s="10"/>
      <c r="L16789" s="21">
        <v>2321.6810344827586</v>
      </c>
      <c r="M16789" s="68"/>
      <c r="N16789" s="4"/>
    </row>
    <row r="16790" spans="2:14">
      <c r="B16790" s="59" t="s">
        <v>29488</v>
      </c>
      <c r="C16790" s="7" t="s">
        <v>29456</v>
      </c>
      <c r="I16790" s="64"/>
      <c r="J16790" s="65"/>
      <c r="K16790" s="10"/>
      <c r="L16790" s="21">
        <v>3256.9505747126436</v>
      </c>
      <c r="M16790" s="68"/>
      <c r="N16790" s="4"/>
    </row>
    <row r="16791" spans="2:14">
      <c r="B16791" s="59" t="s">
        <v>29489</v>
      </c>
      <c r="C16791" s="7" t="s">
        <v>29456</v>
      </c>
      <c r="I16791" s="64"/>
      <c r="J16791" s="65"/>
      <c r="K16791" s="10"/>
      <c r="L16791" s="21">
        <v>3855.2591954022987</v>
      </c>
      <c r="M16791" s="68"/>
      <c r="N16791" s="4"/>
    </row>
    <row r="16792" spans="2:14">
      <c r="B16792" s="59" t="s">
        <v>29490</v>
      </c>
      <c r="C16792" s="7" t="s">
        <v>29456</v>
      </c>
      <c r="I16792" s="64"/>
      <c r="J16792" s="65"/>
      <c r="K16792" s="10"/>
      <c r="L16792" s="21">
        <v>4680.914942528736</v>
      </c>
      <c r="M16792" s="68"/>
      <c r="N16792" s="4"/>
    </row>
    <row r="16793" spans="2:14">
      <c r="B16793" s="59" t="s">
        <v>29491</v>
      </c>
      <c r="C16793" s="7" t="s">
        <v>29456</v>
      </c>
      <c r="I16793" s="64"/>
      <c r="J16793" s="65"/>
      <c r="K16793" s="10"/>
      <c r="L16793" s="21">
        <v>6178.9701149425282</v>
      </c>
      <c r="M16793" s="68"/>
      <c r="N16793" s="4"/>
    </row>
    <row r="16794" spans="2:14">
      <c r="B16794" s="59" t="s">
        <v>29492</v>
      </c>
      <c r="C16794" s="7" t="s">
        <v>29463</v>
      </c>
      <c r="I16794" s="64"/>
      <c r="J16794" s="65"/>
      <c r="K16794" s="10"/>
      <c r="L16794" s="21">
        <v>8234.7362068965522</v>
      </c>
      <c r="M16794" s="68"/>
      <c r="N16794" s="4"/>
    </row>
    <row r="16795" spans="2:14">
      <c r="B16795" s="59" t="s">
        <v>29493</v>
      </c>
      <c r="C16795" s="7" t="s">
        <v>29463</v>
      </c>
      <c r="I16795" s="64"/>
      <c r="J16795" s="65"/>
      <c r="K16795" s="10"/>
      <c r="L16795" s="21">
        <v>10122.02183908046</v>
      </c>
      <c r="M16795" s="68"/>
      <c r="N16795" s="4"/>
    </row>
    <row r="16796" spans="2:14">
      <c r="B16796" s="59" t="s">
        <v>29494</v>
      </c>
      <c r="C16796" s="7" t="s">
        <v>29466</v>
      </c>
      <c r="I16796" s="64"/>
      <c r="J16796" s="65"/>
      <c r="K16796" s="10"/>
      <c r="L16796" s="21">
        <v>6178.9701149425282</v>
      </c>
      <c r="M16796" s="68"/>
      <c r="N16796" s="4"/>
    </row>
    <row r="16797" spans="2:14">
      <c r="B16797" s="59" t="s">
        <v>29495</v>
      </c>
      <c r="C16797" s="7" t="s">
        <v>29468</v>
      </c>
      <c r="I16797" s="64"/>
      <c r="J16797" s="65"/>
      <c r="K16797" s="10"/>
      <c r="L16797" s="21">
        <v>3419.341379310345</v>
      </c>
      <c r="M16797" s="68"/>
      <c r="N16797" s="4"/>
    </row>
    <row r="16798" spans="2:14">
      <c r="B16798" s="59" t="s">
        <v>29496</v>
      </c>
      <c r="C16798" s="7" t="s">
        <v>29470</v>
      </c>
      <c r="I16798" s="64"/>
      <c r="J16798" s="65"/>
      <c r="K16798" s="10"/>
      <c r="L16798" s="21">
        <v>2692.6425287356324</v>
      </c>
      <c r="M16798" s="68"/>
      <c r="N16798" s="4"/>
    </row>
    <row r="16799" spans="2:14">
      <c r="B16799" s="59" t="s">
        <v>29497</v>
      </c>
      <c r="C16799" s="7" t="s">
        <v>29470</v>
      </c>
      <c r="I16799" s="64"/>
      <c r="J16799" s="65"/>
      <c r="K16799" s="10"/>
      <c r="L16799" s="21">
        <v>3855.2591954022987</v>
      </c>
      <c r="M16799" s="68"/>
      <c r="N16799" s="4"/>
    </row>
    <row r="16800" spans="2:14">
      <c r="B16800" s="59" t="s">
        <v>29498</v>
      </c>
      <c r="C16800" s="7" t="s">
        <v>29470</v>
      </c>
      <c r="I16800" s="64"/>
      <c r="J16800" s="65"/>
      <c r="K16800" s="10"/>
      <c r="L16800" s="21">
        <v>4680.914942528736</v>
      </c>
      <c r="M16800" s="68"/>
      <c r="N16800" s="4"/>
    </row>
    <row r="16801" spans="2:14">
      <c r="B16801" s="59" t="s">
        <v>29499</v>
      </c>
      <c r="C16801" s="7" t="s">
        <v>29470</v>
      </c>
      <c r="I16801" s="64"/>
      <c r="J16801" s="65"/>
      <c r="K16801" s="10"/>
      <c r="L16801" s="21">
        <v>6178.9701149425282</v>
      </c>
      <c r="M16801" s="68"/>
      <c r="N16801" s="4"/>
    </row>
    <row r="16802" spans="2:14">
      <c r="B16802" s="59" t="s">
        <v>29500</v>
      </c>
      <c r="C16802" s="7" t="s">
        <v>29475</v>
      </c>
      <c r="I16802" s="64"/>
      <c r="J16802" s="65"/>
      <c r="K16802" s="10"/>
      <c r="L16802" s="21">
        <v>4680.914942528736</v>
      </c>
      <c r="M16802" s="68"/>
      <c r="N16802" s="4"/>
    </row>
    <row r="16803" spans="2:14">
      <c r="B16803" s="59" t="s">
        <v>29501</v>
      </c>
      <c r="C16803" s="7" t="s">
        <v>29477</v>
      </c>
      <c r="I16803" s="64"/>
      <c r="J16803" s="65"/>
      <c r="K16803" s="10"/>
      <c r="L16803" s="21">
        <v>6178.9701149425282</v>
      </c>
      <c r="M16803" s="68"/>
      <c r="N16803" s="4"/>
    </row>
    <row r="16804" spans="2:14">
      <c r="B16804" s="59" t="s">
        <v>29502</v>
      </c>
      <c r="C16804" s="7" t="s">
        <v>29470</v>
      </c>
      <c r="I16804" s="64"/>
      <c r="J16804" s="65"/>
      <c r="K16804" s="10"/>
      <c r="L16804" s="21">
        <v>2692.6425287356324</v>
      </c>
      <c r="M16804" s="68"/>
      <c r="N16804" s="4"/>
    </row>
    <row r="16805" spans="2:14">
      <c r="B16805" s="59" t="s">
        <v>29503</v>
      </c>
      <c r="C16805" s="7" t="s">
        <v>29470</v>
      </c>
      <c r="I16805" s="64"/>
      <c r="J16805" s="65"/>
      <c r="K16805" s="10"/>
      <c r="L16805" s="21">
        <v>3380.7735632183908</v>
      </c>
      <c r="M16805" s="68"/>
      <c r="N16805" s="4"/>
    </row>
    <row r="16806" spans="2:14">
      <c r="B16806" s="59" t="s">
        <v>29504</v>
      </c>
      <c r="C16806" s="7" t="s">
        <v>29481</v>
      </c>
      <c r="I16806" s="64"/>
      <c r="J16806" s="65"/>
      <c r="K16806" s="10"/>
      <c r="L16806" s="21">
        <v>8234.7362068965522</v>
      </c>
      <c r="M16806" s="68"/>
      <c r="N16806" s="4"/>
    </row>
    <row r="16807" spans="2:14">
      <c r="B16807" s="59" t="s">
        <v>29505</v>
      </c>
      <c r="C16807" s="7" t="s">
        <v>29470</v>
      </c>
      <c r="I16807" s="64"/>
      <c r="J16807" s="65"/>
      <c r="K16807" s="10"/>
      <c r="L16807" s="21">
        <v>4680.914942528736</v>
      </c>
      <c r="M16807" s="68"/>
      <c r="N16807" s="4"/>
    </row>
    <row r="16808" spans="2:14">
      <c r="B16808" s="59" t="s">
        <v>29506</v>
      </c>
      <c r="C16808" s="7" t="s">
        <v>29484</v>
      </c>
      <c r="I16808" s="64"/>
      <c r="J16808" s="65"/>
      <c r="K16808" s="10"/>
      <c r="L16808" s="21">
        <v>10122.02183908046</v>
      </c>
      <c r="M16808" s="68"/>
      <c r="N16808" s="4"/>
    </row>
    <row r="16809" spans="2:14">
      <c r="B16809" s="59" t="s">
        <v>29507</v>
      </c>
      <c r="C16809" s="7" t="s">
        <v>29470</v>
      </c>
      <c r="I16809" s="64"/>
      <c r="J16809" s="65"/>
      <c r="K16809" s="10"/>
      <c r="L16809" s="21">
        <v>6178.9701149425282</v>
      </c>
      <c r="M16809" s="68"/>
      <c r="N16809" s="4"/>
    </row>
    <row r="16810" spans="2:14">
      <c r="B16810" s="59" t="s">
        <v>29508</v>
      </c>
      <c r="C16810" s="7" t="s">
        <v>29456</v>
      </c>
      <c r="I16810" s="64"/>
      <c r="J16810" s="65"/>
      <c r="K16810" s="10"/>
      <c r="L16810" s="21">
        <v>2917.4522988505751</v>
      </c>
      <c r="M16810" s="68"/>
      <c r="N16810" s="4"/>
    </row>
    <row r="16811" spans="2:14">
      <c r="B16811" s="59" t="s">
        <v>29509</v>
      </c>
      <c r="C16811" s="7" t="s">
        <v>29456</v>
      </c>
      <c r="I16811" s="64"/>
      <c r="J16811" s="65"/>
      <c r="K16811" s="10"/>
      <c r="L16811" s="21">
        <v>3799.4373563218392</v>
      </c>
      <c r="M16811" s="68"/>
      <c r="N16811" s="4"/>
    </row>
    <row r="16812" spans="2:14">
      <c r="B16812" s="59" t="s">
        <v>29510</v>
      </c>
      <c r="C16812" s="7" t="s">
        <v>29456</v>
      </c>
      <c r="I16812" s="64"/>
      <c r="J16812" s="65"/>
      <c r="K16812" s="10"/>
      <c r="L16812" s="21">
        <v>5441.1068965517243</v>
      </c>
      <c r="M16812" s="68"/>
      <c r="N16812" s="4"/>
    </row>
    <row r="16813" spans="2:14">
      <c r="B16813" s="59" t="s">
        <v>29511</v>
      </c>
      <c r="C16813" s="7" t="s">
        <v>29456</v>
      </c>
      <c r="I16813" s="64"/>
      <c r="J16813" s="65"/>
      <c r="K16813" s="10"/>
      <c r="L16813" s="21">
        <v>6136.3425287356331</v>
      </c>
      <c r="M16813" s="68"/>
      <c r="N16813" s="4"/>
    </row>
    <row r="16814" spans="2:14">
      <c r="B16814" s="59" t="s">
        <v>29512</v>
      </c>
      <c r="C16814" s="7" t="s">
        <v>29456</v>
      </c>
      <c r="I16814" s="64"/>
      <c r="J16814" s="65"/>
      <c r="K16814" s="10"/>
      <c r="L16814" s="21">
        <v>8182.9741379310344</v>
      </c>
      <c r="M16814" s="68"/>
      <c r="N16814" s="4"/>
    </row>
    <row r="16815" spans="2:14">
      <c r="B16815" s="59" t="s">
        <v>29513</v>
      </c>
      <c r="C16815" s="7" t="s">
        <v>29456</v>
      </c>
      <c r="I16815" s="64"/>
      <c r="J16815" s="65"/>
      <c r="K16815" s="10"/>
      <c r="L16815" s="21">
        <v>11372.431034482757</v>
      </c>
      <c r="M16815" s="68"/>
      <c r="N16815" s="4"/>
    </row>
    <row r="16816" spans="2:14">
      <c r="B16816" s="59" t="s">
        <v>29514</v>
      </c>
      <c r="C16816" s="7" t="s">
        <v>29463</v>
      </c>
      <c r="I16816" s="64"/>
      <c r="J16816" s="65"/>
      <c r="K16816" s="10"/>
      <c r="L16816" s="21">
        <v>15850.357471264368</v>
      </c>
      <c r="M16816" s="68"/>
      <c r="N16816" s="4"/>
    </row>
    <row r="16817" spans="2:14">
      <c r="B16817" s="59" t="s">
        <v>29515</v>
      </c>
      <c r="C16817" s="7" t="s">
        <v>29463</v>
      </c>
      <c r="I16817" s="64"/>
      <c r="J16817" s="65"/>
      <c r="K16817" s="10"/>
      <c r="L16817" s="21">
        <v>20002.487356321839</v>
      </c>
      <c r="M16817" s="68"/>
      <c r="N16817" s="4"/>
    </row>
    <row r="16818" spans="2:14">
      <c r="B16818" s="59" t="s">
        <v>29516</v>
      </c>
      <c r="C16818" s="7" t="s">
        <v>29466</v>
      </c>
      <c r="I16818" s="64"/>
      <c r="J16818" s="65"/>
      <c r="K16818" s="10"/>
      <c r="L16818" s="21">
        <v>11372.431034482757</v>
      </c>
      <c r="M16818" s="68"/>
      <c r="N16818" s="4"/>
    </row>
    <row r="16819" spans="2:14">
      <c r="B16819" s="59" t="s">
        <v>29517</v>
      </c>
      <c r="C16819" s="7" t="s">
        <v>29468</v>
      </c>
      <c r="I16819" s="64"/>
      <c r="J16819" s="65"/>
      <c r="K16819" s="10"/>
      <c r="L16819" s="21">
        <v>5506.5706896551728</v>
      </c>
      <c r="M16819" s="68"/>
      <c r="N16819" s="4"/>
    </row>
    <row r="16820" spans="2:14">
      <c r="B16820" s="59" t="s">
        <v>29518</v>
      </c>
      <c r="C16820" s="7" t="s">
        <v>29470</v>
      </c>
      <c r="I16820" s="64"/>
      <c r="J16820" s="65"/>
      <c r="K16820" s="10"/>
      <c r="L16820" s="21">
        <v>3799.4373563218392</v>
      </c>
      <c r="M16820" s="68"/>
      <c r="N16820" s="4"/>
    </row>
    <row r="16821" spans="2:14">
      <c r="B16821" s="59" t="s">
        <v>29519</v>
      </c>
      <c r="C16821" s="7" t="s">
        <v>29470</v>
      </c>
      <c r="I16821" s="64"/>
      <c r="J16821" s="65"/>
      <c r="K16821" s="10"/>
      <c r="L16821" s="21">
        <v>6136.3425287356331</v>
      </c>
      <c r="M16821" s="68"/>
      <c r="N16821" s="4"/>
    </row>
    <row r="16822" spans="2:14">
      <c r="B16822" s="59" t="s">
        <v>29520</v>
      </c>
      <c r="C16822" s="7" t="s">
        <v>29470</v>
      </c>
      <c r="I16822" s="64"/>
      <c r="J16822" s="65"/>
      <c r="K16822" s="10"/>
      <c r="L16822" s="21">
        <v>8023.1206896551721</v>
      </c>
      <c r="M16822" s="68"/>
      <c r="N16822" s="4"/>
    </row>
    <row r="16823" spans="2:14">
      <c r="B16823" s="59" t="s">
        <v>29521</v>
      </c>
      <c r="C16823" s="7" t="s">
        <v>29470</v>
      </c>
      <c r="I16823" s="64"/>
      <c r="J16823" s="65"/>
      <c r="K16823" s="10"/>
      <c r="L16823" s="21">
        <v>11372.431034482757</v>
      </c>
      <c r="M16823" s="68"/>
      <c r="N16823" s="4"/>
    </row>
    <row r="16824" spans="2:14">
      <c r="B16824" s="59" t="s">
        <v>29522</v>
      </c>
      <c r="C16824" s="7" t="s">
        <v>29475</v>
      </c>
      <c r="I16824" s="64"/>
      <c r="J16824" s="65"/>
      <c r="K16824" s="10"/>
      <c r="L16824" s="21">
        <v>8185.0040229885053</v>
      </c>
      <c r="M16824" s="68"/>
      <c r="N16824" s="4"/>
    </row>
    <row r="16825" spans="2:14">
      <c r="B16825" s="59" t="s">
        <v>29523</v>
      </c>
      <c r="C16825" s="7" t="s">
        <v>29477</v>
      </c>
      <c r="I16825" s="64"/>
      <c r="J16825" s="65"/>
      <c r="K16825" s="10"/>
      <c r="L16825" s="21">
        <v>11390.192528735633</v>
      </c>
      <c r="M16825" s="68"/>
      <c r="N16825" s="4"/>
    </row>
    <row r="16826" spans="2:14">
      <c r="B16826" s="59" t="s">
        <v>29524</v>
      </c>
      <c r="C16826" s="7" t="s">
        <v>29470</v>
      </c>
      <c r="I16826" s="64"/>
      <c r="J16826" s="65"/>
      <c r="K16826" s="10"/>
      <c r="L16826" s="21">
        <v>3747.6752873563219</v>
      </c>
      <c r="M16826" s="68"/>
      <c r="N16826" s="4"/>
    </row>
    <row r="16827" spans="2:14">
      <c r="B16827" s="59" t="s">
        <v>29525</v>
      </c>
      <c r="C16827" s="7" t="s">
        <v>29470</v>
      </c>
      <c r="I16827" s="64"/>
      <c r="J16827" s="65"/>
      <c r="K16827" s="10"/>
      <c r="L16827" s="21">
        <v>6221.5977011494251</v>
      </c>
      <c r="M16827" s="68"/>
      <c r="N16827" s="4"/>
    </row>
    <row r="16828" spans="2:14">
      <c r="B16828" s="59" t="s">
        <v>29526</v>
      </c>
      <c r="C16828" s="7" t="s">
        <v>29481</v>
      </c>
      <c r="I16828" s="64"/>
      <c r="J16828" s="65"/>
      <c r="K16828" s="10"/>
      <c r="L16828" s="21">
        <v>16385.739655172416</v>
      </c>
      <c r="M16828" s="68"/>
      <c r="N16828" s="4"/>
    </row>
    <row r="16829" spans="2:14">
      <c r="B16829" s="59" t="s">
        <v>29527</v>
      </c>
      <c r="C16829" s="7" t="s">
        <v>29470</v>
      </c>
      <c r="I16829" s="64"/>
      <c r="J16829" s="65"/>
      <c r="K16829" s="10"/>
      <c r="L16829" s="21">
        <v>8754.3867816091952</v>
      </c>
      <c r="M16829" s="68"/>
      <c r="N16829" s="4"/>
    </row>
    <row r="16830" spans="2:14">
      <c r="B16830" s="59" t="s">
        <v>29528</v>
      </c>
      <c r="C16830" s="7" t="s">
        <v>29484</v>
      </c>
      <c r="I16830" s="64"/>
      <c r="J16830" s="65"/>
      <c r="K16830" s="10"/>
      <c r="L16830" s="21">
        <v>22611.904597701148</v>
      </c>
      <c r="M16830" s="68"/>
      <c r="N16830" s="4"/>
    </row>
    <row r="16831" spans="2:14">
      <c r="B16831" s="59" t="s">
        <v>29529</v>
      </c>
      <c r="C16831" s="7" t="s">
        <v>29470</v>
      </c>
      <c r="I16831" s="64"/>
      <c r="J16831" s="65"/>
      <c r="K16831" s="10"/>
      <c r="L16831" s="21">
        <v>13886.951149425289</v>
      </c>
      <c r="M16831" s="68"/>
      <c r="N16831" s="4"/>
    </row>
    <row r="16832" spans="2:14">
      <c r="B16832" s="59" t="s">
        <v>29530</v>
      </c>
      <c r="C16832" s="7" t="s">
        <v>29530</v>
      </c>
      <c r="I16832" s="64"/>
      <c r="J16832" s="65"/>
      <c r="K16832" s="10"/>
      <c r="L16832" s="21">
        <v>408.00689655172414</v>
      </c>
      <c r="M16832" s="68"/>
      <c r="N16832" s="4"/>
    </row>
    <row r="16833" spans="2:14">
      <c r="B16833" s="59" t="s">
        <v>29531</v>
      </c>
      <c r="C16833" s="7" t="s">
        <v>29531</v>
      </c>
      <c r="I16833" s="64"/>
      <c r="J16833" s="65"/>
      <c r="K16833" s="10"/>
      <c r="L16833" s="21">
        <v>652.60804597701156</v>
      </c>
      <c r="M16833" s="68"/>
      <c r="N16833" s="4"/>
    </row>
    <row r="16834" spans="2:14">
      <c r="B16834" s="59" t="s">
        <v>29532</v>
      </c>
      <c r="C16834" s="7" t="s">
        <v>29533</v>
      </c>
      <c r="I16834" s="64"/>
      <c r="J16834" s="65"/>
      <c r="K16834" s="10"/>
      <c r="L16834" s="21">
        <v>360.30459770114942</v>
      </c>
      <c r="M16834" s="68"/>
      <c r="N16834" s="4"/>
    </row>
    <row r="16835" spans="2:14">
      <c r="B16835" s="59" t="s">
        <v>29534</v>
      </c>
      <c r="C16835" s="7" t="s">
        <v>29456</v>
      </c>
      <c r="I16835" s="64"/>
      <c r="J16835" s="65"/>
      <c r="K16835" s="10"/>
      <c r="L16835" s="21">
        <v>306.0051724137931</v>
      </c>
      <c r="M16835" s="68"/>
      <c r="N16835" s="4"/>
    </row>
    <row r="16836" spans="2:14">
      <c r="B16836" s="59" t="s">
        <v>29535</v>
      </c>
      <c r="C16836" s="7" t="s">
        <v>29456</v>
      </c>
      <c r="I16836" s="64"/>
      <c r="J16836" s="65"/>
      <c r="K16836" s="10"/>
      <c r="L16836" s="21">
        <v>346.60287356321845</v>
      </c>
      <c r="M16836" s="68"/>
      <c r="N16836" s="4"/>
    </row>
    <row r="16837" spans="2:14">
      <c r="B16837" s="59" t="s">
        <v>29536</v>
      </c>
      <c r="C16837" s="7" t="s">
        <v>29456</v>
      </c>
      <c r="I16837" s="64"/>
      <c r="J16837" s="65"/>
      <c r="K16837" s="10"/>
      <c r="L16837" s="21">
        <v>324.27413793103449</v>
      </c>
      <c r="M16837" s="68"/>
      <c r="N16837" s="4"/>
    </row>
    <row r="16838" spans="2:14">
      <c r="B16838" s="59" t="s">
        <v>29537</v>
      </c>
      <c r="C16838" s="7" t="s">
        <v>29456</v>
      </c>
      <c r="I16838" s="64"/>
      <c r="J16838" s="65"/>
      <c r="K16838" s="10"/>
      <c r="L16838" s="21">
        <v>376.03620689655173</v>
      </c>
      <c r="M16838" s="68"/>
      <c r="N16838" s="4"/>
    </row>
    <row r="16839" spans="2:14">
      <c r="B16839" s="59" t="s">
        <v>29538</v>
      </c>
      <c r="C16839" s="7" t="s">
        <v>29456</v>
      </c>
      <c r="I16839" s="64"/>
      <c r="J16839" s="65"/>
      <c r="K16839" s="10"/>
      <c r="L16839" s="21">
        <v>349.14022988505747</v>
      </c>
      <c r="M16839" s="68"/>
      <c r="N16839" s="4"/>
    </row>
    <row r="16840" spans="2:14">
      <c r="B16840" s="59" t="s">
        <v>29539</v>
      </c>
      <c r="C16840" s="7" t="s">
        <v>29456</v>
      </c>
      <c r="I16840" s="64"/>
      <c r="J16840" s="65"/>
      <c r="K16840" s="10"/>
      <c r="L16840" s="21">
        <v>423.23103448275862</v>
      </c>
      <c r="M16840" s="68"/>
      <c r="N16840" s="4"/>
    </row>
    <row r="16841" spans="2:14">
      <c r="B16841" s="59" t="s">
        <v>29540</v>
      </c>
      <c r="C16841" s="7" t="s">
        <v>29456</v>
      </c>
      <c r="I16841" s="64"/>
      <c r="J16841" s="65"/>
      <c r="K16841" s="10"/>
      <c r="L16841" s="21">
        <v>398.36494252873564</v>
      </c>
      <c r="M16841" s="68"/>
      <c r="N16841" s="4"/>
    </row>
    <row r="16842" spans="2:14">
      <c r="B16842" s="59" t="s">
        <v>29541</v>
      </c>
      <c r="C16842" s="7" t="s">
        <v>29456</v>
      </c>
      <c r="I16842" s="64"/>
      <c r="J16842" s="65"/>
      <c r="K16842" s="10"/>
      <c r="L16842" s="21">
        <v>539.94942528735635</v>
      </c>
      <c r="M16842" s="68"/>
      <c r="N16842" s="4"/>
    </row>
    <row r="16843" spans="2:14">
      <c r="B16843" s="59" t="s">
        <v>29542</v>
      </c>
      <c r="C16843" s="7" t="s">
        <v>29456</v>
      </c>
      <c r="I16843" s="64"/>
      <c r="J16843" s="65"/>
      <c r="K16843" s="10"/>
      <c r="L16843" s="21">
        <v>940.34425287356328</v>
      </c>
      <c r="M16843" s="68"/>
      <c r="N16843" s="4"/>
    </row>
    <row r="16844" spans="2:14">
      <c r="B16844" s="59" t="s">
        <v>29543</v>
      </c>
      <c r="C16844" s="7" t="s">
        <v>29544</v>
      </c>
      <c r="I16844" s="64"/>
      <c r="J16844" s="65"/>
      <c r="K16844" s="10"/>
      <c r="L16844" s="21">
        <v>659.20517241379309</v>
      </c>
      <c r="M16844" s="68"/>
      <c r="N16844" s="4"/>
    </row>
    <row r="16845" spans="2:14">
      <c r="B16845" s="59" t="s">
        <v>29545</v>
      </c>
      <c r="C16845" s="7" t="s">
        <v>29546</v>
      </c>
      <c r="I16845" s="64"/>
      <c r="J16845" s="65"/>
      <c r="K16845" s="10"/>
      <c r="L16845" s="21">
        <v>1968.4810344827588</v>
      </c>
      <c r="M16845" s="68"/>
      <c r="N16845" s="4"/>
    </row>
    <row r="16846" spans="2:14">
      <c r="B16846" s="59" t="s">
        <v>29547</v>
      </c>
      <c r="C16846" s="7" t="s">
        <v>29548</v>
      </c>
      <c r="I16846" s="64"/>
      <c r="J16846" s="65"/>
      <c r="K16846" s="10"/>
      <c r="L16846" s="21">
        <v>2751.0017241379314</v>
      </c>
      <c r="M16846" s="68"/>
      <c r="N16846" s="4"/>
    </row>
    <row r="16847" spans="2:14">
      <c r="B16847" s="59" t="s">
        <v>29549</v>
      </c>
      <c r="C16847" s="7" t="s">
        <v>29550</v>
      </c>
      <c r="I16847" s="64"/>
      <c r="J16847" s="65"/>
      <c r="K16847" s="10"/>
      <c r="L16847" s="21">
        <v>1221.4833333333333</v>
      </c>
      <c r="M16847" s="68"/>
      <c r="N16847" s="4"/>
    </row>
    <row r="16848" spans="2:14">
      <c r="B16848" s="59" t="s">
        <v>29551</v>
      </c>
      <c r="C16848" s="7" t="s">
        <v>29463</v>
      </c>
      <c r="I16848" s="64"/>
      <c r="J16848" s="65"/>
      <c r="K16848" s="10"/>
      <c r="L16848" s="21">
        <v>4323.1477011494253</v>
      </c>
      <c r="M16848" s="68"/>
      <c r="N16848" s="4"/>
    </row>
    <row r="16849" spans="2:14">
      <c r="B16849" s="59" t="s">
        <v>29552</v>
      </c>
      <c r="C16849" s="7" t="s">
        <v>29553</v>
      </c>
      <c r="I16849" s="64"/>
      <c r="J16849" s="65"/>
      <c r="K16849" s="10"/>
      <c r="L16849" s="21">
        <v>2215.6195402298849</v>
      </c>
      <c r="M16849" s="68"/>
      <c r="N16849" s="4"/>
    </row>
    <row r="16850" spans="2:14">
      <c r="B16850" s="59" t="s">
        <v>29554</v>
      </c>
      <c r="C16850" s="7" t="s">
        <v>29555</v>
      </c>
      <c r="I16850" s="64"/>
      <c r="J16850" s="65"/>
      <c r="K16850" s="10"/>
      <c r="L16850" s="21">
        <v>1125.0637931034482</v>
      </c>
      <c r="M16850" s="68"/>
      <c r="N16850" s="4"/>
    </row>
    <row r="16851" spans="2:14">
      <c r="B16851" s="59" t="s">
        <v>29556</v>
      </c>
      <c r="C16851" s="7" t="s">
        <v>29557</v>
      </c>
      <c r="I16851" s="64"/>
      <c r="J16851" s="65"/>
      <c r="K16851" s="10"/>
      <c r="L16851" s="21">
        <v>1282.3798850574713</v>
      </c>
      <c r="M16851" s="68"/>
      <c r="N16851" s="4"/>
    </row>
    <row r="16852" spans="2:14">
      <c r="B16852" s="59" t="s">
        <v>29558</v>
      </c>
      <c r="C16852" s="7" t="s">
        <v>29468</v>
      </c>
      <c r="I16852" s="64"/>
      <c r="J16852" s="65"/>
      <c r="K16852" s="10"/>
      <c r="L16852" s="21">
        <v>1239.7522988505746</v>
      </c>
      <c r="M16852" s="68"/>
      <c r="N16852" s="4"/>
    </row>
    <row r="16853" spans="2:14">
      <c r="B16853" s="59" t="s">
        <v>29559</v>
      </c>
      <c r="C16853" s="7" t="s">
        <v>29468</v>
      </c>
      <c r="I16853" s="64"/>
      <c r="J16853" s="65"/>
      <c r="K16853" s="10"/>
      <c r="L16853" s="21">
        <v>396.33505747126441</v>
      </c>
      <c r="M16853" s="68"/>
      <c r="N16853" s="4"/>
    </row>
    <row r="16854" spans="2:14">
      <c r="B16854" s="59" t="s">
        <v>29560</v>
      </c>
      <c r="C16854" s="7" t="s">
        <v>29468</v>
      </c>
      <c r="I16854" s="64"/>
      <c r="J16854" s="65"/>
      <c r="K16854" s="10"/>
      <c r="L16854" s="21">
        <v>729.23620689655183</v>
      </c>
      <c r="M16854" s="68"/>
      <c r="N16854" s="4"/>
    </row>
    <row r="16855" spans="2:14">
      <c r="B16855" s="59" t="s">
        <v>29561</v>
      </c>
      <c r="C16855" s="7" t="s">
        <v>29468</v>
      </c>
      <c r="I16855" s="64"/>
      <c r="J16855" s="65"/>
      <c r="K16855" s="10"/>
      <c r="L16855" s="21">
        <v>1117.959195402299</v>
      </c>
      <c r="M16855" s="68"/>
      <c r="N16855" s="4"/>
    </row>
    <row r="16856" spans="2:14">
      <c r="B16856" s="59" t="s">
        <v>29562</v>
      </c>
      <c r="C16856" s="7" t="s">
        <v>29468</v>
      </c>
      <c r="I16856" s="64"/>
      <c r="J16856" s="65"/>
      <c r="K16856" s="10"/>
      <c r="L16856" s="21">
        <v>1518.3540229885059</v>
      </c>
      <c r="M16856" s="68"/>
      <c r="N16856" s="4"/>
    </row>
    <row r="16857" spans="2:14">
      <c r="B16857" s="59" t="s">
        <v>29563</v>
      </c>
      <c r="C16857" s="7" t="s">
        <v>29468</v>
      </c>
      <c r="I16857" s="64"/>
      <c r="J16857" s="65"/>
      <c r="K16857" s="10"/>
      <c r="L16857" s="21">
        <v>764.75919540229893</v>
      </c>
      <c r="M16857" s="68"/>
      <c r="N16857" s="4"/>
    </row>
    <row r="16858" spans="2:14">
      <c r="B16858" s="59" t="s">
        <v>29564</v>
      </c>
      <c r="C16858" s="7" t="s">
        <v>29468</v>
      </c>
      <c r="I16858" s="64"/>
      <c r="J16858" s="65"/>
      <c r="K16858" s="10"/>
      <c r="L16858" s="21">
        <v>843.92471264367816</v>
      </c>
      <c r="M16858" s="68"/>
      <c r="N16858" s="4"/>
    </row>
    <row r="16859" spans="2:14">
      <c r="B16859" s="59" t="s">
        <v>29565</v>
      </c>
      <c r="C16859" s="7" t="s">
        <v>29468</v>
      </c>
      <c r="I16859" s="64"/>
      <c r="J16859" s="65"/>
      <c r="K16859" s="10"/>
      <c r="L16859" s="21">
        <v>927.15</v>
      </c>
      <c r="M16859" s="68"/>
      <c r="N16859" s="4"/>
    </row>
    <row r="16860" spans="2:14">
      <c r="B16860" s="59" t="s">
        <v>29566</v>
      </c>
      <c r="C16860" s="7" t="s">
        <v>29567</v>
      </c>
      <c r="I16860" s="64"/>
      <c r="J16860" s="65"/>
      <c r="K16860" s="10"/>
      <c r="L16860" s="21">
        <v>1043.8683908045975</v>
      </c>
      <c r="M16860" s="68"/>
      <c r="N16860" s="4"/>
    </row>
    <row r="16861" spans="2:14">
      <c r="B16861" s="59" t="s">
        <v>29568</v>
      </c>
      <c r="C16861" s="7" t="s">
        <v>29567</v>
      </c>
      <c r="I16861" s="64"/>
      <c r="J16861" s="65"/>
      <c r="K16861" s="10"/>
      <c r="L16861" s="21">
        <v>1183.4229885057471</v>
      </c>
      <c r="M16861" s="68"/>
      <c r="N16861" s="4"/>
    </row>
    <row r="16862" spans="2:14">
      <c r="B16862" s="59" t="s">
        <v>29569</v>
      </c>
      <c r="C16862" s="7" t="s">
        <v>29570</v>
      </c>
      <c r="I16862" s="64"/>
      <c r="J16862" s="65"/>
      <c r="K16862" s="10"/>
      <c r="L16862" s="21">
        <v>1359.0080459770115</v>
      </c>
      <c r="M16862" s="68"/>
      <c r="N16862" s="4"/>
    </row>
    <row r="16863" spans="2:14">
      <c r="B16863" s="59" t="s">
        <v>29571</v>
      </c>
      <c r="C16863" s="7" t="s">
        <v>29567</v>
      </c>
      <c r="I16863" s="64"/>
      <c r="J16863" s="65"/>
      <c r="K16863" s="10"/>
      <c r="L16863" s="21">
        <v>412.06666666666666</v>
      </c>
      <c r="M16863" s="68"/>
      <c r="N16863" s="4"/>
    </row>
    <row r="16864" spans="2:14">
      <c r="B16864" s="59" t="s">
        <v>29572</v>
      </c>
      <c r="C16864" s="7" t="s">
        <v>29468</v>
      </c>
      <c r="I16864" s="64"/>
      <c r="J16864" s="65"/>
      <c r="K16864" s="10"/>
      <c r="L16864" s="21">
        <v>746.99770114942532</v>
      </c>
      <c r="M16864" s="68"/>
      <c r="N16864" s="4"/>
    </row>
    <row r="16865" spans="2:14">
      <c r="B16865" s="59" t="s">
        <v>29573</v>
      </c>
      <c r="C16865" s="7" t="s">
        <v>29468</v>
      </c>
      <c r="I16865" s="64"/>
      <c r="J16865" s="65"/>
      <c r="K16865" s="10"/>
      <c r="L16865" s="21">
        <v>1140.7954022988506</v>
      </c>
      <c r="M16865" s="68"/>
      <c r="N16865" s="4"/>
    </row>
    <row r="16866" spans="2:14">
      <c r="B16866" s="59" t="s">
        <v>29574</v>
      </c>
      <c r="C16866" s="7" t="s">
        <v>29468</v>
      </c>
      <c r="I16866" s="64"/>
      <c r="J16866" s="65"/>
      <c r="K16866" s="10"/>
      <c r="L16866" s="21">
        <v>1532.0557471264369</v>
      </c>
      <c r="M16866" s="68"/>
      <c r="N16866" s="4"/>
    </row>
    <row r="16867" spans="2:14">
      <c r="B16867" s="59" t="s">
        <v>29575</v>
      </c>
      <c r="C16867" s="7" t="s">
        <v>29468</v>
      </c>
      <c r="I16867" s="64"/>
      <c r="J16867" s="65"/>
      <c r="K16867" s="10"/>
      <c r="L16867" s="21">
        <v>760.69942528735635</v>
      </c>
      <c r="M16867" s="68"/>
      <c r="N16867" s="4"/>
    </row>
    <row r="16868" spans="2:14">
      <c r="B16868" s="59" t="s">
        <v>29576</v>
      </c>
      <c r="C16868" s="7" t="s">
        <v>29468</v>
      </c>
      <c r="I16868" s="64"/>
      <c r="J16868" s="65"/>
      <c r="K16868" s="10"/>
      <c r="L16868" s="21">
        <v>828.19310344827591</v>
      </c>
      <c r="M16868" s="68"/>
      <c r="N16868" s="4"/>
    </row>
    <row r="16869" spans="2:14">
      <c r="B16869" s="59" t="s">
        <v>29577</v>
      </c>
      <c r="C16869" s="7" t="s">
        <v>29468</v>
      </c>
      <c r="I16869" s="64"/>
      <c r="J16869" s="65"/>
      <c r="K16869" s="10"/>
      <c r="L16869" s="21">
        <v>893.14942528735628</v>
      </c>
      <c r="M16869" s="68"/>
      <c r="N16869" s="4"/>
    </row>
    <row r="16870" spans="2:14">
      <c r="B16870" s="59" t="s">
        <v>29578</v>
      </c>
      <c r="C16870" s="7" t="s">
        <v>29470</v>
      </c>
      <c r="I16870" s="64"/>
      <c r="J16870" s="65"/>
      <c r="K16870" s="10"/>
      <c r="L16870" s="21">
        <v>301.43793103448274</v>
      </c>
      <c r="M16870" s="68"/>
      <c r="N16870" s="4"/>
    </row>
    <row r="16871" spans="2:14">
      <c r="B16871" s="59" t="s">
        <v>29579</v>
      </c>
      <c r="C16871" s="7" t="s">
        <v>29470</v>
      </c>
      <c r="I16871" s="64"/>
      <c r="J16871" s="65"/>
      <c r="K16871" s="10"/>
      <c r="L16871" s="21">
        <v>313.10977011494253</v>
      </c>
      <c r="M16871" s="68"/>
      <c r="N16871" s="4"/>
    </row>
    <row r="16872" spans="2:14">
      <c r="B16872" s="59" t="s">
        <v>29580</v>
      </c>
      <c r="C16872" s="7" t="s">
        <v>29470</v>
      </c>
      <c r="I16872" s="64"/>
      <c r="J16872" s="65"/>
      <c r="K16872" s="10"/>
      <c r="L16872" s="21">
        <v>425.26091954022985</v>
      </c>
      <c r="M16872" s="68"/>
      <c r="N16872" s="4"/>
    </row>
    <row r="16873" spans="2:14">
      <c r="B16873" s="59" t="s">
        <v>29581</v>
      </c>
      <c r="C16873" s="7" t="s">
        <v>29470</v>
      </c>
      <c r="I16873" s="64"/>
      <c r="J16873" s="65"/>
      <c r="K16873" s="10"/>
      <c r="L16873" s="21">
        <v>438.96264367816087</v>
      </c>
      <c r="M16873" s="68"/>
      <c r="N16873" s="4"/>
    </row>
    <row r="16874" spans="2:14">
      <c r="B16874" s="59" t="s">
        <v>29582</v>
      </c>
      <c r="C16874" s="7" t="s">
        <v>29583</v>
      </c>
      <c r="I16874" s="64"/>
      <c r="J16874" s="65"/>
      <c r="K16874" s="10"/>
      <c r="L16874" s="21">
        <v>699.80287356321833</v>
      </c>
      <c r="M16874" s="68"/>
      <c r="N16874" s="4"/>
    </row>
    <row r="16875" spans="2:14">
      <c r="B16875" s="59" t="s">
        <v>29584</v>
      </c>
      <c r="C16875" s="7" t="s">
        <v>29470</v>
      </c>
      <c r="I16875" s="64"/>
      <c r="J16875" s="65"/>
      <c r="K16875" s="10"/>
      <c r="L16875" s="21">
        <v>668.33965517241381</v>
      </c>
      <c r="M16875" s="68"/>
      <c r="N16875" s="4"/>
    </row>
    <row r="16876" spans="2:14">
      <c r="B16876" s="59" t="s">
        <v>29585</v>
      </c>
      <c r="C16876" s="7" t="s">
        <v>29583</v>
      </c>
      <c r="I16876" s="64"/>
      <c r="J16876" s="65"/>
      <c r="K16876" s="10"/>
      <c r="L16876" s="21">
        <v>868.28333333333342</v>
      </c>
      <c r="M16876" s="68"/>
      <c r="N16876" s="4"/>
    </row>
    <row r="16877" spans="2:14">
      <c r="B16877" s="59" t="s">
        <v>29586</v>
      </c>
      <c r="C16877" s="7" t="s">
        <v>29470</v>
      </c>
      <c r="I16877" s="64"/>
      <c r="J16877" s="65"/>
      <c r="K16877" s="10"/>
      <c r="L16877" s="21">
        <v>762.7293103448277</v>
      </c>
      <c r="M16877" s="68"/>
      <c r="N16877" s="4"/>
    </row>
    <row r="16878" spans="2:14">
      <c r="B16878" s="59" t="s">
        <v>29587</v>
      </c>
      <c r="C16878" s="7" t="s">
        <v>29475</v>
      </c>
      <c r="I16878" s="64"/>
      <c r="J16878" s="65"/>
      <c r="K16878" s="10"/>
      <c r="L16878" s="21">
        <v>582.57701149425282</v>
      </c>
      <c r="M16878" s="68"/>
      <c r="N16878" s="4"/>
    </row>
    <row r="16879" spans="2:14">
      <c r="B16879" s="59" t="s">
        <v>29588</v>
      </c>
      <c r="C16879" s="7" t="s">
        <v>29477</v>
      </c>
      <c r="I16879" s="64"/>
      <c r="J16879" s="65"/>
      <c r="K16879" s="10"/>
      <c r="L16879" s="21">
        <v>704.37011494252874</v>
      </c>
      <c r="M16879" s="68"/>
      <c r="N16879" s="4"/>
    </row>
    <row r="16880" spans="2:14">
      <c r="B16880" s="59" t="s">
        <v>29589</v>
      </c>
      <c r="C16880" s="7" t="s">
        <v>29470</v>
      </c>
      <c r="I16880" s="64"/>
      <c r="J16880" s="65"/>
      <c r="K16880" s="10"/>
      <c r="L16880" s="21">
        <v>351.17011494252876</v>
      </c>
      <c r="M16880" s="68"/>
      <c r="N16880" s="4"/>
    </row>
    <row r="16881" spans="2:14">
      <c r="B16881" s="59" t="s">
        <v>29590</v>
      </c>
      <c r="C16881" s="7" t="s">
        <v>29470</v>
      </c>
      <c r="I16881" s="64"/>
      <c r="J16881" s="65"/>
      <c r="K16881" s="10"/>
      <c r="L16881" s="21">
        <v>438.96264367816087</v>
      </c>
      <c r="M16881" s="68"/>
      <c r="N16881" s="4"/>
    </row>
    <row r="16882" spans="2:14">
      <c r="B16882" s="59" t="s">
        <v>29591</v>
      </c>
      <c r="C16882" s="7" t="s">
        <v>29470</v>
      </c>
      <c r="I16882" s="64"/>
      <c r="J16882" s="65"/>
      <c r="K16882" s="10"/>
      <c r="L16882" s="21">
        <v>663.7724137931034</v>
      </c>
      <c r="M16882" s="68"/>
      <c r="N16882" s="4"/>
    </row>
    <row r="16883" spans="2:14">
      <c r="B16883" s="59" t="s">
        <v>29592</v>
      </c>
      <c r="C16883" s="7" t="s">
        <v>29593</v>
      </c>
      <c r="I16883" s="64"/>
      <c r="J16883" s="65"/>
      <c r="K16883" s="10"/>
      <c r="L16883" s="21">
        <v>547.05402298850572</v>
      </c>
      <c r="M16883" s="68"/>
      <c r="N16883" s="4"/>
    </row>
    <row r="16884" spans="2:14">
      <c r="B16884" s="59" t="s">
        <v>29594</v>
      </c>
      <c r="C16884" s="7" t="s">
        <v>29546</v>
      </c>
      <c r="I16884" s="64"/>
      <c r="J16884" s="65"/>
      <c r="K16884" s="10"/>
      <c r="L16884" s="21">
        <v>1201.1844827586208</v>
      </c>
      <c r="M16884" s="68"/>
      <c r="N16884" s="4"/>
    </row>
    <row r="16885" spans="2:14">
      <c r="B16885" s="59" t="s">
        <v>29595</v>
      </c>
      <c r="C16885" s="7" t="s">
        <v>29546</v>
      </c>
      <c r="I16885" s="64"/>
      <c r="J16885" s="65"/>
      <c r="K16885" s="10"/>
      <c r="L16885" s="21">
        <v>792.16264367816098</v>
      </c>
      <c r="M16885" s="68"/>
      <c r="N16885" s="4"/>
    </row>
    <row r="16886" spans="2:14">
      <c r="B16886" s="59" t="s">
        <v>29596</v>
      </c>
      <c r="C16886" s="7" t="s">
        <v>29470</v>
      </c>
      <c r="I16886" s="64"/>
      <c r="J16886" s="65"/>
      <c r="K16886" s="10"/>
      <c r="L16886" s="21">
        <v>391.76781609195405</v>
      </c>
      <c r="M16886" s="68"/>
      <c r="N16886" s="4"/>
    </row>
    <row r="16887" spans="2:14">
      <c r="B16887" s="59" t="s">
        <v>29597</v>
      </c>
      <c r="C16887" s="7" t="s">
        <v>29470</v>
      </c>
      <c r="I16887" s="64"/>
      <c r="J16887" s="65"/>
      <c r="K16887" s="10"/>
      <c r="L16887" s="21">
        <v>517.62068965517244</v>
      </c>
      <c r="M16887" s="68"/>
      <c r="N16887" s="4"/>
    </row>
    <row r="16888" spans="2:14">
      <c r="B16888" s="59" t="s">
        <v>29598</v>
      </c>
      <c r="C16888" s="7" t="s">
        <v>29583</v>
      </c>
      <c r="I16888" s="64"/>
      <c r="J16888" s="65"/>
      <c r="K16888" s="10"/>
      <c r="L16888" s="21">
        <v>699.80287356321833</v>
      </c>
      <c r="M16888" s="68"/>
      <c r="N16888" s="4"/>
    </row>
    <row r="16889" spans="2:14">
      <c r="B16889" s="59" t="s">
        <v>29599</v>
      </c>
      <c r="C16889" s="7" t="s">
        <v>29470</v>
      </c>
      <c r="I16889" s="64"/>
      <c r="J16889" s="65"/>
      <c r="K16889" s="10"/>
      <c r="L16889" s="21">
        <v>778.46091954022984</v>
      </c>
      <c r="M16889" s="68"/>
      <c r="N16889" s="4"/>
    </row>
    <row r="16890" spans="2:14">
      <c r="B16890" s="59" t="s">
        <v>29600</v>
      </c>
      <c r="C16890" s="7" t="s">
        <v>29470</v>
      </c>
      <c r="I16890" s="64"/>
      <c r="J16890" s="65"/>
      <c r="K16890" s="10"/>
      <c r="L16890" s="21">
        <v>351.17011494252876</v>
      </c>
      <c r="M16890" s="68"/>
      <c r="N16890" s="4"/>
    </row>
    <row r="16891" spans="2:14">
      <c r="B16891" s="59" t="s">
        <v>29601</v>
      </c>
      <c r="C16891" s="7" t="s">
        <v>29470</v>
      </c>
      <c r="I16891" s="64"/>
      <c r="J16891" s="65"/>
      <c r="K16891" s="10"/>
      <c r="L16891" s="21">
        <v>330.87126436781608</v>
      </c>
      <c r="M16891" s="68"/>
      <c r="N16891" s="4"/>
    </row>
    <row r="16892" spans="2:14">
      <c r="B16892" s="59" t="s">
        <v>29602</v>
      </c>
      <c r="C16892" s="7" t="s">
        <v>29470</v>
      </c>
      <c r="I16892" s="64"/>
      <c r="J16892" s="65"/>
      <c r="K16892" s="10"/>
      <c r="L16892" s="21">
        <v>418.66379310344831</v>
      </c>
      <c r="M16892" s="68"/>
      <c r="N16892" s="4"/>
    </row>
    <row r="16893" spans="2:14">
      <c r="B16893" s="59" t="s">
        <v>29603</v>
      </c>
      <c r="C16893" s="7" t="s">
        <v>29470</v>
      </c>
      <c r="I16893" s="64"/>
      <c r="J16893" s="65"/>
      <c r="K16893" s="10"/>
      <c r="L16893" s="21">
        <v>409.52931034482759</v>
      </c>
      <c r="M16893" s="68"/>
      <c r="N16893" s="4"/>
    </row>
    <row r="16894" spans="2:14">
      <c r="B16894" s="59" t="s">
        <v>29604</v>
      </c>
      <c r="C16894" s="7" t="s">
        <v>29481</v>
      </c>
      <c r="I16894" s="64"/>
      <c r="J16894" s="65"/>
      <c r="K16894" s="10"/>
      <c r="L16894" s="21">
        <v>931.20977011494256</v>
      </c>
      <c r="M16894" s="68"/>
      <c r="N16894" s="4"/>
    </row>
    <row r="16895" spans="2:14">
      <c r="B16895" s="59" t="s">
        <v>29605</v>
      </c>
      <c r="C16895" s="7" t="s">
        <v>29470</v>
      </c>
      <c r="I16895" s="64"/>
      <c r="J16895" s="65"/>
      <c r="K16895" s="10"/>
      <c r="L16895" s="21">
        <v>589.6816091954023</v>
      </c>
      <c r="M16895" s="68"/>
      <c r="N16895" s="4"/>
    </row>
    <row r="16896" spans="2:14">
      <c r="B16896" s="59" t="s">
        <v>29606</v>
      </c>
      <c r="C16896" s="7" t="s">
        <v>29470</v>
      </c>
      <c r="I16896" s="64"/>
      <c r="J16896" s="65"/>
      <c r="K16896" s="10"/>
      <c r="L16896" s="21">
        <v>612.01034482758621</v>
      </c>
      <c r="M16896" s="68"/>
      <c r="N16896" s="4"/>
    </row>
    <row r="16897" spans="2:14">
      <c r="B16897" s="59" t="s">
        <v>29607</v>
      </c>
      <c r="C16897" s="7" t="s">
        <v>29484</v>
      </c>
      <c r="I16897" s="64"/>
      <c r="J16897" s="65"/>
      <c r="K16897" s="10"/>
      <c r="L16897" s="21">
        <v>1489.4281609195402</v>
      </c>
      <c r="M16897" s="68"/>
      <c r="N16897" s="4"/>
    </row>
    <row r="16898" spans="2:14">
      <c r="B16898" s="59" t="s">
        <v>29608</v>
      </c>
      <c r="C16898" s="7" t="s">
        <v>29470</v>
      </c>
      <c r="I16898" s="64"/>
      <c r="J16898" s="65"/>
      <c r="K16898" s="10"/>
      <c r="L16898" s="21">
        <v>982.97183908045986</v>
      </c>
      <c r="M16898" s="68"/>
      <c r="N16898" s="4"/>
    </row>
    <row r="16899" spans="2:14">
      <c r="B16899" s="59" t="s">
        <v>29609</v>
      </c>
      <c r="C16899" s="7" t="s">
        <v>29470</v>
      </c>
      <c r="I16899" s="64"/>
      <c r="J16899" s="65"/>
      <c r="K16899" s="10"/>
      <c r="L16899" s="21">
        <v>816.52126436781612</v>
      </c>
      <c r="M16899" s="68"/>
      <c r="N16899" s="4"/>
    </row>
    <row r="16900" spans="2:14">
      <c r="B16900" s="59" t="s">
        <v>29610</v>
      </c>
      <c r="C16900" s="7" t="s">
        <v>29456</v>
      </c>
      <c r="I16900" s="64"/>
      <c r="J16900" s="65"/>
      <c r="K16900" s="10"/>
      <c r="L16900" s="21">
        <v>591.71149425287354</v>
      </c>
      <c r="M16900" s="68"/>
      <c r="N16900" s="4"/>
    </row>
    <row r="16901" spans="2:14">
      <c r="B16901" s="59" t="s">
        <v>29611</v>
      </c>
      <c r="C16901" s="7" t="s">
        <v>29456</v>
      </c>
      <c r="I16901" s="64"/>
      <c r="J16901" s="65"/>
      <c r="K16901" s="10"/>
      <c r="L16901" s="21">
        <v>657.17528735632175</v>
      </c>
      <c r="M16901" s="68"/>
      <c r="N16901" s="4"/>
    </row>
    <row r="16902" spans="2:14">
      <c r="B16902" s="59" t="s">
        <v>29612</v>
      </c>
      <c r="C16902" s="7" t="s">
        <v>29456</v>
      </c>
      <c r="I16902" s="64"/>
      <c r="J16902" s="65"/>
      <c r="K16902" s="10"/>
      <c r="L16902" s="21">
        <v>712.99712643678163</v>
      </c>
      <c r="M16902" s="68"/>
      <c r="N16902" s="4"/>
    </row>
    <row r="16903" spans="2:14">
      <c r="B16903" s="59" t="s">
        <v>29613</v>
      </c>
      <c r="C16903" s="7" t="s">
        <v>29456</v>
      </c>
      <c r="I16903" s="64"/>
      <c r="J16903" s="65"/>
      <c r="K16903" s="10"/>
      <c r="L16903" s="21">
        <v>794.19252873563221</v>
      </c>
      <c r="M16903" s="68"/>
      <c r="N16903" s="4"/>
    </row>
    <row r="16904" spans="2:14">
      <c r="B16904" s="59" t="s">
        <v>29614</v>
      </c>
      <c r="C16904" s="7" t="s">
        <v>29456</v>
      </c>
      <c r="I16904" s="64"/>
      <c r="J16904" s="65"/>
      <c r="K16904" s="10"/>
      <c r="L16904" s="21">
        <v>982.97183908045986</v>
      </c>
      <c r="M16904" s="68"/>
      <c r="N16904" s="4"/>
    </row>
    <row r="16905" spans="2:14">
      <c r="B16905" s="59" t="s">
        <v>29615</v>
      </c>
      <c r="C16905" s="7" t="s">
        <v>29456</v>
      </c>
      <c r="I16905" s="64"/>
      <c r="J16905" s="65"/>
      <c r="K16905" s="10"/>
      <c r="L16905" s="21">
        <v>1657.9086206896552</v>
      </c>
      <c r="M16905" s="68"/>
      <c r="N16905" s="4"/>
    </row>
    <row r="16906" spans="2:14">
      <c r="B16906" s="59" t="s">
        <v>29616</v>
      </c>
      <c r="C16906" s="7" t="s">
        <v>29617</v>
      </c>
      <c r="I16906" s="64"/>
      <c r="J16906" s="65"/>
      <c r="K16906" s="10"/>
      <c r="L16906" s="21">
        <v>1714.2379310344827</v>
      </c>
      <c r="M16906" s="68"/>
      <c r="N16906" s="4"/>
    </row>
    <row r="16907" spans="2:14">
      <c r="B16907" s="59" t="s">
        <v>29618</v>
      </c>
      <c r="C16907" s="7" t="s">
        <v>29619</v>
      </c>
      <c r="I16907" s="64"/>
      <c r="J16907" s="65"/>
      <c r="K16907" s="10"/>
      <c r="L16907" s="21">
        <v>1934.480459770115</v>
      </c>
      <c r="M16907" s="68"/>
      <c r="N16907" s="4"/>
    </row>
    <row r="16908" spans="2:14">
      <c r="B16908" s="59" t="s">
        <v>29620</v>
      </c>
      <c r="C16908" s="7" t="s">
        <v>29619</v>
      </c>
      <c r="I16908" s="64"/>
      <c r="J16908" s="65"/>
      <c r="K16908" s="10"/>
      <c r="L16908" s="21">
        <v>2566.7896551724139</v>
      </c>
      <c r="M16908" s="68"/>
      <c r="N16908" s="4"/>
    </row>
    <row r="16909" spans="2:14">
      <c r="B16909" s="59" t="s">
        <v>29621</v>
      </c>
      <c r="C16909" s="7" t="s">
        <v>29617</v>
      </c>
      <c r="I16909" s="64"/>
      <c r="J16909" s="65"/>
      <c r="K16909" s="10"/>
      <c r="L16909" s="21">
        <v>2141.5287356321842</v>
      </c>
      <c r="M16909" s="68"/>
      <c r="N16909" s="4"/>
    </row>
    <row r="16910" spans="2:14">
      <c r="B16910" s="59" t="s">
        <v>29622</v>
      </c>
      <c r="C16910" s="7" t="s">
        <v>29623</v>
      </c>
      <c r="I16910" s="64"/>
      <c r="J16910" s="65"/>
      <c r="K16910" s="10"/>
      <c r="L16910" s="21">
        <v>708.93735632183905</v>
      </c>
      <c r="M16910" s="68"/>
      <c r="N16910" s="4"/>
    </row>
    <row r="16911" spans="2:14">
      <c r="B16911" s="59" t="s">
        <v>29624</v>
      </c>
      <c r="C16911" s="7" t="s">
        <v>29623</v>
      </c>
      <c r="I16911" s="64"/>
      <c r="J16911" s="65"/>
      <c r="K16911" s="10"/>
      <c r="L16911" s="21">
        <v>800.78965517241386</v>
      </c>
      <c r="M16911" s="68"/>
      <c r="N16911" s="4"/>
    </row>
    <row r="16912" spans="2:14">
      <c r="B16912" s="59" t="s">
        <v>29625</v>
      </c>
      <c r="C16912" s="7" t="s">
        <v>29626</v>
      </c>
      <c r="I16912" s="64"/>
      <c r="J16912" s="65"/>
      <c r="K16912" s="10"/>
      <c r="L16912" s="21">
        <v>1043.8683908045975</v>
      </c>
      <c r="M16912" s="68"/>
      <c r="N16912" s="4"/>
    </row>
    <row r="16913" spans="2:14">
      <c r="B16913" s="59" t="s">
        <v>29627</v>
      </c>
      <c r="C16913" s="7" t="s">
        <v>29626</v>
      </c>
      <c r="I16913" s="64"/>
      <c r="J16913" s="65"/>
      <c r="K16913" s="10"/>
      <c r="L16913" s="21">
        <v>1257.5137931034483</v>
      </c>
      <c r="M16913" s="68"/>
      <c r="N16913" s="4"/>
    </row>
    <row r="16914" spans="2:14">
      <c r="B16914" s="59" t="s">
        <v>29628</v>
      </c>
      <c r="C16914" s="7" t="s">
        <v>29626</v>
      </c>
      <c r="I16914" s="64"/>
      <c r="J16914" s="65"/>
      <c r="K16914" s="10"/>
      <c r="L16914" s="21">
        <v>992.10632183908058</v>
      </c>
      <c r="M16914" s="68"/>
      <c r="N16914" s="4"/>
    </row>
    <row r="16915" spans="2:14">
      <c r="B16915" s="59" t="s">
        <v>29629</v>
      </c>
      <c r="C16915" s="7" t="s">
        <v>29626</v>
      </c>
      <c r="I16915" s="64"/>
      <c r="J16915" s="65"/>
      <c r="K16915" s="10"/>
      <c r="L16915" s="21">
        <v>1221.4833333333333</v>
      </c>
      <c r="M16915" s="68"/>
      <c r="N16915" s="4"/>
    </row>
    <row r="16916" spans="2:14">
      <c r="B16916" s="59" t="s">
        <v>29630</v>
      </c>
      <c r="C16916" s="7" t="s">
        <v>29631</v>
      </c>
      <c r="I16916" s="64"/>
      <c r="J16916" s="65"/>
      <c r="K16916" s="10"/>
      <c r="L16916" s="21">
        <v>710.96724137931039</v>
      </c>
      <c r="M16916" s="68"/>
      <c r="N16916" s="4"/>
    </row>
    <row r="16917" spans="2:14">
      <c r="B16917" s="59" t="s">
        <v>29632</v>
      </c>
      <c r="C16917" s="7" t="s">
        <v>29633</v>
      </c>
      <c r="I16917" s="64"/>
      <c r="J16917" s="65"/>
      <c r="K16917" s="10"/>
      <c r="L16917" s="21">
        <v>602.87586206896549</v>
      </c>
      <c r="M16917" s="68"/>
      <c r="N16917" s="4"/>
    </row>
    <row r="16918" spans="2:14">
      <c r="B16918" s="59" t="s">
        <v>29634</v>
      </c>
      <c r="C16918" s="7" t="s">
        <v>29633</v>
      </c>
      <c r="I16918" s="64"/>
      <c r="J16918" s="65"/>
      <c r="K16918" s="10"/>
      <c r="L16918" s="21">
        <v>771.8637931034483</v>
      </c>
      <c r="M16918" s="68"/>
      <c r="N16918" s="4"/>
    </row>
    <row r="16919" spans="2:14">
      <c r="B16919" s="59" t="s">
        <v>29635</v>
      </c>
      <c r="C16919" s="7" t="s">
        <v>29633</v>
      </c>
      <c r="I16919" s="64"/>
      <c r="J16919" s="65"/>
      <c r="K16919" s="10"/>
      <c r="L16919" s="21">
        <v>978.91206896551728</v>
      </c>
      <c r="M16919" s="68"/>
      <c r="N16919" s="4"/>
    </row>
    <row r="16920" spans="2:14">
      <c r="B16920" s="59" t="s">
        <v>29636</v>
      </c>
      <c r="C16920" s="7" t="s">
        <v>29633</v>
      </c>
      <c r="I16920" s="64"/>
      <c r="J16920" s="65"/>
      <c r="K16920" s="10"/>
      <c r="L16920" s="21">
        <v>1214.8862068965518</v>
      </c>
      <c r="M16920" s="68"/>
      <c r="N16920" s="4"/>
    </row>
    <row r="16921" spans="2:14">
      <c r="B16921" s="59" t="s">
        <v>29637</v>
      </c>
      <c r="C16921" s="7" t="s">
        <v>29633</v>
      </c>
      <c r="I16921" s="64"/>
      <c r="J16921" s="65"/>
      <c r="K16921" s="10"/>
      <c r="L16921" s="21">
        <v>602.87586206896549</v>
      </c>
      <c r="M16921" s="68"/>
      <c r="N16921" s="4"/>
    </row>
    <row r="16922" spans="2:14">
      <c r="B16922" s="59" t="s">
        <v>29638</v>
      </c>
      <c r="C16922" s="7" t="s">
        <v>29639</v>
      </c>
      <c r="I16922" s="64"/>
      <c r="J16922" s="65"/>
      <c r="K16922" s="10"/>
      <c r="L16922" s="21">
        <v>771.8637931034483</v>
      </c>
      <c r="M16922" s="68"/>
      <c r="N16922" s="4"/>
    </row>
    <row r="16923" spans="2:14">
      <c r="B16923" s="59" t="s">
        <v>29640</v>
      </c>
      <c r="C16923" s="7" t="s">
        <v>29641</v>
      </c>
      <c r="I16923" s="64"/>
      <c r="J16923" s="65"/>
      <c r="K16923" s="10"/>
      <c r="L16923" s="21">
        <v>1714.2379310344827</v>
      </c>
      <c r="M16923" s="68"/>
      <c r="N16923" s="4"/>
    </row>
    <row r="16924" spans="2:14">
      <c r="B16924" s="59" t="s">
        <v>29642</v>
      </c>
      <c r="C16924" s="7" t="s">
        <v>29639</v>
      </c>
      <c r="I16924" s="64"/>
      <c r="J16924" s="65"/>
      <c r="K16924" s="10"/>
      <c r="L16924" s="21">
        <v>978.91206896551728</v>
      </c>
      <c r="M16924" s="68"/>
      <c r="N16924" s="4"/>
    </row>
    <row r="16925" spans="2:14">
      <c r="B16925" s="59" t="s">
        <v>29643</v>
      </c>
      <c r="C16925" s="7" t="s">
        <v>29641</v>
      </c>
      <c r="I16925" s="64"/>
      <c r="J16925" s="65"/>
      <c r="K16925" s="10"/>
      <c r="L16925" s="21">
        <v>2107.5281609195404</v>
      </c>
      <c r="M16925" s="68"/>
      <c r="N16925" s="4"/>
    </row>
    <row r="16926" spans="2:14">
      <c r="B16926" s="59" t="s">
        <v>38326</v>
      </c>
      <c r="C16926" s="7" t="s">
        <v>40508</v>
      </c>
      <c r="I16926" s="64"/>
      <c r="J16926" s="65"/>
      <c r="K16926" s="10"/>
      <c r="L16926" s="21">
        <v>1841.6132183908046</v>
      </c>
      <c r="M16926" s="68"/>
      <c r="N16926" s="4"/>
    </row>
    <row r="16927" spans="2:14">
      <c r="B16927" s="59" t="s">
        <v>38327</v>
      </c>
      <c r="C16927" s="7" t="s">
        <v>40509</v>
      </c>
      <c r="I16927" s="64"/>
      <c r="J16927" s="65"/>
      <c r="K16927" s="10"/>
      <c r="L16927" s="21">
        <v>3386.8632183908044</v>
      </c>
      <c r="M16927" s="68"/>
      <c r="N16927" s="4"/>
    </row>
    <row r="16928" spans="2:14">
      <c r="B16928" s="59" t="s">
        <v>29644</v>
      </c>
      <c r="C16928" s="7" t="s">
        <v>29456</v>
      </c>
      <c r="I16928" s="64"/>
      <c r="J16928" s="65"/>
      <c r="K16928" s="10"/>
      <c r="L16928" s="21">
        <v>1187.9902298850575</v>
      </c>
      <c r="M16928" s="68"/>
      <c r="N16928" s="4"/>
    </row>
    <row r="16929" spans="2:14">
      <c r="B16929" s="59" t="s">
        <v>29645</v>
      </c>
      <c r="C16929" s="7" t="s">
        <v>29456</v>
      </c>
      <c r="I16929" s="64"/>
      <c r="J16929" s="65"/>
      <c r="K16929" s="10"/>
      <c r="L16929" s="21">
        <v>1329.5747126436781</v>
      </c>
      <c r="M16929" s="68"/>
      <c r="N16929" s="4"/>
    </row>
    <row r="16930" spans="2:14">
      <c r="B16930" s="59" t="s">
        <v>29646</v>
      </c>
      <c r="C16930" s="7" t="s">
        <v>29456</v>
      </c>
      <c r="I16930" s="64"/>
      <c r="J16930" s="65"/>
      <c r="K16930" s="10"/>
      <c r="L16930" s="21">
        <v>1808.6275862068967</v>
      </c>
      <c r="M16930" s="68"/>
      <c r="N16930" s="4"/>
    </row>
    <row r="16931" spans="2:14">
      <c r="B16931" s="59" t="s">
        <v>29647</v>
      </c>
      <c r="C16931" s="7" t="s">
        <v>29617</v>
      </c>
      <c r="I16931" s="64"/>
      <c r="J16931" s="65"/>
      <c r="K16931" s="10"/>
      <c r="L16931" s="21">
        <v>1927.8833333333332</v>
      </c>
      <c r="M16931" s="68"/>
      <c r="N16931" s="4"/>
    </row>
    <row r="16932" spans="2:14">
      <c r="B16932" s="59" t="s">
        <v>29648</v>
      </c>
      <c r="C16932" s="7" t="s">
        <v>29619</v>
      </c>
      <c r="I16932" s="64"/>
      <c r="J16932" s="65"/>
      <c r="K16932" s="10"/>
      <c r="L16932" s="21">
        <v>2960.0798850574711</v>
      </c>
      <c r="M16932" s="68"/>
      <c r="N16932" s="4"/>
    </row>
    <row r="16933" spans="2:14">
      <c r="B16933" s="59" t="s">
        <v>29649</v>
      </c>
      <c r="C16933" s="7" t="s">
        <v>29619</v>
      </c>
      <c r="I16933" s="64"/>
      <c r="J16933" s="65"/>
      <c r="K16933" s="10"/>
      <c r="L16933" s="21">
        <v>3572.0902298850574</v>
      </c>
      <c r="M16933" s="68"/>
      <c r="N16933" s="4"/>
    </row>
    <row r="16934" spans="2:14">
      <c r="B16934" s="59" t="s">
        <v>29650</v>
      </c>
      <c r="C16934" s="7" t="s">
        <v>29617</v>
      </c>
      <c r="I16934" s="64"/>
      <c r="J16934" s="65"/>
      <c r="K16934" s="10"/>
      <c r="L16934" s="21">
        <v>1927.8833333333332</v>
      </c>
      <c r="M16934" s="68"/>
      <c r="N16934" s="4"/>
    </row>
    <row r="16935" spans="2:14">
      <c r="B16935" s="59" t="s">
        <v>29651</v>
      </c>
      <c r="C16935" s="7" t="s">
        <v>29626</v>
      </c>
      <c r="I16935" s="64"/>
      <c r="J16935" s="65"/>
      <c r="K16935" s="10"/>
      <c r="L16935" s="21">
        <v>1057.5701149425288</v>
      </c>
      <c r="M16935" s="68"/>
      <c r="N16935" s="4"/>
    </row>
    <row r="16936" spans="2:14">
      <c r="B16936" s="59" t="s">
        <v>29652</v>
      </c>
      <c r="C16936" s="7" t="s">
        <v>29626</v>
      </c>
      <c r="I16936" s="64"/>
      <c r="J16936" s="65"/>
      <c r="K16936" s="10"/>
      <c r="L16936" s="21">
        <v>1511.7568965517241</v>
      </c>
      <c r="M16936" s="68"/>
      <c r="N16936" s="4"/>
    </row>
    <row r="16937" spans="2:14">
      <c r="B16937" s="59" t="s">
        <v>29653</v>
      </c>
      <c r="C16937" s="7" t="s">
        <v>29626</v>
      </c>
      <c r="I16937" s="64"/>
      <c r="J16937" s="65"/>
      <c r="K16937" s="10"/>
      <c r="L16937" s="21">
        <v>1927.8833333333332</v>
      </c>
      <c r="M16937" s="68"/>
      <c r="N16937" s="4"/>
    </row>
    <row r="16938" spans="2:14">
      <c r="B16938" s="59" t="s">
        <v>29654</v>
      </c>
      <c r="C16938" s="7" t="s">
        <v>29631</v>
      </c>
      <c r="I16938" s="64"/>
      <c r="J16938" s="65"/>
      <c r="K16938" s="10"/>
      <c r="L16938" s="21">
        <v>2107.5281609195404</v>
      </c>
      <c r="M16938" s="68"/>
      <c r="N16938" s="4"/>
    </row>
    <row r="16939" spans="2:14">
      <c r="B16939" s="59" t="s">
        <v>29655</v>
      </c>
      <c r="C16939" s="7" t="s">
        <v>29633</v>
      </c>
      <c r="I16939" s="64"/>
      <c r="J16939" s="65"/>
      <c r="K16939" s="10"/>
      <c r="L16939" s="21">
        <v>852.55172413793105</v>
      </c>
      <c r="M16939" s="68"/>
      <c r="N16939" s="4"/>
    </row>
    <row r="16940" spans="2:14">
      <c r="B16940" s="59" t="s">
        <v>29656</v>
      </c>
      <c r="C16940" s="7" t="s">
        <v>29633</v>
      </c>
      <c r="I16940" s="64"/>
      <c r="J16940" s="65"/>
      <c r="K16940" s="10"/>
      <c r="L16940" s="21">
        <v>1057.5701149425288</v>
      </c>
      <c r="M16940" s="68"/>
      <c r="N16940" s="4"/>
    </row>
    <row r="16941" spans="2:14">
      <c r="B16941" s="59" t="s">
        <v>29657</v>
      </c>
      <c r="C16941" s="7" t="s">
        <v>29633</v>
      </c>
      <c r="I16941" s="64"/>
      <c r="J16941" s="65"/>
      <c r="K16941" s="10"/>
      <c r="L16941" s="21">
        <v>1511.7568965517241</v>
      </c>
      <c r="M16941" s="68"/>
      <c r="N16941" s="4"/>
    </row>
    <row r="16942" spans="2:14">
      <c r="B16942" s="59" t="s">
        <v>29658</v>
      </c>
      <c r="C16942" s="7" t="s">
        <v>29633</v>
      </c>
      <c r="I16942" s="64"/>
      <c r="J16942" s="65"/>
      <c r="K16942" s="10"/>
      <c r="L16942" s="21">
        <v>1927.8833333333332</v>
      </c>
      <c r="M16942" s="68"/>
      <c r="N16942" s="4"/>
    </row>
    <row r="16943" spans="2:14">
      <c r="B16943" s="59" t="s">
        <v>29659</v>
      </c>
      <c r="C16943" s="7" t="s">
        <v>29633</v>
      </c>
      <c r="I16943" s="64"/>
      <c r="J16943" s="65"/>
      <c r="K16943" s="10"/>
      <c r="L16943" s="21">
        <v>855.08908045977012</v>
      </c>
      <c r="M16943" s="68"/>
      <c r="N16943" s="4"/>
    </row>
    <row r="16944" spans="2:14">
      <c r="B16944" s="59" t="s">
        <v>29660</v>
      </c>
      <c r="C16944" s="7" t="s">
        <v>29639</v>
      </c>
      <c r="I16944" s="64"/>
      <c r="J16944" s="65"/>
      <c r="K16944" s="10"/>
      <c r="L16944" s="21">
        <v>1066.1971264367817</v>
      </c>
      <c r="M16944" s="68"/>
      <c r="N16944" s="4"/>
    </row>
    <row r="16945" spans="2:14">
      <c r="B16945" s="59" t="s">
        <v>29661</v>
      </c>
      <c r="C16945" s="7" t="s">
        <v>29641</v>
      </c>
      <c r="I16945" s="64"/>
      <c r="J16945" s="65"/>
      <c r="K16945" s="10"/>
      <c r="L16945" s="21">
        <v>3018.9465517241379</v>
      </c>
      <c r="M16945" s="68"/>
      <c r="N16945" s="4"/>
    </row>
    <row r="16946" spans="2:14">
      <c r="B16946" s="59" t="s">
        <v>29662</v>
      </c>
      <c r="C16946" s="7" t="s">
        <v>29639</v>
      </c>
      <c r="I16946" s="64"/>
      <c r="J16946" s="65"/>
      <c r="K16946" s="10"/>
      <c r="L16946" s="21">
        <v>1583.817816091954</v>
      </c>
      <c r="M16946" s="68"/>
      <c r="N16946" s="4"/>
    </row>
    <row r="16947" spans="2:14">
      <c r="B16947" s="59" t="s">
        <v>29663</v>
      </c>
      <c r="C16947" s="7" t="s">
        <v>29641</v>
      </c>
      <c r="I16947" s="64"/>
      <c r="J16947" s="65"/>
      <c r="K16947" s="10"/>
      <c r="L16947" s="21">
        <v>3931.8873563218394</v>
      </c>
      <c r="M16947" s="68"/>
      <c r="N16947" s="4"/>
    </row>
    <row r="16948" spans="2:14">
      <c r="B16948" s="59" t="s">
        <v>29664</v>
      </c>
      <c r="C16948" s="7" t="s">
        <v>29550</v>
      </c>
      <c r="I16948" s="64"/>
      <c r="J16948" s="65"/>
      <c r="K16948" s="10"/>
      <c r="L16948" s="21">
        <v>4118.6367816091952</v>
      </c>
      <c r="M16948" s="68"/>
      <c r="N16948" s="4"/>
    </row>
    <row r="16949" spans="2:14">
      <c r="B16949" s="59" t="s">
        <v>38328</v>
      </c>
      <c r="C16949" s="7" t="s">
        <v>40510</v>
      </c>
      <c r="I16949" s="64"/>
      <c r="J16949" s="65"/>
      <c r="K16949" s="10"/>
      <c r="L16949" s="21">
        <v>1405.1879310344827</v>
      </c>
      <c r="M16949" s="68"/>
      <c r="N16949" s="4"/>
    </row>
    <row r="16950" spans="2:14">
      <c r="B16950" s="59" t="s">
        <v>29665</v>
      </c>
      <c r="C16950" s="7" t="s">
        <v>29583</v>
      </c>
      <c r="I16950" s="64"/>
      <c r="J16950" s="65"/>
      <c r="K16950" s="10"/>
      <c r="L16950" s="21">
        <v>2683.5080459770115</v>
      </c>
      <c r="M16950" s="68"/>
      <c r="N16950" s="4"/>
    </row>
    <row r="16951" spans="2:14">
      <c r="B16951" s="59" t="s">
        <v>38329</v>
      </c>
      <c r="C16951" s="7" t="s">
        <v>40511</v>
      </c>
      <c r="I16951" s="64"/>
      <c r="J16951" s="65"/>
      <c r="K16951" s="10"/>
      <c r="L16951" s="21">
        <v>2515.0275862068966</v>
      </c>
      <c r="M16951" s="68"/>
      <c r="N16951" s="4"/>
    </row>
    <row r="16952" spans="2:14">
      <c r="B16952" s="59" t="s">
        <v>29666</v>
      </c>
      <c r="C16952" s="7" t="s">
        <v>29583</v>
      </c>
      <c r="I16952" s="64"/>
      <c r="J16952" s="65"/>
      <c r="K16952" s="10"/>
      <c r="L16952" s="21">
        <v>2103.4683908045977</v>
      </c>
      <c r="M16952" s="68"/>
      <c r="N16952" s="4"/>
    </row>
    <row r="16953" spans="2:14">
      <c r="B16953" s="59" t="s">
        <v>29667</v>
      </c>
      <c r="C16953" s="7" t="s">
        <v>29470</v>
      </c>
      <c r="I16953" s="64"/>
      <c r="J16953" s="65"/>
      <c r="K16953" s="10"/>
      <c r="L16953" s="21">
        <v>2290.2178160919539</v>
      </c>
      <c r="M16953" s="68"/>
      <c r="N16953" s="4"/>
    </row>
    <row r="16954" spans="2:14">
      <c r="B16954" s="59" t="s">
        <v>29668</v>
      </c>
      <c r="C16954" s="7" t="s">
        <v>29669</v>
      </c>
      <c r="I16954" s="64"/>
      <c r="J16954" s="65"/>
      <c r="K16954" s="10"/>
      <c r="L16954" s="21">
        <v>454.69425287356324</v>
      </c>
      <c r="M16954" s="68"/>
      <c r="N16954" s="4"/>
    </row>
    <row r="16955" spans="2:14">
      <c r="B16955" s="59" t="s">
        <v>29670</v>
      </c>
      <c r="C16955" s="7" t="s">
        <v>29671</v>
      </c>
      <c r="I16955" s="64"/>
      <c r="J16955" s="65"/>
      <c r="K16955" s="10"/>
      <c r="L16955" s="21">
        <v>70.031034482758614</v>
      </c>
      <c r="M16955" s="68"/>
      <c r="N16955" s="4"/>
    </row>
    <row r="16956" spans="2:14">
      <c r="B16956" s="59" t="s">
        <v>29672</v>
      </c>
      <c r="C16956" s="7" t="s">
        <v>29669</v>
      </c>
      <c r="I16956" s="64"/>
      <c r="J16956" s="65"/>
      <c r="K16956" s="10"/>
      <c r="L16956" s="21">
        <v>87.792528735632189</v>
      </c>
      <c r="M16956" s="68"/>
      <c r="N16956" s="4"/>
    </row>
    <row r="16957" spans="2:14">
      <c r="B16957" s="59" t="s">
        <v>29673</v>
      </c>
      <c r="C16957" s="7" t="s">
        <v>29674</v>
      </c>
      <c r="I16957" s="64"/>
      <c r="J16957" s="65"/>
      <c r="K16957" s="10"/>
      <c r="L16957" s="21">
        <v>166.45057471264369</v>
      </c>
      <c r="M16957" s="68"/>
      <c r="N16957" s="4"/>
    </row>
    <row r="16958" spans="2:14">
      <c r="B16958" s="59" t="s">
        <v>29675</v>
      </c>
      <c r="C16958" s="7" t="s">
        <v>29674</v>
      </c>
      <c r="I16958" s="64"/>
      <c r="J16958" s="65"/>
      <c r="K16958" s="10"/>
      <c r="L16958" s="21">
        <v>290.27356321839079</v>
      </c>
      <c r="M16958" s="68"/>
      <c r="N16958" s="4"/>
    </row>
    <row r="16959" spans="2:14">
      <c r="B16959" s="59" t="s">
        <v>29676</v>
      </c>
      <c r="C16959" s="7" t="s">
        <v>29669</v>
      </c>
      <c r="I16959" s="64"/>
      <c r="J16959" s="65"/>
      <c r="K16959" s="10"/>
      <c r="L16959" s="21">
        <v>351.17011494252876</v>
      </c>
      <c r="M16959" s="68"/>
      <c r="N16959" s="4"/>
    </row>
    <row r="16960" spans="2:14">
      <c r="B16960" s="59" t="s">
        <v>29677</v>
      </c>
      <c r="C16960" s="7" t="s">
        <v>29678</v>
      </c>
      <c r="I16960" s="64"/>
      <c r="J16960" s="65"/>
      <c r="K16960" s="10"/>
      <c r="L16960" s="21">
        <v>43.135057471264375</v>
      </c>
      <c r="M16960" s="68"/>
      <c r="N16960" s="4"/>
    </row>
    <row r="16961" spans="2:14">
      <c r="B16961" s="59" t="s">
        <v>29679</v>
      </c>
      <c r="C16961" s="7" t="s">
        <v>29669</v>
      </c>
      <c r="I16961" s="64"/>
      <c r="J16961" s="65"/>
      <c r="K16961" s="10"/>
      <c r="L16961" s="21">
        <v>76.628160919540235</v>
      </c>
      <c r="M16961" s="68"/>
      <c r="N16961" s="4"/>
    </row>
    <row r="16962" spans="2:14">
      <c r="B16962" s="59" t="s">
        <v>29680</v>
      </c>
      <c r="C16962" s="7" t="s">
        <v>29681</v>
      </c>
      <c r="I16962" s="64"/>
      <c r="J16962" s="65"/>
      <c r="K16962" s="10"/>
      <c r="L16962" s="21">
        <v>256.78045977011493</v>
      </c>
      <c r="M16962" s="68"/>
      <c r="N16962" s="4"/>
    </row>
    <row r="16963" spans="2:14">
      <c r="B16963" s="59" t="s">
        <v>29682</v>
      </c>
      <c r="C16963" s="7" t="s">
        <v>29683</v>
      </c>
      <c r="I16963" s="64"/>
      <c r="J16963" s="65"/>
      <c r="K16963" s="10"/>
      <c r="L16963" s="21">
        <v>148.68908045977011</v>
      </c>
      <c r="M16963" s="68"/>
      <c r="N16963" s="4"/>
    </row>
    <row r="16964" spans="2:14">
      <c r="B16964" s="59" t="s">
        <v>29684</v>
      </c>
      <c r="C16964" s="7" t="s">
        <v>29685</v>
      </c>
      <c r="I16964" s="64"/>
      <c r="J16964" s="65"/>
      <c r="K16964" s="10"/>
      <c r="L16964" s="21">
        <v>70.031034482758614</v>
      </c>
      <c r="M16964" s="68"/>
      <c r="N16964" s="4"/>
    </row>
    <row r="16965" spans="2:14">
      <c r="B16965" s="59" t="s">
        <v>29686</v>
      </c>
      <c r="C16965" s="7" t="s">
        <v>29685</v>
      </c>
      <c r="I16965" s="64"/>
      <c r="J16965" s="65"/>
      <c r="K16965" s="10"/>
      <c r="L16965" s="21">
        <v>65.463793103448268</v>
      </c>
      <c r="M16965" s="68"/>
      <c r="N16965" s="4"/>
    </row>
    <row r="16966" spans="2:14">
      <c r="B16966" s="59" t="s">
        <v>29687</v>
      </c>
      <c r="C16966" s="7" t="s">
        <v>29685</v>
      </c>
      <c r="I16966" s="64"/>
      <c r="J16966" s="65"/>
      <c r="K16966" s="10"/>
      <c r="L16966" s="21">
        <v>65.463793103448268</v>
      </c>
      <c r="M16966" s="68"/>
      <c r="N16966" s="4"/>
    </row>
    <row r="16967" spans="2:14">
      <c r="B16967" s="59" t="s">
        <v>29688</v>
      </c>
      <c r="C16967" s="7" t="s">
        <v>29689</v>
      </c>
      <c r="I16967" s="64"/>
      <c r="J16967" s="65"/>
      <c r="K16967" s="10"/>
      <c r="L16967" s="21">
        <v>121.79310344827587</v>
      </c>
      <c r="M16967" s="68"/>
      <c r="N16967" s="4"/>
    </row>
    <row r="16968" spans="2:14">
      <c r="B16968" s="59" t="s">
        <v>29690</v>
      </c>
      <c r="C16968" s="7" t="s">
        <v>29691</v>
      </c>
      <c r="I16968" s="64"/>
      <c r="J16968" s="65"/>
      <c r="K16968" s="10"/>
      <c r="L16968" s="21">
        <v>119.25574712643677</v>
      </c>
      <c r="M16968" s="68"/>
      <c r="N16968" s="4"/>
    </row>
    <row r="16969" spans="2:14">
      <c r="B16969" s="59" t="s">
        <v>29692</v>
      </c>
      <c r="C16969" s="7" t="s">
        <v>29693</v>
      </c>
      <c r="I16969" s="64"/>
      <c r="J16969" s="65"/>
      <c r="K16969" s="10"/>
      <c r="L16969" s="21">
        <v>119.25574712643677</v>
      </c>
      <c r="M16969" s="68"/>
      <c r="N16969" s="4"/>
    </row>
    <row r="16970" spans="2:14">
      <c r="B16970" s="59" t="s">
        <v>29694</v>
      </c>
      <c r="C16970" s="7" t="s">
        <v>29685</v>
      </c>
      <c r="I16970" s="64"/>
      <c r="J16970" s="65"/>
      <c r="K16970" s="10"/>
      <c r="L16970" s="21">
        <v>279.10919540229884</v>
      </c>
      <c r="M16970" s="68"/>
      <c r="N16970" s="4"/>
    </row>
    <row r="16971" spans="2:14">
      <c r="B16971" s="59" t="s">
        <v>29695</v>
      </c>
      <c r="C16971" s="7" t="s">
        <v>29685</v>
      </c>
      <c r="I16971" s="64"/>
      <c r="J16971" s="65"/>
      <c r="K16971" s="10"/>
      <c r="L16971" s="21">
        <v>274.54195402298853</v>
      </c>
      <c r="M16971" s="68"/>
      <c r="N16971" s="4"/>
    </row>
    <row r="16972" spans="2:14">
      <c r="B16972" s="59" t="s">
        <v>29696</v>
      </c>
      <c r="C16972" s="7" t="s">
        <v>29685</v>
      </c>
      <c r="I16972" s="64"/>
      <c r="J16972" s="65"/>
      <c r="K16972" s="10"/>
      <c r="L16972" s="21">
        <v>274.54195402298853</v>
      </c>
      <c r="M16972" s="68"/>
      <c r="N16972" s="4"/>
    </row>
    <row r="16973" spans="2:14">
      <c r="B16973" s="59" t="s">
        <v>29697</v>
      </c>
      <c r="C16973" s="7" t="s">
        <v>29698</v>
      </c>
      <c r="I16973" s="64"/>
      <c r="J16973" s="65"/>
      <c r="K16973" s="10"/>
      <c r="L16973" s="21">
        <v>166.45057471264369</v>
      </c>
      <c r="M16973" s="68"/>
      <c r="N16973" s="4"/>
    </row>
    <row r="16974" spans="2:14">
      <c r="B16974" s="59" t="s">
        <v>29699</v>
      </c>
      <c r="C16974" s="7" t="s">
        <v>29700</v>
      </c>
      <c r="I16974" s="64"/>
      <c r="J16974" s="65"/>
      <c r="K16974" s="10"/>
      <c r="L16974" s="21">
        <v>380.60344827586209</v>
      </c>
      <c r="M16974" s="68"/>
      <c r="N16974" s="4"/>
    </row>
    <row r="16975" spans="2:14">
      <c r="B16975" s="59" t="s">
        <v>29701</v>
      </c>
      <c r="C16975" s="7" t="s">
        <v>29702</v>
      </c>
      <c r="I16975" s="64"/>
      <c r="J16975" s="65"/>
      <c r="K16975" s="10"/>
      <c r="L16975" s="21">
        <v>879.44770114942526</v>
      </c>
      <c r="M16975" s="68"/>
      <c r="N16975" s="4"/>
    </row>
    <row r="16976" spans="2:14">
      <c r="B16976" s="59" t="s">
        <v>29703</v>
      </c>
      <c r="C16976" s="7" t="s">
        <v>29702</v>
      </c>
      <c r="I16976" s="64"/>
      <c r="J16976" s="65"/>
      <c r="K16976" s="10"/>
      <c r="L16976" s="21">
        <v>1406.2028735632184</v>
      </c>
      <c r="M16976" s="68"/>
      <c r="N16976" s="4"/>
    </row>
    <row r="16977" spans="2:14">
      <c r="B16977" s="59" t="s">
        <v>29704</v>
      </c>
      <c r="C16977" s="7" t="s">
        <v>29705</v>
      </c>
      <c r="I16977" s="64"/>
      <c r="J16977" s="65"/>
      <c r="K16977" s="10"/>
      <c r="L16977" s="21">
        <v>998.703448275862</v>
      </c>
      <c r="M16977" s="68"/>
      <c r="N16977" s="4"/>
    </row>
    <row r="16978" spans="2:14">
      <c r="B16978" s="59" t="s">
        <v>29706</v>
      </c>
      <c r="C16978" s="7" t="s">
        <v>29707</v>
      </c>
      <c r="I16978" s="64"/>
      <c r="J16978" s="65"/>
      <c r="K16978" s="10"/>
      <c r="L16978" s="21">
        <v>1019.0022988505748</v>
      </c>
      <c r="M16978" s="68"/>
      <c r="N16978" s="4"/>
    </row>
    <row r="16979" spans="2:14">
      <c r="B16979" s="59" t="s">
        <v>29708</v>
      </c>
      <c r="C16979" s="7" t="s">
        <v>29709</v>
      </c>
      <c r="I16979" s="64"/>
      <c r="J16979" s="65"/>
      <c r="K16979" s="10"/>
      <c r="L16979" s="21">
        <v>1073.3017241379312</v>
      </c>
      <c r="M16979" s="68"/>
      <c r="N16979" s="4"/>
    </row>
    <row r="16980" spans="2:14">
      <c r="B16980" s="59" t="s">
        <v>29710</v>
      </c>
      <c r="C16980" s="7" t="s">
        <v>29711</v>
      </c>
      <c r="I16980" s="64"/>
      <c r="J16980" s="65"/>
      <c r="K16980" s="10"/>
      <c r="L16980" s="21">
        <v>123.82298850574712</v>
      </c>
      <c r="M16980" s="68"/>
      <c r="N16980" s="4"/>
    </row>
    <row r="16981" spans="2:14">
      <c r="B16981" s="59" t="s">
        <v>29712</v>
      </c>
      <c r="C16981" s="7" t="s">
        <v>29711</v>
      </c>
      <c r="I16981" s="64"/>
      <c r="J16981" s="65"/>
      <c r="K16981" s="10"/>
      <c r="L16981" s="21">
        <v>123.82298850574712</v>
      </c>
      <c r="M16981" s="68"/>
      <c r="N16981" s="4"/>
    </row>
    <row r="16982" spans="2:14">
      <c r="B16982" s="59" t="s">
        <v>29713</v>
      </c>
      <c r="C16982" s="7" t="s">
        <v>29711</v>
      </c>
      <c r="I16982" s="64"/>
      <c r="J16982" s="65"/>
      <c r="K16982" s="10"/>
      <c r="L16982" s="21">
        <v>58.866666666666667</v>
      </c>
      <c r="M16982" s="68"/>
      <c r="N16982" s="4"/>
    </row>
    <row r="16983" spans="2:14">
      <c r="B16983" s="59" t="s">
        <v>29714</v>
      </c>
      <c r="C16983" s="7" t="s">
        <v>29711</v>
      </c>
      <c r="I16983" s="64"/>
      <c r="J16983" s="65"/>
      <c r="K16983" s="10"/>
      <c r="L16983" s="21">
        <v>60.896551724137936</v>
      </c>
      <c r="M16983" s="68"/>
      <c r="N16983" s="4"/>
    </row>
    <row r="16984" spans="2:14">
      <c r="B16984" s="59" t="s">
        <v>29715</v>
      </c>
      <c r="C16984" s="7" t="s">
        <v>29716</v>
      </c>
      <c r="I16984" s="64"/>
      <c r="J16984" s="65"/>
      <c r="K16984" s="10"/>
      <c r="L16984" s="21">
        <v>247.64597701149424</v>
      </c>
      <c r="M16984" s="68"/>
      <c r="N16984" s="4"/>
    </row>
    <row r="16985" spans="2:14">
      <c r="B16985" s="59" t="s">
        <v>29717</v>
      </c>
      <c r="C16985" s="7" t="s">
        <v>29716</v>
      </c>
      <c r="I16985" s="64"/>
      <c r="J16985" s="65"/>
      <c r="K16985" s="10"/>
      <c r="L16985" s="21">
        <v>281.64655172413791</v>
      </c>
      <c r="M16985" s="68"/>
      <c r="N16985" s="4"/>
    </row>
    <row r="16986" spans="2:14">
      <c r="B16986" s="59" t="s">
        <v>29718</v>
      </c>
      <c r="C16986" s="7" t="s">
        <v>29719</v>
      </c>
      <c r="I16986" s="64"/>
      <c r="J16986" s="65"/>
      <c r="K16986" s="10"/>
      <c r="L16986" s="21">
        <v>1178.8557471264367</v>
      </c>
      <c r="M16986" s="68"/>
      <c r="N16986" s="4"/>
    </row>
    <row r="16987" spans="2:14">
      <c r="B16987" s="59" t="s">
        <v>29720</v>
      </c>
      <c r="C16987" s="7" t="s">
        <v>29719</v>
      </c>
      <c r="I16987" s="64"/>
      <c r="J16987" s="65"/>
      <c r="K16987" s="10"/>
      <c r="L16987" s="21">
        <v>1077.8689655172413</v>
      </c>
      <c r="M16987" s="68"/>
      <c r="N16987" s="4"/>
    </row>
    <row r="16988" spans="2:14">
      <c r="B16988" s="59" t="s">
        <v>29721</v>
      </c>
      <c r="C16988" s="7" t="s">
        <v>29702</v>
      </c>
      <c r="I16988" s="64"/>
      <c r="J16988" s="65"/>
      <c r="K16988" s="10"/>
      <c r="L16988" s="21">
        <v>142.09195402298852</v>
      </c>
      <c r="M16988" s="68"/>
      <c r="N16988" s="4"/>
    </row>
    <row r="16989" spans="2:14">
      <c r="B16989" s="59" t="s">
        <v>29722</v>
      </c>
      <c r="C16989" s="7" t="s">
        <v>29702</v>
      </c>
      <c r="I16989" s="64"/>
      <c r="J16989" s="65"/>
      <c r="K16989" s="10"/>
      <c r="L16989" s="21">
        <v>346.60287356321845</v>
      </c>
      <c r="M16989" s="68"/>
      <c r="N16989" s="4"/>
    </row>
    <row r="16990" spans="2:14">
      <c r="B16990" s="59" t="s">
        <v>29723</v>
      </c>
      <c r="C16990" s="7" t="s">
        <v>29724</v>
      </c>
      <c r="I16990" s="64"/>
      <c r="J16990" s="65"/>
      <c r="K16990" s="10"/>
      <c r="L16990" s="21">
        <v>551.1137931034483</v>
      </c>
      <c r="M16990" s="68"/>
      <c r="N16990" s="4"/>
    </row>
    <row r="16991" spans="2:14">
      <c r="B16991" s="59" t="s">
        <v>29725</v>
      </c>
      <c r="C16991" s="7" t="s">
        <v>29726</v>
      </c>
      <c r="I16991" s="64"/>
      <c r="J16991" s="65"/>
      <c r="K16991" s="10"/>
      <c r="L16991" s="21">
        <v>636.87643678160919</v>
      </c>
      <c r="M16991" s="68"/>
      <c r="N16991" s="4"/>
    </row>
    <row r="16992" spans="2:14">
      <c r="B16992" s="59" t="s">
        <v>29727</v>
      </c>
      <c r="C16992" s="7" t="s">
        <v>29726</v>
      </c>
      <c r="I16992" s="64"/>
      <c r="J16992" s="65"/>
      <c r="K16992" s="10"/>
      <c r="L16992" s="21">
        <v>733.29597701149419</v>
      </c>
      <c r="M16992" s="68"/>
      <c r="N16992" s="4"/>
    </row>
    <row r="16993" spans="2:14">
      <c r="B16993" s="59" t="s">
        <v>29728</v>
      </c>
      <c r="C16993" s="7" t="s">
        <v>29726</v>
      </c>
      <c r="I16993" s="64"/>
      <c r="J16993" s="65"/>
      <c r="K16993" s="10"/>
      <c r="L16993" s="21">
        <v>830.22298850574714</v>
      </c>
      <c r="M16993" s="68"/>
      <c r="N16993" s="4"/>
    </row>
    <row r="16994" spans="2:14">
      <c r="B16994" s="59" t="s">
        <v>29729</v>
      </c>
      <c r="C16994" s="7" t="s">
        <v>29730</v>
      </c>
      <c r="I16994" s="64"/>
      <c r="J16994" s="65"/>
      <c r="K16994" s="10"/>
      <c r="L16994" s="21">
        <v>715.5344827586207</v>
      </c>
      <c r="M16994" s="68"/>
      <c r="N16994" s="4"/>
    </row>
    <row r="16995" spans="2:14">
      <c r="B16995" s="59" t="s">
        <v>29731</v>
      </c>
      <c r="C16995" s="7" t="s">
        <v>29730</v>
      </c>
      <c r="I16995" s="64"/>
      <c r="J16995" s="65"/>
      <c r="K16995" s="10"/>
      <c r="L16995" s="21">
        <v>760.69942528735635</v>
      </c>
      <c r="M16995" s="68"/>
      <c r="N16995" s="4"/>
    </row>
    <row r="16996" spans="2:14">
      <c r="B16996" s="59" t="s">
        <v>29732</v>
      </c>
      <c r="C16996" s="7" t="s">
        <v>29733</v>
      </c>
      <c r="I16996" s="64"/>
      <c r="J16996" s="65"/>
      <c r="K16996" s="10"/>
      <c r="L16996" s="21">
        <v>956.07586206896553</v>
      </c>
      <c r="M16996" s="68"/>
      <c r="N16996" s="4"/>
    </row>
    <row r="16997" spans="2:14">
      <c r="B16997" s="59" t="s">
        <v>29734</v>
      </c>
      <c r="C16997" s="7" t="s">
        <v>29735</v>
      </c>
      <c r="I16997" s="64"/>
      <c r="J16997" s="65"/>
      <c r="K16997" s="10"/>
      <c r="L16997" s="21">
        <v>998.703448275862</v>
      </c>
      <c r="M16997" s="68"/>
      <c r="N16997" s="4"/>
    </row>
    <row r="16998" spans="2:14">
      <c r="B16998" s="59" t="s">
        <v>29736</v>
      </c>
      <c r="C16998" s="7" t="s">
        <v>29736</v>
      </c>
      <c r="I16998" s="64"/>
      <c r="J16998" s="65"/>
      <c r="K16998" s="10"/>
      <c r="L16998" s="21">
        <v>385.1706896551724</v>
      </c>
      <c r="M16998" s="68"/>
      <c r="N16998" s="4"/>
    </row>
    <row r="16999" spans="2:14">
      <c r="B16999" s="59" t="s">
        <v>29737</v>
      </c>
      <c r="C16999" s="7" t="s">
        <v>29737</v>
      </c>
      <c r="I16999" s="64"/>
      <c r="J16999" s="65"/>
      <c r="K16999" s="10"/>
      <c r="L16999" s="21">
        <v>223.79482758620691</v>
      </c>
      <c r="M16999" s="68"/>
      <c r="N16999" s="4"/>
    </row>
    <row r="17000" spans="2:14">
      <c r="B17000" s="59" t="s">
        <v>29738</v>
      </c>
      <c r="C17000" s="7" t="s">
        <v>29738</v>
      </c>
      <c r="I17000" s="64"/>
      <c r="J17000" s="65"/>
      <c r="K17000" s="10"/>
      <c r="L17000" s="21">
        <v>251.19827586206895</v>
      </c>
      <c r="M17000" s="68"/>
      <c r="N17000" s="4"/>
    </row>
    <row r="17001" spans="2:14">
      <c r="B17001" s="59" t="s">
        <v>29739</v>
      </c>
      <c r="C17001" s="7" t="s">
        <v>29739</v>
      </c>
      <c r="I17001" s="64"/>
      <c r="J17001" s="65"/>
      <c r="K17001" s="10"/>
      <c r="L17001" s="21">
        <v>467.88850574712643</v>
      </c>
      <c r="M17001" s="68"/>
      <c r="N17001" s="4"/>
    </row>
    <row r="17002" spans="2:14">
      <c r="B17002" s="59" t="s">
        <v>29740</v>
      </c>
      <c r="C17002" s="7" t="s">
        <v>29740</v>
      </c>
      <c r="I17002" s="64"/>
      <c r="J17002" s="65"/>
      <c r="K17002" s="10"/>
      <c r="L17002" s="21">
        <v>290.78103448275863</v>
      </c>
      <c r="M17002" s="68"/>
      <c r="N17002" s="4"/>
    </row>
    <row r="17003" spans="2:14">
      <c r="B17003" s="59" t="s">
        <v>29741</v>
      </c>
      <c r="C17003" s="7" t="s">
        <v>29741</v>
      </c>
      <c r="I17003" s="64"/>
      <c r="J17003" s="65"/>
      <c r="K17003" s="10"/>
      <c r="L17003" s="21">
        <v>322.75172413793103</v>
      </c>
      <c r="M17003" s="68"/>
      <c r="N17003" s="4"/>
    </row>
    <row r="17004" spans="2:14">
      <c r="B17004" s="59" t="s">
        <v>29742</v>
      </c>
      <c r="C17004" s="7" t="s">
        <v>29742</v>
      </c>
      <c r="I17004" s="64"/>
      <c r="J17004" s="65"/>
      <c r="K17004" s="10"/>
      <c r="L17004" s="21">
        <v>350.66264367816092</v>
      </c>
      <c r="M17004" s="68"/>
      <c r="N17004" s="4"/>
    </row>
    <row r="17005" spans="2:14">
      <c r="B17005" s="59" t="s">
        <v>29743</v>
      </c>
      <c r="C17005" s="7" t="s">
        <v>29743</v>
      </c>
      <c r="I17005" s="64"/>
      <c r="J17005" s="65"/>
      <c r="K17005" s="10"/>
      <c r="L17005" s="21">
        <v>394.30517241379312</v>
      </c>
      <c r="M17005" s="68"/>
      <c r="N17005" s="4"/>
    </row>
    <row r="17006" spans="2:14">
      <c r="B17006" s="59" t="s">
        <v>29744</v>
      </c>
      <c r="C17006" s="7" t="s">
        <v>29744</v>
      </c>
      <c r="I17006" s="64"/>
      <c r="J17006" s="65"/>
      <c r="K17006" s="10"/>
      <c r="L17006" s="21">
        <v>391.76781609195405</v>
      </c>
      <c r="M17006" s="68"/>
      <c r="N17006" s="4"/>
    </row>
    <row r="17007" spans="2:14">
      <c r="B17007" s="59" t="s">
        <v>29745</v>
      </c>
      <c r="C17007" s="7" t="s">
        <v>29745</v>
      </c>
      <c r="I17007" s="64"/>
      <c r="J17007" s="65"/>
      <c r="K17007" s="10"/>
      <c r="L17007" s="21">
        <v>221.25747126436781</v>
      </c>
      <c r="M17007" s="68"/>
      <c r="N17007" s="4"/>
    </row>
    <row r="17008" spans="2:14">
      <c r="B17008" s="59" t="s">
        <v>29746</v>
      </c>
      <c r="C17008" s="7" t="s">
        <v>29746</v>
      </c>
      <c r="I17008" s="64"/>
      <c r="J17008" s="65"/>
      <c r="K17008" s="10"/>
      <c r="L17008" s="21">
        <v>258.30287356321838</v>
      </c>
      <c r="M17008" s="68"/>
      <c r="N17008" s="4"/>
    </row>
    <row r="17009" spans="2:14">
      <c r="B17009" s="59" t="s">
        <v>29747</v>
      </c>
      <c r="C17009" s="7" t="s">
        <v>29747</v>
      </c>
      <c r="I17009" s="64"/>
      <c r="J17009" s="65"/>
      <c r="K17009" s="10"/>
      <c r="L17009" s="21">
        <v>465.8586206896552</v>
      </c>
      <c r="M17009" s="68"/>
      <c r="N17009" s="4"/>
    </row>
    <row r="17010" spans="2:14">
      <c r="B17010" s="59" t="s">
        <v>38330</v>
      </c>
      <c r="C17010" s="7" t="s">
        <v>40512</v>
      </c>
      <c r="I17010" s="64"/>
      <c r="J17010" s="65"/>
      <c r="K17010" s="10"/>
      <c r="L17010" s="21">
        <v>281.13908045977013</v>
      </c>
      <c r="M17010" s="68"/>
      <c r="N17010" s="4"/>
    </row>
    <row r="17011" spans="2:14">
      <c r="B17011" s="59" t="s">
        <v>29748</v>
      </c>
      <c r="C17011" s="7" t="s">
        <v>29748</v>
      </c>
      <c r="I17011" s="64"/>
      <c r="J17011" s="65"/>
      <c r="K17011" s="10"/>
      <c r="L17011" s="21">
        <v>341.02068965517242</v>
      </c>
      <c r="M17011" s="68"/>
      <c r="N17011" s="4"/>
    </row>
    <row r="17012" spans="2:14">
      <c r="B17012" s="59" t="s">
        <v>29749</v>
      </c>
      <c r="C17012" s="7" t="s">
        <v>29749</v>
      </c>
      <c r="I17012" s="64"/>
      <c r="J17012" s="65"/>
      <c r="K17012" s="10"/>
      <c r="L17012" s="21">
        <v>387.20057471264369</v>
      </c>
      <c r="M17012" s="68"/>
      <c r="N17012" s="4"/>
    </row>
    <row r="17013" spans="2:14">
      <c r="B17013" s="59" t="s">
        <v>29750</v>
      </c>
      <c r="C17013" s="7" t="s">
        <v>29750</v>
      </c>
      <c r="I17013" s="64"/>
      <c r="J17013" s="65"/>
      <c r="K17013" s="10"/>
      <c r="L17013" s="21">
        <v>502.39655172413791</v>
      </c>
      <c r="M17013" s="68"/>
      <c r="N17013" s="4"/>
    </row>
    <row r="17014" spans="2:14">
      <c r="B17014" s="59" t="s">
        <v>38331</v>
      </c>
      <c r="C17014" s="7" t="s">
        <v>40513</v>
      </c>
      <c r="I17014" s="64"/>
      <c r="J17014" s="65"/>
      <c r="K17014" s="10"/>
      <c r="L17014" s="21">
        <v>578.51724137931035</v>
      </c>
      <c r="M17014" s="68"/>
      <c r="N17014" s="4"/>
    </row>
    <row r="17015" spans="2:14">
      <c r="B17015" s="59" t="s">
        <v>38332</v>
      </c>
      <c r="C17015" s="7" t="s">
        <v>40514</v>
      </c>
      <c r="I17015" s="64"/>
      <c r="J17015" s="65"/>
      <c r="K17015" s="10"/>
      <c r="L17015" s="21">
        <v>10042.856321839081</v>
      </c>
      <c r="M17015" s="68"/>
      <c r="N17015" s="4"/>
    </row>
    <row r="17016" spans="2:14">
      <c r="B17016" s="59" t="s">
        <v>29751</v>
      </c>
      <c r="C17016" s="7" t="s">
        <v>29751</v>
      </c>
      <c r="I17016" s="64"/>
      <c r="J17016" s="65"/>
      <c r="K17016" s="10"/>
      <c r="L17016" s="21">
        <v>11080.127586206896</v>
      </c>
      <c r="M17016" s="68"/>
      <c r="N17016" s="4"/>
    </row>
    <row r="17017" spans="2:14">
      <c r="B17017" s="59" t="s">
        <v>38333</v>
      </c>
      <c r="C17017" s="7" t="s">
        <v>40515</v>
      </c>
      <c r="I17017" s="64"/>
      <c r="J17017" s="65"/>
      <c r="K17017" s="10"/>
      <c r="L17017" s="21">
        <v>12589.347126436782</v>
      </c>
      <c r="M17017" s="68"/>
      <c r="N17017" s="4"/>
    </row>
    <row r="17018" spans="2:14">
      <c r="B17018" s="59" t="s">
        <v>29752</v>
      </c>
      <c r="C17018" s="7" t="s">
        <v>29752</v>
      </c>
      <c r="I17018" s="64"/>
      <c r="J17018" s="65"/>
      <c r="K17018" s="10"/>
      <c r="L17018" s="21">
        <v>27.910919540229884</v>
      </c>
      <c r="M17018" s="68"/>
      <c r="N17018" s="4"/>
    </row>
    <row r="17019" spans="2:14">
      <c r="B17019" s="59" t="s">
        <v>29753</v>
      </c>
      <c r="C17019" s="7" t="s">
        <v>29753</v>
      </c>
      <c r="I17019" s="64"/>
      <c r="J17019" s="65"/>
      <c r="K17019" s="10"/>
      <c r="L17019" s="21">
        <v>31.970689655172414</v>
      </c>
      <c r="M17019" s="68"/>
      <c r="N17019" s="4"/>
    </row>
    <row r="17020" spans="2:14">
      <c r="B17020" s="59" t="s">
        <v>29754</v>
      </c>
      <c r="C17020" s="7" t="s">
        <v>29754</v>
      </c>
      <c r="I17020" s="64"/>
      <c r="J17020" s="65"/>
      <c r="K17020" s="10"/>
      <c r="L17020" s="21">
        <v>39.582758620689653</v>
      </c>
      <c r="M17020" s="68"/>
      <c r="N17020" s="4"/>
    </row>
    <row r="17021" spans="2:14">
      <c r="B17021" s="59" t="s">
        <v>29755</v>
      </c>
      <c r="C17021" s="7" t="s">
        <v>29755</v>
      </c>
      <c r="I17021" s="64"/>
      <c r="J17021" s="65"/>
      <c r="K17021" s="10"/>
      <c r="L17021" s="21">
        <v>39.582758620689653</v>
      </c>
      <c r="M17021" s="68"/>
      <c r="N17021" s="4"/>
    </row>
    <row r="17022" spans="2:14">
      <c r="B17022" s="59" t="s">
        <v>29756</v>
      </c>
      <c r="C17022" s="7" t="s">
        <v>29756</v>
      </c>
      <c r="I17022" s="64"/>
      <c r="J17022" s="65"/>
      <c r="K17022" s="10"/>
      <c r="L17022" s="21">
        <v>13.701724137931036</v>
      </c>
      <c r="M17022" s="68"/>
      <c r="N17022" s="4"/>
    </row>
    <row r="17023" spans="2:14">
      <c r="B17023" s="59" t="s">
        <v>29757</v>
      </c>
      <c r="C17023" s="7" t="s">
        <v>29757</v>
      </c>
      <c r="I17023" s="64"/>
      <c r="J17023" s="65"/>
      <c r="K17023" s="10"/>
      <c r="L17023" s="21">
        <v>58.866666666666667</v>
      </c>
      <c r="M17023" s="68"/>
      <c r="N17023" s="4"/>
    </row>
    <row r="17024" spans="2:14">
      <c r="B17024" s="59" t="s">
        <v>29758</v>
      </c>
      <c r="C17024" s="7" t="s">
        <v>29758</v>
      </c>
      <c r="I17024" s="64"/>
      <c r="J17024" s="65"/>
      <c r="K17024" s="10"/>
      <c r="L17024" s="21">
        <v>202.98850574712642</v>
      </c>
      <c r="M17024" s="68"/>
      <c r="N17024" s="4"/>
    </row>
    <row r="17025" spans="2:14">
      <c r="B17025" s="59" t="s">
        <v>29759</v>
      </c>
      <c r="C17025" s="7" t="s">
        <v>29759</v>
      </c>
      <c r="I17025" s="64"/>
      <c r="J17025" s="65"/>
      <c r="K17025" s="10"/>
      <c r="L17025" s="21">
        <v>202.98850574712642</v>
      </c>
      <c r="M17025" s="68"/>
      <c r="N17025" s="4"/>
    </row>
    <row r="17026" spans="2:14">
      <c r="B17026" s="59" t="s">
        <v>29760</v>
      </c>
      <c r="C17026" s="7" t="s">
        <v>29760</v>
      </c>
      <c r="I17026" s="64"/>
      <c r="J17026" s="65"/>
      <c r="K17026" s="10"/>
      <c r="L17026" s="21">
        <v>186.74942528735633</v>
      </c>
      <c r="M17026" s="68"/>
      <c r="N17026" s="4"/>
    </row>
    <row r="17027" spans="2:14">
      <c r="B17027" s="59" t="s">
        <v>29761</v>
      </c>
      <c r="C17027" s="7" t="s">
        <v>29761</v>
      </c>
      <c r="I17027" s="64"/>
      <c r="J17027" s="65"/>
      <c r="K17027" s="10"/>
      <c r="L17027" s="21">
        <v>178.12241379310345</v>
      </c>
      <c r="M17027" s="68"/>
      <c r="N17027" s="4"/>
    </row>
    <row r="17028" spans="2:14">
      <c r="B17028" s="59" t="s">
        <v>29762</v>
      </c>
      <c r="C17028" s="7" t="s">
        <v>29762</v>
      </c>
      <c r="I17028" s="64"/>
      <c r="J17028" s="65"/>
      <c r="K17028" s="10"/>
      <c r="L17028" s="21">
        <v>255.76551724137931</v>
      </c>
      <c r="M17028" s="68"/>
      <c r="N17028" s="4"/>
    </row>
    <row r="17029" spans="2:14">
      <c r="B17029" s="59" t="s">
        <v>29763</v>
      </c>
      <c r="C17029" s="7" t="s">
        <v>29763</v>
      </c>
      <c r="I17029" s="64"/>
      <c r="J17029" s="65"/>
      <c r="K17029" s="10"/>
      <c r="L17029" s="21">
        <v>322.75172413793103</v>
      </c>
      <c r="M17029" s="68"/>
      <c r="N17029" s="4"/>
    </row>
    <row r="17030" spans="2:14">
      <c r="B17030" s="59" t="s">
        <v>29764</v>
      </c>
      <c r="C17030" s="7" t="s">
        <v>29764</v>
      </c>
      <c r="I17030" s="64"/>
      <c r="J17030" s="65"/>
      <c r="K17030" s="10"/>
      <c r="L17030" s="21">
        <v>260.84022988505751</v>
      </c>
      <c r="M17030" s="68"/>
      <c r="N17030" s="4"/>
    </row>
    <row r="17031" spans="2:14">
      <c r="B17031" s="59" t="s">
        <v>29765</v>
      </c>
      <c r="C17031" s="7" t="s">
        <v>29765</v>
      </c>
      <c r="I17031" s="64"/>
      <c r="J17031" s="65"/>
      <c r="K17031" s="10"/>
      <c r="L17031" s="21">
        <v>249.16839080459769</v>
      </c>
      <c r="M17031" s="68"/>
      <c r="N17031" s="4"/>
    </row>
    <row r="17032" spans="2:14">
      <c r="B17032" s="59" t="s">
        <v>29766</v>
      </c>
      <c r="C17032" s="7" t="s">
        <v>29766</v>
      </c>
      <c r="I17032" s="64"/>
      <c r="J17032" s="65"/>
      <c r="K17032" s="10"/>
      <c r="L17032" s="21">
        <v>244.60114942528736</v>
      </c>
      <c r="M17032" s="68"/>
      <c r="N17032" s="4"/>
    </row>
    <row r="17033" spans="2:14">
      <c r="B17033" s="59" t="s">
        <v>29767</v>
      </c>
      <c r="C17033" s="7" t="s">
        <v>29767</v>
      </c>
      <c r="I17033" s="64"/>
      <c r="J17033" s="65"/>
      <c r="K17033" s="10"/>
      <c r="L17033" s="21">
        <v>327.31896551724134</v>
      </c>
      <c r="M17033" s="68"/>
      <c r="N17033" s="4"/>
    </row>
    <row r="17034" spans="2:14">
      <c r="B17034" s="59" t="s">
        <v>29768</v>
      </c>
      <c r="C17034" s="7" t="s">
        <v>29768</v>
      </c>
      <c r="I17034" s="64"/>
      <c r="J17034" s="65"/>
      <c r="K17034" s="10"/>
      <c r="L17034" s="21">
        <v>415.11149425287357</v>
      </c>
      <c r="M17034" s="68"/>
      <c r="N17034" s="4"/>
    </row>
    <row r="17035" spans="2:14">
      <c r="B17035" s="59" t="s">
        <v>29769</v>
      </c>
      <c r="C17035" s="7" t="s">
        <v>29769</v>
      </c>
      <c r="I17035" s="64"/>
      <c r="J17035" s="65"/>
      <c r="K17035" s="10"/>
      <c r="L17035" s="21">
        <v>506.96379310344827</v>
      </c>
      <c r="M17035" s="68"/>
      <c r="N17035" s="4"/>
    </row>
    <row r="17036" spans="2:14">
      <c r="B17036" s="59" t="s">
        <v>29770</v>
      </c>
      <c r="C17036" s="7" t="s">
        <v>29770</v>
      </c>
      <c r="I17036" s="64"/>
      <c r="J17036" s="65"/>
      <c r="K17036" s="10"/>
      <c r="L17036" s="21">
        <v>316.15459770114944</v>
      </c>
      <c r="M17036" s="68"/>
      <c r="N17036" s="4"/>
    </row>
    <row r="17037" spans="2:14">
      <c r="B17037" s="59" t="s">
        <v>29771</v>
      </c>
      <c r="C17037" s="7" t="s">
        <v>29771</v>
      </c>
      <c r="I17037" s="64"/>
      <c r="J17037" s="65"/>
      <c r="K17037" s="10"/>
      <c r="L17037" s="21">
        <v>410.54425287356321</v>
      </c>
      <c r="M17037" s="68"/>
      <c r="N17037" s="4"/>
    </row>
    <row r="17038" spans="2:14">
      <c r="B17038" s="59" t="s">
        <v>29772</v>
      </c>
      <c r="C17038" s="7" t="s">
        <v>29772</v>
      </c>
      <c r="I17038" s="64"/>
      <c r="J17038" s="65"/>
      <c r="K17038" s="10"/>
      <c r="L17038" s="21">
        <v>467.88850574712643</v>
      </c>
      <c r="M17038" s="68"/>
      <c r="N17038" s="4"/>
    </row>
    <row r="17039" spans="2:14">
      <c r="B17039" s="59" t="s">
        <v>29773</v>
      </c>
      <c r="C17039" s="7" t="s">
        <v>29773</v>
      </c>
      <c r="I17039" s="64"/>
      <c r="J17039" s="65"/>
      <c r="K17039" s="10"/>
      <c r="L17039" s="21">
        <v>670.87701149425288</v>
      </c>
      <c r="M17039" s="68"/>
      <c r="N17039" s="4"/>
    </row>
    <row r="17040" spans="2:14">
      <c r="B17040" s="59" t="s">
        <v>29774</v>
      </c>
      <c r="C17040" s="7" t="s">
        <v>29774</v>
      </c>
      <c r="I17040" s="64"/>
      <c r="J17040" s="65"/>
      <c r="K17040" s="10"/>
      <c r="L17040" s="21">
        <v>309.04999999999995</v>
      </c>
      <c r="M17040" s="68"/>
      <c r="N17040" s="4"/>
    </row>
    <row r="17041" spans="2:14">
      <c r="B17041" s="59" t="s">
        <v>29775</v>
      </c>
      <c r="C17041" s="7" t="s">
        <v>29775</v>
      </c>
      <c r="I17041" s="64"/>
      <c r="J17041" s="65"/>
      <c r="K17041" s="10"/>
      <c r="L17041" s="21">
        <v>380.60344827586209</v>
      </c>
      <c r="M17041" s="68"/>
      <c r="N17041" s="4"/>
    </row>
    <row r="17042" spans="2:14">
      <c r="B17042" s="59" t="s">
        <v>29776</v>
      </c>
      <c r="C17042" s="7" t="s">
        <v>29776</v>
      </c>
      <c r="I17042" s="64"/>
      <c r="J17042" s="65"/>
      <c r="K17042" s="10"/>
      <c r="L17042" s="21">
        <v>581.05459770114942</v>
      </c>
      <c r="M17042" s="68"/>
      <c r="N17042" s="4"/>
    </row>
    <row r="17043" spans="2:14">
      <c r="B17043" s="59" t="s">
        <v>38334</v>
      </c>
      <c r="C17043" s="7" t="s">
        <v>40516</v>
      </c>
      <c r="I17043" s="64"/>
      <c r="J17043" s="65"/>
      <c r="K17043" s="10"/>
      <c r="L17043" s="21">
        <v>403.43965517241378</v>
      </c>
      <c r="M17043" s="68"/>
      <c r="N17043" s="4"/>
    </row>
    <row r="17044" spans="2:14">
      <c r="B17044" s="59" t="s">
        <v>29777</v>
      </c>
      <c r="C17044" s="7" t="s">
        <v>29777</v>
      </c>
      <c r="I17044" s="64"/>
      <c r="J17044" s="65"/>
      <c r="K17044" s="10"/>
      <c r="L17044" s="21">
        <v>521.17298850574718</v>
      </c>
      <c r="M17044" s="68"/>
      <c r="N17044" s="4"/>
    </row>
    <row r="17045" spans="2:14">
      <c r="B17045" s="59" t="s">
        <v>29778</v>
      </c>
      <c r="C17045" s="7" t="s">
        <v>29778</v>
      </c>
      <c r="I17045" s="64"/>
      <c r="J17045" s="65"/>
      <c r="K17045" s="10"/>
      <c r="L17045" s="21">
        <v>283.6764367816092</v>
      </c>
      <c r="M17045" s="68"/>
      <c r="N17045" s="4"/>
    </row>
    <row r="17046" spans="2:14">
      <c r="B17046" s="59" t="s">
        <v>29779</v>
      </c>
      <c r="C17046" s="7" t="s">
        <v>29779</v>
      </c>
      <c r="I17046" s="64"/>
      <c r="J17046" s="65"/>
      <c r="K17046" s="10"/>
      <c r="L17046" s="21">
        <v>279.10919540229884</v>
      </c>
      <c r="M17046" s="68"/>
      <c r="N17046" s="4"/>
    </row>
    <row r="17047" spans="2:14">
      <c r="B17047" s="59" t="s">
        <v>29780</v>
      </c>
      <c r="C17047" s="7" t="s">
        <v>29780</v>
      </c>
      <c r="I17047" s="64"/>
      <c r="J17047" s="65"/>
      <c r="K17047" s="10"/>
      <c r="L17047" s="21">
        <v>394.30517241379312</v>
      </c>
      <c r="M17047" s="68"/>
      <c r="N17047" s="4"/>
    </row>
    <row r="17048" spans="2:14">
      <c r="B17048" s="59" t="s">
        <v>29781</v>
      </c>
      <c r="C17048" s="7" t="s">
        <v>29781</v>
      </c>
      <c r="I17048" s="64"/>
      <c r="J17048" s="65"/>
      <c r="K17048" s="10"/>
      <c r="L17048" s="21">
        <v>566.84540229885056</v>
      </c>
      <c r="M17048" s="68"/>
      <c r="N17048" s="4"/>
    </row>
    <row r="17049" spans="2:14">
      <c r="B17049" s="59" t="s">
        <v>29782</v>
      </c>
      <c r="C17049" s="7" t="s">
        <v>29782</v>
      </c>
      <c r="I17049" s="64"/>
      <c r="J17049" s="65"/>
      <c r="K17049" s="10"/>
      <c r="L17049" s="21">
        <v>675.44425287356319</v>
      </c>
      <c r="M17049" s="68"/>
      <c r="N17049" s="4"/>
    </row>
    <row r="17050" spans="2:14">
      <c r="B17050" s="59" t="s">
        <v>38335</v>
      </c>
      <c r="C17050" s="7" t="s">
        <v>40517</v>
      </c>
      <c r="I17050" s="64"/>
      <c r="J17050" s="65"/>
      <c r="K17050" s="10"/>
      <c r="L17050" s="21">
        <v>320.7218390804598</v>
      </c>
      <c r="M17050" s="68"/>
      <c r="N17050" s="4"/>
    </row>
    <row r="17051" spans="2:14">
      <c r="B17051" s="59" t="s">
        <v>38336</v>
      </c>
      <c r="C17051" s="7" t="s">
        <v>40518</v>
      </c>
      <c r="I17051" s="64"/>
      <c r="J17051" s="65"/>
      <c r="K17051" s="10"/>
      <c r="L17051" s="21">
        <v>495.79942528735631</v>
      </c>
      <c r="M17051" s="68"/>
      <c r="N17051" s="4"/>
    </row>
    <row r="17052" spans="2:14">
      <c r="B17052" s="59" t="s">
        <v>29783</v>
      </c>
      <c r="C17052" s="7" t="s">
        <v>29783</v>
      </c>
      <c r="I17052" s="64"/>
      <c r="J17052" s="65"/>
      <c r="K17052" s="10"/>
      <c r="L17052" s="21">
        <v>659.20517241379309</v>
      </c>
      <c r="M17052" s="68"/>
      <c r="N17052" s="4"/>
    </row>
    <row r="17053" spans="2:14">
      <c r="B17053" s="59" t="s">
        <v>29784</v>
      </c>
      <c r="C17053" s="7" t="s">
        <v>29784</v>
      </c>
      <c r="I17053" s="64"/>
      <c r="J17053" s="65"/>
      <c r="K17053" s="10"/>
      <c r="L17053" s="21">
        <v>497.82931034482755</v>
      </c>
      <c r="M17053" s="68"/>
      <c r="N17053" s="4"/>
    </row>
    <row r="17054" spans="2:14">
      <c r="B17054" s="59" t="s">
        <v>29785</v>
      </c>
      <c r="C17054" s="7" t="s">
        <v>29785</v>
      </c>
      <c r="I17054" s="64"/>
      <c r="J17054" s="65"/>
      <c r="K17054" s="10"/>
      <c r="L17054" s="21">
        <v>581.05459770114942</v>
      </c>
      <c r="M17054" s="68"/>
      <c r="N17054" s="4"/>
    </row>
    <row r="17055" spans="2:14">
      <c r="B17055" s="59" t="s">
        <v>29786</v>
      </c>
      <c r="C17055" s="7" t="s">
        <v>29786</v>
      </c>
      <c r="I17055" s="64"/>
      <c r="J17055" s="65"/>
      <c r="K17055" s="10"/>
      <c r="L17055" s="21">
        <v>426.27586206896552</v>
      </c>
      <c r="M17055" s="68"/>
      <c r="N17055" s="4"/>
    </row>
    <row r="17056" spans="2:14">
      <c r="B17056" s="59" t="s">
        <v>29787</v>
      </c>
      <c r="C17056" s="7" t="s">
        <v>29787</v>
      </c>
      <c r="I17056" s="64"/>
      <c r="J17056" s="65"/>
      <c r="K17056" s="10"/>
      <c r="L17056" s="21">
        <v>267.4373563218391</v>
      </c>
      <c r="M17056" s="68"/>
      <c r="N17056" s="4"/>
    </row>
    <row r="17057" spans="2:14">
      <c r="B17057" s="59" t="s">
        <v>29788</v>
      </c>
      <c r="C17057" s="7" t="s">
        <v>29788</v>
      </c>
      <c r="I17057" s="64"/>
      <c r="J17057" s="65"/>
      <c r="K17057" s="10"/>
      <c r="L17057" s="21">
        <v>357.25977011494257</v>
      </c>
      <c r="M17057" s="68"/>
      <c r="N17057" s="4"/>
    </row>
    <row r="17058" spans="2:14">
      <c r="B17058" s="59" t="s">
        <v>29789</v>
      </c>
      <c r="C17058" s="7" t="s">
        <v>29789</v>
      </c>
      <c r="I17058" s="64"/>
      <c r="J17058" s="65"/>
      <c r="K17058" s="10"/>
      <c r="L17058" s="21">
        <v>682.04137931034484</v>
      </c>
      <c r="M17058" s="68"/>
      <c r="N17058" s="4"/>
    </row>
    <row r="17059" spans="2:14">
      <c r="B17059" s="59" t="s">
        <v>38337</v>
      </c>
      <c r="C17059" s="7" t="s">
        <v>40519</v>
      </c>
      <c r="I17059" s="64"/>
      <c r="J17059" s="65"/>
      <c r="K17059" s="10"/>
      <c r="L17059" s="21">
        <v>497.82931034482755</v>
      </c>
      <c r="M17059" s="68"/>
      <c r="N17059" s="4"/>
    </row>
    <row r="17060" spans="2:14">
      <c r="B17060" s="59" t="s">
        <v>29790</v>
      </c>
      <c r="C17060" s="7" t="s">
        <v>29790</v>
      </c>
      <c r="I17060" s="64"/>
      <c r="J17060" s="65"/>
      <c r="K17060" s="10"/>
      <c r="L17060" s="21">
        <v>606.42816091954023</v>
      </c>
      <c r="M17060" s="68"/>
      <c r="N17060" s="4"/>
    </row>
    <row r="17061" spans="2:14">
      <c r="B17061" s="59" t="s">
        <v>29791</v>
      </c>
      <c r="C17061" s="7" t="s">
        <v>29791</v>
      </c>
      <c r="I17061" s="64"/>
      <c r="J17061" s="65"/>
      <c r="K17061" s="10"/>
      <c r="L17061" s="21">
        <v>276.57183908045977</v>
      </c>
      <c r="M17061" s="68"/>
      <c r="N17061" s="4"/>
    </row>
    <row r="17062" spans="2:14">
      <c r="B17062" s="59" t="s">
        <v>29792</v>
      </c>
      <c r="C17062" s="7" t="s">
        <v>29792</v>
      </c>
      <c r="I17062" s="64"/>
      <c r="J17062" s="65"/>
      <c r="K17062" s="10"/>
      <c r="L17062" s="21">
        <v>472.45574712643679</v>
      </c>
      <c r="M17062" s="68"/>
      <c r="N17062" s="4"/>
    </row>
    <row r="17063" spans="2:14">
      <c r="B17063" s="59" t="s">
        <v>38338</v>
      </c>
      <c r="C17063" s="7" t="s">
        <v>40520</v>
      </c>
      <c r="I17063" s="64"/>
      <c r="J17063" s="65"/>
      <c r="K17063" s="10"/>
      <c r="L17063" s="21">
        <v>484.12758620689658</v>
      </c>
      <c r="M17063" s="68"/>
      <c r="N17063" s="4"/>
    </row>
    <row r="17064" spans="2:14">
      <c r="B17064" s="59" t="s">
        <v>29793</v>
      </c>
      <c r="C17064" s="7" t="s">
        <v>29793</v>
      </c>
      <c r="I17064" s="64"/>
      <c r="J17064" s="65"/>
      <c r="K17064" s="10"/>
      <c r="L17064" s="21">
        <v>758.16206896551728</v>
      </c>
      <c r="M17064" s="68"/>
      <c r="N17064" s="4"/>
    </row>
    <row r="17065" spans="2:14">
      <c r="B17065" s="59" t="s">
        <v>29794</v>
      </c>
      <c r="C17065" s="7" t="s">
        <v>29794</v>
      </c>
      <c r="I17065" s="64"/>
      <c r="J17065" s="65"/>
      <c r="K17065" s="10"/>
      <c r="L17065" s="21">
        <v>311.07988505747124</v>
      </c>
      <c r="M17065" s="68"/>
      <c r="N17065" s="4"/>
    </row>
    <row r="17066" spans="2:14">
      <c r="B17066" s="59" t="s">
        <v>29795</v>
      </c>
      <c r="C17066" s="7" t="s">
        <v>29795</v>
      </c>
      <c r="I17066" s="64"/>
      <c r="J17066" s="65"/>
      <c r="K17066" s="10"/>
      <c r="L17066" s="21">
        <v>389.73793103448276</v>
      </c>
      <c r="M17066" s="68"/>
      <c r="N17066" s="4"/>
    </row>
    <row r="17067" spans="2:14">
      <c r="B17067" s="59" t="s">
        <v>29796</v>
      </c>
      <c r="C17067" s="7" t="s">
        <v>29796</v>
      </c>
      <c r="I17067" s="64"/>
      <c r="J17067" s="65"/>
      <c r="K17067" s="10"/>
      <c r="L17067" s="21">
        <v>313.61724137931031</v>
      </c>
      <c r="M17067" s="68"/>
      <c r="N17067" s="4"/>
    </row>
    <row r="17068" spans="2:14">
      <c r="B17068" s="59" t="s">
        <v>29797</v>
      </c>
      <c r="C17068" s="7" t="s">
        <v>29797</v>
      </c>
      <c r="I17068" s="64"/>
      <c r="J17068" s="65"/>
      <c r="K17068" s="10"/>
      <c r="L17068" s="21">
        <v>242.06379310344829</v>
      </c>
      <c r="M17068" s="68"/>
      <c r="N17068" s="4"/>
    </row>
    <row r="17069" spans="2:14">
      <c r="B17069" s="59" t="s">
        <v>29798</v>
      </c>
      <c r="C17069" s="7" t="s">
        <v>29798</v>
      </c>
      <c r="I17069" s="64"/>
      <c r="J17069" s="65"/>
      <c r="K17069" s="10"/>
      <c r="L17069" s="21">
        <v>311.07988505747124</v>
      </c>
      <c r="M17069" s="68"/>
      <c r="N17069" s="4"/>
    </row>
    <row r="17070" spans="2:14">
      <c r="B17070" s="59" t="s">
        <v>29799</v>
      </c>
      <c r="C17070" s="7" t="s">
        <v>29799</v>
      </c>
      <c r="I17070" s="64"/>
      <c r="J17070" s="65"/>
      <c r="K17070" s="10"/>
      <c r="L17070" s="21">
        <v>403.43965517241378</v>
      </c>
      <c r="M17070" s="68"/>
      <c r="N17070" s="4"/>
    </row>
    <row r="17071" spans="2:14">
      <c r="B17071" s="59" t="s">
        <v>29800</v>
      </c>
      <c r="C17071" s="7" t="s">
        <v>29800</v>
      </c>
      <c r="I17071" s="64"/>
      <c r="J17071" s="65"/>
      <c r="K17071" s="10"/>
      <c r="L17071" s="21">
        <v>484.12758620689658</v>
      </c>
      <c r="M17071" s="68"/>
      <c r="N17071" s="4"/>
    </row>
    <row r="17072" spans="2:14">
      <c r="B17072" s="59" t="s">
        <v>29801</v>
      </c>
      <c r="C17072" s="7" t="s">
        <v>29801</v>
      </c>
      <c r="I17072" s="64"/>
      <c r="J17072" s="65"/>
      <c r="K17072" s="10"/>
      <c r="L17072" s="21">
        <v>246.63103448275862</v>
      </c>
      <c r="M17072" s="68"/>
      <c r="N17072" s="4"/>
    </row>
    <row r="17073" spans="2:14">
      <c r="B17073" s="59" t="s">
        <v>29802</v>
      </c>
      <c r="C17073" s="7" t="s">
        <v>29802</v>
      </c>
      <c r="I17073" s="64"/>
      <c r="J17073" s="65"/>
      <c r="K17073" s="10"/>
      <c r="L17073" s="21">
        <v>311.07988505747124</v>
      </c>
      <c r="M17073" s="68"/>
      <c r="N17073" s="4"/>
    </row>
    <row r="17074" spans="2:14">
      <c r="B17074" s="59" t="s">
        <v>29803</v>
      </c>
      <c r="C17074" s="7" t="s">
        <v>29803</v>
      </c>
      <c r="I17074" s="64"/>
      <c r="J17074" s="65"/>
      <c r="K17074" s="10"/>
      <c r="L17074" s="21">
        <v>398.87241379310348</v>
      </c>
      <c r="M17074" s="68"/>
      <c r="N17074" s="4"/>
    </row>
    <row r="17075" spans="2:14">
      <c r="B17075" s="59" t="s">
        <v>29804</v>
      </c>
      <c r="C17075" s="7" t="s">
        <v>29804</v>
      </c>
      <c r="I17075" s="64"/>
      <c r="J17075" s="65"/>
      <c r="K17075" s="10"/>
      <c r="L17075" s="21">
        <v>484.12758620689658</v>
      </c>
      <c r="M17075" s="68"/>
      <c r="N17075" s="4"/>
    </row>
    <row r="17076" spans="2:14">
      <c r="B17076" s="59" t="s">
        <v>29805</v>
      </c>
      <c r="C17076" s="7" t="s">
        <v>29805</v>
      </c>
      <c r="I17076" s="64"/>
      <c r="J17076" s="65"/>
      <c r="K17076" s="10"/>
      <c r="L17076" s="21">
        <v>22.836206896551722</v>
      </c>
      <c r="M17076" s="68"/>
      <c r="N17076" s="4"/>
    </row>
    <row r="17077" spans="2:14">
      <c r="B17077" s="59" t="s">
        <v>29806</v>
      </c>
      <c r="C17077" s="7" t="s">
        <v>29806</v>
      </c>
      <c r="I17077" s="64"/>
      <c r="J17077" s="65"/>
      <c r="K17077" s="10"/>
      <c r="L17077" s="21">
        <v>175.58505747126438</v>
      </c>
      <c r="M17077" s="68"/>
      <c r="N17077" s="4"/>
    </row>
    <row r="17078" spans="2:14">
      <c r="B17078" s="59" t="s">
        <v>29807</v>
      </c>
      <c r="C17078" s="7" t="s">
        <v>29807</v>
      </c>
      <c r="I17078" s="64"/>
      <c r="J17078" s="65"/>
      <c r="K17078" s="10"/>
      <c r="L17078" s="21">
        <v>171.01781609195405</v>
      </c>
      <c r="M17078" s="68"/>
      <c r="N17078" s="4"/>
    </row>
    <row r="17079" spans="2:14">
      <c r="B17079" s="59" t="s">
        <v>29808</v>
      </c>
      <c r="C17079" s="7" t="s">
        <v>29808</v>
      </c>
      <c r="I17079" s="64"/>
      <c r="J17079" s="65"/>
      <c r="K17079" s="10"/>
      <c r="L17079" s="21">
        <v>372.48390804597699</v>
      </c>
      <c r="M17079" s="68"/>
      <c r="N17079" s="4"/>
    </row>
    <row r="17080" spans="2:14">
      <c r="B17080" s="59" t="s">
        <v>29809</v>
      </c>
      <c r="C17080" s="7" t="s">
        <v>29809</v>
      </c>
      <c r="I17080" s="64"/>
      <c r="J17080" s="65"/>
      <c r="K17080" s="10"/>
      <c r="L17080" s="21">
        <v>461.29137931034484</v>
      </c>
      <c r="M17080" s="68"/>
      <c r="N17080" s="4"/>
    </row>
    <row r="17081" spans="2:14">
      <c r="B17081" s="59" t="s">
        <v>29810</v>
      </c>
      <c r="C17081" s="7" t="s">
        <v>29810</v>
      </c>
      <c r="I17081" s="64"/>
      <c r="J17081" s="65"/>
      <c r="K17081" s="10"/>
      <c r="L17081" s="21">
        <v>582.57701149425282</v>
      </c>
      <c r="M17081" s="68"/>
      <c r="N17081" s="4"/>
    </row>
    <row r="17082" spans="2:14">
      <c r="B17082" s="59" t="s">
        <v>29811</v>
      </c>
      <c r="C17082" s="7" t="s">
        <v>29811</v>
      </c>
      <c r="I17082" s="64"/>
      <c r="J17082" s="65"/>
      <c r="K17082" s="10"/>
      <c r="L17082" s="21">
        <v>901.26896551724144</v>
      </c>
      <c r="M17082" s="68"/>
      <c r="N17082" s="4"/>
    </row>
    <row r="17083" spans="2:14">
      <c r="B17083" s="59" t="s">
        <v>29812</v>
      </c>
      <c r="C17083" s="7" t="s">
        <v>29812</v>
      </c>
      <c r="I17083" s="64"/>
      <c r="J17083" s="65"/>
      <c r="K17083" s="10"/>
      <c r="L17083" s="21">
        <v>650.07068965517249</v>
      </c>
      <c r="M17083" s="68"/>
      <c r="N17083" s="4"/>
    </row>
    <row r="17084" spans="2:14">
      <c r="B17084" s="59" t="s">
        <v>29813</v>
      </c>
      <c r="C17084" s="7" t="s">
        <v>29813</v>
      </c>
      <c r="I17084" s="64"/>
      <c r="J17084" s="65"/>
      <c r="K17084" s="10"/>
      <c r="L17084" s="21">
        <v>796.72988505747128</v>
      </c>
      <c r="M17084" s="68"/>
      <c r="N17084" s="4"/>
    </row>
    <row r="17085" spans="2:14">
      <c r="B17085" s="59" t="s">
        <v>29814</v>
      </c>
      <c r="C17085" s="7" t="s">
        <v>29815</v>
      </c>
      <c r="I17085" s="64"/>
      <c r="J17085" s="65"/>
      <c r="K17085" s="10"/>
      <c r="L17085" s="21">
        <v>583.08448275862065</v>
      </c>
      <c r="M17085" s="68"/>
      <c r="N17085" s="4"/>
    </row>
    <row r="17086" spans="2:14">
      <c r="B17086" s="59" t="s">
        <v>38339</v>
      </c>
      <c r="C17086" s="7" t="s">
        <v>40521</v>
      </c>
      <c r="I17086" s="64"/>
      <c r="J17086" s="65"/>
      <c r="K17086" s="10"/>
      <c r="L17086" s="21">
        <v>778.46091954022984</v>
      </c>
      <c r="M17086" s="68"/>
      <c r="N17086" s="4"/>
    </row>
    <row r="17087" spans="2:14">
      <c r="B17087" s="59" t="s">
        <v>38340</v>
      </c>
      <c r="C17087" s="7" t="s">
        <v>40522</v>
      </c>
      <c r="I17087" s="64"/>
      <c r="J17087" s="65"/>
      <c r="K17087" s="10"/>
      <c r="L17087" s="21">
        <v>477.02298850574709</v>
      </c>
      <c r="M17087" s="68"/>
      <c r="N17087" s="4"/>
    </row>
    <row r="17088" spans="2:14">
      <c r="B17088" s="59" t="s">
        <v>29816</v>
      </c>
      <c r="C17088" s="7" t="s">
        <v>29816</v>
      </c>
      <c r="I17088" s="64"/>
      <c r="J17088" s="65"/>
      <c r="K17088" s="10"/>
      <c r="L17088" s="21">
        <v>11.671839080459771</v>
      </c>
      <c r="M17088" s="68"/>
      <c r="N17088" s="4"/>
    </row>
    <row r="17089" spans="2:14">
      <c r="B17089" s="59" t="s">
        <v>38341</v>
      </c>
      <c r="C17089" s="7" t="s">
        <v>40523</v>
      </c>
      <c r="I17089" s="64"/>
      <c r="J17089" s="65"/>
      <c r="K17089" s="10"/>
      <c r="L17089" s="21">
        <v>1369.1574712643678</v>
      </c>
      <c r="M17089" s="68"/>
      <c r="N17089" s="4"/>
    </row>
    <row r="17090" spans="2:14">
      <c r="B17090" s="59" t="s">
        <v>38342</v>
      </c>
      <c r="C17090" s="7" t="s">
        <v>40524</v>
      </c>
      <c r="I17090" s="64"/>
      <c r="J17090" s="65"/>
      <c r="K17090" s="10"/>
      <c r="L17090" s="21">
        <v>1164.6465517241379</v>
      </c>
      <c r="M17090" s="68"/>
      <c r="N17090" s="4"/>
    </row>
    <row r="17091" spans="2:14">
      <c r="B17091" s="59" t="s">
        <v>29817</v>
      </c>
      <c r="C17091" s="7" t="s">
        <v>29818</v>
      </c>
      <c r="I17091" s="64"/>
      <c r="J17091" s="65"/>
      <c r="K17091" s="10"/>
      <c r="L17091" s="21">
        <v>511.53103448275863</v>
      </c>
      <c r="M17091" s="68"/>
      <c r="N17091" s="4"/>
    </row>
    <row r="17092" spans="2:14">
      <c r="B17092" s="59" t="s">
        <v>38343</v>
      </c>
      <c r="C17092" s="7" t="s">
        <v>40525</v>
      </c>
      <c r="I17092" s="64"/>
      <c r="J17092" s="65"/>
      <c r="K17092" s="10"/>
      <c r="L17092" s="21">
        <v>1193.0649425287356</v>
      </c>
      <c r="M17092" s="68"/>
      <c r="N17092" s="4"/>
    </row>
    <row r="17093" spans="2:14">
      <c r="B17093" s="59" t="s">
        <v>38344</v>
      </c>
      <c r="C17093" s="7" t="s">
        <v>40526</v>
      </c>
      <c r="I17093" s="64"/>
      <c r="J17093" s="65"/>
      <c r="K17093" s="10"/>
      <c r="L17093" s="21">
        <v>760.69942528735635</v>
      </c>
      <c r="M17093" s="68"/>
      <c r="N17093" s="4"/>
    </row>
    <row r="17094" spans="2:14">
      <c r="B17094" s="59" t="s">
        <v>29819</v>
      </c>
      <c r="C17094" s="7" t="s">
        <v>29819</v>
      </c>
      <c r="I17094" s="64"/>
      <c r="J17094" s="65"/>
      <c r="K17094" s="10"/>
      <c r="L17094" s="21">
        <v>458.75402298850571</v>
      </c>
      <c r="M17094" s="68"/>
      <c r="N17094" s="4"/>
    </row>
    <row r="17095" spans="2:14">
      <c r="B17095" s="59" t="s">
        <v>29820</v>
      </c>
      <c r="C17095" s="7" t="s">
        <v>29820</v>
      </c>
      <c r="I17095" s="64"/>
      <c r="J17095" s="65"/>
      <c r="K17095" s="10"/>
      <c r="L17095" s="21">
        <v>246.63103448275862</v>
      </c>
      <c r="M17095" s="68"/>
      <c r="N17095" s="4"/>
    </row>
    <row r="17096" spans="2:14">
      <c r="B17096" s="59" t="s">
        <v>29821</v>
      </c>
      <c r="C17096" s="7" t="s">
        <v>29821</v>
      </c>
      <c r="I17096" s="64"/>
      <c r="J17096" s="65"/>
      <c r="K17096" s="10"/>
      <c r="L17096" s="21">
        <v>246.63103448275862</v>
      </c>
      <c r="M17096" s="68"/>
      <c r="N17096" s="4"/>
    </row>
    <row r="17097" spans="2:14">
      <c r="B17097" s="59" t="s">
        <v>29822</v>
      </c>
      <c r="C17097" s="7" t="s">
        <v>29822</v>
      </c>
      <c r="I17097" s="64"/>
      <c r="J17097" s="65"/>
      <c r="K17097" s="10"/>
      <c r="L17097" s="21">
        <v>295.34827586206893</v>
      </c>
      <c r="M17097" s="68"/>
      <c r="N17097" s="4"/>
    </row>
    <row r="17098" spans="2:14">
      <c r="B17098" s="59" t="s">
        <v>29823</v>
      </c>
      <c r="C17098" s="7" t="s">
        <v>29823</v>
      </c>
      <c r="I17098" s="64"/>
      <c r="J17098" s="65"/>
      <c r="K17098" s="10"/>
      <c r="L17098" s="21">
        <v>290.78103448275863</v>
      </c>
      <c r="M17098" s="68"/>
      <c r="N17098" s="4"/>
    </row>
    <row r="17099" spans="2:14">
      <c r="B17099" s="59" t="s">
        <v>29824</v>
      </c>
      <c r="C17099" s="7" t="s">
        <v>29824</v>
      </c>
      <c r="I17099" s="64"/>
      <c r="J17099" s="65"/>
      <c r="K17099" s="10"/>
      <c r="L17099" s="21">
        <v>560.24827586206891</v>
      </c>
      <c r="M17099" s="68"/>
      <c r="N17099" s="4"/>
    </row>
    <row r="17100" spans="2:14">
      <c r="B17100" s="59" t="s">
        <v>29825</v>
      </c>
      <c r="C17100" s="7" t="s">
        <v>29825</v>
      </c>
      <c r="I17100" s="64"/>
      <c r="J17100" s="65"/>
      <c r="K17100" s="10"/>
      <c r="L17100" s="21">
        <v>316.15459770114944</v>
      </c>
      <c r="M17100" s="68"/>
      <c r="N17100" s="4"/>
    </row>
    <row r="17101" spans="2:14">
      <c r="B17101" s="59" t="s">
        <v>29826</v>
      </c>
      <c r="C17101" s="7" t="s">
        <v>29826</v>
      </c>
      <c r="I17101" s="64"/>
      <c r="J17101" s="65"/>
      <c r="K17101" s="10"/>
      <c r="L17101" s="21">
        <v>343.55804597701155</v>
      </c>
      <c r="M17101" s="68"/>
      <c r="N17101" s="4"/>
    </row>
    <row r="17102" spans="2:14">
      <c r="B17102" s="59" t="s">
        <v>29827</v>
      </c>
      <c r="C17102" s="7" t="s">
        <v>29827</v>
      </c>
      <c r="I17102" s="64"/>
      <c r="J17102" s="65"/>
      <c r="K17102" s="10"/>
      <c r="L17102" s="21">
        <v>368.9316091954023</v>
      </c>
      <c r="M17102" s="68"/>
      <c r="N17102" s="4"/>
    </row>
    <row r="17103" spans="2:14">
      <c r="B17103" s="59" t="s">
        <v>29828</v>
      </c>
      <c r="C17103" s="7" t="s">
        <v>29828</v>
      </c>
      <c r="I17103" s="64"/>
      <c r="J17103" s="65"/>
      <c r="K17103" s="10"/>
      <c r="L17103" s="21">
        <v>408.00689655172414</v>
      </c>
      <c r="M17103" s="68"/>
      <c r="N17103" s="4"/>
    </row>
    <row r="17104" spans="2:14">
      <c r="B17104" s="59" t="s">
        <v>29829</v>
      </c>
      <c r="C17104" s="7" t="s">
        <v>29829</v>
      </c>
      <c r="I17104" s="64"/>
      <c r="J17104" s="65"/>
      <c r="K17104" s="10"/>
      <c r="L17104" s="21">
        <v>461.29137931034484</v>
      </c>
      <c r="M17104" s="68"/>
      <c r="N17104" s="4"/>
    </row>
    <row r="17105" spans="2:14">
      <c r="B17105" s="59" t="s">
        <v>29830</v>
      </c>
      <c r="C17105" s="7" t="s">
        <v>29830</v>
      </c>
      <c r="I17105" s="64"/>
      <c r="J17105" s="65"/>
      <c r="K17105" s="10"/>
      <c r="L17105" s="21">
        <v>488.69482758620688</v>
      </c>
      <c r="M17105" s="68"/>
      <c r="N17105" s="4"/>
    </row>
    <row r="17106" spans="2:14">
      <c r="B17106" s="59" t="s">
        <v>29831</v>
      </c>
      <c r="C17106" s="7" t="s">
        <v>29831</v>
      </c>
      <c r="I17106" s="64"/>
      <c r="J17106" s="65"/>
      <c r="K17106" s="10"/>
      <c r="L17106" s="21">
        <v>502.39655172413791</v>
      </c>
      <c r="M17106" s="68"/>
      <c r="N17106" s="4"/>
    </row>
    <row r="17107" spans="2:14">
      <c r="B17107" s="59" t="s">
        <v>29832</v>
      </c>
      <c r="C17107" s="7" t="s">
        <v>29832</v>
      </c>
      <c r="I17107" s="64"/>
      <c r="J17107" s="65"/>
      <c r="K17107" s="10"/>
      <c r="L17107" s="21">
        <v>534.87471264367821</v>
      </c>
      <c r="M17107" s="68"/>
      <c r="N17107" s="4"/>
    </row>
    <row r="17108" spans="2:14">
      <c r="B17108" s="59" t="s">
        <v>29833</v>
      </c>
      <c r="C17108" s="7" t="s">
        <v>29833</v>
      </c>
      <c r="I17108" s="64"/>
      <c r="J17108" s="65"/>
      <c r="K17108" s="10"/>
      <c r="L17108" s="21">
        <v>322.75172413793103</v>
      </c>
      <c r="M17108" s="68"/>
      <c r="N17108" s="4"/>
    </row>
    <row r="17109" spans="2:14">
      <c r="B17109" s="59" t="s">
        <v>29834</v>
      </c>
      <c r="C17109" s="7" t="s">
        <v>29834</v>
      </c>
      <c r="I17109" s="64"/>
      <c r="J17109" s="65"/>
      <c r="K17109" s="10"/>
      <c r="L17109" s="21">
        <v>373.49885057471266</v>
      </c>
      <c r="M17109" s="68"/>
      <c r="N17109" s="4"/>
    </row>
    <row r="17110" spans="2:14">
      <c r="B17110" s="59" t="s">
        <v>29835</v>
      </c>
      <c r="C17110" s="7" t="s">
        <v>29835</v>
      </c>
      <c r="I17110" s="64"/>
      <c r="J17110" s="65"/>
      <c r="K17110" s="10"/>
      <c r="L17110" s="21">
        <v>306.51264367816094</v>
      </c>
      <c r="M17110" s="68"/>
      <c r="N17110" s="4"/>
    </row>
    <row r="17111" spans="2:14">
      <c r="B17111" s="59" t="s">
        <v>29836</v>
      </c>
      <c r="C17111" s="7" t="s">
        <v>29836</v>
      </c>
      <c r="I17111" s="64"/>
      <c r="J17111" s="65"/>
      <c r="K17111" s="10"/>
      <c r="L17111" s="21">
        <v>269.97471264367817</v>
      </c>
      <c r="M17111" s="68"/>
      <c r="N17111" s="4"/>
    </row>
    <row r="17112" spans="2:14">
      <c r="B17112" s="59" t="s">
        <v>29837</v>
      </c>
      <c r="C17112" s="7" t="s">
        <v>29837</v>
      </c>
      <c r="I17112" s="64"/>
      <c r="J17112" s="65"/>
      <c r="K17112" s="10"/>
      <c r="L17112" s="21">
        <v>396.33505747126441</v>
      </c>
      <c r="M17112" s="68"/>
      <c r="N17112" s="4"/>
    </row>
    <row r="17113" spans="2:14">
      <c r="B17113" s="59" t="s">
        <v>29838</v>
      </c>
      <c r="C17113" s="7" t="s">
        <v>29838</v>
      </c>
      <c r="I17113" s="64"/>
      <c r="J17113" s="65"/>
      <c r="K17113" s="10"/>
      <c r="L17113" s="21">
        <v>472.45574712643679</v>
      </c>
      <c r="M17113" s="68"/>
      <c r="N17113" s="4"/>
    </row>
    <row r="17114" spans="2:14">
      <c r="B17114" s="59" t="s">
        <v>29839</v>
      </c>
      <c r="C17114" s="7" t="s">
        <v>29839</v>
      </c>
      <c r="I17114" s="64"/>
      <c r="J17114" s="65"/>
      <c r="K17114" s="10"/>
      <c r="L17114" s="21">
        <v>488.69482758620688</v>
      </c>
      <c r="M17114" s="68"/>
      <c r="N17114" s="4"/>
    </row>
    <row r="17115" spans="2:14">
      <c r="B17115" s="59" t="s">
        <v>29840</v>
      </c>
      <c r="C17115" s="7" t="s">
        <v>29840</v>
      </c>
      <c r="I17115" s="64"/>
      <c r="J17115" s="65"/>
      <c r="K17115" s="10"/>
      <c r="L17115" s="21">
        <v>281.13908045977013</v>
      </c>
      <c r="M17115" s="68"/>
      <c r="N17115" s="4"/>
    </row>
    <row r="17116" spans="2:14">
      <c r="B17116" s="59" t="s">
        <v>29841</v>
      </c>
      <c r="C17116" s="7" t="s">
        <v>29841</v>
      </c>
      <c r="I17116" s="64"/>
      <c r="J17116" s="65"/>
      <c r="K17116" s="10"/>
      <c r="L17116" s="21">
        <v>290.78103448275863</v>
      </c>
      <c r="M17116" s="68"/>
      <c r="N17116" s="4"/>
    </row>
    <row r="17117" spans="2:14">
      <c r="B17117" s="59" t="s">
        <v>29842</v>
      </c>
      <c r="C17117" s="7" t="s">
        <v>29842</v>
      </c>
      <c r="I17117" s="64"/>
      <c r="J17117" s="65"/>
      <c r="K17117" s="10"/>
      <c r="L17117" s="21">
        <v>265.40747126436781</v>
      </c>
      <c r="M17117" s="68"/>
      <c r="N17117" s="4"/>
    </row>
    <row r="17118" spans="2:14">
      <c r="B17118" s="59" t="s">
        <v>29843</v>
      </c>
      <c r="C17118" s="7" t="s">
        <v>29843</v>
      </c>
      <c r="I17118" s="64"/>
      <c r="J17118" s="65"/>
      <c r="K17118" s="10"/>
      <c r="L17118" s="21">
        <v>267.4373563218391</v>
      </c>
      <c r="M17118" s="68"/>
      <c r="N17118" s="4"/>
    </row>
    <row r="17119" spans="2:14">
      <c r="B17119" s="59" t="s">
        <v>29844</v>
      </c>
      <c r="C17119" s="7" t="s">
        <v>29844</v>
      </c>
      <c r="I17119" s="64"/>
      <c r="J17119" s="65"/>
      <c r="K17119" s="10"/>
      <c r="L17119" s="21">
        <v>580.54712643678158</v>
      </c>
      <c r="M17119" s="68"/>
      <c r="N17119" s="4"/>
    </row>
    <row r="17120" spans="2:14">
      <c r="B17120" s="59" t="s">
        <v>29845</v>
      </c>
      <c r="C17120" s="7" t="s">
        <v>29845</v>
      </c>
      <c r="I17120" s="64"/>
      <c r="J17120" s="65"/>
      <c r="K17120" s="10"/>
      <c r="L17120" s="21">
        <v>400.39482758620693</v>
      </c>
      <c r="M17120" s="68"/>
      <c r="N17120" s="4"/>
    </row>
    <row r="17121" spans="2:14">
      <c r="B17121" s="59" t="s">
        <v>29846</v>
      </c>
      <c r="C17121" s="7" t="s">
        <v>29846</v>
      </c>
      <c r="I17121" s="64"/>
      <c r="J17121" s="65"/>
      <c r="K17121" s="10"/>
      <c r="L17121" s="21">
        <v>477.02298850574709</v>
      </c>
      <c r="M17121" s="68"/>
      <c r="N17121" s="4"/>
    </row>
    <row r="17122" spans="2:14">
      <c r="B17122" s="59" t="s">
        <v>29847</v>
      </c>
      <c r="C17122" s="7" t="s">
        <v>29847</v>
      </c>
      <c r="I17122" s="64"/>
      <c r="J17122" s="65"/>
      <c r="K17122" s="10"/>
      <c r="L17122" s="21">
        <v>546.54655172413788</v>
      </c>
      <c r="M17122" s="68"/>
      <c r="N17122" s="4"/>
    </row>
    <row r="17123" spans="2:14">
      <c r="B17123" s="59" t="s">
        <v>29848</v>
      </c>
      <c r="C17123" s="7" t="s">
        <v>29848</v>
      </c>
      <c r="I17123" s="64"/>
      <c r="J17123" s="65"/>
      <c r="K17123" s="10"/>
      <c r="L17123" s="21">
        <v>536.90459770114944</v>
      </c>
      <c r="M17123" s="68"/>
      <c r="N17123" s="4"/>
    </row>
    <row r="17124" spans="2:14">
      <c r="B17124" s="59" t="s">
        <v>29849</v>
      </c>
      <c r="C17124" s="7" t="s">
        <v>29849</v>
      </c>
      <c r="I17124" s="64"/>
      <c r="J17124" s="65"/>
      <c r="K17124" s="10"/>
      <c r="L17124" s="21">
        <v>341.02068965517242</v>
      </c>
      <c r="M17124" s="68"/>
      <c r="N17124" s="4"/>
    </row>
    <row r="17125" spans="2:14">
      <c r="B17125" s="59" t="s">
        <v>29850</v>
      </c>
      <c r="C17125" s="7" t="s">
        <v>29850</v>
      </c>
      <c r="I17125" s="64"/>
      <c r="J17125" s="65"/>
      <c r="K17125" s="10"/>
      <c r="L17125" s="21">
        <v>334.42356321839083</v>
      </c>
      <c r="M17125" s="68"/>
      <c r="N17125" s="4"/>
    </row>
    <row r="17126" spans="2:14">
      <c r="B17126" s="59" t="s">
        <v>29851</v>
      </c>
      <c r="C17126" s="7" t="s">
        <v>29851</v>
      </c>
      <c r="I17126" s="64"/>
      <c r="J17126" s="65"/>
      <c r="K17126" s="10"/>
      <c r="L17126" s="21">
        <v>316.15459770114944</v>
      </c>
      <c r="M17126" s="68"/>
      <c r="N17126" s="4"/>
    </row>
    <row r="17127" spans="2:14">
      <c r="B17127" s="59" t="s">
        <v>29852</v>
      </c>
      <c r="C17127" s="7" t="s">
        <v>29852</v>
      </c>
      <c r="I17127" s="64"/>
      <c r="J17127" s="65"/>
      <c r="K17127" s="10"/>
      <c r="L17127" s="21">
        <v>311.07988505747124</v>
      </c>
      <c r="M17127" s="68"/>
      <c r="N17127" s="4"/>
    </row>
    <row r="17128" spans="2:14">
      <c r="B17128" s="59" t="s">
        <v>29853</v>
      </c>
      <c r="C17128" s="7" t="s">
        <v>29853</v>
      </c>
      <c r="I17128" s="64"/>
      <c r="J17128" s="65"/>
      <c r="K17128" s="10"/>
      <c r="L17128" s="21">
        <v>443.52988505747123</v>
      </c>
      <c r="M17128" s="68"/>
      <c r="N17128" s="4"/>
    </row>
    <row r="17129" spans="2:14">
      <c r="B17129" s="59" t="s">
        <v>29854</v>
      </c>
      <c r="C17129" s="7" t="s">
        <v>29854</v>
      </c>
      <c r="I17129" s="64"/>
      <c r="J17129" s="65"/>
      <c r="K17129" s="10"/>
      <c r="L17129" s="21">
        <v>530.81494252873563</v>
      </c>
      <c r="M17129" s="68"/>
      <c r="N17129" s="4"/>
    </row>
    <row r="17130" spans="2:14">
      <c r="B17130" s="59" t="s">
        <v>38345</v>
      </c>
      <c r="C17130" s="7" t="s">
        <v>40527</v>
      </c>
      <c r="I17130" s="64"/>
      <c r="J17130" s="65"/>
      <c r="K17130" s="10"/>
      <c r="L17130" s="21">
        <v>389.73793103448276</v>
      </c>
      <c r="M17130" s="68"/>
      <c r="N17130" s="4"/>
    </row>
    <row r="17131" spans="2:14">
      <c r="B17131" s="59" t="s">
        <v>29855</v>
      </c>
      <c r="C17131" s="7" t="s">
        <v>29855</v>
      </c>
      <c r="I17131" s="64"/>
      <c r="J17131" s="65"/>
      <c r="K17131" s="10"/>
      <c r="L17131" s="21">
        <v>364.364367816092</v>
      </c>
      <c r="M17131" s="68"/>
      <c r="N17131" s="4"/>
    </row>
    <row r="17132" spans="2:14">
      <c r="B17132" s="59" t="s">
        <v>29856</v>
      </c>
      <c r="C17132" s="7" t="s">
        <v>29856</v>
      </c>
      <c r="I17132" s="64"/>
      <c r="J17132" s="65"/>
      <c r="K17132" s="10"/>
      <c r="L17132" s="21">
        <v>361.82701149425287</v>
      </c>
      <c r="M17132" s="68"/>
      <c r="N17132" s="4"/>
    </row>
    <row r="17133" spans="2:14">
      <c r="B17133" s="59" t="s">
        <v>29857</v>
      </c>
      <c r="C17133" s="7" t="s">
        <v>29857</v>
      </c>
      <c r="I17133" s="64"/>
      <c r="J17133" s="65"/>
      <c r="K17133" s="10"/>
      <c r="L17133" s="21">
        <v>508.48620689655172</v>
      </c>
      <c r="M17133" s="68"/>
      <c r="N17133" s="4"/>
    </row>
    <row r="17134" spans="2:14">
      <c r="B17134" s="59" t="s">
        <v>29858</v>
      </c>
      <c r="C17134" s="7" t="s">
        <v>29858</v>
      </c>
      <c r="I17134" s="64"/>
      <c r="J17134" s="65"/>
      <c r="K17134" s="10"/>
      <c r="L17134" s="21">
        <v>591.71149425287354</v>
      </c>
      <c r="M17134" s="68"/>
      <c r="N17134" s="4"/>
    </row>
    <row r="17135" spans="2:14">
      <c r="B17135" s="59" t="s">
        <v>29859</v>
      </c>
      <c r="C17135" s="7" t="s">
        <v>29859</v>
      </c>
      <c r="I17135" s="64"/>
      <c r="J17135" s="65"/>
      <c r="K17135" s="10"/>
      <c r="L17135" s="21">
        <v>408.00689655172414</v>
      </c>
      <c r="M17135" s="68"/>
      <c r="N17135" s="4"/>
    </row>
    <row r="17136" spans="2:14">
      <c r="B17136" s="59" t="s">
        <v>29860</v>
      </c>
      <c r="C17136" s="7" t="s">
        <v>29860</v>
      </c>
      <c r="I17136" s="64"/>
      <c r="J17136" s="65"/>
      <c r="K17136" s="10"/>
      <c r="L17136" s="21">
        <v>547.05402298850572</v>
      </c>
      <c r="M17136" s="68"/>
      <c r="N17136" s="4"/>
    </row>
    <row r="17137" spans="2:14">
      <c r="B17137" s="59" t="s">
        <v>29861</v>
      </c>
      <c r="C17137" s="7" t="s">
        <v>29861</v>
      </c>
      <c r="I17137" s="64"/>
      <c r="J17137" s="65"/>
      <c r="K17137" s="10"/>
      <c r="L17137" s="21">
        <v>632.30919540229888</v>
      </c>
      <c r="M17137" s="68"/>
      <c r="N17137" s="4"/>
    </row>
    <row r="17138" spans="2:14">
      <c r="B17138" s="59" t="s">
        <v>38346</v>
      </c>
      <c r="C17138" s="7" t="s">
        <v>40528</v>
      </c>
      <c r="I17138" s="64"/>
      <c r="J17138" s="65"/>
      <c r="K17138" s="10"/>
      <c r="L17138" s="21">
        <v>451.64942528735634</v>
      </c>
      <c r="M17138" s="68"/>
      <c r="N17138" s="4"/>
    </row>
    <row r="17139" spans="2:14">
      <c r="B17139" s="59" t="s">
        <v>29862</v>
      </c>
      <c r="C17139" s="7" t="s">
        <v>29862</v>
      </c>
      <c r="I17139" s="64"/>
      <c r="J17139" s="65"/>
      <c r="K17139" s="10"/>
      <c r="L17139" s="21">
        <v>477.02298850574709</v>
      </c>
      <c r="M17139" s="68"/>
      <c r="N17139" s="4"/>
    </row>
    <row r="17140" spans="2:14">
      <c r="B17140" s="59" t="s">
        <v>29863</v>
      </c>
      <c r="C17140" s="7" t="s">
        <v>29863</v>
      </c>
      <c r="I17140" s="64"/>
      <c r="J17140" s="65"/>
      <c r="K17140" s="10"/>
      <c r="L17140" s="21">
        <v>879.44770114942526</v>
      </c>
      <c r="M17140" s="68"/>
      <c r="N17140" s="4"/>
    </row>
    <row r="17141" spans="2:14">
      <c r="B17141" s="59" t="s">
        <v>29864</v>
      </c>
      <c r="C17141" s="7" t="s">
        <v>29864</v>
      </c>
      <c r="I17141" s="64"/>
      <c r="J17141" s="65"/>
      <c r="K17141" s="10"/>
      <c r="L17141" s="21">
        <v>978.91206896551728</v>
      </c>
      <c r="M17141" s="68"/>
      <c r="N17141" s="4"/>
    </row>
    <row r="17142" spans="2:14">
      <c r="B17142" s="59" t="s">
        <v>29865</v>
      </c>
      <c r="C17142" s="7" t="s">
        <v>29865</v>
      </c>
      <c r="I17142" s="64"/>
      <c r="J17142" s="65"/>
      <c r="K17142" s="10"/>
      <c r="L17142" s="21">
        <v>786.07298850574716</v>
      </c>
      <c r="M17142" s="68"/>
      <c r="N17142" s="4"/>
    </row>
    <row r="17143" spans="2:14">
      <c r="B17143" s="59" t="s">
        <v>29866</v>
      </c>
      <c r="C17143" s="7" t="s">
        <v>29866</v>
      </c>
      <c r="I17143" s="64"/>
      <c r="J17143" s="65"/>
      <c r="K17143" s="10"/>
      <c r="L17143" s="21">
        <v>1019.0022988505748</v>
      </c>
      <c r="M17143" s="68"/>
      <c r="N17143" s="4"/>
    </row>
    <row r="17144" spans="2:14">
      <c r="B17144" s="59" t="s">
        <v>29867</v>
      </c>
      <c r="C17144" s="7" t="s">
        <v>29867</v>
      </c>
      <c r="I17144" s="64"/>
      <c r="J17144" s="65"/>
      <c r="K17144" s="10"/>
      <c r="L17144" s="21">
        <v>606.42816091954023</v>
      </c>
      <c r="M17144" s="68"/>
      <c r="N17144" s="4"/>
    </row>
    <row r="17145" spans="2:14">
      <c r="B17145" s="59" t="s">
        <v>29868</v>
      </c>
      <c r="C17145" s="7" t="s">
        <v>29868</v>
      </c>
      <c r="I17145" s="64"/>
      <c r="J17145" s="65"/>
      <c r="K17145" s="10"/>
      <c r="L17145" s="21">
        <v>721.62413793103451</v>
      </c>
      <c r="M17145" s="68"/>
      <c r="N17145" s="4"/>
    </row>
    <row r="17146" spans="2:14">
      <c r="B17146" s="59" t="s">
        <v>29869</v>
      </c>
      <c r="C17146" s="7" t="s">
        <v>29869</v>
      </c>
      <c r="I17146" s="64"/>
      <c r="J17146" s="65"/>
      <c r="K17146" s="10"/>
      <c r="L17146" s="21">
        <v>620.12988505747126</v>
      </c>
      <c r="M17146" s="68"/>
      <c r="N17146" s="4"/>
    </row>
    <row r="17147" spans="2:14">
      <c r="B17147" s="59" t="s">
        <v>29870</v>
      </c>
      <c r="C17147" s="7" t="s">
        <v>29870</v>
      </c>
      <c r="I17147" s="64"/>
      <c r="J17147" s="65"/>
      <c r="K17147" s="10"/>
      <c r="L17147" s="21">
        <v>564.81551724137933</v>
      </c>
      <c r="M17147" s="68"/>
      <c r="N17147" s="4"/>
    </row>
    <row r="17148" spans="2:14">
      <c r="B17148" s="59" t="s">
        <v>38347</v>
      </c>
      <c r="C17148" s="7" t="s">
        <v>40529</v>
      </c>
      <c r="I17148" s="64"/>
      <c r="J17148" s="65"/>
      <c r="K17148" s="10"/>
      <c r="L17148" s="21">
        <v>963.18045977011491</v>
      </c>
      <c r="M17148" s="68"/>
      <c r="N17148" s="4"/>
    </row>
    <row r="17149" spans="2:14">
      <c r="B17149" s="59" t="s">
        <v>29871</v>
      </c>
      <c r="C17149" s="7" t="s">
        <v>29871</v>
      </c>
      <c r="I17149" s="64"/>
      <c r="J17149" s="65"/>
      <c r="K17149" s="10"/>
      <c r="L17149" s="21">
        <v>965.71781609195398</v>
      </c>
      <c r="M17149" s="68"/>
      <c r="N17149" s="4"/>
    </row>
    <row r="17150" spans="2:14">
      <c r="B17150" s="59" t="s">
        <v>29872</v>
      </c>
      <c r="C17150" s="7" t="s">
        <v>29872</v>
      </c>
      <c r="I17150" s="64"/>
      <c r="J17150" s="65"/>
      <c r="K17150" s="10"/>
      <c r="L17150" s="21">
        <v>544.00919540229881</v>
      </c>
      <c r="M17150" s="68"/>
      <c r="N17150" s="4"/>
    </row>
    <row r="17151" spans="2:14">
      <c r="B17151" s="59" t="s">
        <v>29873</v>
      </c>
      <c r="C17151" s="7" t="s">
        <v>29873</v>
      </c>
      <c r="I17151" s="64"/>
      <c r="J17151" s="65"/>
      <c r="K17151" s="10"/>
      <c r="L17151" s="21">
        <v>772.37126436781602</v>
      </c>
      <c r="M17151" s="68"/>
      <c r="N17151" s="4"/>
    </row>
    <row r="17152" spans="2:14">
      <c r="B17152" s="59" t="s">
        <v>29874</v>
      </c>
      <c r="C17152" s="7" t="s">
        <v>29874</v>
      </c>
      <c r="I17152" s="64"/>
      <c r="J17152" s="65"/>
      <c r="K17152" s="10"/>
      <c r="L17152" s="21">
        <v>458.75402298850571</v>
      </c>
      <c r="M17152" s="68"/>
      <c r="N17152" s="4"/>
    </row>
    <row r="17153" spans="2:14">
      <c r="B17153" s="59" t="s">
        <v>29875</v>
      </c>
      <c r="C17153" s="7" t="s">
        <v>29875</v>
      </c>
      <c r="I17153" s="64"/>
      <c r="J17153" s="65"/>
      <c r="K17153" s="10"/>
      <c r="L17153" s="21">
        <v>454.18678160919541</v>
      </c>
      <c r="M17153" s="68"/>
      <c r="N17153" s="4"/>
    </row>
    <row r="17154" spans="2:14">
      <c r="B17154" s="59" t="s">
        <v>29876</v>
      </c>
      <c r="C17154" s="7" t="s">
        <v>29876</v>
      </c>
      <c r="I17154" s="64"/>
      <c r="J17154" s="65"/>
      <c r="K17154" s="10"/>
      <c r="L17154" s="21">
        <v>629.26436781609198</v>
      </c>
      <c r="M17154" s="68"/>
      <c r="N17154" s="4"/>
    </row>
    <row r="17155" spans="2:14">
      <c r="B17155" s="59" t="s">
        <v>29877</v>
      </c>
      <c r="C17155" s="7" t="s">
        <v>29877</v>
      </c>
      <c r="I17155" s="64"/>
      <c r="J17155" s="65"/>
      <c r="K17155" s="10"/>
      <c r="L17155" s="21">
        <v>516.09827586206893</v>
      </c>
      <c r="M17155" s="68"/>
      <c r="N17155" s="4"/>
    </row>
    <row r="17156" spans="2:14">
      <c r="B17156" s="59" t="s">
        <v>29878</v>
      </c>
      <c r="C17156" s="7" t="s">
        <v>29878</v>
      </c>
      <c r="I17156" s="64"/>
      <c r="J17156" s="65"/>
      <c r="K17156" s="10"/>
      <c r="L17156" s="21">
        <v>525.74022988505749</v>
      </c>
      <c r="M17156" s="68"/>
      <c r="N17156" s="4"/>
    </row>
    <row r="17157" spans="2:14">
      <c r="B17157" s="59" t="s">
        <v>29879</v>
      </c>
      <c r="C17157" s="7" t="s">
        <v>29879</v>
      </c>
      <c r="I17157" s="64"/>
      <c r="J17157" s="65"/>
      <c r="K17157" s="10"/>
      <c r="L17157" s="21">
        <v>778.96839080459768</v>
      </c>
      <c r="M17157" s="68"/>
      <c r="N17157" s="4"/>
    </row>
    <row r="17158" spans="2:14">
      <c r="B17158" s="59" t="s">
        <v>38348</v>
      </c>
      <c r="C17158" s="7" t="s">
        <v>40530</v>
      </c>
      <c r="I17158" s="64"/>
      <c r="J17158" s="65"/>
      <c r="K17158" s="10"/>
      <c r="L17158" s="21">
        <v>223.79482758620691</v>
      </c>
      <c r="M17158" s="68"/>
      <c r="N17158" s="4"/>
    </row>
    <row r="17159" spans="2:14">
      <c r="B17159" s="59" t="s">
        <v>38349</v>
      </c>
      <c r="C17159" s="7" t="s">
        <v>40531</v>
      </c>
      <c r="I17159" s="64"/>
      <c r="J17159" s="65"/>
      <c r="K17159" s="10"/>
      <c r="L17159" s="21">
        <v>234.95919540229886</v>
      </c>
      <c r="M17159" s="68"/>
      <c r="N17159" s="4"/>
    </row>
    <row r="17160" spans="2:14">
      <c r="B17160" s="59" t="s">
        <v>29880</v>
      </c>
      <c r="C17160" s="7" t="s">
        <v>29881</v>
      </c>
      <c r="I17160" s="64"/>
      <c r="J17160" s="65"/>
      <c r="K17160" s="10"/>
      <c r="L17160" s="21">
        <v>273.01954022988508</v>
      </c>
      <c r="M17160" s="68"/>
      <c r="N17160" s="4"/>
    </row>
    <row r="17161" spans="2:14">
      <c r="B17161" s="59" t="s">
        <v>38350</v>
      </c>
      <c r="C17161" s="7" t="s">
        <v>40532</v>
      </c>
      <c r="I17161" s="64"/>
      <c r="J17161" s="65"/>
      <c r="K17161" s="10"/>
      <c r="L17161" s="21">
        <v>236.98908045977012</v>
      </c>
      <c r="M17161" s="68"/>
      <c r="N17161" s="4"/>
    </row>
    <row r="17162" spans="2:14">
      <c r="B17162" s="59" t="s">
        <v>38351</v>
      </c>
      <c r="C17162" s="7" t="s">
        <v>40533</v>
      </c>
      <c r="I17162" s="64"/>
      <c r="J17162" s="65"/>
      <c r="K17162" s="10"/>
      <c r="L17162" s="21">
        <v>248.66091954022988</v>
      </c>
      <c r="M17162" s="68"/>
      <c r="N17162" s="4"/>
    </row>
    <row r="17163" spans="2:14">
      <c r="B17163" s="59" t="s">
        <v>29882</v>
      </c>
      <c r="C17163" s="7" t="s">
        <v>29883</v>
      </c>
      <c r="I17163" s="64"/>
      <c r="J17163" s="65"/>
      <c r="K17163" s="10"/>
      <c r="L17163" s="21">
        <v>289.76609195402295</v>
      </c>
      <c r="M17163" s="68"/>
      <c r="N17163" s="4"/>
    </row>
    <row r="17164" spans="2:14">
      <c r="B17164" s="59" t="s">
        <v>38352</v>
      </c>
      <c r="C17164" s="7" t="s">
        <v>40534</v>
      </c>
      <c r="I17164" s="64"/>
      <c r="J17164" s="65"/>
      <c r="K17164" s="10"/>
      <c r="L17164" s="21">
        <v>292.81091954022986</v>
      </c>
      <c r="M17164" s="68"/>
      <c r="N17164" s="4"/>
    </row>
    <row r="17165" spans="2:14">
      <c r="B17165" s="59" t="s">
        <v>38353</v>
      </c>
      <c r="C17165" s="7" t="s">
        <v>40535</v>
      </c>
      <c r="I17165" s="64"/>
      <c r="J17165" s="65"/>
      <c r="K17165" s="10"/>
      <c r="L17165" s="21">
        <v>307.5275862068965</v>
      </c>
      <c r="M17165" s="68"/>
      <c r="N17165" s="4"/>
    </row>
    <row r="17166" spans="2:14">
      <c r="B17166" s="59" t="s">
        <v>29884</v>
      </c>
      <c r="C17166" s="7" t="s">
        <v>29885</v>
      </c>
      <c r="I17166" s="64"/>
      <c r="J17166" s="65"/>
      <c r="K17166" s="10"/>
      <c r="L17166" s="21">
        <v>325.28908045977016</v>
      </c>
      <c r="M17166" s="68"/>
      <c r="N17166" s="4"/>
    </row>
    <row r="17167" spans="2:14">
      <c r="B17167" s="59" t="s">
        <v>38354</v>
      </c>
      <c r="C17167" s="7" t="s">
        <v>40536</v>
      </c>
      <c r="I17167" s="64"/>
      <c r="J17167" s="65"/>
      <c r="K17167" s="10"/>
      <c r="L17167" s="21">
        <v>31.970689655172414</v>
      </c>
      <c r="M17167" s="68"/>
      <c r="N17167" s="4"/>
    </row>
    <row r="17168" spans="2:14">
      <c r="B17168" s="59" t="s">
        <v>29886</v>
      </c>
      <c r="C17168" s="7" t="s">
        <v>29886</v>
      </c>
      <c r="I17168" s="64"/>
      <c r="J17168" s="65"/>
      <c r="K17168" s="10"/>
      <c r="L17168" s="21">
        <v>29.433333333333334</v>
      </c>
      <c r="M17168" s="68"/>
      <c r="N17168" s="4"/>
    </row>
    <row r="17169" spans="2:14">
      <c r="B17169" s="59" t="s">
        <v>29887</v>
      </c>
      <c r="C17169" s="7" t="s">
        <v>29887</v>
      </c>
      <c r="I17169" s="64"/>
      <c r="J17169" s="65"/>
      <c r="K17169" s="10"/>
      <c r="L17169" s="21">
        <v>60.896551724137936</v>
      </c>
      <c r="M17169" s="68"/>
      <c r="N17169" s="4"/>
    </row>
    <row r="17170" spans="2:14">
      <c r="B17170" s="59" t="s">
        <v>29888</v>
      </c>
      <c r="C17170" s="7" t="s">
        <v>29888</v>
      </c>
      <c r="I17170" s="64"/>
      <c r="J17170" s="65"/>
      <c r="K17170" s="10"/>
      <c r="L17170" s="21">
        <v>58.866666666666667</v>
      </c>
      <c r="M17170" s="68"/>
      <c r="N17170" s="4"/>
    </row>
    <row r="17171" spans="2:14">
      <c r="B17171" s="59" t="s">
        <v>29889</v>
      </c>
      <c r="C17171" s="7" t="s">
        <v>29889</v>
      </c>
      <c r="I17171" s="64"/>
      <c r="J17171" s="65"/>
      <c r="K17171" s="10"/>
      <c r="L17171" s="21">
        <v>41.612643678160921</v>
      </c>
      <c r="M17171" s="68"/>
      <c r="N17171" s="4"/>
    </row>
    <row r="17172" spans="2:14">
      <c r="B17172" s="59" t="s">
        <v>29890</v>
      </c>
      <c r="C17172" s="7" t="s">
        <v>29890</v>
      </c>
      <c r="I17172" s="64"/>
      <c r="J17172" s="65"/>
      <c r="K17172" s="10"/>
      <c r="L17172" s="21">
        <v>29.433333333333334</v>
      </c>
      <c r="M17172" s="68"/>
      <c r="N17172" s="4"/>
    </row>
    <row r="17173" spans="2:14">
      <c r="B17173" s="59" t="s">
        <v>29891</v>
      </c>
      <c r="C17173" s="7" t="s">
        <v>29891</v>
      </c>
      <c r="I17173" s="64"/>
      <c r="J17173" s="65"/>
      <c r="K17173" s="10"/>
      <c r="L17173" s="21">
        <v>279.10919540229884</v>
      </c>
      <c r="M17173" s="68"/>
      <c r="N17173" s="4"/>
    </row>
    <row r="17174" spans="2:14">
      <c r="B17174" s="59" t="s">
        <v>29892</v>
      </c>
      <c r="C17174" s="7" t="s">
        <v>29892</v>
      </c>
      <c r="I17174" s="64"/>
      <c r="J17174" s="65"/>
      <c r="K17174" s="10"/>
      <c r="L17174" s="21">
        <v>906.85114942528742</v>
      </c>
      <c r="M17174" s="68"/>
      <c r="N17174" s="4"/>
    </row>
    <row r="17175" spans="2:14">
      <c r="B17175" s="59" t="s">
        <v>29893</v>
      </c>
      <c r="C17175" s="7" t="s">
        <v>29893</v>
      </c>
      <c r="I17175" s="64"/>
      <c r="J17175" s="65"/>
      <c r="K17175" s="10"/>
      <c r="L17175" s="21">
        <v>797.23735632183912</v>
      </c>
      <c r="M17175" s="68"/>
      <c r="N17175" s="4"/>
    </row>
    <row r="17176" spans="2:14">
      <c r="B17176" s="59" t="s">
        <v>29894</v>
      </c>
      <c r="C17176" s="7" t="s">
        <v>29894</v>
      </c>
      <c r="I17176" s="64"/>
      <c r="J17176" s="65"/>
      <c r="K17176" s="10"/>
      <c r="L17176" s="21">
        <v>231.91436781609195</v>
      </c>
      <c r="M17176" s="68"/>
      <c r="N17176" s="4"/>
    </row>
    <row r="17177" spans="2:14">
      <c r="B17177" s="59" t="s">
        <v>29895</v>
      </c>
      <c r="C17177" s="7" t="s">
        <v>29895</v>
      </c>
      <c r="I17177" s="64"/>
      <c r="J17177" s="65"/>
      <c r="K17177" s="10"/>
      <c r="L17177" s="21">
        <v>218.21264367816093</v>
      </c>
      <c r="M17177" s="68"/>
      <c r="N17177" s="4"/>
    </row>
    <row r="17178" spans="2:14">
      <c r="B17178" s="59" t="s">
        <v>29896</v>
      </c>
      <c r="C17178" s="7" t="s">
        <v>29896</v>
      </c>
      <c r="I17178" s="64"/>
      <c r="J17178" s="65"/>
      <c r="K17178" s="10"/>
      <c r="L17178" s="21">
        <v>247.64597701149424</v>
      </c>
      <c r="M17178" s="68"/>
      <c r="N17178" s="4"/>
    </row>
    <row r="17179" spans="2:14">
      <c r="B17179" s="59" t="s">
        <v>29897</v>
      </c>
      <c r="C17179" s="7" t="s">
        <v>29897</v>
      </c>
      <c r="I17179" s="64"/>
      <c r="J17179" s="65"/>
      <c r="K17179" s="10"/>
      <c r="L17179" s="21">
        <v>231.91436781609195</v>
      </c>
      <c r="M17179" s="68"/>
      <c r="N17179" s="4"/>
    </row>
    <row r="17180" spans="2:14">
      <c r="B17180" s="59" t="s">
        <v>29898</v>
      </c>
      <c r="C17180" s="7" t="s">
        <v>29898</v>
      </c>
      <c r="I17180" s="64"/>
      <c r="J17180" s="65"/>
      <c r="K17180" s="10"/>
      <c r="L17180" s="21">
        <v>236.48160919540231</v>
      </c>
      <c r="M17180" s="68"/>
      <c r="N17180" s="4"/>
    </row>
    <row r="17181" spans="2:14">
      <c r="B17181" s="59" t="s">
        <v>29899</v>
      </c>
      <c r="C17181" s="7" t="s">
        <v>29899</v>
      </c>
      <c r="I17181" s="64"/>
      <c r="J17181" s="65"/>
      <c r="K17181" s="10"/>
      <c r="L17181" s="21">
        <v>245.61609195402301</v>
      </c>
      <c r="M17181" s="68"/>
      <c r="N17181" s="4"/>
    </row>
    <row r="17182" spans="2:14">
      <c r="B17182" s="59" t="s">
        <v>29900</v>
      </c>
      <c r="C17182" s="7" t="s">
        <v>29900</v>
      </c>
      <c r="I17182" s="64"/>
      <c r="J17182" s="65"/>
      <c r="K17182" s="10"/>
      <c r="L17182" s="21">
        <v>236.48160919540231</v>
      </c>
      <c r="M17182" s="68"/>
      <c r="N17182" s="4"/>
    </row>
    <row r="17183" spans="2:14">
      <c r="B17183" s="59" t="s">
        <v>29901</v>
      </c>
      <c r="C17183" s="7" t="s">
        <v>29901</v>
      </c>
      <c r="I17183" s="64"/>
      <c r="J17183" s="65"/>
      <c r="K17183" s="10"/>
      <c r="L17183" s="21">
        <v>267.94482758620688</v>
      </c>
      <c r="M17183" s="68"/>
      <c r="N17183" s="4"/>
    </row>
    <row r="17184" spans="2:14">
      <c r="B17184" s="59" t="s">
        <v>29902</v>
      </c>
      <c r="C17184" s="7" t="s">
        <v>29902</v>
      </c>
      <c r="I17184" s="64"/>
      <c r="J17184" s="65"/>
      <c r="K17184" s="10"/>
      <c r="L17184" s="21">
        <v>1196.1097701149426</v>
      </c>
      <c r="M17184" s="68"/>
      <c r="N17184" s="4"/>
    </row>
    <row r="17185" spans="2:14">
      <c r="B17185" s="59" t="s">
        <v>29903</v>
      </c>
      <c r="C17185" s="7" t="s">
        <v>29903</v>
      </c>
      <c r="I17185" s="64"/>
      <c r="J17185" s="65"/>
      <c r="K17185" s="10"/>
      <c r="L17185" s="21">
        <v>1288.4695402298851</v>
      </c>
      <c r="M17185" s="68"/>
      <c r="N17185" s="4"/>
    </row>
    <row r="17186" spans="2:14">
      <c r="B17186" s="59" t="s">
        <v>29904</v>
      </c>
      <c r="C17186" s="7" t="s">
        <v>29904</v>
      </c>
      <c r="I17186" s="64"/>
      <c r="J17186" s="65"/>
      <c r="K17186" s="10"/>
      <c r="L17186" s="21">
        <v>34.000574712643676</v>
      </c>
      <c r="M17186" s="68"/>
      <c r="N17186" s="4"/>
    </row>
    <row r="17187" spans="2:14">
      <c r="B17187" s="59" t="s">
        <v>29905</v>
      </c>
      <c r="C17187" s="7" t="s">
        <v>29905</v>
      </c>
      <c r="I17187" s="64"/>
      <c r="J17187" s="65"/>
      <c r="K17187" s="10"/>
      <c r="L17187" s="21">
        <v>31.970689655172414</v>
      </c>
      <c r="M17187" s="68"/>
      <c r="N17187" s="4"/>
    </row>
    <row r="17188" spans="2:14">
      <c r="B17188" s="59" t="s">
        <v>29906</v>
      </c>
      <c r="C17188" s="7" t="s">
        <v>29906</v>
      </c>
      <c r="I17188" s="64"/>
      <c r="J17188" s="65"/>
      <c r="K17188" s="10"/>
      <c r="L17188" s="21">
        <v>297.37816091954022</v>
      </c>
      <c r="M17188" s="68"/>
      <c r="N17188" s="4"/>
    </row>
    <row r="17189" spans="2:14">
      <c r="B17189" s="59" t="s">
        <v>29907</v>
      </c>
      <c r="C17189" s="7" t="s">
        <v>29907</v>
      </c>
      <c r="I17189" s="64"/>
      <c r="J17189" s="65"/>
      <c r="K17189" s="10"/>
      <c r="L17189" s="21">
        <v>49.732183908045982</v>
      </c>
      <c r="M17189" s="68"/>
      <c r="N17189" s="4"/>
    </row>
    <row r="17190" spans="2:14">
      <c r="B17190" s="59" t="s">
        <v>29908</v>
      </c>
      <c r="C17190" s="7" t="s">
        <v>29908</v>
      </c>
      <c r="I17190" s="64"/>
      <c r="J17190" s="65"/>
      <c r="K17190" s="10"/>
      <c r="L17190" s="21">
        <v>872.85057471264372</v>
      </c>
      <c r="M17190" s="68"/>
      <c r="N17190" s="4"/>
    </row>
    <row r="17191" spans="2:14">
      <c r="B17191" s="59" t="s">
        <v>29909</v>
      </c>
      <c r="C17191" s="7" t="s">
        <v>29909</v>
      </c>
      <c r="I17191" s="64"/>
      <c r="J17191" s="65"/>
      <c r="K17191" s="10"/>
      <c r="L17191" s="21">
        <v>769.83390804597695</v>
      </c>
      <c r="M17191" s="68"/>
      <c r="N17191" s="4"/>
    </row>
    <row r="17192" spans="2:14">
      <c r="B17192" s="59" t="s">
        <v>29910</v>
      </c>
      <c r="C17192" s="7" t="s">
        <v>29910</v>
      </c>
      <c r="I17192" s="64"/>
      <c r="J17192" s="65"/>
      <c r="K17192" s="10"/>
      <c r="L17192" s="21">
        <v>355.22988505747128</v>
      </c>
      <c r="M17192" s="68"/>
      <c r="N17192" s="4"/>
    </row>
    <row r="17193" spans="2:14">
      <c r="B17193" s="59" t="s">
        <v>29911</v>
      </c>
      <c r="C17193" s="7" t="s">
        <v>29911</v>
      </c>
      <c r="I17193" s="64"/>
      <c r="J17193" s="65"/>
      <c r="K17193" s="10"/>
      <c r="L17193" s="21">
        <v>366.39425287356318</v>
      </c>
      <c r="M17193" s="68"/>
      <c r="N17193" s="4"/>
    </row>
    <row r="17194" spans="2:14">
      <c r="B17194" s="59" t="s">
        <v>29912</v>
      </c>
      <c r="C17194" s="7" t="s">
        <v>29912</v>
      </c>
      <c r="I17194" s="64"/>
      <c r="J17194" s="65"/>
      <c r="K17194" s="10"/>
      <c r="L17194" s="21">
        <v>299.91551724137929</v>
      </c>
      <c r="M17194" s="68"/>
      <c r="N17194" s="4"/>
    </row>
    <row r="17195" spans="2:14">
      <c r="B17195" s="59" t="s">
        <v>29913</v>
      </c>
      <c r="C17195" s="7" t="s">
        <v>29913</v>
      </c>
      <c r="I17195" s="64"/>
      <c r="J17195" s="65"/>
      <c r="K17195" s="10"/>
      <c r="L17195" s="21">
        <v>295.34827586206893</v>
      </c>
      <c r="M17195" s="68"/>
      <c r="N17195" s="4"/>
    </row>
    <row r="17196" spans="2:14">
      <c r="B17196" s="59" t="s">
        <v>29914</v>
      </c>
      <c r="C17196" s="7" t="s">
        <v>29914</v>
      </c>
      <c r="I17196" s="64"/>
      <c r="J17196" s="65"/>
      <c r="K17196" s="10"/>
      <c r="L17196" s="21">
        <v>295.34827586206893</v>
      </c>
      <c r="M17196" s="68"/>
      <c r="N17196" s="4"/>
    </row>
    <row r="17197" spans="2:14">
      <c r="B17197" s="59" t="s">
        <v>29915</v>
      </c>
      <c r="C17197" s="7" t="s">
        <v>29915</v>
      </c>
      <c r="I17197" s="64"/>
      <c r="J17197" s="65"/>
      <c r="K17197" s="10"/>
      <c r="L17197" s="21">
        <v>281.13908045977013</v>
      </c>
      <c r="M17197" s="68"/>
      <c r="N17197" s="4"/>
    </row>
    <row r="17198" spans="2:14">
      <c r="B17198" s="59" t="s">
        <v>29916</v>
      </c>
      <c r="C17198" s="7" t="s">
        <v>29916</v>
      </c>
      <c r="I17198" s="64"/>
      <c r="J17198" s="65"/>
      <c r="K17198" s="10"/>
      <c r="L17198" s="21">
        <v>279.10919540229884</v>
      </c>
      <c r="M17198" s="68"/>
      <c r="N17198" s="4"/>
    </row>
    <row r="17199" spans="2:14">
      <c r="B17199" s="59" t="s">
        <v>38355</v>
      </c>
      <c r="C17199" s="7" t="s">
        <v>40537</v>
      </c>
      <c r="I17199" s="64"/>
      <c r="J17199" s="65"/>
      <c r="K17199" s="10"/>
      <c r="L17199" s="21">
        <v>292.81091954022986</v>
      </c>
      <c r="M17199" s="68"/>
      <c r="N17199" s="4"/>
    </row>
    <row r="17200" spans="2:14">
      <c r="B17200" s="59" t="s">
        <v>29917</v>
      </c>
      <c r="C17200" s="7" t="s">
        <v>29917</v>
      </c>
      <c r="I17200" s="64"/>
      <c r="J17200" s="65"/>
      <c r="K17200" s="10"/>
      <c r="L17200" s="21">
        <v>47.702298850574714</v>
      </c>
      <c r="M17200" s="68"/>
      <c r="N17200" s="4"/>
    </row>
    <row r="17201" spans="2:14">
      <c r="B17201" s="59" t="s">
        <v>29918</v>
      </c>
      <c r="C17201" s="7" t="s">
        <v>29918</v>
      </c>
      <c r="I17201" s="64"/>
      <c r="J17201" s="65"/>
      <c r="K17201" s="10"/>
      <c r="L17201" s="21">
        <v>862.1936781609196</v>
      </c>
      <c r="M17201" s="68"/>
      <c r="N17201" s="4"/>
    </row>
    <row r="17202" spans="2:14">
      <c r="B17202" s="59" t="s">
        <v>29919</v>
      </c>
      <c r="C17202" s="7" t="s">
        <v>29919</v>
      </c>
      <c r="I17202" s="64"/>
      <c r="J17202" s="65"/>
      <c r="K17202" s="10"/>
      <c r="L17202" s="21">
        <v>912.94080459770123</v>
      </c>
      <c r="M17202" s="68"/>
      <c r="N17202" s="4"/>
    </row>
    <row r="17203" spans="2:14">
      <c r="B17203" s="59" t="s">
        <v>29920</v>
      </c>
      <c r="C17203" s="7" t="s">
        <v>29920</v>
      </c>
      <c r="I17203" s="64"/>
      <c r="J17203" s="65"/>
      <c r="K17203" s="10"/>
      <c r="L17203" s="21">
        <v>276.57183908045977</v>
      </c>
      <c r="M17203" s="68"/>
      <c r="N17203" s="4"/>
    </row>
    <row r="17204" spans="2:14">
      <c r="B17204" s="59" t="s">
        <v>29921</v>
      </c>
      <c r="C17204" s="7" t="s">
        <v>29921</v>
      </c>
      <c r="I17204" s="64"/>
      <c r="J17204" s="65"/>
      <c r="K17204" s="10"/>
      <c r="L17204" s="21">
        <v>255.76551724137931</v>
      </c>
      <c r="M17204" s="68"/>
      <c r="N17204" s="4"/>
    </row>
    <row r="17205" spans="2:14">
      <c r="B17205" s="59" t="s">
        <v>29922</v>
      </c>
      <c r="C17205" s="7" t="s">
        <v>29922</v>
      </c>
      <c r="I17205" s="64"/>
      <c r="J17205" s="65"/>
      <c r="K17205" s="10"/>
      <c r="L17205" s="21">
        <v>258.30287356321838</v>
      </c>
      <c r="M17205" s="68"/>
      <c r="N17205" s="4"/>
    </row>
    <row r="17206" spans="2:14">
      <c r="B17206" s="59" t="s">
        <v>29923</v>
      </c>
      <c r="C17206" s="7" t="s">
        <v>29923</v>
      </c>
      <c r="I17206" s="64"/>
      <c r="J17206" s="65"/>
      <c r="K17206" s="10"/>
      <c r="L17206" s="21">
        <v>322.75172413793103</v>
      </c>
      <c r="M17206" s="68"/>
      <c r="N17206" s="4"/>
    </row>
    <row r="17207" spans="2:14">
      <c r="B17207" s="59" t="s">
        <v>29924</v>
      </c>
      <c r="C17207" s="7" t="s">
        <v>29924</v>
      </c>
      <c r="I17207" s="64"/>
      <c r="J17207" s="65"/>
      <c r="K17207" s="10"/>
      <c r="L17207" s="21">
        <v>327.31896551724134</v>
      </c>
      <c r="M17207" s="68"/>
      <c r="N17207" s="4"/>
    </row>
    <row r="17208" spans="2:14">
      <c r="B17208" s="59" t="s">
        <v>29925</v>
      </c>
      <c r="C17208" s="7" t="s">
        <v>29925</v>
      </c>
      <c r="I17208" s="64"/>
      <c r="J17208" s="65"/>
      <c r="K17208" s="10"/>
      <c r="L17208" s="21">
        <v>437.94770114942531</v>
      </c>
      <c r="M17208" s="68"/>
      <c r="N17208" s="4"/>
    </row>
    <row r="17209" spans="2:14">
      <c r="B17209" s="59" t="s">
        <v>29926</v>
      </c>
      <c r="C17209" s="7" t="s">
        <v>29926</v>
      </c>
      <c r="I17209" s="64"/>
      <c r="J17209" s="65"/>
      <c r="K17209" s="10"/>
      <c r="L17209" s="21">
        <v>581.05459770114942</v>
      </c>
      <c r="M17209" s="68"/>
      <c r="N17209" s="4"/>
    </row>
    <row r="17210" spans="2:14">
      <c r="B17210" s="59" t="s">
        <v>29927</v>
      </c>
      <c r="C17210" s="7" t="s">
        <v>29927</v>
      </c>
      <c r="I17210" s="64"/>
      <c r="J17210" s="65"/>
      <c r="K17210" s="10"/>
      <c r="L17210" s="21">
        <v>318.18448275862067</v>
      </c>
      <c r="M17210" s="68"/>
      <c r="N17210" s="4"/>
    </row>
    <row r="17211" spans="2:14">
      <c r="B17211" s="59" t="s">
        <v>29928</v>
      </c>
      <c r="C17211" s="7" t="s">
        <v>29928</v>
      </c>
      <c r="I17211" s="64"/>
      <c r="J17211" s="65"/>
      <c r="K17211" s="10"/>
      <c r="L17211" s="21">
        <v>325.28908045977016</v>
      </c>
      <c r="M17211" s="68"/>
      <c r="N17211" s="4"/>
    </row>
    <row r="17212" spans="2:14">
      <c r="B17212" s="59" t="s">
        <v>29929</v>
      </c>
      <c r="C17212" s="7" t="s">
        <v>29929</v>
      </c>
      <c r="I17212" s="64"/>
      <c r="J17212" s="65"/>
      <c r="K17212" s="10"/>
      <c r="L17212" s="21">
        <v>311.07988505747124</v>
      </c>
      <c r="M17212" s="68"/>
      <c r="N17212" s="4"/>
    </row>
    <row r="17213" spans="2:14">
      <c r="B17213" s="59" t="s">
        <v>29930</v>
      </c>
      <c r="C17213" s="7" t="s">
        <v>29930</v>
      </c>
      <c r="I17213" s="64"/>
      <c r="J17213" s="65"/>
      <c r="K17213" s="10"/>
      <c r="L17213" s="21">
        <v>451.64942528735634</v>
      </c>
      <c r="M17213" s="68"/>
      <c r="N17213" s="4"/>
    </row>
    <row r="17214" spans="2:14">
      <c r="B17214" s="59" t="s">
        <v>29931</v>
      </c>
      <c r="C17214" s="7" t="s">
        <v>29931</v>
      </c>
      <c r="I17214" s="64"/>
      <c r="J17214" s="65"/>
      <c r="K17214" s="10"/>
      <c r="L17214" s="21">
        <v>596.78620689655168</v>
      </c>
      <c r="M17214" s="68"/>
      <c r="N17214" s="4"/>
    </row>
    <row r="17215" spans="2:14">
      <c r="B17215" s="59" t="s">
        <v>29932</v>
      </c>
      <c r="C17215" s="7" t="s">
        <v>29932</v>
      </c>
      <c r="I17215" s="64"/>
      <c r="J17215" s="65"/>
      <c r="K17215" s="10"/>
      <c r="L17215" s="21">
        <v>726.19137931034493</v>
      </c>
      <c r="M17215" s="68"/>
      <c r="N17215" s="4"/>
    </row>
    <row r="17216" spans="2:14">
      <c r="B17216" s="59" t="s">
        <v>29933</v>
      </c>
      <c r="C17216" s="7" t="s">
        <v>29933</v>
      </c>
      <c r="I17216" s="64"/>
      <c r="J17216" s="65"/>
      <c r="K17216" s="10"/>
      <c r="L17216" s="21">
        <v>336.45344827586206</v>
      </c>
      <c r="M17216" s="68"/>
      <c r="N17216" s="4"/>
    </row>
    <row r="17217" spans="2:14">
      <c r="B17217" s="59" t="s">
        <v>29934</v>
      </c>
      <c r="C17217" s="7" t="s">
        <v>29934</v>
      </c>
      <c r="I17217" s="64"/>
      <c r="J17217" s="65"/>
      <c r="K17217" s="10"/>
      <c r="L17217" s="21">
        <v>525.74022988505749</v>
      </c>
      <c r="M17217" s="68"/>
      <c r="N17217" s="4"/>
    </row>
    <row r="17218" spans="2:14">
      <c r="B17218" s="59" t="s">
        <v>29935</v>
      </c>
      <c r="C17218" s="7" t="s">
        <v>29935</v>
      </c>
      <c r="I17218" s="64"/>
      <c r="J17218" s="65"/>
      <c r="K17218" s="10"/>
      <c r="L17218" s="21">
        <v>661.74252873563216</v>
      </c>
      <c r="M17218" s="68"/>
      <c r="N17218" s="4"/>
    </row>
    <row r="17219" spans="2:14">
      <c r="B17219" s="59" t="s">
        <v>29936</v>
      </c>
      <c r="C17219" s="7" t="s">
        <v>29936</v>
      </c>
      <c r="I17219" s="64"/>
      <c r="J17219" s="65"/>
      <c r="K17219" s="10"/>
      <c r="L17219" s="21">
        <v>467.88850574712643</v>
      </c>
      <c r="M17219" s="68"/>
      <c r="N17219" s="4"/>
    </row>
    <row r="17220" spans="2:14">
      <c r="B17220" s="59" t="s">
        <v>29937</v>
      </c>
      <c r="C17220" s="7" t="s">
        <v>29937</v>
      </c>
      <c r="I17220" s="64"/>
      <c r="J17220" s="65"/>
      <c r="K17220" s="10"/>
      <c r="L17220" s="21">
        <v>573.95000000000005</v>
      </c>
      <c r="M17220" s="68"/>
      <c r="N17220" s="4"/>
    </row>
    <row r="17221" spans="2:14">
      <c r="B17221" s="59" t="s">
        <v>29938</v>
      </c>
      <c r="C17221" s="7" t="s">
        <v>29938</v>
      </c>
      <c r="I17221" s="64"/>
      <c r="J17221" s="65"/>
      <c r="K17221" s="10"/>
      <c r="L17221" s="21">
        <v>569.38275862068963</v>
      </c>
      <c r="M17221" s="68"/>
      <c r="N17221" s="4"/>
    </row>
    <row r="17222" spans="2:14">
      <c r="B17222" s="59" t="s">
        <v>29939</v>
      </c>
      <c r="C17222" s="7" t="s">
        <v>29939</v>
      </c>
      <c r="I17222" s="64"/>
      <c r="J17222" s="65"/>
      <c r="K17222" s="10"/>
      <c r="L17222" s="21">
        <v>877.92528735632175</v>
      </c>
      <c r="M17222" s="68"/>
      <c r="N17222" s="4"/>
    </row>
    <row r="17223" spans="2:14">
      <c r="B17223" s="59" t="s">
        <v>29940</v>
      </c>
      <c r="C17223" s="7" t="s">
        <v>29940</v>
      </c>
      <c r="I17223" s="64"/>
      <c r="J17223" s="65"/>
      <c r="K17223" s="10"/>
      <c r="L17223" s="21">
        <v>1189.0051724137932</v>
      </c>
      <c r="M17223" s="68"/>
      <c r="N17223" s="4"/>
    </row>
    <row r="17224" spans="2:14">
      <c r="B17224" s="59" t="s">
        <v>29941</v>
      </c>
      <c r="C17224" s="7" t="s">
        <v>29941</v>
      </c>
      <c r="I17224" s="64"/>
      <c r="J17224" s="65"/>
      <c r="K17224" s="10"/>
      <c r="L17224" s="21">
        <v>585.62183908045972</v>
      </c>
      <c r="M17224" s="68"/>
      <c r="N17224" s="4"/>
    </row>
    <row r="17225" spans="2:14">
      <c r="B17225" s="59" t="s">
        <v>29942</v>
      </c>
      <c r="C17225" s="7" t="s">
        <v>29942</v>
      </c>
      <c r="I17225" s="64"/>
      <c r="J17225" s="65"/>
      <c r="K17225" s="10"/>
      <c r="L17225" s="21">
        <v>666.30977011494247</v>
      </c>
      <c r="M17225" s="68"/>
      <c r="N17225" s="4"/>
    </row>
    <row r="17226" spans="2:14">
      <c r="B17226" s="59" t="s">
        <v>29943</v>
      </c>
      <c r="C17226" s="7" t="s">
        <v>29943</v>
      </c>
      <c r="I17226" s="64"/>
      <c r="J17226" s="65"/>
      <c r="K17226" s="10"/>
      <c r="L17226" s="21">
        <v>746.99770114942532</v>
      </c>
      <c r="M17226" s="68"/>
      <c r="N17226" s="4"/>
    </row>
    <row r="17227" spans="2:14">
      <c r="B17227" s="59" t="s">
        <v>29944</v>
      </c>
      <c r="C17227" s="7" t="s">
        <v>29944</v>
      </c>
      <c r="I17227" s="64"/>
      <c r="J17227" s="65"/>
      <c r="K17227" s="10"/>
      <c r="L17227" s="21">
        <v>829.7155172413793</v>
      </c>
      <c r="M17227" s="68"/>
      <c r="N17227" s="4"/>
    </row>
    <row r="17228" spans="2:14">
      <c r="B17228" s="59" t="s">
        <v>29945</v>
      </c>
      <c r="C17228" s="7" t="s">
        <v>29945</v>
      </c>
      <c r="I17228" s="64"/>
      <c r="J17228" s="65"/>
      <c r="K17228" s="10"/>
      <c r="L17228" s="21">
        <v>907.86609195402309</v>
      </c>
      <c r="M17228" s="68"/>
      <c r="N17228" s="4"/>
    </row>
    <row r="17229" spans="2:14">
      <c r="B17229" s="59" t="s">
        <v>29946</v>
      </c>
      <c r="C17229" s="7" t="s">
        <v>29946</v>
      </c>
      <c r="I17229" s="64"/>
      <c r="J17229" s="65"/>
      <c r="K17229" s="10"/>
      <c r="L17229" s="21">
        <v>967.74770114942532</v>
      </c>
      <c r="M17229" s="68"/>
      <c r="N17229" s="4"/>
    </row>
    <row r="17230" spans="2:14">
      <c r="B17230" s="59" t="s">
        <v>29947</v>
      </c>
      <c r="C17230" s="7" t="s">
        <v>29947</v>
      </c>
      <c r="I17230" s="64"/>
      <c r="J17230" s="65"/>
      <c r="K17230" s="10"/>
      <c r="L17230" s="21">
        <v>318.18448275862067</v>
      </c>
      <c r="M17230" s="68"/>
      <c r="N17230" s="4"/>
    </row>
    <row r="17231" spans="2:14">
      <c r="B17231" s="59" t="s">
        <v>29948</v>
      </c>
      <c r="C17231" s="7" t="s">
        <v>29948</v>
      </c>
      <c r="I17231" s="64"/>
      <c r="J17231" s="65"/>
      <c r="K17231" s="10"/>
      <c r="L17231" s="21">
        <v>327.31896551724134</v>
      </c>
      <c r="M17231" s="68"/>
      <c r="N17231" s="4"/>
    </row>
    <row r="17232" spans="2:14">
      <c r="B17232" s="59" t="s">
        <v>29949</v>
      </c>
      <c r="C17232" s="7" t="s">
        <v>29949</v>
      </c>
      <c r="I17232" s="64"/>
      <c r="J17232" s="65"/>
      <c r="K17232" s="10"/>
      <c r="L17232" s="21">
        <v>322.75172413793103</v>
      </c>
      <c r="M17232" s="68"/>
      <c r="N17232" s="4"/>
    </row>
    <row r="17233" spans="2:14">
      <c r="B17233" s="59" t="s">
        <v>29950</v>
      </c>
      <c r="C17233" s="7" t="s">
        <v>29950</v>
      </c>
      <c r="I17233" s="64"/>
      <c r="J17233" s="65"/>
      <c r="K17233" s="10"/>
      <c r="L17233" s="21">
        <v>331.8862068965517</v>
      </c>
      <c r="M17233" s="68"/>
      <c r="N17233" s="4"/>
    </row>
    <row r="17234" spans="2:14">
      <c r="B17234" s="59" t="s">
        <v>29951</v>
      </c>
      <c r="C17234" s="7" t="s">
        <v>29951</v>
      </c>
      <c r="I17234" s="64"/>
      <c r="J17234" s="65"/>
      <c r="K17234" s="10"/>
      <c r="L17234" s="21">
        <v>306.51264367816094</v>
      </c>
      <c r="M17234" s="68"/>
      <c r="N17234" s="4"/>
    </row>
    <row r="17235" spans="2:14">
      <c r="B17235" s="59" t="s">
        <v>29952</v>
      </c>
      <c r="C17235" s="7" t="s">
        <v>29952</v>
      </c>
      <c r="I17235" s="64"/>
      <c r="J17235" s="65"/>
      <c r="K17235" s="10"/>
      <c r="L17235" s="21">
        <v>297.37816091954022</v>
      </c>
      <c r="M17235" s="68"/>
      <c r="N17235" s="4"/>
    </row>
    <row r="17236" spans="2:14">
      <c r="B17236" s="59" t="s">
        <v>29953</v>
      </c>
      <c r="C17236" s="7" t="s">
        <v>29953</v>
      </c>
      <c r="I17236" s="64"/>
      <c r="J17236" s="65"/>
      <c r="K17236" s="10"/>
      <c r="L17236" s="21">
        <v>440.48505747126433</v>
      </c>
      <c r="M17236" s="68"/>
      <c r="N17236" s="4"/>
    </row>
    <row r="17237" spans="2:14">
      <c r="B17237" s="59" t="s">
        <v>29954</v>
      </c>
      <c r="C17237" s="7" t="s">
        <v>29954</v>
      </c>
      <c r="I17237" s="64"/>
      <c r="J17237" s="65"/>
      <c r="K17237" s="10"/>
      <c r="L17237" s="21">
        <v>645.50344827586207</v>
      </c>
      <c r="M17237" s="68"/>
      <c r="N17237" s="4"/>
    </row>
    <row r="17238" spans="2:14">
      <c r="B17238" s="59" t="s">
        <v>29955</v>
      </c>
      <c r="C17238" s="7" t="s">
        <v>29955</v>
      </c>
      <c r="I17238" s="64"/>
      <c r="J17238" s="65"/>
      <c r="K17238" s="10"/>
      <c r="L17238" s="21">
        <v>954.04597701149419</v>
      </c>
      <c r="M17238" s="68"/>
      <c r="N17238" s="4"/>
    </row>
    <row r="17239" spans="2:14">
      <c r="B17239" s="59" t="s">
        <v>29956</v>
      </c>
      <c r="C17239" s="7" t="s">
        <v>29956</v>
      </c>
      <c r="I17239" s="64"/>
      <c r="J17239" s="65"/>
      <c r="K17239" s="10"/>
      <c r="L17239" s="21">
        <v>615.56264367816084</v>
      </c>
      <c r="M17239" s="68"/>
      <c r="N17239" s="4"/>
    </row>
    <row r="17240" spans="2:14">
      <c r="B17240" s="59" t="s">
        <v>29957</v>
      </c>
      <c r="C17240" s="7" t="s">
        <v>29957</v>
      </c>
      <c r="I17240" s="64"/>
      <c r="J17240" s="65"/>
      <c r="K17240" s="10"/>
      <c r="L17240" s="21">
        <v>465.8586206896552</v>
      </c>
      <c r="M17240" s="68"/>
      <c r="N17240" s="4"/>
    </row>
    <row r="17241" spans="2:14">
      <c r="B17241" s="59" t="s">
        <v>29958</v>
      </c>
      <c r="C17241" s="7" t="s">
        <v>29958</v>
      </c>
      <c r="I17241" s="64"/>
      <c r="J17241" s="65"/>
      <c r="K17241" s="10"/>
      <c r="L17241" s="21">
        <v>412.5741379310345</v>
      </c>
      <c r="M17241" s="68"/>
      <c r="N17241" s="4"/>
    </row>
    <row r="17242" spans="2:14">
      <c r="B17242" s="59" t="s">
        <v>38356</v>
      </c>
      <c r="C17242" s="7" t="s">
        <v>40538</v>
      </c>
      <c r="I17242" s="64"/>
      <c r="J17242" s="65"/>
      <c r="K17242" s="10"/>
      <c r="L17242" s="21">
        <v>603.89080459770116</v>
      </c>
      <c r="M17242" s="68"/>
      <c r="N17242" s="4"/>
    </row>
    <row r="17243" spans="2:14">
      <c r="B17243" s="59" t="s">
        <v>29959</v>
      </c>
      <c r="C17243" s="7" t="s">
        <v>29959</v>
      </c>
      <c r="I17243" s="64"/>
      <c r="J17243" s="65"/>
      <c r="K17243" s="10"/>
      <c r="L17243" s="21">
        <v>778.96839080459768</v>
      </c>
      <c r="M17243" s="68"/>
      <c r="N17243" s="4"/>
    </row>
    <row r="17244" spans="2:14">
      <c r="B17244" s="59" t="s">
        <v>38357</v>
      </c>
      <c r="C17244" s="7" t="s">
        <v>40539</v>
      </c>
      <c r="I17244" s="64"/>
      <c r="J17244" s="65"/>
      <c r="K17244" s="10"/>
      <c r="L17244" s="21">
        <v>536.90459770114944</v>
      </c>
      <c r="M17244" s="68"/>
      <c r="N17244" s="4"/>
    </row>
    <row r="17245" spans="2:14">
      <c r="B17245" s="59" t="s">
        <v>29960</v>
      </c>
      <c r="C17245" s="7" t="s">
        <v>29960</v>
      </c>
      <c r="I17245" s="64"/>
      <c r="J17245" s="65"/>
      <c r="K17245" s="10"/>
      <c r="L17245" s="21">
        <v>806.87931034482756</v>
      </c>
      <c r="M17245" s="68"/>
      <c r="N17245" s="4"/>
    </row>
    <row r="17246" spans="2:14">
      <c r="B17246" s="59" t="s">
        <v>38358</v>
      </c>
      <c r="C17246" s="7" t="s">
        <v>40540</v>
      </c>
      <c r="I17246" s="64"/>
      <c r="J17246" s="65"/>
      <c r="K17246" s="10"/>
      <c r="L17246" s="21">
        <v>993.12126436781602</v>
      </c>
      <c r="M17246" s="68"/>
      <c r="N17246" s="4"/>
    </row>
    <row r="17247" spans="2:14">
      <c r="B17247" s="59" t="s">
        <v>29961</v>
      </c>
      <c r="C17247" s="7" t="s">
        <v>29961</v>
      </c>
      <c r="I17247" s="64"/>
      <c r="J17247" s="65"/>
      <c r="K17247" s="10"/>
      <c r="L17247" s="21">
        <v>1308.7683908045979</v>
      </c>
      <c r="M17247" s="68"/>
      <c r="N17247" s="4"/>
    </row>
    <row r="17248" spans="2:14">
      <c r="B17248" s="59" t="s">
        <v>29962</v>
      </c>
      <c r="C17248" s="7" t="s">
        <v>29962</v>
      </c>
      <c r="I17248" s="64"/>
      <c r="J17248" s="65"/>
      <c r="K17248" s="10"/>
      <c r="L17248" s="21">
        <v>1613.2511494252874</v>
      </c>
      <c r="M17248" s="68"/>
      <c r="N17248" s="4"/>
    </row>
    <row r="17249" spans="2:14">
      <c r="B17249" s="59" t="s">
        <v>29963</v>
      </c>
      <c r="C17249" s="7" t="s">
        <v>29963</v>
      </c>
      <c r="I17249" s="64"/>
      <c r="J17249" s="65"/>
      <c r="K17249" s="10"/>
      <c r="L17249" s="21">
        <v>753.59482758620697</v>
      </c>
      <c r="M17249" s="68"/>
      <c r="N17249" s="4"/>
    </row>
    <row r="17250" spans="2:14">
      <c r="B17250" s="59" t="s">
        <v>29964</v>
      </c>
      <c r="C17250" s="7" t="s">
        <v>29964</v>
      </c>
      <c r="I17250" s="64"/>
      <c r="J17250" s="65"/>
      <c r="K17250" s="10"/>
      <c r="L17250" s="21">
        <v>813.47643678160921</v>
      </c>
      <c r="M17250" s="68"/>
      <c r="N17250" s="4"/>
    </row>
    <row r="17251" spans="2:14">
      <c r="B17251" s="59" t="s">
        <v>29965</v>
      </c>
      <c r="C17251" s="7" t="s">
        <v>29965</v>
      </c>
      <c r="I17251" s="64"/>
      <c r="J17251" s="65"/>
      <c r="K17251" s="10"/>
      <c r="L17251" s="21">
        <v>811.44655172413786</v>
      </c>
      <c r="M17251" s="68"/>
      <c r="N17251" s="4"/>
    </row>
    <row r="17252" spans="2:14">
      <c r="B17252" s="59" t="s">
        <v>29966</v>
      </c>
      <c r="C17252" s="7" t="s">
        <v>29966</v>
      </c>
      <c r="I17252" s="64"/>
      <c r="J17252" s="65"/>
      <c r="K17252" s="10"/>
      <c r="L17252" s="21">
        <v>342.03563218390809</v>
      </c>
      <c r="M17252" s="68"/>
      <c r="N17252" s="4"/>
    </row>
    <row r="17253" spans="2:14">
      <c r="B17253" s="59" t="s">
        <v>29967</v>
      </c>
      <c r="C17253" s="7" t="s">
        <v>29967</v>
      </c>
      <c r="I17253" s="64"/>
      <c r="J17253" s="65"/>
      <c r="K17253" s="10"/>
      <c r="L17253" s="21">
        <v>488.69482758620688</v>
      </c>
      <c r="M17253" s="68"/>
      <c r="N17253" s="4"/>
    </row>
    <row r="17254" spans="2:14">
      <c r="B17254" s="59" t="s">
        <v>29968</v>
      </c>
      <c r="C17254" s="7" t="s">
        <v>29968</v>
      </c>
      <c r="I17254" s="64"/>
      <c r="J17254" s="65"/>
      <c r="K17254" s="10"/>
      <c r="L17254" s="21">
        <v>265.40747126436781</v>
      </c>
      <c r="M17254" s="68"/>
      <c r="N17254" s="4"/>
    </row>
    <row r="17255" spans="2:14">
      <c r="B17255" s="59" t="s">
        <v>38359</v>
      </c>
      <c r="C17255" s="7" t="s">
        <v>40541</v>
      </c>
      <c r="I17255" s="64"/>
      <c r="J17255" s="65"/>
      <c r="K17255" s="10"/>
      <c r="L17255" s="21">
        <v>260.84022988505751</v>
      </c>
      <c r="M17255" s="68"/>
      <c r="N17255" s="4"/>
    </row>
    <row r="17256" spans="2:14">
      <c r="B17256" s="59" t="s">
        <v>29969</v>
      </c>
      <c r="C17256" s="7" t="s">
        <v>29969</v>
      </c>
      <c r="I17256" s="64"/>
      <c r="J17256" s="65"/>
      <c r="K17256" s="10"/>
      <c r="L17256" s="21">
        <v>253.73563218390805</v>
      </c>
      <c r="M17256" s="68"/>
      <c r="N17256" s="4"/>
    </row>
    <row r="17257" spans="2:14">
      <c r="B17257" s="59" t="s">
        <v>29970</v>
      </c>
      <c r="C17257" s="7" t="s">
        <v>29970</v>
      </c>
      <c r="I17257" s="64"/>
      <c r="J17257" s="65"/>
      <c r="K17257" s="10"/>
      <c r="L17257" s="21">
        <v>258.30287356321838</v>
      </c>
      <c r="M17257" s="68"/>
      <c r="N17257" s="4"/>
    </row>
    <row r="17258" spans="2:14">
      <c r="B17258" s="59" t="s">
        <v>29971</v>
      </c>
      <c r="C17258" s="7" t="s">
        <v>29971</v>
      </c>
      <c r="I17258" s="64"/>
      <c r="J17258" s="65"/>
      <c r="K17258" s="10"/>
      <c r="L17258" s="21">
        <v>341.02068965517242</v>
      </c>
      <c r="M17258" s="68"/>
      <c r="N17258" s="4"/>
    </row>
    <row r="17259" spans="2:14">
      <c r="B17259" s="59" t="s">
        <v>38360</v>
      </c>
      <c r="C17259" s="7" t="s">
        <v>40542</v>
      </c>
      <c r="I17259" s="64"/>
      <c r="J17259" s="65"/>
      <c r="K17259" s="10"/>
      <c r="L17259" s="21">
        <v>348.12528735632185</v>
      </c>
      <c r="M17259" s="68"/>
      <c r="N17259" s="4"/>
    </row>
    <row r="17260" spans="2:14">
      <c r="B17260" s="59" t="s">
        <v>29972</v>
      </c>
      <c r="C17260" s="7" t="s">
        <v>29972</v>
      </c>
      <c r="I17260" s="64"/>
      <c r="J17260" s="65"/>
      <c r="K17260" s="10"/>
      <c r="L17260" s="21">
        <v>325.28908045977016</v>
      </c>
      <c r="M17260" s="68"/>
      <c r="N17260" s="4"/>
    </row>
    <row r="17261" spans="2:14">
      <c r="B17261" s="59" t="s">
        <v>29973</v>
      </c>
      <c r="C17261" s="7" t="s">
        <v>29973</v>
      </c>
      <c r="I17261" s="64"/>
      <c r="J17261" s="65"/>
      <c r="K17261" s="10"/>
      <c r="L17261" s="21">
        <v>325.28908045977016</v>
      </c>
      <c r="M17261" s="68"/>
      <c r="N17261" s="4"/>
    </row>
    <row r="17262" spans="2:14">
      <c r="B17262" s="59" t="s">
        <v>29974</v>
      </c>
      <c r="C17262" s="7" t="s">
        <v>29974</v>
      </c>
      <c r="I17262" s="64"/>
      <c r="J17262" s="65"/>
      <c r="K17262" s="10"/>
      <c r="L17262" s="21">
        <v>705.38505747126442</v>
      </c>
      <c r="M17262" s="68"/>
      <c r="N17262" s="4"/>
    </row>
    <row r="17263" spans="2:14">
      <c r="B17263" s="59" t="s">
        <v>29975</v>
      </c>
      <c r="C17263" s="7" t="s">
        <v>29975</v>
      </c>
      <c r="I17263" s="64"/>
      <c r="J17263" s="65"/>
      <c r="K17263" s="10"/>
      <c r="L17263" s="21">
        <v>481.59022988505745</v>
      </c>
      <c r="M17263" s="68"/>
      <c r="N17263" s="4"/>
    </row>
    <row r="17264" spans="2:14">
      <c r="B17264" s="59" t="s">
        <v>29976</v>
      </c>
      <c r="C17264" s="7" t="s">
        <v>29976</v>
      </c>
      <c r="I17264" s="64"/>
      <c r="J17264" s="65"/>
      <c r="K17264" s="10"/>
      <c r="L17264" s="21">
        <v>463.32126436781607</v>
      </c>
      <c r="M17264" s="68"/>
      <c r="N17264" s="4"/>
    </row>
    <row r="17265" spans="2:14">
      <c r="B17265" s="59" t="s">
        <v>29977</v>
      </c>
      <c r="C17265" s="7" t="s">
        <v>29977</v>
      </c>
      <c r="I17265" s="64"/>
      <c r="J17265" s="65"/>
      <c r="K17265" s="10"/>
      <c r="L17265" s="21">
        <v>454.18678160919541</v>
      </c>
      <c r="M17265" s="68"/>
      <c r="N17265" s="4"/>
    </row>
    <row r="17266" spans="2:14">
      <c r="B17266" s="59" t="s">
        <v>29978</v>
      </c>
      <c r="C17266" s="7" t="s">
        <v>29978</v>
      </c>
      <c r="I17266" s="64"/>
      <c r="J17266" s="65"/>
      <c r="K17266" s="10"/>
      <c r="L17266" s="21">
        <v>461.29137931034484</v>
      </c>
      <c r="M17266" s="68"/>
      <c r="N17266" s="4"/>
    </row>
    <row r="17267" spans="2:14">
      <c r="B17267" s="59" t="s">
        <v>29979</v>
      </c>
      <c r="C17267" s="7" t="s">
        <v>29979</v>
      </c>
      <c r="I17267" s="64"/>
      <c r="J17267" s="65"/>
      <c r="K17267" s="10"/>
      <c r="L17267" s="21">
        <v>615.56264367816084</v>
      </c>
      <c r="M17267" s="68"/>
      <c r="N17267" s="4"/>
    </row>
    <row r="17268" spans="2:14">
      <c r="B17268" s="59" t="s">
        <v>29980</v>
      </c>
      <c r="C17268" s="7" t="s">
        <v>29980</v>
      </c>
      <c r="I17268" s="64"/>
      <c r="J17268" s="65"/>
      <c r="K17268" s="10"/>
      <c r="L17268" s="21">
        <v>608.45804597701158</v>
      </c>
      <c r="M17268" s="68"/>
      <c r="N17268" s="4"/>
    </row>
    <row r="17269" spans="2:14">
      <c r="B17269" s="59" t="s">
        <v>29981</v>
      </c>
      <c r="C17269" s="7" t="s">
        <v>29981</v>
      </c>
      <c r="I17269" s="64"/>
      <c r="J17269" s="65"/>
      <c r="K17269" s="10"/>
      <c r="L17269" s="21">
        <v>581.05459770114942</v>
      </c>
      <c r="M17269" s="68"/>
      <c r="N17269" s="4"/>
    </row>
    <row r="17270" spans="2:14">
      <c r="B17270" s="59" t="s">
        <v>29982</v>
      </c>
      <c r="C17270" s="7" t="s">
        <v>29982</v>
      </c>
      <c r="I17270" s="64"/>
      <c r="J17270" s="65"/>
      <c r="K17270" s="10"/>
      <c r="L17270" s="21">
        <v>573.95000000000005</v>
      </c>
      <c r="M17270" s="68"/>
      <c r="N17270" s="4"/>
    </row>
    <row r="17271" spans="2:14">
      <c r="B17271" s="59" t="s">
        <v>29983</v>
      </c>
      <c r="C17271" s="7" t="s">
        <v>29983</v>
      </c>
      <c r="I17271" s="64"/>
      <c r="J17271" s="65"/>
      <c r="K17271" s="10"/>
      <c r="L17271" s="21">
        <v>465.8586206896552</v>
      </c>
      <c r="M17271" s="68"/>
      <c r="N17271" s="4"/>
    </row>
    <row r="17272" spans="2:14">
      <c r="B17272" s="59" t="s">
        <v>29984</v>
      </c>
      <c r="C17272" s="7" t="s">
        <v>29984</v>
      </c>
      <c r="I17272" s="64"/>
      <c r="J17272" s="65"/>
      <c r="K17272" s="10"/>
      <c r="L17272" s="21">
        <v>573.95000000000005</v>
      </c>
      <c r="M17272" s="68"/>
      <c r="N17272" s="4"/>
    </row>
    <row r="17273" spans="2:14">
      <c r="B17273" s="59" t="s">
        <v>29985</v>
      </c>
      <c r="C17273" s="7" t="s">
        <v>29985</v>
      </c>
      <c r="I17273" s="64"/>
      <c r="J17273" s="65"/>
      <c r="K17273" s="10"/>
      <c r="L17273" s="21">
        <v>672.90689655172412</v>
      </c>
      <c r="M17273" s="68"/>
      <c r="N17273" s="4"/>
    </row>
    <row r="17274" spans="2:14">
      <c r="B17274" s="59" t="s">
        <v>29986</v>
      </c>
      <c r="C17274" s="7" t="s">
        <v>29986</v>
      </c>
      <c r="I17274" s="64"/>
      <c r="J17274" s="65"/>
      <c r="K17274" s="10"/>
      <c r="L17274" s="21">
        <v>700.817816091954</v>
      </c>
      <c r="M17274" s="68"/>
      <c r="N17274" s="4"/>
    </row>
    <row r="17275" spans="2:14">
      <c r="B17275" s="59" t="s">
        <v>29987</v>
      </c>
      <c r="C17275" s="7" t="s">
        <v>29987</v>
      </c>
      <c r="I17275" s="64"/>
      <c r="J17275" s="65"/>
      <c r="K17275" s="10"/>
      <c r="L17275" s="21">
        <v>283.6764367816092</v>
      </c>
      <c r="M17275" s="68"/>
      <c r="N17275" s="4"/>
    </row>
    <row r="17276" spans="2:14">
      <c r="B17276" s="59" t="s">
        <v>29988</v>
      </c>
      <c r="C17276" s="7" t="s">
        <v>29988</v>
      </c>
      <c r="I17276" s="64"/>
      <c r="J17276" s="65"/>
      <c r="K17276" s="10"/>
      <c r="L17276" s="21">
        <v>288.24367816091956</v>
      </c>
      <c r="M17276" s="68"/>
      <c r="N17276" s="4"/>
    </row>
    <row r="17277" spans="2:14">
      <c r="B17277" s="59" t="s">
        <v>29989</v>
      </c>
      <c r="C17277" s="7" t="s">
        <v>29989</v>
      </c>
      <c r="I17277" s="64"/>
      <c r="J17277" s="65"/>
      <c r="K17277" s="10"/>
      <c r="L17277" s="21">
        <v>357.25977011494257</v>
      </c>
      <c r="M17277" s="68"/>
      <c r="N17277" s="4"/>
    </row>
    <row r="17278" spans="2:14">
      <c r="B17278" s="59" t="s">
        <v>29990</v>
      </c>
      <c r="C17278" s="7" t="s">
        <v>29990</v>
      </c>
      <c r="I17278" s="64"/>
      <c r="J17278" s="65"/>
      <c r="K17278" s="10"/>
      <c r="L17278" s="21">
        <v>343.55804597701155</v>
      </c>
      <c r="M17278" s="68"/>
      <c r="N17278" s="4"/>
    </row>
    <row r="17279" spans="2:14">
      <c r="B17279" s="59" t="s">
        <v>29991</v>
      </c>
      <c r="C17279" s="7" t="s">
        <v>29991</v>
      </c>
      <c r="I17279" s="64"/>
      <c r="J17279" s="65"/>
      <c r="K17279" s="10"/>
      <c r="L17279" s="21">
        <v>493.26206896551724</v>
      </c>
      <c r="M17279" s="68"/>
      <c r="N17279" s="4"/>
    </row>
    <row r="17280" spans="2:14">
      <c r="B17280" s="59" t="s">
        <v>29992</v>
      </c>
      <c r="C17280" s="7" t="s">
        <v>29992</v>
      </c>
      <c r="I17280" s="64"/>
      <c r="J17280" s="65"/>
      <c r="K17280" s="10"/>
      <c r="L17280" s="21">
        <v>562.27816091954026</v>
      </c>
      <c r="M17280" s="68"/>
      <c r="N17280" s="4"/>
    </row>
    <row r="17281" spans="2:14">
      <c r="B17281" s="59" t="s">
        <v>29993</v>
      </c>
      <c r="C17281" s="7" t="s">
        <v>29993</v>
      </c>
      <c r="I17281" s="64"/>
      <c r="J17281" s="65"/>
      <c r="K17281" s="10"/>
      <c r="L17281" s="21">
        <v>640.93620689655177</v>
      </c>
      <c r="M17281" s="68"/>
      <c r="N17281" s="4"/>
    </row>
    <row r="17282" spans="2:14">
      <c r="B17282" s="59" t="s">
        <v>38361</v>
      </c>
      <c r="C17282" s="7" t="s">
        <v>40543</v>
      </c>
      <c r="I17282" s="64"/>
      <c r="J17282" s="65"/>
      <c r="K17282" s="10"/>
      <c r="L17282" s="21">
        <v>728.22126436781616</v>
      </c>
      <c r="M17282" s="68"/>
      <c r="N17282" s="4"/>
    </row>
    <row r="17283" spans="2:14">
      <c r="B17283" s="59" t="s">
        <v>29994</v>
      </c>
      <c r="C17283" s="7" t="s">
        <v>29994</v>
      </c>
      <c r="I17283" s="64"/>
      <c r="J17283" s="65"/>
      <c r="K17283" s="10"/>
      <c r="L17283" s="21">
        <v>587.65172413793107</v>
      </c>
      <c r="M17283" s="68"/>
      <c r="N17283" s="4"/>
    </row>
    <row r="17284" spans="2:14">
      <c r="B17284" s="59" t="s">
        <v>29995</v>
      </c>
      <c r="C17284" s="7" t="s">
        <v>29995</v>
      </c>
      <c r="I17284" s="64"/>
      <c r="J17284" s="65"/>
      <c r="K17284" s="10"/>
      <c r="L17284" s="21">
        <v>503.91896551724136</v>
      </c>
      <c r="M17284" s="68"/>
      <c r="N17284" s="4"/>
    </row>
    <row r="17285" spans="2:14">
      <c r="B17285" s="59" t="s">
        <v>29996</v>
      </c>
      <c r="C17285" s="7" t="s">
        <v>29996</v>
      </c>
      <c r="I17285" s="64"/>
      <c r="J17285" s="65"/>
      <c r="K17285" s="10"/>
      <c r="L17285" s="21">
        <v>786.07298850574716</v>
      </c>
      <c r="M17285" s="68"/>
      <c r="N17285" s="4"/>
    </row>
    <row r="17286" spans="2:14">
      <c r="B17286" s="59" t="s">
        <v>29997</v>
      </c>
      <c r="C17286" s="7" t="s">
        <v>29997</v>
      </c>
      <c r="I17286" s="64"/>
      <c r="J17286" s="65"/>
      <c r="K17286" s="10"/>
      <c r="L17286" s="21">
        <v>355.22988505747128</v>
      </c>
      <c r="M17286" s="68"/>
      <c r="N17286" s="4"/>
    </row>
    <row r="17287" spans="2:14">
      <c r="B17287" s="59" t="s">
        <v>38362</v>
      </c>
      <c r="C17287" s="7" t="s">
        <v>40544</v>
      </c>
      <c r="I17287" s="64"/>
      <c r="J17287" s="65"/>
      <c r="K17287" s="10"/>
      <c r="L17287" s="21">
        <v>341.02068965517242</v>
      </c>
      <c r="M17287" s="68"/>
      <c r="N17287" s="4"/>
    </row>
    <row r="17288" spans="2:14">
      <c r="B17288" s="59" t="s">
        <v>29998</v>
      </c>
      <c r="C17288" s="7" t="s">
        <v>29998</v>
      </c>
      <c r="I17288" s="64"/>
      <c r="J17288" s="65"/>
      <c r="K17288" s="10"/>
      <c r="L17288" s="21">
        <v>336.45344827586206</v>
      </c>
      <c r="M17288" s="68"/>
      <c r="N17288" s="4"/>
    </row>
    <row r="17289" spans="2:14">
      <c r="B17289" s="59" t="s">
        <v>29999</v>
      </c>
      <c r="C17289" s="7" t="s">
        <v>29999</v>
      </c>
      <c r="I17289" s="64"/>
      <c r="J17289" s="65"/>
      <c r="K17289" s="10"/>
      <c r="L17289" s="21">
        <v>346.09540229885056</v>
      </c>
      <c r="M17289" s="68"/>
      <c r="N17289" s="4"/>
    </row>
    <row r="17290" spans="2:14">
      <c r="B17290" s="59" t="s">
        <v>30000</v>
      </c>
      <c r="C17290" s="7" t="s">
        <v>30000</v>
      </c>
      <c r="I17290" s="64"/>
      <c r="J17290" s="65"/>
      <c r="K17290" s="10"/>
      <c r="L17290" s="21">
        <v>862.1936781609196</v>
      </c>
      <c r="M17290" s="68"/>
      <c r="N17290" s="4"/>
    </row>
    <row r="17291" spans="2:14">
      <c r="B17291" s="59" t="s">
        <v>30001</v>
      </c>
      <c r="C17291" s="7" t="s">
        <v>30001</v>
      </c>
      <c r="I17291" s="64"/>
      <c r="J17291" s="65"/>
      <c r="K17291" s="10"/>
      <c r="L17291" s="21">
        <v>472.45574712643679</v>
      </c>
      <c r="M17291" s="68"/>
      <c r="N17291" s="4"/>
    </row>
    <row r="17292" spans="2:14">
      <c r="B17292" s="59" t="s">
        <v>30002</v>
      </c>
      <c r="C17292" s="7" t="s">
        <v>30002</v>
      </c>
      <c r="I17292" s="64"/>
      <c r="J17292" s="65"/>
      <c r="K17292" s="10"/>
      <c r="L17292" s="21">
        <v>500.36666666666667</v>
      </c>
      <c r="M17292" s="68"/>
      <c r="N17292" s="4"/>
    </row>
    <row r="17293" spans="2:14">
      <c r="B17293" s="59" t="s">
        <v>30003</v>
      </c>
      <c r="C17293" s="7" t="s">
        <v>30003</v>
      </c>
      <c r="I17293" s="64"/>
      <c r="J17293" s="65"/>
      <c r="K17293" s="10"/>
      <c r="L17293" s="21">
        <v>405.97701149425285</v>
      </c>
      <c r="M17293" s="68"/>
      <c r="N17293" s="4"/>
    </row>
    <row r="17294" spans="2:14">
      <c r="B17294" s="59" t="s">
        <v>30004</v>
      </c>
      <c r="C17294" s="7" t="s">
        <v>30004</v>
      </c>
      <c r="I17294" s="64"/>
      <c r="J17294" s="65"/>
      <c r="K17294" s="10"/>
      <c r="L17294" s="21">
        <v>426.27586206896552</v>
      </c>
      <c r="M17294" s="68"/>
      <c r="N17294" s="4"/>
    </row>
    <row r="17295" spans="2:14">
      <c r="B17295" s="59" t="s">
        <v>30005</v>
      </c>
      <c r="C17295" s="7" t="s">
        <v>30005</v>
      </c>
      <c r="I17295" s="64"/>
      <c r="J17295" s="65"/>
      <c r="K17295" s="10"/>
      <c r="L17295" s="21">
        <v>394.30517241379312</v>
      </c>
      <c r="M17295" s="68"/>
      <c r="N17295" s="4"/>
    </row>
    <row r="17296" spans="2:14">
      <c r="B17296" s="59" t="s">
        <v>30006</v>
      </c>
      <c r="C17296" s="7" t="s">
        <v>30006</v>
      </c>
      <c r="I17296" s="64"/>
      <c r="J17296" s="65"/>
      <c r="K17296" s="10"/>
      <c r="L17296" s="21">
        <v>807.89425287356323</v>
      </c>
      <c r="M17296" s="68"/>
      <c r="N17296" s="4"/>
    </row>
    <row r="17297" spans="2:14">
      <c r="B17297" s="59" t="s">
        <v>30007</v>
      </c>
      <c r="C17297" s="7" t="s">
        <v>30007</v>
      </c>
      <c r="I17297" s="64"/>
      <c r="J17297" s="65"/>
      <c r="K17297" s="10"/>
      <c r="L17297" s="21">
        <v>675.44425287356319</v>
      </c>
      <c r="M17297" s="68"/>
      <c r="N17297" s="4"/>
    </row>
    <row r="17298" spans="2:14">
      <c r="B17298" s="59" t="s">
        <v>30008</v>
      </c>
      <c r="C17298" s="7" t="s">
        <v>30008</v>
      </c>
      <c r="I17298" s="64"/>
      <c r="J17298" s="65"/>
      <c r="K17298" s="10"/>
      <c r="L17298" s="21">
        <v>361.82701149425287</v>
      </c>
      <c r="M17298" s="68"/>
      <c r="N17298" s="4"/>
    </row>
    <row r="17299" spans="2:14">
      <c r="B17299" s="59" t="s">
        <v>30009</v>
      </c>
      <c r="C17299" s="7" t="s">
        <v>30009</v>
      </c>
      <c r="I17299" s="64"/>
      <c r="J17299" s="65"/>
      <c r="K17299" s="10"/>
      <c r="L17299" s="21">
        <v>495.79942528735631</v>
      </c>
      <c r="M17299" s="68"/>
      <c r="N17299" s="4"/>
    </row>
    <row r="17300" spans="2:14">
      <c r="B17300" s="59" t="s">
        <v>30010</v>
      </c>
      <c r="C17300" s="7" t="s">
        <v>30010</v>
      </c>
      <c r="I17300" s="64"/>
      <c r="J17300" s="65"/>
      <c r="K17300" s="10"/>
      <c r="L17300" s="21">
        <v>680.0114942528736</v>
      </c>
      <c r="M17300" s="68"/>
      <c r="N17300" s="4"/>
    </row>
    <row r="17301" spans="2:14">
      <c r="B17301" s="59" t="s">
        <v>30011</v>
      </c>
      <c r="C17301" s="7" t="s">
        <v>30011</v>
      </c>
      <c r="I17301" s="64"/>
      <c r="J17301" s="65"/>
      <c r="K17301" s="10"/>
      <c r="L17301" s="21">
        <v>717.05689655172421</v>
      </c>
      <c r="M17301" s="68"/>
      <c r="N17301" s="4"/>
    </row>
    <row r="17302" spans="2:14">
      <c r="B17302" s="59" t="s">
        <v>30012</v>
      </c>
      <c r="C17302" s="7" t="s">
        <v>30012</v>
      </c>
      <c r="I17302" s="64"/>
      <c r="J17302" s="65"/>
      <c r="K17302" s="10"/>
      <c r="L17302" s="21">
        <v>311.07988505747124</v>
      </c>
      <c r="M17302" s="68"/>
      <c r="N17302" s="4"/>
    </row>
    <row r="17303" spans="2:14">
      <c r="B17303" s="59" t="s">
        <v>30013</v>
      </c>
      <c r="C17303" s="7" t="s">
        <v>30013</v>
      </c>
      <c r="I17303" s="64"/>
      <c r="J17303" s="65"/>
      <c r="K17303" s="10"/>
      <c r="L17303" s="21">
        <v>281.13908045977013</v>
      </c>
      <c r="M17303" s="68"/>
      <c r="N17303" s="4"/>
    </row>
    <row r="17304" spans="2:14">
      <c r="B17304" s="59" t="s">
        <v>30014</v>
      </c>
      <c r="C17304" s="7" t="s">
        <v>30014</v>
      </c>
      <c r="I17304" s="64"/>
      <c r="J17304" s="65"/>
      <c r="K17304" s="10"/>
      <c r="L17304" s="21">
        <v>265.40747126436781</v>
      </c>
      <c r="M17304" s="68"/>
      <c r="N17304" s="4"/>
    </row>
    <row r="17305" spans="2:14">
      <c r="B17305" s="59" t="s">
        <v>30015</v>
      </c>
      <c r="C17305" s="7" t="s">
        <v>30015</v>
      </c>
      <c r="I17305" s="64"/>
      <c r="J17305" s="65"/>
      <c r="K17305" s="10"/>
      <c r="L17305" s="21">
        <v>260.84022988505751</v>
      </c>
      <c r="M17305" s="68"/>
      <c r="N17305" s="4"/>
    </row>
    <row r="17306" spans="2:14">
      <c r="B17306" s="59" t="s">
        <v>30016</v>
      </c>
      <c r="C17306" s="7" t="s">
        <v>30016</v>
      </c>
      <c r="I17306" s="64"/>
      <c r="J17306" s="65"/>
      <c r="K17306" s="10"/>
      <c r="L17306" s="21">
        <v>350.66264367816092</v>
      </c>
      <c r="M17306" s="68"/>
      <c r="N17306" s="4"/>
    </row>
    <row r="17307" spans="2:14">
      <c r="B17307" s="59" t="s">
        <v>38363</v>
      </c>
      <c r="C17307" s="7" t="s">
        <v>40545</v>
      </c>
      <c r="I17307" s="64"/>
      <c r="J17307" s="65"/>
      <c r="K17307" s="10"/>
      <c r="L17307" s="21">
        <v>357.25977011494257</v>
      </c>
      <c r="M17307" s="68"/>
      <c r="N17307" s="4"/>
    </row>
    <row r="17308" spans="2:14">
      <c r="B17308" s="59" t="s">
        <v>30017</v>
      </c>
      <c r="C17308" s="7" t="s">
        <v>30017</v>
      </c>
      <c r="I17308" s="64"/>
      <c r="J17308" s="65"/>
      <c r="K17308" s="10"/>
      <c r="L17308" s="21">
        <v>338.99080459770119</v>
      </c>
      <c r="M17308" s="68"/>
      <c r="N17308" s="4"/>
    </row>
    <row r="17309" spans="2:14">
      <c r="B17309" s="59" t="s">
        <v>30018</v>
      </c>
      <c r="C17309" s="7" t="s">
        <v>30018</v>
      </c>
      <c r="I17309" s="64"/>
      <c r="J17309" s="65"/>
      <c r="K17309" s="10"/>
      <c r="L17309" s="21">
        <v>343.55804597701155</v>
      </c>
      <c r="M17309" s="68"/>
      <c r="N17309" s="4"/>
    </row>
    <row r="17310" spans="2:14">
      <c r="B17310" s="59" t="s">
        <v>30019</v>
      </c>
      <c r="C17310" s="7" t="s">
        <v>30019</v>
      </c>
      <c r="I17310" s="64"/>
      <c r="J17310" s="65"/>
      <c r="K17310" s="10"/>
      <c r="L17310" s="21">
        <v>767.29655172413788</v>
      </c>
      <c r="M17310" s="68"/>
      <c r="N17310" s="4"/>
    </row>
    <row r="17311" spans="2:14">
      <c r="B17311" s="59" t="s">
        <v>30020</v>
      </c>
      <c r="C17311" s="7" t="s">
        <v>30020</v>
      </c>
      <c r="I17311" s="64"/>
      <c r="J17311" s="65"/>
      <c r="K17311" s="10"/>
      <c r="L17311" s="21">
        <v>461.29137931034484</v>
      </c>
      <c r="M17311" s="68"/>
      <c r="N17311" s="4"/>
    </row>
    <row r="17312" spans="2:14">
      <c r="B17312" s="59" t="s">
        <v>30021</v>
      </c>
      <c r="C17312" s="7" t="s">
        <v>30021</v>
      </c>
      <c r="I17312" s="64"/>
      <c r="J17312" s="65"/>
      <c r="K17312" s="10"/>
      <c r="L17312" s="21">
        <v>493.26206896551724</v>
      </c>
      <c r="M17312" s="68"/>
      <c r="N17312" s="4"/>
    </row>
    <row r="17313" spans="2:14">
      <c r="B17313" s="59" t="s">
        <v>30022</v>
      </c>
      <c r="C17313" s="7" t="s">
        <v>30022</v>
      </c>
      <c r="I17313" s="64"/>
      <c r="J17313" s="65"/>
      <c r="K17313" s="10"/>
      <c r="L17313" s="21">
        <v>449.61954022988505</v>
      </c>
      <c r="M17313" s="68"/>
      <c r="N17313" s="4"/>
    </row>
    <row r="17314" spans="2:14">
      <c r="B17314" s="59" t="s">
        <v>30023</v>
      </c>
      <c r="C17314" s="7" t="s">
        <v>30023</v>
      </c>
      <c r="I17314" s="64"/>
      <c r="J17314" s="65"/>
      <c r="K17314" s="10"/>
      <c r="L17314" s="21">
        <v>449.61954022988505</v>
      </c>
      <c r="M17314" s="68"/>
      <c r="N17314" s="4"/>
    </row>
    <row r="17315" spans="2:14">
      <c r="B17315" s="59" t="s">
        <v>30024</v>
      </c>
      <c r="C17315" s="7" t="s">
        <v>30024</v>
      </c>
      <c r="I17315" s="64"/>
      <c r="J17315" s="65"/>
      <c r="K17315" s="10"/>
      <c r="L17315" s="21">
        <v>995.65862068965509</v>
      </c>
      <c r="M17315" s="68"/>
      <c r="N17315" s="4"/>
    </row>
    <row r="17316" spans="2:14">
      <c r="B17316" s="59" t="s">
        <v>30025</v>
      </c>
      <c r="C17316" s="7" t="s">
        <v>30025</v>
      </c>
      <c r="I17316" s="64"/>
      <c r="J17316" s="65"/>
      <c r="K17316" s="10"/>
      <c r="L17316" s="21">
        <v>578.51724137931035</v>
      </c>
      <c r="M17316" s="68"/>
      <c r="N17316" s="4"/>
    </row>
    <row r="17317" spans="2:14">
      <c r="B17317" s="59" t="s">
        <v>30026</v>
      </c>
      <c r="C17317" s="7" t="s">
        <v>30026</v>
      </c>
      <c r="I17317" s="64"/>
      <c r="J17317" s="65"/>
      <c r="K17317" s="10"/>
      <c r="L17317" s="21">
        <v>601.35344827586209</v>
      </c>
      <c r="M17317" s="68"/>
      <c r="N17317" s="4"/>
    </row>
    <row r="17318" spans="2:14">
      <c r="B17318" s="59" t="s">
        <v>30027</v>
      </c>
      <c r="C17318" s="7" t="s">
        <v>30027</v>
      </c>
      <c r="I17318" s="64"/>
      <c r="J17318" s="65"/>
      <c r="K17318" s="10"/>
      <c r="L17318" s="21">
        <v>592.21896551724137</v>
      </c>
      <c r="M17318" s="68"/>
      <c r="N17318" s="4"/>
    </row>
    <row r="17319" spans="2:14">
      <c r="B17319" s="59" t="s">
        <v>30028</v>
      </c>
      <c r="C17319" s="7" t="s">
        <v>30028</v>
      </c>
      <c r="I17319" s="64"/>
      <c r="J17319" s="65"/>
      <c r="K17319" s="10"/>
      <c r="L17319" s="21">
        <v>633.83160919540228</v>
      </c>
      <c r="M17319" s="68"/>
      <c r="N17319" s="4"/>
    </row>
    <row r="17320" spans="2:14">
      <c r="B17320" s="59" t="s">
        <v>30029</v>
      </c>
      <c r="C17320" s="7" t="s">
        <v>30029</v>
      </c>
      <c r="I17320" s="64"/>
      <c r="J17320" s="65"/>
      <c r="K17320" s="10"/>
      <c r="L17320" s="21">
        <v>1092.585632183908</v>
      </c>
      <c r="M17320" s="68"/>
      <c r="N17320" s="4"/>
    </row>
    <row r="17321" spans="2:14">
      <c r="B17321" s="59" t="s">
        <v>30030</v>
      </c>
      <c r="C17321" s="7" t="s">
        <v>30030</v>
      </c>
      <c r="I17321" s="64"/>
      <c r="J17321" s="65"/>
      <c r="K17321" s="10"/>
      <c r="L17321" s="21">
        <v>1488.9206896551725</v>
      </c>
      <c r="M17321" s="68"/>
      <c r="N17321" s="4"/>
    </row>
    <row r="17322" spans="2:14">
      <c r="B17322" s="59" t="s">
        <v>30031</v>
      </c>
      <c r="C17322" s="7" t="s">
        <v>30031</v>
      </c>
      <c r="I17322" s="64"/>
      <c r="J17322" s="65"/>
      <c r="K17322" s="10"/>
      <c r="L17322" s="21">
        <v>13.701724137931036</v>
      </c>
      <c r="M17322" s="68"/>
      <c r="N17322" s="4"/>
    </row>
    <row r="17323" spans="2:14">
      <c r="B17323" s="59" t="s">
        <v>30032</v>
      </c>
      <c r="C17323" s="7" t="s">
        <v>30032</v>
      </c>
      <c r="I17323" s="64"/>
      <c r="J17323" s="65"/>
      <c r="K17323" s="10"/>
      <c r="L17323" s="21">
        <v>36.030459770114945</v>
      </c>
      <c r="M17323" s="68"/>
      <c r="N17323" s="4"/>
    </row>
    <row r="17324" spans="2:14">
      <c r="B17324" s="59" t="s">
        <v>30033</v>
      </c>
      <c r="C17324" s="7" t="s">
        <v>30033</v>
      </c>
      <c r="I17324" s="64"/>
      <c r="J17324" s="65"/>
      <c r="K17324" s="10"/>
      <c r="L17324" s="21">
        <v>279.10919540229884</v>
      </c>
      <c r="M17324" s="68"/>
      <c r="N17324" s="4"/>
    </row>
    <row r="17325" spans="2:14">
      <c r="B17325" s="59" t="s">
        <v>30034</v>
      </c>
      <c r="C17325" s="7" t="s">
        <v>30034</v>
      </c>
      <c r="I17325" s="64"/>
      <c r="J17325" s="65"/>
      <c r="K17325" s="10"/>
      <c r="L17325" s="21">
        <v>150.71896551724137</v>
      </c>
      <c r="M17325" s="68"/>
      <c r="N17325" s="4"/>
    </row>
    <row r="17326" spans="2:14">
      <c r="B17326" s="59" t="s">
        <v>30035</v>
      </c>
      <c r="C17326" s="7" t="s">
        <v>30035</v>
      </c>
      <c r="I17326" s="64"/>
      <c r="J17326" s="65"/>
      <c r="K17326" s="10"/>
      <c r="L17326" s="21">
        <v>193.85402298850573</v>
      </c>
      <c r="M17326" s="68"/>
      <c r="N17326" s="4"/>
    </row>
    <row r="17327" spans="2:14">
      <c r="B17327" s="59" t="s">
        <v>30036</v>
      </c>
      <c r="C17327" s="7" t="s">
        <v>30036</v>
      </c>
      <c r="I17327" s="64"/>
      <c r="J17327" s="65"/>
      <c r="K17327" s="10"/>
      <c r="L17327" s="21">
        <v>241.04885057471265</v>
      </c>
      <c r="M17327" s="68"/>
      <c r="N17327" s="4"/>
    </row>
    <row r="17328" spans="2:14">
      <c r="B17328" s="59" t="s">
        <v>30037</v>
      </c>
      <c r="C17328" s="7" t="s">
        <v>30037</v>
      </c>
      <c r="I17328" s="64"/>
      <c r="J17328" s="65"/>
      <c r="K17328" s="10"/>
      <c r="L17328" s="21">
        <v>85.762643678160927</v>
      </c>
      <c r="M17328" s="68"/>
      <c r="N17328" s="4"/>
    </row>
    <row r="17329" spans="2:14">
      <c r="B17329" s="59" t="s">
        <v>30038</v>
      </c>
      <c r="C17329" s="7" t="s">
        <v>30038</v>
      </c>
      <c r="I17329" s="64"/>
      <c r="J17329" s="65"/>
      <c r="K17329" s="10"/>
      <c r="L17329" s="21">
        <v>92.359770114942521</v>
      </c>
      <c r="M17329" s="68"/>
      <c r="N17329" s="4"/>
    </row>
    <row r="17330" spans="2:14">
      <c r="B17330" s="59" t="s">
        <v>30039</v>
      </c>
      <c r="C17330" s="7" t="s">
        <v>30039</v>
      </c>
      <c r="I17330" s="64"/>
      <c r="J17330" s="65"/>
      <c r="K17330" s="10"/>
      <c r="L17330" s="21">
        <v>94.897126436781619</v>
      </c>
      <c r="M17330" s="68"/>
      <c r="N17330" s="4"/>
    </row>
    <row r="17331" spans="2:14">
      <c r="B17331" s="59" t="s">
        <v>30040</v>
      </c>
      <c r="C17331" s="7" t="s">
        <v>30040</v>
      </c>
      <c r="I17331" s="64"/>
      <c r="J17331" s="65"/>
      <c r="K17331" s="10"/>
      <c r="L17331" s="21">
        <v>45.164942528735637</v>
      </c>
      <c r="M17331" s="68"/>
      <c r="N17331" s="4"/>
    </row>
    <row r="17332" spans="2:14">
      <c r="B17332" s="59" t="s">
        <v>30041</v>
      </c>
      <c r="C17332" s="7" t="s">
        <v>30041</v>
      </c>
      <c r="I17332" s="64"/>
      <c r="J17332" s="65"/>
      <c r="K17332" s="10"/>
      <c r="L17332" s="21">
        <v>290.27356321839079</v>
      </c>
      <c r="M17332" s="68"/>
      <c r="N17332" s="4"/>
    </row>
    <row r="17333" spans="2:14">
      <c r="B17333" s="59" t="s">
        <v>38364</v>
      </c>
      <c r="C17333" s="7" t="s">
        <v>40546</v>
      </c>
      <c r="I17333" s="64"/>
      <c r="J17333" s="65"/>
      <c r="K17333" s="10"/>
      <c r="L17333" s="21">
        <v>110.6287356321839</v>
      </c>
      <c r="M17333" s="68"/>
      <c r="N17333" s="4"/>
    </row>
    <row r="17334" spans="2:14">
      <c r="B17334" s="59" t="s">
        <v>30042</v>
      </c>
      <c r="C17334" s="7" t="s">
        <v>30043</v>
      </c>
      <c r="I17334" s="64"/>
      <c r="J17334" s="65"/>
      <c r="K17334" s="10"/>
      <c r="L17334" s="21">
        <v>38.567816091954029</v>
      </c>
      <c r="M17334" s="68"/>
      <c r="N17334" s="4"/>
    </row>
    <row r="17335" spans="2:14">
      <c r="B17335" s="59" t="s">
        <v>30044</v>
      </c>
      <c r="C17335" s="7" t="s">
        <v>30043</v>
      </c>
      <c r="I17335" s="64"/>
      <c r="J17335" s="65"/>
      <c r="K17335" s="10"/>
      <c r="L17335" s="21">
        <v>51.762068965517244</v>
      </c>
      <c r="M17335" s="68"/>
      <c r="N17335" s="4"/>
    </row>
    <row r="17336" spans="2:14">
      <c r="B17336" s="59" t="s">
        <v>30045</v>
      </c>
      <c r="C17336" s="7" t="s">
        <v>30046</v>
      </c>
      <c r="I17336" s="64"/>
      <c r="J17336" s="65"/>
      <c r="K17336" s="10"/>
      <c r="L17336" s="21">
        <v>106.06149425287356</v>
      </c>
      <c r="M17336" s="68"/>
      <c r="N17336" s="4"/>
    </row>
    <row r="17337" spans="2:14">
      <c r="B17337" s="59" t="s">
        <v>30047</v>
      </c>
      <c r="C17337" s="7" t="s">
        <v>30043</v>
      </c>
      <c r="I17337" s="64"/>
      <c r="J17337" s="65"/>
      <c r="K17337" s="10"/>
      <c r="L17337" s="21">
        <v>96.927011494252866</v>
      </c>
      <c r="M17337" s="68"/>
      <c r="N17337" s="4"/>
    </row>
    <row r="17338" spans="2:14">
      <c r="B17338" s="59" t="s">
        <v>30048</v>
      </c>
      <c r="C17338" s="7" t="s">
        <v>30043</v>
      </c>
      <c r="I17338" s="64"/>
      <c r="J17338" s="65"/>
      <c r="K17338" s="10"/>
      <c r="L17338" s="21">
        <v>90.329885057471273</v>
      </c>
      <c r="M17338" s="68"/>
      <c r="N17338" s="4"/>
    </row>
    <row r="17339" spans="2:14">
      <c r="B17339" s="59" t="s">
        <v>30049</v>
      </c>
      <c r="C17339" s="7" t="s">
        <v>30043</v>
      </c>
      <c r="I17339" s="64"/>
      <c r="J17339" s="65"/>
      <c r="K17339" s="10"/>
      <c r="L17339" s="21">
        <v>29.433333333333334</v>
      </c>
      <c r="M17339" s="68"/>
      <c r="N17339" s="4"/>
    </row>
    <row r="17340" spans="2:14">
      <c r="B17340" s="59" t="s">
        <v>30050</v>
      </c>
      <c r="C17340" s="7" t="s">
        <v>30043</v>
      </c>
      <c r="I17340" s="64"/>
      <c r="J17340" s="65"/>
      <c r="K17340" s="10"/>
      <c r="L17340" s="21">
        <v>34.000574712643676</v>
      </c>
      <c r="M17340" s="68"/>
      <c r="N17340" s="4"/>
    </row>
    <row r="17341" spans="2:14">
      <c r="B17341" s="59" t="s">
        <v>30051</v>
      </c>
      <c r="C17341" s="7" t="s">
        <v>30043</v>
      </c>
      <c r="I17341" s="64"/>
      <c r="J17341" s="65"/>
      <c r="K17341" s="10"/>
      <c r="L17341" s="21">
        <v>36.030459770114945</v>
      </c>
      <c r="M17341" s="68"/>
      <c r="N17341" s="4"/>
    </row>
    <row r="17342" spans="2:14">
      <c r="B17342" s="59" t="s">
        <v>30052</v>
      </c>
      <c r="C17342" s="7" t="s">
        <v>30043</v>
      </c>
      <c r="I17342" s="64"/>
      <c r="J17342" s="65"/>
      <c r="K17342" s="10"/>
      <c r="L17342" s="21">
        <v>40.597701149425291</v>
      </c>
      <c r="M17342" s="68"/>
      <c r="N17342" s="4"/>
    </row>
    <row r="17343" spans="2:14">
      <c r="B17343" s="59" t="s">
        <v>30053</v>
      </c>
      <c r="C17343" s="7" t="s">
        <v>30054</v>
      </c>
      <c r="I17343" s="64"/>
      <c r="J17343" s="65"/>
      <c r="K17343" s="10"/>
      <c r="L17343" s="21">
        <v>83.225287356321843</v>
      </c>
      <c r="M17343" s="68"/>
      <c r="N17343" s="4"/>
    </row>
    <row r="17344" spans="2:14">
      <c r="B17344" s="59" t="s">
        <v>30055</v>
      </c>
      <c r="C17344" s="7" t="s">
        <v>30043</v>
      </c>
      <c r="I17344" s="64"/>
      <c r="J17344" s="65"/>
      <c r="K17344" s="10"/>
      <c r="L17344" s="21">
        <v>76.120689655172413</v>
      </c>
      <c r="M17344" s="68"/>
      <c r="N17344" s="4"/>
    </row>
    <row r="17345" spans="2:14">
      <c r="B17345" s="59" t="s">
        <v>30056</v>
      </c>
      <c r="C17345" s="7" t="s">
        <v>30043</v>
      </c>
      <c r="I17345" s="64"/>
      <c r="J17345" s="65"/>
      <c r="K17345" s="10"/>
      <c r="L17345" s="21">
        <v>126.3603448275862</v>
      </c>
      <c r="M17345" s="68"/>
      <c r="N17345" s="4"/>
    </row>
    <row r="17346" spans="2:14">
      <c r="B17346" s="59" t="s">
        <v>30057</v>
      </c>
      <c r="C17346" s="7" t="s">
        <v>30043</v>
      </c>
      <c r="I17346" s="64"/>
      <c r="J17346" s="65"/>
      <c r="K17346" s="10"/>
      <c r="L17346" s="21">
        <v>27.403448275862072</v>
      </c>
      <c r="M17346" s="68"/>
      <c r="N17346" s="4"/>
    </row>
    <row r="17347" spans="2:14">
      <c r="B17347" s="59" t="s">
        <v>30058</v>
      </c>
      <c r="C17347" s="7" t="s">
        <v>30043</v>
      </c>
      <c r="I17347" s="64"/>
      <c r="J17347" s="65"/>
      <c r="K17347" s="10"/>
      <c r="L17347" s="21">
        <v>34.000574712643676</v>
      </c>
      <c r="M17347" s="68"/>
      <c r="N17347" s="4"/>
    </row>
    <row r="17348" spans="2:14">
      <c r="B17348" s="59" t="s">
        <v>30059</v>
      </c>
      <c r="C17348" s="7" t="s">
        <v>30046</v>
      </c>
      <c r="I17348" s="64"/>
      <c r="J17348" s="65"/>
      <c r="K17348" s="10"/>
      <c r="L17348" s="21">
        <v>85.762643678160927</v>
      </c>
      <c r="M17348" s="68"/>
      <c r="N17348" s="4"/>
    </row>
    <row r="17349" spans="2:14">
      <c r="B17349" s="59" t="s">
        <v>30060</v>
      </c>
      <c r="C17349" s="7" t="s">
        <v>30043</v>
      </c>
      <c r="I17349" s="64"/>
      <c r="J17349" s="65"/>
      <c r="K17349" s="10"/>
      <c r="L17349" s="21">
        <v>85.762643678160927</v>
      </c>
      <c r="M17349" s="68"/>
      <c r="N17349" s="4"/>
    </row>
    <row r="17350" spans="2:14">
      <c r="B17350" s="59" t="s">
        <v>30061</v>
      </c>
      <c r="C17350" s="7" t="s">
        <v>30043</v>
      </c>
      <c r="I17350" s="64"/>
      <c r="J17350" s="65"/>
      <c r="K17350" s="10"/>
      <c r="L17350" s="21">
        <v>87.792528735632189</v>
      </c>
      <c r="M17350" s="68"/>
      <c r="N17350" s="4"/>
    </row>
    <row r="17351" spans="2:14">
      <c r="B17351" s="59" t="s">
        <v>30062</v>
      </c>
      <c r="C17351" s="7" t="s">
        <v>30063</v>
      </c>
      <c r="I17351" s="64"/>
      <c r="J17351" s="65"/>
      <c r="K17351" s="10"/>
      <c r="L17351" s="21">
        <v>2606.8798850574717</v>
      </c>
      <c r="M17351" s="68"/>
      <c r="N17351" s="4"/>
    </row>
    <row r="17352" spans="2:14">
      <c r="B17352" s="59" t="s">
        <v>30064</v>
      </c>
      <c r="C17352" s="7" t="s">
        <v>30063</v>
      </c>
      <c r="I17352" s="64"/>
      <c r="J17352" s="65"/>
      <c r="K17352" s="10"/>
      <c r="L17352" s="21">
        <v>3405.6396551724138</v>
      </c>
      <c r="M17352" s="68"/>
      <c r="N17352" s="4"/>
    </row>
    <row r="17353" spans="2:14">
      <c r="B17353" s="59" t="s">
        <v>30065</v>
      </c>
      <c r="C17353" s="7" t="s">
        <v>30063</v>
      </c>
      <c r="I17353" s="64"/>
      <c r="J17353" s="65"/>
      <c r="K17353" s="10"/>
      <c r="L17353" s="21">
        <v>3099.6344827586208</v>
      </c>
      <c r="M17353" s="68"/>
      <c r="N17353" s="4"/>
    </row>
    <row r="17354" spans="2:14">
      <c r="B17354" s="59" t="s">
        <v>30066</v>
      </c>
      <c r="C17354" s="7" t="s">
        <v>30063</v>
      </c>
      <c r="I17354" s="64"/>
      <c r="J17354" s="65"/>
      <c r="K17354" s="10"/>
      <c r="L17354" s="21">
        <v>4208.459195402299</v>
      </c>
      <c r="M17354" s="68"/>
      <c r="N17354" s="4"/>
    </row>
    <row r="17355" spans="2:14">
      <c r="B17355" s="59" t="s">
        <v>30067</v>
      </c>
      <c r="C17355" s="7" t="s">
        <v>30063</v>
      </c>
      <c r="I17355" s="64"/>
      <c r="J17355" s="65"/>
      <c r="K17355" s="10"/>
      <c r="L17355" s="21">
        <v>3961.3206896551728</v>
      </c>
      <c r="M17355" s="68"/>
      <c r="N17355" s="4"/>
    </row>
    <row r="17356" spans="2:14">
      <c r="B17356" s="59" t="s">
        <v>30068</v>
      </c>
      <c r="C17356" s="7" t="s">
        <v>30063</v>
      </c>
      <c r="I17356" s="64"/>
      <c r="J17356" s="65"/>
      <c r="K17356" s="10"/>
      <c r="L17356" s="21">
        <v>2490.1614942528736</v>
      </c>
      <c r="M17356" s="68"/>
      <c r="N17356" s="4"/>
    </row>
    <row r="17357" spans="2:14">
      <c r="B17357" s="59" t="s">
        <v>30069</v>
      </c>
      <c r="C17357" s="7" t="s">
        <v>30063</v>
      </c>
      <c r="I17357" s="64"/>
      <c r="J17357" s="65"/>
      <c r="K17357" s="10"/>
      <c r="L17357" s="21">
        <v>3121.9632183908047</v>
      </c>
      <c r="M17357" s="68"/>
      <c r="N17357" s="4"/>
    </row>
    <row r="17358" spans="2:14">
      <c r="B17358" s="59" t="s">
        <v>30070</v>
      </c>
      <c r="C17358" s="7" t="s">
        <v>30063</v>
      </c>
      <c r="I17358" s="64"/>
      <c r="J17358" s="65"/>
      <c r="K17358" s="10"/>
      <c r="L17358" s="21">
        <v>3999.3810344827584</v>
      </c>
      <c r="M17358" s="68"/>
      <c r="N17358" s="4"/>
    </row>
    <row r="17359" spans="2:14">
      <c r="B17359" s="59" t="s">
        <v>30071</v>
      </c>
      <c r="C17359" s="7" t="s">
        <v>30072</v>
      </c>
      <c r="I17359" s="64"/>
      <c r="J17359" s="65"/>
      <c r="K17359" s="10"/>
      <c r="L17359" s="21">
        <v>3194.0241379310346</v>
      </c>
      <c r="M17359" s="68"/>
      <c r="N17359" s="4"/>
    </row>
    <row r="17360" spans="2:14">
      <c r="B17360" s="59" t="s">
        <v>30073</v>
      </c>
      <c r="C17360" s="7" t="s">
        <v>30074</v>
      </c>
      <c r="I17360" s="64"/>
      <c r="J17360" s="65"/>
      <c r="K17360" s="10"/>
      <c r="L17360" s="21">
        <v>4068.9045977011497</v>
      </c>
      <c r="M17360" s="68"/>
      <c r="N17360" s="4"/>
    </row>
    <row r="17361" spans="2:14">
      <c r="B17361" s="59" t="s">
        <v>30075</v>
      </c>
      <c r="C17361" s="7" t="s">
        <v>30074</v>
      </c>
      <c r="I17361" s="64"/>
      <c r="J17361" s="65"/>
      <c r="K17361" s="10"/>
      <c r="L17361" s="21">
        <v>3997.3511494252871</v>
      </c>
      <c r="M17361" s="68"/>
      <c r="N17361" s="4"/>
    </row>
    <row r="17362" spans="2:14">
      <c r="B17362" s="59" t="s">
        <v>38365</v>
      </c>
      <c r="C17362" s="7" t="s">
        <v>40547</v>
      </c>
      <c r="I17362" s="64"/>
      <c r="J17362" s="65"/>
      <c r="K17362" s="10"/>
      <c r="L17362" s="21">
        <v>2129.3494252873566</v>
      </c>
      <c r="M17362" s="68"/>
      <c r="N17362" s="4"/>
    </row>
    <row r="17363" spans="2:14">
      <c r="B17363" s="59" t="s">
        <v>38366</v>
      </c>
      <c r="C17363" s="7" t="s">
        <v>40548</v>
      </c>
      <c r="I17363" s="64"/>
      <c r="J17363" s="65"/>
      <c r="K17363" s="10"/>
      <c r="L17363" s="21">
        <v>2437.3844827586208</v>
      </c>
      <c r="M17363" s="68"/>
      <c r="N17363" s="4"/>
    </row>
    <row r="17364" spans="2:14">
      <c r="B17364" s="59" t="s">
        <v>38366</v>
      </c>
      <c r="C17364" s="7" t="s">
        <v>40549</v>
      </c>
      <c r="I17364" s="64"/>
      <c r="J17364" s="65"/>
      <c r="K17364" s="10"/>
      <c r="L17364" s="21">
        <v>2437.3844827586208</v>
      </c>
      <c r="M17364" s="68"/>
      <c r="N17364" s="4"/>
    </row>
    <row r="17365" spans="2:14">
      <c r="B17365" s="59" t="s">
        <v>30076</v>
      </c>
      <c r="C17365" s="7" t="s">
        <v>30077</v>
      </c>
      <c r="I17365" s="64"/>
      <c r="J17365" s="65"/>
      <c r="K17365" s="10"/>
      <c r="L17365" s="21">
        <v>2692.6425287356324</v>
      </c>
      <c r="M17365" s="68"/>
      <c r="N17365" s="4"/>
    </row>
    <row r="17366" spans="2:14">
      <c r="B17366" s="59" t="s">
        <v>30078</v>
      </c>
      <c r="C17366" s="7" t="s">
        <v>30079</v>
      </c>
      <c r="I17366" s="64"/>
      <c r="J17366" s="65"/>
      <c r="K17366" s="10"/>
      <c r="L17366" s="21">
        <v>3232.5919540229884</v>
      </c>
      <c r="M17366" s="68"/>
      <c r="N17366" s="4"/>
    </row>
    <row r="17367" spans="2:14">
      <c r="B17367" s="59" t="s">
        <v>30080</v>
      </c>
      <c r="C17367" s="7" t="s">
        <v>30079</v>
      </c>
      <c r="I17367" s="64"/>
      <c r="J17367" s="65"/>
      <c r="K17367" s="10"/>
      <c r="L17367" s="21">
        <v>3659.8827586206894</v>
      </c>
      <c r="M17367" s="68"/>
      <c r="N17367" s="4"/>
    </row>
    <row r="17368" spans="2:14">
      <c r="B17368" s="59" t="s">
        <v>30081</v>
      </c>
      <c r="C17368" s="7" t="s">
        <v>30082</v>
      </c>
      <c r="I17368" s="64"/>
      <c r="J17368" s="65"/>
      <c r="K17368" s="10"/>
      <c r="L17368" s="21">
        <v>2464.7879310344824</v>
      </c>
      <c r="M17368" s="68"/>
      <c r="N17368" s="4"/>
    </row>
    <row r="17369" spans="2:14">
      <c r="B17369" s="59" t="s">
        <v>30083</v>
      </c>
      <c r="C17369" s="7" t="s">
        <v>30079</v>
      </c>
      <c r="I17369" s="64"/>
      <c r="J17369" s="65"/>
      <c r="K17369" s="10"/>
      <c r="L17369" s="21">
        <v>3936.4545977011499</v>
      </c>
      <c r="M17369" s="68"/>
      <c r="N17369" s="4"/>
    </row>
    <row r="17370" spans="2:14">
      <c r="B17370" s="59" t="s">
        <v>30084</v>
      </c>
      <c r="C17370" s="7" t="s">
        <v>30079</v>
      </c>
      <c r="I17370" s="64"/>
      <c r="J17370" s="65"/>
      <c r="K17370" s="10"/>
      <c r="L17370" s="21">
        <v>4219.6235632183907</v>
      </c>
      <c r="M17370" s="68"/>
      <c r="N17370" s="4"/>
    </row>
    <row r="17371" spans="2:14">
      <c r="B17371" s="59" t="s">
        <v>30085</v>
      </c>
      <c r="C17371" s="7" t="s">
        <v>30086</v>
      </c>
      <c r="I17371" s="64"/>
      <c r="J17371" s="65"/>
      <c r="K17371" s="10"/>
      <c r="L17371" s="21">
        <v>2955.5126436781607</v>
      </c>
      <c r="M17371" s="68"/>
      <c r="N17371" s="4"/>
    </row>
    <row r="17372" spans="2:14">
      <c r="B17372" s="59" t="s">
        <v>30087</v>
      </c>
      <c r="C17372" s="7" t="s">
        <v>30088</v>
      </c>
      <c r="I17372" s="64"/>
      <c r="J17372" s="65"/>
      <c r="K17372" s="10"/>
      <c r="L17372" s="21">
        <v>3137.6948275862069</v>
      </c>
      <c r="M17372" s="68"/>
      <c r="N17372" s="4"/>
    </row>
    <row r="17373" spans="2:14">
      <c r="B17373" s="59" t="s">
        <v>30089</v>
      </c>
      <c r="C17373" s="7" t="s">
        <v>30090</v>
      </c>
      <c r="I17373" s="64"/>
      <c r="J17373" s="65"/>
      <c r="K17373" s="10"/>
      <c r="L17373" s="21">
        <v>3691.3459770114941</v>
      </c>
      <c r="M17373" s="68"/>
      <c r="N17373" s="4"/>
    </row>
    <row r="17374" spans="2:14">
      <c r="B17374" s="59" t="s">
        <v>30091</v>
      </c>
      <c r="C17374" s="7" t="s">
        <v>30092</v>
      </c>
      <c r="I17374" s="64"/>
      <c r="J17374" s="65"/>
      <c r="K17374" s="10"/>
      <c r="L17374" s="21">
        <v>3889.2597701149425</v>
      </c>
      <c r="M17374" s="68"/>
      <c r="N17374" s="4"/>
    </row>
    <row r="17375" spans="2:14">
      <c r="B17375" s="59" t="s">
        <v>30093</v>
      </c>
      <c r="C17375" s="7" t="s">
        <v>30090</v>
      </c>
      <c r="I17375" s="64"/>
      <c r="J17375" s="65"/>
      <c r="K17375" s="10"/>
      <c r="L17375" s="21">
        <v>3900.4241379310347</v>
      </c>
      <c r="M17375" s="68"/>
      <c r="N17375" s="4"/>
    </row>
    <row r="17376" spans="2:14">
      <c r="B17376" s="59" t="s">
        <v>30094</v>
      </c>
      <c r="C17376" s="7" t="s">
        <v>30090</v>
      </c>
      <c r="I17376" s="64"/>
      <c r="J17376" s="65"/>
      <c r="K17376" s="10"/>
      <c r="L17376" s="21">
        <v>4140.9655172413795</v>
      </c>
      <c r="M17376" s="68"/>
      <c r="N17376" s="4"/>
    </row>
    <row r="17377" spans="2:14">
      <c r="B17377" s="59" t="s">
        <v>30095</v>
      </c>
      <c r="C17377" s="7" t="s">
        <v>30096</v>
      </c>
      <c r="I17377" s="64"/>
      <c r="J17377" s="65"/>
      <c r="K17377" s="10"/>
      <c r="L17377" s="21">
        <v>31392.679885057471</v>
      </c>
      <c r="M17377" s="68"/>
      <c r="N17377" s="4"/>
    </row>
    <row r="17378" spans="2:14">
      <c r="B17378" s="59" t="s">
        <v>30097</v>
      </c>
      <c r="C17378" s="7" t="s">
        <v>30098</v>
      </c>
      <c r="I17378" s="64"/>
      <c r="J17378" s="65"/>
      <c r="K17378" s="10"/>
      <c r="L17378" s="21">
        <v>47773.852298850572</v>
      </c>
      <c r="M17378" s="68"/>
      <c r="N17378" s="4"/>
    </row>
    <row r="17379" spans="2:14">
      <c r="B17379" s="59" t="s">
        <v>30099</v>
      </c>
      <c r="C17379" s="7" t="s">
        <v>30100</v>
      </c>
      <c r="I17379" s="64"/>
      <c r="J17379" s="65"/>
      <c r="K17379" s="10"/>
      <c r="L17379" s="21">
        <v>57056.51666666667</v>
      </c>
      <c r="M17379" s="68"/>
      <c r="N17379" s="4"/>
    </row>
    <row r="17380" spans="2:14">
      <c r="B17380" s="59" t="s">
        <v>30101</v>
      </c>
      <c r="C17380" s="7" t="s">
        <v>30102</v>
      </c>
      <c r="I17380" s="64"/>
      <c r="J17380" s="65"/>
      <c r="K17380" s="10"/>
      <c r="L17380" s="21">
        <v>19514.807471264368</v>
      </c>
      <c r="M17380" s="68"/>
      <c r="N17380" s="4"/>
    </row>
    <row r="17381" spans="2:14">
      <c r="B17381" s="59" t="s">
        <v>30103</v>
      </c>
      <c r="C17381" s="7" t="s">
        <v>30102</v>
      </c>
      <c r="I17381" s="64"/>
      <c r="J17381" s="65"/>
      <c r="K17381" s="10"/>
      <c r="L17381" s="21">
        <v>19841.618965517242</v>
      </c>
      <c r="M17381" s="68"/>
      <c r="N17381" s="4"/>
    </row>
    <row r="17382" spans="2:14">
      <c r="B17382" s="59" t="s">
        <v>30104</v>
      </c>
      <c r="C17382" s="7" t="s">
        <v>30102</v>
      </c>
      <c r="I17382" s="64"/>
      <c r="J17382" s="65"/>
      <c r="K17382" s="10"/>
      <c r="L17382" s="21">
        <v>26131.725287356319</v>
      </c>
      <c r="M17382" s="68"/>
      <c r="N17382" s="4"/>
    </row>
    <row r="17383" spans="2:14">
      <c r="B17383" s="59" t="s">
        <v>30105</v>
      </c>
      <c r="C17383" s="7" t="s">
        <v>30102</v>
      </c>
      <c r="I17383" s="64"/>
      <c r="J17383" s="65"/>
      <c r="K17383" s="10"/>
      <c r="L17383" s="21">
        <v>36251.209770114947</v>
      </c>
      <c r="M17383" s="68"/>
      <c r="N17383" s="4"/>
    </row>
    <row r="17384" spans="2:14">
      <c r="B17384" s="59" t="s">
        <v>30106</v>
      </c>
      <c r="C17384" s="7" t="s">
        <v>30102</v>
      </c>
      <c r="I17384" s="64"/>
      <c r="J17384" s="65"/>
      <c r="K17384" s="10"/>
      <c r="L17384" s="21">
        <v>29096.879885057475</v>
      </c>
      <c r="M17384" s="68"/>
      <c r="N17384" s="4"/>
    </row>
    <row r="17385" spans="2:14">
      <c r="B17385" s="59" t="s">
        <v>30107</v>
      </c>
      <c r="C17385" s="7" t="s">
        <v>30102</v>
      </c>
      <c r="I17385" s="64"/>
      <c r="J17385" s="65"/>
      <c r="K17385" s="10"/>
      <c r="L17385" s="21">
        <v>44764.547701149422</v>
      </c>
      <c r="M17385" s="68"/>
      <c r="N17385" s="4"/>
    </row>
    <row r="17386" spans="2:14">
      <c r="B17386" s="59" t="s">
        <v>30108</v>
      </c>
      <c r="C17386" s="7" t="s">
        <v>30102</v>
      </c>
      <c r="I17386" s="64"/>
      <c r="J17386" s="65"/>
      <c r="K17386" s="10"/>
      <c r="L17386" s="21">
        <v>36185.745977011495</v>
      </c>
      <c r="M17386" s="68"/>
      <c r="N17386" s="4"/>
    </row>
    <row r="17387" spans="2:14">
      <c r="B17387" s="59" t="s">
        <v>30109</v>
      </c>
      <c r="C17387" s="7" t="s">
        <v>30102</v>
      </c>
      <c r="I17387" s="64"/>
      <c r="J17387" s="65"/>
      <c r="K17387" s="10"/>
      <c r="L17387" s="21">
        <v>44896.997701149427</v>
      </c>
      <c r="M17387" s="68"/>
      <c r="N17387" s="4"/>
    </row>
    <row r="17388" spans="2:14">
      <c r="B17388" s="59" t="s">
        <v>30110</v>
      </c>
      <c r="C17388" s="7" t="s">
        <v>30102</v>
      </c>
      <c r="I17388" s="64"/>
      <c r="J17388" s="65"/>
      <c r="K17388" s="10"/>
      <c r="L17388" s="21">
        <v>17668.119540229884</v>
      </c>
      <c r="M17388" s="68"/>
      <c r="N17388" s="4"/>
    </row>
    <row r="17389" spans="2:14">
      <c r="B17389" s="59" t="s">
        <v>30111</v>
      </c>
      <c r="C17389" s="7" t="s">
        <v>30102</v>
      </c>
      <c r="I17389" s="64"/>
      <c r="J17389" s="65"/>
      <c r="K17389" s="10"/>
      <c r="L17389" s="21">
        <v>35970.070689655171</v>
      </c>
      <c r="M17389" s="68"/>
      <c r="N17389" s="4"/>
    </row>
    <row r="17390" spans="2:14">
      <c r="B17390" s="59" t="s">
        <v>30112</v>
      </c>
      <c r="C17390" s="7" t="s">
        <v>30102</v>
      </c>
      <c r="I17390" s="64"/>
      <c r="J17390" s="65"/>
      <c r="K17390" s="10"/>
      <c r="L17390" s="21">
        <v>37807.624137931038</v>
      </c>
      <c r="M17390" s="68"/>
      <c r="N17390" s="4"/>
    </row>
    <row r="17391" spans="2:14">
      <c r="B17391" s="59" t="s">
        <v>30113</v>
      </c>
      <c r="C17391" s="7" t="s">
        <v>30102</v>
      </c>
      <c r="I17391" s="64"/>
      <c r="J17391" s="65"/>
      <c r="K17391" s="10"/>
      <c r="L17391" s="21">
        <v>34618.167241379306</v>
      </c>
      <c r="M17391" s="68"/>
      <c r="N17391" s="4"/>
    </row>
    <row r="17392" spans="2:14">
      <c r="B17392" s="59" t="s">
        <v>30114</v>
      </c>
      <c r="C17392" s="7" t="s">
        <v>30102</v>
      </c>
      <c r="I17392" s="64"/>
      <c r="J17392" s="65"/>
      <c r="K17392" s="10"/>
      <c r="L17392" s="21">
        <v>44366.182758620685</v>
      </c>
      <c r="M17392" s="68"/>
      <c r="N17392" s="4"/>
    </row>
    <row r="17393" spans="2:14">
      <c r="B17393" s="59" t="s">
        <v>30115</v>
      </c>
      <c r="C17393" s="7" t="s">
        <v>30102</v>
      </c>
      <c r="I17393" s="64"/>
      <c r="J17393" s="65"/>
      <c r="K17393" s="10"/>
      <c r="L17393" s="21">
        <v>40144.529310344828</v>
      </c>
      <c r="M17393" s="68"/>
      <c r="N17393" s="4"/>
    </row>
    <row r="17394" spans="2:14">
      <c r="B17394" s="59" t="s">
        <v>30116</v>
      </c>
      <c r="C17394" s="7" t="s">
        <v>30102</v>
      </c>
      <c r="I17394" s="64"/>
      <c r="J17394" s="65"/>
      <c r="K17394" s="10"/>
      <c r="L17394" s="21">
        <v>44604.694252873567</v>
      </c>
      <c r="M17394" s="68"/>
      <c r="N17394" s="4"/>
    </row>
    <row r="17395" spans="2:14">
      <c r="B17395" s="59" t="s">
        <v>30117</v>
      </c>
      <c r="C17395" s="7" t="s">
        <v>30102</v>
      </c>
      <c r="I17395" s="64"/>
      <c r="J17395" s="65"/>
      <c r="K17395" s="10"/>
      <c r="L17395" s="21">
        <v>36460.28793103448</v>
      </c>
      <c r="M17395" s="68"/>
      <c r="N17395" s="4"/>
    </row>
    <row r="17396" spans="2:14">
      <c r="B17396" s="59" t="s">
        <v>30118</v>
      </c>
      <c r="C17396" s="7" t="s">
        <v>30102</v>
      </c>
      <c r="I17396" s="64"/>
      <c r="J17396" s="65"/>
      <c r="K17396" s="10"/>
      <c r="L17396" s="21">
        <v>45275.063793103451</v>
      </c>
      <c r="M17396" s="68"/>
      <c r="N17396" s="4"/>
    </row>
    <row r="17397" spans="2:14">
      <c r="B17397" s="59" t="s">
        <v>30119</v>
      </c>
      <c r="C17397" s="7" t="s">
        <v>30102</v>
      </c>
      <c r="I17397" s="64"/>
      <c r="J17397" s="65"/>
      <c r="K17397" s="10"/>
      <c r="L17397" s="21">
        <v>25311.144252873564</v>
      </c>
      <c r="M17397" s="68"/>
      <c r="N17397" s="4"/>
    </row>
    <row r="17398" spans="2:14">
      <c r="B17398" s="59" t="s">
        <v>30120</v>
      </c>
      <c r="C17398" s="7" t="s">
        <v>30102</v>
      </c>
      <c r="I17398" s="64"/>
      <c r="J17398" s="65"/>
      <c r="K17398" s="10"/>
      <c r="L17398" s="21">
        <v>35828.486206896552</v>
      </c>
      <c r="M17398" s="68"/>
      <c r="N17398" s="4"/>
    </row>
    <row r="17399" spans="2:14">
      <c r="B17399" s="59" t="s">
        <v>30121</v>
      </c>
      <c r="C17399" s="7" t="s">
        <v>30102</v>
      </c>
      <c r="I17399" s="64"/>
      <c r="J17399" s="65"/>
      <c r="K17399" s="10"/>
      <c r="L17399" s="21">
        <v>38217.153448275858</v>
      </c>
      <c r="M17399" s="68"/>
      <c r="N17399" s="4"/>
    </row>
    <row r="17400" spans="2:14">
      <c r="B17400" s="59" t="s">
        <v>30122</v>
      </c>
      <c r="C17400" s="7" t="s">
        <v>30102</v>
      </c>
      <c r="I17400" s="64"/>
      <c r="J17400" s="65"/>
      <c r="K17400" s="10"/>
      <c r="L17400" s="21">
        <v>35281.939655172413</v>
      </c>
      <c r="M17400" s="68"/>
      <c r="N17400" s="4"/>
    </row>
    <row r="17401" spans="2:14">
      <c r="B17401" s="59" t="s">
        <v>30123</v>
      </c>
      <c r="C17401" s="7" t="s">
        <v>30102</v>
      </c>
      <c r="I17401" s="64"/>
      <c r="J17401" s="65"/>
      <c r="K17401" s="10"/>
      <c r="L17401" s="21">
        <v>44575.768390804595</v>
      </c>
      <c r="M17401" s="68"/>
      <c r="N17401" s="4"/>
    </row>
    <row r="17402" spans="2:14">
      <c r="B17402" s="59" t="s">
        <v>30124</v>
      </c>
      <c r="C17402" s="7" t="s">
        <v>30102</v>
      </c>
      <c r="I17402" s="64"/>
      <c r="J17402" s="65"/>
      <c r="K17402" s="10"/>
      <c r="L17402" s="21">
        <v>39786.254597701147</v>
      </c>
      <c r="M17402" s="68"/>
      <c r="N17402" s="4"/>
    </row>
    <row r="17403" spans="2:14">
      <c r="B17403" s="59" t="s">
        <v>30125</v>
      </c>
      <c r="C17403" s="7" t="s">
        <v>30102</v>
      </c>
      <c r="I17403" s="64"/>
      <c r="J17403" s="65"/>
      <c r="K17403" s="10"/>
      <c r="L17403" s="21">
        <v>44206.836781609192</v>
      </c>
      <c r="M17403" s="68"/>
      <c r="N17403" s="4"/>
    </row>
    <row r="17404" spans="2:14">
      <c r="B17404" s="59" t="s">
        <v>30126</v>
      </c>
      <c r="C17404" s="7" t="s">
        <v>30102</v>
      </c>
      <c r="I17404" s="64"/>
      <c r="J17404" s="65"/>
      <c r="K17404" s="10"/>
      <c r="L17404" s="21">
        <v>35614.840804597705</v>
      </c>
      <c r="M17404" s="68"/>
      <c r="N17404" s="4"/>
    </row>
    <row r="17405" spans="2:14">
      <c r="B17405" s="59" t="s">
        <v>30127</v>
      </c>
      <c r="C17405" s="7" t="s">
        <v>30102</v>
      </c>
      <c r="I17405" s="64"/>
      <c r="J17405" s="65"/>
      <c r="K17405" s="10"/>
      <c r="L17405" s="21">
        <v>44557.499425287358</v>
      </c>
      <c r="M17405" s="68"/>
      <c r="N17405" s="4"/>
    </row>
    <row r="17406" spans="2:14">
      <c r="B17406" s="59" t="s">
        <v>30128</v>
      </c>
      <c r="C17406" s="7" t="s">
        <v>30063</v>
      </c>
      <c r="I17406" s="64"/>
      <c r="J17406" s="65"/>
      <c r="K17406" s="10"/>
      <c r="L17406" s="21">
        <v>2422.6678160919541</v>
      </c>
      <c r="M17406" s="68"/>
      <c r="N17406" s="4"/>
    </row>
    <row r="17407" spans="2:14">
      <c r="B17407" s="59" t="s">
        <v>30129</v>
      </c>
      <c r="C17407" s="7" t="s">
        <v>30063</v>
      </c>
      <c r="I17407" s="64"/>
      <c r="J17407" s="65"/>
      <c r="K17407" s="10"/>
      <c r="L17407" s="21">
        <v>3359.9672413793101</v>
      </c>
      <c r="M17407" s="68"/>
      <c r="N17407" s="4"/>
    </row>
    <row r="17408" spans="2:14">
      <c r="B17408" s="59" t="s">
        <v>30130</v>
      </c>
      <c r="C17408" s="7" t="s">
        <v>30063</v>
      </c>
      <c r="I17408" s="64"/>
      <c r="J17408" s="65"/>
      <c r="K17408" s="10"/>
      <c r="L17408" s="21">
        <v>3286.383908045977</v>
      </c>
      <c r="M17408" s="68"/>
      <c r="N17408" s="4"/>
    </row>
    <row r="17409" spans="2:14">
      <c r="B17409" s="59" t="s">
        <v>30131</v>
      </c>
      <c r="C17409" s="7" t="s">
        <v>30063</v>
      </c>
      <c r="I17409" s="64"/>
      <c r="J17409" s="65"/>
      <c r="K17409" s="10"/>
      <c r="L17409" s="21">
        <v>3054.4695402298853</v>
      </c>
      <c r="M17409" s="68"/>
      <c r="N17409" s="4"/>
    </row>
    <row r="17410" spans="2:14">
      <c r="B17410" s="59" t="s">
        <v>30132</v>
      </c>
      <c r="C17410" s="7" t="s">
        <v>30063</v>
      </c>
      <c r="I17410" s="64"/>
      <c r="J17410" s="65"/>
      <c r="K17410" s="10"/>
      <c r="L17410" s="21">
        <v>4368.3126436781613</v>
      </c>
      <c r="M17410" s="68"/>
      <c r="N17410" s="4"/>
    </row>
    <row r="17411" spans="2:14">
      <c r="B17411" s="59" t="s">
        <v>30133</v>
      </c>
      <c r="C17411" s="7" t="s">
        <v>30063</v>
      </c>
      <c r="I17411" s="64"/>
      <c r="J17411" s="65"/>
      <c r="K17411" s="10"/>
      <c r="L17411" s="21">
        <v>4183.5931034482765</v>
      </c>
      <c r="M17411" s="68"/>
      <c r="N17411" s="4"/>
    </row>
    <row r="17412" spans="2:14">
      <c r="B17412" s="59" t="s">
        <v>30134</v>
      </c>
      <c r="C17412" s="7" t="s">
        <v>30063</v>
      </c>
      <c r="I17412" s="64"/>
      <c r="J17412" s="65"/>
      <c r="K17412" s="10"/>
      <c r="L17412" s="21">
        <v>3954.2160919540233</v>
      </c>
      <c r="M17412" s="68"/>
      <c r="N17412" s="4"/>
    </row>
    <row r="17413" spans="2:14">
      <c r="B17413" s="59" t="s">
        <v>30135</v>
      </c>
      <c r="C17413" s="7" t="s">
        <v>30063</v>
      </c>
      <c r="I17413" s="64"/>
      <c r="J17413" s="65"/>
      <c r="K17413" s="10"/>
      <c r="L17413" s="21">
        <v>2490.1614942528736</v>
      </c>
      <c r="M17413" s="68"/>
      <c r="N17413" s="4"/>
    </row>
    <row r="17414" spans="2:14">
      <c r="B17414" s="59" t="s">
        <v>30136</v>
      </c>
      <c r="C17414" s="7" t="s">
        <v>30063</v>
      </c>
      <c r="I17414" s="64"/>
      <c r="J17414" s="65"/>
      <c r="K17414" s="10"/>
      <c r="L17414" s="21">
        <v>2267.3816091954022</v>
      </c>
      <c r="M17414" s="68"/>
      <c r="N17414" s="4"/>
    </row>
    <row r="17415" spans="2:14">
      <c r="B17415" s="59" t="s">
        <v>30137</v>
      </c>
      <c r="C17415" s="7" t="s">
        <v>30063</v>
      </c>
      <c r="I17415" s="64"/>
      <c r="J17415" s="65"/>
      <c r="K17415" s="10"/>
      <c r="L17415" s="21">
        <v>5468.0028735632186</v>
      </c>
      <c r="M17415" s="68"/>
      <c r="N17415" s="4"/>
    </row>
    <row r="17416" spans="2:14">
      <c r="B17416" s="59" t="s">
        <v>30138</v>
      </c>
      <c r="C17416" s="7" t="s">
        <v>30063</v>
      </c>
      <c r="I17416" s="64"/>
      <c r="J17416" s="65"/>
      <c r="K17416" s="10"/>
      <c r="L17416" s="21">
        <v>3126.5304597701152</v>
      </c>
      <c r="M17416" s="68"/>
      <c r="N17416" s="4"/>
    </row>
    <row r="17417" spans="2:14">
      <c r="B17417" s="59" t="s">
        <v>30139</v>
      </c>
      <c r="C17417" s="7" t="s">
        <v>30063</v>
      </c>
      <c r="I17417" s="64"/>
      <c r="J17417" s="65"/>
      <c r="K17417" s="10"/>
      <c r="L17417" s="21">
        <v>5468.0028735632186</v>
      </c>
      <c r="M17417" s="68"/>
      <c r="N17417" s="4"/>
    </row>
    <row r="17418" spans="2:14">
      <c r="B17418" s="59" t="s">
        <v>30140</v>
      </c>
      <c r="C17418" s="7" t="s">
        <v>30063</v>
      </c>
      <c r="I17418" s="64"/>
      <c r="J17418" s="65"/>
      <c r="K17418" s="10"/>
      <c r="L17418" s="21">
        <v>8095.1816091954024</v>
      </c>
      <c r="M17418" s="68"/>
      <c r="N17418" s="4"/>
    </row>
    <row r="17419" spans="2:14">
      <c r="B17419" s="59" t="s">
        <v>30141</v>
      </c>
      <c r="C17419" s="7" t="s">
        <v>30063</v>
      </c>
      <c r="I17419" s="64"/>
      <c r="J17419" s="65"/>
      <c r="K17419" s="10"/>
      <c r="L17419" s="21">
        <v>4021.7097701149423</v>
      </c>
      <c r="M17419" s="68"/>
      <c r="N17419" s="4"/>
    </row>
    <row r="17420" spans="2:14">
      <c r="B17420" s="59" t="s">
        <v>30142</v>
      </c>
      <c r="C17420" s="7" t="s">
        <v>30143</v>
      </c>
      <c r="I17420" s="64"/>
      <c r="J17420" s="65"/>
      <c r="K17420" s="10"/>
      <c r="L17420" s="21">
        <v>3121.9632183908047</v>
      </c>
      <c r="M17420" s="68"/>
      <c r="N17420" s="4"/>
    </row>
    <row r="17421" spans="2:14">
      <c r="B17421" s="59" t="s">
        <v>30144</v>
      </c>
      <c r="C17421" s="7" t="s">
        <v>30143</v>
      </c>
      <c r="I17421" s="64"/>
      <c r="J17421" s="65"/>
      <c r="K17421" s="10"/>
      <c r="L17421" s="21">
        <v>3259.4879310344827</v>
      </c>
      <c r="M17421" s="68"/>
      <c r="N17421" s="4"/>
    </row>
    <row r="17422" spans="2:14">
      <c r="B17422" s="59" t="s">
        <v>30145</v>
      </c>
      <c r="C17422" s="7" t="s">
        <v>30146</v>
      </c>
      <c r="I17422" s="64"/>
      <c r="J17422" s="65"/>
      <c r="K17422" s="10"/>
      <c r="L17422" s="21">
        <v>4037.4413793103449</v>
      </c>
      <c r="M17422" s="68"/>
      <c r="N17422" s="4"/>
    </row>
    <row r="17423" spans="2:14">
      <c r="B17423" s="59" t="s">
        <v>30147</v>
      </c>
      <c r="C17423" s="7" t="s">
        <v>30146</v>
      </c>
      <c r="I17423" s="64"/>
      <c r="J17423" s="65"/>
      <c r="K17423" s="10"/>
      <c r="L17423" s="21">
        <v>4199.3247126436781</v>
      </c>
      <c r="M17423" s="68"/>
      <c r="N17423" s="4"/>
    </row>
    <row r="17424" spans="2:14">
      <c r="B17424" s="59" t="s">
        <v>30148</v>
      </c>
      <c r="C17424" s="7" t="s">
        <v>30146</v>
      </c>
      <c r="I17424" s="64"/>
      <c r="J17424" s="65"/>
      <c r="K17424" s="10"/>
      <c r="L17424" s="21">
        <v>4253.624137931035</v>
      </c>
      <c r="M17424" s="68"/>
      <c r="N17424" s="4"/>
    </row>
    <row r="17425" spans="2:14">
      <c r="B17425" s="59" t="s">
        <v>30149</v>
      </c>
      <c r="C17425" s="7" t="s">
        <v>30063</v>
      </c>
      <c r="I17425" s="64"/>
      <c r="J17425" s="65"/>
      <c r="K17425" s="10"/>
      <c r="L17425" s="21">
        <v>2584.5511494252873</v>
      </c>
      <c r="M17425" s="68"/>
      <c r="N17425" s="4"/>
    </row>
    <row r="17426" spans="2:14">
      <c r="B17426" s="59" t="s">
        <v>38367</v>
      </c>
      <c r="C17426" s="7" t="s">
        <v>40550</v>
      </c>
      <c r="I17426" s="64"/>
      <c r="J17426" s="65"/>
      <c r="K17426" s="10"/>
      <c r="L17426" s="21">
        <v>3118.9183908045975</v>
      </c>
      <c r="M17426" s="68"/>
      <c r="N17426" s="4"/>
    </row>
    <row r="17427" spans="2:14">
      <c r="B17427" s="59" t="s">
        <v>30150</v>
      </c>
      <c r="C17427" s="7" t="s">
        <v>30063</v>
      </c>
      <c r="I17427" s="64"/>
      <c r="J17427" s="65"/>
      <c r="K17427" s="10"/>
      <c r="L17427" s="21">
        <v>2442.9666666666667</v>
      </c>
      <c r="M17427" s="68"/>
      <c r="N17427" s="4"/>
    </row>
    <row r="17428" spans="2:14">
      <c r="B17428" s="59" t="s">
        <v>30151</v>
      </c>
      <c r="C17428" s="7" t="s">
        <v>30063</v>
      </c>
      <c r="I17428" s="64"/>
      <c r="J17428" s="65"/>
      <c r="K17428" s="10"/>
      <c r="L17428" s="21">
        <v>3605.5833333333335</v>
      </c>
      <c r="M17428" s="68"/>
      <c r="N17428" s="4"/>
    </row>
    <row r="17429" spans="2:14">
      <c r="B17429" s="59" t="s">
        <v>30152</v>
      </c>
      <c r="C17429" s="7" t="s">
        <v>30153</v>
      </c>
      <c r="I17429" s="64"/>
      <c r="J17429" s="65"/>
      <c r="K17429" s="10"/>
      <c r="L17429" s="21">
        <v>3287.3988505747125</v>
      </c>
      <c r="M17429" s="68"/>
      <c r="N17429" s="4"/>
    </row>
    <row r="17430" spans="2:14">
      <c r="B17430" s="59" t="s">
        <v>30154</v>
      </c>
      <c r="C17430" s="7" t="s">
        <v>30063</v>
      </c>
      <c r="I17430" s="64"/>
      <c r="J17430" s="65"/>
      <c r="K17430" s="10"/>
      <c r="L17430" s="21">
        <v>4410.9402298850573</v>
      </c>
      <c r="M17430" s="68"/>
      <c r="N17430" s="4"/>
    </row>
    <row r="17431" spans="2:14">
      <c r="B17431" s="59" t="s">
        <v>30155</v>
      </c>
      <c r="C17431" s="7" t="s">
        <v>30063</v>
      </c>
      <c r="I17431" s="64"/>
      <c r="J17431" s="65"/>
      <c r="K17431" s="10"/>
      <c r="L17431" s="21">
        <v>4073.4718390804601</v>
      </c>
      <c r="M17431" s="68"/>
      <c r="N17431" s="4"/>
    </row>
    <row r="17432" spans="2:14">
      <c r="B17432" s="59" t="s">
        <v>30156</v>
      </c>
      <c r="C17432" s="7" t="s">
        <v>30063</v>
      </c>
      <c r="I17432" s="64"/>
      <c r="J17432" s="65"/>
      <c r="K17432" s="10"/>
      <c r="L17432" s="21">
        <v>4255.6540229885059</v>
      </c>
      <c r="M17432" s="68"/>
      <c r="N17432" s="4"/>
    </row>
    <row r="17433" spans="2:14">
      <c r="B17433" s="59" t="s">
        <v>30157</v>
      </c>
      <c r="C17433" s="7" t="s">
        <v>30063</v>
      </c>
      <c r="I17433" s="64"/>
      <c r="J17433" s="65"/>
      <c r="K17433" s="10"/>
      <c r="L17433" s="21">
        <v>3979.0821839080459</v>
      </c>
      <c r="M17433" s="68"/>
      <c r="N17433" s="4"/>
    </row>
    <row r="17434" spans="2:14">
      <c r="B17434" s="59" t="s">
        <v>30158</v>
      </c>
      <c r="C17434" s="7" t="s">
        <v>30063</v>
      </c>
      <c r="I17434" s="64"/>
      <c r="J17434" s="65"/>
      <c r="K17434" s="10"/>
      <c r="L17434" s="21">
        <v>2568.8195402298852</v>
      </c>
      <c r="M17434" s="68"/>
      <c r="N17434" s="4"/>
    </row>
    <row r="17435" spans="2:14">
      <c r="B17435" s="59" t="s">
        <v>30159</v>
      </c>
      <c r="C17435" s="7" t="s">
        <v>30063</v>
      </c>
      <c r="I17435" s="64"/>
      <c r="J17435" s="65"/>
      <c r="K17435" s="10"/>
      <c r="L17435" s="21">
        <v>2353.1442528735633</v>
      </c>
      <c r="M17435" s="68"/>
      <c r="N17435" s="4"/>
    </row>
    <row r="17436" spans="2:14">
      <c r="B17436" s="59" t="s">
        <v>30160</v>
      </c>
      <c r="C17436" s="7" t="s">
        <v>30063</v>
      </c>
      <c r="I17436" s="64"/>
      <c r="J17436" s="65"/>
      <c r="K17436" s="10"/>
      <c r="L17436" s="21">
        <v>5445.6741379310342</v>
      </c>
      <c r="M17436" s="68"/>
      <c r="N17436" s="4"/>
    </row>
    <row r="17437" spans="2:14">
      <c r="B17437" s="59" t="s">
        <v>30161</v>
      </c>
      <c r="C17437" s="7" t="s">
        <v>30063</v>
      </c>
      <c r="I17437" s="64"/>
      <c r="J17437" s="65"/>
      <c r="K17437" s="10"/>
      <c r="L17437" s="21">
        <v>3241.2189655172415</v>
      </c>
      <c r="M17437" s="68"/>
      <c r="N17437" s="4"/>
    </row>
    <row r="17438" spans="2:14">
      <c r="B17438" s="59" t="s">
        <v>30162</v>
      </c>
      <c r="C17438" s="7" t="s">
        <v>30063</v>
      </c>
      <c r="I17438" s="64"/>
      <c r="J17438" s="65"/>
      <c r="K17438" s="10"/>
      <c r="L17438" s="21">
        <v>5445.6741379310342</v>
      </c>
      <c r="M17438" s="68"/>
      <c r="N17438" s="4"/>
    </row>
    <row r="17439" spans="2:14">
      <c r="B17439" s="59" t="s">
        <v>30163</v>
      </c>
      <c r="C17439" s="7" t="s">
        <v>30063</v>
      </c>
      <c r="I17439" s="64"/>
      <c r="J17439" s="65"/>
      <c r="K17439" s="10"/>
      <c r="L17439" s="21">
        <v>3992.7839080459771</v>
      </c>
      <c r="M17439" s="68"/>
      <c r="N17439" s="4"/>
    </row>
    <row r="17440" spans="2:14">
      <c r="B17440" s="59" t="s">
        <v>30164</v>
      </c>
      <c r="C17440" s="7" t="s">
        <v>30063</v>
      </c>
      <c r="I17440" s="64"/>
      <c r="J17440" s="65"/>
      <c r="K17440" s="10"/>
      <c r="L17440" s="21">
        <v>8047.9867816091955</v>
      </c>
      <c r="M17440" s="68"/>
      <c r="N17440" s="4"/>
    </row>
    <row r="17441" spans="2:14">
      <c r="B17441" s="59" t="s">
        <v>30165</v>
      </c>
      <c r="C17441" s="7" t="s">
        <v>30063</v>
      </c>
      <c r="I17441" s="64"/>
      <c r="J17441" s="65"/>
      <c r="K17441" s="10"/>
      <c r="L17441" s="21">
        <v>4001.4109195402298</v>
      </c>
      <c r="M17441" s="68"/>
      <c r="N17441" s="4"/>
    </row>
    <row r="17442" spans="2:14">
      <c r="B17442" s="59" t="s">
        <v>30166</v>
      </c>
      <c r="C17442" s="7" t="s">
        <v>30167</v>
      </c>
      <c r="I17442" s="64"/>
      <c r="J17442" s="65"/>
      <c r="K17442" s="10"/>
      <c r="L17442" s="21">
        <v>3234.6218390804597</v>
      </c>
      <c r="M17442" s="68"/>
      <c r="N17442" s="4"/>
    </row>
    <row r="17443" spans="2:14">
      <c r="B17443" s="59" t="s">
        <v>30168</v>
      </c>
      <c r="C17443" s="7" t="s">
        <v>30167</v>
      </c>
      <c r="I17443" s="64"/>
      <c r="J17443" s="65"/>
      <c r="K17443" s="10"/>
      <c r="L17443" s="21">
        <v>3378.7436781609194</v>
      </c>
      <c r="M17443" s="68"/>
      <c r="N17443" s="4"/>
    </row>
    <row r="17444" spans="2:14">
      <c r="B17444" s="59" t="s">
        <v>30169</v>
      </c>
      <c r="C17444" s="7" t="s">
        <v>30170</v>
      </c>
      <c r="I17444" s="64"/>
      <c r="J17444" s="65"/>
      <c r="K17444" s="10"/>
      <c r="L17444" s="21">
        <v>4170.3988505747129</v>
      </c>
      <c r="M17444" s="68"/>
      <c r="N17444" s="4"/>
    </row>
    <row r="17445" spans="2:14">
      <c r="B17445" s="59" t="s">
        <v>30171</v>
      </c>
      <c r="C17445" s="7" t="s">
        <v>30170</v>
      </c>
      <c r="I17445" s="64"/>
      <c r="J17445" s="65"/>
      <c r="K17445" s="10"/>
      <c r="L17445" s="21">
        <v>4076.0091954022992</v>
      </c>
      <c r="M17445" s="68"/>
      <c r="N17445" s="4"/>
    </row>
    <row r="17446" spans="2:14">
      <c r="B17446" s="59" t="s">
        <v>30172</v>
      </c>
      <c r="C17446" s="7" t="s">
        <v>30170</v>
      </c>
      <c r="I17446" s="64"/>
      <c r="J17446" s="65"/>
      <c r="K17446" s="10"/>
      <c r="L17446" s="21">
        <v>4294.2218390804601</v>
      </c>
      <c r="M17446" s="68"/>
      <c r="N17446" s="4"/>
    </row>
    <row r="17447" spans="2:14">
      <c r="B17447" s="59" t="s">
        <v>30173</v>
      </c>
      <c r="C17447" s="7" t="s">
        <v>30063</v>
      </c>
      <c r="I17447" s="64"/>
      <c r="J17447" s="65"/>
      <c r="K17447" s="10"/>
      <c r="L17447" s="21">
        <v>3011.8419540229888</v>
      </c>
      <c r="M17447" s="68"/>
      <c r="N17447" s="4"/>
    </row>
    <row r="17448" spans="2:14">
      <c r="B17448" s="59" t="s">
        <v>30174</v>
      </c>
      <c r="C17448" s="7" t="s">
        <v>30063</v>
      </c>
      <c r="I17448" s="64"/>
      <c r="J17448" s="65"/>
      <c r="K17448" s="10"/>
      <c r="L17448" s="21">
        <v>4066.8747126436783</v>
      </c>
      <c r="M17448" s="68"/>
      <c r="N17448" s="4"/>
    </row>
    <row r="17449" spans="2:14">
      <c r="B17449" s="59" t="s">
        <v>30175</v>
      </c>
      <c r="C17449" s="7" t="s">
        <v>30063</v>
      </c>
      <c r="I17449" s="64"/>
      <c r="J17449" s="65"/>
      <c r="K17449" s="10"/>
      <c r="L17449" s="21">
        <v>5340.1201149425287</v>
      </c>
      <c r="M17449" s="68"/>
      <c r="N17449" s="4"/>
    </row>
    <row r="17450" spans="2:14">
      <c r="B17450" s="59" t="s">
        <v>30176</v>
      </c>
      <c r="C17450" s="7" t="s">
        <v>30063</v>
      </c>
      <c r="I17450" s="64"/>
      <c r="J17450" s="65"/>
      <c r="K17450" s="10"/>
      <c r="L17450" s="21">
        <v>4921.4563218390813</v>
      </c>
      <c r="M17450" s="68"/>
      <c r="N17450" s="4"/>
    </row>
    <row r="17451" spans="2:14">
      <c r="B17451" s="59" t="s">
        <v>30177</v>
      </c>
      <c r="C17451" s="7" t="s">
        <v>30063</v>
      </c>
      <c r="I17451" s="64"/>
      <c r="J17451" s="65"/>
      <c r="K17451" s="10"/>
      <c r="L17451" s="21">
        <v>3079.3356321839078</v>
      </c>
      <c r="M17451" s="68"/>
      <c r="N17451" s="4"/>
    </row>
    <row r="17452" spans="2:14">
      <c r="B17452" s="59" t="s">
        <v>30178</v>
      </c>
      <c r="C17452" s="7" t="s">
        <v>30063</v>
      </c>
      <c r="I17452" s="64"/>
      <c r="J17452" s="65"/>
      <c r="K17452" s="10"/>
      <c r="L17452" s="21">
        <v>3862.3637931034482</v>
      </c>
      <c r="M17452" s="68"/>
      <c r="N17452" s="4"/>
    </row>
    <row r="17453" spans="2:14">
      <c r="B17453" s="59" t="s">
        <v>30179</v>
      </c>
      <c r="C17453" s="7" t="s">
        <v>30063</v>
      </c>
      <c r="I17453" s="64"/>
      <c r="J17453" s="65"/>
      <c r="K17453" s="10"/>
      <c r="L17453" s="21">
        <v>4730.1396551724138</v>
      </c>
      <c r="M17453" s="68"/>
      <c r="N17453" s="4"/>
    </row>
    <row r="17454" spans="2:14">
      <c r="B17454" s="59" t="s">
        <v>30180</v>
      </c>
      <c r="C17454" s="7" t="s">
        <v>30063</v>
      </c>
      <c r="I17454" s="64"/>
      <c r="J17454" s="65"/>
      <c r="K17454" s="10"/>
      <c r="L17454" s="21">
        <v>4566.2264367816097</v>
      </c>
      <c r="M17454" s="68"/>
      <c r="N17454" s="4"/>
    </row>
    <row r="17455" spans="2:14">
      <c r="B17455" s="59" t="s">
        <v>30181</v>
      </c>
      <c r="C17455" s="7" t="s">
        <v>30182</v>
      </c>
      <c r="I17455" s="64"/>
      <c r="J17455" s="65"/>
      <c r="K17455" s="10"/>
      <c r="L17455" s="21">
        <v>3731.9436781609197</v>
      </c>
      <c r="M17455" s="68"/>
      <c r="N17455" s="4"/>
    </row>
    <row r="17456" spans="2:14">
      <c r="B17456" s="59" t="s">
        <v>30183</v>
      </c>
      <c r="C17456" s="7" t="s">
        <v>30182</v>
      </c>
      <c r="I17456" s="64"/>
      <c r="J17456" s="65"/>
      <c r="K17456" s="10"/>
      <c r="L17456" s="21">
        <v>3936.4545977011499</v>
      </c>
      <c r="M17456" s="68"/>
      <c r="N17456" s="4"/>
    </row>
    <row r="17457" spans="2:14">
      <c r="B17457" s="59" t="s">
        <v>30184</v>
      </c>
      <c r="C17457" s="7" t="s">
        <v>30185</v>
      </c>
      <c r="I17457" s="64"/>
      <c r="J17457" s="65"/>
      <c r="K17457" s="10"/>
      <c r="L17457" s="21">
        <v>4644.8844827586208</v>
      </c>
      <c r="M17457" s="68"/>
      <c r="N17457" s="4"/>
    </row>
    <row r="17458" spans="2:14">
      <c r="B17458" s="59" t="s">
        <v>30186</v>
      </c>
      <c r="C17458" s="7" t="s">
        <v>30185</v>
      </c>
      <c r="I17458" s="64"/>
      <c r="J17458" s="65"/>
      <c r="K17458" s="10"/>
      <c r="L17458" s="21">
        <v>4817.9321839080458</v>
      </c>
      <c r="M17458" s="68"/>
      <c r="N17458" s="4"/>
    </row>
    <row r="17459" spans="2:14">
      <c r="B17459" s="59" t="s">
        <v>30187</v>
      </c>
      <c r="C17459" s="7" t="s">
        <v>30185</v>
      </c>
      <c r="I17459" s="64"/>
      <c r="J17459" s="65"/>
      <c r="K17459" s="10"/>
      <c r="L17459" s="21">
        <v>4494.1655172413793</v>
      </c>
      <c r="M17459" s="68"/>
      <c r="N17459" s="4"/>
    </row>
    <row r="17460" spans="2:14">
      <c r="B17460" s="59" t="s">
        <v>30188</v>
      </c>
      <c r="C17460" s="7" t="s">
        <v>30185</v>
      </c>
      <c r="I17460" s="64"/>
      <c r="J17460" s="65"/>
      <c r="K17460" s="10"/>
      <c r="L17460" s="21">
        <v>4682.9448275862069</v>
      </c>
      <c r="M17460" s="68"/>
      <c r="N17460" s="4"/>
    </row>
    <row r="17461" spans="2:14">
      <c r="B17461" s="59" t="s">
        <v>30189</v>
      </c>
      <c r="C17461" s="7" t="s">
        <v>30063</v>
      </c>
      <c r="I17461" s="64"/>
      <c r="J17461" s="65"/>
      <c r="K17461" s="10"/>
      <c r="L17461" s="21">
        <v>2422.6678160919541</v>
      </c>
      <c r="M17461" s="68"/>
      <c r="N17461" s="4"/>
    </row>
    <row r="17462" spans="2:14">
      <c r="B17462" s="59" t="s">
        <v>30190</v>
      </c>
      <c r="C17462" s="7" t="s">
        <v>30063</v>
      </c>
      <c r="I17462" s="64"/>
      <c r="J17462" s="65"/>
      <c r="K17462" s="10"/>
      <c r="L17462" s="21">
        <v>2177.5591954022989</v>
      </c>
      <c r="M17462" s="68"/>
      <c r="N17462" s="4"/>
    </row>
    <row r="17463" spans="2:14">
      <c r="B17463" s="59" t="s">
        <v>30191</v>
      </c>
      <c r="C17463" s="7" t="s">
        <v>30063</v>
      </c>
      <c r="I17463" s="64"/>
      <c r="J17463" s="65"/>
      <c r="K17463" s="10"/>
      <c r="L17463" s="21">
        <v>3286.383908045977</v>
      </c>
      <c r="M17463" s="68"/>
      <c r="N17463" s="4"/>
    </row>
    <row r="17464" spans="2:14">
      <c r="B17464" s="59" t="s">
        <v>30192</v>
      </c>
      <c r="C17464" s="7" t="s">
        <v>30063</v>
      </c>
      <c r="I17464" s="64"/>
      <c r="J17464" s="65"/>
      <c r="K17464" s="10"/>
      <c r="L17464" s="21">
        <v>3054.4695402298853</v>
      </c>
      <c r="M17464" s="68"/>
      <c r="N17464" s="4"/>
    </row>
    <row r="17465" spans="2:14">
      <c r="B17465" s="59" t="s">
        <v>30193</v>
      </c>
      <c r="C17465" s="7" t="s">
        <v>30063</v>
      </c>
      <c r="I17465" s="64"/>
      <c r="J17465" s="65"/>
      <c r="K17465" s="10"/>
      <c r="L17465" s="21">
        <v>2787.0321839080457</v>
      </c>
      <c r="M17465" s="68"/>
      <c r="N17465" s="4"/>
    </row>
    <row r="17466" spans="2:14">
      <c r="B17466" s="59" t="s">
        <v>30194</v>
      </c>
      <c r="C17466" s="7" t="s">
        <v>30063</v>
      </c>
      <c r="I17466" s="64"/>
      <c r="J17466" s="65"/>
      <c r="K17466" s="10"/>
      <c r="L17466" s="21">
        <v>4183.5931034482765</v>
      </c>
      <c r="M17466" s="68"/>
      <c r="N17466" s="4"/>
    </row>
    <row r="17467" spans="2:14">
      <c r="B17467" s="59" t="s">
        <v>30195</v>
      </c>
      <c r="C17467" s="7" t="s">
        <v>30063</v>
      </c>
      <c r="I17467" s="64"/>
      <c r="J17467" s="65"/>
      <c r="K17467" s="10"/>
      <c r="L17467" s="21">
        <v>3954.2160919540233</v>
      </c>
      <c r="M17467" s="68"/>
      <c r="N17467" s="4"/>
    </row>
    <row r="17468" spans="2:14">
      <c r="B17468" s="59" t="s">
        <v>30196</v>
      </c>
      <c r="C17468" s="7" t="s">
        <v>30063</v>
      </c>
      <c r="I17468" s="64"/>
      <c r="J17468" s="65"/>
      <c r="K17468" s="10"/>
      <c r="L17468" s="21">
        <v>2490.1614942528736</v>
      </c>
      <c r="M17468" s="68"/>
      <c r="N17468" s="4"/>
    </row>
    <row r="17469" spans="2:14">
      <c r="B17469" s="59" t="s">
        <v>30197</v>
      </c>
      <c r="C17469" s="7" t="s">
        <v>30063</v>
      </c>
      <c r="I17469" s="64"/>
      <c r="J17469" s="65"/>
      <c r="K17469" s="10"/>
      <c r="L17469" s="21">
        <v>2267.3816091954022</v>
      </c>
      <c r="M17469" s="68"/>
      <c r="N17469" s="4"/>
    </row>
    <row r="17470" spans="2:14">
      <c r="B17470" s="59" t="s">
        <v>30198</v>
      </c>
      <c r="C17470" s="7" t="s">
        <v>30063</v>
      </c>
      <c r="I17470" s="64"/>
      <c r="J17470" s="65"/>
      <c r="K17470" s="10"/>
      <c r="L17470" s="21">
        <v>5468.0028735632186</v>
      </c>
      <c r="M17470" s="68"/>
      <c r="N17470" s="4"/>
    </row>
    <row r="17471" spans="2:14">
      <c r="B17471" s="59" t="s">
        <v>30199</v>
      </c>
      <c r="C17471" s="7" t="s">
        <v>30063</v>
      </c>
      <c r="I17471" s="64"/>
      <c r="J17471" s="65"/>
      <c r="K17471" s="10"/>
      <c r="L17471" s="21">
        <v>3203.1586206896554</v>
      </c>
      <c r="M17471" s="68"/>
      <c r="N17471" s="4"/>
    </row>
    <row r="17472" spans="2:14">
      <c r="B17472" s="59" t="s">
        <v>30200</v>
      </c>
      <c r="C17472" s="7" t="s">
        <v>30063</v>
      </c>
      <c r="I17472" s="64"/>
      <c r="J17472" s="65"/>
      <c r="K17472" s="10"/>
      <c r="L17472" s="21">
        <v>5468.0028735632186</v>
      </c>
      <c r="M17472" s="68"/>
      <c r="N17472" s="4"/>
    </row>
    <row r="17473" spans="2:14">
      <c r="B17473" s="59" t="s">
        <v>30201</v>
      </c>
      <c r="C17473" s="7" t="s">
        <v>30063</v>
      </c>
      <c r="I17473" s="64"/>
      <c r="J17473" s="65"/>
      <c r="K17473" s="10"/>
      <c r="L17473" s="21">
        <v>8095.1816091954024</v>
      </c>
      <c r="M17473" s="68"/>
      <c r="N17473" s="4"/>
    </row>
    <row r="17474" spans="2:14">
      <c r="B17474" s="59" t="s">
        <v>30202</v>
      </c>
      <c r="C17474" s="7" t="s">
        <v>30063</v>
      </c>
      <c r="I17474" s="64"/>
      <c r="J17474" s="65"/>
      <c r="K17474" s="10"/>
      <c r="L17474" s="21">
        <v>4021.7097701149423</v>
      </c>
      <c r="M17474" s="68"/>
      <c r="N17474" s="4"/>
    </row>
    <row r="17475" spans="2:14">
      <c r="B17475" s="59" t="s">
        <v>30203</v>
      </c>
      <c r="C17475" s="7" t="s">
        <v>30204</v>
      </c>
      <c r="I17475" s="64"/>
      <c r="J17475" s="65"/>
      <c r="K17475" s="10"/>
      <c r="L17475" s="21">
        <v>3270.6522988505749</v>
      </c>
      <c r="M17475" s="68"/>
      <c r="N17475" s="4"/>
    </row>
    <row r="17476" spans="2:14">
      <c r="B17476" s="59" t="s">
        <v>30205</v>
      </c>
      <c r="C17476" s="7" t="s">
        <v>30206</v>
      </c>
      <c r="I17476" s="64"/>
      <c r="J17476" s="65"/>
      <c r="K17476" s="10"/>
      <c r="L17476" s="21">
        <v>3416.8040229885059</v>
      </c>
      <c r="M17476" s="68"/>
      <c r="N17476" s="4"/>
    </row>
    <row r="17477" spans="2:14">
      <c r="B17477" s="59" t="s">
        <v>30207</v>
      </c>
      <c r="C17477" s="7" t="s">
        <v>30208</v>
      </c>
      <c r="I17477" s="64"/>
      <c r="J17477" s="65"/>
      <c r="K17477" s="10"/>
      <c r="L17477" s="21">
        <v>4215.563793103448</v>
      </c>
      <c r="M17477" s="68"/>
      <c r="N17477" s="4"/>
    </row>
    <row r="17478" spans="2:14">
      <c r="B17478" s="59" t="s">
        <v>30209</v>
      </c>
      <c r="C17478" s="7" t="s">
        <v>30208</v>
      </c>
      <c r="I17478" s="64"/>
      <c r="J17478" s="65"/>
      <c r="K17478" s="10"/>
      <c r="L17478" s="21">
        <v>4420.0747126436781</v>
      </c>
      <c r="M17478" s="68"/>
      <c r="N17478" s="4"/>
    </row>
    <row r="17479" spans="2:14">
      <c r="B17479" s="59" t="s">
        <v>30210</v>
      </c>
      <c r="C17479" s="7" t="s">
        <v>30208</v>
      </c>
      <c r="I17479" s="64"/>
      <c r="J17479" s="65"/>
      <c r="K17479" s="10"/>
      <c r="L17479" s="21">
        <v>4401.8057471264365</v>
      </c>
      <c r="M17479" s="68"/>
      <c r="N17479" s="4"/>
    </row>
    <row r="17480" spans="2:14">
      <c r="B17480" s="59" t="s">
        <v>30211</v>
      </c>
      <c r="C17480" s="7" t="s">
        <v>30063</v>
      </c>
      <c r="I17480" s="64"/>
      <c r="J17480" s="65"/>
      <c r="K17480" s="10"/>
      <c r="L17480" s="21">
        <v>2751.0017241379314</v>
      </c>
      <c r="M17480" s="68"/>
      <c r="N17480" s="4"/>
    </row>
    <row r="17481" spans="2:14">
      <c r="B17481" s="59" t="s">
        <v>30212</v>
      </c>
      <c r="C17481" s="7" t="s">
        <v>30063</v>
      </c>
      <c r="I17481" s="64"/>
      <c r="J17481" s="65"/>
      <c r="K17481" s="10"/>
      <c r="L17481" s="21">
        <v>2271.9488505747127</v>
      </c>
      <c r="M17481" s="68"/>
      <c r="N17481" s="4"/>
    </row>
    <row r="17482" spans="2:14">
      <c r="B17482" s="59" t="s">
        <v>30213</v>
      </c>
      <c r="C17482" s="7" t="s">
        <v>30063</v>
      </c>
      <c r="I17482" s="64"/>
      <c r="J17482" s="65"/>
      <c r="K17482" s="10"/>
      <c r="L17482" s="21">
        <v>3990.246551724138</v>
      </c>
      <c r="M17482" s="68"/>
      <c r="N17482" s="4"/>
    </row>
    <row r="17483" spans="2:14">
      <c r="B17483" s="59" t="s">
        <v>30214</v>
      </c>
      <c r="C17483" s="7" t="s">
        <v>30063</v>
      </c>
      <c r="I17483" s="64"/>
      <c r="J17483" s="65"/>
      <c r="K17483" s="10"/>
      <c r="L17483" s="21">
        <v>3821.7660919540235</v>
      </c>
      <c r="M17483" s="68"/>
      <c r="N17483" s="4"/>
    </row>
    <row r="17484" spans="2:14">
      <c r="B17484" s="59" t="s">
        <v>30215</v>
      </c>
      <c r="C17484" s="7" t="s">
        <v>30063</v>
      </c>
      <c r="I17484" s="64"/>
      <c r="J17484" s="65"/>
      <c r="K17484" s="10"/>
      <c r="L17484" s="21">
        <v>3041.2752873563222</v>
      </c>
      <c r="M17484" s="68"/>
      <c r="N17484" s="4"/>
    </row>
    <row r="17485" spans="2:14">
      <c r="B17485" s="59" t="s">
        <v>30216</v>
      </c>
      <c r="C17485" s="7" t="s">
        <v>30063</v>
      </c>
      <c r="I17485" s="64"/>
      <c r="J17485" s="65"/>
      <c r="K17485" s="10"/>
      <c r="L17485" s="21">
        <v>4880.8586206896553</v>
      </c>
      <c r="M17485" s="68"/>
      <c r="N17485" s="4"/>
    </row>
    <row r="17486" spans="2:14">
      <c r="B17486" s="59" t="s">
        <v>30217</v>
      </c>
      <c r="C17486" s="7" t="s">
        <v>30063</v>
      </c>
      <c r="I17486" s="64"/>
      <c r="J17486" s="65"/>
      <c r="K17486" s="10"/>
      <c r="L17486" s="21">
        <v>4336.849425287357</v>
      </c>
      <c r="M17486" s="68"/>
      <c r="N17486" s="4"/>
    </row>
    <row r="17487" spans="2:14">
      <c r="B17487" s="59" t="s">
        <v>30218</v>
      </c>
      <c r="C17487" s="7" t="s">
        <v>30063</v>
      </c>
      <c r="I17487" s="64"/>
      <c r="J17487" s="65"/>
      <c r="K17487" s="10"/>
      <c r="L17487" s="21">
        <v>4404.3431034482755</v>
      </c>
      <c r="M17487" s="68"/>
      <c r="N17487" s="4"/>
    </row>
    <row r="17488" spans="2:14">
      <c r="B17488" s="59" t="s">
        <v>30219</v>
      </c>
      <c r="C17488" s="7" t="s">
        <v>30063</v>
      </c>
      <c r="I17488" s="64"/>
      <c r="J17488" s="65"/>
      <c r="K17488" s="10"/>
      <c r="L17488" s="21">
        <v>4046.5758620689658</v>
      </c>
      <c r="M17488" s="68"/>
      <c r="N17488" s="4"/>
    </row>
    <row r="17489" spans="2:14">
      <c r="B17489" s="59" t="s">
        <v>30220</v>
      </c>
      <c r="C17489" s="7" t="s">
        <v>30063</v>
      </c>
      <c r="I17489" s="64"/>
      <c r="J17489" s="65"/>
      <c r="K17489" s="10"/>
      <c r="L17489" s="21">
        <v>2587.0885057471264</v>
      </c>
      <c r="M17489" s="68"/>
      <c r="N17489" s="4"/>
    </row>
    <row r="17490" spans="2:14">
      <c r="B17490" s="59" t="s">
        <v>30221</v>
      </c>
      <c r="C17490" s="7" t="s">
        <v>30063</v>
      </c>
      <c r="I17490" s="64"/>
      <c r="J17490" s="65"/>
      <c r="K17490" s="10"/>
      <c r="L17490" s="21">
        <v>2321.6810344827586</v>
      </c>
      <c r="M17490" s="68"/>
      <c r="N17490" s="4"/>
    </row>
    <row r="17491" spans="2:14">
      <c r="B17491" s="59" t="s">
        <v>30222</v>
      </c>
      <c r="C17491" s="7" t="s">
        <v>30063</v>
      </c>
      <c r="I17491" s="64"/>
      <c r="J17491" s="65"/>
      <c r="K17491" s="10"/>
      <c r="L17491" s="21">
        <v>5445.6741379310342</v>
      </c>
      <c r="M17491" s="68"/>
      <c r="N17491" s="4"/>
    </row>
    <row r="17492" spans="2:14">
      <c r="B17492" s="59" t="s">
        <v>30223</v>
      </c>
      <c r="C17492" s="7" t="s">
        <v>30063</v>
      </c>
      <c r="I17492" s="64"/>
      <c r="J17492" s="65"/>
      <c r="K17492" s="10"/>
      <c r="L17492" s="21">
        <v>3250.3534482758619</v>
      </c>
      <c r="M17492" s="68"/>
      <c r="N17492" s="4"/>
    </row>
    <row r="17493" spans="2:14">
      <c r="B17493" s="59" t="s">
        <v>38368</v>
      </c>
      <c r="C17493" s="7" t="s">
        <v>40551</v>
      </c>
      <c r="I17493" s="64"/>
      <c r="J17493" s="65"/>
      <c r="K17493" s="10"/>
      <c r="L17493" s="21">
        <v>2792.614367816092</v>
      </c>
      <c r="M17493" s="68"/>
      <c r="N17493" s="4"/>
    </row>
    <row r="17494" spans="2:14">
      <c r="B17494" s="59" t="s">
        <v>30224</v>
      </c>
      <c r="C17494" s="7" t="s">
        <v>30063</v>
      </c>
      <c r="I17494" s="64"/>
      <c r="J17494" s="65"/>
      <c r="K17494" s="10"/>
      <c r="L17494" s="21">
        <v>5445.6741379310342</v>
      </c>
      <c r="M17494" s="68"/>
      <c r="N17494" s="4"/>
    </row>
    <row r="17495" spans="2:14">
      <c r="B17495" s="59" t="s">
        <v>30225</v>
      </c>
      <c r="C17495" s="7" t="s">
        <v>30063</v>
      </c>
      <c r="I17495" s="64"/>
      <c r="J17495" s="65"/>
      <c r="K17495" s="10"/>
      <c r="L17495" s="21">
        <v>3994.813793103448</v>
      </c>
      <c r="M17495" s="68"/>
      <c r="N17495" s="4"/>
    </row>
    <row r="17496" spans="2:14">
      <c r="B17496" s="59" t="s">
        <v>30226</v>
      </c>
      <c r="C17496" s="7" t="s">
        <v>30063</v>
      </c>
      <c r="I17496" s="64"/>
      <c r="J17496" s="65"/>
      <c r="K17496" s="10"/>
      <c r="L17496" s="21">
        <v>8047.9867816091955</v>
      </c>
      <c r="M17496" s="68"/>
      <c r="N17496" s="4"/>
    </row>
    <row r="17497" spans="2:14">
      <c r="B17497" s="59" t="s">
        <v>30227</v>
      </c>
      <c r="C17497" s="7" t="s">
        <v>30063</v>
      </c>
      <c r="I17497" s="64"/>
      <c r="J17497" s="65"/>
      <c r="K17497" s="10"/>
      <c r="L17497" s="21">
        <v>4001.4109195402298</v>
      </c>
      <c r="M17497" s="68"/>
      <c r="N17497" s="4"/>
    </row>
    <row r="17498" spans="2:14">
      <c r="B17498" s="59" t="s">
        <v>30228</v>
      </c>
      <c r="C17498" s="7" t="s">
        <v>30229</v>
      </c>
      <c r="I17498" s="64"/>
      <c r="J17498" s="65"/>
      <c r="K17498" s="10"/>
      <c r="L17498" s="21">
        <v>3306.6827586206896</v>
      </c>
      <c r="M17498" s="68"/>
      <c r="N17498" s="4"/>
    </row>
    <row r="17499" spans="2:14">
      <c r="B17499" s="59" t="s">
        <v>30230</v>
      </c>
      <c r="C17499" s="7" t="s">
        <v>30229</v>
      </c>
      <c r="I17499" s="64"/>
      <c r="J17499" s="65"/>
      <c r="K17499" s="10"/>
      <c r="L17499" s="21">
        <v>3479.730459770115</v>
      </c>
      <c r="M17499" s="68"/>
      <c r="N17499" s="4"/>
    </row>
    <row r="17500" spans="2:14">
      <c r="B17500" s="59" t="s">
        <v>30231</v>
      </c>
      <c r="C17500" s="7" t="s">
        <v>30232</v>
      </c>
      <c r="I17500" s="64"/>
      <c r="J17500" s="65"/>
      <c r="K17500" s="10"/>
      <c r="L17500" s="21">
        <v>4138.9356321839086</v>
      </c>
      <c r="M17500" s="68"/>
      <c r="N17500" s="4"/>
    </row>
    <row r="17501" spans="2:14">
      <c r="B17501" s="59" t="s">
        <v>30233</v>
      </c>
      <c r="C17501" s="7" t="s">
        <v>30232</v>
      </c>
      <c r="I17501" s="64"/>
      <c r="J17501" s="65"/>
      <c r="K17501" s="10"/>
      <c r="L17501" s="21">
        <v>4057.7402298850575</v>
      </c>
      <c r="M17501" s="68"/>
      <c r="N17501" s="4"/>
    </row>
    <row r="17502" spans="2:14">
      <c r="B17502" s="59" t="s">
        <v>30234</v>
      </c>
      <c r="C17502" s="7" t="s">
        <v>30232</v>
      </c>
      <c r="I17502" s="64"/>
      <c r="J17502" s="65"/>
      <c r="K17502" s="10"/>
      <c r="L17502" s="21">
        <v>4192.7275862068973</v>
      </c>
      <c r="M17502" s="68"/>
      <c r="N17502" s="4"/>
    </row>
    <row r="17503" spans="2:14">
      <c r="B17503" s="59" t="s">
        <v>30235</v>
      </c>
      <c r="C17503" s="7" t="s">
        <v>30236</v>
      </c>
      <c r="I17503" s="64"/>
      <c r="J17503" s="65"/>
      <c r="K17503" s="10"/>
      <c r="L17503" s="21">
        <v>3405.6396551724138</v>
      </c>
      <c r="M17503" s="68"/>
      <c r="N17503" s="4"/>
    </row>
    <row r="17504" spans="2:14">
      <c r="B17504" s="59" t="s">
        <v>30237</v>
      </c>
      <c r="C17504" s="7" t="s">
        <v>30238</v>
      </c>
      <c r="I17504" s="64"/>
      <c r="J17504" s="65"/>
      <c r="K17504" s="10"/>
      <c r="L17504" s="21">
        <v>3198.591379310345</v>
      </c>
      <c r="M17504" s="68"/>
      <c r="N17504" s="4"/>
    </row>
    <row r="17505" spans="2:14">
      <c r="B17505" s="59" t="s">
        <v>30239</v>
      </c>
      <c r="C17505" s="7" t="s">
        <v>30238</v>
      </c>
      <c r="I17505" s="64"/>
      <c r="J17505" s="65"/>
      <c r="K17505" s="10"/>
      <c r="L17505" s="21">
        <v>4480.4637931034486</v>
      </c>
      <c r="M17505" s="68"/>
      <c r="N17505" s="4"/>
    </row>
    <row r="17506" spans="2:14">
      <c r="B17506" s="59" t="s">
        <v>30240</v>
      </c>
      <c r="C17506" s="7" t="s">
        <v>30238</v>
      </c>
      <c r="I17506" s="64"/>
      <c r="J17506" s="65"/>
      <c r="K17506" s="10"/>
      <c r="L17506" s="21">
        <v>5043.2494252873566</v>
      </c>
      <c r="M17506" s="68"/>
      <c r="N17506" s="4"/>
    </row>
    <row r="17507" spans="2:14">
      <c r="B17507" s="59" t="s">
        <v>30241</v>
      </c>
      <c r="C17507" s="7" t="s">
        <v>30238</v>
      </c>
      <c r="I17507" s="64"/>
      <c r="J17507" s="65"/>
      <c r="K17507" s="10"/>
      <c r="L17507" s="21">
        <v>4485.0310344827585</v>
      </c>
      <c r="M17507" s="68"/>
      <c r="N17507" s="4"/>
    </row>
    <row r="17508" spans="2:14">
      <c r="B17508" s="59" t="s">
        <v>30242</v>
      </c>
      <c r="C17508" s="7" t="s">
        <v>30243</v>
      </c>
      <c r="I17508" s="64"/>
      <c r="J17508" s="65"/>
      <c r="K17508" s="10"/>
      <c r="L17508" s="21">
        <v>4246.519540229885</v>
      </c>
      <c r="M17508" s="68"/>
      <c r="N17508" s="4"/>
    </row>
    <row r="17509" spans="2:14">
      <c r="B17509" s="59" t="s">
        <v>30244</v>
      </c>
      <c r="C17509" s="7" t="s">
        <v>30243</v>
      </c>
      <c r="I17509" s="64"/>
      <c r="J17509" s="65"/>
      <c r="K17509" s="10"/>
      <c r="L17509" s="21">
        <v>5796.3367816091959</v>
      </c>
      <c r="M17509" s="68"/>
      <c r="N17509" s="4"/>
    </row>
    <row r="17510" spans="2:14">
      <c r="B17510" s="59" t="s">
        <v>30245</v>
      </c>
      <c r="C17510" s="7" t="s">
        <v>30243</v>
      </c>
      <c r="I17510" s="64"/>
      <c r="J17510" s="65"/>
      <c r="K17510" s="10"/>
      <c r="L17510" s="21">
        <v>5731.3804597701155</v>
      </c>
      <c r="M17510" s="68"/>
      <c r="N17510" s="4"/>
    </row>
    <row r="17511" spans="2:14">
      <c r="B17511" s="59" t="s">
        <v>30246</v>
      </c>
      <c r="C17511" s="7" t="s">
        <v>30238</v>
      </c>
      <c r="I17511" s="64"/>
      <c r="J17511" s="65"/>
      <c r="K17511" s="10"/>
      <c r="L17511" s="21">
        <v>3266.5925287356322</v>
      </c>
      <c r="M17511" s="68"/>
      <c r="N17511" s="4"/>
    </row>
    <row r="17512" spans="2:14">
      <c r="B17512" s="59" t="s">
        <v>30247</v>
      </c>
      <c r="C17512" s="7" t="s">
        <v>30238</v>
      </c>
      <c r="I17512" s="64"/>
      <c r="J17512" s="65"/>
      <c r="K17512" s="10"/>
      <c r="L17512" s="21">
        <v>10981.170689655173</v>
      </c>
      <c r="M17512" s="68"/>
      <c r="N17512" s="4"/>
    </row>
    <row r="17513" spans="2:14">
      <c r="B17513" s="59" t="s">
        <v>30248</v>
      </c>
      <c r="C17513" s="7" t="s">
        <v>30238</v>
      </c>
      <c r="I17513" s="64"/>
      <c r="J17513" s="65"/>
      <c r="K17513" s="10"/>
      <c r="L17513" s="21">
        <v>4588.5551724137931</v>
      </c>
      <c r="M17513" s="68"/>
      <c r="N17513" s="4"/>
    </row>
    <row r="17514" spans="2:14">
      <c r="B17514" s="59" t="s">
        <v>30249</v>
      </c>
      <c r="C17514" s="7" t="s">
        <v>30238</v>
      </c>
      <c r="I17514" s="64"/>
      <c r="J17514" s="65"/>
      <c r="K17514" s="10"/>
      <c r="L17514" s="21">
        <v>10981.170689655173</v>
      </c>
      <c r="M17514" s="68"/>
      <c r="N17514" s="4"/>
    </row>
    <row r="17515" spans="2:14">
      <c r="B17515" s="59" t="s">
        <v>30250</v>
      </c>
      <c r="C17515" s="7" t="s">
        <v>30243</v>
      </c>
      <c r="I17515" s="64"/>
      <c r="J17515" s="65"/>
      <c r="K17515" s="10"/>
      <c r="L17515" s="21">
        <v>4246.519540229885</v>
      </c>
      <c r="M17515" s="68"/>
      <c r="N17515" s="4"/>
    </row>
    <row r="17516" spans="2:14">
      <c r="B17516" s="59" t="s">
        <v>30251</v>
      </c>
      <c r="C17516" s="7" t="s">
        <v>30243</v>
      </c>
      <c r="I17516" s="64"/>
      <c r="J17516" s="65"/>
      <c r="K17516" s="10"/>
      <c r="L17516" s="21">
        <v>15414.439655172413</v>
      </c>
      <c r="M17516" s="68"/>
      <c r="N17516" s="4"/>
    </row>
    <row r="17517" spans="2:14">
      <c r="B17517" s="59" t="s">
        <v>30252</v>
      </c>
      <c r="C17517" s="7" t="s">
        <v>30243</v>
      </c>
      <c r="I17517" s="64"/>
      <c r="J17517" s="65"/>
      <c r="K17517" s="10"/>
      <c r="L17517" s="21">
        <v>5827.7999999999993</v>
      </c>
      <c r="M17517" s="68"/>
      <c r="N17517" s="4"/>
    </row>
    <row r="17518" spans="2:14">
      <c r="B17518" s="59" t="s">
        <v>30253</v>
      </c>
      <c r="C17518" s="7" t="s">
        <v>30254</v>
      </c>
      <c r="I17518" s="64"/>
      <c r="J17518" s="65"/>
      <c r="K17518" s="10"/>
      <c r="L17518" s="21">
        <v>17204.798275862071</v>
      </c>
      <c r="M17518" s="68"/>
      <c r="N17518" s="4"/>
    </row>
    <row r="17519" spans="2:14">
      <c r="B17519" s="59" t="s">
        <v>30255</v>
      </c>
      <c r="C17519" s="7" t="s">
        <v>30254</v>
      </c>
      <c r="I17519" s="64"/>
      <c r="J17519" s="65"/>
      <c r="K17519" s="10"/>
      <c r="L17519" s="21">
        <v>17553.431034482761</v>
      </c>
      <c r="M17519" s="68"/>
      <c r="N17519" s="4"/>
    </row>
    <row r="17520" spans="2:14">
      <c r="B17520" s="59" t="s">
        <v>30256</v>
      </c>
      <c r="C17520" s="7" t="s">
        <v>30236</v>
      </c>
      <c r="I17520" s="64"/>
      <c r="J17520" s="65"/>
      <c r="K17520" s="10"/>
      <c r="L17520" s="21">
        <v>13351.568965517241</v>
      </c>
      <c r="M17520" s="68"/>
      <c r="N17520" s="4"/>
    </row>
    <row r="17521" spans="2:14">
      <c r="B17521" s="59" t="s">
        <v>30257</v>
      </c>
      <c r="C17521" s="7" t="s">
        <v>30236</v>
      </c>
      <c r="I17521" s="64"/>
      <c r="J17521" s="65"/>
      <c r="K17521" s="10"/>
      <c r="L17521" s="21">
        <v>15562.621264367815</v>
      </c>
      <c r="M17521" s="68"/>
      <c r="N17521" s="4"/>
    </row>
    <row r="17522" spans="2:14">
      <c r="B17522" s="59" t="s">
        <v>30258</v>
      </c>
      <c r="C17522" s="7" t="s">
        <v>30236</v>
      </c>
      <c r="I17522" s="64"/>
      <c r="J17522" s="65"/>
      <c r="K17522" s="10"/>
      <c r="L17522" s="21">
        <v>15922.418390804598</v>
      </c>
      <c r="M17522" s="68"/>
      <c r="N17522" s="4"/>
    </row>
    <row r="17523" spans="2:14">
      <c r="B17523" s="59" t="s">
        <v>30259</v>
      </c>
      <c r="C17523" s="7" t="s">
        <v>30238</v>
      </c>
      <c r="I17523" s="64"/>
      <c r="J17523" s="65"/>
      <c r="K17523" s="10"/>
      <c r="L17523" s="21">
        <v>5526.8695402298854</v>
      </c>
      <c r="M17523" s="68"/>
      <c r="N17523" s="4"/>
    </row>
    <row r="17524" spans="2:14">
      <c r="B17524" s="59" t="s">
        <v>30260</v>
      </c>
      <c r="C17524" s="7" t="s">
        <v>30238</v>
      </c>
      <c r="I17524" s="64"/>
      <c r="J17524" s="65"/>
      <c r="K17524" s="10"/>
      <c r="L17524" s="21">
        <v>5661.3494252873561</v>
      </c>
      <c r="M17524" s="68"/>
      <c r="N17524" s="4"/>
    </row>
    <row r="17525" spans="2:14">
      <c r="B17525" s="59" t="s">
        <v>30261</v>
      </c>
      <c r="C17525" s="7" t="s">
        <v>30243</v>
      </c>
      <c r="I17525" s="64"/>
      <c r="J17525" s="65"/>
      <c r="K17525" s="10"/>
      <c r="L17525" s="21">
        <v>7141.6431034482766</v>
      </c>
      <c r="M17525" s="68"/>
      <c r="N17525" s="4"/>
    </row>
    <row r="17526" spans="2:14">
      <c r="B17526" s="59" t="s">
        <v>30262</v>
      </c>
      <c r="C17526" s="7" t="s">
        <v>30243</v>
      </c>
      <c r="I17526" s="64"/>
      <c r="J17526" s="65"/>
      <c r="K17526" s="10"/>
      <c r="L17526" s="21">
        <v>6745.8155172413799</v>
      </c>
      <c r="M17526" s="68"/>
      <c r="N17526" s="4"/>
    </row>
    <row r="17527" spans="2:14">
      <c r="B17527" s="59" t="s">
        <v>30263</v>
      </c>
      <c r="C17527" s="7" t="s">
        <v>30238</v>
      </c>
      <c r="I17527" s="64"/>
      <c r="J17527" s="65"/>
      <c r="K17527" s="10"/>
      <c r="L17527" s="21">
        <v>5378.1804597701148</v>
      </c>
      <c r="M17527" s="68"/>
      <c r="N17527" s="4"/>
    </row>
    <row r="17528" spans="2:14">
      <c r="B17528" s="59" t="s">
        <v>30264</v>
      </c>
      <c r="C17528" s="7" t="s">
        <v>30238</v>
      </c>
      <c r="I17528" s="64"/>
      <c r="J17528" s="65"/>
      <c r="K17528" s="10"/>
      <c r="L17528" s="21">
        <v>5542.6011494252871</v>
      </c>
      <c r="M17528" s="68"/>
      <c r="N17528" s="4"/>
    </row>
    <row r="17529" spans="2:14">
      <c r="B17529" s="59" t="s">
        <v>30265</v>
      </c>
      <c r="C17529" s="7" t="s">
        <v>30243</v>
      </c>
      <c r="I17529" s="64"/>
      <c r="J17529" s="65"/>
      <c r="K17529" s="10"/>
      <c r="L17529" s="21">
        <v>7195.4350574712644</v>
      </c>
      <c r="M17529" s="68"/>
      <c r="N17529" s="4"/>
    </row>
    <row r="17530" spans="2:14">
      <c r="B17530" s="59" t="s">
        <v>30266</v>
      </c>
      <c r="C17530" s="7" t="s">
        <v>30243</v>
      </c>
      <c r="I17530" s="64"/>
      <c r="J17530" s="65"/>
      <c r="K17530" s="10"/>
      <c r="L17530" s="21">
        <v>4357.1482758620687</v>
      </c>
      <c r="M17530" s="68"/>
      <c r="N17530" s="4"/>
    </row>
    <row r="17531" spans="2:14">
      <c r="B17531" s="59" t="s">
        <v>30267</v>
      </c>
      <c r="C17531" s="7" t="s">
        <v>30268</v>
      </c>
      <c r="I17531" s="64"/>
      <c r="J17531" s="65"/>
      <c r="K17531" s="10"/>
      <c r="L17531" s="21">
        <v>3720.2718390804598</v>
      </c>
      <c r="M17531" s="68"/>
      <c r="N17531" s="4"/>
    </row>
    <row r="17532" spans="2:14">
      <c r="B17532" s="59" t="s">
        <v>30269</v>
      </c>
      <c r="C17532" s="7" t="s">
        <v>30063</v>
      </c>
      <c r="I17532" s="64"/>
      <c r="J17532" s="65"/>
      <c r="K17532" s="10"/>
      <c r="L17532" s="21">
        <v>2961.6022988505747</v>
      </c>
      <c r="M17532" s="68"/>
      <c r="N17532" s="4"/>
    </row>
    <row r="17533" spans="2:14">
      <c r="B17533" s="59" t="s">
        <v>30270</v>
      </c>
      <c r="C17533" s="7" t="s">
        <v>30063</v>
      </c>
      <c r="I17533" s="64"/>
      <c r="J17533" s="65"/>
      <c r="K17533" s="10"/>
      <c r="L17533" s="21">
        <v>4856.5</v>
      </c>
      <c r="M17533" s="68"/>
      <c r="N17533" s="4"/>
    </row>
    <row r="17534" spans="2:14">
      <c r="B17534" s="59" t="s">
        <v>30271</v>
      </c>
      <c r="C17534" s="7" t="s">
        <v>30063</v>
      </c>
      <c r="I17534" s="64"/>
      <c r="J17534" s="65"/>
      <c r="K17534" s="10"/>
      <c r="L17534" s="21">
        <v>5384.7775862068975</v>
      </c>
      <c r="M17534" s="68"/>
      <c r="N17534" s="4"/>
    </row>
    <row r="17535" spans="2:14">
      <c r="B17535" s="59" t="s">
        <v>30272</v>
      </c>
      <c r="C17535" s="7" t="s">
        <v>30273</v>
      </c>
      <c r="I17535" s="64"/>
      <c r="J17535" s="65"/>
      <c r="K17535" s="10"/>
      <c r="L17535" s="21">
        <v>4781.9017241379306</v>
      </c>
      <c r="M17535" s="68"/>
      <c r="N17535" s="4"/>
    </row>
    <row r="17536" spans="2:14">
      <c r="B17536" s="59" t="s">
        <v>30274</v>
      </c>
      <c r="C17536" s="7" t="s">
        <v>30063</v>
      </c>
      <c r="I17536" s="64"/>
      <c r="J17536" s="65"/>
      <c r="K17536" s="10"/>
      <c r="L17536" s="21">
        <v>3850.1844827586206</v>
      </c>
      <c r="M17536" s="68"/>
      <c r="N17536" s="4"/>
    </row>
    <row r="17537" spans="2:14">
      <c r="B17537" s="59" t="s">
        <v>30275</v>
      </c>
      <c r="C17537" s="7" t="s">
        <v>30276</v>
      </c>
      <c r="I17537" s="64"/>
      <c r="J17537" s="65"/>
      <c r="K17537" s="10"/>
      <c r="L17537" s="21">
        <v>5812.0683908045976</v>
      </c>
      <c r="M17537" s="68"/>
      <c r="N17537" s="4"/>
    </row>
    <row r="17538" spans="2:14">
      <c r="B17538" s="59" t="s">
        <v>30277</v>
      </c>
      <c r="C17538" s="7" t="s">
        <v>30063</v>
      </c>
      <c r="I17538" s="64"/>
      <c r="J17538" s="65"/>
      <c r="K17538" s="10"/>
      <c r="L17538" s="21">
        <v>6055.1471264367819</v>
      </c>
      <c r="M17538" s="68"/>
      <c r="N17538" s="4"/>
    </row>
    <row r="17539" spans="2:14">
      <c r="B17539" s="59" t="s">
        <v>30278</v>
      </c>
      <c r="C17539" s="7" t="s">
        <v>30063</v>
      </c>
      <c r="I17539" s="64"/>
      <c r="J17539" s="65"/>
      <c r="K17539" s="10"/>
      <c r="L17539" s="21">
        <v>5985.6235632183916</v>
      </c>
      <c r="M17539" s="68"/>
      <c r="N17539" s="4"/>
    </row>
    <row r="17540" spans="2:14">
      <c r="B17540" s="59" t="s">
        <v>30279</v>
      </c>
      <c r="C17540" s="7" t="s">
        <v>30063</v>
      </c>
      <c r="I17540" s="64"/>
      <c r="J17540" s="65"/>
      <c r="K17540" s="10"/>
      <c r="L17540" s="21">
        <v>3686.7787356321837</v>
      </c>
      <c r="M17540" s="68"/>
      <c r="N17540" s="4"/>
    </row>
    <row r="17541" spans="2:14">
      <c r="B17541" s="59" t="s">
        <v>30280</v>
      </c>
      <c r="C17541" s="7" t="s">
        <v>30063</v>
      </c>
      <c r="I17541" s="64"/>
      <c r="J17541" s="65"/>
      <c r="K17541" s="10"/>
      <c r="L17541" s="21">
        <v>3050.4097701149426</v>
      </c>
      <c r="M17541" s="68"/>
      <c r="N17541" s="4"/>
    </row>
    <row r="17542" spans="2:14">
      <c r="B17542" s="59" t="s">
        <v>30281</v>
      </c>
      <c r="C17542" s="7" t="s">
        <v>30063</v>
      </c>
      <c r="I17542" s="64"/>
      <c r="J17542" s="65"/>
      <c r="K17542" s="10"/>
      <c r="L17542" s="21">
        <v>4827.0666666666666</v>
      </c>
      <c r="M17542" s="68"/>
      <c r="N17542" s="4"/>
    </row>
    <row r="17543" spans="2:14">
      <c r="B17543" s="59" t="s">
        <v>30282</v>
      </c>
      <c r="C17543" s="7" t="s">
        <v>30063</v>
      </c>
      <c r="I17543" s="64"/>
      <c r="J17543" s="65"/>
      <c r="K17543" s="10"/>
      <c r="L17543" s="21">
        <v>3965.3804597701146</v>
      </c>
      <c r="M17543" s="68"/>
      <c r="N17543" s="4"/>
    </row>
    <row r="17544" spans="2:14">
      <c r="B17544" s="59" t="s">
        <v>30283</v>
      </c>
      <c r="C17544" s="7" t="s">
        <v>30063</v>
      </c>
      <c r="I17544" s="64"/>
      <c r="J17544" s="65"/>
      <c r="K17544" s="10"/>
      <c r="L17544" s="21">
        <v>6061.7442528735628</v>
      </c>
      <c r="M17544" s="68"/>
      <c r="N17544" s="4"/>
    </row>
    <row r="17545" spans="2:14">
      <c r="B17545" s="59" t="s">
        <v>30284</v>
      </c>
      <c r="C17545" s="7" t="s">
        <v>30285</v>
      </c>
      <c r="I17545" s="64"/>
      <c r="J17545" s="65"/>
      <c r="K17545" s="10"/>
      <c r="L17545" s="21">
        <v>5605.5275862068966</v>
      </c>
      <c r="M17545" s="68"/>
      <c r="N17545" s="4"/>
    </row>
    <row r="17546" spans="2:14">
      <c r="B17546" s="59" t="s">
        <v>30286</v>
      </c>
      <c r="C17546" s="7" t="s">
        <v>30063</v>
      </c>
      <c r="I17546" s="64"/>
      <c r="J17546" s="65"/>
      <c r="K17546" s="10"/>
      <c r="L17546" s="21">
        <v>5756.246551724138</v>
      </c>
      <c r="M17546" s="68"/>
      <c r="N17546" s="4"/>
    </row>
    <row r="17547" spans="2:14">
      <c r="B17547" s="59" t="s">
        <v>30287</v>
      </c>
      <c r="C17547" s="7" t="s">
        <v>30063</v>
      </c>
      <c r="I17547" s="64"/>
      <c r="J17547" s="65"/>
      <c r="K17547" s="10"/>
      <c r="L17547" s="21">
        <v>6956.9235632183909</v>
      </c>
      <c r="M17547" s="68"/>
      <c r="N17547" s="4"/>
    </row>
    <row r="17548" spans="2:14">
      <c r="B17548" s="59" t="s">
        <v>30288</v>
      </c>
      <c r="C17548" s="7" t="s">
        <v>30063</v>
      </c>
      <c r="I17548" s="64"/>
      <c r="J17548" s="65"/>
      <c r="K17548" s="10"/>
      <c r="L17548" s="21">
        <v>4566.2264367816097</v>
      </c>
      <c r="M17548" s="68"/>
      <c r="N17548" s="4"/>
    </row>
    <row r="17549" spans="2:14">
      <c r="B17549" s="59" t="s">
        <v>30289</v>
      </c>
      <c r="C17549" s="7" t="s">
        <v>30273</v>
      </c>
      <c r="I17549" s="64"/>
      <c r="J17549" s="65"/>
      <c r="K17549" s="10"/>
      <c r="L17549" s="21">
        <v>5760.3063218390807</v>
      </c>
      <c r="M17549" s="68"/>
      <c r="N17549" s="4"/>
    </row>
    <row r="17550" spans="2:14">
      <c r="B17550" s="59" t="s">
        <v>30290</v>
      </c>
      <c r="C17550" s="7" t="s">
        <v>30063</v>
      </c>
      <c r="I17550" s="64"/>
      <c r="J17550" s="65"/>
      <c r="K17550" s="10"/>
      <c r="L17550" s="21">
        <v>5764.8735632183907</v>
      </c>
      <c r="M17550" s="68"/>
      <c r="N17550" s="4"/>
    </row>
    <row r="17551" spans="2:14">
      <c r="B17551" s="59" t="s">
        <v>30291</v>
      </c>
      <c r="C17551" s="7" t="s">
        <v>30063</v>
      </c>
      <c r="I17551" s="64"/>
      <c r="J17551" s="65"/>
      <c r="K17551" s="10"/>
      <c r="L17551" s="21">
        <v>6853.9068965517245</v>
      </c>
      <c r="M17551" s="68"/>
      <c r="N17551" s="4"/>
    </row>
    <row r="17552" spans="2:14">
      <c r="B17552" s="59" t="s">
        <v>30292</v>
      </c>
      <c r="C17552" s="7" t="s">
        <v>30063</v>
      </c>
      <c r="I17552" s="64"/>
      <c r="J17552" s="65"/>
      <c r="K17552" s="10"/>
      <c r="L17552" s="21">
        <v>7150.7775862068975</v>
      </c>
      <c r="M17552" s="68"/>
      <c r="N17552" s="4"/>
    </row>
    <row r="17553" spans="2:14">
      <c r="B17553" s="59" t="s">
        <v>30293</v>
      </c>
      <c r="C17553" s="7" t="s">
        <v>30063</v>
      </c>
      <c r="I17553" s="64"/>
      <c r="J17553" s="65"/>
      <c r="K17553" s="10"/>
      <c r="L17553" s="21">
        <v>4919.4264367816095</v>
      </c>
      <c r="M17553" s="68"/>
      <c r="N17553" s="4"/>
    </row>
    <row r="17554" spans="2:14">
      <c r="B17554" s="59" t="s">
        <v>30294</v>
      </c>
      <c r="C17554" s="7" t="s">
        <v>30063</v>
      </c>
      <c r="I17554" s="64"/>
      <c r="J17554" s="65"/>
      <c r="K17554" s="10"/>
      <c r="L17554" s="21">
        <v>6397.18275862069</v>
      </c>
      <c r="M17554" s="68"/>
      <c r="N17554" s="4"/>
    </row>
    <row r="17555" spans="2:14">
      <c r="B17555" s="59" t="s">
        <v>30295</v>
      </c>
      <c r="C17555" s="7" t="s">
        <v>30063</v>
      </c>
      <c r="I17555" s="64"/>
      <c r="J17555" s="65"/>
      <c r="K17555" s="10"/>
      <c r="L17555" s="21">
        <v>5425.3752873563217</v>
      </c>
      <c r="M17555" s="68"/>
      <c r="N17555" s="4"/>
    </row>
    <row r="17556" spans="2:14">
      <c r="B17556" s="59" t="s">
        <v>30296</v>
      </c>
      <c r="C17556" s="7" t="s">
        <v>30297</v>
      </c>
      <c r="I17556" s="64"/>
      <c r="J17556" s="65"/>
      <c r="K17556" s="10"/>
      <c r="L17556" s="21">
        <v>2906.2879310344829</v>
      </c>
      <c r="M17556" s="68"/>
      <c r="N17556" s="4"/>
    </row>
    <row r="17557" spans="2:14">
      <c r="B17557" s="59" t="s">
        <v>30298</v>
      </c>
      <c r="C17557" s="7" t="s">
        <v>30299</v>
      </c>
      <c r="I17557" s="64"/>
      <c r="J17557" s="65"/>
      <c r="K17557" s="10"/>
      <c r="L17557" s="21">
        <v>5585.228735632184</v>
      </c>
      <c r="M17557" s="68"/>
      <c r="N17557" s="4"/>
    </row>
    <row r="17558" spans="2:14">
      <c r="B17558" s="59" t="s">
        <v>30300</v>
      </c>
      <c r="C17558" s="7" t="s">
        <v>30301</v>
      </c>
      <c r="I17558" s="64"/>
      <c r="J17558" s="65"/>
      <c r="K17558" s="10"/>
      <c r="L17558" s="21">
        <v>5607.5574712643675</v>
      </c>
      <c r="M17558" s="68"/>
      <c r="N17558" s="4"/>
    </row>
    <row r="17559" spans="2:14">
      <c r="B17559" s="59" t="s">
        <v>30302</v>
      </c>
      <c r="C17559" s="7" t="s">
        <v>30303</v>
      </c>
      <c r="I17559" s="64"/>
      <c r="J17559" s="65"/>
      <c r="K17559" s="10"/>
      <c r="L17559" s="21">
        <v>4806.767816091954</v>
      </c>
      <c r="M17559" s="68"/>
      <c r="N17559" s="4"/>
    </row>
    <row r="17560" spans="2:14">
      <c r="B17560" s="59" t="s">
        <v>30304</v>
      </c>
      <c r="C17560" s="7" t="s">
        <v>30305</v>
      </c>
      <c r="I17560" s="64"/>
      <c r="J17560" s="65"/>
      <c r="K17560" s="10"/>
      <c r="L17560" s="21">
        <v>5585.228735632184</v>
      </c>
      <c r="M17560" s="68"/>
      <c r="N17560" s="4"/>
    </row>
    <row r="17561" spans="2:14">
      <c r="B17561" s="59" t="s">
        <v>30306</v>
      </c>
      <c r="C17561" s="7" t="s">
        <v>30063</v>
      </c>
      <c r="I17561" s="64"/>
      <c r="J17561" s="65"/>
      <c r="K17561" s="10"/>
      <c r="L17561" s="21">
        <v>5879.562068965517</v>
      </c>
      <c r="M17561" s="68"/>
      <c r="N17561" s="4"/>
    </row>
    <row r="17562" spans="2:14">
      <c r="B17562" s="59" t="s">
        <v>38369</v>
      </c>
      <c r="C17562" s="7" t="s">
        <v>40552</v>
      </c>
      <c r="I17562" s="64"/>
      <c r="J17562" s="65"/>
      <c r="K17562" s="10"/>
      <c r="L17562" s="21">
        <v>5585.228735632184</v>
      </c>
      <c r="M17562" s="68"/>
      <c r="N17562" s="4"/>
    </row>
    <row r="17563" spans="2:14">
      <c r="B17563" s="59" t="s">
        <v>30307</v>
      </c>
      <c r="C17563" s="7" t="s">
        <v>30063</v>
      </c>
      <c r="I17563" s="64"/>
      <c r="J17563" s="65"/>
      <c r="K17563" s="10"/>
      <c r="L17563" s="21">
        <v>1786.2988505747126</v>
      </c>
      <c r="M17563" s="68"/>
      <c r="N17563" s="4"/>
    </row>
    <row r="17564" spans="2:14">
      <c r="B17564" s="59" t="s">
        <v>30308</v>
      </c>
      <c r="C17564" s="7" t="s">
        <v>30063</v>
      </c>
      <c r="I17564" s="64"/>
      <c r="J17564" s="65"/>
      <c r="K17564" s="10"/>
      <c r="L17564" s="21">
        <v>2735.2701149425288</v>
      </c>
      <c r="M17564" s="68"/>
      <c r="N17564" s="4"/>
    </row>
    <row r="17565" spans="2:14">
      <c r="B17565" s="59" t="s">
        <v>30309</v>
      </c>
      <c r="C17565" s="7" t="s">
        <v>30310</v>
      </c>
      <c r="I17565" s="64"/>
      <c r="J17565" s="65"/>
      <c r="K17565" s="10"/>
      <c r="L17565" s="21">
        <v>4566.2264367816097</v>
      </c>
      <c r="M17565" s="68"/>
      <c r="N17565" s="4"/>
    </row>
    <row r="17566" spans="2:14">
      <c r="B17566" s="59" t="s">
        <v>30311</v>
      </c>
      <c r="C17566" s="7" t="s">
        <v>30312</v>
      </c>
      <c r="I17566" s="64"/>
      <c r="J17566" s="65"/>
      <c r="K17566" s="10"/>
      <c r="L17566" s="21">
        <v>5935.8913793103457</v>
      </c>
      <c r="M17566" s="68"/>
      <c r="N17566" s="4"/>
    </row>
    <row r="17567" spans="2:14">
      <c r="B17567" s="59" t="s">
        <v>30313</v>
      </c>
      <c r="C17567" s="7" t="s">
        <v>30312</v>
      </c>
      <c r="I17567" s="64"/>
      <c r="J17567" s="65"/>
      <c r="K17567" s="10"/>
      <c r="L17567" s="21">
        <v>8909.6729885057466</v>
      </c>
      <c r="M17567" s="68"/>
      <c r="N17567" s="4"/>
    </row>
    <row r="17568" spans="2:14">
      <c r="B17568" s="59" t="s">
        <v>30314</v>
      </c>
      <c r="C17568" s="7" t="s">
        <v>30312</v>
      </c>
      <c r="I17568" s="64"/>
      <c r="J17568" s="65"/>
      <c r="K17568" s="10"/>
      <c r="L17568" s="21">
        <v>6763.5770114942525</v>
      </c>
      <c r="M17568" s="68"/>
      <c r="N17568" s="4"/>
    </row>
    <row r="17569" spans="2:14">
      <c r="B17569" s="59" t="s">
        <v>30315</v>
      </c>
      <c r="C17569" s="7" t="s">
        <v>30316</v>
      </c>
      <c r="I17569" s="64"/>
      <c r="J17569" s="65"/>
      <c r="K17569" s="10"/>
      <c r="L17569" s="21">
        <v>3617.2551724137934</v>
      </c>
      <c r="M17569" s="68"/>
      <c r="N17569" s="4"/>
    </row>
    <row r="17570" spans="2:14">
      <c r="B17570" s="59" t="s">
        <v>30317</v>
      </c>
      <c r="C17570" s="7" t="s">
        <v>30318</v>
      </c>
      <c r="I17570" s="64"/>
      <c r="J17570" s="65"/>
      <c r="K17570" s="10"/>
      <c r="L17570" s="21">
        <v>7757.7132183908052</v>
      </c>
      <c r="M17570" s="68"/>
      <c r="N17570" s="4"/>
    </row>
    <row r="17571" spans="2:14">
      <c r="B17571" s="59" t="s">
        <v>30319</v>
      </c>
      <c r="C17571" s="7" t="s">
        <v>30318</v>
      </c>
      <c r="I17571" s="64"/>
      <c r="J17571" s="65"/>
      <c r="K17571" s="10"/>
      <c r="L17571" s="21">
        <v>5771.9781609195406</v>
      </c>
      <c r="M17571" s="68"/>
      <c r="N17571" s="4"/>
    </row>
    <row r="17572" spans="2:14">
      <c r="B17572" s="59" t="s">
        <v>30320</v>
      </c>
      <c r="C17572" s="7" t="s">
        <v>30318</v>
      </c>
      <c r="I17572" s="64"/>
      <c r="J17572" s="65"/>
      <c r="K17572" s="10"/>
      <c r="L17572" s="21">
        <v>6268.7925287356329</v>
      </c>
      <c r="M17572" s="68"/>
      <c r="N17572" s="4"/>
    </row>
    <row r="17573" spans="2:14">
      <c r="B17573" s="59" t="s">
        <v>30321</v>
      </c>
      <c r="C17573" s="7" t="s">
        <v>30318</v>
      </c>
      <c r="I17573" s="64"/>
      <c r="J17573" s="65"/>
      <c r="K17573" s="10"/>
      <c r="L17573" s="21">
        <v>5711.0816091954021</v>
      </c>
      <c r="M17573" s="68"/>
      <c r="N17573" s="4"/>
    </row>
    <row r="17574" spans="2:14">
      <c r="B17574" s="59" t="s">
        <v>30322</v>
      </c>
      <c r="C17574" s="7" t="s">
        <v>30323</v>
      </c>
      <c r="I17574" s="64"/>
      <c r="J17574" s="65"/>
      <c r="K17574" s="10"/>
      <c r="L17574" s="21">
        <v>7780.5494252873568</v>
      </c>
      <c r="M17574" s="68"/>
      <c r="N17574" s="4"/>
    </row>
    <row r="17575" spans="2:14">
      <c r="B17575" s="59" t="s">
        <v>30324</v>
      </c>
      <c r="C17575" s="7" t="s">
        <v>30323</v>
      </c>
      <c r="I17575" s="64"/>
      <c r="J17575" s="65"/>
      <c r="K17575" s="10"/>
      <c r="L17575" s="21">
        <v>7044.7160919540229</v>
      </c>
      <c r="M17575" s="68"/>
      <c r="N17575" s="4"/>
    </row>
    <row r="17576" spans="2:14">
      <c r="B17576" s="59" t="s">
        <v>30325</v>
      </c>
      <c r="C17576" s="7" t="s">
        <v>30323</v>
      </c>
      <c r="I17576" s="64"/>
      <c r="J17576" s="65"/>
      <c r="K17576" s="10"/>
      <c r="L17576" s="21">
        <v>7152.8074712643684</v>
      </c>
      <c r="M17576" s="68"/>
      <c r="N17576" s="4"/>
    </row>
    <row r="17577" spans="2:14">
      <c r="B17577" s="59" t="s">
        <v>30326</v>
      </c>
      <c r="C17577" s="7" t="s">
        <v>30063</v>
      </c>
      <c r="I17577" s="64"/>
      <c r="J17577" s="65"/>
      <c r="K17577" s="10"/>
      <c r="L17577" s="21">
        <v>7892.7005747126441</v>
      </c>
      <c r="M17577" s="68"/>
      <c r="N17577" s="4"/>
    </row>
    <row r="17578" spans="2:14">
      <c r="B17578" s="59" t="s">
        <v>30327</v>
      </c>
      <c r="C17578" s="7" t="s">
        <v>30063</v>
      </c>
      <c r="I17578" s="64"/>
      <c r="J17578" s="65"/>
      <c r="K17578" s="10"/>
      <c r="L17578" s="21">
        <v>10981.170689655173</v>
      </c>
      <c r="M17578" s="68"/>
      <c r="N17578" s="4"/>
    </row>
    <row r="17579" spans="2:14">
      <c r="B17579" s="59" t="s">
        <v>30328</v>
      </c>
      <c r="C17579" s="7" t="s">
        <v>30063</v>
      </c>
      <c r="I17579" s="64"/>
      <c r="J17579" s="65"/>
      <c r="K17579" s="10"/>
      <c r="L17579" s="21">
        <v>5902.3982758620696</v>
      </c>
      <c r="M17579" s="68"/>
      <c r="N17579" s="4"/>
    </row>
    <row r="17580" spans="2:14">
      <c r="B17580" s="59" t="s">
        <v>30329</v>
      </c>
      <c r="C17580" s="7" t="s">
        <v>30063</v>
      </c>
      <c r="I17580" s="64"/>
      <c r="J17580" s="65"/>
      <c r="K17580" s="10"/>
      <c r="L17580" s="21">
        <v>10981.170689655173</v>
      </c>
      <c r="M17580" s="68"/>
      <c r="N17580" s="4"/>
    </row>
    <row r="17581" spans="2:14">
      <c r="B17581" s="59" t="s">
        <v>30330</v>
      </c>
      <c r="C17581" s="7" t="s">
        <v>30063</v>
      </c>
      <c r="I17581" s="64"/>
      <c r="J17581" s="65"/>
      <c r="K17581" s="10"/>
      <c r="L17581" s="21">
        <v>7856.6701149425289</v>
      </c>
      <c r="M17581" s="68"/>
      <c r="N17581" s="4"/>
    </row>
    <row r="17582" spans="2:14">
      <c r="B17582" s="59" t="s">
        <v>30331</v>
      </c>
      <c r="C17582" s="7" t="s">
        <v>30063</v>
      </c>
      <c r="I17582" s="64"/>
      <c r="J17582" s="65"/>
      <c r="K17582" s="10"/>
      <c r="L17582" s="21">
        <v>15414.439655172413</v>
      </c>
      <c r="M17582" s="68"/>
      <c r="N17582" s="4"/>
    </row>
    <row r="17583" spans="2:14">
      <c r="B17583" s="59" t="s">
        <v>30332</v>
      </c>
      <c r="C17583" s="7" t="s">
        <v>30063</v>
      </c>
      <c r="I17583" s="64"/>
      <c r="J17583" s="65"/>
      <c r="K17583" s="10"/>
      <c r="L17583" s="21">
        <v>7294.391954022989</v>
      </c>
      <c r="M17583" s="68"/>
      <c r="N17583" s="4"/>
    </row>
    <row r="17584" spans="2:14">
      <c r="B17584" s="59" t="s">
        <v>30333</v>
      </c>
      <c r="C17584" s="7" t="s">
        <v>30318</v>
      </c>
      <c r="I17584" s="64"/>
      <c r="J17584" s="65"/>
      <c r="K17584" s="10"/>
      <c r="L17584" s="21">
        <v>5956.1902298850582</v>
      </c>
      <c r="M17584" s="68"/>
      <c r="N17584" s="4"/>
    </row>
    <row r="17585" spans="2:14">
      <c r="B17585" s="59" t="s">
        <v>30334</v>
      </c>
      <c r="C17585" s="7" t="s">
        <v>30318</v>
      </c>
      <c r="I17585" s="64"/>
      <c r="J17585" s="65"/>
      <c r="K17585" s="10"/>
      <c r="L17585" s="21">
        <v>6091.1775862068962</v>
      </c>
      <c r="M17585" s="68"/>
      <c r="N17585" s="4"/>
    </row>
    <row r="17586" spans="2:14">
      <c r="B17586" s="59" t="s">
        <v>30335</v>
      </c>
      <c r="C17586" s="7" t="s">
        <v>30323</v>
      </c>
      <c r="I17586" s="64"/>
      <c r="J17586" s="65"/>
      <c r="K17586" s="10"/>
      <c r="L17586" s="21">
        <v>7395.8862068965518</v>
      </c>
      <c r="M17586" s="68"/>
      <c r="N17586" s="4"/>
    </row>
    <row r="17587" spans="2:14">
      <c r="B17587" s="59" t="s">
        <v>30336</v>
      </c>
      <c r="C17587" s="7" t="s">
        <v>30323</v>
      </c>
      <c r="I17587" s="64"/>
      <c r="J17587" s="65"/>
      <c r="K17587" s="10"/>
      <c r="L17587" s="21">
        <v>8057.1212643678164</v>
      </c>
      <c r="M17587" s="68"/>
      <c r="N17587" s="4"/>
    </row>
    <row r="17588" spans="2:14">
      <c r="B17588" s="59" t="s">
        <v>30337</v>
      </c>
      <c r="C17588" s="7" t="s">
        <v>30318</v>
      </c>
      <c r="I17588" s="64"/>
      <c r="J17588" s="65"/>
      <c r="K17588" s="10"/>
      <c r="L17588" s="21">
        <v>5985.6235632183916</v>
      </c>
      <c r="M17588" s="68"/>
      <c r="N17588" s="4"/>
    </row>
    <row r="17589" spans="2:14">
      <c r="B17589" s="59" t="s">
        <v>30338</v>
      </c>
      <c r="C17589" s="7" t="s">
        <v>30318</v>
      </c>
      <c r="I17589" s="64"/>
      <c r="J17589" s="65"/>
      <c r="K17589" s="10"/>
      <c r="L17589" s="21">
        <v>6019.1166666666668</v>
      </c>
      <c r="M17589" s="68"/>
      <c r="N17589" s="4"/>
    </row>
    <row r="17590" spans="2:14">
      <c r="B17590" s="59" t="s">
        <v>30339</v>
      </c>
      <c r="C17590" s="7" t="s">
        <v>30323</v>
      </c>
      <c r="I17590" s="64"/>
      <c r="J17590" s="65"/>
      <c r="K17590" s="10"/>
      <c r="L17590" s="21">
        <v>7922.1339080459775</v>
      </c>
      <c r="M17590" s="68"/>
      <c r="N17590" s="4"/>
    </row>
    <row r="17591" spans="2:14">
      <c r="B17591" s="59" t="s">
        <v>30340</v>
      </c>
      <c r="C17591" s="7" t="s">
        <v>30323</v>
      </c>
      <c r="I17591" s="64"/>
      <c r="J17591" s="65"/>
      <c r="K17591" s="10"/>
      <c r="L17591" s="21">
        <v>7807.4454022988502</v>
      </c>
      <c r="M17591" s="68"/>
      <c r="N17591" s="4"/>
    </row>
    <row r="17592" spans="2:14">
      <c r="B17592" s="59" t="s">
        <v>30341</v>
      </c>
      <c r="C17592" s="7" t="s">
        <v>30342</v>
      </c>
      <c r="I17592" s="64"/>
      <c r="J17592" s="65"/>
      <c r="K17592" s="10"/>
      <c r="L17592" s="21">
        <v>4190.6977011494255</v>
      </c>
      <c r="M17592" s="68"/>
      <c r="N17592" s="4"/>
    </row>
    <row r="17593" spans="2:14">
      <c r="B17593" s="59" t="s">
        <v>30343</v>
      </c>
      <c r="C17593" s="7" t="s">
        <v>30063</v>
      </c>
      <c r="I17593" s="64"/>
      <c r="J17593" s="65"/>
      <c r="K17593" s="10"/>
      <c r="L17593" s="21">
        <v>6538.7672413793107</v>
      </c>
      <c r="M17593" s="68"/>
      <c r="N17593" s="4"/>
    </row>
    <row r="17594" spans="2:14">
      <c r="B17594" s="59" t="s">
        <v>30344</v>
      </c>
      <c r="C17594" s="7" t="s">
        <v>30063</v>
      </c>
      <c r="I17594" s="64"/>
      <c r="J17594" s="65"/>
      <c r="K17594" s="10"/>
      <c r="L17594" s="21">
        <v>5924.727011494253</v>
      </c>
      <c r="M17594" s="68"/>
      <c r="N17594" s="4"/>
    </row>
    <row r="17595" spans="2:14">
      <c r="B17595" s="59" t="s">
        <v>30345</v>
      </c>
      <c r="C17595" s="7" t="s">
        <v>30063</v>
      </c>
      <c r="I17595" s="64"/>
      <c r="J17595" s="65"/>
      <c r="K17595" s="10"/>
      <c r="L17595" s="21">
        <v>6311.420114942528</v>
      </c>
      <c r="M17595" s="68"/>
      <c r="N17595" s="4"/>
    </row>
    <row r="17596" spans="2:14">
      <c r="B17596" s="59" t="s">
        <v>30346</v>
      </c>
      <c r="C17596" s="7" t="s">
        <v>30347</v>
      </c>
      <c r="I17596" s="64"/>
      <c r="J17596" s="65"/>
      <c r="K17596" s="10"/>
      <c r="L17596" s="21">
        <v>5704.4844827586203</v>
      </c>
      <c r="M17596" s="68"/>
      <c r="N17596" s="4"/>
    </row>
    <row r="17597" spans="2:14">
      <c r="B17597" s="59" t="s">
        <v>30348</v>
      </c>
      <c r="C17597" s="7" t="s">
        <v>30063</v>
      </c>
      <c r="I17597" s="64"/>
      <c r="J17597" s="65"/>
      <c r="K17597" s="10"/>
      <c r="L17597" s="21">
        <v>8517.9051724137935</v>
      </c>
      <c r="M17597" s="68"/>
      <c r="N17597" s="4"/>
    </row>
    <row r="17598" spans="2:14">
      <c r="B17598" s="59" t="s">
        <v>38370</v>
      </c>
      <c r="C17598" s="7" t="s">
        <v>40553</v>
      </c>
      <c r="I17598" s="64"/>
      <c r="J17598" s="65"/>
      <c r="K17598" s="10"/>
      <c r="L17598" s="21">
        <v>6564.6482758620687</v>
      </c>
      <c r="M17598" s="68"/>
      <c r="N17598" s="4"/>
    </row>
    <row r="17599" spans="2:14">
      <c r="B17599" s="59" t="s">
        <v>30349</v>
      </c>
      <c r="C17599" s="7" t="s">
        <v>30350</v>
      </c>
      <c r="I17599" s="64"/>
      <c r="J17599" s="65"/>
      <c r="K17599" s="10"/>
      <c r="L17599" s="21">
        <v>6838.1752873563219</v>
      </c>
      <c r="M17599" s="68"/>
      <c r="N17599" s="4"/>
    </row>
    <row r="17600" spans="2:14">
      <c r="B17600" s="59" t="s">
        <v>30351</v>
      </c>
      <c r="C17600" s="7" t="s">
        <v>30063</v>
      </c>
      <c r="I17600" s="64"/>
      <c r="J17600" s="65"/>
      <c r="K17600" s="10"/>
      <c r="L17600" s="21">
        <v>7190.8678160919544</v>
      </c>
      <c r="M17600" s="68"/>
      <c r="N17600" s="4"/>
    </row>
    <row r="17601" spans="2:14">
      <c r="B17601" s="59" t="s">
        <v>30352</v>
      </c>
      <c r="C17601" s="7" t="s">
        <v>30063</v>
      </c>
      <c r="I17601" s="64"/>
      <c r="J17601" s="65"/>
      <c r="K17601" s="10"/>
      <c r="L17601" s="21">
        <v>6694.0534482758621</v>
      </c>
      <c r="M17601" s="68"/>
      <c r="N17601" s="4"/>
    </row>
    <row r="17602" spans="2:14">
      <c r="B17602" s="59" t="s">
        <v>30353</v>
      </c>
      <c r="C17602" s="7" t="s">
        <v>30063</v>
      </c>
      <c r="I17602" s="64"/>
      <c r="J17602" s="65"/>
      <c r="K17602" s="10"/>
      <c r="L17602" s="21">
        <v>4087.1735632183909</v>
      </c>
      <c r="M17602" s="68"/>
      <c r="N17602" s="4"/>
    </row>
    <row r="17603" spans="2:14">
      <c r="B17603" s="59" t="s">
        <v>30354</v>
      </c>
      <c r="C17603" s="7" t="s">
        <v>30063</v>
      </c>
      <c r="I17603" s="64"/>
      <c r="J17603" s="65"/>
      <c r="K17603" s="10"/>
      <c r="L17603" s="21">
        <v>7292.3620689655181</v>
      </c>
      <c r="M17603" s="68"/>
      <c r="N17603" s="4"/>
    </row>
    <row r="17604" spans="2:14">
      <c r="B17604" s="59" t="s">
        <v>30355</v>
      </c>
      <c r="C17604" s="7" t="s">
        <v>30063</v>
      </c>
      <c r="I17604" s="64"/>
      <c r="J17604" s="65"/>
      <c r="K17604" s="10"/>
      <c r="L17604" s="21">
        <v>10427.519540229887</v>
      </c>
      <c r="M17604" s="68"/>
      <c r="N17604" s="4"/>
    </row>
    <row r="17605" spans="2:14">
      <c r="B17605" s="59" t="s">
        <v>30356</v>
      </c>
      <c r="C17605" s="7" t="s">
        <v>30063</v>
      </c>
      <c r="I17605" s="64"/>
      <c r="J17605" s="65"/>
      <c r="K17605" s="10"/>
      <c r="L17605" s="21">
        <v>5296.9850574712646</v>
      </c>
      <c r="M17605" s="68"/>
      <c r="N17605" s="4"/>
    </row>
    <row r="17606" spans="2:14">
      <c r="B17606" s="59" t="s">
        <v>30357</v>
      </c>
      <c r="C17606" s="7" t="s">
        <v>30312</v>
      </c>
      <c r="I17606" s="64"/>
      <c r="J17606" s="65"/>
      <c r="K17606" s="10"/>
      <c r="L17606" s="21">
        <v>18023.349425287357</v>
      </c>
      <c r="M17606" s="68"/>
      <c r="N17606" s="4"/>
    </row>
    <row r="17607" spans="2:14">
      <c r="B17607" s="59" t="s">
        <v>30358</v>
      </c>
      <c r="C17607" s="7" t="s">
        <v>30312</v>
      </c>
      <c r="I17607" s="64"/>
      <c r="J17607" s="65"/>
      <c r="K17607" s="10"/>
      <c r="L17607" s="21">
        <v>18563.298850574713</v>
      </c>
      <c r="M17607" s="68"/>
      <c r="N17607" s="4"/>
    </row>
    <row r="17608" spans="2:14">
      <c r="B17608" s="59" t="s">
        <v>30359</v>
      </c>
      <c r="C17608" s="7" t="s">
        <v>30312</v>
      </c>
      <c r="I17608" s="64"/>
      <c r="J17608" s="65"/>
      <c r="K17608" s="10"/>
      <c r="L17608" s="21">
        <v>15926.985632183909</v>
      </c>
      <c r="M17608" s="68"/>
      <c r="N17608" s="4"/>
    </row>
    <row r="17609" spans="2:14">
      <c r="B17609" s="59" t="s">
        <v>30360</v>
      </c>
      <c r="C17609" s="7" t="s">
        <v>30312</v>
      </c>
      <c r="I17609" s="64"/>
      <c r="J17609" s="65"/>
      <c r="K17609" s="10"/>
      <c r="L17609" s="21">
        <v>15926.985632183909</v>
      </c>
      <c r="M17609" s="68"/>
      <c r="N17609" s="4"/>
    </row>
    <row r="17610" spans="2:14">
      <c r="B17610" s="59" t="s">
        <v>30361</v>
      </c>
      <c r="C17610" s="7" t="s">
        <v>30312</v>
      </c>
      <c r="I17610" s="64"/>
      <c r="J17610" s="65"/>
      <c r="K17610" s="10"/>
      <c r="L17610" s="21">
        <v>16468.964942528735</v>
      </c>
      <c r="M17610" s="68"/>
      <c r="N17610" s="4"/>
    </row>
    <row r="17611" spans="2:14">
      <c r="B17611" s="59" t="s">
        <v>30362</v>
      </c>
      <c r="C17611" s="7" t="s">
        <v>30312</v>
      </c>
      <c r="I17611" s="64"/>
      <c r="J17611" s="65"/>
      <c r="K17611" s="10"/>
      <c r="L17611" s="21">
        <v>16468.964942528735</v>
      </c>
      <c r="M17611" s="68"/>
      <c r="N17611" s="4"/>
    </row>
    <row r="17612" spans="2:14">
      <c r="B17612" s="59" t="s">
        <v>30363</v>
      </c>
      <c r="C17612" s="7" t="s">
        <v>30063</v>
      </c>
      <c r="I17612" s="64"/>
      <c r="J17612" s="65"/>
      <c r="K17612" s="10"/>
      <c r="L17612" s="21">
        <v>10427.519540229887</v>
      </c>
      <c r="M17612" s="68"/>
      <c r="N17612" s="4"/>
    </row>
    <row r="17613" spans="2:14">
      <c r="B17613" s="59" t="s">
        <v>30364</v>
      </c>
      <c r="C17613" s="7" t="s">
        <v>30063</v>
      </c>
      <c r="I17613" s="64"/>
      <c r="J17613" s="65"/>
      <c r="K17613" s="10"/>
      <c r="L17613" s="21">
        <v>6554.4988505747124</v>
      </c>
      <c r="M17613" s="68"/>
      <c r="N17613" s="4"/>
    </row>
    <row r="17614" spans="2:14">
      <c r="B17614" s="59" t="s">
        <v>30365</v>
      </c>
      <c r="C17614" s="7" t="s">
        <v>30063</v>
      </c>
      <c r="I17614" s="64"/>
      <c r="J17614" s="65"/>
      <c r="K17614" s="10"/>
      <c r="L17614" s="21">
        <v>14860.788505747127</v>
      </c>
      <c r="M17614" s="68"/>
      <c r="N17614" s="4"/>
    </row>
    <row r="17615" spans="2:14">
      <c r="B17615" s="59" t="s">
        <v>30366</v>
      </c>
      <c r="C17615" s="7" t="s">
        <v>30063</v>
      </c>
      <c r="I17615" s="64"/>
      <c r="J17615" s="65"/>
      <c r="K17615" s="10"/>
      <c r="L17615" s="21">
        <v>6682.8890804597704</v>
      </c>
      <c r="M17615" s="68"/>
      <c r="N17615" s="4"/>
    </row>
    <row r="17616" spans="2:14">
      <c r="B17616" s="59" t="s">
        <v>30367</v>
      </c>
      <c r="C17616" s="7" t="s">
        <v>30368</v>
      </c>
      <c r="I17616" s="64"/>
      <c r="J17616" s="65"/>
      <c r="K17616" s="10"/>
      <c r="L17616" s="21">
        <v>5405.0764367816091</v>
      </c>
      <c r="M17616" s="68"/>
      <c r="N17616" s="4"/>
    </row>
    <row r="17617" spans="2:14">
      <c r="B17617" s="59" t="s">
        <v>30369</v>
      </c>
      <c r="C17617" s="7" t="s">
        <v>30063</v>
      </c>
      <c r="I17617" s="64"/>
      <c r="J17617" s="65"/>
      <c r="K17617" s="10"/>
      <c r="L17617" s="21">
        <v>5277.1936781609202</v>
      </c>
      <c r="M17617" s="68"/>
      <c r="N17617" s="4"/>
    </row>
    <row r="17618" spans="2:14">
      <c r="B17618" s="59" t="s">
        <v>30370</v>
      </c>
      <c r="C17618" s="7" t="s">
        <v>30063</v>
      </c>
      <c r="I17618" s="64"/>
      <c r="J17618" s="65"/>
      <c r="K17618" s="10"/>
      <c r="L17618" s="21">
        <v>6703.187931034483</v>
      </c>
      <c r="M17618" s="68"/>
      <c r="N17618" s="4"/>
    </row>
    <row r="17619" spans="2:14">
      <c r="B17619" s="59" t="s">
        <v>30371</v>
      </c>
      <c r="C17619" s="7" t="s">
        <v>30063</v>
      </c>
      <c r="I17619" s="64"/>
      <c r="J17619" s="65"/>
      <c r="K17619" s="10"/>
      <c r="L17619" s="21">
        <v>6838.1752873563219</v>
      </c>
      <c r="M17619" s="68"/>
      <c r="N17619" s="4"/>
    </row>
    <row r="17620" spans="2:14">
      <c r="B17620" s="59" t="s">
        <v>30372</v>
      </c>
      <c r="C17620" s="7" t="s">
        <v>30368</v>
      </c>
      <c r="I17620" s="64"/>
      <c r="J17620" s="65"/>
      <c r="K17620" s="10"/>
      <c r="L17620" s="21">
        <v>5403.0465517241373</v>
      </c>
      <c r="M17620" s="68"/>
      <c r="N17620" s="4"/>
    </row>
    <row r="17621" spans="2:14">
      <c r="B17621" s="59" t="s">
        <v>30373</v>
      </c>
      <c r="C17621" s="7" t="s">
        <v>30063</v>
      </c>
      <c r="I17621" s="64"/>
      <c r="J17621" s="65"/>
      <c r="K17621" s="10"/>
      <c r="L17621" s="21">
        <v>5535.4965517241371</v>
      </c>
      <c r="M17621" s="68"/>
      <c r="N17621" s="4"/>
    </row>
    <row r="17622" spans="2:14">
      <c r="B17622" s="59" t="s">
        <v>30374</v>
      </c>
      <c r="C17622" s="7" t="s">
        <v>30063</v>
      </c>
      <c r="I17622" s="64"/>
      <c r="J17622" s="65"/>
      <c r="K17622" s="10"/>
      <c r="L17622" s="21">
        <v>6716.3821839080456</v>
      </c>
      <c r="M17622" s="68"/>
      <c r="N17622" s="4"/>
    </row>
    <row r="17623" spans="2:14">
      <c r="B17623" s="59" t="s">
        <v>30375</v>
      </c>
      <c r="C17623" s="7" t="s">
        <v>30063</v>
      </c>
      <c r="I17623" s="64"/>
      <c r="J17623" s="65"/>
      <c r="K17623" s="10"/>
      <c r="L17623" s="21">
        <v>6990.9241379310351</v>
      </c>
      <c r="M17623" s="68"/>
      <c r="N17623" s="4"/>
    </row>
    <row r="17624" spans="2:14">
      <c r="B17624" s="59" t="s">
        <v>30376</v>
      </c>
      <c r="C17624" s="7" t="s">
        <v>30063</v>
      </c>
      <c r="I17624" s="64"/>
      <c r="J17624" s="65"/>
      <c r="K17624" s="10"/>
      <c r="L17624" s="21">
        <v>2044.6017241379311</v>
      </c>
      <c r="M17624" s="68"/>
      <c r="N17624" s="4"/>
    </row>
    <row r="17625" spans="2:14">
      <c r="B17625" s="59" t="s">
        <v>30377</v>
      </c>
      <c r="C17625" s="7" t="s">
        <v>30063</v>
      </c>
      <c r="I17625" s="64"/>
      <c r="J17625" s="65"/>
      <c r="K17625" s="10"/>
      <c r="L17625" s="21">
        <v>2606.8798850574717</v>
      </c>
      <c r="M17625" s="68"/>
      <c r="N17625" s="4"/>
    </row>
    <row r="17626" spans="2:14">
      <c r="B17626" s="59" t="s">
        <v>30378</v>
      </c>
      <c r="C17626" s="7" t="s">
        <v>30063</v>
      </c>
      <c r="I17626" s="64"/>
      <c r="J17626" s="65"/>
      <c r="K17626" s="10"/>
      <c r="L17626" s="21">
        <v>2897.1534482758625</v>
      </c>
      <c r="M17626" s="68"/>
      <c r="N17626" s="4"/>
    </row>
    <row r="17627" spans="2:14">
      <c r="B17627" s="59" t="s">
        <v>30379</v>
      </c>
      <c r="C17627" s="7" t="s">
        <v>30063</v>
      </c>
      <c r="I17627" s="64"/>
      <c r="J17627" s="65"/>
      <c r="K17627" s="10"/>
      <c r="L17627" s="21">
        <v>2127.8270114942529</v>
      </c>
      <c r="M17627" s="68"/>
      <c r="N17627" s="4"/>
    </row>
    <row r="17628" spans="2:14">
      <c r="B17628" s="59" t="s">
        <v>30380</v>
      </c>
      <c r="C17628" s="7" t="s">
        <v>30063</v>
      </c>
      <c r="I17628" s="64"/>
      <c r="J17628" s="65"/>
      <c r="K17628" s="10"/>
      <c r="L17628" s="21">
        <v>1948.182183908046</v>
      </c>
      <c r="M17628" s="68"/>
      <c r="N17628" s="4"/>
    </row>
    <row r="17629" spans="2:14">
      <c r="B17629" s="59" t="s">
        <v>30381</v>
      </c>
      <c r="C17629" s="7" t="s">
        <v>30063</v>
      </c>
      <c r="I17629" s="64"/>
      <c r="J17629" s="65"/>
      <c r="K17629" s="10"/>
      <c r="L17629" s="21">
        <v>2038.0045977011496</v>
      </c>
      <c r="M17629" s="68"/>
      <c r="N17629" s="4"/>
    </row>
    <row r="17630" spans="2:14">
      <c r="B17630" s="59" t="s">
        <v>30382</v>
      </c>
      <c r="C17630" s="7" t="s">
        <v>30063</v>
      </c>
      <c r="I17630" s="64"/>
      <c r="J17630" s="65"/>
      <c r="K17630" s="10"/>
      <c r="L17630" s="21">
        <v>1617.3109195402299</v>
      </c>
      <c r="M17630" s="68"/>
      <c r="N17630" s="4"/>
    </row>
    <row r="17631" spans="2:14">
      <c r="B17631" s="59" t="s">
        <v>30383</v>
      </c>
      <c r="C17631" s="7" t="s">
        <v>30384</v>
      </c>
      <c r="I17631" s="64"/>
      <c r="J17631" s="65"/>
      <c r="K17631" s="10"/>
      <c r="L17631" s="21">
        <v>2168.9321839080458</v>
      </c>
      <c r="M17631" s="68"/>
      <c r="N17631" s="4"/>
    </row>
    <row r="17632" spans="2:14">
      <c r="B17632" s="59" t="s">
        <v>30385</v>
      </c>
      <c r="C17632" s="7" t="s">
        <v>30063</v>
      </c>
      <c r="I17632" s="64"/>
      <c r="J17632" s="65"/>
      <c r="K17632" s="10"/>
      <c r="L17632" s="21">
        <v>2744.4045977011497</v>
      </c>
      <c r="M17632" s="68"/>
      <c r="N17632" s="4"/>
    </row>
    <row r="17633" spans="2:14">
      <c r="B17633" s="59" t="s">
        <v>30386</v>
      </c>
      <c r="C17633" s="7" t="s">
        <v>30310</v>
      </c>
      <c r="I17633" s="64"/>
      <c r="J17633" s="65"/>
      <c r="K17633" s="10"/>
      <c r="L17633" s="21">
        <v>5479.1672413793103</v>
      </c>
      <c r="M17633" s="68"/>
      <c r="N17633" s="4"/>
    </row>
    <row r="17634" spans="2:14">
      <c r="B17634" s="59" t="s">
        <v>30387</v>
      </c>
      <c r="C17634" s="7" t="s">
        <v>30310</v>
      </c>
      <c r="I17634" s="64"/>
      <c r="J17634" s="65"/>
      <c r="K17634" s="10"/>
      <c r="L17634" s="21">
        <v>7548.6350574712642</v>
      </c>
      <c r="M17634" s="68"/>
      <c r="N17634" s="4"/>
    </row>
    <row r="17635" spans="2:14">
      <c r="B17635" s="59" t="s">
        <v>30388</v>
      </c>
      <c r="C17635" s="7" t="s">
        <v>30310</v>
      </c>
      <c r="I17635" s="64"/>
      <c r="J17635" s="65"/>
      <c r="K17635" s="10"/>
      <c r="L17635" s="21">
        <v>9989.0643678160923</v>
      </c>
      <c r="M17635" s="68"/>
      <c r="N17635" s="4"/>
    </row>
    <row r="17636" spans="2:14">
      <c r="B17636" s="59" t="s">
        <v>30389</v>
      </c>
      <c r="C17636" s="7" t="s">
        <v>30310</v>
      </c>
      <c r="I17636" s="64"/>
      <c r="J17636" s="65"/>
      <c r="K17636" s="10"/>
      <c r="L17636" s="21">
        <v>10803.555747126438</v>
      </c>
      <c r="M17636" s="68"/>
      <c r="N17636" s="4"/>
    </row>
    <row r="17637" spans="2:14">
      <c r="B17637" s="59" t="s">
        <v>30390</v>
      </c>
      <c r="C17637" s="7" t="s">
        <v>30310</v>
      </c>
      <c r="I17637" s="64"/>
      <c r="J17637" s="65"/>
      <c r="K17637" s="10"/>
      <c r="L17637" s="21">
        <v>9649.5660919540223</v>
      </c>
      <c r="M17637" s="68"/>
      <c r="N17637" s="4"/>
    </row>
    <row r="17638" spans="2:14">
      <c r="B17638" s="59" t="s">
        <v>30391</v>
      </c>
      <c r="C17638" s="7" t="s">
        <v>30310</v>
      </c>
      <c r="I17638" s="64"/>
      <c r="J17638" s="65"/>
      <c r="K17638" s="10"/>
      <c r="L17638" s="21">
        <v>12834.455747126438</v>
      </c>
      <c r="M17638" s="68"/>
      <c r="N17638" s="4"/>
    </row>
    <row r="17639" spans="2:14">
      <c r="B17639" s="59" t="s">
        <v>30392</v>
      </c>
      <c r="C17639" s="7" t="s">
        <v>30310</v>
      </c>
      <c r="I17639" s="64"/>
      <c r="J17639" s="65"/>
      <c r="K17639" s="10"/>
      <c r="L17639" s="21">
        <v>11113.620689655172</v>
      </c>
      <c r="M17639" s="68"/>
      <c r="N17639" s="4"/>
    </row>
    <row r="17640" spans="2:14">
      <c r="B17640" s="59" t="s">
        <v>30393</v>
      </c>
      <c r="C17640" s="7" t="s">
        <v>30310</v>
      </c>
      <c r="I17640" s="64"/>
      <c r="J17640" s="65"/>
      <c r="K17640" s="10"/>
      <c r="L17640" s="21">
        <v>12314.805172413793</v>
      </c>
      <c r="M17640" s="68"/>
      <c r="N17640" s="4"/>
    </row>
    <row r="17641" spans="2:14">
      <c r="B17641" s="59" t="s">
        <v>30394</v>
      </c>
      <c r="C17641" s="7" t="s">
        <v>30063</v>
      </c>
      <c r="I17641" s="64"/>
      <c r="J17641" s="65"/>
      <c r="K17641" s="10"/>
      <c r="L17641" s="21">
        <v>8484.9195402298847</v>
      </c>
      <c r="M17641" s="68"/>
      <c r="N17641" s="4"/>
    </row>
    <row r="17642" spans="2:14">
      <c r="B17642" s="59" t="s">
        <v>30395</v>
      </c>
      <c r="C17642" s="7" t="s">
        <v>30063</v>
      </c>
      <c r="I17642" s="64"/>
      <c r="J17642" s="65"/>
      <c r="K17642" s="10"/>
      <c r="L17642" s="21">
        <v>15879.7908045977</v>
      </c>
      <c r="M17642" s="68"/>
      <c r="N17642" s="4"/>
    </row>
    <row r="17643" spans="2:14">
      <c r="B17643" s="59" t="s">
        <v>30396</v>
      </c>
      <c r="C17643" s="7" t="s">
        <v>30063</v>
      </c>
      <c r="I17643" s="64"/>
      <c r="J17643" s="65"/>
      <c r="K17643" s="10"/>
      <c r="L17643" s="21">
        <v>9905.8390804597693</v>
      </c>
      <c r="M17643" s="68"/>
      <c r="N17643" s="4"/>
    </row>
    <row r="17644" spans="2:14">
      <c r="B17644" s="59" t="s">
        <v>30397</v>
      </c>
      <c r="C17644" s="7" t="s">
        <v>30063</v>
      </c>
      <c r="I17644" s="64"/>
      <c r="J17644" s="65"/>
      <c r="K17644" s="10"/>
      <c r="L17644" s="21">
        <v>15879.7908045977</v>
      </c>
      <c r="M17644" s="68"/>
      <c r="N17644" s="4"/>
    </row>
    <row r="17645" spans="2:14">
      <c r="B17645" s="59" t="s">
        <v>30398</v>
      </c>
      <c r="C17645" s="7" t="s">
        <v>30063</v>
      </c>
      <c r="I17645" s="64"/>
      <c r="J17645" s="65"/>
      <c r="K17645" s="10"/>
      <c r="L17645" s="21">
        <v>11454.133908045977</v>
      </c>
      <c r="M17645" s="68"/>
      <c r="N17645" s="4"/>
    </row>
    <row r="17646" spans="2:14">
      <c r="B17646" s="59" t="s">
        <v>30399</v>
      </c>
      <c r="C17646" s="7" t="s">
        <v>30063</v>
      </c>
      <c r="I17646" s="64"/>
      <c r="J17646" s="65"/>
      <c r="K17646" s="10"/>
      <c r="L17646" s="21">
        <v>21082.38620689655</v>
      </c>
      <c r="M17646" s="68"/>
      <c r="N17646" s="4"/>
    </row>
    <row r="17647" spans="2:14">
      <c r="B17647" s="59" t="s">
        <v>30400</v>
      </c>
      <c r="C17647" s="7" t="s">
        <v>30063</v>
      </c>
      <c r="I17647" s="64"/>
      <c r="J17647" s="65"/>
      <c r="K17647" s="10"/>
      <c r="L17647" s="21">
        <v>12398.030459770116</v>
      </c>
      <c r="M17647" s="68"/>
      <c r="N17647" s="4"/>
    </row>
    <row r="17648" spans="2:14">
      <c r="B17648" s="59" t="s">
        <v>30401</v>
      </c>
      <c r="C17648" s="7" t="s">
        <v>30402</v>
      </c>
      <c r="I17648" s="64"/>
      <c r="J17648" s="65"/>
      <c r="K17648" s="10"/>
      <c r="L17648" s="21">
        <v>32863.839080459773</v>
      </c>
      <c r="M17648" s="68"/>
      <c r="N17648" s="4"/>
    </row>
    <row r="17649" spans="2:14">
      <c r="B17649" s="59" t="s">
        <v>30403</v>
      </c>
      <c r="C17649" s="7" t="s">
        <v>30312</v>
      </c>
      <c r="I17649" s="64"/>
      <c r="J17649" s="65"/>
      <c r="K17649" s="10"/>
      <c r="L17649" s="21">
        <v>19910.635057471263</v>
      </c>
      <c r="M17649" s="68"/>
      <c r="N17649" s="4"/>
    </row>
    <row r="17650" spans="2:14">
      <c r="B17650" s="59" t="s">
        <v>30404</v>
      </c>
      <c r="C17650" s="7" t="s">
        <v>30312</v>
      </c>
      <c r="I17650" s="64"/>
      <c r="J17650" s="65"/>
      <c r="K17650" s="10"/>
      <c r="L17650" s="21">
        <v>24714.865517241382</v>
      </c>
      <c r="M17650" s="68"/>
      <c r="N17650" s="4"/>
    </row>
    <row r="17651" spans="2:14">
      <c r="B17651" s="59" t="s">
        <v>30405</v>
      </c>
      <c r="C17651" s="7" t="s">
        <v>30312</v>
      </c>
      <c r="I17651" s="64"/>
      <c r="J17651" s="65"/>
      <c r="K17651" s="10"/>
      <c r="L17651" s="21">
        <v>25393.862068965518</v>
      </c>
      <c r="M17651" s="68"/>
      <c r="N17651" s="4"/>
    </row>
    <row r="17652" spans="2:14">
      <c r="B17652" s="59" t="s">
        <v>30406</v>
      </c>
      <c r="C17652" s="7" t="s">
        <v>30310</v>
      </c>
      <c r="I17652" s="64"/>
      <c r="J17652" s="65"/>
      <c r="K17652" s="10"/>
      <c r="L17652" s="21">
        <v>7443.0810344827587</v>
      </c>
      <c r="M17652" s="68"/>
      <c r="N17652" s="4"/>
    </row>
    <row r="17653" spans="2:14">
      <c r="B17653" s="59" t="s">
        <v>30407</v>
      </c>
      <c r="C17653" s="7" t="s">
        <v>30310</v>
      </c>
      <c r="I17653" s="64"/>
      <c r="J17653" s="65"/>
      <c r="K17653" s="10"/>
      <c r="L17653" s="21">
        <v>7604.9643678160928</v>
      </c>
      <c r="M17653" s="68"/>
      <c r="N17653" s="4"/>
    </row>
    <row r="17654" spans="2:14">
      <c r="B17654" s="59" t="s">
        <v>30408</v>
      </c>
      <c r="C17654" s="7" t="s">
        <v>30310</v>
      </c>
      <c r="I17654" s="64"/>
      <c r="J17654" s="65"/>
      <c r="K17654" s="10"/>
      <c r="L17654" s="21">
        <v>12872.516091954023</v>
      </c>
      <c r="M17654" s="68"/>
      <c r="N17654" s="4"/>
    </row>
    <row r="17655" spans="2:14">
      <c r="B17655" s="59" t="s">
        <v>30409</v>
      </c>
      <c r="C17655" s="7" t="s">
        <v>30310</v>
      </c>
      <c r="I17655" s="64"/>
      <c r="J17655" s="65"/>
      <c r="K17655" s="10"/>
      <c r="L17655" s="21">
        <v>13192.222988505748</v>
      </c>
      <c r="M17655" s="68"/>
      <c r="N17655" s="4"/>
    </row>
    <row r="17656" spans="2:14">
      <c r="B17656" s="59" t="s">
        <v>30410</v>
      </c>
      <c r="C17656" s="7" t="s">
        <v>30310</v>
      </c>
      <c r="I17656" s="64"/>
      <c r="J17656" s="65"/>
      <c r="K17656" s="10"/>
      <c r="L17656" s="21">
        <v>10387.429310344827</v>
      </c>
      <c r="M17656" s="68"/>
      <c r="N17656" s="4"/>
    </row>
    <row r="17657" spans="2:14">
      <c r="B17657" s="59" t="s">
        <v>30411</v>
      </c>
      <c r="C17657" s="7" t="s">
        <v>30310</v>
      </c>
      <c r="I17657" s="64"/>
      <c r="J17657" s="65"/>
      <c r="K17657" s="10"/>
      <c r="L17657" s="21">
        <v>10551.342528735631</v>
      </c>
      <c r="M17657" s="68"/>
      <c r="N17657" s="4"/>
    </row>
    <row r="17658" spans="2:14">
      <c r="B17658" s="59" t="s">
        <v>30412</v>
      </c>
      <c r="C17658" s="7" t="s">
        <v>30310</v>
      </c>
      <c r="I17658" s="64"/>
      <c r="J17658" s="65"/>
      <c r="K17658" s="10"/>
      <c r="L17658" s="21">
        <v>12872.516091954023</v>
      </c>
      <c r="M17658" s="68"/>
      <c r="N17658" s="4"/>
    </row>
    <row r="17659" spans="2:14">
      <c r="B17659" s="59" t="s">
        <v>30413</v>
      </c>
      <c r="C17659" s="7" t="s">
        <v>30310</v>
      </c>
      <c r="I17659" s="64"/>
      <c r="J17659" s="65"/>
      <c r="K17659" s="10"/>
      <c r="L17659" s="21">
        <v>13036.936781609196</v>
      </c>
      <c r="M17659" s="68"/>
      <c r="N17659" s="4"/>
    </row>
    <row r="17660" spans="2:14">
      <c r="B17660" s="59" t="s">
        <v>30414</v>
      </c>
      <c r="C17660" s="7" t="s">
        <v>30063</v>
      </c>
      <c r="I17660" s="64"/>
      <c r="J17660" s="65"/>
      <c r="K17660" s="10"/>
      <c r="L17660" s="21">
        <v>2391.2045977011494</v>
      </c>
      <c r="M17660" s="68"/>
      <c r="N17660" s="4"/>
    </row>
    <row r="17661" spans="2:14">
      <c r="B17661" s="59" t="s">
        <v>30415</v>
      </c>
      <c r="C17661" s="7" t="s">
        <v>30063</v>
      </c>
      <c r="I17661" s="64"/>
      <c r="J17661" s="65"/>
      <c r="K17661" s="10"/>
      <c r="L17661" s="21">
        <v>2485.5942528735632</v>
      </c>
      <c r="M17661" s="68"/>
      <c r="N17661" s="4"/>
    </row>
    <row r="17662" spans="2:14">
      <c r="B17662" s="59" t="s">
        <v>30416</v>
      </c>
      <c r="C17662" s="7" t="s">
        <v>30063</v>
      </c>
      <c r="I17662" s="64"/>
      <c r="J17662" s="65"/>
      <c r="K17662" s="10"/>
      <c r="L17662" s="21">
        <v>3389.9080459770112</v>
      </c>
      <c r="M17662" s="68"/>
      <c r="N17662" s="4"/>
    </row>
    <row r="17663" spans="2:14">
      <c r="B17663" s="59" t="s">
        <v>30417</v>
      </c>
      <c r="C17663" s="7" t="s">
        <v>30063</v>
      </c>
      <c r="I17663" s="64"/>
      <c r="J17663" s="65"/>
      <c r="K17663" s="10"/>
      <c r="L17663" s="21">
        <v>3427.9683908045977</v>
      </c>
      <c r="M17663" s="68"/>
      <c r="N17663" s="4"/>
    </row>
    <row r="17664" spans="2:14">
      <c r="B17664" s="59" t="s">
        <v>30418</v>
      </c>
      <c r="C17664" s="7" t="s">
        <v>30063</v>
      </c>
      <c r="I17664" s="64"/>
      <c r="J17664" s="65"/>
      <c r="K17664" s="10"/>
      <c r="L17664" s="21">
        <v>2485.5942528735632</v>
      </c>
      <c r="M17664" s="68"/>
      <c r="N17664" s="4"/>
    </row>
    <row r="17665" spans="2:14">
      <c r="B17665" s="59" t="s">
        <v>30419</v>
      </c>
      <c r="C17665" s="7" t="s">
        <v>30063</v>
      </c>
      <c r="I17665" s="64"/>
      <c r="J17665" s="65"/>
      <c r="K17665" s="10"/>
      <c r="L17665" s="21">
        <v>3074.7683908045974</v>
      </c>
      <c r="M17665" s="68"/>
      <c r="N17665" s="4"/>
    </row>
    <row r="17666" spans="2:14">
      <c r="B17666" s="59" t="s">
        <v>30420</v>
      </c>
      <c r="C17666" s="7" t="s">
        <v>30063</v>
      </c>
      <c r="I17666" s="64"/>
      <c r="J17666" s="65"/>
      <c r="K17666" s="10"/>
      <c r="L17666" s="21">
        <v>2757.5988505747127</v>
      </c>
      <c r="M17666" s="68"/>
      <c r="N17666" s="4"/>
    </row>
    <row r="17667" spans="2:14">
      <c r="B17667" s="59" t="s">
        <v>30421</v>
      </c>
      <c r="C17667" s="7" t="s">
        <v>30310</v>
      </c>
      <c r="I17667" s="64"/>
      <c r="J17667" s="65"/>
      <c r="K17667" s="10"/>
      <c r="L17667" s="21">
        <v>1927.8833333333332</v>
      </c>
      <c r="M17667" s="68"/>
      <c r="N17667" s="4"/>
    </row>
    <row r="17668" spans="2:14">
      <c r="B17668" s="59" t="s">
        <v>30422</v>
      </c>
      <c r="C17668" s="7" t="s">
        <v>30310</v>
      </c>
      <c r="I17668" s="64"/>
      <c r="J17668" s="65"/>
      <c r="K17668" s="10"/>
      <c r="L17668" s="21">
        <v>2523.6545977011492</v>
      </c>
      <c r="M17668" s="68"/>
      <c r="N17668" s="4"/>
    </row>
    <row r="17669" spans="2:14">
      <c r="B17669" s="59" t="s">
        <v>30423</v>
      </c>
      <c r="C17669" s="7" t="s">
        <v>30310</v>
      </c>
      <c r="I17669" s="64"/>
      <c r="J17669" s="65"/>
      <c r="K17669" s="10"/>
      <c r="L17669" s="21">
        <v>2337.4126436781607</v>
      </c>
      <c r="M17669" s="68"/>
      <c r="N17669" s="4"/>
    </row>
    <row r="17670" spans="2:14">
      <c r="B17670" s="59" t="s">
        <v>30424</v>
      </c>
      <c r="C17670" s="7" t="s">
        <v>30310</v>
      </c>
      <c r="I17670" s="64"/>
      <c r="J17670" s="65"/>
      <c r="K17670" s="10"/>
      <c r="L17670" s="21">
        <v>3093.0373563218391</v>
      </c>
      <c r="M17670" s="68"/>
      <c r="N17670" s="4"/>
    </row>
    <row r="17671" spans="2:14">
      <c r="B17671" s="59" t="s">
        <v>30425</v>
      </c>
      <c r="C17671" s="7" t="s">
        <v>30310</v>
      </c>
      <c r="I17671" s="64"/>
      <c r="J17671" s="65"/>
      <c r="K17671" s="10"/>
      <c r="L17671" s="21">
        <v>2908.3178160919542</v>
      </c>
      <c r="M17671" s="68"/>
      <c r="N17671" s="4"/>
    </row>
    <row r="17672" spans="2:14">
      <c r="B17672" s="59" t="s">
        <v>30426</v>
      </c>
      <c r="C17672" s="7" t="s">
        <v>30063</v>
      </c>
      <c r="I17672" s="64"/>
      <c r="J17672" s="65"/>
      <c r="K17672" s="10"/>
      <c r="L17672" s="21">
        <v>1948.182183908046</v>
      </c>
      <c r="M17672" s="68"/>
      <c r="N17672" s="4"/>
    </row>
    <row r="17673" spans="2:14">
      <c r="B17673" s="59" t="s">
        <v>30427</v>
      </c>
      <c r="C17673" s="7" t="s">
        <v>30063</v>
      </c>
      <c r="I17673" s="64"/>
      <c r="J17673" s="65"/>
      <c r="K17673" s="10"/>
      <c r="L17673" s="21">
        <v>2436.3695402298854</v>
      </c>
      <c r="M17673" s="68"/>
      <c r="N17673" s="4"/>
    </row>
    <row r="17674" spans="2:14">
      <c r="B17674" s="59" t="s">
        <v>38371</v>
      </c>
      <c r="C17674" s="7" t="s">
        <v>40554</v>
      </c>
      <c r="I17674" s="64"/>
      <c r="J17674" s="65"/>
      <c r="K17674" s="10"/>
      <c r="L17674" s="21">
        <v>2638.8505747126437</v>
      </c>
      <c r="M17674" s="68"/>
      <c r="N17674" s="4"/>
    </row>
    <row r="17675" spans="2:14">
      <c r="B17675" s="59" t="s">
        <v>30428</v>
      </c>
      <c r="C17675" s="7" t="s">
        <v>30429</v>
      </c>
      <c r="I17675" s="64"/>
      <c r="J17675" s="65"/>
      <c r="K17675" s="10"/>
      <c r="L17675" s="21">
        <v>2928.6166666666663</v>
      </c>
      <c r="M17675" s="68"/>
      <c r="N17675" s="4"/>
    </row>
    <row r="17676" spans="2:14">
      <c r="B17676" s="59" t="s">
        <v>38372</v>
      </c>
      <c r="C17676" s="7" t="s">
        <v>40555</v>
      </c>
      <c r="I17676" s="64"/>
      <c r="J17676" s="65"/>
      <c r="K17676" s="10"/>
      <c r="L17676" s="21">
        <v>8902.5683908045976</v>
      </c>
      <c r="M17676" s="68"/>
      <c r="N17676" s="4"/>
    </row>
    <row r="17677" spans="2:14">
      <c r="B17677" s="59" t="s">
        <v>30430</v>
      </c>
      <c r="C17677" s="7" t="s">
        <v>30310</v>
      </c>
      <c r="I17677" s="64"/>
      <c r="J17677" s="65"/>
      <c r="K17677" s="10"/>
      <c r="L17677" s="21">
        <v>2548.5206896551726</v>
      </c>
      <c r="M17677" s="68"/>
      <c r="N17677" s="4"/>
    </row>
    <row r="17678" spans="2:14">
      <c r="B17678" s="59" t="s">
        <v>30431</v>
      </c>
      <c r="C17678" s="7" t="s">
        <v>30310</v>
      </c>
      <c r="I17678" s="64"/>
      <c r="J17678" s="65"/>
      <c r="K17678" s="10"/>
      <c r="L17678" s="21">
        <v>2683.5080459770115</v>
      </c>
      <c r="M17678" s="68"/>
      <c r="N17678" s="4"/>
    </row>
    <row r="17679" spans="2:14">
      <c r="B17679" s="59" t="s">
        <v>30432</v>
      </c>
      <c r="C17679" s="7" t="s">
        <v>30310</v>
      </c>
      <c r="I17679" s="64"/>
      <c r="J17679" s="65"/>
      <c r="K17679" s="10"/>
      <c r="L17679" s="21">
        <v>3115.366091954023</v>
      </c>
      <c r="M17679" s="68"/>
      <c r="N17679" s="4"/>
    </row>
    <row r="17680" spans="2:14">
      <c r="B17680" s="59" t="s">
        <v>30433</v>
      </c>
      <c r="C17680" s="7" t="s">
        <v>30310</v>
      </c>
      <c r="I17680" s="64"/>
      <c r="J17680" s="65"/>
      <c r="K17680" s="10"/>
      <c r="L17680" s="21">
        <v>3574.1201149425287</v>
      </c>
      <c r="M17680" s="68"/>
      <c r="N17680" s="4"/>
    </row>
    <row r="17681" spans="2:14">
      <c r="B17681" s="59" t="s">
        <v>30434</v>
      </c>
      <c r="C17681" s="7" t="s">
        <v>30435</v>
      </c>
      <c r="I17681" s="64"/>
      <c r="J17681" s="65"/>
      <c r="K17681" s="10"/>
      <c r="L17681" s="21">
        <v>1988.7798850574711</v>
      </c>
      <c r="M17681" s="68"/>
      <c r="N17681" s="4"/>
    </row>
    <row r="17682" spans="2:14">
      <c r="B17682" s="59" t="s">
        <v>30436</v>
      </c>
      <c r="C17682" s="7" t="s">
        <v>30063</v>
      </c>
      <c r="I17682" s="64"/>
      <c r="J17682" s="65"/>
      <c r="K17682" s="10"/>
      <c r="L17682" s="21">
        <v>2620.5816091954021</v>
      </c>
      <c r="M17682" s="68"/>
      <c r="N17682" s="4"/>
    </row>
    <row r="17683" spans="2:14">
      <c r="B17683" s="59" t="s">
        <v>30437</v>
      </c>
      <c r="C17683" s="7" t="s">
        <v>30438</v>
      </c>
      <c r="I17683" s="64"/>
      <c r="J17683" s="65"/>
      <c r="K17683" s="10"/>
      <c r="L17683" s="21">
        <v>2444.996551724138</v>
      </c>
      <c r="M17683" s="68"/>
      <c r="N17683" s="4"/>
    </row>
    <row r="17684" spans="2:14">
      <c r="B17684" s="59" t="s">
        <v>30439</v>
      </c>
      <c r="C17684" s="7" t="s">
        <v>30440</v>
      </c>
      <c r="I17684" s="64"/>
      <c r="J17684" s="65"/>
      <c r="K17684" s="10"/>
      <c r="L17684" s="21">
        <v>3189.4568965517242</v>
      </c>
      <c r="M17684" s="68"/>
      <c r="N17684" s="4"/>
    </row>
    <row r="17685" spans="2:14">
      <c r="B17685" s="59" t="s">
        <v>30441</v>
      </c>
      <c r="C17685" s="7" t="s">
        <v>30440</v>
      </c>
      <c r="I17685" s="64"/>
      <c r="J17685" s="65"/>
      <c r="K17685" s="10"/>
      <c r="L17685" s="21">
        <v>3043.3051724137931</v>
      </c>
      <c r="M17685" s="68"/>
      <c r="N17685" s="4"/>
    </row>
    <row r="17686" spans="2:14">
      <c r="B17686" s="59" t="s">
        <v>30442</v>
      </c>
      <c r="C17686" s="7" t="s">
        <v>30063</v>
      </c>
      <c r="I17686" s="64"/>
      <c r="J17686" s="65"/>
      <c r="K17686" s="10"/>
      <c r="L17686" s="21">
        <v>3344.7431034482761</v>
      </c>
      <c r="M17686" s="68"/>
      <c r="N17686" s="4"/>
    </row>
    <row r="17687" spans="2:14">
      <c r="B17687" s="59" t="s">
        <v>30443</v>
      </c>
      <c r="C17687" s="7" t="s">
        <v>30063</v>
      </c>
      <c r="I17687" s="64"/>
      <c r="J17687" s="65"/>
      <c r="K17687" s="10"/>
      <c r="L17687" s="21">
        <v>3245.7862068965514</v>
      </c>
      <c r="M17687" s="68"/>
      <c r="N17687" s="4"/>
    </row>
    <row r="17688" spans="2:14">
      <c r="B17688" s="59" t="s">
        <v>30444</v>
      </c>
      <c r="C17688" s="7" t="s">
        <v>30063</v>
      </c>
      <c r="I17688" s="64"/>
      <c r="J17688" s="65"/>
      <c r="K17688" s="10"/>
      <c r="L17688" s="21">
        <v>2294.2775862068966</v>
      </c>
      <c r="M17688" s="68"/>
      <c r="N17688" s="4"/>
    </row>
    <row r="17689" spans="2:14">
      <c r="B17689" s="59" t="s">
        <v>30445</v>
      </c>
      <c r="C17689" s="7" t="s">
        <v>30446</v>
      </c>
      <c r="I17689" s="64"/>
      <c r="J17689" s="65"/>
      <c r="K17689" s="10"/>
      <c r="L17689" s="21">
        <v>2650.5224137931032</v>
      </c>
      <c r="M17689" s="68"/>
      <c r="N17689" s="4"/>
    </row>
    <row r="17690" spans="2:14">
      <c r="B17690" s="59" t="s">
        <v>30447</v>
      </c>
      <c r="C17690" s="7" t="s">
        <v>30440</v>
      </c>
      <c r="I17690" s="64"/>
      <c r="J17690" s="65"/>
      <c r="K17690" s="10"/>
      <c r="L17690" s="21">
        <v>3250.3534482758619</v>
      </c>
      <c r="M17690" s="68"/>
      <c r="N17690" s="4"/>
    </row>
    <row r="17691" spans="2:14">
      <c r="B17691" s="59" t="s">
        <v>30448</v>
      </c>
      <c r="C17691" s="7" t="s">
        <v>30063</v>
      </c>
      <c r="I17691" s="64"/>
      <c r="J17691" s="65"/>
      <c r="K17691" s="10"/>
      <c r="L17691" s="21">
        <v>3189.4568965517242</v>
      </c>
      <c r="M17691" s="68"/>
      <c r="N17691" s="4"/>
    </row>
    <row r="17692" spans="2:14">
      <c r="B17692" s="59" t="s">
        <v>30449</v>
      </c>
      <c r="C17692" s="7" t="s">
        <v>30450</v>
      </c>
      <c r="I17692" s="64"/>
      <c r="J17692" s="65"/>
      <c r="K17692" s="10"/>
      <c r="L17692" s="21">
        <v>2683.5080459770115</v>
      </c>
      <c r="M17692" s="68"/>
      <c r="N17692" s="4"/>
    </row>
    <row r="17693" spans="2:14">
      <c r="B17693" s="59" t="s">
        <v>30451</v>
      </c>
      <c r="C17693" s="7" t="s">
        <v>30063</v>
      </c>
      <c r="I17693" s="64"/>
      <c r="J17693" s="65"/>
      <c r="K17693" s="10"/>
      <c r="L17693" s="21">
        <v>2818.4954022988504</v>
      </c>
      <c r="M17693" s="68"/>
      <c r="N17693" s="4"/>
    </row>
    <row r="17694" spans="2:14">
      <c r="B17694" s="59" t="s">
        <v>30452</v>
      </c>
      <c r="C17694" s="7" t="s">
        <v>30063</v>
      </c>
      <c r="I17694" s="64"/>
      <c r="J17694" s="65"/>
      <c r="K17694" s="10"/>
      <c r="L17694" s="21">
        <v>3187.4270114942528</v>
      </c>
      <c r="M17694" s="68"/>
      <c r="N17694" s="4"/>
    </row>
    <row r="17695" spans="2:14">
      <c r="B17695" s="59" t="s">
        <v>30453</v>
      </c>
      <c r="C17695" s="7" t="s">
        <v>30063</v>
      </c>
      <c r="I17695" s="64"/>
      <c r="J17695" s="65"/>
      <c r="K17695" s="10"/>
      <c r="L17695" s="21">
        <v>3344.7431034482761</v>
      </c>
      <c r="M17695" s="68"/>
      <c r="N17695" s="4"/>
    </row>
    <row r="17696" spans="2:14">
      <c r="B17696" s="59" t="s">
        <v>30454</v>
      </c>
      <c r="C17696" s="7" t="s">
        <v>30063</v>
      </c>
      <c r="I17696" s="64"/>
      <c r="J17696" s="65"/>
      <c r="K17696" s="10"/>
      <c r="L17696" s="21">
        <v>3205.1885057471268</v>
      </c>
      <c r="M17696" s="68"/>
      <c r="N17696" s="4"/>
    </row>
    <row r="17697" spans="2:14">
      <c r="B17697" s="59" t="s">
        <v>30455</v>
      </c>
      <c r="C17697" s="7" t="s">
        <v>30063</v>
      </c>
      <c r="I17697" s="64"/>
      <c r="J17697" s="65"/>
      <c r="K17697" s="10"/>
      <c r="L17697" s="21">
        <v>3338.1459770114943</v>
      </c>
      <c r="M17697" s="68"/>
      <c r="N17697" s="4"/>
    </row>
    <row r="17698" spans="2:14">
      <c r="B17698" s="59" t="s">
        <v>30456</v>
      </c>
      <c r="C17698" s="7" t="s">
        <v>30310</v>
      </c>
      <c r="I17698" s="64"/>
      <c r="J17698" s="65"/>
      <c r="K17698" s="10"/>
      <c r="L17698" s="21">
        <v>7135.045977011494</v>
      </c>
      <c r="M17698" s="68"/>
      <c r="N17698" s="4"/>
    </row>
    <row r="17699" spans="2:14">
      <c r="B17699" s="59" t="s">
        <v>30457</v>
      </c>
      <c r="C17699" s="7" t="s">
        <v>30310</v>
      </c>
      <c r="I17699" s="64"/>
      <c r="J17699" s="65"/>
      <c r="K17699" s="10"/>
      <c r="L17699" s="21">
        <v>7548.6350574712642</v>
      </c>
      <c r="M17699" s="68"/>
      <c r="N17699" s="4"/>
    </row>
    <row r="17700" spans="2:14">
      <c r="B17700" s="59" t="s">
        <v>30458</v>
      </c>
      <c r="C17700" s="7" t="s">
        <v>30310</v>
      </c>
      <c r="I17700" s="64"/>
      <c r="J17700" s="65"/>
      <c r="K17700" s="10"/>
      <c r="L17700" s="21">
        <v>9890.1074712643676</v>
      </c>
      <c r="M17700" s="68"/>
      <c r="N17700" s="4"/>
    </row>
    <row r="17701" spans="2:14">
      <c r="B17701" s="59" t="s">
        <v>30459</v>
      </c>
      <c r="C17701" s="7" t="s">
        <v>30310</v>
      </c>
      <c r="I17701" s="64"/>
      <c r="J17701" s="65"/>
      <c r="K17701" s="10"/>
      <c r="L17701" s="21">
        <v>10758.3908045977</v>
      </c>
      <c r="M17701" s="68"/>
      <c r="N17701" s="4"/>
    </row>
    <row r="17702" spans="2:14">
      <c r="B17702" s="59" t="s">
        <v>30460</v>
      </c>
      <c r="C17702" s="7" t="s">
        <v>30310</v>
      </c>
      <c r="I17702" s="64"/>
      <c r="J17702" s="65"/>
      <c r="K17702" s="10"/>
      <c r="L17702" s="21">
        <v>9631.2971264367807</v>
      </c>
      <c r="M17702" s="68"/>
      <c r="N17702" s="4"/>
    </row>
    <row r="17703" spans="2:14">
      <c r="B17703" s="59" t="s">
        <v>30461</v>
      </c>
      <c r="C17703" s="7" t="s">
        <v>30310</v>
      </c>
      <c r="I17703" s="64"/>
      <c r="J17703" s="65"/>
      <c r="K17703" s="10"/>
      <c r="L17703" s="21">
        <v>9703.3580459770128</v>
      </c>
      <c r="M17703" s="68"/>
      <c r="N17703" s="4"/>
    </row>
    <row r="17704" spans="2:14">
      <c r="B17704" s="59" t="s">
        <v>30462</v>
      </c>
      <c r="C17704" s="7" t="s">
        <v>30310</v>
      </c>
      <c r="I17704" s="64"/>
      <c r="J17704" s="65"/>
      <c r="K17704" s="10"/>
      <c r="L17704" s="21">
        <v>12305.670689655171</v>
      </c>
      <c r="M17704" s="68"/>
      <c r="N17704" s="4"/>
    </row>
    <row r="17705" spans="2:14">
      <c r="B17705" s="59" t="s">
        <v>30463</v>
      </c>
      <c r="C17705" s="7" t="s">
        <v>30310</v>
      </c>
      <c r="I17705" s="64"/>
      <c r="J17705" s="65"/>
      <c r="K17705" s="10"/>
      <c r="L17705" s="21">
        <v>12314.805172413793</v>
      </c>
      <c r="M17705" s="68"/>
      <c r="N17705" s="4"/>
    </row>
    <row r="17706" spans="2:14">
      <c r="B17706" s="59" t="s">
        <v>30464</v>
      </c>
      <c r="C17706" s="7" t="s">
        <v>30063</v>
      </c>
      <c r="I17706" s="64"/>
      <c r="J17706" s="65"/>
      <c r="K17706" s="10"/>
      <c r="L17706" s="21">
        <v>7631.8603448275862</v>
      </c>
      <c r="M17706" s="68"/>
      <c r="N17706" s="4"/>
    </row>
    <row r="17707" spans="2:14">
      <c r="B17707" s="59" t="s">
        <v>30465</v>
      </c>
      <c r="C17707" s="7" t="s">
        <v>30063</v>
      </c>
      <c r="I17707" s="64"/>
      <c r="J17707" s="65"/>
      <c r="K17707" s="10"/>
      <c r="L17707" s="21">
        <v>15879.7908045977</v>
      </c>
      <c r="M17707" s="68"/>
      <c r="N17707" s="4"/>
    </row>
    <row r="17708" spans="2:14">
      <c r="B17708" s="59" t="s">
        <v>30466</v>
      </c>
      <c r="C17708" s="7" t="s">
        <v>30063</v>
      </c>
      <c r="I17708" s="64"/>
      <c r="J17708" s="65"/>
      <c r="K17708" s="10"/>
      <c r="L17708" s="21">
        <v>9905.8390804597693</v>
      </c>
      <c r="M17708" s="68"/>
      <c r="N17708" s="4"/>
    </row>
    <row r="17709" spans="2:14">
      <c r="B17709" s="59" t="s">
        <v>30467</v>
      </c>
      <c r="C17709" s="7" t="s">
        <v>30063</v>
      </c>
      <c r="I17709" s="64"/>
      <c r="J17709" s="65"/>
      <c r="K17709" s="10"/>
      <c r="L17709" s="21">
        <v>15879.7908045977</v>
      </c>
      <c r="M17709" s="68"/>
      <c r="N17709" s="4"/>
    </row>
    <row r="17710" spans="2:14">
      <c r="B17710" s="59" t="s">
        <v>30468</v>
      </c>
      <c r="C17710" s="7" t="s">
        <v>30063</v>
      </c>
      <c r="I17710" s="64"/>
      <c r="J17710" s="65"/>
      <c r="K17710" s="10"/>
      <c r="L17710" s="21">
        <v>9791.150574712643</v>
      </c>
      <c r="M17710" s="68"/>
      <c r="N17710" s="4"/>
    </row>
    <row r="17711" spans="2:14">
      <c r="B17711" s="59" t="s">
        <v>30469</v>
      </c>
      <c r="C17711" s="7" t="s">
        <v>30063</v>
      </c>
      <c r="I17711" s="64"/>
      <c r="J17711" s="65"/>
      <c r="K17711" s="10"/>
      <c r="L17711" s="21">
        <v>21088.983333333334</v>
      </c>
      <c r="M17711" s="68"/>
      <c r="N17711" s="4"/>
    </row>
    <row r="17712" spans="2:14">
      <c r="B17712" s="59" t="s">
        <v>30470</v>
      </c>
      <c r="C17712" s="7" t="s">
        <v>30063</v>
      </c>
      <c r="I17712" s="64"/>
      <c r="J17712" s="65"/>
      <c r="K17712" s="10"/>
      <c r="L17712" s="21">
        <v>12398.030459770116</v>
      </c>
      <c r="M17712" s="68"/>
      <c r="N17712" s="4"/>
    </row>
    <row r="17713" spans="2:14">
      <c r="B17713" s="59" t="s">
        <v>30471</v>
      </c>
      <c r="C17713" s="7" t="s">
        <v>30472</v>
      </c>
      <c r="I17713" s="64"/>
      <c r="J17713" s="65"/>
      <c r="K17713" s="10"/>
      <c r="L17713" s="21">
        <v>32863.839080459773</v>
      </c>
      <c r="M17713" s="68"/>
      <c r="N17713" s="4"/>
    </row>
    <row r="17714" spans="2:14">
      <c r="B17714" s="59" t="s">
        <v>30473</v>
      </c>
      <c r="C17714" s="7" t="s">
        <v>30312</v>
      </c>
      <c r="I17714" s="64"/>
      <c r="J17714" s="65"/>
      <c r="K17714" s="10"/>
      <c r="L17714" s="21">
        <v>19908.097701149429</v>
      </c>
      <c r="M17714" s="68"/>
      <c r="N17714" s="4"/>
    </row>
    <row r="17715" spans="2:14">
      <c r="B17715" s="59" t="s">
        <v>30474</v>
      </c>
      <c r="C17715" s="7" t="s">
        <v>30312</v>
      </c>
      <c r="I17715" s="64"/>
      <c r="J17715" s="65"/>
      <c r="K17715" s="10"/>
      <c r="L17715" s="21">
        <v>24714.865517241382</v>
      </c>
      <c r="M17715" s="68"/>
      <c r="N17715" s="4"/>
    </row>
    <row r="17716" spans="2:14">
      <c r="B17716" s="59" t="s">
        <v>30475</v>
      </c>
      <c r="C17716" s="7" t="s">
        <v>30312</v>
      </c>
      <c r="I17716" s="64"/>
      <c r="J17716" s="65"/>
      <c r="K17716" s="10"/>
      <c r="L17716" s="21">
        <v>25393.862068965518</v>
      </c>
      <c r="M17716" s="68"/>
      <c r="N17716" s="4"/>
    </row>
    <row r="17717" spans="2:14">
      <c r="B17717" s="59" t="s">
        <v>30476</v>
      </c>
      <c r="C17717" s="7" t="s">
        <v>30310</v>
      </c>
      <c r="I17717" s="64"/>
      <c r="J17717" s="65"/>
      <c r="K17717" s="10"/>
      <c r="L17717" s="21">
        <v>10387.429310344827</v>
      </c>
      <c r="M17717" s="68"/>
      <c r="N17717" s="4"/>
    </row>
    <row r="17718" spans="2:14">
      <c r="B17718" s="59" t="s">
        <v>30477</v>
      </c>
      <c r="C17718" s="7" t="s">
        <v>30310</v>
      </c>
      <c r="I17718" s="64"/>
      <c r="J17718" s="65"/>
      <c r="K17718" s="10"/>
      <c r="L17718" s="21">
        <v>10551.342528735631</v>
      </c>
      <c r="M17718" s="68"/>
      <c r="N17718" s="4"/>
    </row>
    <row r="17719" spans="2:14">
      <c r="B17719" s="59" t="s">
        <v>30478</v>
      </c>
      <c r="C17719" s="7" t="s">
        <v>30310</v>
      </c>
      <c r="I17719" s="64"/>
      <c r="J17719" s="65"/>
      <c r="K17719" s="10"/>
      <c r="L17719" s="21">
        <v>12872.516091954023</v>
      </c>
      <c r="M17719" s="68"/>
      <c r="N17719" s="4"/>
    </row>
    <row r="17720" spans="2:14">
      <c r="B17720" s="59" t="s">
        <v>30479</v>
      </c>
      <c r="C17720" s="7" t="s">
        <v>30310</v>
      </c>
      <c r="I17720" s="64"/>
      <c r="J17720" s="65"/>
      <c r="K17720" s="10"/>
      <c r="L17720" s="21">
        <v>13036.936781609196</v>
      </c>
      <c r="M17720" s="68"/>
      <c r="N17720" s="4"/>
    </row>
    <row r="17721" spans="2:14">
      <c r="B17721" s="59" t="s">
        <v>30480</v>
      </c>
      <c r="C17721" s="7" t="s">
        <v>30310</v>
      </c>
      <c r="I17721" s="64"/>
      <c r="J17721" s="65"/>
      <c r="K17721" s="10"/>
      <c r="L17721" s="21">
        <v>10391.489080459769</v>
      </c>
      <c r="M17721" s="68"/>
      <c r="N17721" s="4"/>
    </row>
    <row r="17722" spans="2:14">
      <c r="B17722" s="59" t="s">
        <v>30481</v>
      </c>
      <c r="C17722" s="7" t="s">
        <v>30310</v>
      </c>
      <c r="I17722" s="64"/>
      <c r="J17722" s="65"/>
      <c r="K17722" s="10"/>
      <c r="L17722" s="21">
        <v>10571.641379310344</v>
      </c>
      <c r="M17722" s="68"/>
      <c r="N17722" s="4"/>
    </row>
    <row r="17723" spans="2:14">
      <c r="B17723" s="59" t="s">
        <v>30482</v>
      </c>
      <c r="C17723" s="7" t="s">
        <v>30310</v>
      </c>
      <c r="I17723" s="64"/>
      <c r="J17723" s="65"/>
      <c r="K17723" s="10"/>
      <c r="L17723" s="21">
        <v>12928.84540229885</v>
      </c>
      <c r="M17723" s="68"/>
      <c r="N17723" s="4"/>
    </row>
    <row r="17724" spans="2:14">
      <c r="B17724" s="59" t="s">
        <v>30483</v>
      </c>
      <c r="C17724" s="7" t="s">
        <v>30310</v>
      </c>
      <c r="I17724" s="64"/>
      <c r="J17724" s="65"/>
      <c r="K17724" s="10"/>
      <c r="L17724" s="21">
        <v>13178.521264367817</v>
      </c>
      <c r="M17724" s="68"/>
      <c r="N17724" s="4"/>
    </row>
    <row r="17725" spans="2:14">
      <c r="B17725" s="59" t="s">
        <v>30484</v>
      </c>
      <c r="C17725" s="7" t="s">
        <v>30485</v>
      </c>
      <c r="I17725" s="64"/>
      <c r="J17725" s="65"/>
      <c r="K17725" s="10"/>
      <c r="L17725" s="21">
        <v>7038.1189655172411</v>
      </c>
      <c r="M17725" s="68"/>
      <c r="N17725" s="4"/>
    </row>
    <row r="17726" spans="2:14">
      <c r="B17726" s="59" t="s">
        <v>30486</v>
      </c>
      <c r="C17726" s="7" t="s">
        <v>30063</v>
      </c>
      <c r="I17726" s="64"/>
      <c r="J17726" s="65"/>
      <c r="K17726" s="10"/>
      <c r="L17726" s="21">
        <v>10661.463793103449</v>
      </c>
      <c r="M17726" s="68"/>
      <c r="N17726" s="4"/>
    </row>
    <row r="17727" spans="2:14">
      <c r="B17727" s="59" t="s">
        <v>30487</v>
      </c>
      <c r="C17727" s="7" t="s">
        <v>30063</v>
      </c>
      <c r="I17727" s="64"/>
      <c r="J17727" s="65"/>
      <c r="K17727" s="10"/>
      <c r="L17727" s="21">
        <v>10054.528160919541</v>
      </c>
      <c r="M17727" s="68"/>
      <c r="N17727" s="4"/>
    </row>
    <row r="17728" spans="2:14">
      <c r="B17728" s="59" t="s">
        <v>30488</v>
      </c>
      <c r="C17728" s="7" t="s">
        <v>30063</v>
      </c>
      <c r="I17728" s="64"/>
      <c r="J17728" s="65"/>
      <c r="K17728" s="10"/>
      <c r="L17728" s="21">
        <v>11086.72471264368</v>
      </c>
      <c r="M17728" s="68"/>
      <c r="N17728" s="4"/>
    </row>
    <row r="17729" spans="2:14">
      <c r="B17729" s="59" t="s">
        <v>30489</v>
      </c>
      <c r="C17729" s="7" t="s">
        <v>30490</v>
      </c>
      <c r="I17729" s="64"/>
      <c r="J17729" s="65"/>
      <c r="K17729" s="10"/>
      <c r="L17729" s="21">
        <v>10171.246551724138</v>
      </c>
      <c r="M17729" s="68"/>
      <c r="N17729" s="4"/>
    </row>
    <row r="17730" spans="2:14">
      <c r="B17730" s="59" t="s">
        <v>30491</v>
      </c>
      <c r="C17730" s="7" t="s">
        <v>30063</v>
      </c>
      <c r="I17730" s="64"/>
      <c r="J17730" s="65"/>
      <c r="K17730" s="10"/>
      <c r="L17730" s="21">
        <v>10542.208045977011</v>
      </c>
      <c r="M17730" s="68"/>
      <c r="N17730" s="4"/>
    </row>
    <row r="17731" spans="2:14">
      <c r="B17731" s="59" t="s">
        <v>30492</v>
      </c>
      <c r="C17731" s="7" t="s">
        <v>30493</v>
      </c>
      <c r="I17731" s="64"/>
      <c r="J17731" s="65"/>
      <c r="K17731" s="10"/>
      <c r="L17731" s="21">
        <v>12672.572413793105</v>
      </c>
      <c r="M17731" s="68"/>
      <c r="N17731" s="4"/>
    </row>
    <row r="17732" spans="2:14">
      <c r="B17732" s="59" t="s">
        <v>30494</v>
      </c>
      <c r="C17732" s="7" t="s">
        <v>30063</v>
      </c>
      <c r="I17732" s="64"/>
      <c r="J17732" s="65"/>
      <c r="K17732" s="10"/>
      <c r="L17732" s="21">
        <v>12434.06091954023</v>
      </c>
      <c r="M17732" s="68"/>
      <c r="N17732" s="4"/>
    </row>
    <row r="17733" spans="2:14">
      <c r="B17733" s="59" t="s">
        <v>30495</v>
      </c>
      <c r="C17733" s="7" t="s">
        <v>30063</v>
      </c>
      <c r="I17733" s="64"/>
      <c r="J17733" s="65"/>
      <c r="K17733" s="10"/>
      <c r="L17733" s="21">
        <v>12236.147126436783</v>
      </c>
      <c r="M17733" s="68"/>
      <c r="N17733" s="4"/>
    </row>
    <row r="17734" spans="2:14">
      <c r="B17734" s="59" t="s">
        <v>30496</v>
      </c>
      <c r="C17734" s="7" t="s">
        <v>30063</v>
      </c>
      <c r="I17734" s="64"/>
      <c r="J17734" s="65"/>
      <c r="K17734" s="10"/>
      <c r="L17734" s="21">
        <v>5092.4741379310353</v>
      </c>
      <c r="M17734" s="68"/>
      <c r="N17734" s="4"/>
    </row>
    <row r="17735" spans="2:14">
      <c r="B17735" s="59" t="s">
        <v>30497</v>
      </c>
      <c r="C17735" s="7" t="s">
        <v>30063</v>
      </c>
      <c r="I17735" s="64"/>
      <c r="J17735" s="65"/>
      <c r="K17735" s="10"/>
      <c r="L17735" s="21">
        <v>10688.86724137931</v>
      </c>
      <c r="M17735" s="68"/>
      <c r="N17735" s="4"/>
    </row>
    <row r="17736" spans="2:14">
      <c r="B17736" s="59" t="s">
        <v>30498</v>
      </c>
      <c r="C17736" s="7" t="s">
        <v>30063</v>
      </c>
      <c r="I17736" s="64"/>
      <c r="J17736" s="65"/>
      <c r="K17736" s="10"/>
      <c r="L17736" s="21">
        <v>15934.090229885058</v>
      </c>
      <c r="M17736" s="68"/>
      <c r="N17736" s="4"/>
    </row>
    <row r="17737" spans="2:14">
      <c r="B17737" s="59" t="s">
        <v>30499</v>
      </c>
      <c r="C17737" s="7" t="s">
        <v>30063</v>
      </c>
      <c r="I17737" s="64"/>
      <c r="J17737" s="65"/>
      <c r="K17737" s="10"/>
      <c r="L17737" s="21">
        <v>9462.8166666666657</v>
      </c>
      <c r="M17737" s="68"/>
      <c r="N17737" s="4"/>
    </row>
    <row r="17738" spans="2:14">
      <c r="B17738" s="59" t="s">
        <v>30500</v>
      </c>
      <c r="C17738" s="7" t="s">
        <v>30063</v>
      </c>
      <c r="I17738" s="64"/>
      <c r="J17738" s="65"/>
      <c r="K17738" s="10"/>
      <c r="L17738" s="21">
        <v>15934.090229885058</v>
      </c>
      <c r="M17738" s="68"/>
      <c r="N17738" s="4"/>
    </row>
    <row r="17739" spans="2:14">
      <c r="B17739" s="59" t="s">
        <v>30501</v>
      </c>
      <c r="C17739" s="7" t="s">
        <v>30063</v>
      </c>
      <c r="I17739" s="64"/>
      <c r="J17739" s="65"/>
      <c r="K17739" s="10"/>
      <c r="L17739" s="21">
        <v>13895.070689655171</v>
      </c>
      <c r="M17739" s="68"/>
      <c r="N17739" s="4"/>
    </row>
    <row r="17740" spans="2:14">
      <c r="B17740" s="59" t="s">
        <v>30502</v>
      </c>
      <c r="C17740" s="7" t="s">
        <v>30063</v>
      </c>
      <c r="I17740" s="64"/>
      <c r="J17740" s="65"/>
      <c r="K17740" s="10"/>
      <c r="L17740" s="21">
        <v>21111.819540229884</v>
      </c>
      <c r="M17740" s="68"/>
      <c r="N17740" s="4"/>
    </row>
    <row r="17741" spans="2:14">
      <c r="B17741" s="59" t="s">
        <v>30503</v>
      </c>
      <c r="C17741" s="7" t="s">
        <v>30063</v>
      </c>
      <c r="I17741" s="64"/>
      <c r="J17741" s="65"/>
      <c r="K17741" s="10"/>
      <c r="L17741" s="21">
        <v>11884.977011494253</v>
      </c>
      <c r="M17741" s="68"/>
      <c r="N17741" s="4"/>
    </row>
    <row r="17742" spans="2:14">
      <c r="B17742" s="59" t="s">
        <v>30504</v>
      </c>
      <c r="C17742" s="7" t="s">
        <v>30063</v>
      </c>
      <c r="I17742" s="64"/>
      <c r="J17742" s="65"/>
      <c r="K17742" s="10"/>
      <c r="L17742" s="21">
        <v>32512.668965517241</v>
      </c>
      <c r="M17742" s="68"/>
      <c r="N17742" s="4"/>
    </row>
    <row r="17743" spans="2:14">
      <c r="B17743" s="59" t="s">
        <v>30505</v>
      </c>
      <c r="C17743" s="7" t="s">
        <v>30063</v>
      </c>
      <c r="I17743" s="64"/>
      <c r="J17743" s="65"/>
      <c r="K17743" s="10"/>
      <c r="L17743" s="21">
        <v>33333.757471264369</v>
      </c>
      <c r="M17743" s="68"/>
      <c r="N17743" s="4"/>
    </row>
    <row r="17744" spans="2:14">
      <c r="B17744" s="59" t="s">
        <v>30506</v>
      </c>
      <c r="C17744" s="7" t="s">
        <v>30063</v>
      </c>
      <c r="I17744" s="64"/>
      <c r="J17744" s="65"/>
      <c r="K17744" s="10"/>
      <c r="L17744" s="21">
        <v>21986.7</v>
      </c>
      <c r="M17744" s="68"/>
      <c r="N17744" s="4"/>
    </row>
    <row r="17745" spans="2:14">
      <c r="B17745" s="59" t="s">
        <v>30507</v>
      </c>
      <c r="C17745" s="7" t="s">
        <v>30063</v>
      </c>
      <c r="I17745" s="64"/>
      <c r="J17745" s="65"/>
      <c r="K17745" s="10"/>
      <c r="L17745" s="21">
        <v>21986.7</v>
      </c>
      <c r="M17745" s="68"/>
      <c r="N17745" s="4"/>
    </row>
    <row r="17746" spans="2:14">
      <c r="B17746" s="59" t="s">
        <v>30508</v>
      </c>
      <c r="C17746" s="7" t="s">
        <v>30063</v>
      </c>
      <c r="I17746" s="64"/>
      <c r="J17746" s="65"/>
      <c r="K17746" s="10"/>
      <c r="L17746" s="21">
        <v>22728.622988505751</v>
      </c>
      <c r="M17746" s="68"/>
      <c r="N17746" s="4"/>
    </row>
    <row r="17747" spans="2:14">
      <c r="B17747" s="59" t="s">
        <v>30509</v>
      </c>
      <c r="C17747" s="7" t="s">
        <v>30063</v>
      </c>
      <c r="I17747" s="64"/>
      <c r="J17747" s="65"/>
      <c r="K17747" s="10"/>
      <c r="L17747" s="21">
        <v>22728.622988505751</v>
      </c>
      <c r="M17747" s="68"/>
      <c r="N17747" s="4"/>
    </row>
    <row r="17748" spans="2:14">
      <c r="B17748" s="59" t="s">
        <v>30510</v>
      </c>
      <c r="C17748" s="7" t="s">
        <v>30511</v>
      </c>
      <c r="I17748" s="64"/>
      <c r="J17748" s="65"/>
      <c r="K17748" s="10"/>
      <c r="L17748" s="21">
        <v>10063.155172413793</v>
      </c>
      <c r="M17748" s="68"/>
      <c r="N17748" s="4"/>
    </row>
    <row r="17749" spans="2:14">
      <c r="B17749" s="59" t="s">
        <v>30512</v>
      </c>
      <c r="C17749" s="7" t="s">
        <v>30063</v>
      </c>
      <c r="I17749" s="64"/>
      <c r="J17749" s="65"/>
      <c r="K17749" s="10"/>
      <c r="L17749" s="21">
        <v>10225.038505747127</v>
      </c>
      <c r="M17749" s="68"/>
      <c r="N17749" s="4"/>
    </row>
    <row r="17750" spans="2:14">
      <c r="B17750" s="59" t="s">
        <v>30513</v>
      </c>
      <c r="C17750" s="7" t="s">
        <v>30063</v>
      </c>
      <c r="I17750" s="64"/>
      <c r="J17750" s="65"/>
      <c r="K17750" s="10"/>
      <c r="L17750" s="21">
        <v>12611.675862068965</v>
      </c>
      <c r="M17750" s="68"/>
      <c r="N17750" s="4"/>
    </row>
    <row r="17751" spans="2:14">
      <c r="B17751" s="59" t="s">
        <v>30514</v>
      </c>
      <c r="C17751" s="7" t="s">
        <v>30063</v>
      </c>
      <c r="I17751" s="64"/>
      <c r="J17751" s="65"/>
      <c r="K17751" s="10"/>
      <c r="L17751" s="21">
        <v>12755.797701149426</v>
      </c>
      <c r="M17751" s="68"/>
      <c r="N17751" s="4"/>
    </row>
    <row r="17752" spans="2:14">
      <c r="B17752" s="59" t="s">
        <v>30515</v>
      </c>
      <c r="C17752" s="7" t="s">
        <v>30511</v>
      </c>
      <c r="I17752" s="64"/>
      <c r="J17752" s="65"/>
      <c r="K17752" s="10"/>
      <c r="L17752" s="21">
        <v>9993.6316091954031</v>
      </c>
      <c r="M17752" s="68"/>
      <c r="N17752" s="4"/>
    </row>
    <row r="17753" spans="2:14">
      <c r="B17753" s="59" t="s">
        <v>30516</v>
      </c>
      <c r="C17753" s="7" t="s">
        <v>30063</v>
      </c>
      <c r="I17753" s="64"/>
      <c r="J17753" s="65"/>
      <c r="K17753" s="10"/>
      <c r="L17753" s="21">
        <v>10070.259770114943</v>
      </c>
      <c r="M17753" s="68"/>
      <c r="N17753" s="4"/>
    </row>
    <row r="17754" spans="2:14">
      <c r="B17754" s="59" t="s">
        <v>30517</v>
      </c>
      <c r="C17754" s="7" t="s">
        <v>30063</v>
      </c>
      <c r="I17754" s="64"/>
      <c r="J17754" s="65"/>
      <c r="K17754" s="10"/>
      <c r="L17754" s="21">
        <v>12242.744252873563</v>
      </c>
      <c r="M17754" s="68"/>
      <c r="N17754" s="4"/>
    </row>
    <row r="17755" spans="2:14">
      <c r="B17755" s="59" t="s">
        <v>30518</v>
      </c>
      <c r="C17755" s="7" t="s">
        <v>30063</v>
      </c>
      <c r="I17755" s="64"/>
      <c r="J17755" s="65"/>
      <c r="K17755" s="10"/>
      <c r="L17755" s="21">
        <v>12130.593103448276</v>
      </c>
      <c r="M17755" s="68"/>
      <c r="N17755" s="4"/>
    </row>
    <row r="17756" spans="2:14">
      <c r="B17756" s="59" t="s">
        <v>30519</v>
      </c>
      <c r="C17756" s="7" t="s">
        <v>30520</v>
      </c>
      <c r="I17756" s="64"/>
      <c r="J17756" s="65"/>
      <c r="K17756" s="10"/>
      <c r="L17756" s="21">
        <v>5139.6689655172413</v>
      </c>
      <c r="M17756" s="68"/>
      <c r="N17756" s="4"/>
    </row>
    <row r="17757" spans="2:14">
      <c r="B17757" s="59" t="s">
        <v>30521</v>
      </c>
      <c r="C17757" s="7" t="s">
        <v>30522</v>
      </c>
      <c r="I17757" s="64"/>
      <c r="J17757" s="65"/>
      <c r="K17757" s="10"/>
      <c r="L17757" s="21">
        <v>8671.161494252874</v>
      </c>
      <c r="M17757" s="68"/>
      <c r="N17757" s="4"/>
    </row>
    <row r="17758" spans="2:14">
      <c r="B17758" s="59" t="s">
        <v>30523</v>
      </c>
      <c r="C17758" s="7" t="s">
        <v>30524</v>
      </c>
      <c r="I17758" s="64"/>
      <c r="J17758" s="65"/>
      <c r="K17758" s="10"/>
      <c r="L17758" s="21">
        <v>8907.1356321839085</v>
      </c>
      <c r="M17758" s="68"/>
      <c r="N17758" s="4"/>
    </row>
    <row r="17759" spans="2:14">
      <c r="B17759" s="59" t="s">
        <v>30525</v>
      </c>
      <c r="C17759" s="7" t="s">
        <v>30526</v>
      </c>
      <c r="I17759" s="64"/>
      <c r="J17759" s="65"/>
      <c r="K17759" s="10"/>
      <c r="L17759" s="21">
        <v>10677.19540229885</v>
      </c>
      <c r="M17759" s="68"/>
      <c r="N17759" s="4"/>
    </row>
    <row r="17760" spans="2:14">
      <c r="B17760" s="59" t="s">
        <v>30527</v>
      </c>
      <c r="C17760" s="7" t="s">
        <v>30528</v>
      </c>
      <c r="I17760" s="64"/>
      <c r="J17760" s="65"/>
      <c r="K17760" s="10"/>
      <c r="L17760" s="21">
        <v>8671.161494252874</v>
      </c>
      <c r="M17760" s="68"/>
      <c r="N17760" s="4"/>
    </row>
    <row r="17761" spans="2:14">
      <c r="B17761" s="59" t="s">
        <v>30529</v>
      </c>
      <c r="C17761" s="7" t="s">
        <v>30063</v>
      </c>
      <c r="I17761" s="64"/>
      <c r="J17761" s="65"/>
      <c r="K17761" s="10"/>
      <c r="L17761" s="21">
        <v>3081.8729885057469</v>
      </c>
      <c r="M17761" s="68"/>
      <c r="N17761" s="4"/>
    </row>
    <row r="17762" spans="2:14">
      <c r="B17762" s="59" t="s">
        <v>30530</v>
      </c>
      <c r="C17762" s="7" t="s">
        <v>30063</v>
      </c>
      <c r="I17762" s="64"/>
      <c r="J17762" s="65"/>
      <c r="K17762" s="10"/>
      <c r="L17762" s="21">
        <v>3601.5235632183908</v>
      </c>
      <c r="M17762" s="68"/>
      <c r="N17762" s="4"/>
    </row>
    <row r="17763" spans="2:14">
      <c r="B17763" s="59" t="s">
        <v>30531</v>
      </c>
      <c r="C17763" s="7" t="s">
        <v>30063</v>
      </c>
      <c r="I17763" s="64"/>
      <c r="J17763" s="65"/>
      <c r="K17763" s="10"/>
      <c r="L17763" s="21">
        <v>3032.1408045977014</v>
      </c>
      <c r="M17763" s="68"/>
      <c r="N17763" s="4"/>
    </row>
    <row r="17764" spans="2:14">
      <c r="B17764" s="59" t="s">
        <v>30532</v>
      </c>
      <c r="C17764" s="7" t="s">
        <v>30533</v>
      </c>
      <c r="I17764" s="64"/>
      <c r="J17764" s="65"/>
      <c r="K17764" s="10"/>
      <c r="L17764" s="21">
        <v>2240.4856321839084</v>
      </c>
      <c r="M17764" s="68"/>
      <c r="N17764" s="4"/>
    </row>
    <row r="17765" spans="2:14">
      <c r="B17765" s="59" t="s">
        <v>30534</v>
      </c>
      <c r="C17765" s="7" t="s">
        <v>30533</v>
      </c>
      <c r="I17765" s="64"/>
      <c r="J17765" s="65"/>
      <c r="K17765" s="10"/>
      <c r="L17765" s="21">
        <v>2823.0626436781608</v>
      </c>
      <c r="M17765" s="68"/>
      <c r="N17765" s="4"/>
    </row>
    <row r="17766" spans="2:14">
      <c r="B17766" s="59" t="s">
        <v>30535</v>
      </c>
      <c r="C17766" s="7" t="s">
        <v>30533</v>
      </c>
      <c r="I17766" s="64"/>
      <c r="J17766" s="65"/>
      <c r="K17766" s="10"/>
      <c r="L17766" s="21">
        <v>3484.2977011494254</v>
      </c>
      <c r="M17766" s="68"/>
      <c r="N17766" s="4"/>
    </row>
    <row r="17767" spans="2:14">
      <c r="B17767" s="59" t="s">
        <v>30536</v>
      </c>
      <c r="C17767" s="7" t="s">
        <v>30533</v>
      </c>
      <c r="I17767" s="64"/>
      <c r="J17767" s="65"/>
      <c r="K17767" s="10"/>
      <c r="L17767" s="21">
        <v>3391.9379310344825</v>
      </c>
      <c r="M17767" s="68"/>
      <c r="N17767" s="4"/>
    </row>
    <row r="17768" spans="2:14">
      <c r="B17768" s="59" t="s">
        <v>30537</v>
      </c>
      <c r="C17768" s="7" t="s">
        <v>30533</v>
      </c>
      <c r="I17768" s="64"/>
      <c r="J17768" s="65"/>
      <c r="K17768" s="10"/>
      <c r="L17768" s="21">
        <v>2310.0091954022992</v>
      </c>
      <c r="M17768" s="68"/>
      <c r="N17768" s="4"/>
    </row>
    <row r="17769" spans="2:14">
      <c r="B17769" s="59" t="s">
        <v>30538</v>
      </c>
      <c r="C17769" s="7" t="s">
        <v>30533</v>
      </c>
      <c r="I17769" s="64"/>
      <c r="J17769" s="65"/>
      <c r="K17769" s="10"/>
      <c r="L17769" s="21">
        <v>2924.0494252873568</v>
      </c>
      <c r="M17769" s="68"/>
      <c r="N17769" s="4"/>
    </row>
    <row r="17770" spans="2:14">
      <c r="B17770" s="59" t="s">
        <v>30539</v>
      </c>
      <c r="C17770" s="7" t="s">
        <v>30533</v>
      </c>
      <c r="I17770" s="64"/>
      <c r="J17770" s="65"/>
      <c r="K17770" s="10"/>
      <c r="L17770" s="21">
        <v>3506.6264367816088</v>
      </c>
      <c r="M17770" s="68"/>
      <c r="N17770" s="4"/>
    </row>
    <row r="17771" spans="2:14">
      <c r="B17771" s="59" t="s">
        <v>30540</v>
      </c>
      <c r="C17771" s="7" t="s">
        <v>30533</v>
      </c>
      <c r="I17771" s="64"/>
      <c r="J17771" s="65"/>
      <c r="K17771" s="10"/>
      <c r="L17771" s="21">
        <v>3414.7741379310346</v>
      </c>
      <c r="M17771" s="68"/>
      <c r="N17771" s="4"/>
    </row>
    <row r="17772" spans="2:14">
      <c r="B17772" s="59" t="s">
        <v>30541</v>
      </c>
      <c r="C17772" s="7" t="s">
        <v>30533</v>
      </c>
      <c r="I17772" s="64"/>
      <c r="J17772" s="65"/>
      <c r="K17772" s="10"/>
      <c r="L17772" s="21">
        <v>2883.959195402299</v>
      </c>
      <c r="M17772" s="68"/>
      <c r="N17772" s="4"/>
    </row>
    <row r="17773" spans="2:14">
      <c r="B17773" s="59" t="s">
        <v>30542</v>
      </c>
      <c r="C17773" s="7" t="s">
        <v>30533</v>
      </c>
      <c r="I17773" s="64"/>
      <c r="J17773" s="65"/>
      <c r="K17773" s="10"/>
      <c r="L17773" s="21">
        <v>3016.4091954022988</v>
      </c>
      <c r="M17773" s="68"/>
      <c r="N17773" s="4"/>
    </row>
    <row r="17774" spans="2:14">
      <c r="B17774" s="59" t="s">
        <v>30543</v>
      </c>
      <c r="C17774" s="7" t="s">
        <v>30533</v>
      </c>
      <c r="I17774" s="64"/>
      <c r="J17774" s="65"/>
      <c r="K17774" s="10"/>
      <c r="L17774" s="21">
        <v>3529.4626436781609</v>
      </c>
      <c r="M17774" s="68"/>
      <c r="N17774" s="4"/>
    </row>
    <row r="17775" spans="2:14">
      <c r="B17775" s="59" t="s">
        <v>30544</v>
      </c>
      <c r="C17775" s="7" t="s">
        <v>30533</v>
      </c>
      <c r="I17775" s="64"/>
      <c r="J17775" s="65"/>
      <c r="K17775" s="10"/>
      <c r="L17775" s="21">
        <v>3639.5839080459773</v>
      </c>
      <c r="M17775" s="68"/>
      <c r="N17775" s="4"/>
    </row>
    <row r="17776" spans="2:14">
      <c r="B17776" s="59" t="s">
        <v>30545</v>
      </c>
      <c r="C17776" s="7" t="s">
        <v>30533</v>
      </c>
      <c r="I17776" s="64"/>
      <c r="J17776" s="65"/>
      <c r="K17776" s="10"/>
      <c r="L17776" s="21">
        <v>3376.2063218390804</v>
      </c>
      <c r="M17776" s="68"/>
      <c r="N17776" s="4"/>
    </row>
    <row r="17777" spans="2:14">
      <c r="B17777" s="59" t="s">
        <v>30546</v>
      </c>
      <c r="C17777" s="7" t="s">
        <v>30533</v>
      </c>
      <c r="I17777" s="64"/>
      <c r="J17777" s="65"/>
      <c r="K17777" s="10"/>
      <c r="L17777" s="21">
        <v>3450.8045977011493</v>
      </c>
      <c r="M17777" s="68"/>
      <c r="N17777" s="4"/>
    </row>
    <row r="17778" spans="2:14">
      <c r="B17778" s="59" t="s">
        <v>30547</v>
      </c>
      <c r="C17778" s="7" t="s">
        <v>30548</v>
      </c>
      <c r="I17778" s="64"/>
      <c r="J17778" s="65"/>
      <c r="K17778" s="10"/>
      <c r="L17778" s="21">
        <v>13338.374712643679</v>
      </c>
      <c r="M17778" s="68"/>
      <c r="N17778" s="4"/>
    </row>
    <row r="17779" spans="2:14">
      <c r="B17779" s="59" t="s">
        <v>30549</v>
      </c>
      <c r="C17779" s="7" t="s">
        <v>30550</v>
      </c>
      <c r="I17779" s="64"/>
      <c r="J17779" s="65"/>
      <c r="K17779" s="10"/>
      <c r="L17779" s="21">
        <v>18331.384482758622</v>
      </c>
      <c r="M17779" s="68"/>
      <c r="N17779" s="4"/>
    </row>
    <row r="17780" spans="2:14">
      <c r="B17780" s="59" t="s">
        <v>30551</v>
      </c>
      <c r="C17780" s="7" t="s">
        <v>30552</v>
      </c>
      <c r="I17780" s="64"/>
      <c r="J17780" s="65"/>
      <c r="K17780" s="10"/>
      <c r="L17780" s="21">
        <v>14899.356321839081</v>
      </c>
      <c r="M17780" s="68"/>
      <c r="N17780" s="4"/>
    </row>
    <row r="17781" spans="2:14">
      <c r="B17781" s="59" t="s">
        <v>30553</v>
      </c>
      <c r="C17781" s="7" t="s">
        <v>30554</v>
      </c>
      <c r="I17781" s="64"/>
      <c r="J17781" s="65"/>
      <c r="K17781" s="10"/>
      <c r="L17781" s="21">
        <v>21999.894252873564</v>
      </c>
      <c r="M17781" s="68"/>
      <c r="N17781" s="4"/>
    </row>
    <row r="17782" spans="2:14">
      <c r="B17782" s="59" t="s">
        <v>38373</v>
      </c>
      <c r="C17782" s="7" t="s">
        <v>40556</v>
      </c>
      <c r="I17782" s="64"/>
      <c r="J17782" s="65"/>
      <c r="K17782" s="10"/>
      <c r="L17782" s="21">
        <v>18068.006896551724</v>
      </c>
      <c r="M17782" s="68"/>
      <c r="N17782" s="4"/>
    </row>
    <row r="17783" spans="2:14">
      <c r="B17783" s="59" t="s">
        <v>30555</v>
      </c>
      <c r="C17783" s="7" t="s">
        <v>30556</v>
      </c>
      <c r="I17783" s="64"/>
      <c r="J17783" s="65"/>
      <c r="K17783" s="10"/>
      <c r="L17783" s="21">
        <v>18041.618390804597</v>
      </c>
      <c r="M17783" s="68"/>
      <c r="N17783" s="4"/>
    </row>
    <row r="17784" spans="2:14">
      <c r="B17784" s="59" t="s">
        <v>30557</v>
      </c>
      <c r="C17784" s="7" t="s">
        <v>30552</v>
      </c>
      <c r="I17784" s="64"/>
      <c r="J17784" s="65"/>
      <c r="K17784" s="10"/>
      <c r="L17784" s="21">
        <v>14899.356321839081</v>
      </c>
      <c r="M17784" s="68"/>
      <c r="N17784" s="4"/>
    </row>
    <row r="17785" spans="2:14">
      <c r="B17785" s="59" t="s">
        <v>38374</v>
      </c>
      <c r="C17785" s="7" t="s">
        <v>40557</v>
      </c>
      <c r="I17785" s="64"/>
      <c r="J17785" s="65"/>
      <c r="K17785" s="10"/>
      <c r="L17785" s="21">
        <v>1683.2821839080459</v>
      </c>
      <c r="M17785" s="68"/>
      <c r="N17785" s="4"/>
    </row>
    <row r="17786" spans="2:14">
      <c r="B17786" s="59" t="s">
        <v>30558</v>
      </c>
      <c r="C17786" s="7" t="s">
        <v>30559</v>
      </c>
      <c r="I17786" s="64"/>
      <c r="J17786" s="65"/>
      <c r="K17786" s="10"/>
      <c r="L17786" s="21">
        <v>2058.3034482758621</v>
      </c>
      <c r="M17786" s="68"/>
      <c r="N17786" s="4"/>
    </row>
    <row r="17787" spans="2:14">
      <c r="B17787" s="59" t="s">
        <v>30560</v>
      </c>
      <c r="C17787" s="7" t="s">
        <v>30561</v>
      </c>
      <c r="I17787" s="64"/>
      <c r="J17787" s="65"/>
      <c r="K17787" s="10"/>
      <c r="L17787" s="21">
        <v>2917.4522988505751</v>
      </c>
      <c r="M17787" s="68"/>
      <c r="N17787" s="4"/>
    </row>
    <row r="17788" spans="2:14">
      <c r="B17788" s="59" t="s">
        <v>30562</v>
      </c>
      <c r="C17788" s="7" t="s">
        <v>30561</v>
      </c>
      <c r="I17788" s="64"/>
      <c r="J17788" s="65"/>
      <c r="K17788" s="10"/>
      <c r="L17788" s="21">
        <v>3133.6350574712642</v>
      </c>
      <c r="M17788" s="68"/>
      <c r="N17788" s="4"/>
    </row>
    <row r="17789" spans="2:14">
      <c r="B17789" s="59" t="s">
        <v>30563</v>
      </c>
      <c r="C17789" s="7" t="s">
        <v>30563</v>
      </c>
      <c r="I17789" s="64"/>
      <c r="J17789" s="65"/>
      <c r="K17789" s="10"/>
      <c r="L17789" s="21">
        <v>2692.1350574712642</v>
      </c>
      <c r="M17789" s="68"/>
      <c r="N17789" s="4"/>
    </row>
    <row r="17790" spans="2:14">
      <c r="B17790" s="59" t="s">
        <v>30564</v>
      </c>
      <c r="C17790" s="7" t="s">
        <v>30565</v>
      </c>
      <c r="I17790" s="64"/>
      <c r="J17790" s="65"/>
      <c r="K17790" s="10"/>
      <c r="L17790" s="21">
        <v>2747.4494252873565</v>
      </c>
      <c r="M17790" s="68"/>
      <c r="N17790" s="4"/>
    </row>
    <row r="17791" spans="2:14">
      <c r="B17791" s="59" t="s">
        <v>30566</v>
      </c>
      <c r="C17791" s="7" t="s">
        <v>30561</v>
      </c>
      <c r="I17791" s="64"/>
      <c r="J17791" s="65"/>
      <c r="K17791" s="10"/>
      <c r="L17791" s="21">
        <v>3754.2724137931036</v>
      </c>
      <c r="M17791" s="68"/>
      <c r="N17791" s="4"/>
    </row>
    <row r="17792" spans="2:14">
      <c r="B17792" s="59" t="s">
        <v>30567</v>
      </c>
      <c r="C17792" s="7" t="s">
        <v>30568</v>
      </c>
      <c r="I17792" s="64"/>
      <c r="J17792" s="65"/>
      <c r="K17792" s="10"/>
      <c r="L17792" s="21">
        <v>3691.3459770114941</v>
      </c>
      <c r="M17792" s="68"/>
      <c r="N17792" s="4"/>
    </row>
    <row r="17793" spans="2:14">
      <c r="B17793" s="59" t="s">
        <v>30569</v>
      </c>
      <c r="C17793" s="7" t="s">
        <v>30570</v>
      </c>
      <c r="I17793" s="64"/>
      <c r="J17793" s="65"/>
      <c r="K17793" s="10"/>
      <c r="L17793" s="21">
        <v>3178.2925287356325</v>
      </c>
      <c r="M17793" s="68"/>
      <c r="N17793" s="4"/>
    </row>
    <row r="17794" spans="2:14">
      <c r="B17794" s="59" t="s">
        <v>30571</v>
      </c>
      <c r="C17794" s="7" t="s">
        <v>30559</v>
      </c>
      <c r="I17794" s="64"/>
      <c r="J17794" s="65"/>
      <c r="K17794" s="10"/>
      <c r="L17794" s="21">
        <v>3326.9816091954026</v>
      </c>
      <c r="M17794" s="68"/>
      <c r="N17794" s="4"/>
    </row>
    <row r="17795" spans="2:14">
      <c r="B17795" s="59" t="s">
        <v>30572</v>
      </c>
      <c r="C17795" s="7" t="s">
        <v>30573</v>
      </c>
      <c r="I17795" s="64"/>
      <c r="J17795" s="65"/>
      <c r="K17795" s="10"/>
      <c r="L17795" s="21">
        <v>4053.1729885057471</v>
      </c>
      <c r="M17795" s="68"/>
      <c r="N17795" s="4"/>
    </row>
    <row r="17796" spans="2:14">
      <c r="B17796" s="59" t="s">
        <v>30574</v>
      </c>
      <c r="C17796" s="7" t="s">
        <v>30573</v>
      </c>
      <c r="I17796" s="64"/>
      <c r="J17796" s="65"/>
      <c r="K17796" s="10"/>
      <c r="L17796" s="21">
        <v>4188.1603448275864</v>
      </c>
      <c r="M17796" s="68"/>
      <c r="N17796" s="4"/>
    </row>
    <row r="17797" spans="2:14">
      <c r="B17797" s="59" t="s">
        <v>30575</v>
      </c>
      <c r="C17797" s="7" t="s">
        <v>30573</v>
      </c>
      <c r="I17797" s="64"/>
      <c r="J17797" s="65"/>
      <c r="K17797" s="10"/>
      <c r="L17797" s="21">
        <v>3893.8270114942529</v>
      </c>
      <c r="M17797" s="68"/>
      <c r="N17797" s="4"/>
    </row>
    <row r="17798" spans="2:14">
      <c r="B17798" s="59" t="s">
        <v>30576</v>
      </c>
      <c r="C17798" s="7" t="s">
        <v>30577</v>
      </c>
      <c r="I17798" s="64"/>
      <c r="J17798" s="65"/>
      <c r="K17798" s="10"/>
      <c r="L17798" s="21">
        <v>14255.88275862069</v>
      </c>
      <c r="M17798" s="68"/>
      <c r="N17798" s="4"/>
    </row>
    <row r="17799" spans="2:14">
      <c r="B17799" s="59" t="s">
        <v>30578</v>
      </c>
      <c r="C17799" s="7" t="s">
        <v>30579</v>
      </c>
      <c r="I17799" s="64"/>
      <c r="J17799" s="65"/>
      <c r="K17799" s="10"/>
      <c r="L17799" s="21">
        <v>12944.577011494252</v>
      </c>
      <c r="M17799" s="68"/>
      <c r="N17799" s="4"/>
    </row>
    <row r="17800" spans="2:14">
      <c r="B17800" s="59" t="s">
        <v>30580</v>
      </c>
      <c r="C17800" s="7" t="s">
        <v>30579</v>
      </c>
      <c r="I17800" s="64"/>
      <c r="J17800" s="65"/>
      <c r="K17800" s="10"/>
      <c r="L17800" s="21">
        <v>21489.378160919543</v>
      </c>
      <c r="M17800" s="68"/>
      <c r="N17800" s="4"/>
    </row>
    <row r="17801" spans="2:14">
      <c r="B17801" s="59" t="s">
        <v>30581</v>
      </c>
      <c r="C17801" s="7" t="s">
        <v>30579</v>
      </c>
      <c r="I17801" s="64"/>
      <c r="J17801" s="65"/>
      <c r="K17801" s="10"/>
      <c r="L17801" s="21">
        <v>20088.25</v>
      </c>
      <c r="M17801" s="68"/>
      <c r="N17801" s="4"/>
    </row>
    <row r="17802" spans="2:14">
      <c r="B17802" s="59" t="s">
        <v>30582</v>
      </c>
      <c r="C17802" s="7" t="s">
        <v>30579</v>
      </c>
      <c r="I17802" s="64"/>
      <c r="J17802" s="65"/>
      <c r="K17802" s="10"/>
      <c r="L17802" s="21">
        <v>16845.001149425287</v>
      </c>
      <c r="M17802" s="68"/>
      <c r="N17802" s="4"/>
    </row>
    <row r="17803" spans="2:14">
      <c r="B17803" s="59" t="s">
        <v>30583</v>
      </c>
      <c r="C17803" s="7" t="s">
        <v>30579</v>
      </c>
      <c r="I17803" s="64"/>
      <c r="J17803" s="65"/>
      <c r="K17803" s="10"/>
      <c r="L17803" s="21">
        <v>26084.530459770114</v>
      </c>
      <c r="M17803" s="68"/>
      <c r="N17803" s="4"/>
    </row>
    <row r="17804" spans="2:14">
      <c r="B17804" s="59" t="s">
        <v>30584</v>
      </c>
      <c r="C17804" s="7" t="s">
        <v>30063</v>
      </c>
      <c r="I17804" s="64"/>
      <c r="J17804" s="65"/>
      <c r="K17804" s="10"/>
      <c r="L17804" s="21">
        <v>20303.925287356324</v>
      </c>
      <c r="M17804" s="68"/>
      <c r="N17804" s="4"/>
    </row>
    <row r="17805" spans="2:14">
      <c r="B17805" s="59" t="s">
        <v>30585</v>
      </c>
      <c r="C17805" s="7" t="s">
        <v>30063</v>
      </c>
      <c r="I17805" s="64"/>
      <c r="J17805" s="65"/>
      <c r="K17805" s="10"/>
      <c r="L17805" s="21">
        <v>26296.145977011496</v>
      </c>
      <c r="M17805" s="68"/>
      <c r="N17805" s="4"/>
    </row>
    <row r="17806" spans="2:14">
      <c r="B17806" s="59" t="s">
        <v>30586</v>
      </c>
      <c r="C17806" s="7" t="s">
        <v>30312</v>
      </c>
      <c r="I17806" s="64"/>
      <c r="J17806" s="65"/>
      <c r="K17806" s="10"/>
      <c r="L17806" s="21">
        <v>32807.509770114943</v>
      </c>
      <c r="M17806" s="68"/>
      <c r="N17806" s="4"/>
    </row>
    <row r="17807" spans="2:14">
      <c r="B17807" s="59" t="s">
        <v>30587</v>
      </c>
      <c r="C17807" s="7" t="s">
        <v>30312</v>
      </c>
      <c r="I17807" s="64"/>
      <c r="J17807" s="65"/>
      <c r="K17807" s="10"/>
      <c r="L17807" s="21">
        <v>48329.53333333334</v>
      </c>
      <c r="M17807" s="68"/>
      <c r="N17807" s="4"/>
    </row>
    <row r="17808" spans="2:14">
      <c r="B17808" s="59" t="s">
        <v>30588</v>
      </c>
      <c r="C17808" s="7" t="s">
        <v>30312</v>
      </c>
      <c r="I17808" s="64"/>
      <c r="J17808" s="65"/>
      <c r="K17808" s="10"/>
      <c r="L17808" s="21">
        <v>51617.947126436782</v>
      </c>
      <c r="M17808" s="68"/>
      <c r="N17808" s="4"/>
    </row>
    <row r="17809" spans="2:14">
      <c r="B17809" s="59" t="s">
        <v>30589</v>
      </c>
      <c r="C17809" s="7" t="s">
        <v>30579</v>
      </c>
      <c r="I17809" s="64"/>
      <c r="J17809" s="65"/>
      <c r="K17809" s="10"/>
      <c r="L17809" s="21">
        <v>20414.554022988505</v>
      </c>
      <c r="M17809" s="68"/>
      <c r="N17809" s="4"/>
    </row>
    <row r="17810" spans="2:14">
      <c r="B17810" s="59" t="s">
        <v>30590</v>
      </c>
      <c r="C17810" s="7" t="s">
        <v>30579</v>
      </c>
      <c r="I17810" s="64"/>
      <c r="J17810" s="65"/>
      <c r="K17810" s="10"/>
      <c r="L17810" s="21">
        <v>20927.100000000002</v>
      </c>
      <c r="M17810" s="68"/>
      <c r="N17810" s="4"/>
    </row>
    <row r="17811" spans="2:14">
      <c r="B17811" s="59" t="s">
        <v>30591</v>
      </c>
      <c r="C17811" s="7" t="s">
        <v>30592</v>
      </c>
      <c r="I17811" s="64"/>
      <c r="J17811" s="65"/>
      <c r="K17811" s="10"/>
      <c r="L17811" s="21">
        <v>26230.682183908048</v>
      </c>
      <c r="M17811" s="68"/>
      <c r="N17811" s="4"/>
    </row>
    <row r="17812" spans="2:14">
      <c r="B17812" s="59" t="s">
        <v>30593</v>
      </c>
      <c r="C17812" s="7" t="s">
        <v>30592</v>
      </c>
      <c r="I17812" s="64"/>
      <c r="J17812" s="65"/>
      <c r="K17812" s="10"/>
      <c r="L17812" s="21">
        <v>26745.76551724138</v>
      </c>
      <c r="M17812" s="68"/>
      <c r="N17812" s="4"/>
    </row>
    <row r="17813" spans="2:14">
      <c r="B17813" s="59" t="s">
        <v>30594</v>
      </c>
      <c r="C17813" s="7" t="s">
        <v>30579</v>
      </c>
      <c r="I17813" s="64"/>
      <c r="J17813" s="65"/>
      <c r="K17813" s="10"/>
      <c r="L17813" s="21">
        <v>20412.016666666666</v>
      </c>
      <c r="M17813" s="68"/>
      <c r="N17813" s="4"/>
    </row>
    <row r="17814" spans="2:14">
      <c r="B17814" s="59" t="s">
        <v>30595</v>
      </c>
      <c r="C17814" s="7" t="s">
        <v>30579</v>
      </c>
      <c r="I17814" s="64"/>
      <c r="J17814" s="65"/>
      <c r="K17814" s="10"/>
      <c r="L17814" s="21">
        <v>20922.532758620691</v>
      </c>
      <c r="M17814" s="68"/>
      <c r="N17814" s="4"/>
    </row>
    <row r="17815" spans="2:14">
      <c r="B17815" s="59" t="s">
        <v>30596</v>
      </c>
      <c r="C17815" s="7" t="s">
        <v>30592</v>
      </c>
      <c r="I17815" s="64"/>
      <c r="J17815" s="65"/>
      <c r="K17815" s="10"/>
      <c r="L17815" s="21">
        <v>26217.487931034484</v>
      </c>
      <c r="M17815" s="68"/>
      <c r="N17815" s="4"/>
    </row>
    <row r="17816" spans="2:14">
      <c r="B17816" s="59" t="s">
        <v>30597</v>
      </c>
      <c r="C17816" s="7" t="s">
        <v>30592</v>
      </c>
      <c r="I17816" s="64"/>
      <c r="J17816" s="65"/>
      <c r="K17816" s="10"/>
      <c r="L17816" s="21">
        <v>26714.302298850573</v>
      </c>
      <c r="M17816" s="68"/>
      <c r="N17816" s="4"/>
    </row>
    <row r="17817" spans="2:14">
      <c r="B17817" s="59" t="s">
        <v>38375</v>
      </c>
      <c r="C17817" s="7" t="s">
        <v>40558</v>
      </c>
      <c r="I17817" s="64"/>
      <c r="J17817" s="65"/>
      <c r="K17817" s="10"/>
      <c r="L17817" s="21">
        <v>12288.924137931033</v>
      </c>
      <c r="M17817" s="68"/>
      <c r="N17817" s="4"/>
    </row>
    <row r="17818" spans="2:14">
      <c r="B17818" s="59" t="s">
        <v>30598</v>
      </c>
      <c r="C17818" s="7" t="s">
        <v>30599</v>
      </c>
      <c r="I17818" s="64"/>
      <c r="J17818" s="65"/>
      <c r="K17818" s="10"/>
      <c r="L17818" s="21">
        <v>13542.885632183908</v>
      </c>
      <c r="M17818" s="68"/>
      <c r="N17818" s="4"/>
    </row>
    <row r="17819" spans="2:14">
      <c r="B17819" s="59" t="s">
        <v>30600</v>
      </c>
      <c r="C17819" s="7" t="s">
        <v>30063</v>
      </c>
      <c r="I17819" s="64"/>
      <c r="J17819" s="65"/>
      <c r="K17819" s="10"/>
      <c r="L17819" s="21">
        <v>19683.287931034483</v>
      </c>
      <c r="M17819" s="68"/>
      <c r="N17819" s="4"/>
    </row>
    <row r="17820" spans="2:14">
      <c r="B17820" s="59" t="s">
        <v>30601</v>
      </c>
      <c r="C17820" s="7" t="s">
        <v>30063</v>
      </c>
      <c r="I17820" s="64"/>
      <c r="J17820" s="65"/>
      <c r="K17820" s="10"/>
      <c r="L17820" s="21">
        <v>20090.279885057473</v>
      </c>
      <c r="M17820" s="68"/>
      <c r="N17820" s="4"/>
    </row>
    <row r="17821" spans="2:14">
      <c r="B17821" s="59" t="s">
        <v>30602</v>
      </c>
      <c r="C17821" s="7" t="s">
        <v>30603</v>
      </c>
      <c r="I17821" s="64"/>
      <c r="J17821" s="65"/>
      <c r="K17821" s="10"/>
      <c r="L17821" s="21">
        <v>18643.986781609197</v>
      </c>
      <c r="M17821" s="68"/>
      <c r="N17821" s="4"/>
    </row>
    <row r="17822" spans="2:14">
      <c r="B17822" s="59" t="s">
        <v>30604</v>
      </c>
      <c r="C17822" s="7" t="s">
        <v>30605</v>
      </c>
      <c r="I17822" s="64"/>
      <c r="J17822" s="65"/>
      <c r="K17822" s="10"/>
      <c r="L17822" s="21">
        <v>24132.288505747129</v>
      </c>
      <c r="M17822" s="68"/>
      <c r="N17822" s="4"/>
    </row>
    <row r="17823" spans="2:14">
      <c r="B17823" s="59" t="s">
        <v>30606</v>
      </c>
      <c r="C17823" s="7" t="s">
        <v>30063</v>
      </c>
      <c r="I17823" s="64"/>
      <c r="J17823" s="65"/>
      <c r="K17823" s="10"/>
      <c r="L17823" s="21">
        <v>25549.14827586207</v>
      </c>
      <c r="M17823" s="68"/>
      <c r="N17823" s="4"/>
    </row>
    <row r="17824" spans="2:14">
      <c r="B17824" s="59" t="s">
        <v>30607</v>
      </c>
      <c r="C17824" s="7" t="s">
        <v>30063</v>
      </c>
      <c r="I17824" s="64"/>
      <c r="J17824" s="65"/>
      <c r="K17824" s="10"/>
      <c r="L17824" s="21">
        <v>24764.090229885056</v>
      </c>
      <c r="M17824" s="68"/>
      <c r="N17824" s="4"/>
    </row>
    <row r="17825" spans="2:14">
      <c r="B17825" s="59" t="s">
        <v>30608</v>
      </c>
      <c r="C17825" s="7" t="s">
        <v>30063</v>
      </c>
      <c r="I17825" s="64"/>
      <c r="J17825" s="65"/>
      <c r="K17825" s="10"/>
      <c r="L17825" s="21">
        <v>13162.789655172415</v>
      </c>
      <c r="M17825" s="68"/>
      <c r="N17825" s="4"/>
    </row>
    <row r="17826" spans="2:14">
      <c r="B17826" s="59" t="s">
        <v>30609</v>
      </c>
      <c r="C17826" s="7" t="s">
        <v>30063</v>
      </c>
      <c r="I17826" s="64"/>
      <c r="J17826" s="65"/>
      <c r="K17826" s="10"/>
      <c r="L17826" s="21">
        <v>19033.217241379312</v>
      </c>
      <c r="M17826" s="68"/>
      <c r="N17826" s="4"/>
    </row>
    <row r="17827" spans="2:14">
      <c r="B17827" s="59" t="s">
        <v>30610</v>
      </c>
      <c r="C17827" s="7" t="s">
        <v>30063</v>
      </c>
      <c r="I17827" s="64"/>
      <c r="J17827" s="65"/>
      <c r="K17827" s="10"/>
      <c r="L17827" s="21">
        <v>25029.497701149427</v>
      </c>
      <c r="M17827" s="68"/>
      <c r="N17827" s="4"/>
    </row>
    <row r="17828" spans="2:14">
      <c r="B17828" s="59" t="s">
        <v>30611</v>
      </c>
      <c r="C17828" s="7" t="s">
        <v>30312</v>
      </c>
      <c r="I17828" s="64"/>
      <c r="J17828" s="65"/>
      <c r="K17828" s="10"/>
      <c r="L17828" s="21">
        <v>42438.80689655173</v>
      </c>
      <c r="M17828" s="68"/>
      <c r="N17828" s="4"/>
    </row>
    <row r="17829" spans="2:14">
      <c r="B17829" s="59" t="s">
        <v>30612</v>
      </c>
      <c r="C17829" s="7" t="s">
        <v>30312</v>
      </c>
      <c r="I17829" s="64"/>
      <c r="J17829" s="65"/>
      <c r="K17829" s="10"/>
      <c r="L17829" s="21">
        <v>42438.80689655173</v>
      </c>
      <c r="M17829" s="68"/>
      <c r="N17829" s="4"/>
    </row>
    <row r="17830" spans="2:14">
      <c r="B17830" s="59" t="s">
        <v>30613</v>
      </c>
      <c r="C17830" s="7" t="s">
        <v>30312</v>
      </c>
      <c r="I17830" s="64"/>
      <c r="J17830" s="65"/>
      <c r="K17830" s="10"/>
      <c r="L17830" s="21">
        <v>45733.817816091949</v>
      </c>
      <c r="M17830" s="68"/>
      <c r="N17830" s="4"/>
    </row>
    <row r="17831" spans="2:14">
      <c r="B17831" s="59" t="s">
        <v>30614</v>
      </c>
      <c r="C17831" s="7" t="s">
        <v>30312</v>
      </c>
      <c r="I17831" s="64"/>
      <c r="J17831" s="65"/>
      <c r="K17831" s="10"/>
      <c r="L17831" s="21">
        <v>45733.817816091949</v>
      </c>
      <c r="M17831" s="68"/>
      <c r="N17831" s="4"/>
    </row>
    <row r="17832" spans="2:14">
      <c r="B17832" s="59" t="s">
        <v>30615</v>
      </c>
      <c r="C17832" s="7" t="s">
        <v>30616</v>
      </c>
      <c r="I17832" s="64"/>
      <c r="J17832" s="65"/>
      <c r="K17832" s="10"/>
      <c r="L17832" s="21">
        <v>19141.308620689655</v>
      </c>
      <c r="M17832" s="68"/>
      <c r="N17832" s="4"/>
    </row>
    <row r="17833" spans="2:14">
      <c r="B17833" s="59" t="s">
        <v>30617</v>
      </c>
      <c r="C17833" s="7" t="s">
        <v>30063</v>
      </c>
      <c r="I17833" s="64"/>
      <c r="J17833" s="65"/>
      <c r="K17833" s="10"/>
      <c r="L17833" s="21">
        <v>19658.42183908046</v>
      </c>
      <c r="M17833" s="68"/>
      <c r="N17833" s="4"/>
    </row>
    <row r="17834" spans="2:14">
      <c r="B17834" s="59" t="s">
        <v>30618</v>
      </c>
      <c r="C17834" s="7" t="s">
        <v>30063</v>
      </c>
      <c r="I17834" s="64"/>
      <c r="J17834" s="65"/>
      <c r="K17834" s="10"/>
      <c r="L17834" s="21">
        <v>24514.414367816091</v>
      </c>
      <c r="M17834" s="68"/>
      <c r="N17834" s="4"/>
    </row>
    <row r="17835" spans="2:14">
      <c r="B17835" s="59" t="s">
        <v>30619</v>
      </c>
      <c r="C17835" s="7" t="s">
        <v>30063</v>
      </c>
      <c r="I17835" s="64"/>
      <c r="J17835" s="65"/>
      <c r="K17835" s="10"/>
      <c r="L17835" s="21">
        <v>25029.497701149427</v>
      </c>
      <c r="M17835" s="68"/>
      <c r="N17835" s="4"/>
    </row>
    <row r="17836" spans="2:14">
      <c r="B17836" s="59" t="s">
        <v>30620</v>
      </c>
      <c r="C17836" s="7" t="s">
        <v>30603</v>
      </c>
      <c r="I17836" s="64"/>
      <c r="J17836" s="65"/>
      <c r="K17836" s="10"/>
      <c r="L17836" s="21">
        <v>19154.502873563219</v>
      </c>
      <c r="M17836" s="68"/>
      <c r="N17836" s="4"/>
    </row>
    <row r="17837" spans="2:14">
      <c r="B17837" s="59" t="s">
        <v>30621</v>
      </c>
      <c r="C17837" s="7" t="s">
        <v>30063</v>
      </c>
      <c r="I17837" s="64"/>
      <c r="J17837" s="65"/>
      <c r="K17837" s="10"/>
      <c r="L17837" s="21">
        <v>19665.526436781613</v>
      </c>
      <c r="M17837" s="68"/>
      <c r="N17837" s="4"/>
    </row>
    <row r="17838" spans="2:14">
      <c r="B17838" s="59" t="s">
        <v>30622</v>
      </c>
      <c r="C17838" s="7" t="s">
        <v>30063</v>
      </c>
      <c r="I17838" s="64"/>
      <c r="J17838" s="65"/>
      <c r="K17838" s="10"/>
      <c r="L17838" s="21">
        <v>24514.414367816091</v>
      </c>
      <c r="M17838" s="68"/>
      <c r="N17838" s="4"/>
    </row>
    <row r="17839" spans="2:14">
      <c r="B17839" s="59" t="s">
        <v>30623</v>
      </c>
      <c r="C17839" s="7" t="s">
        <v>30063</v>
      </c>
      <c r="I17839" s="64"/>
      <c r="J17839" s="65"/>
      <c r="K17839" s="10"/>
      <c r="L17839" s="21">
        <v>25029.497701149427</v>
      </c>
      <c r="M17839" s="68"/>
      <c r="N17839" s="4"/>
    </row>
    <row r="17840" spans="2:14">
      <c r="B17840" s="59" t="s">
        <v>30624</v>
      </c>
      <c r="C17840" s="7" t="s">
        <v>30310</v>
      </c>
      <c r="I17840" s="64"/>
      <c r="J17840" s="65"/>
      <c r="K17840" s="10"/>
      <c r="L17840" s="21">
        <v>1927.8833333333332</v>
      </c>
      <c r="M17840" s="68"/>
      <c r="N17840" s="4"/>
    </row>
    <row r="17841" spans="2:14">
      <c r="B17841" s="59" t="s">
        <v>30625</v>
      </c>
      <c r="C17841" s="7" t="s">
        <v>30310</v>
      </c>
      <c r="I17841" s="64"/>
      <c r="J17841" s="65"/>
      <c r="K17841" s="10"/>
      <c r="L17841" s="21">
        <v>2523.6545977011492</v>
      </c>
      <c r="M17841" s="68"/>
      <c r="N17841" s="4"/>
    </row>
    <row r="17842" spans="2:14">
      <c r="B17842" s="59" t="s">
        <v>30626</v>
      </c>
      <c r="C17842" s="7" t="s">
        <v>30310</v>
      </c>
      <c r="I17842" s="64"/>
      <c r="J17842" s="65"/>
      <c r="K17842" s="10"/>
      <c r="L17842" s="21">
        <v>2337.4126436781607</v>
      </c>
      <c r="M17842" s="68"/>
      <c r="N17842" s="4"/>
    </row>
    <row r="17843" spans="2:14">
      <c r="B17843" s="59" t="s">
        <v>30627</v>
      </c>
      <c r="C17843" s="7" t="s">
        <v>30310</v>
      </c>
      <c r="I17843" s="64"/>
      <c r="J17843" s="65"/>
      <c r="K17843" s="10"/>
      <c r="L17843" s="21">
        <v>3093.0373563218391</v>
      </c>
      <c r="M17843" s="68"/>
      <c r="N17843" s="4"/>
    </row>
    <row r="17844" spans="2:14">
      <c r="B17844" s="59" t="s">
        <v>30628</v>
      </c>
      <c r="C17844" s="7" t="s">
        <v>30310</v>
      </c>
      <c r="I17844" s="64"/>
      <c r="J17844" s="65"/>
      <c r="K17844" s="10"/>
      <c r="L17844" s="21">
        <v>2908.3178160919542</v>
      </c>
      <c r="M17844" s="68"/>
      <c r="N17844" s="4"/>
    </row>
    <row r="17845" spans="2:14">
      <c r="B17845" s="59" t="s">
        <v>30629</v>
      </c>
      <c r="C17845" s="7" t="s">
        <v>30063</v>
      </c>
      <c r="I17845" s="64"/>
      <c r="J17845" s="65"/>
      <c r="K17845" s="10"/>
      <c r="L17845" s="21">
        <v>1948.182183908046</v>
      </c>
      <c r="M17845" s="68"/>
      <c r="N17845" s="4"/>
    </row>
    <row r="17846" spans="2:14">
      <c r="B17846" s="59" t="s">
        <v>30630</v>
      </c>
      <c r="C17846" s="7" t="s">
        <v>30063</v>
      </c>
      <c r="I17846" s="64"/>
      <c r="J17846" s="65"/>
      <c r="K17846" s="10"/>
      <c r="L17846" s="21">
        <v>2436.3695402298854</v>
      </c>
      <c r="M17846" s="68"/>
      <c r="N17846" s="4"/>
    </row>
    <row r="17847" spans="2:14">
      <c r="B17847" s="59" t="s">
        <v>30631</v>
      </c>
      <c r="C17847" s="7" t="s">
        <v>30063</v>
      </c>
      <c r="I17847" s="64"/>
      <c r="J17847" s="65"/>
      <c r="K17847" s="10"/>
      <c r="L17847" s="21">
        <v>2928.6166666666663</v>
      </c>
      <c r="M17847" s="68"/>
      <c r="N17847" s="4"/>
    </row>
    <row r="17848" spans="2:14">
      <c r="B17848" s="59" t="s">
        <v>30632</v>
      </c>
      <c r="C17848" s="7" t="s">
        <v>30310</v>
      </c>
      <c r="I17848" s="64"/>
      <c r="J17848" s="65"/>
      <c r="K17848" s="10"/>
      <c r="L17848" s="21">
        <v>2400.3390804597702</v>
      </c>
      <c r="M17848" s="68"/>
      <c r="N17848" s="4"/>
    </row>
    <row r="17849" spans="2:14">
      <c r="B17849" s="59" t="s">
        <v>30633</v>
      </c>
      <c r="C17849" s="7" t="s">
        <v>30310</v>
      </c>
      <c r="I17849" s="64"/>
      <c r="J17849" s="65"/>
      <c r="K17849" s="10"/>
      <c r="L17849" s="21">
        <v>2683.5080459770115</v>
      </c>
      <c r="M17849" s="68"/>
      <c r="N17849" s="4"/>
    </row>
    <row r="17850" spans="2:14">
      <c r="B17850" s="59" t="s">
        <v>30634</v>
      </c>
      <c r="C17850" s="7" t="s">
        <v>30310</v>
      </c>
      <c r="I17850" s="64"/>
      <c r="J17850" s="65"/>
      <c r="K17850" s="10"/>
      <c r="L17850" s="21">
        <v>3115.366091954023</v>
      </c>
      <c r="M17850" s="68"/>
      <c r="N17850" s="4"/>
    </row>
    <row r="17851" spans="2:14">
      <c r="B17851" s="59" t="s">
        <v>30635</v>
      </c>
      <c r="C17851" s="7" t="s">
        <v>30310</v>
      </c>
      <c r="I17851" s="64"/>
      <c r="J17851" s="65"/>
      <c r="K17851" s="10"/>
      <c r="L17851" s="21">
        <v>3248.3235632183905</v>
      </c>
      <c r="M17851" s="68"/>
      <c r="N17851" s="4"/>
    </row>
    <row r="17852" spans="2:14">
      <c r="B17852" s="59" t="s">
        <v>30636</v>
      </c>
      <c r="C17852" s="7" t="s">
        <v>30637</v>
      </c>
      <c r="I17852" s="64"/>
      <c r="J17852" s="65"/>
      <c r="K17852" s="10"/>
      <c r="L17852" s="21">
        <v>1988.7798850574711</v>
      </c>
      <c r="M17852" s="68"/>
      <c r="N17852" s="4"/>
    </row>
    <row r="17853" spans="2:14">
      <c r="B17853" s="59" t="s">
        <v>30638</v>
      </c>
      <c r="C17853" s="7" t="s">
        <v>30063</v>
      </c>
      <c r="I17853" s="64"/>
      <c r="J17853" s="65"/>
      <c r="K17853" s="10"/>
      <c r="L17853" s="21">
        <v>2616.0143678160916</v>
      </c>
      <c r="M17853" s="68"/>
      <c r="N17853" s="4"/>
    </row>
    <row r="17854" spans="2:14">
      <c r="B17854" s="59" t="s">
        <v>30639</v>
      </c>
      <c r="C17854" s="7" t="s">
        <v>30637</v>
      </c>
      <c r="I17854" s="64"/>
      <c r="J17854" s="65"/>
      <c r="K17854" s="10"/>
      <c r="L17854" s="21">
        <v>2431.802298850575</v>
      </c>
      <c r="M17854" s="68"/>
      <c r="N17854" s="4"/>
    </row>
    <row r="17855" spans="2:14">
      <c r="B17855" s="59" t="s">
        <v>30640</v>
      </c>
      <c r="C17855" s="7" t="s">
        <v>30063</v>
      </c>
      <c r="I17855" s="64"/>
      <c r="J17855" s="65"/>
      <c r="K17855" s="10"/>
      <c r="L17855" s="21">
        <v>3151.3965517241381</v>
      </c>
      <c r="M17855" s="68"/>
      <c r="N17855" s="4"/>
    </row>
    <row r="17856" spans="2:14">
      <c r="B17856" s="59" t="s">
        <v>30641</v>
      </c>
      <c r="C17856" s="7" t="s">
        <v>30063</v>
      </c>
      <c r="I17856" s="64"/>
      <c r="J17856" s="65"/>
      <c r="K17856" s="10"/>
      <c r="L17856" s="21">
        <v>2973.7816091954023</v>
      </c>
      <c r="M17856" s="68"/>
      <c r="N17856" s="4"/>
    </row>
    <row r="17857" spans="2:14">
      <c r="B17857" s="59" t="s">
        <v>30642</v>
      </c>
      <c r="C17857" s="7" t="s">
        <v>30063</v>
      </c>
      <c r="I17857" s="64"/>
      <c r="J17857" s="65"/>
      <c r="K17857" s="10"/>
      <c r="L17857" s="21">
        <v>3220.9201149425285</v>
      </c>
      <c r="M17857" s="68"/>
      <c r="N17857" s="4"/>
    </row>
    <row r="17858" spans="2:14">
      <c r="B17858" s="59" t="s">
        <v>30643</v>
      </c>
      <c r="C17858" s="7" t="s">
        <v>30063</v>
      </c>
      <c r="I17858" s="64"/>
      <c r="J17858" s="65"/>
      <c r="K17858" s="10"/>
      <c r="L17858" s="21">
        <v>3059.0367816091957</v>
      </c>
      <c r="M17858" s="68"/>
      <c r="N17858" s="4"/>
    </row>
    <row r="17859" spans="2:14">
      <c r="B17859" s="59" t="s">
        <v>30644</v>
      </c>
      <c r="C17859" s="7" t="s">
        <v>30063</v>
      </c>
      <c r="I17859" s="64"/>
      <c r="J17859" s="65"/>
      <c r="K17859" s="10"/>
      <c r="L17859" s="21">
        <v>2076.0649425287356</v>
      </c>
      <c r="M17859" s="68"/>
      <c r="N17859" s="4"/>
    </row>
    <row r="17860" spans="2:14">
      <c r="B17860" s="59" t="s">
        <v>30645</v>
      </c>
      <c r="C17860" s="7" t="s">
        <v>30646</v>
      </c>
      <c r="I17860" s="64"/>
      <c r="J17860" s="65"/>
      <c r="K17860" s="10"/>
      <c r="L17860" s="21">
        <v>2828.6448275862067</v>
      </c>
      <c r="M17860" s="68"/>
      <c r="N17860" s="4"/>
    </row>
    <row r="17861" spans="2:14">
      <c r="B17861" s="59" t="s">
        <v>30647</v>
      </c>
      <c r="C17861" s="7" t="s">
        <v>30063</v>
      </c>
      <c r="I17861" s="64"/>
      <c r="J17861" s="65"/>
      <c r="K17861" s="10"/>
      <c r="L17861" s="21">
        <v>3079.3356321839078</v>
      </c>
      <c r="M17861" s="68"/>
      <c r="N17861" s="4"/>
    </row>
    <row r="17862" spans="2:14">
      <c r="B17862" s="59" t="s">
        <v>30648</v>
      </c>
      <c r="C17862" s="7" t="s">
        <v>30063</v>
      </c>
      <c r="I17862" s="64"/>
      <c r="J17862" s="65"/>
      <c r="K17862" s="10"/>
      <c r="L17862" s="21">
        <v>3081.8729885057469</v>
      </c>
      <c r="M17862" s="68"/>
      <c r="N17862" s="4"/>
    </row>
    <row r="17863" spans="2:14">
      <c r="B17863" s="59" t="s">
        <v>30649</v>
      </c>
      <c r="C17863" s="7" t="s">
        <v>30650</v>
      </c>
      <c r="I17863" s="64"/>
      <c r="J17863" s="65"/>
      <c r="K17863" s="10"/>
      <c r="L17863" s="21">
        <v>2634.2833333333333</v>
      </c>
      <c r="M17863" s="68"/>
      <c r="N17863" s="4"/>
    </row>
    <row r="17864" spans="2:14">
      <c r="B17864" s="59" t="s">
        <v>30651</v>
      </c>
      <c r="C17864" s="7" t="s">
        <v>30063</v>
      </c>
      <c r="I17864" s="64"/>
      <c r="J17864" s="65"/>
      <c r="K17864" s="10"/>
      <c r="L17864" s="21">
        <v>2789.5695402298848</v>
      </c>
      <c r="M17864" s="68"/>
      <c r="N17864" s="4"/>
    </row>
    <row r="17865" spans="2:14">
      <c r="B17865" s="59" t="s">
        <v>30652</v>
      </c>
      <c r="C17865" s="7" t="s">
        <v>30063</v>
      </c>
      <c r="I17865" s="64"/>
      <c r="J17865" s="65"/>
      <c r="K17865" s="10"/>
      <c r="L17865" s="21">
        <v>3171.6954022988507</v>
      </c>
      <c r="M17865" s="68"/>
      <c r="N17865" s="4"/>
    </row>
    <row r="17866" spans="2:14">
      <c r="B17866" s="59" t="s">
        <v>30653</v>
      </c>
      <c r="C17866" s="7" t="s">
        <v>30063</v>
      </c>
      <c r="I17866" s="64"/>
      <c r="J17866" s="65"/>
      <c r="K17866" s="10"/>
      <c r="L17866" s="21">
        <v>3340.1758620689657</v>
      </c>
      <c r="M17866" s="68"/>
      <c r="N17866" s="4"/>
    </row>
    <row r="17867" spans="2:14">
      <c r="B17867" s="59" t="s">
        <v>30654</v>
      </c>
      <c r="C17867" s="7" t="s">
        <v>30063</v>
      </c>
      <c r="I17867" s="64"/>
      <c r="J17867" s="65"/>
      <c r="K17867" s="10"/>
      <c r="L17867" s="21">
        <v>3113.3362068965516</v>
      </c>
      <c r="M17867" s="68"/>
      <c r="N17867" s="4"/>
    </row>
    <row r="17868" spans="2:14">
      <c r="B17868" s="59" t="s">
        <v>30655</v>
      </c>
      <c r="C17868" s="7" t="s">
        <v>30063</v>
      </c>
      <c r="I17868" s="64"/>
      <c r="J17868" s="65"/>
      <c r="K17868" s="10"/>
      <c r="L17868" s="21">
        <v>3338.1459770114943</v>
      </c>
      <c r="M17868" s="68"/>
      <c r="N17868" s="4"/>
    </row>
    <row r="17869" spans="2:14">
      <c r="B17869" s="59" t="s">
        <v>30656</v>
      </c>
      <c r="C17869" s="7" t="s">
        <v>30310</v>
      </c>
      <c r="I17869" s="64"/>
      <c r="J17869" s="65"/>
      <c r="K17869" s="10"/>
      <c r="L17869" s="21">
        <v>14413.198850574712</v>
      </c>
      <c r="M17869" s="68"/>
      <c r="N17869" s="4"/>
    </row>
    <row r="17870" spans="2:14">
      <c r="B17870" s="59" t="s">
        <v>30657</v>
      </c>
      <c r="C17870" s="7" t="s">
        <v>30310</v>
      </c>
      <c r="I17870" s="64"/>
      <c r="J17870" s="65"/>
      <c r="K17870" s="10"/>
      <c r="L17870" s="21">
        <v>12944.577011494252</v>
      </c>
      <c r="M17870" s="68"/>
      <c r="N17870" s="4"/>
    </row>
    <row r="17871" spans="2:14">
      <c r="B17871" s="59" t="s">
        <v>30658</v>
      </c>
      <c r="C17871" s="7" t="s">
        <v>30310</v>
      </c>
      <c r="I17871" s="64"/>
      <c r="J17871" s="65"/>
      <c r="K17871" s="10"/>
      <c r="L17871" s="21">
        <v>21572.603448275862</v>
      </c>
      <c r="M17871" s="68"/>
      <c r="N17871" s="4"/>
    </row>
    <row r="17872" spans="2:14">
      <c r="B17872" s="59" t="s">
        <v>30659</v>
      </c>
      <c r="C17872" s="7" t="s">
        <v>30310</v>
      </c>
      <c r="I17872" s="64"/>
      <c r="J17872" s="65"/>
      <c r="K17872" s="10"/>
      <c r="L17872" s="21">
        <v>20088.25</v>
      </c>
      <c r="M17872" s="68"/>
      <c r="N17872" s="4"/>
    </row>
    <row r="17873" spans="2:14">
      <c r="B17873" s="59" t="s">
        <v>30660</v>
      </c>
      <c r="C17873" s="7" t="s">
        <v>30310</v>
      </c>
      <c r="I17873" s="64"/>
      <c r="J17873" s="65"/>
      <c r="K17873" s="10"/>
      <c r="L17873" s="21">
        <v>16845.001149425287</v>
      </c>
      <c r="M17873" s="68"/>
      <c r="N17873" s="4"/>
    </row>
    <row r="17874" spans="2:14">
      <c r="B17874" s="59" t="s">
        <v>30661</v>
      </c>
      <c r="C17874" s="7" t="s">
        <v>30310</v>
      </c>
      <c r="I17874" s="64"/>
      <c r="J17874" s="65"/>
      <c r="K17874" s="10"/>
      <c r="L17874" s="21">
        <v>26084.530459770114</v>
      </c>
      <c r="M17874" s="68"/>
      <c r="N17874" s="4"/>
    </row>
    <row r="17875" spans="2:14">
      <c r="B17875" s="59" t="s">
        <v>30662</v>
      </c>
      <c r="C17875" s="7" t="s">
        <v>30063</v>
      </c>
      <c r="I17875" s="64"/>
      <c r="J17875" s="65"/>
      <c r="K17875" s="10"/>
      <c r="L17875" s="21">
        <v>20303.925287356324</v>
      </c>
      <c r="M17875" s="68"/>
      <c r="N17875" s="4"/>
    </row>
    <row r="17876" spans="2:14">
      <c r="B17876" s="59" t="s">
        <v>30663</v>
      </c>
      <c r="C17876" s="7" t="s">
        <v>30063</v>
      </c>
      <c r="I17876" s="64"/>
      <c r="J17876" s="65"/>
      <c r="K17876" s="10"/>
      <c r="L17876" s="21">
        <v>26296.145977011496</v>
      </c>
      <c r="M17876" s="68"/>
      <c r="N17876" s="4"/>
    </row>
    <row r="17877" spans="2:14">
      <c r="B17877" s="59" t="s">
        <v>30664</v>
      </c>
      <c r="C17877" s="7" t="s">
        <v>30312</v>
      </c>
      <c r="I17877" s="64"/>
      <c r="J17877" s="65"/>
      <c r="K17877" s="10"/>
      <c r="L17877" s="21">
        <v>32807.509770114943</v>
      </c>
      <c r="M17877" s="68"/>
      <c r="N17877" s="4"/>
    </row>
    <row r="17878" spans="2:14">
      <c r="B17878" s="59" t="s">
        <v>30665</v>
      </c>
      <c r="C17878" s="7" t="s">
        <v>30312</v>
      </c>
      <c r="I17878" s="64"/>
      <c r="J17878" s="65"/>
      <c r="K17878" s="10"/>
      <c r="L17878" s="21">
        <v>48329.53333333334</v>
      </c>
      <c r="M17878" s="68"/>
      <c r="N17878" s="4"/>
    </row>
    <row r="17879" spans="2:14">
      <c r="B17879" s="59" t="s">
        <v>30666</v>
      </c>
      <c r="C17879" s="7" t="s">
        <v>30312</v>
      </c>
      <c r="I17879" s="64"/>
      <c r="J17879" s="65"/>
      <c r="K17879" s="10"/>
      <c r="L17879" s="21">
        <v>51617.947126436782</v>
      </c>
      <c r="M17879" s="68"/>
      <c r="N17879" s="4"/>
    </row>
    <row r="17880" spans="2:14">
      <c r="B17880" s="59" t="s">
        <v>30667</v>
      </c>
      <c r="C17880" s="7" t="s">
        <v>30310</v>
      </c>
      <c r="I17880" s="64"/>
      <c r="J17880" s="65"/>
      <c r="K17880" s="10"/>
      <c r="L17880" s="21">
        <v>20414.554022988505</v>
      </c>
      <c r="M17880" s="68"/>
      <c r="N17880" s="4"/>
    </row>
    <row r="17881" spans="2:14">
      <c r="B17881" s="59" t="s">
        <v>30668</v>
      </c>
      <c r="C17881" s="7" t="s">
        <v>30310</v>
      </c>
      <c r="I17881" s="64"/>
      <c r="J17881" s="65"/>
      <c r="K17881" s="10"/>
      <c r="L17881" s="21">
        <v>20587.601724137934</v>
      </c>
      <c r="M17881" s="68"/>
      <c r="N17881" s="4"/>
    </row>
    <row r="17882" spans="2:14">
      <c r="B17882" s="59" t="s">
        <v>30669</v>
      </c>
      <c r="C17882" s="7" t="s">
        <v>30310</v>
      </c>
      <c r="I17882" s="64"/>
      <c r="J17882" s="65"/>
      <c r="K17882" s="10"/>
      <c r="L17882" s="21">
        <v>26230.682183908048</v>
      </c>
      <c r="M17882" s="68"/>
      <c r="N17882" s="4"/>
    </row>
    <row r="17883" spans="2:14">
      <c r="B17883" s="59" t="s">
        <v>30670</v>
      </c>
      <c r="C17883" s="7" t="s">
        <v>30310</v>
      </c>
      <c r="I17883" s="64"/>
      <c r="J17883" s="65"/>
      <c r="K17883" s="10"/>
      <c r="L17883" s="21">
        <v>26745.76551724138</v>
      </c>
      <c r="M17883" s="68"/>
      <c r="N17883" s="4"/>
    </row>
    <row r="17884" spans="2:14">
      <c r="B17884" s="59" t="s">
        <v>30671</v>
      </c>
      <c r="C17884" s="7" t="s">
        <v>30310</v>
      </c>
      <c r="I17884" s="64"/>
      <c r="J17884" s="65"/>
      <c r="K17884" s="10"/>
      <c r="L17884" s="21">
        <v>20407.449425287356</v>
      </c>
      <c r="M17884" s="68"/>
      <c r="N17884" s="4"/>
    </row>
    <row r="17885" spans="2:14">
      <c r="B17885" s="59" t="s">
        <v>30672</v>
      </c>
      <c r="C17885" s="7" t="s">
        <v>30310</v>
      </c>
      <c r="I17885" s="64"/>
      <c r="J17885" s="65"/>
      <c r="K17885" s="10"/>
      <c r="L17885" s="21">
        <v>20904.771264367817</v>
      </c>
      <c r="M17885" s="68"/>
      <c r="N17885" s="4"/>
    </row>
    <row r="17886" spans="2:14">
      <c r="B17886" s="59" t="s">
        <v>30673</v>
      </c>
      <c r="C17886" s="7" t="s">
        <v>30310</v>
      </c>
      <c r="I17886" s="64"/>
      <c r="J17886" s="65"/>
      <c r="K17886" s="10"/>
      <c r="L17886" s="21">
        <v>26156.591379310343</v>
      </c>
      <c r="M17886" s="68"/>
      <c r="N17886" s="4"/>
    </row>
    <row r="17887" spans="2:14">
      <c r="B17887" s="59" t="s">
        <v>30674</v>
      </c>
      <c r="C17887" s="7" t="s">
        <v>30310</v>
      </c>
      <c r="I17887" s="64"/>
      <c r="J17887" s="65"/>
      <c r="K17887" s="10"/>
      <c r="L17887" s="21">
        <v>26566.120689655174</v>
      </c>
      <c r="M17887" s="68"/>
      <c r="N17887" s="4"/>
    </row>
    <row r="17888" spans="2:14">
      <c r="B17888" s="59" t="s">
        <v>38376</v>
      </c>
      <c r="C17888" s="7" t="s">
        <v>40559</v>
      </c>
      <c r="I17888" s="64"/>
      <c r="J17888" s="65"/>
      <c r="K17888" s="10"/>
      <c r="L17888" s="21">
        <v>12590.362068965516</v>
      </c>
      <c r="M17888" s="68"/>
      <c r="N17888" s="4"/>
    </row>
    <row r="17889" spans="2:14">
      <c r="B17889" s="59" t="s">
        <v>30675</v>
      </c>
      <c r="C17889" s="7" t="s">
        <v>30676</v>
      </c>
      <c r="I17889" s="64"/>
      <c r="J17889" s="65"/>
      <c r="K17889" s="10"/>
      <c r="L17889" s="21">
        <v>13392.166666666666</v>
      </c>
      <c r="M17889" s="68"/>
      <c r="N17889" s="4"/>
    </row>
    <row r="17890" spans="2:14">
      <c r="B17890" s="59" t="s">
        <v>30677</v>
      </c>
      <c r="C17890" s="7" t="s">
        <v>30063</v>
      </c>
      <c r="I17890" s="64"/>
      <c r="J17890" s="65"/>
      <c r="K17890" s="10"/>
      <c r="L17890" s="21">
        <v>19296.594827586207</v>
      </c>
      <c r="M17890" s="68"/>
      <c r="N17890" s="4"/>
    </row>
    <row r="17891" spans="2:14">
      <c r="B17891" s="59" t="s">
        <v>30678</v>
      </c>
      <c r="C17891" s="7" t="s">
        <v>30063</v>
      </c>
      <c r="I17891" s="64"/>
      <c r="J17891" s="65"/>
      <c r="K17891" s="10"/>
      <c r="L17891" s="21">
        <v>19494.508620689656</v>
      </c>
      <c r="M17891" s="68"/>
      <c r="N17891" s="4"/>
    </row>
    <row r="17892" spans="2:14">
      <c r="B17892" s="59" t="s">
        <v>30679</v>
      </c>
      <c r="C17892" s="7" t="s">
        <v>30680</v>
      </c>
      <c r="I17892" s="64"/>
      <c r="J17892" s="65"/>
      <c r="K17892" s="10"/>
      <c r="L17892" s="21">
        <v>17874.660344827586</v>
      </c>
      <c r="M17892" s="68"/>
      <c r="N17892" s="4"/>
    </row>
    <row r="17893" spans="2:14">
      <c r="B17893" s="59" t="s">
        <v>30681</v>
      </c>
      <c r="C17893" s="7" t="s">
        <v>30682</v>
      </c>
      <c r="I17893" s="64"/>
      <c r="J17893" s="65"/>
      <c r="K17893" s="10"/>
      <c r="L17893" s="21">
        <v>23410.156896551725</v>
      </c>
      <c r="M17893" s="68"/>
      <c r="N17893" s="4"/>
    </row>
    <row r="17894" spans="2:14">
      <c r="B17894" s="59" t="s">
        <v>30683</v>
      </c>
      <c r="C17894" s="7" t="s">
        <v>30063</v>
      </c>
      <c r="I17894" s="64"/>
      <c r="J17894" s="65"/>
      <c r="K17894" s="10"/>
      <c r="L17894" s="21">
        <v>25056.901149425288</v>
      </c>
      <c r="M17894" s="68"/>
      <c r="N17894" s="4"/>
    </row>
    <row r="17895" spans="2:14">
      <c r="B17895" s="59" t="s">
        <v>30684</v>
      </c>
      <c r="C17895" s="7" t="s">
        <v>30063</v>
      </c>
      <c r="I17895" s="64"/>
      <c r="J17895" s="65"/>
      <c r="K17895" s="10"/>
      <c r="L17895" s="21">
        <v>24490.055747126436</v>
      </c>
      <c r="M17895" s="68"/>
      <c r="N17895" s="4"/>
    </row>
    <row r="17896" spans="2:14">
      <c r="B17896" s="59" t="s">
        <v>30685</v>
      </c>
      <c r="C17896" s="7" t="s">
        <v>30063</v>
      </c>
      <c r="I17896" s="64"/>
      <c r="J17896" s="65"/>
      <c r="K17896" s="10"/>
      <c r="L17896" s="21">
        <v>9606.9385057471263</v>
      </c>
      <c r="M17896" s="68"/>
      <c r="N17896" s="4"/>
    </row>
    <row r="17897" spans="2:14">
      <c r="B17897" s="59" t="s">
        <v>30686</v>
      </c>
      <c r="C17897" s="7" t="s">
        <v>30063</v>
      </c>
      <c r="I17897" s="64"/>
      <c r="J17897" s="65"/>
      <c r="K17897" s="10"/>
      <c r="L17897" s="21">
        <v>18988.052298850576</v>
      </c>
      <c r="M17897" s="68"/>
      <c r="N17897" s="4"/>
    </row>
    <row r="17898" spans="2:14">
      <c r="B17898" s="59" t="s">
        <v>30687</v>
      </c>
      <c r="C17898" s="7" t="s">
        <v>30063</v>
      </c>
      <c r="I17898" s="64"/>
      <c r="J17898" s="65"/>
      <c r="K17898" s="10"/>
      <c r="L17898" s="21">
        <v>25009.706321839083</v>
      </c>
      <c r="M17898" s="68"/>
      <c r="N17898" s="4"/>
    </row>
    <row r="17899" spans="2:14">
      <c r="B17899" s="59" t="s">
        <v>30688</v>
      </c>
      <c r="C17899" s="7" t="s">
        <v>30312</v>
      </c>
      <c r="I17899" s="64"/>
      <c r="J17899" s="65"/>
      <c r="K17899" s="10"/>
      <c r="L17899" s="21">
        <v>39669.028735632186</v>
      </c>
      <c r="M17899" s="68"/>
      <c r="N17899" s="4"/>
    </row>
    <row r="17900" spans="2:14">
      <c r="B17900" s="59" t="s">
        <v>30689</v>
      </c>
      <c r="C17900" s="7" t="s">
        <v>30312</v>
      </c>
      <c r="I17900" s="64"/>
      <c r="J17900" s="65"/>
      <c r="K17900" s="10"/>
      <c r="L17900" s="21">
        <v>42445.404022988507</v>
      </c>
      <c r="M17900" s="68"/>
      <c r="N17900" s="4"/>
    </row>
    <row r="17901" spans="2:14">
      <c r="B17901" s="59" t="s">
        <v>30690</v>
      </c>
      <c r="C17901" s="7" t="s">
        <v>30312</v>
      </c>
      <c r="I17901" s="64"/>
      <c r="J17901" s="65"/>
      <c r="K17901" s="10"/>
      <c r="L17901" s="21">
        <v>45736.355172413794</v>
      </c>
      <c r="M17901" s="68"/>
      <c r="N17901" s="4"/>
    </row>
    <row r="17902" spans="2:14">
      <c r="B17902" s="59" t="s">
        <v>30691</v>
      </c>
      <c r="C17902" s="7" t="s">
        <v>30312</v>
      </c>
      <c r="I17902" s="64"/>
      <c r="J17902" s="65"/>
      <c r="K17902" s="10"/>
      <c r="L17902" s="21">
        <v>45738.385057471263</v>
      </c>
      <c r="M17902" s="68"/>
      <c r="N17902" s="4"/>
    </row>
    <row r="17903" spans="2:14">
      <c r="B17903" s="59" t="s">
        <v>30692</v>
      </c>
      <c r="C17903" s="7" t="s">
        <v>30693</v>
      </c>
      <c r="I17903" s="64"/>
      <c r="J17903" s="65"/>
      <c r="K17903" s="10"/>
      <c r="L17903" s="21">
        <v>19147.905747126435</v>
      </c>
      <c r="M17903" s="68"/>
      <c r="N17903" s="4"/>
    </row>
    <row r="17904" spans="2:14">
      <c r="B17904" s="59" t="s">
        <v>30694</v>
      </c>
      <c r="C17904" s="7" t="s">
        <v>30063</v>
      </c>
      <c r="I17904" s="64"/>
      <c r="J17904" s="65"/>
      <c r="K17904" s="10"/>
      <c r="L17904" s="21">
        <v>19662.989080459771</v>
      </c>
      <c r="M17904" s="68"/>
      <c r="N17904" s="4"/>
    </row>
    <row r="17905" spans="2:14">
      <c r="B17905" s="59" t="s">
        <v>30695</v>
      </c>
      <c r="C17905" s="7" t="s">
        <v>30063</v>
      </c>
      <c r="I17905" s="64"/>
      <c r="J17905" s="65"/>
      <c r="K17905" s="10"/>
      <c r="L17905" s="21">
        <v>24591.04252873563</v>
      </c>
      <c r="M17905" s="68"/>
      <c r="N17905" s="4"/>
    </row>
    <row r="17906" spans="2:14">
      <c r="B17906" s="59" t="s">
        <v>30696</v>
      </c>
      <c r="C17906" s="7" t="s">
        <v>30063</v>
      </c>
      <c r="I17906" s="64"/>
      <c r="J17906" s="65"/>
      <c r="K17906" s="10"/>
      <c r="L17906" s="21">
        <v>25092.931609195402</v>
      </c>
      <c r="M17906" s="68"/>
      <c r="N17906" s="4"/>
    </row>
    <row r="17907" spans="2:14">
      <c r="B17907" s="59" t="s">
        <v>30697</v>
      </c>
      <c r="C17907" s="7" t="s">
        <v>30693</v>
      </c>
      <c r="I17907" s="64"/>
      <c r="J17907" s="65"/>
      <c r="K17907" s="10"/>
      <c r="L17907" s="21">
        <v>19111.875287356321</v>
      </c>
      <c r="M17907" s="68"/>
      <c r="N17907" s="4"/>
    </row>
    <row r="17908" spans="2:14">
      <c r="B17908" s="59" t="s">
        <v>30698</v>
      </c>
      <c r="C17908" s="7" t="s">
        <v>30063</v>
      </c>
      <c r="I17908" s="64"/>
      <c r="J17908" s="65"/>
      <c r="K17908" s="10"/>
      <c r="L17908" s="21">
        <v>19568.599425287353</v>
      </c>
      <c r="M17908" s="68"/>
      <c r="N17908" s="4"/>
    </row>
    <row r="17909" spans="2:14">
      <c r="B17909" s="59" t="s">
        <v>30699</v>
      </c>
      <c r="C17909" s="7" t="s">
        <v>30063</v>
      </c>
      <c r="I17909" s="64"/>
      <c r="J17909" s="65"/>
      <c r="K17909" s="10"/>
      <c r="L17909" s="21">
        <v>24350.50114942529</v>
      </c>
      <c r="M17909" s="68"/>
      <c r="N17909" s="4"/>
    </row>
    <row r="17910" spans="2:14">
      <c r="B17910" s="59" t="s">
        <v>30700</v>
      </c>
      <c r="C17910" s="7" t="s">
        <v>30063</v>
      </c>
      <c r="I17910" s="64"/>
      <c r="J17910" s="65"/>
      <c r="K17910" s="10"/>
      <c r="L17910" s="21">
        <v>24678.835057471268</v>
      </c>
      <c r="M17910" s="68"/>
      <c r="N17910" s="4"/>
    </row>
    <row r="17911" spans="2:14">
      <c r="B17911" s="59" t="s">
        <v>30701</v>
      </c>
      <c r="C17911" s="7" t="s">
        <v>30702</v>
      </c>
      <c r="I17911" s="64"/>
      <c r="J17911" s="65"/>
      <c r="K17911" s="10"/>
      <c r="L17911" s="21">
        <v>13790.531609195403</v>
      </c>
      <c r="M17911" s="68"/>
      <c r="N17911" s="4"/>
    </row>
    <row r="17912" spans="2:14">
      <c r="B17912" s="59" t="s">
        <v>30703</v>
      </c>
      <c r="C17912" s="7" t="s">
        <v>30704</v>
      </c>
      <c r="I17912" s="64"/>
      <c r="J17912" s="65"/>
      <c r="K17912" s="10"/>
      <c r="L17912" s="21">
        <v>18626.225287356323</v>
      </c>
      <c r="M17912" s="68"/>
      <c r="N17912" s="4"/>
    </row>
    <row r="17913" spans="2:14">
      <c r="B17913" s="59" t="s">
        <v>30705</v>
      </c>
      <c r="C17913" s="7" t="s">
        <v>30706</v>
      </c>
      <c r="I17913" s="64"/>
      <c r="J17913" s="65"/>
      <c r="K17913" s="10"/>
      <c r="L17913" s="21">
        <v>19208.802298850573</v>
      </c>
      <c r="M17913" s="68"/>
      <c r="N17913" s="4"/>
    </row>
    <row r="17914" spans="2:14">
      <c r="B17914" s="59" t="s">
        <v>30707</v>
      </c>
      <c r="C17914" s="7" t="s">
        <v>30708</v>
      </c>
      <c r="I17914" s="64"/>
      <c r="J17914" s="65"/>
      <c r="K17914" s="10"/>
      <c r="L17914" s="21">
        <v>25106.125862068966</v>
      </c>
      <c r="M17914" s="68"/>
      <c r="N17914" s="4"/>
    </row>
    <row r="17915" spans="2:14">
      <c r="B17915" s="59" t="s">
        <v>30709</v>
      </c>
      <c r="C17915" s="7" t="s">
        <v>30556</v>
      </c>
      <c r="I17915" s="64"/>
      <c r="J17915" s="65"/>
      <c r="K17915" s="10"/>
      <c r="L17915" s="21">
        <v>19031.18735632184</v>
      </c>
      <c r="M17915" s="68"/>
      <c r="N17915" s="4"/>
    </row>
    <row r="17916" spans="2:14">
      <c r="B17916" s="59" t="s">
        <v>30710</v>
      </c>
      <c r="C17916" s="7" t="s">
        <v>30711</v>
      </c>
      <c r="I17916" s="64"/>
      <c r="J17916" s="65"/>
      <c r="K17916" s="10"/>
      <c r="L17916" s="21">
        <v>254.24310344827586</v>
      </c>
      <c r="M17916" s="68"/>
      <c r="N17916" s="4"/>
    </row>
    <row r="17917" spans="2:14">
      <c r="B17917" s="59" t="s">
        <v>30712</v>
      </c>
      <c r="C17917" s="7" t="s">
        <v>30711</v>
      </c>
      <c r="I17917" s="64"/>
      <c r="J17917" s="65"/>
      <c r="K17917" s="10"/>
      <c r="L17917" s="21">
        <v>258.81034482758622</v>
      </c>
      <c r="M17917" s="68"/>
      <c r="N17917" s="4"/>
    </row>
    <row r="17918" spans="2:14">
      <c r="B17918" s="59" t="s">
        <v>30713</v>
      </c>
      <c r="C17918" s="7" t="s">
        <v>30714</v>
      </c>
      <c r="I17918" s="64"/>
      <c r="J17918" s="65"/>
      <c r="K17918" s="10"/>
      <c r="L17918" s="21">
        <v>461.29137931034484</v>
      </c>
      <c r="M17918" s="68"/>
      <c r="N17918" s="4"/>
    </row>
    <row r="17919" spans="2:14">
      <c r="B17919" s="59" t="s">
        <v>30715</v>
      </c>
      <c r="C17919" s="7" t="s">
        <v>30714</v>
      </c>
      <c r="I17919" s="64"/>
      <c r="J17919" s="65"/>
      <c r="K17919" s="10"/>
      <c r="L17919" s="21">
        <v>609.98045977011498</v>
      </c>
      <c r="M17919" s="68"/>
      <c r="N17919" s="4"/>
    </row>
    <row r="17920" spans="2:14">
      <c r="B17920" s="59" t="s">
        <v>30716</v>
      </c>
      <c r="C17920" s="7" t="s">
        <v>30714</v>
      </c>
      <c r="I17920" s="64"/>
      <c r="J17920" s="65"/>
      <c r="K17920" s="10"/>
      <c r="L17920" s="21">
        <v>454.69425287356324</v>
      </c>
      <c r="M17920" s="68"/>
      <c r="N17920" s="4"/>
    </row>
    <row r="17921" spans="2:14">
      <c r="B17921" s="59" t="s">
        <v>30717</v>
      </c>
      <c r="C17921" s="7" t="s">
        <v>30714</v>
      </c>
      <c r="I17921" s="64"/>
      <c r="J17921" s="65"/>
      <c r="K17921" s="10"/>
      <c r="L17921" s="21">
        <v>600.84597701149426</v>
      </c>
      <c r="M17921" s="68"/>
      <c r="N17921" s="4"/>
    </row>
    <row r="17922" spans="2:14">
      <c r="B17922" s="59" t="s">
        <v>30718</v>
      </c>
      <c r="C17922" s="7" t="s">
        <v>30719</v>
      </c>
      <c r="I17922" s="64"/>
      <c r="J17922" s="65"/>
      <c r="K17922" s="10"/>
      <c r="L17922" s="21">
        <v>65.463793103448268</v>
      </c>
      <c r="M17922" s="68"/>
      <c r="N17922" s="4"/>
    </row>
    <row r="17923" spans="2:14">
      <c r="B17923" s="59" t="s">
        <v>30720</v>
      </c>
      <c r="C17923" s="7" t="s">
        <v>30720</v>
      </c>
      <c r="I17923" s="64"/>
      <c r="J17923" s="65"/>
      <c r="K17923" s="10"/>
      <c r="L17923" s="21">
        <v>9741.9258620689652</v>
      </c>
      <c r="M17923" s="68"/>
      <c r="N17923" s="4"/>
    </row>
    <row r="17924" spans="2:14">
      <c r="B17924" s="59" t="s">
        <v>30721</v>
      </c>
      <c r="C17924" s="7" t="s">
        <v>30721</v>
      </c>
      <c r="I17924" s="64"/>
      <c r="J17924" s="65"/>
      <c r="K17924" s="10"/>
      <c r="L17924" s="21">
        <v>10684.300000000001</v>
      </c>
      <c r="M17924" s="68"/>
      <c r="N17924" s="4"/>
    </row>
    <row r="17925" spans="2:14">
      <c r="B17925" s="59" t="s">
        <v>30722</v>
      </c>
      <c r="C17925" s="7" t="s">
        <v>30722</v>
      </c>
      <c r="I17925" s="64"/>
      <c r="J17925" s="65"/>
      <c r="K17925" s="10"/>
      <c r="L17925" s="21">
        <v>50432.494252873563</v>
      </c>
      <c r="M17925" s="68"/>
      <c r="N17925" s="4"/>
    </row>
    <row r="17926" spans="2:14">
      <c r="B17926" s="59" t="s">
        <v>30723</v>
      </c>
      <c r="C17926" s="7" t="s">
        <v>30723</v>
      </c>
      <c r="I17926" s="64"/>
      <c r="J17926" s="65"/>
      <c r="K17926" s="10"/>
      <c r="L17926" s="21">
        <v>53325.080459770114</v>
      </c>
      <c r="M17926" s="68"/>
      <c r="N17926" s="4"/>
    </row>
    <row r="17927" spans="2:14">
      <c r="B17927" s="59" t="s">
        <v>30724</v>
      </c>
      <c r="C17927" s="7" t="s">
        <v>30724</v>
      </c>
      <c r="I17927" s="64"/>
      <c r="J17927" s="65"/>
      <c r="K17927" s="10"/>
      <c r="L17927" s="21">
        <v>56883.468965517241</v>
      </c>
      <c r="M17927" s="68"/>
      <c r="N17927" s="4"/>
    </row>
    <row r="17928" spans="2:14">
      <c r="B17928" s="59" t="s">
        <v>30725</v>
      </c>
      <c r="C17928" s="7" t="s">
        <v>30725</v>
      </c>
      <c r="I17928" s="64"/>
      <c r="J17928" s="65"/>
      <c r="K17928" s="10"/>
      <c r="L17928" s="21">
        <v>45927.164367816091</v>
      </c>
      <c r="M17928" s="68"/>
      <c r="N17928" s="4"/>
    </row>
    <row r="17929" spans="2:14">
      <c r="B17929" s="59" t="s">
        <v>30726</v>
      </c>
      <c r="C17929" s="7" t="s">
        <v>30726</v>
      </c>
      <c r="I17929" s="64"/>
      <c r="J17929" s="65"/>
      <c r="K17929" s="10"/>
      <c r="L17929" s="21">
        <v>52119.328735632182</v>
      </c>
      <c r="M17929" s="68"/>
      <c r="N17929" s="4"/>
    </row>
    <row r="17930" spans="2:14">
      <c r="B17930" s="59" t="s">
        <v>30727</v>
      </c>
      <c r="C17930" s="7" t="s">
        <v>30727</v>
      </c>
      <c r="I17930" s="64"/>
      <c r="J17930" s="65"/>
      <c r="K17930" s="10"/>
      <c r="L17930" s="21">
        <v>55956.826436781608</v>
      </c>
      <c r="M17930" s="68"/>
      <c r="N17930" s="4"/>
    </row>
    <row r="17931" spans="2:14">
      <c r="B17931" s="59" t="s">
        <v>30728</v>
      </c>
      <c r="C17931" s="7" t="s">
        <v>30728</v>
      </c>
      <c r="I17931" s="64"/>
      <c r="J17931" s="65"/>
      <c r="K17931" s="10"/>
      <c r="L17931" s="21">
        <v>45646.025287356322</v>
      </c>
      <c r="M17931" s="68"/>
      <c r="N17931" s="4"/>
    </row>
    <row r="17932" spans="2:14">
      <c r="B17932" s="59" t="s">
        <v>30729</v>
      </c>
      <c r="C17932" s="7" t="s">
        <v>30729</v>
      </c>
      <c r="I17932" s="64"/>
      <c r="J17932" s="65"/>
      <c r="K17932" s="10"/>
      <c r="L17932" s="21">
        <v>51838.189655172413</v>
      </c>
      <c r="M17932" s="68"/>
      <c r="N17932" s="4"/>
    </row>
    <row r="17933" spans="2:14">
      <c r="B17933" s="59" t="s">
        <v>30730</v>
      </c>
      <c r="C17933" s="7" t="s">
        <v>30730</v>
      </c>
      <c r="I17933" s="64"/>
      <c r="J17933" s="65"/>
      <c r="K17933" s="10"/>
      <c r="L17933" s="21">
        <v>51838.189655172413</v>
      </c>
      <c r="M17933" s="68"/>
      <c r="N17933" s="4"/>
    </row>
    <row r="17934" spans="2:14">
      <c r="B17934" s="59" t="s">
        <v>30731</v>
      </c>
      <c r="C17934" s="7" t="s">
        <v>30731</v>
      </c>
      <c r="I17934" s="64"/>
      <c r="J17934" s="65"/>
      <c r="K17934" s="10"/>
      <c r="L17934" s="21">
        <v>9741.9258620689652</v>
      </c>
      <c r="M17934" s="68"/>
      <c r="N17934" s="4"/>
    </row>
    <row r="17935" spans="2:14">
      <c r="B17935" s="59" t="s">
        <v>30732</v>
      </c>
      <c r="C17935" s="7" t="s">
        <v>30732</v>
      </c>
      <c r="I17935" s="64"/>
      <c r="J17935" s="65"/>
      <c r="K17935" s="10"/>
      <c r="L17935" s="21">
        <v>10684.300000000001</v>
      </c>
      <c r="M17935" s="68"/>
      <c r="N17935" s="4"/>
    </row>
    <row r="17936" spans="2:14">
      <c r="B17936" s="59" t="s">
        <v>30733</v>
      </c>
      <c r="C17936" s="7" t="s">
        <v>30733</v>
      </c>
      <c r="I17936" s="64"/>
      <c r="J17936" s="65"/>
      <c r="K17936" s="10"/>
      <c r="L17936" s="21">
        <v>9854.0770114942534</v>
      </c>
      <c r="M17936" s="68"/>
      <c r="N17936" s="4"/>
    </row>
    <row r="17937" spans="2:14">
      <c r="B17937" s="59" t="s">
        <v>30734</v>
      </c>
      <c r="C17937" s="7" t="s">
        <v>30734</v>
      </c>
      <c r="I17937" s="64"/>
      <c r="J17937" s="65"/>
      <c r="K17937" s="10"/>
      <c r="L17937" s="21">
        <v>10666.031034482759</v>
      </c>
      <c r="M17937" s="68"/>
      <c r="N17937" s="4"/>
    </row>
    <row r="17938" spans="2:14">
      <c r="B17938" s="59" t="s">
        <v>30735</v>
      </c>
      <c r="C17938" s="7" t="s">
        <v>30735</v>
      </c>
      <c r="I17938" s="64"/>
      <c r="J17938" s="65"/>
      <c r="K17938" s="10"/>
      <c r="L17938" s="21">
        <v>10344.294252873564</v>
      </c>
      <c r="M17938" s="68"/>
      <c r="N17938" s="4"/>
    </row>
    <row r="17939" spans="2:14">
      <c r="B17939" s="59" t="s">
        <v>30736</v>
      </c>
      <c r="C17939" s="7" t="s">
        <v>30736</v>
      </c>
      <c r="I17939" s="64"/>
      <c r="J17939" s="65"/>
      <c r="K17939" s="10"/>
      <c r="L17939" s="21">
        <v>11171.979885057472</v>
      </c>
      <c r="M17939" s="68"/>
      <c r="N17939" s="4"/>
    </row>
    <row r="17940" spans="2:14">
      <c r="B17940" s="59" t="s">
        <v>30737</v>
      </c>
      <c r="C17940" s="7" t="s">
        <v>30737</v>
      </c>
      <c r="I17940" s="64"/>
      <c r="J17940" s="65"/>
      <c r="K17940" s="10"/>
      <c r="L17940" s="21">
        <v>9741.9258620689652</v>
      </c>
      <c r="M17940" s="68"/>
      <c r="N17940" s="4"/>
    </row>
    <row r="17941" spans="2:14">
      <c r="B17941" s="59" t="s">
        <v>30738</v>
      </c>
      <c r="C17941" s="7" t="s">
        <v>30738</v>
      </c>
      <c r="I17941" s="64"/>
      <c r="J17941" s="65"/>
      <c r="K17941" s="10"/>
      <c r="L17941" s="21">
        <v>10684.300000000001</v>
      </c>
      <c r="M17941" s="68"/>
      <c r="N17941" s="4"/>
    </row>
    <row r="17942" spans="2:14">
      <c r="B17942" s="59" t="s">
        <v>30739</v>
      </c>
      <c r="C17942" s="7" t="s">
        <v>30739</v>
      </c>
      <c r="I17942" s="64"/>
      <c r="J17942" s="65"/>
      <c r="K17942" s="10"/>
      <c r="L17942" s="21">
        <v>9854.0770114942534</v>
      </c>
      <c r="M17942" s="68"/>
      <c r="N17942" s="4"/>
    </row>
    <row r="17943" spans="2:14">
      <c r="B17943" s="59" t="s">
        <v>30740</v>
      </c>
      <c r="C17943" s="7" t="s">
        <v>30740</v>
      </c>
      <c r="I17943" s="64"/>
      <c r="J17943" s="65"/>
      <c r="K17943" s="10"/>
      <c r="L17943" s="21">
        <v>10666.031034482759</v>
      </c>
      <c r="M17943" s="68"/>
      <c r="N17943" s="4"/>
    </row>
    <row r="17944" spans="2:14">
      <c r="B17944" s="59" t="s">
        <v>30741</v>
      </c>
      <c r="C17944" s="7" t="s">
        <v>30741</v>
      </c>
      <c r="I17944" s="64"/>
      <c r="J17944" s="65"/>
      <c r="K17944" s="10"/>
      <c r="L17944" s="21">
        <v>11318.63908045977</v>
      </c>
      <c r="M17944" s="68"/>
      <c r="N17944" s="4"/>
    </row>
    <row r="17945" spans="2:14">
      <c r="B17945" s="59" t="s">
        <v>30742</v>
      </c>
      <c r="C17945" s="7" t="s">
        <v>30742</v>
      </c>
      <c r="I17945" s="64"/>
      <c r="J17945" s="65"/>
      <c r="K17945" s="10"/>
      <c r="L17945" s="21">
        <v>11882.947126436782</v>
      </c>
      <c r="M17945" s="68"/>
      <c r="N17945" s="4"/>
    </row>
    <row r="17946" spans="2:14">
      <c r="B17946" s="59" t="s">
        <v>30743</v>
      </c>
      <c r="C17946" s="7" t="s">
        <v>30743</v>
      </c>
      <c r="I17946" s="64"/>
      <c r="J17946" s="65"/>
      <c r="K17946" s="10"/>
      <c r="L17946" s="21">
        <v>13000.906321839082</v>
      </c>
      <c r="M17946" s="68"/>
      <c r="N17946" s="4"/>
    </row>
    <row r="17947" spans="2:14">
      <c r="B17947" s="59" t="s">
        <v>30744</v>
      </c>
      <c r="C17947" s="7" t="s">
        <v>30744</v>
      </c>
      <c r="I17947" s="64"/>
      <c r="J17947" s="65"/>
      <c r="K17947" s="10"/>
      <c r="L17947" s="21">
        <v>11550.045977011496</v>
      </c>
      <c r="M17947" s="68"/>
      <c r="N17947" s="4"/>
    </row>
    <row r="17948" spans="2:14">
      <c r="B17948" s="59" t="s">
        <v>30745</v>
      </c>
      <c r="C17948" s="7" t="s">
        <v>30745</v>
      </c>
      <c r="I17948" s="64"/>
      <c r="J17948" s="65"/>
      <c r="K17948" s="10"/>
      <c r="L17948" s="21">
        <v>12116.891379310344</v>
      </c>
      <c r="M17948" s="68"/>
      <c r="N17948" s="4"/>
    </row>
    <row r="17949" spans="2:14">
      <c r="B17949" s="59" t="s">
        <v>30746</v>
      </c>
      <c r="C17949" s="7" t="s">
        <v>30746</v>
      </c>
      <c r="I17949" s="64"/>
      <c r="J17949" s="65"/>
      <c r="K17949" s="10"/>
      <c r="L17949" s="21">
        <v>13428.197126436782</v>
      </c>
      <c r="M17949" s="68"/>
      <c r="N17949" s="4"/>
    </row>
    <row r="17950" spans="2:14">
      <c r="B17950" s="59" t="s">
        <v>30747</v>
      </c>
      <c r="C17950" s="7" t="s">
        <v>30747</v>
      </c>
      <c r="I17950" s="64"/>
      <c r="J17950" s="65"/>
      <c r="K17950" s="10"/>
      <c r="L17950" s="21">
        <v>11977.336781609194</v>
      </c>
      <c r="M17950" s="68"/>
      <c r="N17950" s="4"/>
    </row>
    <row r="17951" spans="2:14">
      <c r="B17951" s="59" t="s">
        <v>30748</v>
      </c>
      <c r="C17951" s="7" t="s">
        <v>30748</v>
      </c>
      <c r="I17951" s="64"/>
      <c r="J17951" s="65"/>
      <c r="K17951" s="10"/>
      <c r="L17951" s="21">
        <v>13093.266091954023</v>
      </c>
      <c r="M17951" s="68"/>
      <c r="N17951" s="4"/>
    </row>
    <row r="17952" spans="2:14">
      <c r="B17952" s="59" t="s">
        <v>30749</v>
      </c>
      <c r="C17952" s="7" t="s">
        <v>30749</v>
      </c>
      <c r="I17952" s="64"/>
      <c r="J17952" s="65"/>
      <c r="K17952" s="10"/>
      <c r="L17952" s="21">
        <v>14012.804022988505</v>
      </c>
      <c r="M17952" s="68"/>
      <c r="N17952" s="4"/>
    </row>
    <row r="17953" spans="2:14">
      <c r="B17953" s="59" t="s">
        <v>30750</v>
      </c>
      <c r="C17953" s="7" t="s">
        <v>30750</v>
      </c>
      <c r="I17953" s="64"/>
      <c r="J17953" s="65"/>
      <c r="K17953" s="10"/>
      <c r="L17953" s="21">
        <v>13558.61724137931</v>
      </c>
      <c r="M17953" s="68"/>
      <c r="N17953" s="4"/>
    </row>
    <row r="17954" spans="2:14">
      <c r="B17954" s="59" t="s">
        <v>30751</v>
      </c>
      <c r="C17954" s="7" t="s">
        <v>30751</v>
      </c>
      <c r="I17954" s="64"/>
      <c r="J17954" s="65"/>
      <c r="K17954" s="10"/>
      <c r="L17954" s="21">
        <v>12539.614942528737</v>
      </c>
      <c r="M17954" s="68"/>
      <c r="N17954" s="4"/>
    </row>
    <row r="17955" spans="2:14">
      <c r="B17955" s="59" t="s">
        <v>30752</v>
      </c>
      <c r="C17955" s="7" t="s">
        <v>30752</v>
      </c>
      <c r="I17955" s="64"/>
      <c r="J17955" s="65"/>
      <c r="K17955" s="10"/>
      <c r="L17955" s="21">
        <v>15717.907471264367</v>
      </c>
      <c r="M17955" s="68"/>
      <c r="N17955" s="4"/>
    </row>
    <row r="17956" spans="2:14">
      <c r="B17956" s="59" t="s">
        <v>30753</v>
      </c>
      <c r="C17956" s="7" t="s">
        <v>30753</v>
      </c>
      <c r="I17956" s="64"/>
      <c r="J17956" s="65"/>
      <c r="K17956" s="10"/>
      <c r="L17956" s="21">
        <v>18142.605172413794</v>
      </c>
      <c r="M17956" s="68"/>
      <c r="N17956" s="4"/>
    </row>
    <row r="17957" spans="2:14">
      <c r="B17957" s="59" t="s">
        <v>30754</v>
      </c>
      <c r="C17957" s="7" t="s">
        <v>30754</v>
      </c>
      <c r="I17957" s="64"/>
      <c r="J17957" s="65"/>
      <c r="K17957" s="10"/>
      <c r="L17957" s="21">
        <v>19105.278160919541</v>
      </c>
      <c r="M17957" s="68"/>
      <c r="N17957" s="4"/>
    </row>
    <row r="17958" spans="2:14">
      <c r="B17958" s="59" t="s">
        <v>30755</v>
      </c>
      <c r="C17958" s="7" t="s">
        <v>30755</v>
      </c>
      <c r="I17958" s="64"/>
      <c r="J17958" s="65"/>
      <c r="K17958" s="10"/>
      <c r="L17958" s="21">
        <v>20083.682758620689</v>
      </c>
      <c r="M17958" s="68"/>
      <c r="N17958" s="4"/>
    </row>
    <row r="17959" spans="2:14">
      <c r="B17959" s="59" t="s">
        <v>30756</v>
      </c>
      <c r="C17959" s="7" t="s">
        <v>30756</v>
      </c>
      <c r="I17959" s="64"/>
      <c r="J17959" s="65"/>
      <c r="K17959" s="10"/>
      <c r="L17959" s="21">
        <v>9080.1833333333343</v>
      </c>
      <c r="M17959" s="68"/>
      <c r="N17959" s="4"/>
    </row>
    <row r="17960" spans="2:14">
      <c r="B17960" s="59" t="s">
        <v>30757</v>
      </c>
      <c r="C17960" s="7" t="s">
        <v>30757</v>
      </c>
      <c r="I17960" s="64"/>
      <c r="J17960" s="65"/>
      <c r="K17960" s="10"/>
      <c r="L17960" s="21">
        <v>9692.1936781609202</v>
      </c>
      <c r="M17960" s="68"/>
      <c r="N17960" s="4"/>
    </row>
    <row r="17961" spans="2:14">
      <c r="B17961" s="59" t="s">
        <v>30758</v>
      </c>
      <c r="C17961" s="7" t="s">
        <v>30758</v>
      </c>
      <c r="I17961" s="64"/>
      <c r="J17961" s="65"/>
      <c r="K17961" s="10"/>
      <c r="L17961" s="21">
        <v>9172.5431034482754</v>
      </c>
      <c r="M17961" s="68"/>
      <c r="N17961" s="4"/>
    </row>
    <row r="17962" spans="2:14">
      <c r="B17962" s="59" t="s">
        <v>30759</v>
      </c>
      <c r="C17962" s="7" t="s">
        <v>30759</v>
      </c>
      <c r="I17962" s="64"/>
      <c r="J17962" s="65"/>
      <c r="K17962" s="10"/>
      <c r="L17962" s="21">
        <v>9779.9862068965522</v>
      </c>
      <c r="M17962" s="68"/>
      <c r="N17962" s="4"/>
    </row>
    <row r="17963" spans="2:14">
      <c r="B17963" s="59" t="s">
        <v>30760</v>
      </c>
      <c r="C17963" s="7" t="s">
        <v>30760</v>
      </c>
      <c r="I17963" s="64"/>
      <c r="J17963" s="65"/>
      <c r="K17963" s="10"/>
      <c r="L17963" s="21">
        <v>18144.635057471263</v>
      </c>
      <c r="M17963" s="68"/>
      <c r="N17963" s="4"/>
    </row>
    <row r="17964" spans="2:14">
      <c r="B17964" s="59" t="s">
        <v>30761</v>
      </c>
      <c r="C17964" s="7" t="s">
        <v>30761</v>
      </c>
      <c r="I17964" s="64"/>
      <c r="J17964" s="65"/>
      <c r="K17964" s="10"/>
      <c r="L17964" s="21">
        <v>19105.278160919541</v>
      </c>
      <c r="M17964" s="68"/>
      <c r="N17964" s="4"/>
    </row>
    <row r="17965" spans="2:14">
      <c r="B17965" s="59" t="s">
        <v>30762</v>
      </c>
      <c r="C17965" s="7" t="s">
        <v>30762</v>
      </c>
      <c r="I17965" s="64"/>
      <c r="J17965" s="65"/>
      <c r="K17965" s="10"/>
      <c r="L17965" s="21">
        <v>22784.952298850578</v>
      </c>
      <c r="M17965" s="68"/>
      <c r="N17965" s="4"/>
    </row>
    <row r="17966" spans="2:14">
      <c r="B17966" s="59" t="s">
        <v>30763</v>
      </c>
      <c r="C17966" s="7" t="s">
        <v>30763</v>
      </c>
      <c r="I17966" s="64"/>
      <c r="J17966" s="65"/>
      <c r="K17966" s="10"/>
      <c r="L17966" s="21">
        <v>17814.271264367817</v>
      </c>
      <c r="M17966" s="68"/>
      <c r="N17966" s="4"/>
    </row>
    <row r="17967" spans="2:14">
      <c r="B17967" s="59" t="s">
        <v>30764</v>
      </c>
      <c r="C17967" s="7" t="s">
        <v>30764</v>
      </c>
      <c r="I17967" s="64"/>
      <c r="J17967" s="65"/>
      <c r="K17967" s="10"/>
      <c r="L17967" s="21">
        <v>18778.974137931036</v>
      </c>
      <c r="M17967" s="68"/>
      <c r="N17967" s="4"/>
    </row>
    <row r="17968" spans="2:14">
      <c r="B17968" s="59" t="s">
        <v>30765</v>
      </c>
      <c r="C17968" s="7" t="s">
        <v>30765</v>
      </c>
      <c r="I17968" s="64"/>
      <c r="J17968" s="65"/>
      <c r="K17968" s="10"/>
      <c r="L17968" s="21">
        <v>25524.789655172412</v>
      </c>
      <c r="M17968" s="68"/>
      <c r="N17968" s="4"/>
    </row>
    <row r="17969" spans="2:14">
      <c r="B17969" s="59" t="s">
        <v>30766</v>
      </c>
      <c r="C17969" s="7" t="s">
        <v>30766</v>
      </c>
      <c r="I17969" s="64"/>
      <c r="J17969" s="65"/>
      <c r="K17969" s="10"/>
      <c r="L17969" s="21">
        <v>9568.3706896551721</v>
      </c>
      <c r="M17969" s="68"/>
      <c r="N17969" s="4"/>
    </row>
    <row r="17970" spans="2:14">
      <c r="B17970" s="59" t="s">
        <v>30767</v>
      </c>
      <c r="C17970" s="7" t="s">
        <v>30767</v>
      </c>
      <c r="I17970" s="64"/>
      <c r="J17970" s="65"/>
      <c r="K17970" s="10"/>
      <c r="L17970" s="21">
        <v>10177.84367816092</v>
      </c>
      <c r="M17970" s="68"/>
      <c r="N17970" s="4"/>
    </row>
    <row r="17971" spans="2:14">
      <c r="B17971" s="59" t="s">
        <v>30768</v>
      </c>
      <c r="C17971" s="7" t="s">
        <v>30768</v>
      </c>
      <c r="I17971" s="64"/>
      <c r="J17971" s="65"/>
      <c r="K17971" s="10"/>
      <c r="L17971" s="21">
        <v>34955.635632183905</v>
      </c>
      <c r="M17971" s="68"/>
      <c r="N17971" s="4"/>
    </row>
    <row r="17972" spans="2:14">
      <c r="B17972" s="59" t="s">
        <v>30769</v>
      </c>
      <c r="C17972" s="7" t="s">
        <v>30769</v>
      </c>
      <c r="I17972" s="64"/>
      <c r="J17972" s="65"/>
      <c r="K17972" s="10"/>
      <c r="L17972" s="21">
        <v>33977.231034482757</v>
      </c>
      <c r="M17972" s="68"/>
      <c r="N17972" s="4"/>
    </row>
    <row r="17973" spans="2:14">
      <c r="B17973" s="59" t="s">
        <v>30770</v>
      </c>
      <c r="C17973" s="7" t="s">
        <v>30770</v>
      </c>
      <c r="I17973" s="64"/>
      <c r="J17973" s="65"/>
      <c r="K17973" s="10"/>
      <c r="L17973" s="21">
        <v>37213.88275862069</v>
      </c>
      <c r="M17973" s="68"/>
      <c r="N17973" s="4"/>
    </row>
    <row r="17974" spans="2:14">
      <c r="B17974" s="59" t="s">
        <v>30771</v>
      </c>
      <c r="C17974" s="7" t="s">
        <v>30771</v>
      </c>
      <c r="I17974" s="64"/>
      <c r="J17974" s="65"/>
      <c r="K17974" s="10"/>
      <c r="L17974" s="21">
        <v>31352.589655172414</v>
      </c>
      <c r="M17974" s="68"/>
      <c r="N17974" s="4"/>
    </row>
    <row r="17975" spans="2:14">
      <c r="B17975" s="59" t="s">
        <v>30772</v>
      </c>
      <c r="C17975" s="7" t="s">
        <v>30772</v>
      </c>
      <c r="I17975" s="64"/>
      <c r="J17975" s="65"/>
      <c r="K17975" s="10"/>
      <c r="L17975" s="21">
        <v>32717.68735632184</v>
      </c>
      <c r="M17975" s="68"/>
      <c r="N17975" s="4"/>
    </row>
    <row r="17976" spans="2:14">
      <c r="B17976" s="59" t="s">
        <v>30773</v>
      </c>
      <c r="C17976" s="7" t="s">
        <v>30773</v>
      </c>
      <c r="I17976" s="64"/>
      <c r="J17976" s="65"/>
      <c r="K17976" s="10"/>
      <c r="L17976" s="21">
        <v>36320.733333333337</v>
      </c>
      <c r="M17976" s="68"/>
      <c r="N17976" s="4"/>
    </row>
    <row r="17977" spans="2:14">
      <c r="B17977" s="59" t="s">
        <v>30774</v>
      </c>
      <c r="C17977" s="7" t="s">
        <v>30774</v>
      </c>
      <c r="I17977" s="64"/>
      <c r="J17977" s="65"/>
      <c r="K17977" s="10"/>
      <c r="L17977" s="21">
        <v>9080.1833333333343</v>
      </c>
      <c r="M17977" s="68"/>
      <c r="N17977" s="4"/>
    </row>
    <row r="17978" spans="2:14">
      <c r="B17978" s="59" t="s">
        <v>30775</v>
      </c>
      <c r="C17978" s="7" t="s">
        <v>30775</v>
      </c>
      <c r="I17978" s="64"/>
      <c r="J17978" s="65"/>
      <c r="K17978" s="10"/>
      <c r="L17978" s="21">
        <v>9692.1936781609202</v>
      </c>
      <c r="M17978" s="68"/>
      <c r="N17978" s="4"/>
    </row>
    <row r="17979" spans="2:14">
      <c r="B17979" s="59" t="s">
        <v>30776</v>
      </c>
      <c r="C17979" s="7" t="s">
        <v>30776</v>
      </c>
      <c r="I17979" s="64"/>
      <c r="J17979" s="65"/>
      <c r="K17979" s="10"/>
      <c r="L17979" s="21">
        <v>9172.5431034482754</v>
      </c>
      <c r="M17979" s="68"/>
      <c r="N17979" s="4"/>
    </row>
    <row r="17980" spans="2:14">
      <c r="B17980" s="59" t="s">
        <v>30777</v>
      </c>
      <c r="C17980" s="7" t="s">
        <v>30777</v>
      </c>
      <c r="I17980" s="64"/>
      <c r="J17980" s="65"/>
      <c r="K17980" s="10"/>
      <c r="L17980" s="21">
        <v>9779.9862068965522</v>
      </c>
      <c r="M17980" s="68"/>
      <c r="N17980" s="4"/>
    </row>
    <row r="17981" spans="2:14">
      <c r="B17981" s="59" t="s">
        <v>30778</v>
      </c>
      <c r="C17981" s="7" t="s">
        <v>30778</v>
      </c>
      <c r="I17981" s="64"/>
      <c r="J17981" s="65"/>
      <c r="K17981" s="10"/>
      <c r="L17981" s="21">
        <v>34955.635632183905</v>
      </c>
      <c r="M17981" s="68"/>
      <c r="N17981" s="4"/>
    </row>
    <row r="17982" spans="2:14">
      <c r="B17982" s="59" t="s">
        <v>30779</v>
      </c>
      <c r="C17982" s="7" t="s">
        <v>30779</v>
      </c>
      <c r="I17982" s="64"/>
      <c r="J17982" s="65"/>
      <c r="K17982" s="10"/>
      <c r="L17982" s="21">
        <v>33977.231034482757</v>
      </c>
      <c r="M17982" s="68"/>
      <c r="N17982" s="4"/>
    </row>
    <row r="17983" spans="2:14">
      <c r="B17983" s="59" t="s">
        <v>30780</v>
      </c>
      <c r="C17983" s="7" t="s">
        <v>30780</v>
      </c>
      <c r="I17983" s="64"/>
      <c r="J17983" s="65"/>
      <c r="K17983" s="10"/>
      <c r="L17983" s="21">
        <v>35749.82816091954</v>
      </c>
      <c r="M17983" s="68"/>
      <c r="N17983" s="4"/>
    </row>
    <row r="17984" spans="2:14">
      <c r="B17984" s="59" t="s">
        <v>30781</v>
      </c>
      <c r="C17984" s="7" t="s">
        <v>30781</v>
      </c>
      <c r="I17984" s="64"/>
      <c r="J17984" s="65"/>
      <c r="K17984" s="10"/>
      <c r="L17984" s="21">
        <v>33693.55459770115</v>
      </c>
      <c r="M17984" s="68"/>
      <c r="N17984" s="4"/>
    </row>
    <row r="17985" spans="2:14">
      <c r="B17985" s="59" t="s">
        <v>30782</v>
      </c>
      <c r="C17985" s="7" t="s">
        <v>30782</v>
      </c>
      <c r="I17985" s="64"/>
      <c r="J17985" s="65"/>
      <c r="K17985" s="10"/>
      <c r="L17985" s="21">
        <v>35059.159770114944</v>
      </c>
      <c r="M17985" s="68"/>
      <c r="N17985" s="4"/>
    </row>
    <row r="17986" spans="2:14">
      <c r="B17986" s="59" t="s">
        <v>30783</v>
      </c>
      <c r="C17986" s="7" t="s">
        <v>30783</v>
      </c>
      <c r="I17986" s="64"/>
      <c r="J17986" s="65"/>
      <c r="K17986" s="10"/>
      <c r="L17986" s="21">
        <v>34233.504022988505</v>
      </c>
      <c r="M17986" s="68"/>
      <c r="N17986" s="4"/>
    </row>
    <row r="17987" spans="2:14">
      <c r="B17987" s="59" t="s">
        <v>30784</v>
      </c>
      <c r="C17987" s="7" t="s">
        <v>30785</v>
      </c>
      <c r="I17987" s="64"/>
      <c r="J17987" s="65"/>
      <c r="K17987" s="10"/>
      <c r="L17987" s="21">
        <v>11282.608620689656</v>
      </c>
      <c r="M17987" s="68"/>
      <c r="N17987" s="4"/>
    </row>
    <row r="17988" spans="2:14">
      <c r="B17988" s="59" t="s">
        <v>30786</v>
      </c>
      <c r="C17988" s="7" t="s">
        <v>30785</v>
      </c>
      <c r="I17988" s="64"/>
      <c r="J17988" s="65"/>
      <c r="K17988" s="10"/>
      <c r="L17988" s="21">
        <v>7903.8649425287358</v>
      </c>
      <c r="M17988" s="68"/>
      <c r="N17988" s="4"/>
    </row>
    <row r="17989" spans="2:14">
      <c r="B17989" s="59" t="s">
        <v>30787</v>
      </c>
      <c r="C17989" s="7" t="s">
        <v>30785</v>
      </c>
      <c r="I17989" s="64"/>
      <c r="J17989" s="65"/>
      <c r="K17989" s="10"/>
      <c r="L17989" s="21">
        <v>7620.6959770114945</v>
      </c>
      <c r="M17989" s="68"/>
      <c r="N17989" s="4"/>
    </row>
    <row r="17990" spans="2:14">
      <c r="B17990" s="59" t="s">
        <v>30788</v>
      </c>
      <c r="C17990" s="7" t="s">
        <v>30785</v>
      </c>
      <c r="I17990" s="64"/>
      <c r="J17990" s="65"/>
      <c r="K17990" s="10"/>
      <c r="L17990" s="21">
        <v>9215.1706896551732</v>
      </c>
      <c r="M17990" s="68"/>
      <c r="N17990" s="4"/>
    </row>
    <row r="17991" spans="2:14">
      <c r="B17991" s="59" t="s">
        <v>30789</v>
      </c>
      <c r="C17991" s="7" t="s">
        <v>30785</v>
      </c>
      <c r="I17991" s="64"/>
      <c r="J17991" s="65"/>
      <c r="K17991" s="10"/>
      <c r="L17991" s="21">
        <v>942.88160919540235</v>
      </c>
      <c r="M17991" s="68"/>
      <c r="N17991" s="4"/>
    </row>
    <row r="17992" spans="2:14">
      <c r="B17992" s="59" t="s">
        <v>30790</v>
      </c>
      <c r="C17992" s="7" t="s">
        <v>30785</v>
      </c>
      <c r="I17992" s="64"/>
      <c r="J17992" s="65"/>
      <c r="K17992" s="10"/>
      <c r="L17992" s="21">
        <v>960.64310344827584</v>
      </c>
      <c r="M17992" s="68"/>
      <c r="N17992" s="4"/>
    </row>
    <row r="17993" spans="2:14">
      <c r="B17993" s="59" t="s">
        <v>30791</v>
      </c>
      <c r="C17993" s="7" t="s">
        <v>30785</v>
      </c>
      <c r="I17993" s="64"/>
      <c r="J17993" s="65"/>
      <c r="K17993" s="10"/>
      <c r="L17993" s="21">
        <v>944.91149425287358</v>
      </c>
      <c r="M17993" s="68"/>
      <c r="N17993" s="4"/>
    </row>
    <row r="17994" spans="2:14">
      <c r="B17994" s="59" t="s">
        <v>30792</v>
      </c>
      <c r="C17994" s="7" t="s">
        <v>30785</v>
      </c>
      <c r="I17994" s="64"/>
      <c r="J17994" s="65"/>
      <c r="K17994" s="10"/>
      <c r="L17994" s="21">
        <v>1307.2459770114945</v>
      </c>
      <c r="M17994" s="68"/>
      <c r="N17994" s="4"/>
    </row>
    <row r="17995" spans="2:14">
      <c r="B17995" s="59" t="s">
        <v>30793</v>
      </c>
      <c r="C17995" s="7" t="s">
        <v>30785</v>
      </c>
      <c r="I17995" s="64"/>
      <c r="J17995" s="65"/>
      <c r="K17995" s="10"/>
      <c r="L17995" s="21">
        <v>1318.4103448275862</v>
      </c>
      <c r="M17995" s="68"/>
      <c r="N17995" s="4"/>
    </row>
    <row r="17996" spans="2:14">
      <c r="B17996" s="59" t="s">
        <v>30794</v>
      </c>
      <c r="C17996" s="7" t="s">
        <v>30785</v>
      </c>
      <c r="I17996" s="64"/>
      <c r="J17996" s="65"/>
      <c r="K17996" s="10"/>
      <c r="L17996" s="21">
        <v>1291.5143678160921</v>
      </c>
      <c r="M17996" s="68"/>
      <c r="N17996" s="4"/>
    </row>
    <row r="17997" spans="2:14">
      <c r="B17997" s="59" t="s">
        <v>30795</v>
      </c>
      <c r="C17997" s="7" t="s">
        <v>30785</v>
      </c>
      <c r="I17997" s="64"/>
      <c r="J17997" s="65"/>
      <c r="K17997" s="10"/>
      <c r="L17997" s="21">
        <v>1585.8477011494253</v>
      </c>
      <c r="M17997" s="68"/>
      <c r="N17997" s="4"/>
    </row>
    <row r="17998" spans="2:14">
      <c r="B17998" s="59" t="s">
        <v>30796</v>
      </c>
      <c r="C17998" s="7" t="s">
        <v>30785</v>
      </c>
      <c r="I17998" s="64"/>
      <c r="J17998" s="65"/>
      <c r="K17998" s="10"/>
      <c r="L17998" s="21">
        <v>1527.4885057471265</v>
      </c>
      <c r="M17998" s="68"/>
      <c r="N17998" s="4"/>
    </row>
    <row r="17999" spans="2:14">
      <c r="B17999" s="59" t="s">
        <v>30797</v>
      </c>
      <c r="C17999" s="7" t="s">
        <v>30785</v>
      </c>
      <c r="I17999" s="64"/>
      <c r="J17999" s="65"/>
      <c r="K17999" s="10"/>
      <c r="L17999" s="21">
        <v>1714.2379310344827</v>
      </c>
      <c r="M17999" s="68"/>
      <c r="N17999" s="4"/>
    </row>
    <row r="18000" spans="2:14">
      <c r="B18000" s="59" t="s">
        <v>30798</v>
      </c>
      <c r="C18000" s="7" t="s">
        <v>30785</v>
      </c>
      <c r="I18000" s="64"/>
      <c r="J18000" s="65"/>
      <c r="K18000" s="10"/>
      <c r="L18000" s="21">
        <v>2800.7339080459769</v>
      </c>
      <c r="M18000" s="68"/>
      <c r="N18000" s="4"/>
    </row>
    <row r="18001" spans="2:14">
      <c r="B18001" s="59" t="s">
        <v>30799</v>
      </c>
      <c r="C18001" s="7" t="s">
        <v>30785</v>
      </c>
      <c r="I18001" s="64"/>
      <c r="J18001" s="65"/>
      <c r="K18001" s="10"/>
      <c r="L18001" s="21">
        <v>2674.3735632183907</v>
      </c>
      <c r="M18001" s="68"/>
      <c r="N18001" s="4"/>
    </row>
    <row r="18002" spans="2:14">
      <c r="B18002" s="59" t="s">
        <v>30800</v>
      </c>
      <c r="C18002" s="7" t="s">
        <v>30785</v>
      </c>
      <c r="I18002" s="64"/>
      <c r="J18002" s="65"/>
      <c r="K18002" s="10"/>
      <c r="L18002" s="21">
        <v>2555.6252873563221</v>
      </c>
      <c r="M18002" s="68"/>
      <c r="N18002" s="4"/>
    </row>
    <row r="18003" spans="2:14">
      <c r="B18003" s="59" t="s">
        <v>30801</v>
      </c>
      <c r="C18003" s="7" t="s">
        <v>30785</v>
      </c>
      <c r="I18003" s="64"/>
      <c r="J18003" s="65"/>
      <c r="K18003" s="10"/>
      <c r="L18003" s="21">
        <v>5382.7477011494248</v>
      </c>
      <c r="M18003" s="68"/>
      <c r="N18003" s="4"/>
    </row>
    <row r="18004" spans="2:14">
      <c r="B18004" s="59" t="s">
        <v>30802</v>
      </c>
      <c r="C18004" s="7" t="s">
        <v>30785</v>
      </c>
      <c r="I18004" s="64"/>
      <c r="J18004" s="65"/>
      <c r="K18004" s="10"/>
      <c r="L18004" s="21">
        <v>5148.8034482758621</v>
      </c>
      <c r="M18004" s="68"/>
      <c r="N18004" s="4"/>
    </row>
    <row r="18005" spans="2:14">
      <c r="B18005" s="59" t="s">
        <v>30803</v>
      </c>
      <c r="C18005" s="7" t="s">
        <v>30785</v>
      </c>
      <c r="I18005" s="64"/>
      <c r="J18005" s="65"/>
      <c r="K18005" s="10"/>
      <c r="L18005" s="21">
        <v>5735.9477011494255</v>
      </c>
      <c r="M18005" s="68"/>
      <c r="N18005" s="4"/>
    </row>
    <row r="18006" spans="2:14">
      <c r="B18006" s="59" t="s">
        <v>30804</v>
      </c>
      <c r="C18006" s="7" t="s">
        <v>30805</v>
      </c>
      <c r="I18006" s="64"/>
      <c r="J18006" s="65"/>
      <c r="K18006" s="10"/>
      <c r="L18006" s="21">
        <v>499.351724137931</v>
      </c>
      <c r="M18006" s="68"/>
      <c r="N18006" s="4"/>
    </row>
    <row r="18007" spans="2:14">
      <c r="B18007" s="59" t="s">
        <v>30806</v>
      </c>
      <c r="C18007" s="7" t="s">
        <v>30805</v>
      </c>
      <c r="I18007" s="64"/>
      <c r="J18007" s="65"/>
      <c r="K18007" s="10"/>
      <c r="L18007" s="21">
        <v>632.30919540229888</v>
      </c>
      <c r="M18007" s="68"/>
      <c r="N18007" s="4"/>
    </row>
    <row r="18008" spans="2:14">
      <c r="B18008" s="59" t="s">
        <v>30807</v>
      </c>
      <c r="C18008" s="7" t="s">
        <v>30805</v>
      </c>
      <c r="I18008" s="64"/>
      <c r="J18008" s="65"/>
      <c r="K18008" s="10"/>
      <c r="L18008" s="21">
        <v>423.23103448275862</v>
      </c>
      <c r="M18008" s="68"/>
      <c r="N18008" s="4"/>
    </row>
    <row r="18009" spans="2:14">
      <c r="B18009" s="59" t="s">
        <v>30808</v>
      </c>
      <c r="C18009" s="7" t="s">
        <v>30805</v>
      </c>
      <c r="I18009" s="64"/>
      <c r="J18009" s="65"/>
      <c r="K18009" s="10"/>
      <c r="L18009" s="21">
        <v>544.51666666666665</v>
      </c>
      <c r="M18009" s="68"/>
      <c r="N18009" s="4"/>
    </row>
    <row r="18010" spans="2:14">
      <c r="B18010" s="59" t="s">
        <v>30809</v>
      </c>
      <c r="C18010" s="7" t="s">
        <v>30805</v>
      </c>
      <c r="I18010" s="64"/>
      <c r="J18010" s="65"/>
      <c r="K18010" s="10"/>
      <c r="L18010" s="21">
        <v>150.71896551724137</v>
      </c>
      <c r="M18010" s="68"/>
      <c r="N18010" s="4"/>
    </row>
    <row r="18011" spans="2:14">
      <c r="B18011" s="59" t="s">
        <v>30810</v>
      </c>
      <c r="C18011" s="7" t="s">
        <v>30805</v>
      </c>
      <c r="I18011" s="64"/>
      <c r="J18011" s="65"/>
      <c r="K18011" s="10"/>
      <c r="L18011" s="21">
        <v>193.85402298850573</v>
      </c>
      <c r="M18011" s="68"/>
      <c r="N18011" s="4"/>
    </row>
    <row r="18012" spans="2:14">
      <c r="B18012" s="59" t="s">
        <v>30811</v>
      </c>
      <c r="C18012" s="7" t="s">
        <v>30805</v>
      </c>
      <c r="I18012" s="64"/>
      <c r="J18012" s="65"/>
      <c r="K18012" s="10"/>
      <c r="L18012" s="21">
        <v>144.12183908045978</v>
      </c>
      <c r="M18012" s="68"/>
      <c r="N18012" s="4"/>
    </row>
    <row r="18013" spans="2:14">
      <c r="B18013" s="59" t="s">
        <v>30812</v>
      </c>
      <c r="C18013" s="7" t="s">
        <v>30805</v>
      </c>
      <c r="I18013" s="64"/>
      <c r="J18013" s="65"/>
      <c r="K18013" s="10"/>
      <c r="L18013" s="21">
        <v>191.31666666666669</v>
      </c>
      <c r="M18013" s="68"/>
      <c r="N18013" s="4"/>
    </row>
    <row r="18014" spans="2:14">
      <c r="B18014" s="59" t="s">
        <v>30813</v>
      </c>
      <c r="C18014" s="7" t="s">
        <v>30805</v>
      </c>
      <c r="I18014" s="64"/>
      <c r="J18014" s="65"/>
      <c r="K18014" s="10"/>
      <c r="L18014" s="21">
        <v>412.06666666666666</v>
      </c>
      <c r="M18014" s="68"/>
      <c r="N18014" s="4"/>
    </row>
    <row r="18015" spans="2:14">
      <c r="B18015" s="59" t="s">
        <v>30814</v>
      </c>
      <c r="C18015" s="7" t="s">
        <v>30805</v>
      </c>
      <c r="I18015" s="64"/>
      <c r="J18015" s="65"/>
      <c r="K18015" s="10"/>
      <c r="L18015" s="21">
        <v>555.68103448275861</v>
      </c>
      <c r="M18015" s="68"/>
      <c r="N18015" s="4"/>
    </row>
    <row r="18016" spans="2:14">
      <c r="B18016" s="59" t="s">
        <v>38377</v>
      </c>
      <c r="C18016" s="7" t="s">
        <v>40560</v>
      </c>
      <c r="I18016" s="64"/>
      <c r="J18016" s="65"/>
      <c r="K18016" s="10"/>
      <c r="L18016" s="21">
        <v>150.71896551724137</v>
      </c>
      <c r="M18016" s="68"/>
      <c r="N18016" s="4"/>
    </row>
    <row r="18017" spans="2:14">
      <c r="B18017" s="59" t="s">
        <v>30815</v>
      </c>
      <c r="C18017" s="7" t="s">
        <v>30805</v>
      </c>
      <c r="I18017" s="64"/>
      <c r="J18017" s="65"/>
      <c r="K18017" s="10"/>
      <c r="L18017" s="21">
        <v>200.45114942528738</v>
      </c>
      <c r="M18017" s="68"/>
      <c r="N18017" s="4"/>
    </row>
    <row r="18018" spans="2:14">
      <c r="B18018" s="59" t="s">
        <v>30816</v>
      </c>
      <c r="C18018" s="7" t="s">
        <v>30805</v>
      </c>
      <c r="I18018" s="64"/>
      <c r="J18018" s="65"/>
      <c r="K18018" s="10"/>
      <c r="L18018" s="21">
        <v>279.10919540229884</v>
      </c>
      <c r="M18018" s="68"/>
      <c r="N18018" s="4"/>
    </row>
    <row r="18019" spans="2:14">
      <c r="B18019" s="59" t="s">
        <v>30817</v>
      </c>
      <c r="C18019" s="7" t="s">
        <v>30805</v>
      </c>
      <c r="I18019" s="64"/>
      <c r="J18019" s="65"/>
      <c r="K18019" s="10"/>
      <c r="L18019" s="21">
        <v>166.45057471264369</v>
      </c>
      <c r="M18019" s="68"/>
      <c r="N18019" s="4"/>
    </row>
    <row r="18020" spans="2:14">
      <c r="B18020" s="59" t="s">
        <v>30818</v>
      </c>
      <c r="C18020" s="7" t="s">
        <v>30805</v>
      </c>
      <c r="I18020" s="64"/>
      <c r="J18020" s="65"/>
      <c r="K18020" s="10"/>
      <c r="L18020" s="21">
        <v>134.98735632183909</v>
      </c>
      <c r="M18020" s="68"/>
      <c r="N18020" s="4"/>
    </row>
    <row r="18021" spans="2:14">
      <c r="B18021" s="59" t="s">
        <v>30819</v>
      </c>
      <c r="C18021" s="7" t="s">
        <v>30805</v>
      </c>
      <c r="I18021" s="64"/>
      <c r="J18021" s="65"/>
      <c r="K18021" s="10"/>
      <c r="L18021" s="21">
        <v>83.225287356321843</v>
      </c>
      <c r="M18021" s="68"/>
      <c r="N18021" s="4"/>
    </row>
    <row r="18022" spans="2:14">
      <c r="B18022" s="59" t="s">
        <v>30820</v>
      </c>
      <c r="C18022" s="7" t="s">
        <v>30805</v>
      </c>
      <c r="I18022" s="64"/>
      <c r="J18022" s="65"/>
      <c r="K18022" s="10"/>
      <c r="L18022" s="21">
        <v>241.04885057471265</v>
      </c>
      <c r="M18022" s="68"/>
      <c r="N18022" s="4"/>
    </row>
    <row r="18023" spans="2:14">
      <c r="B18023" s="59" t="s">
        <v>30821</v>
      </c>
      <c r="C18023" s="7" t="s">
        <v>30805</v>
      </c>
      <c r="I18023" s="64"/>
      <c r="J18023" s="65"/>
      <c r="K18023" s="10"/>
      <c r="L18023" s="21">
        <v>303.97528735632187</v>
      </c>
      <c r="M18023" s="68"/>
      <c r="N18023" s="4"/>
    </row>
    <row r="18024" spans="2:14">
      <c r="B18024" s="59" t="s">
        <v>30822</v>
      </c>
      <c r="C18024" s="7" t="s">
        <v>30805</v>
      </c>
      <c r="I18024" s="64"/>
      <c r="J18024" s="65"/>
      <c r="K18024" s="10"/>
      <c r="L18024" s="21">
        <v>87.792528735632189</v>
      </c>
      <c r="M18024" s="68"/>
      <c r="N18024" s="4"/>
    </row>
    <row r="18025" spans="2:14">
      <c r="B18025" s="59" t="s">
        <v>30823</v>
      </c>
      <c r="C18025" s="7" t="s">
        <v>30824</v>
      </c>
      <c r="I18025" s="64"/>
      <c r="J18025" s="65"/>
      <c r="K18025" s="10"/>
      <c r="L18025" s="21">
        <v>178.12241379310345</v>
      </c>
      <c r="M18025" s="68"/>
      <c r="N18025" s="4"/>
    </row>
    <row r="18026" spans="2:14">
      <c r="B18026" s="59" t="s">
        <v>30825</v>
      </c>
      <c r="C18026" s="7" t="s">
        <v>30805</v>
      </c>
      <c r="I18026" s="64"/>
      <c r="J18026" s="65"/>
      <c r="K18026" s="10"/>
      <c r="L18026" s="21">
        <v>202.48103448275862</v>
      </c>
      <c r="M18026" s="68"/>
      <c r="N18026" s="4"/>
    </row>
    <row r="18027" spans="2:14">
      <c r="B18027" s="59" t="s">
        <v>30826</v>
      </c>
      <c r="C18027" s="7" t="s">
        <v>30805</v>
      </c>
      <c r="I18027" s="64"/>
      <c r="J18027" s="65"/>
      <c r="K18027" s="10"/>
      <c r="L18027" s="21">
        <v>103.01666666666667</v>
      </c>
      <c r="M18027" s="68"/>
      <c r="N18027" s="4"/>
    </row>
    <row r="18028" spans="2:14">
      <c r="B18028" s="59" t="s">
        <v>30827</v>
      </c>
      <c r="C18028" s="7" t="s">
        <v>30805</v>
      </c>
      <c r="I18028" s="64"/>
      <c r="J18028" s="65"/>
      <c r="K18028" s="10"/>
      <c r="L18028" s="21">
        <v>218.21264367816093</v>
      </c>
      <c r="M18028" s="68"/>
      <c r="N18028" s="4"/>
    </row>
    <row r="18029" spans="2:14">
      <c r="B18029" s="59" t="s">
        <v>30828</v>
      </c>
      <c r="C18029" s="7" t="s">
        <v>30805</v>
      </c>
      <c r="I18029" s="64"/>
      <c r="J18029" s="65"/>
      <c r="K18029" s="10"/>
      <c r="L18029" s="21">
        <v>243.07873563218391</v>
      </c>
      <c r="M18029" s="68"/>
      <c r="N18029" s="4"/>
    </row>
    <row r="18030" spans="2:14">
      <c r="B18030" s="59" t="s">
        <v>30829</v>
      </c>
      <c r="C18030" s="7" t="s">
        <v>30805</v>
      </c>
      <c r="I18030" s="64"/>
      <c r="J18030" s="65"/>
      <c r="K18030" s="10"/>
      <c r="L18030" s="21">
        <v>209.58563218390807</v>
      </c>
      <c r="M18030" s="68"/>
      <c r="N18030" s="4"/>
    </row>
    <row r="18031" spans="2:14">
      <c r="B18031" s="59" t="s">
        <v>30830</v>
      </c>
      <c r="C18031" s="7" t="s">
        <v>30805</v>
      </c>
      <c r="I18031" s="64"/>
      <c r="J18031" s="65"/>
      <c r="K18031" s="10"/>
      <c r="L18031" s="21">
        <v>269.97471264367817</v>
      </c>
      <c r="M18031" s="68"/>
      <c r="N18031" s="4"/>
    </row>
    <row r="18032" spans="2:14">
      <c r="B18032" s="59" t="s">
        <v>30831</v>
      </c>
      <c r="C18032" s="7" t="s">
        <v>30805</v>
      </c>
      <c r="I18032" s="64"/>
      <c r="J18032" s="65"/>
      <c r="K18032" s="10"/>
      <c r="L18032" s="21">
        <v>98.956896551724142</v>
      </c>
      <c r="M18032" s="68"/>
      <c r="N18032" s="4"/>
    </row>
    <row r="18033" spans="2:14">
      <c r="B18033" s="59" t="s">
        <v>30832</v>
      </c>
      <c r="C18033" s="7" t="s">
        <v>30805</v>
      </c>
      <c r="I18033" s="64"/>
      <c r="J18033" s="65"/>
      <c r="K18033" s="10"/>
      <c r="L18033" s="21">
        <v>207.04827586206898</v>
      </c>
      <c r="M18033" s="68"/>
      <c r="N18033" s="4"/>
    </row>
    <row r="18034" spans="2:14">
      <c r="B18034" s="59" t="s">
        <v>30833</v>
      </c>
      <c r="C18034" s="7" t="s">
        <v>30805</v>
      </c>
      <c r="I18034" s="64"/>
      <c r="J18034" s="65"/>
      <c r="K18034" s="10"/>
      <c r="L18034" s="21">
        <v>117.22586206896553</v>
      </c>
      <c r="M18034" s="68"/>
      <c r="N18034" s="4"/>
    </row>
    <row r="18035" spans="2:14">
      <c r="B18035" s="59" t="s">
        <v>30834</v>
      </c>
      <c r="C18035" s="7" t="s">
        <v>30805</v>
      </c>
      <c r="I18035" s="64"/>
      <c r="J18035" s="65"/>
      <c r="K18035" s="10"/>
      <c r="L18035" s="21">
        <v>380.60344827586209</v>
      </c>
      <c r="M18035" s="68"/>
      <c r="N18035" s="4"/>
    </row>
    <row r="18036" spans="2:14">
      <c r="B18036" s="59" t="s">
        <v>30835</v>
      </c>
      <c r="C18036" s="7" t="s">
        <v>30805</v>
      </c>
      <c r="I18036" s="64"/>
      <c r="J18036" s="65"/>
      <c r="K18036" s="10"/>
      <c r="L18036" s="21">
        <v>380.60344827586209</v>
      </c>
      <c r="M18036" s="68"/>
      <c r="N18036" s="4"/>
    </row>
    <row r="18037" spans="2:14">
      <c r="B18037" s="59" t="s">
        <v>30836</v>
      </c>
      <c r="C18037" s="7" t="s">
        <v>30805</v>
      </c>
      <c r="I18037" s="64"/>
      <c r="J18037" s="65"/>
      <c r="K18037" s="10"/>
      <c r="L18037" s="21">
        <v>290.27356321839079</v>
      </c>
      <c r="M18037" s="68"/>
      <c r="N18037" s="4"/>
    </row>
    <row r="18038" spans="2:14">
      <c r="B18038" s="59" t="s">
        <v>30837</v>
      </c>
      <c r="C18038" s="7" t="s">
        <v>30805</v>
      </c>
      <c r="I18038" s="64"/>
      <c r="J18038" s="65"/>
      <c r="K18038" s="10"/>
      <c r="L18038" s="21">
        <v>290.27356321839079</v>
      </c>
      <c r="M18038" s="68"/>
      <c r="N18038" s="4"/>
    </row>
    <row r="18039" spans="2:14">
      <c r="B18039" s="59" t="s">
        <v>30838</v>
      </c>
      <c r="C18039" s="7" t="s">
        <v>30805</v>
      </c>
      <c r="I18039" s="64"/>
      <c r="J18039" s="65"/>
      <c r="K18039" s="10"/>
      <c r="L18039" s="21">
        <v>737.8632183908046</v>
      </c>
      <c r="M18039" s="68"/>
      <c r="N18039" s="4"/>
    </row>
    <row r="18040" spans="2:14">
      <c r="B18040" s="59" t="s">
        <v>30839</v>
      </c>
      <c r="C18040" s="7" t="s">
        <v>30805</v>
      </c>
      <c r="I18040" s="64"/>
      <c r="J18040" s="65"/>
      <c r="K18040" s="10"/>
      <c r="L18040" s="21">
        <v>996.67356321839077</v>
      </c>
      <c r="M18040" s="68"/>
      <c r="N18040" s="4"/>
    </row>
    <row r="18041" spans="2:14">
      <c r="B18041" s="59" t="s">
        <v>30840</v>
      </c>
      <c r="C18041" s="7" t="s">
        <v>30805</v>
      </c>
      <c r="I18041" s="64"/>
      <c r="J18041" s="65"/>
      <c r="K18041" s="10"/>
      <c r="L18041" s="21">
        <v>337.46839080459773</v>
      </c>
      <c r="M18041" s="68"/>
      <c r="N18041" s="4"/>
    </row>
    <row r="18042" spans="2:14">
      <c r="B18042" s="59" t="s">
        <v>30841</v>
      </c>
      <c r="C18042" s="7" t="s">
        <v>30805</v>
      </c>
      <c r="I18042" s="64"/>
      <c r="J18042" s="65"/>
      <c r="K18042" s="10"/>
      <c r="L18042" s="21">
        <v>396.33505747126441</v>
      </c>
      <c r="M18042" s="68"/>
      <c r="N18042" s="4"/>
    </row>
    <row r="18043" spans="2:14">
      <c r="B18043" s="59" t="s">
        <v>30842</v>
      </c>
      <c r="C18043" s="7" t="s">
        <v>30843</v>
      </c>
      <c r="I18043" s="64"/>
      <c r="J18043" s="65"/>
      <c r="K18043" s="10"/>
      <c r="L18043" s="21">
        <v>1646.7442528735633</v>
      </c>
      <c r="M18043" s="68"/>
      <c r="N18043" s="4"/>
    </row>
    <row r="18044" spans="2:14">
      <c r="B18044" s="59" t="s">
        <v>30844</v>
      </c>
      <c r="C18044" s="7" t="s">
        <v>30845</v>
      </c>
      <c r="I18044" s="64"/>
      <c r="J18044" s="65"/>
      <c r="K18044" s="10"/>
      <c r="L18044" s="21">
        <v>368.9316091954023</v>
      </c>
      <c r="M18044" s="68"/>
      <c r="N18044" s="4"/>
    </row>
    <row r="18045" spans="2:14">
      <c r="B18045" s="59" t="s">
        <v>30846</v>
      </c>
      <c r="C18045" s="7" t="s">
        <v>30847</v>
      </c>
      <c r="I18045" s="64"/>
      <c r="J18045" s="65"/>
      <c r="K18045" s="10"/>
      <c r="L18045" s="21">
        <v>335.43850574712644</v>
      </c>
      <c r="M18045" s="68"/>
      <c r="N18045" s="4"/>
    </row>
    <row r="18046" spans="2:14">
      <c r="B18046" s="59" t="s">
        <v>30848</v>
      </c>
      <c r="C18046" s="7" t="s">
        <v>30849</v>
      </c>
      <c r="I18046" s="64"/>
      <c r="J18046" s="65"/>
      <c r="K18046" s="10"/>
      <c r="L18046" s="21">
        <v>416.12643678160924</v>
      </c>
      <c r="M18046" s="68"/>
      <c r="N18046" s="4"/>
    </row>
    <row r="18047" spans="2:14">
      <c r="B18047" s="59" t="s">
        <v>30850</v>
      </c>
      <c r="C18047" s="7" t="s">
        <v>30849</v>
      </c>
      <c r="I18047" s="64"/>
      <c r="J18047" s="65"/>
      <c r="K18047" s="10"/>
      <c r="L18047" s="21">
        <v>416.12643678160924</v>
      </c>
      <c r="M18047" s="68"/>
      <c r="N18047" s="4"/>
    </row>
    <row r="18048" spans="2:14">
      <c r="B18048" s="59" t="s">
        <v>30851</v>
      </c>
      <c r="C18048" s="7" t="s">
        <v>30852</v>
      </c>
      <c r="I18048" s="64"/>
      <c r="J18048" s="65"/>
      <c r="K18048" s="10"/>
      <c r="L18048" s="21">
        <v>589.6816091954023</v>
      </c>
      <c r="M18048" s="68"/>
      <c r="N18048" s="4"/>
    </row>
    <row r="18049" spans="2:14">
      <c r="B18049" s="59" t="s">
        <v>30853</v>
      </c>
      <c r="C18049" s="7" t="s">
        <v>30854</v>
      </c>
      <c r="I18049" s="64"/>
      <c r="J18049" s="65"/>
      <c r="K18049" s="10"/>
      <c r="L18049" s="21">
        <v>85.762643678160927</v>
      </c>
      <c r="M18049" s="68"/>
      <c r="N18049" s="4"/>
    </row>
    <row r="18050" spans="2:14">
      <c r="B18050" s="59" t="s">
        <v>30855</v>
      </c>
      <c r="C18050" s="7" t="s">
        <v>30854</v>
      </c>
      <c r="I18050" s="64"/>
      <c r="J18050" s="65"/>
      <c r="K18050" s="10"/>
      <c r="L18050" s="21">
        <v>378.06609195402302</v>
      </c>
      <c r="M18050" s="68"/>
      <c r="N18050" s="4"/>
    </row>
    <row r="18051" spans="2:14">
      <c r="B18051" s="59" t="s">
        <v>30856</v>
      </c>
      <c r="C18051" s="7" t="s">
        <v>30854</v>
      </c>
      <c r="I18051" s="64"/>
      <c r="J18051" s="65"/>
      <c r="K18051" s="10"/>
      <c r="L18051" s="21">
        <v>470.42586206896556</v>
      </c>
      <c r="M18051" s="68"/>
      <c r="N18051" s="4"/>
    </row>
    <row r="18052" spans="2:14">
      <c r="B18052" s="59" t="s">
        <v>30857</v>
      </c>
      <c r="C18052" s="7" t="s">
        <v>30854</v>
      </c>
      <c r="I18052" s="64"/>
      <c r="J18052" s="65"/>
      <c r="K18052" s="10"/>
      <c r="L18052" s="21">
        <v>461.29137931034484</v>
      </c>
      <c r="M18052" s="68"/>
      <c r="N18052" s="4"/>
    </row>
    <row r="18053" spans="2:14">
      <c r="B18053" s="59" t="s">
        <v>30858</v>
      </c>
      <c r="C18053" s="7" t="s">
        <v>30854</v>
      </c>
      <c r="I18053" s="64"/>
      <c r="J18053" s="65"/>
      <c r="K18053" s="10"/>
      <c r="L18053" s="21">
        <v>539.94942528735635</v>
      </c>
      <c r="M18053" s="68"/>
      <c r="N18053" s="4"/>
    </row>
    <row r="18054" spans="2:14">
      <c r="B18054" s="59" t="s">
        <v>30859</v>
      </c>
      <c r="C18054" s="7" t="s">
        <v>28566</v>
      </c>
      <c r="I18054" s="64"/>
      <c r="J18054" s="65"/>
      <c r="K18054" s="10"/>
      <c r="L18054" s="21">
        <v>207.04827586206898</v>
      </c>
      <c r="M18054" s="68"/>
      <c r="N18054" s="4"/>
    </row>
    <row r="18055" spans="2:14">
      <c r="B18055" s="59" t="s">
        <v>30860</v>
      </c>
      <c r="C18055" s="7" t="s">
        <v>28566</v>
      </c>
      <c r="I18055" s="64"/>
      <c r="J18055" s="65"/>
      <c r="K18055" s="10"/>
      <c r="L18055" s="21">
        <v>182.182183908046</v>
      </c>
      <c r="M18055" s="68"/>
      <c r="N18055" s="4"/>
    </row>
    <row r="18056" spans="2:14">
      <c r="B18056" s="59" t="s">
        <v>30861</v>
      </c>
      <c r="C18056" s="7" t="s">
        <v>28572</v>
      </c>
      <c r="I18056" s="64"/>
      <c r="J18056" s="65"/>
      <c r="K18056" s="10"/>
      <c r="L18056" s="21">
        <v>94.897126436781619</v>
      </c>
      <c r="M18056" s="68"/>
      <c r="N18056" s="4"/>
    </row>
    <row r="18057" spans="2:14">
      <c r="B18057" s="59" t="s">
        <v>30862</v>
      </c>
      <c r="C18057" s="7" t="s">
        <v>28576</v>
      </c>
      <c r="I18057" s="64"/>
      <c r="J18057" s="65"/>
      <c r="K18057" s="10"/>
      <c r="L18057" s="21">
        <v>459.26149425287355</v>
      </c>
      <c r="M18057" s="68"/>
      <c r="N18057" s="4"/>
    </row>
    <row r="18058" spans="2:14">
      <c r="B18058" s="59" t="s">
        <v>30863</v>
      </c>
      <c r="C18058" s="7" t="s">
        <v>28576</v>
      </c>
      <c r="I18058" s="64"/>
      <c r="J18058" s="65"/>
      <c r="K18058" s="10"/>
      <c r="L18058" s="21">
        <v>431.8580459770115</v>
      </c>
      <c r="M18058" s="68"/>
      <c r="N18058" s="4"/>
    </row>
    <row r="18059" spans="2:14">
      <c r="B18059" s="59" t="s">
        <v>30864</v>
      </c>
      <c r="C18059" s="7" t="s">
        <v>28576</v>
      </c>
      <c r="I18059" s="64"/>
      <c r="J18059" s="65"/>
      <c r="K18059" s="10"/>
      <c r="L18059" s="21">
        <v>841.38735632183921</v>
      </c>
      <c r="M18059" s="68"/>
      <c r="N18059" s="4"/>
    </row>
    <row r="18060" spans="2:14">
      <c r="B18060" s="59" t="s">
        <v>30865</v>
      </c>
      <c r="C18060" s="7" t="s">
        <v>28576</v>
      </c>
      <c r="I18060" s="64"/>
      <c r="J18060" s="65"/>
      <c r="K18060" s="10"/>
      <c r="L18060" s="21">
        <v>891.11954022988505</v>
      </c>
      <c r="M18060" s="68"/>
      <c r="N18060" s="4"/>
    </row>
    <row r="18061" spans="2:14">
      <c r="B18061" s="59" t="s">
        <v>30866</v>
      </c>
      <c r="C18061" s="7" t="s">
        <v>28576</v>
      </c>
      <c r="I18061" s="64"/>
      <c r="J18061" s="65"/>
      <c r="K18061" s="10"/>
      <c r="L18061" s="21">
        <v>1529.5183908045979</v>
      </c>
      <c r="M18061" s="68"/>
      <c r="N18061" s="4"/>
    </row>
    <row r="18062" spans="2:14">
      <c r="B18062" s="59" t="s">
        <v>30867</v>
      </c>
      <c r="C18062" s="7" t="s">
        <v>28576</v>
      </c>
      <c r="I18062" s="64"/>
      <c r="J18062" s="65"/>
      <c r="K18062" s="10"/>
      <c r="L18062" s="21">
        <v>1606.1465517241381</v>
      </c>
      <c r="M18062" s="68"/>
      <c r="N18062" s="4"/>
    </row>
    <row r="18063" spans="2:14">
      <c r="B18063" s="59" t="s">
        <v>30868</v>
      </c>
      <c r="C18063" s="7" t="s">
        <v>28576</v>
      </c>
      <c r="I18063" s="64"/>
      <c r="J18063" s="65"/>
      <c r="K18063" s="10"/>
      <c r="L18063" s="21">
        <v>2751.0017241379314</v>
      </c>
      <c r="M18063" s="68"/>
      <c r="N18063" s="4"/>
    </row>
    <row r="18064" spans="2:14">
      <c r="B18064" s="59" t="s">
        <v>30869</v>
      </c>
      <c r="C18064" s="7" t="s">
        <v>28576</v>
      </c>
      <c r="I18064" s="64"/>
      <c r="J18064" s="65"/>
      <c r="K18064" s="10"/>
      <c r="L18064" s="21">
        <v>2247.0827586206897</v>
      </c>
      <c r="M18064" s="68"/>
      <c r="N18064" s="4"/>
    </row>
    <row r="18065" spans="2:14">
      <c r="B18065" s="59" t="s">
        <v>30870</v>
      </c>
      <c r="C18065" s="7" t="s">
        <v>28633</v>
      </c>
      <c r="I18065" s="64"/>
      <c r="J18065" s="65"/>
      <c r="K18065" s="10"/>
      <c r="L18065" s="21">
        <v>1347.3362068965519</v>
      </c>
      <c r="M18065" s="68"/>
      <c r="N18065" s="4"/>
    </row>
    <row r="18066" spans="2:14">
      <c r="B18066" s="59" t="s">
        <v>30871</v>
      </c>
      <c r="C18066" s="7" t="s">
        <v>28633</v>
      </c>
      <c r="I18066" s="64"/>
      <c r="J18066" s="65"/>
      <c r="K18066" s="10"/>
      <c r="L18066" s="21">
        <v>1914.1816091954022</v>
      </c>
      <c r="M18066" s="68"/>
      <c r="N18066" s="4"/>
    </row>
    <row r="18067" spans="2:14">
      <c r="B18067" s="59" t="s">
        <v>38378</v>
      </c>
      <c r="C18067" s="7" t="s">
        <v>40561</v>
      </c>
      <c r="I18067" s="64"/>
      <c r="J18067" s="65"/>
      <c r="K18067" s="10"/>
      <c r="L18067" s="21">
        <v>14683.173563218392</v>
      </c>
      <c r="M18067" s="68"/>
      <c r="N18067" s="4"/>
    </row>
    <row r="18068" spans="2:14">
      <c r="B18068" s="59" t="s">
        <v>30873</v>
      </c>
      <c r="C18068" s="7" t="s">
        <v>30872</v>
      </c>
      <c r="I18068" s="64"/>
      <c r="J18068" s="65"/>
      <c r="K18068" s="10"/>
      <c r="L18068" s="21">
        <v>33421.550000000003</v>
      </c>
      <c r="M18068" s="68"/>
      <c r="N18068" s="4"/>
    </row>
    <row r="18069" spans="2:14">
      <c r="B18069" s="59" t="s">
        <v>30874</v>
      </c>
      <c r="C18069" s="7" t="s">
        <v>30875</v>
      </c>
      <c r="I18069" s="64"/>
      <c r="J18069" s="65"/>
      <c r="K18069" s="10"/>
      <c r="L18069" s="21">
        <v>18635.359770114945</v>
      </c>
      <c r="M18069" s="68"/>
      <c r="N18069" s="4"/>
    </row>
    <row r="18070" spans="2:14">
      <c r="B18070" s="59" t="s">
        <v>30876</v>
      </c>
      <c r="C18070" s="7" t="s">
        <v>30875</v>
      </c>
      <c r="I18070" s="64"/>
      <c r="J18070" s="65"/>
      <c r="K18070" s="10"/>
      <c r="L18070" s="21">
        <v>20448.047126436781</v>
      </c>
      <c r="M18070" s="68"/>
      <c r="N18070" s="4"/>
    </row>
    <row r="18071" spans="2:14">
      <c r="B18071" s="59" t="s">
        <v>30877</v>
      </c>
      <c r="C18071" s="7" t="s">
        <v>30878</v>
      </c>
      <c r="I18071" s="64"/>
      <c r="J18071" s="65"/>
      <c r="K18071" s="10"/>
      <c r="L18071" s="21">
        <v>18290.786781609197</v>
      </c>
      <c r="M18071" s="68"/>
      <c r="N18071" s="4"/>
    </row>
    <row r="18072" spans="2:14">
      <c r="B18072" s="59" t="s">
        <v>30879</v>
      </c>
      <c r="C18072" s="7" t="s">
        <v>30875</v>
      </c>
      <c r="I18072" s="64"/>
      <c r="J18072" s="65"/>
      <c r="K18072" s="10"/>
      <c r="L18072" s="21">
        <v>22081.089655172411</v>
      </c>
      <c r="M18072" s="68"/>
      <c r="N18072" s="4"/>
    </row>
    <row r="18073" spans="2:14">
      <c r="B18073" s="59" t="s">
        <v>30880</v>
      </c>
      <c r="C18073" s="7" t="s">
        <v>30875</v>
      </c>
      <c r="I18073" s="64"/>
      <c r="J18073" s="65"/>
      <c r="K18073" s="10"/>
      <c r="L18073" s="21">
        <v>23239.139080459769</v>
      </c>
      <c r="M18073" s="68"/>
      <c r="N18073" s="4"/>
    </row>
    <row r="18074" spans="2:14">
      <c r="B18074" s="59" t="s">
        <v>30882</v>
      </c>
      <c r="C18074" s="7" t="s">
        <v>30881</v>
      </c>
      <c r="I18074" s="64"/>
      <c r="J18074" s="65"/>
      <c r="K18074" s="10"/>
      <c r="L18074" s="21">
        <v>42200.295402298849</v>
      </c>
      <c r="M18074" s="68"/>
      <c r="N18074" s="4"/>
    </row>
    <row r="18075" spans="2:14">
      <c r="B18075" s="59" t="s">
        <v>30883</v>
      </c>
      <c r="C18075" s="7" t="s">
        <v>30875</v>
      </c>
      <c r="I18075" s="64"/>
      <c r="J18075" s="65"/>
      <c r="K18075" s="10"/>
      <c r="L18075" s="21">
        <v>25236.545977011498</v>
      </c>
      <c r="M18075" s="68"/>
      <c r="N18075" s="4"/>
    </row>
    <row r="18076" spans="2:14">
      <c r="B18076" s="59" t="s">
        <v>30884</v>
      </c>
      <c r="C18076" s="7" t="s">
        <v>30885</v>
      </c>
      <c r="I18076" s="64"/>
      <c r="J18076" s="65"/>
      <c r="K18076" s="10"/>
      <c r="L18076" s="21">
        <v>24204.349425287357</v>
      </c>
      <c r="M18076" s="68"/>
      <c r="N18076" s="4"/>
    </row>
    <row r="18077" spans="2:14">
      <c r="B18077" s="59" t="s">
        <v>30886</v>
      </c>
      <c r="C18077" s="7" t="s">
        <v>30875</v>
      </c>
      <c r="I18077" s="64"/>
      <c r="J18077" s="65"/>
      <c r="K18077" s="10"/>
      <c r="L18077" s="21">
        <v>25522.252298850573</v>
      </c>
      <c r="M18077" s="68"/>
      <c r="N18077" s="4"/>
    </row>
    <row r="18078" spans="2:14">
      <c r="B18078" s="59" t="s">
        <v>30888</v>
      </c>
      <c r="C18078" s="7" t="s">
        <v>30887</v>
      </c>
      <c r="I18078" s="64"/>
      <c r="J18078" s="65"/>
      <c r="K18078" s="10"/>
      <c r="L18078" s="21">
        <v>35007.397701149428</v>
      </c>
      <c r="M18078" s="68"/>
      <c r="N18078" s="4"/>
    </row>
    <row r="18079" spans="2:14">
      <c r="B18079" s="59" t="s">
        <v>30889</v>
      </c>
      <c r="C18079" s="7" t="s">
        <v>30878</v>
      </c>
      <c r="I18079" s="64"/>
      <c r="J18079" s="65"/>
      <c r="K18079" s="10"/>
      <c r="L18079" s="21">
        <v>16676.013218390803</v>
      </c>
      <c r="M18079" s="68"/>
      <c r="N18079" s="4"/>
    </row>
    <row r="18080" spans="2:14">
      <c r="B18080" s="59" t="s">
        <v>30890</v>
      </c>
      <c r="C18080" s="7" t="s">
        <v>30872</v>
      </c>
      <c r="I18080" s="64"/>
      <c r="J18080" s="65"/>
      <c r="K18080" s="10"/>
      <c r="L18080" s="21">
        <v>43624.259770114943</v>
      </c>
      <c r="M18080" s="68"/>
      <c r="N18080" s="4"/>
    </row>
    <row r="18081" spans="2:14">
      <c r="B18081" s="59" t="s">
        <v>30891</v>
      </c>
      <c r="C18081" s="7" t="s">
        <v>30887</v>
      </c>
      <c r="I18081" s="64"/>
      <c r="J18081" s="65"/>
      <c r="K18081" s="10"/>
      <c r="L18081" s="21">
        <v>43900.831609195404</v>
      </c>
      <c r="M18081" s="68"/>
      <c r="N18081" s="4"/>
    </row>
    <row r="18082" spans="2:14">
      <c r="B18082" s="59" t="s">
        <v>30892</v>
      </c>
      <c r="C18082" s="7" t="s">
        <v>30885</v>
      </c>
      <c r="I18082" s="64"/>
      <c r="J18082" s="65"/>
      <c r="K18082" s="10"/>
      <c r="L18082" s="21">
        <v>19393.014367816093</v>
      </c>
      <c r="M18082" s="68"/>
      <c r="N18082" s="4"/>
    </row>
    <row r="18083" spans="2:14">
      <c r="B18083" s="59" t="s">
        <v>30893</v>
      </c>
      <c r="C18083" s="7" t="s">
        <v>30875</v>
      </c>
      <c r="I18083" s="64"/>
      <c r="J18083" s="65"/>
      <c r="K18083" s="10"/>
      <c r="L18083" s="21">
        <v>17712.777011494254</v>
      </c>
      <c r="M18083" s="68"/>
      <c r="N18083" s="4"/>
    </row>
    <row r="18084" spans="2:14">
      <c r="B18084" s="59" t="s">
        <v>30894</v>
      </c>
      <c r="C18084" s="7" t="s">
        <v>30875</v>
      </c>
      <c r="I18084" s="64"/>
      <c r="J18084" s="65"/>
      <c r="K18084" s="10"/>
      <c r="L18084" s="21">
        <v>22042.521839080458</v>
      </c>
      <c r="M18084" s="68"/>
      <c r="N18084" s="4"/>
    </row>
    <row r="18085" spans="2:14">
      <c r="B18085" s="59" t="s">
        <v>30895</v>
      </c>
      <c r="C18085" s="7" t="s">
        <v>30896</v>
      </c>
      <c r="I18085" s="64"/>
      <c r="J18085" s="65"/>
      <c r="K18085" s="10"/>
      <c r="L18085" s="21">
        <v>16635.415517241378</v>
      </c>
      <c r="M18085" s="68"/>
      <c r="N18085" s="4"/>
    </row>
    <row r="18086" spans="2:14">
      <c r="B18086" s="59" t="s">
        <v>30897</v>
      </c>
      <c r="C18086" s="7" t="s">
        <v>30898</v>
      </c>
      <c r="I18086" s="64"/>
      <c r="J18086" s="65"/>
      <c r="K18086" s="10"/>
      <c r="L18086" s="21">
        <v>20342.493103448276</v>
      </c>
      <c r="M18086" s="68"/>
      <c r="N18086" s="4"/>
    </row>
    <row r="18087" spans="2:14">
      <c r="B18087" s="59" t="s">
        <v>30899</v>
      </c>
      <c r="C18087" s="7" t="s">
        <v>30900</v>
      </c>
      <c r="I18087" s="64"/>
      <c r="J18087" s="65"/>
      <c r="K18087" s="10"/>
      <c r="L18087" s="21">
        <v>53641.235057471262</v>
      </c>
      <c r="M18087" s="68"/>
      <c r="N18087" s="4"/>
    </row>
    <row r="18088" spans="2:14">
      <c r="B18088" s="59" t="s">
        <v>30901</v>
      </c>
      <c r="C18088" s="7" t="s">
        <v>30902</v>
      </c>
      <c r="I18088" s="64"/>
      <c r="J18088" s="65"/>
      <c r="K18088" s="10"/>
      <c r="L18088" s="21">
        <v>57432.045402298856</v>
      </c>
      <c r="M18088" s="68"/>
      <c r="N18088" s="4"/>
    </row>
    <row r="18089" spans="2:14">
      <c r="B18089" s="59" t="s">
        <v>30903</v>
      </c>
      <c r="C18089" s="7" t="s">
        <v>30904</v>
      </c>
      <c r="I18089" s="64"/>
      <c r="J18089" s="65"/>
      <c r="K18089" s="10"/>
      <c r="L18089" s="21">
        <v>54297.395402298847</v>
      </c>
      <c r="M18089" s="68"/>
      <c r="N18089" s="4"/>
    </row>
    <row r="18090" spans="2:14">
      <c r="B18090" s="59" t="s">
        <v>30905</v>
      </c>
      <c r="C18090" s="7" t="s">
        <v>30906</v>
      </c>
      <c r="I18090" s="64"/>
      <c r="J18090" s="65"/>
      <c r="K18090" s="10"/>
      <c r="L18090" s="21">
        <v>58221.67068965517</v>
      </c>
      <c r="M18090" s="68"/>
      <c r="N18090" s="4"/>
    </row>
    <row r="18091" spans="2:14">
      <c r="B18091" s="59" t="s">
        <v>30907</v>
      </c>
      <c r="C18091" s="7" t="s">
        <v>30902</v>
      </c>
      <c r="I18091" s="64"/>
      <c r="J18091" s="65"/>
      <c r="K18091" s="10"/>
      <c r="L18091" s="21">
        <v>61732.864367816088</v>
      </c>
      <c r="M18091" s="68"/>
      <c r="N18091" s="4"/>
    </row>
    <row r="18092" spans="2:14">
      <c r="B18092" s="59" t="s">
        <v>30908</v>
      </c>
      <c r="C18092" s="7" t="s">
        <v>30909</v>
      </c>
      <c r="I18092" s="64"/>
      <c r="J18092" s="65"/>
      <c r="K18092" s="10"/>
      <c r="L18092" s="21">
        <v>752.5798850574713</v>
      </c>
      <c r="M18092" s="68"/>
      <c r="N18092" s="4"/>
    </row>
    <row r="18093" spans="2:14">
      <c r="B18093" s="59" t="s">
        <v>30910</v>
      </c>
      <c r="C18093" s="7" t="s">
        <v>30911</v>
      </c>
      <c r="I18093" s="64"/>
      <c r="J18093" s="65"/>
      <c r="K18093" s="10"/>
      <c r="L18093" s="21">
        <v>2101.9459770114941</v>
      </c>
      <c r="M18093" s="68"/>
      <c r="N18093" s="4"/>
    </row>
    <row r="18094" spans="2:14">
      <c r="B18094" s="59" t="s">
        <v>30912</v>
      </c>
      <c r="C18094" s="7" t="s">
        <v>30913</v>
      </c>
      <c r="I18094" s="64"/>
      <c r="J18094" s="65"/>
      <c r="K18094" s="10"/>
      <c r="L18094" s="21">
        <v>2798.1965517241379</v>
      </c>
      <c r="M18094" s="68"/>
      <c r="N18094" s="4"/>
    </row>
    <row r="18095" spans="2:14">
      <c r="B18095" s="59" t="s">
        <v>30914</v>
      </c>
      <c r="C18095" s="7" t="s">
        <v>30915</v>
      </c>
      <c r="I18095" s="64"/>
      <c r="J18095" s="65"/>
      <c r="K18095" s="10"/>
      <c r="L18095" s="21">
        <v>1045.8982758620691</v>
      </c>
      <c r="M18095" s="68"/>
      <c r="N18095" s="4"/>
    </row>
    <row r="18096" spans="2:14">
      <c r="B18096" s="59" t="s">
        <v>30916</v>
      </c>
      <c r="C18096" s="7" t="s">
        <v>30917</v>
      </c>
      <c r="I18096" s="64"/>
      <c r="J18096" s="65"/>
      <c r="K18096" s="10"/>
      <c r="L18096" s="21">
        <v>1570.116091954023</v>
      </c>
      <c r="M18096" s="68"/>
      <c r="N18096" s="4"/>
    </row>
    <row r="18097" spans="2:14">
      <c r="B18097" s="59" t="s">
        <v>30918</v>
      </c>
      <c r="C18097" s="7" t="s">
        <v>30919</v>
      </c>
      <c r="I18097" s="64"/>
      <c r="J18097" s="65"/>
      <c r="K18097" s="10"/>
      <c r="L18097" s="21">
        <v>758.16206896551728</v>
      </c>
      <c r="M18097" s="68"/>
      <c r="N18097" s="4"/>
    </row>
    <row r="18098" spans="2:14">
      <c r="B18098" s="59" t="s">
        <v>30920</v>
      </c>
      <c r="C18098" s="7" t="s">
        <v>30921</v>
      </c>
      <c r="I18098" s="64"/>
      <c r="J18098" s="65"/>
      <c r="K18098" s="10"/>
      <c r="L18098" s="21">
        <v>1264.1109195402298</v>
      </c>
      <c r="M18098" s="68"/>
      <c r="N18098" s="4"/>
    </row>
    <row r="18099" spans="2:14">
      <c r="B18099" s="59" t="s">
        <v>38379</v>
      </c>
      <c r="C18099" s="7" t="s">
        <v>40562</v>
      </c>
      <c r="I18099" s="64"/>
      <c r="J18099" s="65"/>
      <c r="K18099" s="10"/>
      <c r="L18099" s="21">
        <v>15456.559770114944</v>
      </c>
      <c r="M18099" s="68"/>
      <c r="N18099" s="4"/>
    </row>
    <row r="18100" spans="2:14">
      <c r="B18100" s="59" t="s">
        <v>30922</v>
      </c>
      <c r="C18100" s="7" t="s">
        <v>30923</v>
      </c>
      <c r="I18100" s="64"/>
      <c r="J18100" s="65"/>
      <c r="K18100" s="10"/>
      <c r="L18100" s="21">
        <v>22411.453448275865</v>
      </c>
      <c r="M18100" s="68"/>
      <c r="N18100" s="4"/>
    </row>
    <row r="18101" spans="2:14">
      <c r="B18101" s="59" t="s">
        <v>30924</v>
      </c>
      <c r="C18101" s="7" t="s">
        <v>30925</v>
      </c>
      <c r="I18101" s="64"/>
      <c r="J18101" s="65"/>
      <c r="K18101" s="10"/>
      <c r="L18101" s="21">
        <v>20252.163218390808</v>
      </c>
      <c r="M18101" s="68"/>
      <c r="N18101" s="4"/>
    </row>
    <row r="18102" spans="2:14">
      <c r="B18102" s="59" t="s">
        <v>30926</v>
      </c>
      <c r="C18102" s="7" t="s">
        <v>30923</v>
      </c>
      <c r="I18102" s="64"/>
      <c r="J18102" s="65"/>
      <c r="K18102" s="10"/>
      <c r="L18102" s="21">
        <v>20510.973563218391</v>
      </c>
      <c r="M18102" s="68"/>
      <c r="N18102" s="4"/>
    </row>
    <row r="18103" spans="2:14">
      <c r="B18103" s="59" t="s">
        <v>30927</v>
      </c>
      <c r="C18103" s="7" t="s">
        <v>30925</v>
      </c>
      <c r="I18103" s="64"/>
      <c r="J18103" s="65"/>
      <c r="K18103" s="10"/>
      <c r="L18103" s="21">
        <v>28273.254022988505</v>
      </c>
      <c r="M18103" s="68"/>
      <c r="N18103" s="4"/>
    </row>
    <row r="18104" spans="2:14">
      <c r="B18104" s="59" t="s">
        <v>30929</v>
      </c>
      <c r="C18104" s="7" t="s">
        <v>30928</v>
      </c>
      <c r="I18104" s="64"/>
      <c r="J18104" s="65"/>
      <c r="K18104" s="10"/>
      <c r="L18104" s="21">
        <v>37135.224712643678</v>
      </c>
      <c r="M18104" s="68"/>
      <c r="N18104" s="4"/>
    </row>
    <row r="18105" spans="2:14">
      <c r="B18105" s="59" t="s">
        <v>30930</v>
      </c>
      <c r="C18105" s="7" t="s">
        <v>30931</v>
      </c>
      <c r="I18105" s="64"/>
      <c r="J18105" s="65"/>
      <c r="K18105" s="10"/>
      <c r="L18105" s="21">
        <v>20493.212068965517</v>
      </c>
      <c r="M18105" s="68"/>
      <c r="N18105" s="4"/>
    </row>
    <row r="18106" spans="2:14">
      <c r="B18106" s="59" t="s">
        <v>30932</v>
      </c>
      <c r="C18106" s="7" t="s">
        <v>30931</v>
      </c>
      <c r="I18106" s="64"/>
      <c r="J18106" s="65"/>
      <c r="K18106" s="10"/>
      <c r="L18106" s="21">
        <v>23129.017816091957</v>
      </c>
      <c r="M18106" s="68"/>
      <c r="N18106" s="4"/>
    </row>
    <row r="18107" spans="2:14">
      <c r="B18107" s="59" t="s">
        <v>30933</v>
      </c>
      <c r="C18107" s="7" t="s">
        <v>30934</v>
      </c>
      <c r="I18107" s="64"/>
      <c r="J18107" s="65"/>
      <c r="K18107" s="10"/>
      <c r="L18107" s="21">
        <v>23250.810919540228</v>
      </c>
      <c r="M18107" s="68"/>
      <c r="N18107" s="4"/>
    </row>
    <row r="18108" spans="2:14">
      <c r="B18108" s="59" t="s">
        <v>30935</v>
      </c>
      <c r="C18108" s="7" t="s">
        <v>30931</v>
      </c>
      <c r="I18108" s="64"/>
      <c r="J18108" s="65"/>
      <c r="K18108" s="10"/>
      <c r="L18108" s="21">
        <v>25670.941379310345</v>
      </c>
      <c r="M18108" s="68"/>
      <c r="N18108" s="4"/>
    </row>
    <row r="18109" spans="2:14">
      <c r="B18109" s="59" t="s">
        <v>30936</v>
      </c>
      <c r="C18109" s="7" t="s">
        <v>30931</v>
      </c>
      <c r="I18109" s="64"/>
      <c r="J18109" s="65"/>
      <c r="K18109" s="10"/>
      <c r="L18109" s="21">
        <v>26792.960344827588</v>
      </c>
      <c r="M18109" s="68"/>
      <c r="N18109" s="4"/>
    </row>
    <row r="18110" spans="2:14">
      <c r="B18110" s="59" t="s">
        <v>30937</v>
      </c>
      <c r="C18110" s="7" t="s">
        <v>30928</v>
      </c>
      <c r="I18110" s="64"/>
      <c r="J18110" s="65"/>
      <c r="K18110" s="10"/>
      <c r="L18110" s="21">
        <v>44267.225862068968</v>
      </c>
      <c r="M18110" s="68"/>
      <c r="N18110" s="4"/>
    </row>
    <row r="18111" spans="2:14">
      <c r="B18111" s="59" t="s">
        <v>30938</v>
      </c>
      <c r="C18111" s="7" t="s">
        <v>30931</v>
      </c>
      <c r="I18111" s="64"/>
      <c r="J18111" s="65"/>
      <c r="K18111" s="10"/>
      <c r="L18111" s="21">
        <v>29314.585057471264</v>
      </c>
      <c r="M18111" s="68"/>
      <c r="N18111" s="4"/>
    </row>
    <row r="18112" spans="2:14">
      <c r="B18112" s="59" t="s">
        <v>30939</v>
      </c>
      <c r="C18112" s="7" t="s">
        <v>30940</v>
      </c>
      <c r="I18112" s="64"/>
      <c r="J18112" s="65"/>
      <c r="K18112" s="10"/>
      <c r="L18112" s="21">
        <v>28745.709770114943</v>
      </c>
      <c r="M18112" s="68"/>
      <c r="N18112" s="4"/>
    </row>
    <row r="18113" spans="2:14">
      <c r="B18113" s="59" t="s">
        <v>30941</v>
      </c>
      <c r="C18113" s="7" t="s">
        <v>30931</v>
      </c>
      <c r="I18113" s="64"/>
      <c r="J18113" s="65"/>
      <c r="K18113" s="10"/>
      <c r="L18113" s="21">
        <v>29885.997701149423</v>
      </c>
      <c r="M18113" s="68"/>
      <c r="N18113" s="4"/>
    </row>
    <row r="18114" spans="2:14">
      <c r="B18114" s="59" t="s">
        <v>30942</v>
      </c>
      <c r="C18114" s="7" t="s">
        <v>30928</v>
      </c>
      <c r="I18114" s="64"/>
      <c r="J18114" s="65"/>
      <c r="K18114" s="10"/>
      <c r="L18114" s="21">
        <v>35616.870689655174</v>
      </c>
      <c r="M18114" s="68"/>
      <c r="N18114" s="4"/>
    </row>
    <row r="18115" spans="2:14">
      <c r="B18115" s="59" t="s">
        <v>30943</v>
      </c>
      <c r="C18115" s="7" t="s">
        <v>30931</v>
      </c>
      <c r="I18115" s="64"/>
      <c r="J18115" s="65"/>
      <c r="K18115" s="10"/>
      <c r="L18115" s="21">
        <v>19231.131034482758</v>
      </c>
      <c r="M18115" s="68"/>
      <c r="N18115" s="4"/>
    </row>
    <row r="18116" spans="2:14">
      <c r="B18116" s="59" t="s">
        <v>30944</v>
      </c>
      <c r="C18116" s="7" t="s">
        <v>30928</v>
      </c>
      <c r="I18116" s="64"/>
      <c r="J18116" s="65"/>
      <c r="K18116" s="10"/>
      <c r="L18116" s="21">
        <v>44323.555172413799</v>
      </c>
      <c r="M18116" s="68"/>
      <c r="N18116" s="4"/>
    </row>
    <row r="18117" spans="2:14">
      <c r="B18117" s="59" t="s">
        <v>30945</v>
      </c>
      <c r="C18117" s="7" t="s">
        <v>30928</v>
      </c>
      <c r="I18117" s="64"/>
      <c r="J18117" s="65"/>
      <c r="K18117" s="10"/>
      <c r="L18117" s="21">
        <v>44896.997701149427</v>
      </c>
      <c r="M18117" s="68"/>
      <c r="N18117" s="4"/>
    </row>
    <row r="18118" spans="2:14">
      <c r="B18118" s="59" t="s">
        <v>30946</v>
      </c>
      <c r="C18118" s="7" t="s">
        <v>30931</v>
      </c>
      <c r="I18118" s="64"/>
      <c r="J18118" s="65"/>
      <c r="K18118" s="10"/>
      <c r="L18118" s="21">
        <v>22524.112068965518</v>
      </c>
      <c r="M18118" s="68"/>
      <c r="N18118" s="4"/>
    </row>
    <row r="18119" spans="2:14">
      <c r="B18119" s="59" t="s">
        <v>30947</v>
      </c>
      <c r="C18119" s="7" t="s">
        <v>30948</v>
      </c>
      <c r="I18119" s="64"/>
      <c r="J18119" s="65"/>
      <c r="K18119" s="10"/>
      <c r="L18119" s="21">
        <v>17719.881609195403</v>
      </c>
      <c r="M18119" s="68"/>
      <c r="N18119" s="4"/>
    </row>
    <row r="18120" spans="2:14">
      <c r="B18120" s="59" t="s">
        <v>30949</v>
      </c>
      <c r="C18120" s="7" t="s">
        <v>30931</v>
      </c>
      <c r="I18120" s="64"/>
      <c r="J18120" s="65"/>
      <c r="K18120" s="10"/>
      <c r="L18120" s="21">
        <v>19435.641954022987</v>
      </c>
      <c r="M18120" s="68"/>
      <c r="N18120" s="4"/>
    </row>
    <row r="18121" spans="2:14">
      <c r="B18121" s="59" t="s">
        <v>30950</v>
      </c>
      <c r="C18121" s="7" t="s">
        <v>30931</v>
      </c>
      <c r="I18121" s="64"/>
      <c r="J18121" s="65"/>
      <c r="K18121" s="10"/>
      <c r="L18121" s="21">
        <v>16061.972988505746</v>
      </c>
      <c r="M18121" s="68"/>
      <c r="N18121" s="4"/>
    </row>
    <row r="18122" spans="2:14">
      <c r="B18122" s="59" t="s">
        <v>30951</v>
      </c>
      <c r="C18122" s="7" t="s">
        <v>30931</v>
      </c>
      <c r="I18122" s="64"/>
      <c r="J18122" s="65"/>
      <c r="K18122" s="10"/>
      <c r="L18122" s="21">
        <v>17922.36264367816</v>
      </c>
      <c r="M18122" s="68"/>
      <c r="N18122" s="4"/>
    </row>
    <row r="18123" spans="2:14">
      <c r="B18123" s="59" t="s">
        <v>30952</v>
      </c>
      <c r="C18123" s="7" t="s">
        <v>30931</v>
      </c>
      <c r="I18123" s="64"/>
      <c r="J18123" s="65"/>
      <c r="K18123" s="10"/>
      <c r="L18123" s="21">
        <v>20295.298275862071</v>
      </c>
      <c r="M18123" s="68"/>
      <c r="N18123" s="4"/>
    </row>
    <row r="18124" spans="2:14">
      <c r="B18124" s="59" t="s">
        <v>30953</v>
      </c>
      <c r="C18124" s="7" t="s">
        <v>30931</v>
      </c>
      <c r="I18124" s="64"/>
      <c r="J18124" s="65"/>
      <c r="K18124" s="10"/>
      <c r="L18124" s="21">
        <v>20700.767816091957</v>
      </c>
      <c r="M18124" s="68"/>
      <c r="N18124" s="4"/>
    </row>
    <row r="18125" spans="2:14">
      <c r="B18125" s="59" t="s">
        <v>30954</v>
      </c>
      <c r="C18125" s="7" t="s">
        <v>30955</v>
      </c>
      <c r="I18125" s="64"/>
      <c r="J18125" s="65"/>
      <c r="K18125" s="10"/>
      <c r="L18125" s="21">
        <v>16365.440804597702</v>
      </c>
      <c r="M18125" s="68"/>
      <c r="N18125" s="4"/>
    </row>
    <row r="18126" spans="2:14">
      <c r="B18126" s="59" t="s">
        <v>30956</v>
      </c>
      <c r="C18126" s="7" t="s">
        <v>30957</v>
      </c>
      <c r="I18126" s="64"/>
      <c r="J18126" s="65"/>
      <c r="K18126" s="10"/>
      <c r="L18126" s="21">
        <v>16541.025862068967</v>
      </c>
      <c r="M18126" s="68"/>
      <c r="N18126" s="4"/>
    </row>
    <row r="18127" spans="2:14">
      <c r="B18127" s="59" t="s">
        <v>30958</v>
      </c>
      <c r="C18127" s="7" t="s">
        <v>30959</v>
      </c>
      <c r="I18127" s="64"/>
      <c r="J18127" s="65"/>
      <c r="K18127" s="10"/>
      <c r="L18127" s="21">
        <v>67134.38850574712</v>
      </c>
      <c r="M18127" s="68"/>
      <c r="N18127" s="4"/>
    </row>
    <row r="18128" spans="2:14">
      <c r="B18128" s="59" t="s">
        <v>30960</v>
      </c>
      <c r="C18128" s="7" t="s">
        <v>30961</v>
      </c>
      <c r="I18128" s="64"/>
      <c r="J18128" s="65"/>
      <c r="K18128" s="10"/>
      <c r="L18128" s="21">
        <v>72191.847126436784</v>
      </c>
      <c r="M18128" s="68"/>
      <c r="N18128" s="4"/>
    </row>
    <row r="18129" spans="2:14">
      <c r="B18129" s="59" t="s">
        <v>30962</v>
      </c>
      <c r="C18129" s="7" t="s">
        <v>30963</v>
      </c>
      <c r="I18129" s="64"/>
      <c r="J18129" s="65"/>
      <c r="K18129" s="10"/>
      <c r="L18129" s="21">
        <v>70361.39827586207</v>
      </c>
      <c r="M18129" s="68"/>
      <c r="N18129" s="4"/>
    </row>
    <row r="18130" spans="2:14">
      <c r="B18130" s="59" t="s">
        <v>30964</v>
      </c>
      <c r="C18130" s="7" t="s">
        <v>30965</v>
      </c>
      <c r="I18130" s="64"/>
      <c r="J18130" s="65"/>
      <c r="K18130" s="10"/>
      <c r="L18130" s="21">
        <v>69157.676436781607</v>
      </c>
      <c r="M18130" s="68"/>
      <c r="N18130" s="4"/>
    </row>
    <row r="18131" spans="2:14">
      <c r="B18131" s="59" t="s">
        <v>30966</v>
      </c>
      <c r="C18131" s="7" t="s">
        <v>30961</v>
      </c>
      <c r="I18131" s="64"/>
      <c r="J18131" s="65"/>
      <c r="K18131" s="10"/>
      <c r="L18131" s="21">
        <v>82315.391379310342</v>
      </c>
      <c r="M18131" s="68"/>
      <c r="N18131" s="4"/>
    </row>
    <row r="18132" spans="2:14">
      <c r="B18132" s="59" t="s">
        <v>30967</v>
      </c>
      <c r="C18132" s="7" t="s">
        <v>30968</v>
      </c>
      <c r="I18132" s="64"/>
      <c r="J18132" s="65"/>
      <c r="K18132" s="10"/>
      <c r="L18132" s="21">
        <v>888.58218390804598</v>
      </c>
      <c r="M18132" s="68"/>
      <c r="N18132" s="4"/>
    </row>
    <row r="18133" spans="2:14">
      <c r="B18133" s="59" t="s">
        <v>30969</v>
      </c>
      <c r="C18133" s="7" t="s">
        <v>30970</v>
      </c>
      <c r="I18133" s="64"/>
      <c r="J18133" s="65"/>
      <c r="K18133" s="10"/>
      <c r="L18133" s="21">
        <v>2160.3051724137931</v>
      </c>
      <c r="M18133" s="68"/>
      <c r="N18133" s="4"/>
    </row>
    <row r="18134" spans="2:14">
      <c r="B18134" s="59" t="s">
        <v>30971</v>
      </c>
      <c r="C18134" s="7" t="s">
        <v>30972</v>
      </c>
      <c r="I18134" s="64"/>
      <c r="J18134" s="65"/>
      <c r="K18134" s="10"/>
      <c r="L18134" s="21">
        <v>2485.5942528735632</v>
      </c>
      <c r="M18134" s="68"/>
      <c r="N18134" s="4"/>
    </row>
    <row r="18135" spans="2:14">
      <c r="B18135" s="59" t="s">
        <v>30973</v>
      </c>
      <c r="C18135" s="7" t="s">
        <v>30974</v>
      </c>
      <c r="I18135" s="64"/>
      <c r="J18135" s="65"/>
      <c r="K18135" s="10"/>
      <c r="L18135" s="21">
        <v>1104.7649425287357</v>
      </c>
      <c r="M18135" s="68"/>
      <c r="N18135" s="4"/>
    </row>
    <row r="18136" spans="2:14">
      <c r="B18136" s="59" t="s">
        <v>30975</v>
      </c>
      <c r="C18136" s="7" t="s">
        <v>30976</v>
      </c>
      <c r="I18136" s="64"/>
      <c r="J18136" s="65"/>
      <c r="K18136" s="10"/>
      <c r="L18136" s="21">
        <v>1624.4155172413793</v>
      </c>
      <c r="M18136" s="68"/>
      <c r="N18136" s="4"/>
    </row>
    <row r="18137" spans="2:14">
      <c r="B18137" s="59" t="s">
        <v>30977</v>
      </c>
      <c r="C18137" s="7" t="s">
        <v>30978</v>
      </c>
      <c r="I18137" s="64"/>
      <c r="J18137" s="65"/>
      <c r="K18137" s="10"/>
      <c r="L18137" s="21">
        <v>2141.5287356321842</v>
      </c>
      <c r="M18137" s="68"/>
      <c r="N18137" s="4"/>
    </row>
    <row r="18138" spans="2:14">
      <c r="B18138" s="59" t="s">
        <v>30979</v>
      </c>
      <c r="C18138" s="7" t="s">
        <v>30980</v>
      </c>
      <c r="I18138" s="64"/>
      <c r="J18138" s="65"/>
      <c r="K18138" s="10"/>
      <c r="L18138" s="21">
        <v>801.80459770114953</v>
      </c>
      <c r="M18138" s="68"/>
      <c r="N18138" s="4"/>
    </row>
    <row r="18139" spans="2:14">
      <c r="B18139" s="59" t="s">
        <v>30981</v>
      </c>
      <c r="C18139" s="7" t="s">
        <v>30982</v>
      </c>
      <c r="I18139" s="64"/>
      <c r="J18139" s="65"/>
      <c r="K18139" s="10"/>
      <c r="L18139" s="21">
        <v>1224.0206896551724</v>
      </c>
      <c r="M18139" s="68"/>
      <c r="N18139" s="4"/>
    </row>
    <row r="18140" spans="2:14">
      <c r="B18140" s="59" t="s">
        <v>38380</v>
      </c>
      <c r="C18140" s="7" t="s">
        <v>40563</v>
      </c>
      <c r="I18140" s="64"/>
      <c r="J18140" s="65"/>
      <c r="K18140" s="10"/>
      <c r="L18140" s="21">
        <v>6346.9431034482759</v>
      </c>
      <c r="M18140" s="68"/>
      <c r="N18140" s="4"/>
    </row>
    <row r="18141" spans="2:14">
      <c r="B18141" s="59" t="s">
        <v>30984</v>
      </c>
      <c r="C18141" s="7" t="s">
        <v>30983</v>
      </c>
      <c r="I18141" s="64"/>
      <c r="J18141" s="65"/>
      <c r="K18141" s="10"/>
      <c r="L18141" s="21">
        <v>44984.79022988506</v>
      </c>
      <c r="M18141" s="68"/>
      <c r="N18141" s="4"/>
    </row>
    <row r="18142" spans="2:14">
      <c r="B18142" s="59" t="s">
        <v>30985</v>
      </c>
      <c r="C18142" s="7" t="s">
        <v>30986</v>
      </c>
      <c r="I18142" s="64"/>
      <c r="J18142" s="65"/>
      <c r="K18142" s="10"/>
      <c r="L18142" s="21">
        <v>20299.358045977013</v>
      </c>
      <c r="M18142" s="68"/>
      <c r="N18142" s="4"/>
    </row>
    <row r="18143" spans="2:14">
      <c r="B18143" s="59" t="s">
        <v>30987</v>
      </c>
      <c r="C18143" s="7" t="s">
        <v>30986</v>
      </c>
      <c r="I18143" s="64"/>
      <c r="J18143" s="65"/>
      <c r="K18143" s="10"/>
      <c r="L18143" s="21">
        <v>24368.262643678161</v>
      </c>
      <c r="M18143" s="68"/>
      <c r="N18143" s="4"/>
    </row>
    <row r="18144" spans="2:14">
      <c r="B18144" s="59" t="s">
        <v>30988</v>
      </c>
      <c r="C18144" s="7" t="s">
        <v>30989</v>
      </c>
      <c r="I18144" s="64"/>
      <c r="J18144" s="65"/>
      <c r="K18144" s="10"/>
      <c r="L18144" s="21">
        <v>26874.155747126439</v>
      </c>
      <c r="M18144" s="68"/>
      <c r="N18144" s="4"/>
    </row>
    <row r="18145" spans="2:14">
      <c r="B18145" s="59" t="s">
        <v>30990</v>
      </c>
      <c r="C18145" s="7" t="s">
        <v>30986</v>
      </c>
      <c r="I18145" s="64"/>
      <c r="J18145" s="65"/>
      <c r="K18145" s="10"/>
      <c r="L18145" s="21">
        <v>29173.000574712645</v>
      </c>
      <c r="M18145" s="68"/>
      <c r="N18145" s="4"/>
    </row>
    <row r="18146" spans="2:14">
      <c r="B18146" s="59" t="s">
        <v>30991</v>
      </c>
      <c r="C18146" s="7" t="s">
        <v>30986</v>
      </c>
      <c r="I18146" s="64"/>
      <c r="J18146" s="65"/>
      <c r="K18146" s="10"/>
      <c r="L18146" s="21">
        <v>30616.756321839082</v>
      </c>
      <c r="M18146" s="68"/>
      <c r="N18146" s="4"/>
    </row>
    <row r="18147" spans="2:14">
      <c r="B18147" s="59" t="s">
        <v>30992</v>
      </c>
      <c r="C18147" s="7" t="s">
        <v>30983</v>
      </c>
      <c r="I18147" s="64"/>
      <c r="J18147" s="65"/>
      <c r="K18147" s="10"/>
      <c r="L18147" s="21">
        <v>50684.707471264373</v>
      </c>
      <c r="M18147" s="68"/>
      <c r="N18147" s="4"/>
    </row>
    <row r="18148" spans="2:14">
      <c r="B18148" s="59" t="s">
        <v>30993</v>
      </c>
      <c r="C18148" s="7" t="s">
        <v>30986</v>
      </c>
      <c r="I18148" s="64"/>
      <c r="J18148" s="65"/>
      <c r="K18148" s="10"/>
      <c r="L18148" s="21">
        <v>33799.616091954027</v>
      </c>
      <c r="M18148" s="68"/>
      <c r="N18148" s="4"/>
    </row>
    <row r="18149" spans="2:14">
      <c r="B18149" s="59" t="s">
        <v>30994</v>
      </c>
      <c r="C18149" s="7" t="s">
        <v>30989</v>
      </c>
      <c r="I18149" s="64"/>
      <c r="J18149" s="65"/>
      <c r="K18149" s="10"/>
      <c r="L18149" s="21">
        <v>33756.988505747126</v>
      </c>
      <c r="M18149" s="68"/>
      <c r="N18149" s="4"/>
    </row>
    <row r="18150" spans="2:14">
      <c r="B18150" s="59" t="s">
        <v>30995</v>
      </c>
      <c r="C18150" s="7" t="s">
        <v>30986</v>
      </c>
      <c r="I18150" s="64"/>
      <c r="J18150" s="65"/>
      <c r="K18150" s="10"/>
      <c r="L18150" s="21">
        <v>34080.755172413796</v>
      </c>
      <c r="M18150" s="68"/>
      <c r="N18150" s="4"/>
    </row>
    <row r="18151" spans="2:14">
      <c r="B18151" s="59" t="s">
        <v>38381</v>
      </c>
      <c r="C18151" s="7" t="s">
        <v>40564</v>
      </c>
      <c r="I18151" s="64"/>
      <c r="J18151" s="65"/>
      <c r="K18151" s="10"/>
      <c r="L18151" s="21">
        <v>14516.722988505748</v>
      </c>
      <c r="M18151" s="68"/>
      <c r="N18151" s="4"/>
    </row>
    <row r="18152" spans="2:14">
      <c r="B18152" s="59" t="s">
        <v>30996</v>
      </c>
      <c r="C18152" s="7" t="s">
        <v>30983</v>
      </c>
      <c r="I18152" s="64"/>
      <c r="J18152" s="65"/>
      <c r="K18152" s="10"/>
      <c r="L18152" s="21">
        <v>39139.228735632183</v>
      </c>
      <c r="M18152" s="68"/>
      <c r="N18152" s="4"/>
    </row>
    <row r="18153" spans="2:14">
      <c r="B18153" s="59" t="s">
        <v>30997</v>
      </c>
      <c r="C18153" s="7" t="s">
        <v>30986</v>
      </c>
      <c r="I18153" s="64"/>
      <c r="J18153" s="65"/>
      <c r="K18153" s="10"/>
      <c r="L18153" s="21">
        <v>21437.616091954023</v>
      </c>
      <c r="M18153" s="68"/>
      <c r="N18153" s="4"/>
    </row>
    <row r="18154" spans="2:14">
      <c r="B18154" s="59" t="s">
        <v>30998</v>
      </c>
      <c r="C18154" s="7" t="s">
        <v>30999</v>
      </c>
      <c r="I18154" s="64"/>
      <c r="J18154" s="65"/>
      <c r="K18154" s="10"/>
      <c r="L18154" s="21">
        <v>48703.032183908042</v>
      </c>
      <c r="M18154" s="68"/>
      <c r="N18154" s="4"/>
    </row>
    <row r="18155" spans="2:14">
      <c r="B18155" s="59" t="s">
        <v>31000</v>
      </c>
      <c r="C18155" s="7" t="s">
        <v>30999</v>
      </c>
      <c r="I18155" s="64"/>
      <c r="J18155" s="65"/>
      <c r="K18155" s="10"/>
      <c r="L18155" s="21">
        <v>49885.947701149424</v>
      </c>
      <c r="M18155" s="68"/>
      <c r="N18155" s="4"/>
    </row>
    <row r="18156" spans="2:14">
      <c r="B18156" s="59" t="s">
        <v>31001</v>
      </c>
      <c r="C18156" s="7" t="s">
        <v>30986</v>
      </c>
      <c r="I18156" s="64"/>
      <c r="J18156" s="65"/>
      <c r="K18156" s="10"/>
      <c r="L18156" s="21">
        <v>24977.735632183911</v>
      </c>
      <c r="M18156" s="68"/>
      <c r="N18156" s="4"/>
    </row>
    <row r="18157" spans="2:14">
      <c r="B18157" s="59" t="s">
        <v>31002</v>
      </c>
      <c r="C18157" s="7" t="s">
        <v>30986</v>
      </c>
      <c r="I18157" s="64"/>
      <c r="J18157" s="65"/>
      <c r="K18157" s="10"/>
      <c r="L18157" s="21">
        <v>18979.42528735632</v>
      </c>
      <c r="M18157" s="68"/>
      <c r="N18157" s="4"/>
    </row>
    <row r="18158" spans="2:14">
      <c r="B18158" s="59" t="s">
        <v>31003</v>
      </c>
      <c r="C18158" s="7" t="s">
        <v>30986</v>
      </c>
      <c r="I18158" s="64"/>
      <c r="J18158" s="65"/>
      <c r="K18158" s="10"/>
      <c r="L18158" s="21">
        <v>16228.42356321839</v>
      </c>
      <c r="M18158" s="68"/>
      <c r="N18158" s="4"/>
    </row>
    <row r="18159" spans="2:14">
      <c r="B18159" s="59" t="s">
        <v>31004</v>
      </c>
      <c r="C18159" s="7" t="s">
        <v>30986</v>
      </c>
      <c r="I18159" s="64"/>
      <c r="J18159" s="65"/>
      <c r="K18159" s="10"/>
      <c r="L18159" s="21">
        <v>17292.590804597701</v>
      </c>
      <c r="M18159" s="68"/>
      <c r="N18159" s="4"/>
    </row>
    <row r="18160" spans="2:14">
      <c r="B18160" s="59" t="s">
        <v>31005</v>
      </c>
      <c r="C18160" s="7" t="s">
        <v>30986</v>
      </c>
      <c r="I18160" s="64"/>
      <c r="J18160" s="65"/>
      <c r="K18160" s="10"/>
      <c r="L18160" s="21">
        <v>24673.252873563219</v>
      </c>
      <c r="M18160" s="68"/>
      <c r="N18160" s="4"/>
    </row>
    <row r="18161" spans="2:14">
      <c r="B18161" s="59" t="s">
        <v>31006</v>
      </c>
      <c r="C18161" s="7" t="s">
        <v>30986</v>
      </c>
      <c r="I18161" s="64"/>
      <c r="J18161" s="65"/>
      <c r="K18161" s="10"/>
      <c r="L18161" s="21">
        <v>21097.102873563221</v>
      </c>
      <c r="M18161" s="68"/>
      <c r="N18161" s="4"/>
    </row>
    <row r="18162" spans="2:14">
      <c r="B18162" s="59" t="s">
        <v>31007</v>
      </c>
      <c r="C18162" s="7" t="s">
        <v>30986</v>
      </c>
      <c r="I18162" s="64"/>
      <c r="J18162" s="65"/>
      <c r="K18162" s="10"/>
      <c r="L18162" s="21">
        <v>22479.962068965517</v>
      </c>
      <c r="M18162" s="68"/>
      <c r="N18162" s="4"/>
    </row>
    <row r="18163" spans="2:14">
      <c r="B18163" s="59" t="s">
        <v>31008</v>
      </c>
      <c r="C18163" s="7" t="s">
        <v>31009</v>
      </c>
      <c r="I18163" s="64"/>
      <c r="J18163" s="65"/>
      <c r="K18163" s="10"/>
      <c r="L18163" s="21">
        <v>18185.232758620688</v>
      </c>
      <c r="M18163" s="68"/>
      <c r="N18163" s="4"/>
    </row>
    <row r="18164" spans="2:14">
      <c r="B18164" s="59" t="s">
        <v>31010</v>
      </c>
      <c r="C18164" s="7" t="s">
        <v>31011</v>
      </c>
      <c r="I18164" s="64"/>
      <c r="J18164" s="65"/>
      <c r="K18164" s="10"/>
      <c r="L18164" s="21">
        <v>23641.056321839082</v>
      </c>
      <c r="M18164" s="68"/>
      <c r="N18164" s="4"/>
    </row>
    <row r="18165" spans="2:14">
      <c r="B18165" s="59" t="s">
        <v>31012</v>
      </c>
      <c r="C18165" s="7" t="s">
        <v>31013</v>
      </c>
      <c r="I18165" s="64"/>
      <c r="J18165" s="65"/>
      <c r="K18165" s="10"/>
      <c r="L18165" s="21">
        <v>67664.188505747123</v>
      </c>
      <c r="M18165" s="68"/>
      <c r="N18165" s="4"/>
    </row>
    <row r="18166" spans="2:14">
      <c r="B18166" s="59" t="s">
        <v>31014</v>
      </c>
      <c r="C18166" s="7" t="s">
        <v>31015</v>
      </c>
      <c r="I18166" s="64"/>
      <c r="J18166" s="65"/>
      <c r="K18166" s="10"/>
      <c r="L18166" s="21">
        <v>71894.97643678161</v>
      </c>
      <c r="M18166" s="68"/>
      <c r="N18166" s="4"/>
    </row>
    <row r="18167" spans="2:14">
      <c r="B18167" s="59" t="s">
        <v>31016</v>
      </c>
      <c r="C18167" s="7" t="s">
        <v>31017</v>
      </c>
      <c r="I18167" s="64"/>
      <c r="J18167" s="65"/>
      <c r="K18167" s="10"/>
      <c r="L18167" s="21">
        <v>68238.138505747134</v>
      </c>
      <c r="M18167" s="68"/>
      <c r="N18167" s="4"/>
    </row>
    <row r="18168" spans="2:14">
      <c r="B18168" s="59" t="s">
        <v>31018</v>
      </c>
      <c r="C18168" s="7" t="s">
        <v>31019</v>
      </c>
      <c r="I18168" s="64"/>
      <c r="J18168" s="65"/>
      <c r="K18168" s="10"/>
      <c r="L18168" s="21">
        <v>71667.629310344826</v>
      </c>
      <c r="M18168" s="68"/>
      <c r="N18168" s="4"/>
    </row>
    <row r="18169" spans="2:14">
      <c r="B18169" s="59" t="s">
        <v>31020</v>
      </c>
      <c r="C18169" s="7" t="s">
        <v>31015</v>
      </c>
      <c r="I18169" s="64"/>
      <c r="J18169" s="65"/>
      <c r="K18169" s="10"/>
      <c r="L18169" s="21">
        <v>72720.124712643679</v>
      </c>
      <c r="M18169" s="68"/>
      <c r="N18169" s="4"/>
    </row>
    <row r="18170" spans="2:14">
      <c r="B18170" s="59" t="s">
        <v>31021</v>
      </c>
      <c r="C18170" s="7" t="s">
        <v>31022</v>
      </c>
      <c r="I18170" s="64"/>
      <c r="J18170" s="65"/>
      <c r="K18170" s="10"/>
      <c r="L18170" s="21">
        <v>5348.7471264367814</v>
      </c>
      <c r="M18170" s="68"/>
      <c r="N18170" s="4"/>
    </row>
    <row r="18171" spans="2:14">
      <c r="B18171" s="59" t="s">
        <v>31023</v>
      </c>
      <c r="C18171" s="7" t="s">
        <v>31022</v>
      </c>
      <c r="I18171" s="64"/>
      <c r="J18171" s="65"/>
      <c r="K18171" s="10"/>
      <c r="L18171" s="21">
        <v>5479.1672413793103</v>
      </c>
      <c r="M18171" s="68"/>
      <c r="N18171" s="4"/>
    </row>
    <row r="18172" spans="2:14">
      <c r="B18172" s="59" t="s">
        <v>31024</v>
      </c>
      <c r="C18172" s="7" t="s">
        <v>31025</v>
      </c>
      <c r="I18172" s="64"/>
      <c r="J18172" s="65"/>
      <c r="K18172" s="10"/>
      <c r="L18172" s="21">
        <v>5725.7982758620683</v>
      </c>
      <c r="M18172" s="68"/>
      <c r="N18172" s="4"/>
    </row>
    <row r="18173" spans="2:14">
      <c r="B18173" s="59" t="s">
        <v>31026</v>
      </c>
      <c r="C18173" s="7" t="s">
        <v>31022</v>
      </c>
      <c r="I18173" s="64"/>
      <c r="J18173" s="65"/>
      <c r="K18173" s="10"/>
      <c r="L18173" s="21">
        <v>6212.4632183908043</v>
      </c>
      <c r="M18173" s="68"/>
      <c r="N18173" s="4"/>
    </row>
    <row r="18174" spans="2:14">
      <c r="B18174" s="59" t="s">
        <v>31027</v>
      </c>
      <c r="C18174" s="7" t="s">
        <v>31022</v>
      </c>
      <c r="I18174" s="64"/>
      <c r="J18174" s="65"/>
      <c r="K18174" s="10"/>
      <c r="L18174" s="21">
        <v>5596.3931034482757</v>
      </c>
      <c r="M18174" s="68"/>
      <c r="N18174" s="4"/>
    </row>
    <row r="18175" spans="2:14">
      <c r="B18175" s="59" t="s">
        <v>31028</v>
      </c>
      <c r="C18175" s="7" t="s">
        <v>31022</v>
      </c>
      <c r="I18175" s="64"/>
      <c r="J18175" s="65"/>
      <c r="K18175" s="10"/>
      <c r="L18175" s="21">
        <v>5499.4660919540229</v>
      </c>
      <c r="M18175" s="68"/>
      <c r="N18175" s="4"/>
    </row>
    <row r="18176" spans="2:14">
      <c r="B18176" s="59" t="s">
        <v>38382</v>
      </c>
      <c r="C18176" s="7" t="s">
        <v>40565</v>
      </c>
      <c r="I18176" s="64"/>
      <c r="J18176" s="65"/>
      <c r="K18176" s="10"/>
      <c r="L18176" s="21">
        <v>8274.82643678161</v>
      </c>
      <c r="M18176" s="68"/>
      <c r="N18176" s="4"/>
    </row>
    <row r="18177" spans="2:14">
      <c r="B18177" s="59" t="s">
        <v>31029</v>
      </c>
      <c r="C18177" s="7" t="s">
        <v>31022</v>
      </c>
      <c r="I18177" s="64"/>
      <c r="J18177" s="65"/>
      <c r="K18177" s="10"/>
      <c r="L18177" s="21">
        <v>5956.1902298850582</v>
      </c>
      <c r="M18177" s="68"/>
      <c r="N18177" s="4"/>
    </row>
    <row r="18178" spans="2:14">
      <c r="B18178" s="59" t="s">
        <v>31030</v>
      </c>
      <c r="C18178" s="7" t="s">
        <v>31022</v>
      </c>
      <c r="I18178" s="64"/>
      <c r="J18178" s="65"/>
      <c r="K18178" s="10"/>
      <c r="L18178" s="21">
        <v>5778.5752873563215</v>
      </c>
      <c r="M18178" s="68"/>
      <c r="N18178" s="4"/>
    </row>
    <row r="18179" spans="2:14">
      <c r="B18179" s="59" t="s">
        <v>31031</v>
      </c>
      <c r="C18179" s="7" t="s">
        <v>31032</v>
      </c>
      <c r="I18179" s="64"/>
      <c r="J18179" s="65"/>
      <c r="K18179" s="10"/>
      <c r="L18179" s="21">
        <v>5971.9218390804599</v>
      </c>
      <c r="M18179" s="68"/>
      <c r="N18179" s="4"/>
    </row>
    <row r="18180" spans="2:14">
      <c r="B18180" s="59" t="s">
        <v>31033</v>
      </c>
      <c r="C18180" s="7" t="s">
        <v>31022</v>
      </c>
      <c r="I18180" s="64"/>
      <c r="J18180" s="65"/>
      <c r="K18180" s="10"/>
      <c r="L18180" s="21">
        <v>6743.2781609195399</v>
      </c>
      <c r="M18180" s="68"/>
      <c r="N18180" s="4"/>
    </row>
    <row r="18181" spans="2:14">
      <c r="B18181" s="59" t="s">
        <v>31034</v>
      </c>
      <c r="C18181" s="7" t="s">
        <v>31022</v>
      </c>
      <c r="I18181" s="64"/>
      <c r="J18181" s="65"/>
      <c r="K18181" s="10"/>
      <c r="L18181" s="21">
        <v>6865.0712643678162</v>
      </c>
      <c r="M18181" s="68"/>
      <c r="N18181" s="4"/>
    </row>
    <row r="18182" spans="2:14">
      <c r="B18182" s="59" t="s">
        <v>31035</v>
      </c>
      <c r="C18182" s="7" t="s">
        <v>31022</v>
      </c>
      <c r="I18182" s="64"/>
      <c r="J18182" s="65"/>
      <c r="K18182" s="10"/>
      <c r="L18182" s="21">
        <v>7364.4229885057466</v>
      </c>
      <c r="M18182" s="68"/>
      <c r="N18182" s="4"/>
    </row>
    <row r="18183" spans="2:14">
      <c r="B18183" s="59" t="s">
        <v>31036</v>
      </c>
      <c r="C18183" s="7" t="s">
        <v>31022</v>
      </c>
      <c r="I18183" s="64"/>
      <c r="J18183" s="65"/>
      <c r="K18183" s="10"/>
      <c r="L18183" s="21">
        <v>5686.2155172413786</v>
      </c>
      <c r="M18183" s="68"/>
      <c r="N18183" s="4"/>
    </row>
    <row r="18184" spans="2:14">
      <c r="B18184" s="59" t="s">
        <v>31037</v>
      </c>
      <c r="C18184" s="7" t="s">
        <v>31022</v>
      </c>
      <c r="I18184" s="64"/>
      <c r="J18184" s="65"/>
      <c r="K18184" s="10"/>
      <c r="L18184" s="21">
        <v>5281.253448275862</v>
      </c>
      <c r="M18184" s="68"/>
      <c r="N18184" s="4"/>
    </row>
    <row r="18185" spans="2:14">
      <c r="B18185" s="59" t="s">
        <v>31038</v>
      </c>
      <c r="C18185" s="7" t="s">
        <v>31025</v>
      </c>
      <c r="I18185" s="64"/>
      <c r="J18185" s="65"/>
      <c r="K18185" s="10"/>
      <c r="L18185" s="21">
        <v>5238.6258620689659</v>
      </c>
      <c r="M18185" s="68"/>
      <c r="N18185" s="4"/>
    </row>
    <row r="18186" spans="2:14">
      <c r="B18186" s="59" t="s">
        <v>31039</v>
      </c>
      <c r="C18186" s="7" t="s">
        <v>31022</v>
      </c>
      <c r="I18186" s="64"/>
      <c r="J18186" s="65"/>
      <c r="K18186" s="10"/>
      <c r="L18186" s="21">
        <v>6711.8149425287365</v>
      </c>
      <c r="M18186" s="68"/>
      <c r="N18186" s="4"/>
    </row>
    <row r="18187" spans="2:14">
      <c r="B18187" s="59" t="s">
        <v>31040</v>
      </c>
      <c r="C18187" s="7" t="s">
        <v>31022</v>
      </c>
      <c r="I18187" s="64"/>
      <c r="J18187" s="65"/>
      <c r="K18187" s="10"/>
      <c r="L18187" s="21">
        <v>5906.9655172413795</v>
      </c>
      <c r="M18187" s="68"/>
      <c r="N18187" s="4"/>
    </row>
    <row r="18188" spans="2:14">
      <c r="B18188" s="59" t="s">
        <v>31041</v>
      </c>
      <c r="C18188" s="7" t="s">
        <v>31032</v>
      </c>
      <c r="I18188" s="64"/>
      <c r="J18188" s="65"/>
      <c r="K18188" s="10"/>
      <c r="L18188" s="21">
        <v>6023.6839080459777</v>
      </c>
      <c r="M18188" s="68"/>
      <c r="N18188" s="4"/>
    </row>
    <row r="18189" spans="2:14">
      <c r="B18189" s="59" t="s">
        <v>31042</v>
      </c>
      <c r="C18189" s="7" t="s">
        <v>31043</v>
      </c>
      <c r="I18189" s="64"/>
      <c r="J18189" s="65"/>
      <c r="K18189" s="10"/>
      <c r="L18189" s="21">
        <v>2082.1545977011497</v>
      </c>
      <c r="M18189" s="68"/>
      <c r="N18189" s="4"/>
    </row>
    <row r="18190" spans="2:14">
      <c r="B18190" s="59" t="s">
        <v>31044</v>
      </c>
      <c r="C18190" s="7" t="s">
        <v>31045</v>
      </c>
      <c r="I18190" s="64"/>
      <c r="J18190" s="65"/>
      <c r="K18190" s="10"/>
      <c r="L18190" s="21">
        <v>2254.1873563218392</v>
      </c>
      <c r="M18190" s="68"/>
      <c r="N18190" s="4"/>
    </row>
    <row r="18191" spans="2:14">
      <c r="B18191" s="59" t="s">
        <v>31046</v>
      </c>
      <c r="C18191" s="7" t="s">
        <v>31045</v>
      </c>
      <c r="I18191" s="64"/>
      <c r="J18191" s="65"/>
      <c r="K18191" s="10"/>
      <c r="L18191" s="21">
        <v>2496.7586206896549</v>
      </c>
      <c r="M18191" s="68"/>
      <c r="N18191" s="4"/>
    </row>
    <row r="18192" spans="2:14">
      <c r="B18192" s="59" t="s">
        <v>31047</v>
      </c>
      <c r="C18192" s="7" t="s">
        <v>31045</v>
      </c>
      <c r="I18192" s="64"/>
      <c r="J18192" s="65"/>
      <c r="K18192" s="10"/>
      <c r="L18192" s="21">
        <v>3315.8172413793104</v>
      </c>
      <c r="M18192" s="68"/>
      <c r="N18192" s="4"/>
    </row>
    <row r="18193" spans="2:14">
      <c r="B18193" s="59" t="s">
        <v>31048</v>
      </c>
      <c r="C18193" s="7" t="s">
        <v>31045</v>
      </c>
      <c r="I18193" s="64"/>
      <c r="J18193" s="65"/>
      <c r="K18193" s="10"/>
      <c r="L18193" s="21">
        <v>2195.3206896551724</v>
      </c>
      <c r="M18193" s="68"/>
      <c r="N18193" s="4"/>
    </row>
    <row r="18194" spans="2:14">
      <c r="B18194" s="59" t="s">
        <v>31049</v>
      </c>
      <c r="C18194" s="7" t="s">
        <v>31045</v>
      </c>
      <c r="I18194" s="64"/>
      <c r="J18194" s="65"/>
      <c r="K18194" s="10"/>
      <c r="L18194" s="21">
        <v>2269.9189655172413</v>
      </c>
      <c r="M18194" s="68"/>
      <c r="N18194" s="4"/>
    </row>
    <row r="18195" spans="2:14">
      <c r="B18195" s="59" t="s">
        <v>31050</v>
      </c>
      <c r="C18195" s="7" t="s">
        <v>31045</v>
      </c>
      <c r="I18195" s="64"/>
      <c r="J18195" s="65"/>
      <c r="K18195" s="10"/>
      <c r="L18195" s="21">
        <v>2510.4603448275861</v>
      </c>
      <c r="M18195" s="68"/>
      <c r="N18195" s="4"/>
    </row>
    <row r="18196" spans="2:14">
      <c r="B18196" s="59" t="s">
        <v>31051</v>
      </c>
      <c r="C18196" s="7" t="s">
        <v>31045</v>
      </c>
      <c r="I18196" s="64"/>
      <c r="J18196" s="65"/>
      <c r="K18196" s="10"/>
      <c r="L18196" s="21">
        <v>2818.4954022988504</v>
      </c>
      <c r="M18196" s="68"/>
      <c r="N18196" s="4"/>
    </row>
    <row r="18197" spans="2:14">
      <c r="B18197" s="59" t="s">
        <v>38383</v>
      </c>
      <c r="C18197" s="7" t="s">
        <v>40566</v>
      </c>
      <c r="I18197" s="64"/>
      <c r="J18197" s="65"/>
      <c r="K18197" s="10"/>
      <c r="L18197" s="21">
        <v>9155.7965517241373</v>
      </c>
      <c r="M18197" s="68"/>
      <c r="N18197" s="4"/>
    </row>
    <row r="18198" spans="2:14">
      <c r="B18198" s="59" t="s">
        <v>38384</v>
      </c>
      <c r="C18198" s="7" t="s">
        <v>40567</v>
      </c>
      <c r="I18198" s="64"/>
      <c r="J18198" s="65"/>
      <c r="K18198" s="10"/>
      <c r="L18198" s="21">
        <v>9439.980459770115</v>
      </c>
      <c r="M18198" s="68"/>
      <c r="N18198" s="4"/>
    </row>
    <row r="18199" spans="2:14">
      <c r="B18199" s="59" t="s">
        <v>38385</v>
      </c>
      <c r="C18199" s="7" t="s">
        <v>40568</v>
      </c>
      <c r="I18199" s="64"/>
      <c r="J18199" s="65"/>
      <c r="K18199" s="10"/>
      <c r="L18199" s="21">
        <v>30258.989080459771</v>
      </c>
      <c r="M18199" s="68"/>
      <c r="N18199" s="4"/>
    </row>
    <row r="18200" spans="2:14">
      <c r="B18200" s="59" t="s">
        <v>31052</v>
      </c>
      <c r="C18200" s="7" t="s">
        <v>31045</v>
      </c>
      <c r="I18200" s="64"/>
      <c r="J18200" s="65"/>
      <c r="K18200" s="10"/>
      <c r="L18200" s="21">
        <v>2982.9160919540232</v>
      </c>
      <c r="M18200" s="68"/>
      <c r="N18200" s="4"/>
    </row>
    <row r="18201" spans="2:14">
      <c r="B18201" s="59" t="s">
        <v>31053</v>
      </c>
      <c r="C18201" s="7" t="s">
        <v>31045</v>
      </c>
      <c r="I18201" s="64"/>
      <c r="J18201" s="65"/>
      <c r="K18201" s="10"/>
      <c r="L18201" s="21">
        <v>3126.5304597701152</v>
      </c>
      <c r="M18201" s="68"/>
      <c r="N18201" s="4"/>
    </row>
    <row r="18202" spans="2:14">
      <c r="B18202" s="59" t="s">
        <v>31054</v>
      </c>
      <c r="C18202" s="7" t="s">
        <v>31045</v>
      </c>
      <c r="I18202" s="64"/>
      <c r="J18202" s="65"/>
      <c r="K18202" s="10"/>
      <c r="L18202" s="21">
        <v>3335.6086206896553</v>
      </c>
      <c r="M18202" s="68"/>
      <c r="N18202" s="4"/>
    </row>
    <row r="18203" spans="2:14">
      <c r="B18203" s="59" t="s">
        <v>31055</v>
      </c>
      <c r="C18203" s="7" t="s">
        <v>31045</v>
      </c>
      <c r="I18203" s="64"/>
      <c r="J18203" s="65"/>
      <c r="K18203" s="10"/>
      <c r="L18203" s="21">
        <v>3479.730459770115</v>
      </c>
      <c r="M18203" s="68"/>
      <c r="N18203" s="4"/>
    </row>
    <row r="18204" spans="2:14">
      <c r="B18204" s="59" t="s">
        <v>38386</v>
      </c>
      <c r="C18204" s="7" t="s">
        <v>40569</v>
      </c>
      <c r="I18204" s="64"/>
      <c r="J18204" s="65"/>
      <c r="K18204" s="10"/>
      <c r="L18204" s="21">
        <v>1790.866091954023</v>
      </c>
      <c r="M18204" s="68"/>
      <c r="N18204" s="4"/>
    </row>
    <row r="18205" spans="2:14">
      <c r="B18205" s="59" t="s">
        <v>31056</v>
      </c>
      <c r="C18205" s="7" t="s">
        <v>31057</v>
      </c>
      <c r="I18205" s="64"/>
      <c r="J18205" s="65"/>
      <c r="K18205" s="10"/>
      <c r="L18205" s="21">
        <v>1841.1057471264367</v>
      </c>
      <c r="M18205" s="68"/>
      <c r="N18205" s="4"/>
    </row>
    <row r="18206" spans="2:14">
      <c r="B18206" s="59" t="s">
        <v>31058</v>
      </c>
      <c r="C18206" s="7" t="s">
        <v>31057</v>
      </c>
      <c r="I18206" s="64"/>
      <c r="J18206" s="65"/>
      <c r="K18206" s="10"/>
      <c r="L18206" s="21">
        <v>2209.5298850574713</v>
      </c>
      <c r="M18206" s="68"/>
      <c r="N18206" s="4"/>
    </row>
    <row r="18207" spans="2:14">
      <c r="B18207" s="59" t="s">
        <v>31059</v>
      </c>
      <c r="C18207" s="7" t="s">
        <v>31057</v>
      </c>
      <c r="I18207" s="64"/>
      <c r="J18207" s="65"/>
      <c r="K18207" s="10"/>
      <c r="L18207" s="21">
        <v>1944.6298850574713</v>
      </c>
      <c r="M18207" s="68"/>
      <c r="N18207" s="4"/>
    </row>
    <row r="18208" spans="2:14">
      <c r="B18208" s="59" t="s">
        <v>31060</v>
      </c>
      <c r="C18208" s="7" t="s">
        <v>31061</v>
      </c>
      <c r="I18208" s="64"/>
      <c r="J18208" s="65"/>
      <c r="K18208" s="10"/>
      <c r="L18208" s="21">
        <v>15481.933333333332</v>
      </c>
      <c r="M18208" s="68"/>
      <c r="N18208" s="4"/>
    </row>
    <row r="18209" spans="2:14">
      <c r="B18209" s="59" t="s">
        <v>31062</v>
      </c>
      <c r="C18209" s="7" t="s">
        <v>31061</v>
      </c>
      <c r="I18209" s="64"/>
      <c r="J18209" s="65"/>
      <c r="K18209" s="10"/>
      <c r="L18209" s="21">
        <v>14674.039080459772</v>
      </c>
      <c r="M18209" s="68"/>
      <c r="N18209" s="4"/>
    </row>
    <row r="18210" spans="2:14">
      <c r="B18210" s="59" t="s">
        <v>31063</v>
      </c>
      <c r="C18210" s="7" t="s">
        <v>31064</v>
      </c>
      <c r="I18210" s="64"/>
      <c r="J18210" s="65"/>
      <c r="K18210" s="10"/>
      <c r="L18210" s="21">
        <v>234.45172413793105</v>
      </c>
      <c r="M18210" s="68"/>
      <c r="N18210" s="4"/>
    </row>
    <row r="18211" spans="2:14">
      <c r="B18211" s="59" t="s">
        <v>31065</v>
      </c>
      <c r="C18211" s="7" t="s">
        <v>31066</v>
      </c>
      <c r="I18211" s="64"/>
      <c r="J18211" s="65"/>
      <c r="K18211" s="10"/>
      <c r="L18211" s="21">
        <v>823.62586206896549</v>
      </c>
      <c r="M18211" s="68"/>
      <c r="N18211" s="4"/>
    </row>
    <row r="18212" spans="2:14">
      <c r="B18212" s="59" t="s">
        <v>31067</v>
      </c>
      <c r="C18212" s="7" t="s">
        <v>31068</v>
      </c>
      <c r="I18212" s="64"/>
      <c r="J18212" s="65"/>
      <c r="K18212" s="10"/>
      <c r="L18212" s="21">
        <v>1129.1235632183907</v>
      </c>
      <c r="M18212" s="68"/>
      <c r="N18212" s="4"/>
    </row>
    <row r="18213" spans="2:14">
      <c r="B18213" s="59" t="s">
        <v>31069</v>
      </c>
      <c r="C18213" s="7" t="s">
        <v>31070</v>
      </c>
      <c r="I18213" s="64"/>
      <c r="J18213" s="65"/>
      <c r="K18213" s="10"/>
      <c r="L18213" s="21">
        <v>481.59022988505745</v>
      </c>
      <c r="M18213" s="68"/>
      <c r="N18213" s="4"/>
    </row>
    <row r="18214" spans="2:14">
      <c r="B18214" s="59" t="s">
        <v>31071</v>
      </c>
      <c r="C18214" s="7" t="s">
        <v>31072</v>
      </c>
      <c r="I18214" s="64"/>
      <c r="J18214" s="65"/>
      <c r="K18214" s="10"/>
      <c r="L18214" s="21">
        <v>722.13160919540235</v>
      </c>
      <c r="M18214" s="68"/>
      <c r="N18214" s="4"/>
    </row>
    <row r="18215" spans="2:14">
      <c r="B18215" s="59" t="s">
        <v>31073</v>
      </c>
      <c r="C18215" s="7" t="s">
        <v>31074</v>
      </c>
      <c r="I18215" s="64"/>
      <c r="J18215" s="65"/>
      <c r="K18215" s="10"/>
      <c r="L18215" s="21">
        <v>1172.2586206896551</v>
      </c>
      <c r="M18215" s="68"/>
      <c r="N18215" s="4"/>
    </row>
    <row r="18216" spans="2:14">
      <c r="B18216" s="59" t="s">
        <v>31075</v>
      </c>
      <c r="C18216" s="7" t="s">
        <v>31076</v>
      </c>
      <c r="I18216" s="64"/>
      <c r="J18216" s="65"/>
      <c r="K18216" s="10"/>
      <c r="L18216" s="21">
        <v>241.55632183908045</v>
      </c>
      <c r="M18216" s="68"/>
      <c r="N18216" s="4"/>
    </row>
    <row r="18217" spans="2:14">
      <c r="B18217" s="59" t="s">
        <v>31077</v>
      </c>
      <c r="C18217" s="7" t="s">
        <v>31078</v>
      </c>
      <c r="I18217" s="64"/>
      <c r="J18217" s="65"/>
      <c r="K18217" s="10"/>
      <c r="L18217" s="21">
        <v>558.21839080459768</v>
      </c>
      <c r="M18217" s="68"/>
      <c r="N18217" s="4"/>
    </row>
    <row r="18218" spans="2:14">
      <c r="B18218" s="59" t="s">
        <v>31080</v>
      </c>
      <c r="C18218" s="7" t="s">
        <v>31079</v>
      </c>
      <c r="I18218" s="64"/>
      <c r="J18218" s="65"/>
      <c r="K18218" s="10"/>
      <c r="L18218" s="21">
        <v>57942.561494252877</v>
      </c>
      <c r="M18218" s="68"/>
      <c r="N18218" s="4"/>
    </row>
    <row r="18219" spans="2:14">
      <c r="B18219" s="59" t="s">
        <v>31081</v>
      </c>
      <c r="C18219" s="7" t="s">
        <v>31082</v>
      </c>
      <c r="I18219" s="64"/>
      <c r="J18219" s="65"/>
      <c r="K18219" s="10"/>
      <c r="L18219" s="21">
        <v>35189.579885057472</v>
      </c>
      <c r="M18219" s="68"/>
      <c r="N18219" s="4"/>
    </row>
    <row r="18220" spans="2:14">
      <c r="B18220" s="59" t="s">
        <v>31083</v>
      </c>
      <c r="C18220" s="7" t="s">
        <v>31082</v>
      </c>
      <c r="I18220" s="64"/>
      <c r="J18220" s="65"/>
      <c r="K18220" s="10"/>
      <c r="L18220" s="21">
        <v>34969.337356321841</v>
      </c>
      <c r="M18220" s="68"/>
      <c r="N18220" s="4"/>
    </row>
    <row r="18221" spans="2:14">
      <c r="B18221" s="59" t="s">
        <v>31084</v>
      </c>
      <c r="C18221" s="7" t="s">
        <v>31085</v>
      </c>
      <c r="I18221" s="64"/>
      <c r="J18221" s="65"/>
      <c r="K18221" s="10"/>
      <c r="L18221" s="21">
        <v>30670.548275862071</v>
      </c>
      <c r="M18221" s="68"/>
      <c r="N18221" s="4"/>
    </row>
    <row r="18222" spans="2:14">
      <c r="B18222" s="59" t="s">
        <v>31086</v>
      </c>
      <c r="C18222" s="7" t="s">
        <v>31082</v>
      </c>
      <c r="I18222" s="64"/>
      <c r="J18222" s="65"/>
      <c r="K18222" s="10"/>
      <c r="L18222" s="21">
        <v>31694.117816091955</v>
      </c>
      <c r="M18222" s="68"/>
      <c r="N18222" s="4"/>
    </row>
    <row r="18223" spans="2:14">
      <c r="B18223" s="59" t="s">
        <v>31087</v>
      </c>
      <c r="C18223" s="7" t="s">
        <v>31082</v>
      </c>
      <c r="I18223" s="64"/>
      <c r="J18223" s="65"/>
      <c r="K18223" s="10"/>
      <c r="L18223" s="21">
        <v>32758.285057471265</v>
      </c>
      <c r="M18223" s="68"/>
      <c r="N18223" s="4"/>
    </row>
    <row r="18224" spans="2:14">
      <c r="B18224" s="59" t="s">
        <v>31089</v>
      </c>
      <c r="C18224" s="7" t="s">
        <v>31088</v>
      </c>
      <c r="I18224" s="64"/>
      <c r="J18224" s="65"/>
      <c r="K18224" s="10"/>
      <c r="L18224" s="21">
        <v>74827.652873563216</v>
      </c>
      <c r="M18224" s="68"/>
      <c r="N18224" s="4"/>
    </row>
    <row r="18225" spans="2:14">
      <c r="B18225" s="59" t="s">
        <v>31090</v>
      </c>
      <c r="C18225" s="7" t="s">
        <v>31082</v>
      </c>
      <c r="I18225" s="64"/>
      <c r="J18225" s="65"/>
      <c r="K18225" s="10"/>
      <c r="L18225" s="21">
        <v>38808.357471264368</v>
      </c>
      <c r="M18225" s="68"/>
      <c r="N18225" s="4"/>
    </row>
    <row r="18226" spans="2:14">
      <c r="B18226" s="59" t="s">
        <v>31091</v>
      </c>
      <c r="C18226" s="7" t="s">
        <v>31092</v>
      </c>
      <c r="I18226" s="64"/>
      <c r="J18226" s="65"/>
      <c r="K18226" s="10"/>
      <c r="L18226" s="21">
        <v>37555.918390804596</v>
      </c>
      <c r="M18226" s="68"/>
      <c r="N18226" s="4"/>
    </row>
    <row r="18227" spans="2:14">
      <c r="B18227" s="59" t="s">
        <v>38387</v>
      </c>
      <c r="C18227" s="7" t="s">
        <v>40570</v>
      </c>
      <c r="I18227" s="64"/>
      <c r="J18227" s="65"/>
      <c r="K18227" s="10"/>
      <c r="L18227" s="21">
        <v>25247.202873563219</v>
      </c>
      <c r="M18227" s="68"/>
      <c r="N18227" s="4"/>
    </row>
    <row r="18228" spans="2:14">
      <c r="B18228" s="59" t="s">
        <v>31094</v>
      </c>
      <c r="C18228" s="7" t="s">
        <v>31093</v>
      </c>
      <c r="I18228" s="64"/>
      <c r="J18228" s="65"/>
      <c r="K18228" s="10"/>
      <c r="L18228" s="21">
        <v>59485.781609195401</v>
      </c>
      <c r="M18228" s="68"/>
      <c r="N18228" s="4"/>
    </row>
    <row r="18229" spans="2:14">
      <c r="B18229" s="59" t="s">
        <v>31095</v>
      </c>
      <c r="C18229" s="7" t="s">
        <v>31085</v>
      </c>
      <c r="I18229" s="64"/>
      <c r="J18229" s="65"/>
      <c r="K18229" s="10"/>
      <c r="L18229" s="21">
        <v>30540.128160919543</v>
      </c>
      <c r="M18229" s="68"/>
      <c r="N18229" s="4"/>
    </row>
    <row r="18230" spans="2:14">
      <c r="B18230" s="59" t="s">
        <v>31096</v>
      </c>
      <c r="C18230" s="7" t="s">
        <v>31079</v>
      </c>
      <c r="I18230" s="64"/>
      <c r="J18230" s="65"/>
      <c r="K18230" s="10"/>
      <c r="L18230" s="21">
        <v>75846.655172413783</v>
      </c>
      <c r="M18230" s="68"/>
      <c r="N18230" s="4"/>
    </row>
    <row r="18231" spans="2:14">
      <c r="B18231" s="59" t="s">
        <v>31097</v>
      </c>
      <c r="C18231" s="7" t="s">
        <v>31098</v>
      </c>
      <c r="I18231" s="64"/>
      <c r="J18231" s="65"/>
      <c r="K18231" s="10"/>
      <c r="L18231" s="21">
        <v>40009.541954022992</v>
      </c>
      <c r="M18231" s="68"/>
      <c r="N18231" s="4"/>
    </row>
    <row r="18232" spans="2:14">
      <c r="B18232" s="59" t="s">
        <v>31099</v>
      </c>
      <c r="C18232" s="7" t="s">
        <v>31098</v>
      </c>
      <c r="I18232" s="64"/>
      <c r="J18232" s="65"/>
      <c r="K18232" s="10"/>
      <c r="L18232" s="21">
        <v>42985.353448275862</v>
      </c>
      <c r="M18232" s="68"/>
      <c r="N18232" s="4"/>
    </row>
    <row r="18233" spans="2:14">
      <c r="B18233" s="59" t="s">
        <v>31100</v>
      </c>
      <c r="C18233" s="7" t="s">
        <v>31093</v>
      </c>
      <c r="I18233" s="64"/>
      <c r="J18233" s="65"/>
      <c r="K18233" s="10"/>
      <c r="L18233" s="21">
        <v>75866.954022988502</v>
      </c>
      <c r="M18233" s="68"/>
      <c r="N18233" s="4"/>
    </row>
    <row r="18234" spans="2:14">
      <c r="B18234" s="59" t="s">
        <v>31101</v>
      </c>
      <c r="C18234" s="7" t="s">
        <v>31098</v>
      </c>
      <c r="I18234" s="64"/>
      <c r="J18234" s="65"/>
      <c r="K18234" s="10"/>
      <c r="L18234" s="21">
        <v>42454.538505747129</v>
      </c>
      <c r="M18234" s="68"/>
      <c r="N18234" s="4"/>
    </row>
    <row r="18235" spans="2:14">
      <c r="B18235" s="59" t="s">
        <v>31102</v>
      </c>
      <c r="C18235" s="7" t="s">
        <v>31098</v>
      </c>
      <c r="I18235" s="64"/>
      <c r="J18235" s="65"/>
      <c r="K18235" s="10"/>
      <c r="L18235" s="21">
        <v>21127.551149425286</v>
      </c>
      <c r="M18235" s="68"/>
      <c r="N18235" s="4"/>
    </row>
    <row r="18236" spans="2:14">
      <c r="B18236" s="59" t="s">
        <v>31103</v>
      </c>
      <c r="C18236" s="7" t="s">
        <v>31098</v>
      </c>
      <c r="I18236" s="64"/>
      <c r="J18236" s="65"/>
      <c r="K18236" s="10"/>
      <c r="L18236" s="21">
        <v>27465.359770114945</v>
      </c>
      <c r="M18236" s="68"/>
      <c r="N18236" s="4"/>
    </row>
    <row r="18237" spans="2:14">
      <c r="B18237" s="59" t="s">
        <v>31104</v>
      </c>
      <c r="C18237" s="7" t="s">
        <v>31105</v>
      </c>
      <c r="I18237" s="64"/>
      <c r="J18237" s="65"/>
      <c r="K18237" s="10"/>
      <c r="L18237" s="21">
        <v>29669.814942528737</v>
      </c>
      <c r="M18237" s="68"/>
      <c r="N18237" s="4"/>
    </row>
    <row r="18238" spans="2:14">
      <c r="B18238" s="59" t="s">
        <v>31106</v>
      </c>
      <c r="C18238" s="7" t="s">
        <v>31107</v>
      </c>
      <c r="I18238" s="64"/>
      <c r="J18238" s="65"/>
      <c r="K18238" s="10"/>
      <c r="L18238" s="21">
        <v>26916.275862068964</v>
      </c>
      <c r="M18238" s="68"/>
      <c r="N18238" s="4"/>
    </row>
    <row r="18239" spans="2:14">
      <c r="B18239" s="59" t="s">
        <v>38388</v>
      </c>
      <c r="C18239" s="7" t="s">
        <v>40571</v>
      </c>
      <c r="I18239" s="64"/>
      <c r="J18239" s="65"/>
      <c r="K18239" s="10"/>
      <c r="L18239" s="21">
        <v>2434.8471264367818</v>
      </c>
      <c r="M18239" s="68"/>
      <c r="N18239" s="4"/>
    </row>
    <row r="18240" spans="2:14">
      <c r="B18240" s="59" t="s">
        <v>38389</v>
      </c>
      <c r="C18240" s="7" t="s">
        <v>40572</v>
      </c>
      <c r="I18240" s="64"/>
      <c r="J18240" s="65"/>
      <c r="K18240" s="10"/>
      <c r="L18240" s="21">
        <v>2610.4321839080462</v>
      </c>
      <c r="M18240" s="68"/>
      <c r="N18240" s="4"/>
    </row>
    <row r="18241" spans="2:14">
      <c r="B18241" s="59" t="s">
        <v>31108</v>
      </c>
      <c r="C18241" s="7" t="s">
        <v>31022</v>
      </c>
      <c r="I18241" s="64"/>
      <c r="J18241" s="65"/>
      <c r="K18241" s="10"/>
      <c r="L18241" s="21">
        <v>4858.5298850574718</v>
      </c>
      <c r="M18241" s="68"/>
      <c r="N18241" s="4"/>
    </row>
    <row r="18242" spans="2:14">
      <c r="B18242" s="59" t="s">
        <v>31109</v>
      </c>
      <c r="C18242" s="7" t="s">
        <v>31022</v>
      </c>
      <c r="I18242" s="64"/>
      <c r="J18242" s="65"/>
      <c r="K18242" s="10"/>
      <c r="L18242" s="21">
        <v>4703.2436781609194</v>
      </c>
      <c r="M18242" s="68"/>
      <c r="N18242" s="4"/>
    </row>
    <row r="18243" spans="2:14">
      <c r="B18243" s="59" t="s">
        <v>31110</v>
      </c>
      <c r="C18243" s="7" t="s">
        <v>31111</v>
      </c>
      <c r="I18243" s="64"/>
      <c r="J18243" s="65"/>
      <c r="K18243" s="10"/>
      <c r="L18243" s="21">
        <v>4813.872413793104</v>
      </c>
      <c r="M18243" s="68"/>
      <c r="N18243" s="4"/>
    </row>
    <row r="18244" spans="2:14">
      <c r="B18244" s="59" t="s">
        <v>31112</v>
      </c>
      <c r="C18244" s="7" t="s">
        <v>31113</v>
      </c>
      <c r="I18244" s="64"/>
      <c r="J18244" s="65"/>
      <c r="K18244" s="10"/>
      <c r="L18244" s="21">
        <v>2744.4045977011497</v>
      </c>
      <c r="M18244" s="68"/>
      <c r="N18244" s="4"/>
    </row>
    <row r="18245" spans="2:14">
      <c r="B18245" s="59" t="s">
        <v>31114</v>
      </c>
      <c r="C18245" s="7" t="s">
        <v>31115</v>
      </c>
      <c r="I18245" s="64"/>
      <c r="J18245" s="65"/>
      <c r="K18245" s="10"/>
      <c r="L18245" s="21">
        <v>2933.1839080459768</v>
      </c>
      <c r="M18245" s="68"/>
      <c r="N18245" s="4"/>
    </row>
    <row r="18246" spans="2:14">
      <c r="B18246" s="59" t="s">
        <v>31116</v>
      </c>
      <c r="C18246" s="7" t="s">
        <v>31022</v>
      </c>
      <c r="I18246" s="64"/>
      <c r="J18246" s="65"/>
      <c r="K18246" s="10"/>
      <c r="L18246" s="21">
        <v>5288.3580459770119</v>
      </c>
      <c r="M18246" s="68"/>
      <c r="N18246" s="4"/>
    </row>
    <row r="18247" spans="2:14">
      <c r="B18247" s="59" t="s">
        <v>31117</v>
      </c>
      <c r="C18247" s="7" t="s">
        <v>31022</v>
      </c>
      <c r="I18247" s="64"/>
      <c r="J18247" s="65"/>
      <c r="K18247" s="10"/>
      <c r="L18247" s="21">
        <v>5135.1017241379304</v>
      </c>
      <c r="M18247" s="68"/>
      <c r="N18247" s="4"/>
    </row>
    <row r="18248" spans="2:14">
      <c r="B18248" s="59" t="s">
        <v>31118</v>
      </c>
      <c r="C18248" s="7" t="s">
        <v>31022</v>
      </c>
      <c r="I18248" s="64"/>
      <c r="J18248" s="65"/>
      <c r="K18248" s="10"/>
      <c r="L18248" s="21">
        <v>5205.1327586206899</v>
      </c>
      <c r="M18248" s="68"/>
      <c r="N18248" s="4"/>
    </row>
    <row r="18249" spans="2:14">
      <c r="B18249" s="59" t="s">
        <v>31119</v>
      </c>
      <c r="C18249" s="7" t="s">
        <v>31120</v>
      </c>
      <c r="I18249" s="64"/>
      <c r="J18249" s="65"/>
      <c r="K18249" s="10"/>
      <c r="L18249" s="21">
        <v>3216.8603448275867</v>
      </c>
      <c r="M18249" s="68"/>
      <c r="N18249" s="4"/>
    </row>
    <row r="18250" spans="2:14">
      <c r="B18250" s="59" t="s">
        <v>38390</v>
      </c>
      <c r="C18250" s="7" t="s">
        <v>40573</v>
      </c>
      <c r="I18250" s="64"/>
      <c r="J18250" s="65"/>
      <c r="K18250" s="10"/>
      <c r="L18250" s="21">
        <v>8440.2620689655178</v>
      </c>
      <c r="M18250" s="68"/>
      <c r="N18250" s="4"/>
    </row>
    <row r="18251" spans="2:14">
      <c r="B18251" s="59" t="s">
        <v>31121</v>
      </c>
      <c r="C18251" s="7" t="s">
        <v>31022</v>
      </c>
      <c r="I18251" s="64"/>
      <c r="J18251" s="65"/>
      <c r="K18251" s="10"/>
      <c r="L18251" s="21">
        <v>5753.709195402299</v>
      </c>
      <c r="M18251" s="68"/>
      <c r="N18251" s="4"/>
    </row>
    <row r="18252" spans="2:14">
      <c r="B18252" s="59" t="s">
        <v>31122</v>
      </c>
      <c r="C18252" s="7" t="s">
        <v>31022</v>
      </c>
      <c r="I18252" s="64"/>
      <c r="J18252" s="65"/>
      <c r="K18252" s="10"/>
      <c r="L18252" s="21">
        <v>5602.9902298850575</v>
      </c>
      <c r="M18252" s="68"/>
      <c r="N18252" s="4"/>
    </row>
    <row r="18253" spans="2:14">
      <c r="B18253" s="59" t="s">
        <v>31123</v>
      </c>
      <c r="C18253" s="7" t="s">
        <v>31124</v>
      </c>
      <c r="I18253" s="64"/>
      <c r="J18253" s="65"/>
      <c r="K18253" s="10"/>
      <c r="L18253" s="21">
        <v>5711.0816091954021</v>
      </c>
      <c r="M18253" s="68"/>
      <c r="N18253" s="4"/>
    </row>
    <row r="18254" spans="2:14">
      <c r="B18254" s="59" t="s">
        <v>31125</v>
      </c>
      <c r="C18254" s="7" t="s">
        <v>31113</v>
      </c>
      <c r="I18254" s="64"/>
      <c r="J18254" s="65"/>
      <c r="K18254" s="10"/>
      <c r="L18254" s="21">
        <v>3522.3580459770114</v>
      </c>
      <c r="M18254" s="68"/>
      <c r="N18254" s="4"/>
    </row>
    <row r="18255" spans="2:14">
      <c r="B18255" s="59" t="s">
        <v>31126</v>
      </c>
      <c r="C18255" s="7" t="s">
        <v>31113</v>
      </c>
      <c r="I18255" s="64"/>
      <c r="J18255" s="65"/>
      <c r="K18255" s="10"/>
      <c r="L18255" s="21">
        <v>3416.8040229885059</v>
      </c>
      <c r="M18255" s="68"/>
      <c r="N18255" s="4"/>
    </row>
    <row r="18256" spans="2:14">
      <c r="B18256" s="59" t="s">
        <v>31127</v>
      </c>
      <c r="C18256" s="7" t="s">
        <v>31022</v>
      </c>
      <c r="I18256" s="64"/>
      <c r="J18256" s="65"/>
      <c r="K18256" s="10"/>
      <c r="L18256" s="21">
        <v>6300.2557471264363</v>
      </c>
      <c r="M18256" s="68"/>
      <c r="N18256" s="4"/>
    </row>
    <row r="18257" spans="2:14">
      <c r="B18257" s="59" t="s">
        <v>31128</v>
      </c>
      <c r="C18257" s="7" t="s">
        <v>31022</v>
      </c>
      <c r="I18257" s="64"/>
      <c r="J18257" s="65"/>
      <c r="K18257" s="10"/>
      <c r="L18257" s="21">
        <v>6149.5367816091948</v>
      </c>
      <c r="M18257" s="68"/>
      <c r="N18257" s="4"/>
    </row>
    <row r="18258" spans="2:14">
      <c r="B18258" s="59" t="s">
        <v>31129</v>
      </c>
      <c r="C18258" s="7" t="s">
        <v>31022</v>
      </c>
      <c r="I18258" s="64"/>
      <c r="J18258" s="65"/>
      <c r="K18258" s="10"/>
      <c r="L18258" s="21">
        <v>6203.8362068965516</v>
      </c>
      <c r="M18258" s="68"/>
      <c r="N18258" s="4"/>
    </row>
    <row r="18259" spans="2:14">
      <c r="B18259" s="59" t="s">
        <v>31130</v>
      </c>
      <c r="C18259" s="7" t="s">
        <v>31131</v>
      </c>
      <c r="I18259" s="64"/>
      <c r="J18259" s="65"/>
      <c r="K18259" s="10"/>
      <c r="L18259" s="21">
        <v>3461.9689655172415</v>
      </c>
      <c r="M18259" s="68"/>
      <c r="N18259" s="4"/>
    </row>
    <row r="18260" spans="2:14">
      <c r="B18260" s="59" t="s">
        <v>31132</v>
      </c>
      <c r="C18260" s="7" t="s">
        <v>31022</v>
      </c>
      <c r="I18260" s="64"/>
      <c r="J18260" s="65"/>
      <c r="K18260" s="10"/>
      <c r="L18260" s="21">
        <v>5081.3097701149418</v>
      </c>
      <c r="M18260" s="68"/>
      <c r="N18260" s="4"/>
    </row>
    <row r="18261" spans="2:14">
      <c r="B18261" s="59" t="s">
        <v>31133</v>
      </c>
      <c r="C18261" s="7" t="s">
        <v>31022</v>
      </c>
      <c r="I18261" s="64"/>
      <c r="J18261" s="65"/>
      <c r="K18261" s="10"/>
      <c r="L18261" s="21">
        <v>4984.3827586206899</v>
      </c>
      <c r="M18261" s="68"/>
      <c r="N18261" s="4"/>
    </row>
    <row r="18262" spans="2:14">
      <c r="B18262" s="59" t="s">
        <v>31134</v>
      </c>
      <c r="C18262" s="7" t="s">
        <v>31111</v>
      </c>
      <c r="I18262" s="64"/>
      <c r="J18262" s="65"/>
      <c r="K18262" s="10"/>
      <c r="L18262" s="21">
        <v>5218.3270114942525</v>
      </c>
      <c r="M18262" s="68"/>
      <c r="N18262" s="4"/>
    </row>
    <row r="18263" spans="2:14">
      <c r="B18263" s="59" t="s">
        <v>31135</v>
      </c>
      <c r="C18263" s="7" t="s">
        <v>31113</v>
      </c>
      <c r="I18263" s="64"/>
      <c r="J18263" s="65"/>
      <c r="K18263" s="10"/>
      <c r="L18263" s="21">
        <v>2537.3563218390805</v>
      </c>
      <c r="M18263" s="68"/>
      <c r="N18263" s="4"/>
    </row>
    <row r="18264" spans="2:14">
      <c r="B18264" s="59" t="s">
        <v>31136</v>
      </c>
      <c r="C18264" s="7" t="s">
        <v>31113</v>
      </c>
      <c r="I18264" s="64"/>
      <c r="J18264" s="65"/>
      <c r="K18264" s="10"/>
      <c r="L18264" s="21">
        <v>2606.8798850574717</v>
      </c>
      <c r="M18264" s="68"/>
      <c r="N18264" s="4"/>
    </row>
    <row r="18265" spans="2:14">
      <c r="B18265" s="59" t="s">
        <v>38391</v>
      </c>
      <c r="C18265" s="7" t="s">
        <v>40574</v>
      </c>
      <c r="I18265" s="64"/>
      <c r="J18265" s="65"/>
      <c r="K18265" s="10"/>
      <c r="L18265" s="21">
        <v>8440.2620689655178</v>
      </c>
      <c r="M18265" s="68"/>
      <c r="N18265" s="4"/>
    </row>
    <row r="18266" spans="2:14">
      <c r="B18266" s="59" t="s">
        <v>31137</v>
      </c>
      <c r="C18266" s="7" t="s">
        <v>31022</v>
      </c>
      <c r="I18266" s="64"/>
      <c r="J18266" s="65"/>
      <c r="K18266" s="10"/>
      <c r="L18266" s="21">
        <v>6473.3034482758621</v>
      </c>
      <c r="M18266" s="68"/>
      <c r="N18266" s="4"/>
    </row>
    <row r="18267" spans="2:14">
      <c r="B18267" s="59" t="s">
        <v>31138</v>
      </c>
      <c r="C18267" s="7" t="s">
        <v>31022</v>
      </c>
      <c r="I18267" s="64"/>
      <c r="J18267" s="65"/>
      <c r="K18267" s="10"/>
      <c r="L18267" s="21">
        <v>6770.6816091954024</v>
      </c>
      <c r="M18267" s="68"/>
      <c r="N18267" s="4"/>
    </row>
    <row r="18268" spans="2:14">
      <c r="B18268" s="59" t="s">
        <v>31139</v>
      </c>
      <c r="C18268" s="7" t="s">
        <v>31124</v>
      </c>
      <c r="I18268" s="64"/>
      <c r="J18268" s="65"/>
      <c r="K18268" s="10"/>
      <c r="L18268" s="21">
        <v>7636.4275862068962</v>
      </c>
      <c r="M18268" s="68"/>
      <c r="N18268" s="4"/>
    </row>
    <row r="18269" spans="2:14">
      <c r="B18269" s="59" t="s">
        <v>31140</v>
      </c>
      <c r="C18269" s="7" t="s">
        <v>31113</v>
      </c>
      <c r="I18269" s="64"/>
      <c r="J18269" s="65"/>
      <c r="K18269" s="10"/>
      <c r="L18269" s="21">
        <v>2748.9718390804601</v>
      </c>
      <c r="M18269" s="68"/>
      <c r="N18269" s="4"/>
    </row>
    <row r="18270" spans="2:14">
      <c r="B18270" s="59" t="s">
        <v>31141</v>
      </c>
      <c r="C18270" s="7" t="s">
        <v>31113</v>
      </c>
      <c r="I18270" s="64"/>
      <c r="J18270" s="65"/>
      <c r="K18270" s="10"/>
      <c r="L18270" s="21">
        <v>3135.6649425287355</v>
      </c>
      <c r="M18270" s="68"/>
      <c r="N18270" s="4"/>
    </row>
    <row r="18271" spans="2:14">
      <c r="B18271" s="59" t="s">
        <v>31142</v>
      </c>
      <c r="C18271" s="7" t="s">
        <v>31115</v>
      </c>
      <c r="I18271" s="64"/>
      <c r="J18271" s="65"/>
      <c r="K18271" s="10"/>
      <c r="L18271" s="21">
        <v>3083.9028735632182</v>
      </c>
      <c r="M18271" s="68"/>
      <c r="N18271" s="4"/>
    </row>
    <row r="18272" spans="2:14">
      <c r="B18272" s="59" t="s">
        <v>31143</v>
      </c>
      <c r="C18272" s="7" t="s">
        <v>31115</v>
      </c>
      <c r="I18272" s="64"/>
      <c r="J18272" s="65"/>
      <c r="K18272" s="10"/>
      <c r="L18272" s="21">
        <v>3423.4011494252873</v>
      </c>
      <c r="M18272" s="68"/>
      <c r="N18272" s="4"/>
    </row>
    <row r="18273" spans="2:14">
      <c r="B18273" s="59" t="s">
        <v>31144</v>
      </c>
      <c r="C18273" s="7" t="s">
        <v>31144</v>
      </c>
      <c r="I18273" s="64"/>
      <c r="J18273" s="65"/>
      <c r="K18273" s="10"/>
      <c r="L18273" s="21">
        <v>8702.1172413793101</v>
      </c>
      <c r="M18273" s="68"/>
      <c r="N18273" s="4"/>
    </row>
    <row r="18274" spans="2:14">
      <c r="B18274" s="59" t="s">
        <v>31145</v>
      </c>
      <c r="C18274" s="7" t="s">
        <v>31146</v>
      </c>
      <c r="I18274" s="64"/>
      <c r="J18274" s="65"/>
      <c r="K18274" s="10"/>
      <c r="L18274" s="21">
        <v>33210.441954022986</v>
      </c>
      <c r="M18274" s="68"/>
      <c r="N18274" s="4"/>
    </row>
    <row r="18275" spans="2:14">
      <c r="B18275" s="59" t="s">
        <v>31147</v>
      </c>
      <c r="C18275" s="7" t="s">
        <v>31148</v>
      </c>
      <c r="I18275" s="64"/>
      <c r="J18275" s="65"/>
      <c r="K18275" s="10"/>
      <c r="L18275" s="21">
        <v>3070.7086206896556</v>
      </c>
      <c r="M18275" s="68"/>
      <c r="N18275" s="4"/>
    </row>
    <row r="18276" spans="2:14">
      <c r="B18276" s="59" t="s">
        <v>31149</v>
      </c>
      <c r="C18276" s="7" t="s">
        <v>31148</v>
      </c>
      <c r="I18276" s="64"/>
      <c r="J18276" s="65"/>
      <c r="K18276" s="10"/>
      <c r="L18276" s="21">
        <v>3518.2982758620687</v>
      </c>
      <c r="M18276" s="68"/>
      <c r="N18276" s="4"/>
    </row>
    <row r="18277" spans="2:14">
      <c r="B18277" s="59" t="s">
        <v>31150</v>
      </c>
      <c r="C18277" s="7" t="s">
        <v>31151</v>
      </c>
      <c r="I18277" s="64"/>
      <c r="J18277" s="65"/>
      <c r="K18277" s="10"/>
      <c r="L18277" s="21">
        <v>3743.1080459770114</v>
      </c>
      <c r="M18277" s="68"/>
      <c r="N18277" s="4"/>
    </row>
    <row r="18278" spans="2:14">
      <c r="B18278" s="59" t="s">
        <v>31152</v>
      </c>
      <c r="C18278" s="7" t="s">
        <v>31151</v>
      </c>
      <c r="I18278" s="64"/>
      <c r="J18278" s="65"/>
      <c r="K18278" s="10"/>
      <c r="L18278" s="21">
        <v>3999.3810344827584</v>
      </c>
      <c r="M18278" s="68"/>
      <c r="N18278" s="4"/>
    </row>
    <row r="18279" spans="2:14">
      <c r="B18279" s="59" t="s">
        <v>38392</v>
      </c>
      <c r="C18279" s="7" t="s">
        <v>40575</v>
      </c>
      <c r="I18279" s="64"/>
      <c r="J18279" s="65"/>
      <c r="K18279" s="10"/>
      <c r="L18279" s="21">
        <v>14366.511494252873</v>
      </c>
      <c r="M18279" s="68"/>
      <c r="N18279" s="4"/>
    </row>
    <row r="18280" spans="2:14">
      <c r="B18280" s="59" t="s">
        <v>31153</v>
      </c>
      <c r="C18280" s="7" t="s">
        <v>31154</v>
      </c>
      <c r="I18280" s="64"/>
      <c r="J18280" s="65"/>
      <c r="K18280" s="10"/>
      <c r="L18280" s="21">
        <v>9718.0747126436781</v>
      </c>
      <c r="M18280" s="68"/>
      <c r="N18280" s="4"/>
    </row>
    <row r="18281" spans="2:14">
      <c r="B18281" s="59" t="s">
        <v>31155</v>
      </c>
      <c r="C18281" s="7" t="s">
        <v>31156</v>
      </c>
      <c r="I18281" s="64"/>
      <c r="J18281" s="65"/>
      <c r="K18281" s="10"/>
      <c r="L18281" s="21">
        <v>10414.325287356321</v>
      </c>
      <c r="M18281" s="68"/>
      <c r="N18281" s="4"/>
    </row>
    <row r="18282" spans="2:14">
      <c r="B18282" s="59" t="s">
        <v>31157</v>
      </c>
      <c r="C18282" s="7" t="s">
        <v>31157</v>
      </c>
      <c r="I18282" s="64"/>
      <c r="J18282" s="65"/>
      <c r="K18282" s="10"/>
      <c r="L18282" s="21">
        <v>14366.511494252873</v>
      </c>
      <c r="M18282" s="68"/>
      <c r="N18282" s="4"/>
    </row>
    <row r="18283" spans="2:14">
      <c r="B18283" s="59" t="s">
        <v>31158</v>
      </c>
      <c r="C18283" s="7" t="s">
        <v>31159</v>
      </c>
      <c r="I18283" s="64"/>
      <c r="J18283" s="65"/>
      <c r="K18283" s="10"/>
      <c r="L18283" s="21">
        <v>8390.0224137931036</v>
      </c>
      <c r="M18283" s="68"/>
      <c r="N18283" s="4"/>
    </row>
    <row r="18284" spans="2:14">
      <c r="B18284" s="59" t="s">
        <v>31160</v>
      </c>
      <c r="C18284" s="7" t="s">
        <v>31161</v>
      </c>
      <c r="I18284" s="64"/>
      <c r="J18284" s="65"/>
      <c r="K18284" s="10"/>
      <c r="L18284" s="21">
        <v>9001.5252873563222</v>
      </c>
      <c r="M18284" s="68"/>
      <c r="N18284" s="4"/>
    </row>
    <row r="18285" spans="2:14">
      <c r="B18285" s="59" t="s">
        <v>31162</v>
      </c>
      <c r="C18285" s="7" t="s">
        <v>31163</v>
      </c>
      <c r="I18285" s="64"/>
      <c r="J18285" s="65"/>
      <c r="K18285" s="10"/>
      <c r="L18285" s="21">
        <v>7430.9017241379315</v>
      </c>
      <c r="M18285" s="68"/>
      <c r="N18285" s="4"/>
    </row>
    <row r="18286" spans="2:14">
      <c r="B18286" s="59" t="s">
        <v>31164</v>
      </c>
      <c r="C18286" s="7" t="s">
        <v>31165</v>
      </c>
      <c r="I18286" s="64"/>
      <c r="J18286" s="65"/>
      <c r="K18286" s="10"/>
      <c r="L18286" s="21">
        <v>8363.1264367816093</v>
      </c>
      <c r="M18286" s="68"/>
      <c r="N18286" s="4"/>
    </row>
    <row r="18287" spans="2:14">
      <c r="B18287" s="59" t="s">
        <v>31166</v>
      </c>
      <c r="C18287" s="7" t="s">
        <v>31167</v>
      </c>
      <c r="I18287" s="64"/>
      <c r="J18287" s="65"/>
      <c r="K18287" s="10"/>
      <c r="L18287" s="21">
        <v>13025.772413793104</v>
      </c>
      <c r="M18287" s="68"/>
      <c r="N18287" s="4"/>
    </row>
    <row r="18288" spans="2:14">
      <c r="B18288" s="59" t="s">
        <v>31168</v>
      </c>
      <c r="C18288" s="7" t="s">
        <v>31169</v>
      </c>
      <c r="I18288" s="64"/>
      <c r="J18288" s="65"/>
      <c r="K18288" s="10"/>
      <c r="L18288" s="21">
        <v>8078.4350574712653</v>
      </c>
      <c r="M18288" s="68"/>
      <c r="N18288" s="4"/>
    </row>
    <row r="18289" spans="2:14">
      <c r="B18289" s="59" t="s">
        <v>31170</v>
      </c>
      <c r="C18289" s="7" t="s">
        <v>31171</v>
      </c>
      <c r="I18289" s="64"/>
      <c r="J18289" s="65"/>
      <c r="K18289" s="10"/>
      <c r="L18289" s="21">
        <v>8715.8189655172409</v>
      </c>
      <c r="M18289" s="68"/>
      <c r="N18289" s="4"/>
    </row>
    <row r="18290" spans="2:14">
      <c r="B18290" s="59" t="s">
        <v>31172</v>
      </c>
      <c r="C18290" s="7" t="s">
        <v>31167</v>
      </c>
      <c r="I18290" s="64"/>
      <c r="J18290" s="65"/>
      <c r="K18290" s="10"/>
      <c r="L18290" s="21">
        <v>12335.104022988507</v>
      </c>
      <c r="M18290" s="68"/>
      <c r="N18290" s="4"/>
    </row>
    <row r="18291" spans="2:14">
      <c r="B18291" s="59" t="s">
        <v>31173</v>
      </c>
      <c r="C18291" s="7" t="s">
        <v>31174</v>
      </c>
      <c r="I18291" s="64"/>
      <c r="J18291" s="65"/>
      <c r="K18291" s="10"/>
      <c r="L18291" s="21">
        <v>20778.918390804596</v>
      </c>
      <c r="M18291" s="68"/>
      <c r="N18291" s="4"/>
    </row>
    <row r="18292" spans="2:14">
      <c r="B18292" s="59" t="s">
        <v>38393</v>
      </c>
      <c r="C18292" s="7" t="s">
        <v>40576</v>
      </c>
      <c r="I18292" s="64"/>
      <c r="J18292" s="65"/>
      <c r="K18292" s="10"/>
      <c r="L18292" s="21">
        <v>12073.248850574713</v>
      </c>
      <c r="M18292" s="68"/>
      <c r="N18292" s="4"/>
    </row>
    <row r="18293" spans="2:14">
      <c r="B18293" s="59" t="s">
        <v>31175</v>
      </c>
      <c r="C18293" s="7" t="s">
        <v>31165</v>
      </c>
      <c r="I18293" s="64"/>
      <c r="J18293" s="65"/>
      <c r="K18293" s="10"/>
      <c r="L18293" s="21">
        <v>10942.602873563219</v>
      </c>
      <c r="M18293" s="68"/>
      <c r="N18293" s="4"/>
    </row>
    <row r="18294" spans="2:14">
      <c r="B18294" s="59" t="s">
        <v>31176</v>
      </c>
      <c r="C18294" s="7" t="s">
        <v>31171</v>
      </c>
      <c r="I18294" s="64"/>
      <c r="J18294" s="65"/>
      <c r="K18294" s="10"/>
      <c r="L18294" s="21">
        <v>11361.266666666666</v>
      </c>
      <c r="M18294" s="68"/>
      <c r="N18294" s="4"/>
    </row>
    <row r="18295" spans="2:14">
      <c r="B18295" s="59" t="s">
        <v>31177</v>
      </c>
      <c r="C18295" s="7" t="s">
        <v>31174</v>
      </c>
      <c r="I18295" s="64"/>
      <c r="J18295" s="65"/>
      <c r="K18295" s="10"/>
      <c r="L18295" s="21">
        <v>22982.866091954023</v>
      </c>
      <c r="M18295" s="68"/>
      <c r="N18295" s="4"/>
    </row>
    <row r="18296" spans="2:14">
      <c r="B18296" s="59" t="s">
        <v>31178</v>
      </c>
      <c r="C18296" s="7" t="s">
        <v>31178</v>
      </c>
      <c r="I18296" s="64"/>
      <c r="J18296" s="65"/>
      <c r="K18296" s="10"/>
      <c r="L18296" s="21">
        <v>24609.311494252874</v>
      </c>
      <c r="M18296" s="68"/>
      <c r="N18296" s="4"/>
    </row>
    <row r="18297" spans="2:14">
      <c r="B18297" s="59" t="s">
        <v>31179</v>
      </c>
      <c r="C18297" s="7" t="s">
        <v>31180</v>
      </c>
      <c r="I18297" s="64"/>
      <c r="J18297" s="65"/>
      <c r="K18297" s="10"/>
      <c r="L18297" s="21">
        <v>2656.6120689655172</v>
      </c>
      <c r="M18297" s="68"/>
      <c r="N18297" s="4"/>
    </row>
    <row r="18298" spans="2:14">
      <c r="B18298" s="59" t="s">
        <v>31181</v>
      </c>
      <c r="C18298" s="7" t="s">
        <v>31182</v>
      </c>
      <c r="I18298" s="64"/>
      <c r="J18298" s="65"/>
      <c r="K18298" s="10"/>
      <c r="L18298" s="21">
        <v>7331.9448275862078</v>
      </c>
      <c r="M18298" s="68"/>
      <c r="N18298" s="4"/>
    </row>
    <row r="18299" spans="2:14">
      <c r="B18299" s="59" t="s">
        <v>31183</v>
      </c>
      <c r="C18299" s="7" t="s">
        <v>31184</v>
      </c>
      <c r="I18299" s="64"/>
      <c r="J18299" s="65"/>
      <c r="K18299" s="10"/>
      <c r="L18299" s="21">
        <v>2798.7040229885056</v>
      </c>
      <c r="M18299" s="68"/>
      <c r="N18299" s="4"/>
    </row>
    <row r="18300" spans="2:14">
      <c r="B18300" s="59" t="s">
        <v>31185</v>
      </c>
      <c r="C18300" s="7" t="s">
        <v>31186</v>
      </c>
      <c r="I18300" s="64"/>
      <c r="J18300" s="65"/>
      <c r="K18300" s="10"/>
      <c r="L18300" s="21">
        <v>9183.707471264368</v>
      </c>
      <c r="M18300" s="68"/>
      <c r="N18300" s="4"/>
    </row>
    <row r="18301" spans="2:14">
      <c r="B18301" s="59" t="s">
        <v>31187</v>
      </c>
      <c r="C18301" s="7" t="s">
        <v>31113</v>
      </c>
      <c r="I18301" s="64"/>
      <c r="J18301" s="65"/>
      <c r="K18301" s="10"/>
      <c r="L18301" s="21">
        <v>3416.8040229885059</v>
      </c>
      <c r="M18301" s="68"/>
      <c r="N18301" s="4"/>
    </row>
    <row r="18302" spans="2:14">
      <c r="B18302" s="59" t="s">
        <v>31188</v>
      </c>
      <c r="C18302" s="7" t="s">
        <v>31188</v>
      </c>
      <c r="I18302" s="64"/>
      <c r="J18302" s="65"/>
      <c r="K18302" s="10"/>
      <c r="L18302" s="21">
        <v>2787.0321839080457</v>
      </c>
      <c r="M18302" s="68"/>
      <c r="N18302" s="4"/>
    </row>
    <row r="18303" spans="2:14">
      <c r="B18303" s="59" t="s">
        <v>31189</v>
      </c>
      <c r="C18303" s="7" t="s">
        <v>31113</v>
      </c>
      <c r="I18303" s="64"/>
      <c r="J18303" s="65"/>
      <c r="K18303" s="10"/>
      <c r="L18303" s="21">
        <v>2787.0321839080457</v>
      </c>
      <c r="M18303" s="68"/>
      <c r="N18303" s="4"/>
    </row>
    <row r="18304" spans="2:14">
      <c r="B18304" s="59" t="s">
        <v>31190</v>
      </c>
      <c r="C18304" s="7" t="s">
        <v>31113</v>
      </c>
      <c r="I18304" s="64"/>
      <c r="J18304" s="65"/>
      <c r="K18304" s="10"/>
      <c r="L18304" s="21">
        <v>3201.1287356321841</v>
      </c>
      <c r="M18304" s="68"/>
      <c r="N18304" s="4"/>
    </row>
    <row r="18305" spans="2:14">
      <c r="B18305" s="59" t="s">
        <v>31192</v>
      </c>
      <c r="C18305" s="7" t="s">
        <v>31191</v>
      </c>
      <c r="I18305" s="64"/>
      <c r="J18305" s="65"/>
      <c r="K18305" s="10"/>
      <c r="L18305" s="21">
        <v>68966.359770114941</v>
      </c>
      <c r="M18305" s="68"/>
      <c r="N18305" s="4"/>
    </row>
    <row r="18306" spans="2:14">
      <c r="B18306" s="59" t="s">
        <v>31193</v>
      </c>
      <c r="C18306" s="7" t="s">
        <v>31194</v>
      </c>
      <c r="I18306" s="64"/>
      <c r="J18306" s="65"/>
      <c r="K18306" s="10"/>
      <c r="L18306" s="21">
        <v>34125.412643678159</v>
      </c>
      <c r="M18306" s="68"/>
      <c r="N18306" s="4"/>
    </row>
    <row r="18307" spans="2:14">
      <c r="B18307" s="59" t="s">
        <v>31195</v>
      </c>
      <c r="C18307" s="7" t="s">
        <v>31194</v>
      </c>
      <c r="I18307" s="64"/>
      <c r="J18307" s="65"/>
      <c r="K18307" s="10"/>
      <c r="L18307" s="21">
        <v>36078.162068965517</v>
      </c>
      <c r="M18307" s="68"/>
      <c r="N18307" s="4"/>
    </row>
    <row r="18308" spans="2:14">
      <c r="B18308" s="59" t="s">
        <v>31196</v>
      </c>
      <c r="C18308" s="7" t="s">
        <v>31197</v>
      </c>
      <c r="I18308" s="64"/>
      <c r="J18308" s="65"/>
      <c r="K18308" s="10"/>
      <c r="L18308" s="21">
        <v>34852.111494252873</v>
      </c>
      <c r="M18308" s="68"/>
      <c r="N18308" s="4"/>
    </row>
    <row r="18309" spans="2:14">
      <c r="B18309" s="59" t="s">
        <v>31198</v>
      </c>
      <c r="C18309" s="7" t="s">
        <v>31194</v>
      </c>
      <c r="I18309" s="64"/>
      <c r="J18309" s="65"/>
      <c r="K18309" s="10"/>
      <c r="L18309" s="21">
        <v>34854.141379310342</v>
      </c>
      <c r="M18309" s="68"/>
      <c r="N18309" s="4"/>
    </row>
    <row r="18310" spans="2:14">
      <c r="B18310" s="59" t="s">
        <v>31199</v>
      </c>
      <c r="C18310" s="7" t="s">
        <v>31194</v>
      </c>
      <c r="I18310" s="64"/>
      <c r="J18310" s="65"/>
      <c r="K18310" s="10"/>
      <c r="L18310" s="21">
        <v>36141.088505747124</v>
      </c>
      <c r="M18310" s="68"/>
      <c r="N18310" s="4"/>
    </row>
    <row r="18311" spans="2:14">
      <c r="B18311" s="59" t="s">
        <v>31200</v>
      </c>
      <c r="C18311" s="7" t="s">
        <v>31191</v>
      </c>
      <c r="I18311" s="64"/>
      <c r="J18311" s="65"/>
      <c r="K18311" s="10"/>
      <c r="L18311" s="21">
        <v>80669.154597701156</v>
      </c>
      <c r="M18311" s="68"/>
      <c r="N18311" s="4"/>
    </row>
    <row r="18312" spans="2:14">
      <c r="B18312" s="59" t="s">
        <v>31201</v>
      </c>
      <c r="C18312" s="7" t="s">
        <v>31194</v>
      </c>
      <c r="I18312" s="64"/>
      <c r="J18312" s="65"/>
      <c r="K18312" s="10"/>
      <c r="L18312" s="21">
        <v>46559.473563218387</v>
      </c>
      <c r="M18312" s="68"/>
      <c r="N18312" s="4"/>
    </row>
    <row r="18313" spans="2:14">
      <c r="B18313" s="59" t="s">
        <v>31202</v>
      </c>
      <c r="C18313" s="7" t="s">
        <v>31203</v>
      </c>
      <c r="I18313" s="64"/>
      <c r="J18313" s="65"/>
      <c r="K18313" s="10"/>
      <c r="L18313" s="21">
        <v>42679.348275862074</v>
      </c>
      <c r="M18313" s="68"/>
      <c r="N18313" s="4"/>
    </row>
    <row r="18314" spans="2:14">
      <c r="B18314" s="59" t="s">
        <v>31204</v>
      </c>
      <c r="C18314" s="7" t="s">
        <v>31191</v>
      </c>
      <c r="I18314" s="64"/>
      <c r="J18314" s="65"/>
      <c r="K18314" s="10"/>
      <c r="L18314" s="21">
        <v>60754.45977011494</v>
      </c>
      <c r="M18314" s="68"/>
      <c r="N18314" s="4"/>
    </row>
    <row r="18315" spans="2:14">
      <c r="B18315" s="59" t="s">
        <v>31205</v>
      </c>
      <c r="C18315" s="7" t="s">
        <v>31197</v>
      </c>
      <c r="I18315" s="64"/>
      <c r="J18315" s="65"/>
      <c r="K18315" s="10"/>
      <c r="L18315" s="21">
        <v>33135.84367816092</v>
      </c>
      <c r="M18315" s="68"/>
      <c r="N18315" s="4"/>
    </row>
    <row r="18316" spans="2:14">
      <c r="B18316" s="59" t="s">
        <v>31206</v>
      </c>
      <c r="C18316" s="7" t="s">
        <v>31191</v>
      </c>
      <c r="I18316" s="64"/>
      <c r="J18316" s="65"/>
      <c r="K18316" s="10"/>
      <c r="L18316" s="21">
        <v>76094.301149425286</v>
      </c>
      <c r="M18316" s="68"/>
      <c r="N18316" s="4"/>
    </row>
    <row r="18317" spans="2:14">
      <c r="B18317" s="59" t="s">
        <v>31207</v>
      </c>
      <c r="C18317" s="7" t="s">
        <v>31194</v>
      </c>
      <c r="I18317" s="64"/>
      <c r="J18317" s="65"/>
      <c r="K18317" s="10"/>
      <c r="L18317" s="21">
        <v>44170.806321839074</v>
      </c>
      <c r="M18317" s="68"/>
      <c r="N18317" s="4"/>
    </row>
    <row r="18318" spans="2:14">
      <c r="B18318" s="59" t="s">
        <v>31208</v>
      </c>
      <c r="C18318" s="7" t="s">
        <v>31194</v>
      </c>
      <c r="I18318" s="64"/>
      <c r="J18318" s="65"/>
      <c r="K18318" s="10"/>
      <c r="L18318" s="21">
        <v>48464.520689655175</v>
      </c>
      <c r="M18318" s="68"/>
      <c r="N18318" s="4"/>
    </row>
    <row r="18319" spans="2:14">
      <c r="B18319" s="59" t="s">
        <v>31209</v>
      </c>
      <c r="C18319" s="7" t="s">
        <v>31191</v>
      </c>
      <c r="I18319" s="64"/>
      <c r="J18319" s="65"/>
      <c r="K18319" s="10"/>
      <c r="L18319" s="21">
        <v>75939.014942528738</v>
      </c>
      <c r="M18319" s="68"/>
      <c r="N18319" s="4"/>
    </row>
    <row r="18320" spans="2:14">
      <c r="B18320" s="59" t="s">
        <v>31210</v>
      </c>
      <c r="C18320" s="7" t="s">
        <v>31194</v>
      </c>
      <c r="I18320" s="64"/>
      <c r="J18320" s="65"/>
      <c r="K18320" s="10"/>
      <c r="L18320" s="21">
        <v>54807.404022988507</v>
      </c>
      <c r="M18320" s="68"/>
      <c r="N18320" s="4"/>
    </row>
    <row r="18321" spans="2:14">
      <c r="B18321" s="59" t="s">
        <v>31211</v>
      </c>
      <c r="C18321" s="7" t="s">
        <v>31194</v>
      </c>
      <c r="I18321" s="64"/>
      <c r="J18321" s="65"/>
      <c r="K18321" s="10"/>
      <c r="L18321" s="21">
        <v>32627.864942528737</v>
      </c>
      <c r="M18321" s="68"/>
      <c r="N18321" s="4"/>
    </row>
    <row r="18322" spans="2:14">
      <c r="B18322" s="59" t="s">
        <v>31212</v>
      </c>
      <c r="C18322" s="7" t="s">
        <v>31194</v>
      </c>
      <c r="I18322" s="64"/>
      <c r="J18322" s="65"/>
      <c r="K18322" s="10"/>
      <c r="L18322" s="21">
        <v>22144.016091954025</v>
      </c>
      <c r="M18322" s="68"/>
      <c r="N18322" s="4"/>
    </row>
    <row r="18323" spans="2:14">
      <c r="B18323" s="59" t="s">
        <v>31213</v>
      </c>
      <c r="C18323" s="7" t="s">
        <v>31194</v>
      </c>
      <c r="I18323" s="64"/>
      <c r="J18323" s="65"/>
      <c r="K18323" s="10"/>
      <c r="L18323" s="21">
        <v>23252.840804597701</v>
      </c>
      <c r="M18323" s="68"/>
      <c r="N18323" s="4"/>
    </row>
    <row r="18324" spans="2:14">
      <c r="B18324" s="59" t="s">
        <v>31214</v>
      </c>
      <c r="C18324" s="7" t="s">
        <v>31194</v>
      </c>
      <c r="I18324" s="64"/>
      <c r="J18324" s="65"/>
      <c r="K18324" s="10"/>
      <c r="L18324" s="21">
        <v>26385.968390804599</v>
      </c>
      <c r="M18324" s="68"/>
      <c r="N18324" s="4"/>
    </row>
    <row r="18325" spans="2:14">
      <c r="B18325" s="59" t="s">
        <v>31215</v>
      </c>
      <c r="C18325" s="7" t="s">
        <v>31194</v>
      </c>
      <c r="I18325" s="64"/>
      <c r="J18325" s="65"/>
      <c r="K18325" s="10"/>
      <c r="L18325" s="21">
        <v>27009.143103448278</v>
      </c>
      <c r="M18325" s="68"/>
      <c r="N18325" s="4"/>
    </row>
    <row r="18326" spans="2:14">
      <c r="B18326" s="59" t="s">
        <v>31216</v>
      </c>
      <c r="C18326" s="7" t="s">
        <v>31194</v>
      </c>
      <c r="I18326" s="64"/>
      <c r="J18326" s="65"/>
      <c r="K18326" s="10"/>
      <c r="L18326" s="21">
        <v>27549.092528735633</v>
      </c>
      <c r="M18326" s="68"/>
      <c r="N18326" s="4"/>
    </row>
    <row r="18327" spans="2:14">
      <c r="B18327" s="59" t="s">
        <v>31217</v>
      </c>
      <c r="C18327" s="7" t="s">
        <v>31218</v>
      </c>
      <c r="I18327" s="64"/>
      <c r="J18327" s="65"/>
      <c r="K18327" s="10"/>
      <c r="L18327" s="21">
        <v>29669.814942528737</v>
      </c>
      <c r="M18327" s="68"/>
      <c r="N18327" s="4"/>
    </row>
    <row r="18328" spans="2:14">
      <c r="B18328" s="59" t="s">
        <v>31219</v>
      </c>
      <c r="C18328" s="7" t="s">
        <v>31220</v>
      </c>
      <c r="I18328" s="64"/>
      <c r="J18328" s="65"/>
      <c r="K18328" s="10"/>
      <c r="L18328" s="21">
        <v>25897.781034482759</v>
      </c>
      <c r="M18328" s="68"/>
      <c r="N18328" s="4"/>
    </row>
    <row r="18329" spans="2:14">
      <c r="B18329" s="59" t="s">
        <v>38394</v>
      </c>
      <c r="C18329" s="7" t="s">
        <v>40577</v>
      </c>
      <c r="I18329" s="64"/>
      <c r="J18329" s="65"/>
      <c r="K18329" s="10"/>
      <c r="L18329" s="21">
        <v>3177.2775862068966</v>
      </c>
      <c r="M18329" s="68"/>
      <c r="N18329" s="4"/>
    </row>
    <row r="18330" spans="2:14">
      <c r="B18330" s="59" t="s">
        <v>31221</v>
      </c>
      <c r="C18330" s="7" t="s">
        <v>31022</v>
      </c>
      <c r="I18330" s="64"/>
      <c r="J18330" s="65"/>
      <c r="K18330" s="10"/>
      <c r="L18330" s="21">
        <v>4858.5298850574718</v>
      </c>
      <c r="M18330" s="68"/>
      <c r="N18330" s="4"/>
    </row>
    <row r="18331" spans="2:14">
      <c r="B18331" s="59" t="s">
        <v>31222</v>
      </c>
      <c r="C18331" s="7" t="s">
        <v>31022</v>
      </c>
      <c r="I18331" s="64"/>
      <c r="J18331" s="65"/>
      <c r="K18331" s="10"/>
      <c r="L18331" s="21">
        <v>4705.7810344827585</v>
      </c>
      <c r="M18331" s="68"/>
      <c r="N18331" s="4"/>
    </row>
    <row r="18332" spans="2:14">
      <c r="B18332" s="59" t="s">
        <v>31223</v>
      </c>
      <c r="C18332" s="7" t="s">
        <v>31224</v>
      </c>
      <c r="I18332" s="64"/>
      <c r="J18332" s="65"/>
      <c r="K18332" s="10"/>
      <c r="L18332" s="21">
        <v>4811.335057471264</v>
      </c>
      <c r="M18332" s="68"/>
      <c r="N18332" s="4"/>
    </row>
    <row r="18333" spans="2:14">
      <c r="B18333" s="59" t="s">
        <v>31225</v>
      </c>
      <c r="C18333" s="7" t="s">
        <v>31226</v>
      </c>
      <c r="I18333" s="64"/>
      <c r="J18333" s="65"/>
      <c r="K18333" s="10"/>
      <c r="L18333" s="21">
        <v>3738.540804597701</v>
      </c>
      <c r="M18333" s="68"/>
      <c r="N18333" s="4"/>
    </row>
    <row r="18334" spans="2:14">
      <c r="B18334" s="59" t="s">
        <v>31227</v>
      </c>
      <c r="C18334" s="7" t="s">
        <v>31228</v>
      </c>
      <c r="I18334" s="64"/>
      <c r="J18334" s="65"/>
      <c r="K18334" s="10"/>
      <c r="L18334" s="21">
        <v>4960.0241379310346</v>
      </c>
      <c r="M18334" s="68"/>
      <c r="N18334" s="4"/>
    </row>
    <row r="18335" spans="2:14">
      <c r="B18335" s="59" t="s">
        <v>31229</v>
      </c>
      <c r="C18335" s="7" t="s">
        <v>31022</v>
      </c>
      <c r="I18335" s="64"/>
      <c r="J18335" s="65"/>
      <c r="K18335" s="10"/>
      <c r="L18335" s="21">
        <v>5288.3580459770119</v>
      </c>
      <c r="M18335" s="68"/>
      <c r="N18335" s="4"/>
    </row>
    <row r="18336" spans="2:14">
      <c r="B18336" s="59" t="s">
        <v>31230</v>
      </c>
      <c r="C18336" s="7" t="s">
        <v>31022</v>
      </c>
      <c r="I18336" s="64"/>
      <c r="J18336" s="65"/>
      <c r="K18336" s="10"/>
      <c r="L18336" s="21">
        <v>5135.1017241379304</v>
      </c>
      <c r="M18336" s="68"/>
      <c r="N18336" s="4"/>
    </row>
    <row r="18337" spans="2:14">
      <c r="B18337" s="59" t="s">
        <v>31231</v>
      </c>
      <c r="C18337" s="7" t="s">
        <v>31022</v>
      </c>
      <c r="I18337" s="64"/>
      <c r="J18337" s="65"/>
      <c r="K18337" s="10"/>
      <c r="L18337" s="21">
        <v>5205.1327586206899</v>
      </c>
      <c r="M18337" s="68"/>
      <c r="N18337" s="4"/>
    </row>
    <row r="18338" spans="2:14">
      <c r="B18338" s="59" t="s">
        <v>31232</v>
      </c>
      <c r="C18338" s="7" t="s">
        <v>31233</v>
      </c>
      <c r="I18338" s="64"/>
      <c r="J18338" s="65"/>
      <c r="K18338" s="10"/>
      <c r="L18338" s="21">
        <v>3914.1258620689655</v>
      </c>
      <c r="M18338" s="68"/>
      <c r="N18338" s="4"/>
    </row>
    <row r="18339" spans="2:14">
      <c r="B18339" s="59" t="s">
        <v>38395</v>
      </c>
      <c r="C18339" s="7" t="s">
        <v>40578</v>
      </c>
      <c r="I18339" s="64"/>
      <c r="J18339" s="65"/>
      <c r="K18339" s="10"/>
      <c r="L18339" s="21">
        <v>8567.1298850574713</v>
      </c>
      <c r="M18339" s="68"/>
      <c r="N18339" s="4"/>
    </row>
    <row r="18340" spans="2:14">
      <c r="B18340" s="59" t="s">
        <v>31234</v>
      </c>
      <c r="C18340" s="7" t="s">
        <v>31022</v>
      </c>
      <c r="I18340" s="64"/>
      <c r="J18340" s="65"/>
      <c r="K18340" s="10"/>
      <c r="L18340" s="21">
        <v>5753.709195402299</v>
      </c>
      <c r="M18340" s="68"/>
      <c r="N18340" s="4"/>
    </row>
    <row r="18341" spans="2:14">
      <c r="B18341" s="59" t="s">
        <v>31235</v>
      </c>
      <c r="C18341" s="7" t="s">
        <v>31022</v>
      </c>
      <c r="I18341" s="64"/>
      <c r="J18341" s="65"/>
      <c r="K18341" s="10"/>
      <c r="L18341" s="21">
        <v>5602.9902298850575</v>
      </c>
      <c r="M18341" s="68"/>
      <c r="N18341" s="4"/>
    </row>
    <row r="18342" spans="2:14">
      <c r="B18342" s="59" t="s">
        <v>31236</v>
      </c>
      <c r="C18342" s="7" t="s">
        <v>31237</v>
      </c>
      <c r="I18342" s="64"/>
      <c r="J18342" s="65"/>
      <c r="K18342" s="10"/>
      <c r="L18342" s="21">
        <v>5708.544252873563</v>
      </c>
      <c r="M18342" s="68"/>
      <c r="N18342" s="4"/>
    </row>
    <row r="18343" spans="2:14">
      <c r="B18343" s="59" t="s">
        <v>31238</v>
      </c>
      <c r="C18343" s="7" t="s">
        <v>31226</v>
      </c>
      <c r="I18343" s="64"/>
      <c r="J18343" s="65"/>
      <c r="K18343" s="10"/>
      <c r="L18343" s="21">
        <v>3439.1327586206899</v>
      </c>
      <c r="M18343" s="68"/>
      <c r="N18343" s="4"/>
    </row>
    <row r="18344" spans="2:14">
      <c r="B18344" s="59" t="s">
        <v>31239</v>
      </c>
      <c r="C18344" s="7" t="s">
        <v>31226</v>
      </c>
      <c r="I18344" s="64"/>
      <c r="J18344" s="65"/>
      <c r="K18344" s="10"/>
      <c r="L18344" s="21">
        <v>2883.959195402299</v>
      </c>
      <c r="M18344" s="68"/>
      <c r="N18344" s="4"/>
    </row>
    <row r="18345" spans="2:14">
      <c r="B18345" s="59" t="s">
        <v>31240</v>
      </c>
      <c r="C18345" s="7" t="s">
        <v>31022</v>
      </c>
      <c r="I18345" s="64"/>
      <c r="J18345" s="65"/>
      <c r="K18345" s="10"/>
      <c r="L18345" s="21">
        <v>6279.9568965517237</v>
      </c>
      <c r="M18345" s="68"/>
      <c r="N18345" s="4"/>
    </row>
    <row r="18346" spans="2:14">
      <c r="B18346" s="59" t="s">
        <v>31241</v>
      </c>
      <c r="C18346" s="7" t="s">
        <v>31022</v>
      </c>
      <c r="I18346" s="64"/>
      <c r="J18346" s="65"/>
      <c r="K18346" s="10"/>
      <c r="L18346" s="21">
        <v>6127.2080459770123</v>
      </c>
      <c r="M18346" s="68"/>
      <c r="N18346" s="4"/>
    </row>
    <row r="18347" spans="2:14">
      <c r="B18347" s="59" t="s">
        <v>31242</v>
      </c>
      <c r="C18347" s="7" t="s">
        <v>31022</v>
      </c>
      <c r="I18347" s="64"/>
      <c r="J18347" s="65"/>
      <c r="K18347" s="10"/>
      <c r="L18347" s="21">
        <v>6237.3293103448277</v>
      </c>
      <c r="M18347" s="68"/>
      <c r="N18347" s="4"/>
    </row>
    <row r="18348" spans="2:14">
      <c r="B18348" s="59" t="s">
        <v>31243</v>
      </c>
      <c r="C18348" s="7" t="s">
        <v>31131</v>
      </c>
      <c r="I18348" s="64"/>
      <c r="J18348" s="65"/>
      <c r="K18348" s="10"/>
      <c r="L18348" s="21">
        <v>2978.3488505747127</v>
      </c>
      <c r="M18348" s="68"/>
      <c r="N18348" s="4"/>
    </row>
    <row r="18349" spans="2:14">
      <c r="B18349" s="59" t="s">
        <v>31244</v>
      </c>
      <c r="C18349" s="7" t="s">
        <v>31022</v>
      </c>
      <c r="I18349" s="64"/>
      <c r="J18349" s="65"/>
      <c r="K18349" s="10"/>
      <c r="L18349" s="21">
        <v>5051.8764367816093</v>
      </c>
      <c r="M18349" s="68"/>
      <c r="N18349" s="4"/>
    </row>
    <row r="18350" spans="2:14">
      <c r="B18350" s="59" t="s">
        <v>31245</v>
      </c>
      <c r="C18350" s="7" t="s">
        <v>31022</v>
      </c>
      <c r="I18350" s="64"/>
      <c r="J18350" s="65"/>
      <c r="K18350" s="10"/>
      <c r="L18350" s="21">
        <v>4901.1574712643678</v>
      </c>
      <c r="M18350" s="68"/>
      <c r="N18350" s="4"/>
    </row>
    <row r="18351" spans="2:14">
      <c r="B18351" s="59" t="s">
        <v>31246</v>
      </c>
      <c r="C18351" s="7" t="s">
        <v>31224</v>
      </c>
      <c r="I18351" s="64"/>
      <c r="J18351" s="65"/>
      <c r="K18351" s="10"/>
      <c r="L18351" s="21">
        <v>5018.3833333333332</v>
      </c>
      <c r="M18351" s="68"/>
      <c r="N18351" s="4"/>
    </row>
    <row r="18352" spans="2:14">
      <c r="B18352" s="59" t="s">
        <v>31247</v>
      </c>
      <c r="C18352" s="7" t="s">
        <v>31226</v>
      </c>
      <c r="I18352" s="64"/>
      <c r="J18352" s="65"/>
      <c r="K18352" s="10"/>
      <c r="L18352" s="21">
        <v>2256.2172413793105</v>
      </c>
      <c r="M18352" s="68"/>
      <c r="N18352" s="4"/>
    </row>
    <row r="18353" spans="2:14">
      <c r="B18353" s="59" t="s">
        <v>31248</v>
      </c>
      <c r="C18353" s="7" t="s">
        <v>31226</v>
      </c>
      <c r="I18353" s="64"/>
      <c r="J18353" s="65"/>
      <c r="K18353" s="10"/>
      <c r="L18353" s="21">
        <v>2391.2045977011494</v>
      </c>
      <c r="M18353" s="68"/>
      <c r="N18353" s="4"/>
    </row>
    <row r="18354" spans="2:14">
      <c r="B18354" s="59" t="s">
        <v>31249</v>
      </c>
      <c r="C18354" s="7" t="s">
        <v>31022</v>
      </c>
      <c r="I18354" s="64"/>
      <c r="J18354" s="65"/>
      <c r="K18354" s="10"/>
      <c r="L18354" s="21">
        <v>5978.5189655172408</v>
      </c>
      <c r="M18354" s="68"/>
      <c r="N18354" s="4"/>
    </row>
    <row r="18355" spans="2:14">
      <c r="B18355" s="59" t="s">
        <v>31250</v>
      </c>
      <c r="C18355" s="7" t="s">
        <v>31022</v>
      </c>
      <c r="I18355" s="64"/>
      <c r="J18355" s="65"/>
      <c r="K18355" s="10"/>
      <c r="L18355" s="21">
        <v>5857.2333333333327</v>
      </c>
      <c r="M18355" s="68"/>
      <c r="N18355" s="4"/>
    </row>
    <row r="18356" spans="2:14">
      <c r="B18356" s="59" t="s">
        <v>31251</v>
      </c>
      <c r="C18356" s="7" t="s">
        <v>31237</v>
      </c>
      <c r="I18356" s="64"/>
      <c r="J18356" s="65"/>
      <c r="K18356" s="10"/>
      <c r="L18356" s="21">
        <v>6005.9224137931033</v>
      </c>
      <c r="M18356" s="68"/>
      <c r="N18356" s="4"/>
    </row>
    <row r="18357" spans="2:14">
      <c r="B18357" s="59" t="s">
        <v>31252</v>
      </c>
      <c r="C18357" s="7" t="s">
        <v>31226</v>
      </c>
      <c r="I18357" s="64"/>
      <c r="J18357" s="65"/>
      <c r="K18357" s="10"/>
      <c r="L18357" s="21">
        <v>2602.820114942529</v>
      </c>
      <c r="M18357" s="68"/>
      <c r="N18357" s="4"/>
    </row>
    <row r="18358" spans="2:14">
      <c r="B18358" s="59" t="s">
        <v>31253</v>
      </c>
      <c r="C18358" s="7" t="s">
        <v>31226</v>
      </c>
      <c r="I18358" s="64"/>
      <c r="J18358" s="65"/>
      <c r="K18358" s="10"/>
      <c r="L18358" s="21">
        <v>2821.0327586206895</v>
      </c>
      <c r="M18358" s="68"/>
      <c r="N18358" s="4"/>
    </row>
    <row r="18359" spans="2:14">
      <c r="B18359" s="59" t="s">
        <v>31254</v>
      </c>
      <c r="C18359" s="7" t="s">
        <v>31228</v>
      </c>
      <c r="I18359" s="64"/>
      <c r="J18359" s="65"/>
      <c r="K18359" s="10"/>
      <c r="L18359" s="21">
        <v>3005.2448275862071</v>
      </c>
      <c r="M18359" s="68"/>
      <c r="N18359" s="4"/>
    </row>
    <row r="18360" spans="2:14">
      <c r="B18360" s="59" t="s">
        <v>31255</v>
      </c>
      <c r="C18360" s="7" t="s">
        <v>31228</v>
      </c>
      <c r="I18360" s="64"/>
      <c r="J18360" s="65"/>
      <c r="K18360" s="10"/>
      <c r="L18360" s="21">
        <v>3572.0902298850574</v>
      </c>
      <c r="M18360" s="68"/>
      <c r="N18360" s="4"/>
    </row>
    <row r="18361" spans="2:14">
      <c r="B18361" s="59" t="s">
        <v>38396</v>
      </c>
      <c r="C18361" s="7" t="s">
        <v>40579</v>
      </c>
      <c r="I18361" s="64"/>
      <c r="J18361" s="65"/>
      <c r="K18361" s="10"/>
      <c r="L18361" s="21">
        <v>31166.855172413794</v>
      </c>
      <c r="M18361" s="68"/>
      <c r="N18361" s="4"/>
    </row>
    <row r="18362" spans="2:14">
      <c r="B18362" s="59" t="s">
        <v>31256</v>
      </c>
      <c r="C18362" s="7" t="s">
        <v>31257</v>
      </c>
      <c r="I18362" s="64"/>
      <c r="J18362" s="65"/>
      <c r="K18362" s="10"/>
      <c r="L18362" s="21">
        <v>2652.0448275862068</v>
      </c>
      <c r="M18362" s="68"/>
      <c r="N18362" s="4"/>
    </row>
    <row r="18363" spans="2:14">
      <c r="B18363" s="59" t="s">
        <v>31258</v>
      </c>
      <c r="C18363" s="7" t="s">
        <v>31257</v>
      </c>
      <c r="I18363" s="64"/>
      <c r="J18363" s="65"/>
      <c r="K18363" s="10"/>
      <c r="L18363" s="21">
        <v>2885.9890804597703</v>
      </c>
      <c r="M18363" s="68"/>
      <c r="N18363" s="4"/>
    </row>
    <row r="18364" spans="2:14">
      <c r="B18364" s="59" t="s">
        <v>31259</v>
      </c>
      <c r="C18364" s="7" t="s">
        <v>31260</v>
      </c>
      <c r="I18364" s="64"/>
      <c r="J18364" s="65"/>
      <c r="K18364" s="10"/>
      <c r="L18364" s="21">
        <v>3131.0977011494251</v>
      </c>
      <c r="M18364" s="68"/>
      <c r="N18364" s="4"/>
    </row>
    <row r="18365" spans="2:14">
      <c r="B18365" s="59" t="s">
        <v>31261</v>
      </c>
      <c r="C18365" s="7" t="s">
        <v>31260</v>
      </c>
      <c r="I18365" s="64"/>
      <c r="J18365" s="65"/>
      <c r="K18365" s="10"/>
      <c r="L18365" s="21">
        <v>3425.9385057471263</v>
      </c>
      <c r="M18365" s="68"/>
      <c r="N18365" s="4"/>
    </row>
    <row r="18366" spans="2:14">
      <c r="B18366" s="59" t="s">
        <v>31262</v>
      </c>
      <c r="C18366" s="7" t="s">
        <v>31263</v>
      </c>
      <c r="I18366" s="64"/>
      <c r="J18366" s="65"/>
      <c r="K18366" s="10"/>
      <c r="L18366" s="21">
        <v>50365.000574712642</v>
      </c>
      <c r="M18366" s="68"/>
      <c r="N18366" s="4"/>
    </row>
    <row r="18367" spans="2:14">
      <c r="B18367" s="59" t="s">
        <v>38397</v>
      </c>
      <c r="C18367" s="7" t="s">
        <v>40580</v>
      </c>
      <c r="I18367" s="64"/>
      <c r="J18367" s="65"/>
      <c r="K18367" s="10"/>
      <c r="L18367" s="21">
        <v>14484.752298850575</v>
      </c>
      <c r="M18367" s="68"/>
      <c r="N18367" s="4"/>
    </row>
    <row r="18368" spans="2:14">
      <c r="B18368" s="59" t="s">
        <v>31264</v>
      </c>
      <c r="C18368" s="7" t="s">
        <v>31265</v>
      </c>
      <c r="I18368" s="64"/>
      <c r="J18368" s="65"/>
      <c r="K18368" s="10"/>
      <c r="L18368" s="21">
        <v>10229.605747126436</v>
      </c>
      <c r="M18368" s="68"/>
      <c r="N18368" s="4"/>
    </row>
    <row r="18369" spans="2:14">
      <c r="B18369" s="59" t="s">
        <v>31266</v>
      </c>
      <c r="C18369" s="7" t="s">
        <v>31267</v>
      </c>
      <c r="I18369" s="64"/>
      <c r="J18369" s="65"/>
      <c r="K18369" s="10"/>
      <c r="L18369" s="21">
        <v>10576.208620689655</v>
      </c>
      <c r="M18369" s="68"/>
      <c r="N18369" s="4"/>
    </row>
    <row r="18370" spans="2:14">
      <c r="B18370" s="59" t="s">
        <v>31268</v>
      </c>
      <c r="C18370" s="7" t="s">
        <v>31269</v>
      </c>
      <c r="I18370" s="64"/>
      <c r="J18370" s="65"/>
      <c r="K18370" s="10"/>
      <c r="L18370" s="21">
        <v>10252.441954022988</v>
      </c>
      <c r="M18370" s="68"/>
      <c r="N18370" s="4"/>
    </row>
    <row r="18371" spans="2:14">
      <c r="B18371" s="59" t="s">
        <v>31270</v>
      </c>
      <c r="C18371" s="7" t="s">
        <v>31271</v>
      </c>
      <c r="I18371" s="64"/>
      <c r="J18371" s="65"/>
      <c r="K18371" s="10"/>
      <c r="L18371" s="21">
        <v>10506.685057471264</v>
      </c>
      <c r="M18371" s="68"/>
      <c r="N18371" s="4"/>
    </row>
    <row r="18372" spans="2:14">
      <c r="B18372" s="59" t="s">
        <v>38398</v>
      </c>
      <c r="C18372" s="7" t="s">
        <v>40581</v>
      </c>
      <c r="I18372" s="64"/>
      <c r="J18372" s="65"/>
      <c r="K18372" s="10"/>
      <c r="L18372" s="21">
        <v>28969.50459770115</v>
      </c>
      <c r="M18372" s="68"/>
      <c r="N18372" s="4"/>
    </row>
    <row r="18373" spans="2:14">
      <c r="B18373" s="59" t="s">
        <v>31272</v>
      </c>
      <c r="C18373" s="7" t="s">
        <v>31273</v>
      </c>
      <c r="I18373" s="64"/>
      <c r="J18373" s="65"/>
      <c r="K18373" s="10"/>
      <c r="L18373" s="21">
        <v>8297.1551724137935</v>
      </c>
      <c r="M18373" s="68"/>
      <c r="N18373" s="4"/>
    </row>
    <row r="18374" spans="2:14">
      <c r="B18374" s="59" t="s">
        <v>31274</v>
      </c>
      <c r="C18374" s="7" t="s">
        <v>31275</v>
      </c>
      <c r="I18374" s="64"/>
      <c r="J18374" s="65"/>
      <c r="K18374" s="10"/>
      <c r="L18374" s="21">
        <v>8952.3005747126444</v>
      </c>
      <c r="M18374" s="68"/>
      <c r="N18374" s="4"/>
    </row>
    <row r="18375" spans="2:14">
      <c r="B18375" s="59" t="s">
        <v>31276</v>
      </c>
      <c r="C18375" s="7" t="s">
        <v>31277</v>
      </c>
      <c r="I18375" s="64"/>
      <c r="J18375" s="65"/>
      <c r="K18375" s="10"/>
      <c r="L18375" s="21">
        <v>13599.214942528737</v>
      </c>
      <c r="M18375" s="68"/>
      <c r="N18375" s="4"/>
    </row>
    <row r="18376" spans="2:14">
      <c r="B18376" s="59" t="s">
        <v>31278</v>
      </c>
      <c r="C18376" s="7" t="s">
        <v>31279</v>
      </c>
      <c r="I18376" s="64"/>
      <c r="J18376" s="65"/>
      <c r="K18376" s="10"/>
      <c r="L18376" s="21">
        <v>8255.0350574712647</v>
      </c>
      <c r="M18376" s="68"/>
      <c r="N18376" s="4"/>
    </row>
    <row r="18377" spans="2:14">
      <c r="B18377" s="59" t="s">
        <v>31280</v>
      </c>
      <c r="C18377" s="7" t="s">
        <v>31281</v>
      </c>
      <c r="I18377" s="64"/>
      <c r="J18377" s="65"/>
      <c r="K18377" s="10"/>
      <c r="L18377" s="21">
        <v>8837.6120689655163</v>
      </c>
      <c r="M18377" s="68"/>
      <c r="N18377" s="4"/>
    </row>
    <row r="18378" spans="2:14">
      <c r="B18378" s="59" t="s">
        <v>31282</v>
      </c>
      <c r="C18378" s="7" t="s">
        <v>31277</v>
      </c>
      <c r="I18378" s="64"/>
      <c r="J18378" s="65"/>
      <c r="K18378" s="10"/>
      <c r="L18378" s="21">
        <v>12429.493678160919</v>
      </c>
      <c r="M18378" s="68"/>
      <c r="N18378" s="4"/>
    </row>
    <row r="18379" spans="2:14">
      <c r="B18379" s="59" t="s">
        <v>31283</v>
      </c>
      <c r="C18379" s="7" t="s">
        <v>31284</v>
      </c>
      <c r="I18379" s="64"/>
      <c r="J18379" s="65"/>
      <c r="K18379" s="10"/>
      <c r="L18379" s="21">
        <v>25096.991379310344</v>
      </c>
      <c r="M18379" s="68"/>
      <c r="N18379" s="4"/>
    </row>
    <row r="18380" spans="2:14">
      <c r="B18380" s="59" t="s">
        <v>31285</v>
      </c>
      <c r="C18380" s="7" t="s">
        <v>31275</v>
      </c>
      <c r="I18380" s="64"/>
      <c r="J18380" s="65"/>
      <c r="K18380" s="10"/>
      <c r="L18380" s="21">
        <v>11298.340229885058</v>
      </c>
      <c r="M18380" s="68"/>
      <c r="N18380" s="4"/>
    </row>
    <row r="18381" spans="2:14">
      <c r="B18381" s="59" t="s">
        <v>31286</v>
      </c>
      <c r="C18381" s="7" t="s">
        <v>31281</v>
      </c>
      <c r="I18381" s="64"/>
      <c r="J18381" s="65"/>
      <c r="K18381" s="10"/>
      <c r="L18381" s="21">
        <v>11127.322413793105</v>
      </c>
      <c r="M18381" s="68"/>
      <c r="N18381" s="4"/>
    </row>
    <row r="18382" spans="2:14">
      <c r="B18382" s="59" t="s">
        <v>31287</v>
      </c>
      <c r="C18382" s="7" t="s">
        <v>31284</v>
      </c>
      <c r="I18382" s="64"/>
      <c r="J18382" s="65"/>
      <c r="K18382" s="10"/>
      <c r="L18382" s="21">
        <v>28840.099425287357</v>
      </c>
      <c r="M18382" s="68"/>
      <c r="N18382" s="4"/>
    </row>
    <row r="18383" spans="2:14">
      <c r="B18383" s="59" t="s">
        <v>31288</v>
      </c>
      <c r="C18383" s="7" t="s">
        <v>31289</v>
      </c>
      <c r="I18383" s="64"/>
      <c r="J18383" s="65"/>
      <c r="K18383" s="10"/>
      <c r="L18383" s="21">
        <v>244.09367816091955</v>
      </c>
      <c r="M18383" s="68"/>
      <c r="N18383" s="4"/>
    </row>
    <row r="18384" spans="2:14">
      <c r="B18384" s="59" t="s">
        <v>31290</v>
      </c>
      <c r="C18384" s="7" t="s">
        <v>31291</v>
      </c>
      <c r="I18384" s="64"/>
      <c r="J18384" s="65"/>
      <c r="K18384" s="10"/>
      <c r="L18384" s="21">
        <v>823.62586206896549</v>
      </c>
      <c r="M18384" s="68"/>
      <c r="N18384" s="4"/>
    </row>
    <row r="18385" spans="2:14">
      <c r="B18385" s="59" t="s">
        <v>31292</v>
      </c>
      <c r="C18385" s="7" t="s">
        <v>31293</v>
      </c>
      <c r="I18385" s="64"/>
      <c r="J18385" s="65"/>
      <c r="K18385" s="10"/>
      <c r="L18385" s="21">
        <v>1142.825287356322</v>
      </c>
      <c r="M18385" s="68"/>
      <c r="N18385" s="4"/>
    </row>
    <row r="18386" spans="2:14">
      <c r="B18386" s="59" t="s">
        <v>31294</v>
      </c>
      <c r="C18386" s="7" t="s">
        <v>31295</v>
      </c>
      <c r="I18386" s="64"/>
      <c r="J18386" s="65"/>
      <c r="K18386" s="10"/>
      <c r="L18386" s="21">
        <v>530.81494252873563</v>
      </c>
      <c r="M18386" s="68"/>
      <c r="N18386" s="4"/>
    </row>
    <row r="18387" spans="2:14">
      <c r="B18387" s="59" t="s">
        <v>31296</v>
      </c>
      <c r="C18387" s="7" t="s">
        <v>31297</v>
      </c>
      <c r="I18387" s="64"/>
      <c r="J18387" s="65"/>
      <c r="K18387" s="10"/>
      <c r="L18387" s="21">
        <v>756.13218390804604</v>
      </c>
      <c r="M18387" s="68"/>
      <c r="N18387" s="4"/>
    </row>
    <row r="18388" spans="2:14">
      <c r="B18388" s="59" t="s">
        <v>31298</v>
      </c>
      <c r="C18388" s="7" t="s">
        <v>31299</v>
      </c>
      <c r="I18388" s="64"/>
      <c r="J18388" s="65"/>
      <c r="K18388" s="10"/>
      <c r="L18388" s="21">
        <v>1104.7649425287357</v>
      </c>
      <c r="M18388" s="68"/>
      <c r="N18388" s="4"/>
    </row>
    <row r="18389" spans="2:14">
      <c r="B18389" s="59" t="s">
        <v>31300</v>
      </c>
      <c r="C18389" s="7" t="s">
        <v>31076</v>
      </c>
      <c r="I18389" s="64"/>
      <c r="J18389" s="65"/>
      <c r="K18389" s="10"/>
      <c r="L18389" s="21">
        <v>259.31781609195406</v>
      </c>
      <c r="M18389" s="68"/>
      <c r="N18389" s="4"/>
    </row>
    <row r="18390" spans="2:14">
      <c r="B18390" s="59" t="s">
        <v>31301</v>
      </c>
      <c r="C18390" s="7" t="s">
        <v>31302</v>
      </c>
      <c r="I18390" s="64"/>
      <c r="J18390" s="65"/>
      <c r="K18390" s="10"/>
      <c r="L18390" s="21">
        <v>412.06666666666666</v>
      </c>
      <c r="M18390" s="68"/>
      <c r="N18390" s="4"/>
    </row>
    <row r="18391" spans="2:14">
      <c r="B18391" s="59" t="s">
        <v>31303</v>
      </c>
      <c r="C18391" s="7" t="s">
        <v>31304</v>
      </c>
      <c r="I18391" s="64"/>
      <c r="J18391" s="65"/>
      <c r="K18391" s="10"/>
      <c r="L18391" s="21">
        <v>695.74310344827586</v>
      </c>
      <c r="M18391" s="68"/>
      <c r="N18391" s="4"/>
    </row>
    <row r="18392" spans="2:14">
      <c r="B18392" s="59" t="s">
        <v>31305</v>
      </c>
      <c r="C18392" s="7" t="s">
        <v>31306</v>
      </c>
      <c r="I18392" s="64"/>
      <c r="J18392" s="65"/>
      <c r="K18392" s="10"/>
      <c r="L18392" s="21">
        <v>1239.7522988505746</v>
      </c>
      <c r="M18392" s="68"/>
      <c r="N18392" s="4"/>
    </row>
    <row r="18393" spans="2:14">
      <c r="B18393" s="59" t="s">
        <v>38399</v>
      </c>
      <c r="C18393" s="7" t="s">
        <v>40582</v>
      </c>
      <c r="I18393" s="64"/>
      <c r="J18393" s="65"/>
      <c r="K18393" s="10"/>
      <c r="L18393" s="21">
        <v>871.83563218390805</v>
      </c>
      <c r="M18393" s="68"/>
      <c r="N18393" s="4"/>
    </row>
    <row r="18394" spans="2:14">
      <c r="B18394" s="59" t="s">
        <v>38400</v>
      </c>
      <c r="C18394" s="7" t="s">
        <v>40583</v>
      </c>
      <c r="I18394" s="64"/>
      <c r="J18394" s="65"/>
      <c r="K18394" s="10"/>
      <c r="L18394" s="21">
        <v>5222.3867816091952</v>
      </c>
      <c r="M18394" s="68"/>
      <c r="N18394" s="4"/>
    </row>
    <row r="18395" spans="2:14">
      <c r="B18395" s="59" t="s">
        <v>31307</v>
      </c>
      <c r="C18395" s="7" t="s">
        <v>31022</v>
      </c>
      <c r="I18395" s="64"/>
      <c r="J18395" s="65"/>
      <c r="K18395" s="10"/>
      <c r="L18395" s="21">
        <v>6768.1442528735633</v>
      </c>
      <c r="M18395" s="68"/>
      <c r="N18395" s="4"/>
    </row>
    <row r="18396" spans="2:14">
      <c r="B18396" s="59" t="s">
        <v>31308</v>
      </c>
      <c r="C18396" s="7" t="s">
        <v>31022</v>
      </c>
      <c r="I18396" s="64"/>
      <c r="J18396" s="65"/>
      <c r="K18396" s="10"/>
      <c r="L18396" s="21">
        <v>6734.6511494252873</v>
      </c>
      <c r="M18396" s="68"/>
      <c r="N18396" s="4"/>
    </row>
    <row r="18397" spans="2:14">
      <c r="B18397" s="59" t="s">
        <v>31309</v>
      </c>
      <c r="C18397" s="7" t="s">
        <v>31310</v>
      </c>
      <c r="I18397" s="64"/>
      <c r="J18397" s="65"/>
      <c r="K18397" s="10"/>
      <c r="L18397" s="21">
        <v>6671.7247126436778</v>
      </c>
      <c r="M18397" s="68"/>
      <c r="N18397" s="4"/>
    </row>
    <row r="18398" spans="2:14">
      <c r="B18398" s="59" t="s">
        <v>31311</v>
      </c>
      <c r="C18398" s="7" t="s">
        <v>31312</v>
      </c>
      <c r="I18398" s="64"/>
      <c r="J18398" s="65"/>
      <c r="K18398" s="10"/>
      <c r="L18398" s="21">
        <v>4480.4637931034486</v>
      </c>
      <c r="M18398" s="68"/>
      <c r="N18398" s="4"/>
    </row>
    <row r="18399" spans="2:14">
      <c r="B18399" s="59" t="s">
        <v>31313</v>
      </c>
      <c r="C18399" s="7" t="s">
        <v>31314</v>
      </c>
      <c r="I18399" s="64"/>
      <c r="J18399" s="65"/>
      <c r="K18399" s="10"/>
      <c r="L18399" s="21">
        <v>6221.0902298850579</v>
      </c>
      <c r="M18399" s="68"/>
      <c r="N18399" s="4"/>
    </row>
    <row r="18400" spans="2:14">
      <c r="B18400" s="59" t="s">
        <v>31315</v>
      </c>
      <c r="C18400" s="7" t="s">
        <v>31316</v>
      </c>
      <c r="I18400" s="64"/>
      <c r="J18400" s="65"/>
      <c r="K18400" s="10"/>
      <c r="L18400" s="21">
        <v>6772.7114942528733</v>
      </c>
      <c r="M18400" s="68"/>
      <c r="N18400" s="4"/>
    </row>
    <row r="18401" spans="2:14">
      <c r="B18401" s="59" t="s">
        <v>38401</v>
      </c>
      <c r="C18401" s="7" t="s">
        <v>40584</v>
      </c>
      <c r="I18401" s="64"/>
      <c r="J18401" s="65"/>
      <c r="K18401" s="10"/>
      <c r="L18401" s="21">
        <v>10716.270689655174</v>
      </c>
      <c r="M18401" s="68"/>
      <c r="N18401" s="4"/>
    </row>
    <row r="18402" spans="2:14">
      <c r="B18402" s="59" t="s">
        <v>31317</v>
      </c>
      <c r="C18402" s="7" t="s">
        <v>31022</v>
      </c>
      <c r="I18402" s="64"/>
      <c r="J18402" s="65"/>
      <c r="K18402" s="10"/>
      <c r="L18402" s="21">
        <v>7643.024712643678</v>
      </c>
      <c r="M18402" s="68"/>
      <c r="N18402" s="4"/>
    </row>
    <row r="18403" spans="2:14">
      <c r="B18403" s="59" t="s">
        <v>31318</v>
      </c>
      <c r="C18403" s="7" t="s">
        <v>31022</v>
      </c>
      <c r="I18403" s="64"/>
      <c r="J18403" s="65"/>
      <c r="K18403" s="10"/>
      <c r="L18403" s="21">
        <v>8122.0775862068967</v>
      </c>
      <c r="M18403" s="68"/>
      <c r="N18403" s="4"/>
    </row>
    <row r="18404" spans="2:14">
      <c r="B18404" s="59" t="s">
        <v>31319</v>
      </c>
      <c r="C18404" s="7" t="s">
        <v>31320</v>
      </c>
      <c r="I18404" s="64"/>
      <c r="J18404" s="65"/>
      <c r="K18404" s="10"/>
      <c r="L18404" s="21">
        <v>8079.45</v>
      </c>
      <c r="M18404" s="68"/>
      <c r="N18404" s="4"/>
    </row>
    <row r="18405" spans="2:14">
      <c r="B18405" s="59" t="s">
        <v>31321</v>
      </c>
      <c r="C18405" s="7" t="s">
        <v>31312</v>
      </c>
      <c r="I18405" s="64"/>
      <c r="J18405" s="65"/>
      <c r="K18405" s="10"/>
      <c r="L18405" s="21">
        <v>7337.0195402298859</v>
      </c>
      <c r="M18405" s="68"/>
      <c r="N18405" s="4"/>
    </row>
    <row r="18406" spans="2:14">
      <c r="B18406" s="59" t="s">
        <v>31322</v>
      </c>
      <c r="C18406" s="7" t="s">
        <v>31312</v>
      </c>
      <c r="I18406" s="64"/>
      <c r="J18406" s="65"/>
      <c r="K18406" s="10"/>
      <c r="L18406" s="21">
        <v>6990.9241379310351</v>
      </c>
      <c r="M18406" s="68"/>
      <c r="N18406" s="4"/>
    </row>
    <row r="18407" spans="2:14">
      <c r="B18407" s="59" t="s">
        <v>31323</v>
      </c>
      <c r="C18407" s="7" t="s">
        <v>31131</v>
      </c>
      <c r="I18407" s="64"/>
      <c r="J18407" s="65"/>
      <c r="K18407" s="10"/>
      <c r="L18407" s="21">
        <v>6255.5982758620694</v>
      </c>
      <c r="M18407" s="68"/>
      <c r="N18407" s="4"/>
    </row>
    <row r="18408" spans="2:14">
      <c r="B18408" s="59" t="s">
        <v>31324</v>
      </c>
      <c r="C18408" s="7" t="s">
        <v>31022</v>
      </c>
      <c r="I18408" s="64"/>
      <c r="J18408" s="65"/>
      <c r="K18408" s="10"/>
      <c r="L18408" s="21">
        <v>6802.1448275862067</v>
      </c>
      <c r="M18408" s="68"/>
      <c r="N18408" s="4"/>
    </row>
    <row r="18409" spans="2:14">
      <c r="B18409" s="59" t="s">
        <v>31325</v>
      </c>
      <c r="C18409" s="7" t="s">
        <v>31022</v>
      </c>
      <c r="I18409" s="64"/>
      <c r="J18409" s="65"/>
      <c r="K18409" s="10"/>
      <c r="L18409" s="21">
        <v>6799.6074712643685</v>
      </c>
      <c r="M18409" s="68"/>
      <c r="N18409" s="4"/>
    </row>
    <row r="18410" spans="2:14">
      <c r="B18410" s="59" t="s">
        <v>31326</v>
      </c>
      <c r="C18410" s="7" t="s">
        <v>31310</v>
      </c>
      <c r="I18410" s="64"/>
      <c r="J18410" s="65"/>
      <c r="K18410" s="10"/>
      <c r="L18410" s="21">
        <v>6756.9798850574716</v>
      </c>
      <c r="M18410" s="68"/>
      <c r="N18410" s="4"/>
    </row>
    <row r="18411" spans="2:14">
      <c r="B18411" s="59" t="s">
        <v>31327</v>
      </c>
      <c r="C18411" s="7" t="s">
        <v>31312</v>
      </c>
      <c r="I18411" s="64"/>
      <c r="J18411" s="65"/>
      <c r="K18411" s="10"/>
      <c r="L18411" s="21">
        <v>4136.3982758620687</v>
      </c>
      <c r="M18411" s="68"/>
      <c r="N18411" s="4"/>
    </row>
    <row r="18412" spans="2:14">
      <c r="B18412" s="59" t="s">
        <v>31328</v>
      </c>
      <c r="C18412" s="7" t="s">
        <v>31312</v>
      </c>
      <c r="I18412" s="64"/>
      <c r="J18412" s="65"/>
      <c r="K18412" s="10"/>
      <c r="L18412" s="21">
        <v>4089.2034482758622</v>
      </c>
      <c r="M18412" s="68"/>
      <c r="N18412" s="4"/>
    </row>
    <row r="18413" spans="2:14">
      <c r="B18413" s="59" t="s">
        <v>31329</v>
      </c>
      <c r="C18413" s="7" t="s">
        <v>31022</v>
      </c>
      <c r="I18413" s="64"/>
      <c r="J18413" s="65"/>
      <c r="K18413" s="10"/>
      <c r="L18413" s="21">
        <v>8239.303448275863</v>
      </c>
      <c r="M18413" s="68"/>
      <c r="N18413" s="4"/>
    </row>
    <row r="18414" spans="2:14">
      <c r="B18414" s="59" t="s">
        <v>31330</v>
      </c>
      <c r="C18414" s="7" t="s">
        <v>31022</v>
      </c>
      <c r="I18414" s="64"/>
      <c r="J18414" s="65"/>
      <c r="K18414" s="10"/>
      <c r="L18414" s="21">
        <v>8245.900574712643</v>
      </c>
      <c r="M18414" s="68"/>
      <c r="N18414" s="4"/>
    </row>
    <row r="18415" spans="2:14">
      <c r="B18415" s="59" t="s">
        <v>31331</v>
      </c>
      <c r="C18415" s="7" t="s">
        <v>31320</v>
      </c>
      <c r="I18415" s="64"/>
      <c r="J18415" s="65"/>
      <c r="K18415" s="10"/>
      <c r="L18415" s="21">
        <v>8207.8402298850579</v>
      </c>
      <c r="M18415" s="68"/>
      <c r="N18415" s="4"/>
    </row>
    <row r="18416" spans="2:14">
      <c r="B18416" s="59" t="s">
        <v>31332</v>
      </c>
      <c r="C18416" s="7" t="s">
        <v>31312</v>
      </c>
      <c r="I18416" s="64"/>
      <c r="J18416" s="65"/>
      <c r="K18416" s="10"/>
      <c r="L18416" s="21">
        <v>4190.6977011494255</v>
      </c>
      <c r="M18416" s="68"/>
      <c r="N18416" s="4"/>
    </row>
    <row r="18417" spans="2:14">
      <c r="B18417" s="59" t="s">
        <v>31333</v>
      </c>
      <c r="C18417" s="7" t="s">
        <v>31312</v>
      </c>
      <c r="I18417" s="64"/>
      <c r="J18417" s="65"/>
      <c r="K18417" s="10"/>
      <c r="L18417" s="21">
        <v>4460.6724137931033</v>
      </c>
      <c r="M18417" s="68"/>
      <c r="N18417" s="4"/>
    </row>
    <row r="18418" spans="2:14">
      <c r="B18418" s="59" t="s">
        <v>31334</v>
      </c>
      <c r="C18418" s="7" t="s">
        <v>31312</v>
      </c>
      <c r="I18418" s="64"/>
      <c r="J18418" s="65"/>
      <c r="K18418" s="10"/>
      <c r="L18418" s="21">
        <v>4682.9448275862069</v>
      </c>
      <c r="M18418" s="68"/>
      <c r="N18418" s="4"/>
    </row>
    <row r="18419" spans="2:14">
      <c r="B18419" s="59" t="s">
        <v>38402</v>
      </c>
      <c r="C18419" s="7" t="s">
        <v>40585</v>
      </c>
      <c r="I18419" s="64"/>
      <c r="J18419" s="65"/>
      <c r="K18419" s="10"/>
      <c r="L18419" s="21">
        <v>10724.390229885057</v>
      </c>
      <c r="M18419" s="68"/>
      <c r="N18419" s="4"/>
    </row>
    <row r="18420" spans="2:14">
      <c r="B18420" s="59" t="s">
        <v>31335</v>
      </c>
      <c r="C18420" s="7" t="s">
        <v>31312</v>
      </c>
      <c r="I18420" s="64"/>
      <c r="J18420" s="65"/>
      <c r="K18420" s="10"/>
      <c r="L18420" s="21">
        <v>5360.4189655172422</v>
      </c>
      <c r="M18420" s="68"/>
      <c r="N18420" s="4"/>
    </row>
    <row r="18421" spans="2:14">
      <c r="B18421" s="59" t="s">
        <v>38403</v>
      </c>
      <c r="C18421" s="7" t="s">
        <v>40586</v>
      </c>
      <c r="I18421" s="64"/>
      <c r="J18421" s="65"/>
      <c r="K18421" s="10"/>
      <c r="L18421" s="21">
        <v>27328.342528735633</v>
      </c>
      <c r="M18421" s="68"/>
      <c r="N18421" s="4"/>
    </row>
    <row r="18422" spans="2:14">
      <c r="B18422" s="59" t="s">
        <v>31336</v>
      </c>
      <c r="C18422" s="7" t="s">
        <v>31337</v>
      </c>
      <c r="I18422" s="64"/>
      <c r="J18422" s="65"/>
      <c r="K18422" s="10"/>
      <c r="L18422" s="21">
        <v>4078.0390804597705</v>
      </c>
      <c r="M18422" s="68"/>
      <c r="N18422" s="4"/>
    </row>
    <row r="18423" spans="2:14">
      <c r="B18423" s="59" t="s">
        <v>31338</v>
      </c>
      <c r="C18423" s="7" t="s">
        <v>31337</v>
      </c>
      <c r="I18423" s="64"/>
      <c r="J18423" s="65"/>
      <c r="K18423" s="10"/>
      <c r="L18423" s="21">
        <v>4316.5505747126435</v>
      </c>
      <c r="M18423" s="68"/>
      <c r="N18423" s="4"/>
    </row>
    <row r="18424" spans="2:14">
      <c r="B18424" s="59" t="s">
        <v>31339</v>
      </c>
      <c r="C18424" s="7" t="s">
        <v>31340</v>
      </c>
      <c r="I18424" s="64"/>
      <c r="J18424" s="65"/>
      <c r="K18424" s="10"/>
      <c r="L18424" s="21">
        <v>4690.0494252873559</v>
      </c>
      <c r="M18424" s="68"/>
      <c r="N18424" s="4"/>
    </row>
    <row r="18425" spans="2:14">
      <c r="B18425" s="59" t="s">
        <v>31341</v>
      </c>
      <c r="C18425" s="7" t="s">
        <v>31340</v>
      </c>
      <c r="I18425" s="64"/>
      <c r="J18425" s="65"/>
      <c r="K18425" s="10"/>
      <c r="L18425" s="21">
        <v>4950.8896551724138</v>
      </c>
      <c r="M18425" s="68"/>
      <c r="N18425" s="4"/>
    </row>
    <row r="18426" spans="2:14">
      <c r="B18426" s="59" t="s">
        <v>31342</v>
      </c>
      <c r="C18426" s="7" t="s">
        <v>31343</v>
      </c>
      <c r="I18426" s="64"/>
      <c r="J18426" s="65"/>
      <c r="K18426" s="10"/>
      <c r="L18426" s="21">
        <v>16390.306896551727</v>
      </c>
      <c r="M18426" s="68"/>
      <c r="N18426" s="4"/>
    </row>
    <row r="18427" spans="2:14">
      <c r="B18427" s="59" t="s">
        <v>31344</v>
      </c>
      <c r="C18427" s="7" t="s">
        <v>31345</v>
      </c>
      <c r="I18427" s="64"/>
      <c r="J18427" s="65"/>
      <c r="K18427" s="10"/>
      <c r="L18427" s="21">
        <v>16432.934482758621</v>
      </c>
      <c r="M18427" s="68"/>
      <c r="N18427" s="4"/>
    </row>
    <row r="18428" spans="2:14">
      <c r="B18428" s="59" t="s">
        <v>31346</v>
      </c>
      <c r="C18428" s="7" t="s">
        <v>31346</v>
      </c>
      <c r="I18428" s="64"/>
      <c r="J18428" s="65"/>
      <c r="K18428" s="10"/>
      <c r="L18428" s="21">
        <v>18849.005172413792</v>
      </c>
      <c r="M18428" s="68"/>
      <c r="N18428" s="4"/>
    </row>
    <row r="18429" spans="2:14">
      <c r="B18429" s="59" t="s">
        <v>31347</v>
      </c>
      <c r="C18429" s="7" t="s">
        <v>31348</v>
      </c>
      <c r="I18429" s="64"/>
      <c r="J18429" s="65"/>
      <c r="K18429" s="10"/>
      <c r="L18429" s="21">
        <v>15247.989080459771</v>
      </c>
      <c r="M18429" s="68"/>
      <c r="N18429" s="4"/>
    </row>
    <row r="18430" spans="2:14">
      <c r="B18430" s="59" t="s">
        <v>31349</v>
      </c>
      <c r="C18430" s="7" t="s">
        <v>31350</v>
      </c>
      <c r="I18430" s="64"/>
      <c r="J18430" s="65"/>
      <c r="K18430" s="10"/>
      <c r="L18430" s="21">
        <v>15292.646551724139</v>
      </c>
      <c r="M18430" s="68"/>
      <c r="N18430" s="4"/>
    </row>
    <row r="18431" spans="2:14">
      <c r="B18431" s="59" t="s">
        <v>31351</v>
      </c>
      <c r="C18431" s="7" t="s">
        <v>31352</v>
      </c>
      <c r="I18431" s="64"/>
      <c r="J18431" s="65"/>
      <c r="K18431" s="10"/>
      <c r="L18431" s="21">
        <v>9951.5114942528744</v>
      </c>
      <c r="M18431" s="68"/>
      <c r="N18431" s="4"/>
    </row>
    <row r="18432" spans="2:14">
      <c r="B18432" s="59" t="s">
        <v>31353</v>
      </c>
      <c r="C18432" s="7" t="s">
        <v>31354</v>
      </c>
      <c r="I18432" s="64"/>
      <c r="J18432" s="65"/>
      <c r="K18432" s="10"/>
      <c r="L18432" s="21">
        <v>10648.269540229885</v>
      </c>
      <c r="M18432" s="68"/>
      <c r="N18432" s="4"/>
    </row>
    <row r="18433" spans="2:14">
      <c r="B18433" s="59" t="s">
        <v>31355</v>
      </c>
      <c r="C18433" s="7" t="s">
        <v>31356</v>
      </c>
      <c r="I18433" s="64"/>
      <c r="J18433" s="65"/>
      <c r="K18433" s="10"/>
      <c r="L18433" s="21">
        <v>22002.431609195402</v>
      </c>
      <c r="M18433" s="68"/>
      <c r="N18433" s="4"/>
    </row>
    <row r="18434" spans="2:14">
      <c r="B18434" s="59" t="s">
        <v>31357</v>
      </c>
      <c r="C18434" s="7" t="s">
        <v>31358</v>
      </c>
      <c r="I18434" s="64"/>
      <c r="J18434" s="65"/>
      <c r="K18434" s="10"/>
      <c r="L18434" s="21">
        <v>9884.5252873563222</v>
      </c>
      <c r="M18434" s="68"/>
      <c r="N18434" s="4"/>
    </row>
    <row r="18435" spans="2:14">
      <c r="B18435" s="59" t="s">
        <v>31359</v>
      </c>
      <c r="C18435" s="7" t="s">
        <v>31360</v>
      </c>
      <c r="I18435" s="64"/>
      <c r="J18435" s="65"/>
      <c r="K18435" s="10"/>
      <c r="L18435" s="21">
        <v>10576.208620689655</v>
      </c>
      <c r="M18435" s="68"/>
      <c r="N18435" s="4"/>
    </row>
    <row r="18436" spans="2:14">
      <c r="B18436" s="59" t="s">
        <v>31361</v>
      </c>
      <c r="C18436" s="7" t="s">
        <v>31356</v>
      </c>
      <c r="I18436" s="64"/>
      <c r="J18436" s="65"/>
      <c r="K18436" s="10"/>
      <c r="L18436" s="21">
        <v>21741.591379310343</v>
      </c>
      <c r="M18436" s="68"/>
      <c r="N18436" s="4"/>
    </row>
    <row r="18437" spans="2:14">
      <c r="B18437" s="59" t="s">
        <v>31362</v>
      </c>
      <c r="C18437" s="7" t="s">
        <v>31363</v>
      </c>
      <c r="I18437" s="64"/>
      <c r="J18437" s="65"/>
      <c r="K18437" s="10"/>
      <c r="L18437" s="21">
        <v>27510.524712643681</v>
      </c>
      <c r="M18437" s="68"/>
      <c r="N18437" s="4"/>
    </row>
    <row r="18438" spans="2:14">
      <c r="B18438" s="59" t="s">
        <v>31364</v>
      </c>
      <c r="C18438" s="7" t="s">
        <v>31354</v>
      </c>
      <c r="I18438" s="64"/>
      <c r="J18438" s="65"/>
      <c r="K18438" s="10"/>
      <c r="L18438" s="21">
        <v>12751.230459770115</v>
      </c>
      <c r="M18438" s="68"/>
      <c r="N18438" s="4"/>
    </row>
    <row r="18439" spans="2:14">
      <c r="B18439" s="59" t="s">
        <v>31365</v>
      </c>
      <c r="C18439" s="7" t="s">
        <v>31360</v>
      </c>
      <c r="I18439" s="64"/>
      <c r="J18439" s="65"/>
      <c r="K18439" s="10"/>
      <c r="L18439" s="21">
        <v>12674.602298850576</v>
      </c>
      <c r="M18439" s="68"/>
      <c r="N18439" s="4"/>
    </row>
    <row r="18440" spans="2:14">
      <c r="B18440" s="59" t="s">
        <v>31366</v>
      </c>
      <c r="C18440" s="7" t="s">
        <v>31363</v>
      </c>
      <c r="I18440" s="64"/>
      <c r="J18440" s="65"/>
      <c r="K18440" s="10"/>
      <c r="L18440" s="21">
        <v>30659.383908045977</v>
      </c>
      <c r="M18440" s="68"/>
      <c r="N18440" s="4"/>
    </row>
    <row r="18441" spans="2:14">
      <c r="B18441" s="59" t="s">
        <v>38404</v>
      </c>
      <c r="C18441" s="7" t="s">
        <v>40587</v>
      </c>
      <c r="I18441" s="64"/>
      <c r="J18441" s="65"/>
      <c r="K18441" s="10"/>
      <c r="L18441" s="21">
        <v>38337.424137931033</v>
      </c>
      <c r="M18441" s="68"/>
      <c r="N18441" s="4"/>
    </row>
    <row r="18442" spans="2:14">
      <c r="B18442" s="59" t="s">
        <v>38405</v>
      </c>
      <c r="C18442" s="7" t="s">
        <v>40588</v>
      </c>
      <c r="I18442" s="64"/>
      <c r="J18442" s="65"/>
      <c r="K18442" s="10"/>
      <c r="L18442" s="21">
        <v>39679.178160919546</v>
      </c>
      <c r="M18442" s="68"/>
      <c r="N18442" s="4"/>
    </row>
    <row r="18443" spans="2:14">
      <c r="B18443" s="59" t="s">
        <v>38406</v>
      </c>
      <c r="C18443" s="7" t="s">
        <v>40589</v>
      </c>
      <c r="I18443" s="64"/>
      <c r="J18443" s="65"/>
      <c r="K18443" s="10"/>
      <c r="L18443" s="21">
        <v>88356.836781609207</v>
      </c>
      <c r="M18443" s="68"/>
      <c r="N18443" s="4"/>
    </row>
    <row r="18444" spans="2:14">
      <c r="B18444" s="59" t="s">
        <v>38407</v>
      </c>
      <c r="C18444" s="7" t="s">
        <v>40590</v>
      </c>
      <c r="I18444" s="64"/>
      <c r="J18444" s="65"/>
      <c r="K18444" s="10"/>
      <c r="L18444" s="21">
        <v>46004.807471264372</v>
      </c>
      <c r="M18444" s="68"/>
      <c r="N18444" s="4"/>
    </row>
    <row r="18445" spans="2:14">
      <c r="B18445" s="59" t="s">
        <v>38408</v>
      </c>
      <c r="C18445" s="7" t="s">
        <v>40591</v>
      </c>
      <c r="I18445" s="64"/>
      <c r="J18445" s="65"/>
      <c r="K18445" s="10"/>
      <c r="L18445" s="21">
        <v>4595.6597701149431</v>
      </c>
      <c r="M18445" s="68"/>
      <c r="N18445" s="4"/>
    </row>
    <row r="18446" spans="2:14">
      <c r="B18446" s="59" t="s">
        <v>38409</v>
      </c>
      <c r="C18446" s="7" t="s">
        <v>40592</v>
      </c>
      <c r="I18446" s="64"/>
      <c r="J18446" s="65"/>
      <c r="K18446" s="10"/>
      <c r="L18446" s="21">
        <v>49074.501149425283</v>
      </c>
      <c r="M18446" s="68"/>
      <c r="N18446" s="4"/>
    </row>
    <row r="18447" spans="2:14">
      <c r="B18447" s="59" t="s">
        <v>31367</v>
      </c>
      <c r="C18447" s="7" t="s">
        <v>31022</v>
      </c>
      <c r="I18447" s="64"/>
      <c r="J18447" s="65"/>
      <c r="K18447" s="10"/>
      <c r="L18447" s="21">
        <v>22629.666091954023</v>
      </c>
      <c r="M18447" s="68"/>
      <c r="N18447" s="4"/>
    </row>
    <row r="18448" spans="2:14">
      <c r="B18448" s="59" t="s">
        <v>31368</v>
      </c>
      <c r="C18448" s="7" t="s">
        <v>31022</v>
      </c>
      <c r="I18448" s="64"/>
      <c r="J18448" s="65"/>
      <c r="K18448" s="10"/>
      <c r="L18448" s="21">
        <v>22200.345402298852</v>
      </c>
      <c r="M18448" s="68"/>
      <c r="N18448" s="4"/>
    </row>
    <row r="18449" spans="2:14">
      <c r="B18449" s="59" t="s">
        <v>31369</v>
      </c>
      <c r="C18449" s="7" t="s">
        <v>31022</v>
      </c>
      <c r="I18449" s="64"/>
      <c r="J18449" s="65"/>
      <c r="K18449" s="10"/>
      <c r="L18449" s="21">
        <v>20578.467241379312</v>
      </c>
      <c r="M18449" s="68"/>
      <c r="N18449" s="4"/>
    </row>
    <row r="18450" spans="2:14">
      <c r="B18450" s="59" t="s">
        <v>31370</v>
      </c>
      <c r="C18450" s="7" t="s">
        <v>31022</v>
      </c>
      <c r="I18450" s="64"/>
      <c r="J18450" s="65"/>
      <c r="K18450" s="10"/>
      <c r="L18450" s="21">
        <v>20347.060344827587</v>
      </c>
      <c r="M18450" s="68"/>
      <c r="N18450" s="4"/>
    </row>
    <row r="18451" spans="2:14">
      <c r="B18451" s="59" t="s">
        <v>31371</v>
      </c>
      <c r="C18451" s="7" t="s">
        <v>31372</v>
      </c>
      <c r="I18451" s="64"/>
      <c r="J18451" s="65"/>
      <c r="K18451" s="10"/>
      <c r="L18451" s="21">
        <v>14596.903448275863</v>
      </c>
      <c r="M18451" s="68"/>
      <c r="N18451" s="4"/>
    </row>
    <row r="18452" spans="2:14">
      <c r="B18452" s="59" t="s">
        <v>31373</v>
      </c>
      <c r="C18452" s="7" t="s">
        <v>31374</v>
      </c>
      <c r="I18452" s="64"/>
      <c r="J18452" s="65"/>
      <c r="K18452" s="10"/>
      <c r="L18452" s="21">
        <v>15542.322413793103</v>
      </c>
      <c r="M18452" s="68"/>
      <c r="N18452" s="4"/>
    </row>
    <row r="18453" spans="2:14">
      <c r="B18453" s="59" t="s">
        <v>31375</v>
      </c>
      <c r="C18453" s="7" t="s">
        <v>31376</v>
      </c>
      <c r="I18453" s="64"/>
      <c r="J18453" s="65"/>
      <c r="K18453" s="10"/>
      <c r="L18453" s="21">
        <v>22596.172988505747</v>
      </c>
      <c r="M18453" s="68"/>
      <c r="N18453" s="4"/>
    </row>
    <row r="18454" spans="2:14">
      <c r="B18454" s="59" t="s">
        <v>31377</v>
      </c>
      <c r="C18454" s="7" t="s">
        <v>31378</v>
      </c>
      <c r="I18454" s="64"/>
      <c r="J18454" s="65"/>
      <c r="K18454" s="10"/>
      <c r="L18454" s="21">
        <v>14412.183908045978</v>
      </c>
      <c r="M18454" s="68"/>
      <c r="N18454" s="4"/>
    </row>
    <row r="18455" spans="2:14">
      <c r="B18455" s="59" t="s">
        <v>31379</v>
      </c>
      <c r="C18455" s="7" t="s">
        <v>31380</v>
      </c>
      <c r="I18455" s="64"/>
      <c r="J18455" s="65"/>
      <c r="K18455" s="10"/>
      <c r="L18455" s="21">
        <v>15416.469540229884</v>
      </c>
      <c r="M18455" s="68"/>
      <c r="N18455" s="4"/>
    </row>
    <row r="18456" spans="2:14">
      <c r="B18456" s="59" t="s">
        <v>31381</v>
      </c>
      <c r="C18456" s="7" t="s">
        <v>31376</v>
      </c>
      <c r="I18456" s="64"/>
      <c r="J18456" s="65"/>
      <c r="K18456" s="10"/>
      <c r="L18456" s="21">
        <v>21741.591379310343</v>
      </c>
      <c r="M18456" s="68"/>
      <c r="N18456" s="4"/>
    </row>
    <row r="18457" spans="2:14">
      <c r="B18457" s="59" t="s">
        <v>31382</v>
      </c>
      <c r="C18457" s="7" t="s">
        <v>31383</v>
      </c>
      <c r="I18457" s="64"/>
      <c r="J18457" s="65"/>
      <c r="K18457" s="10"/>
      <c r="L18457" s="21">
        <v>29471.901149425288</v>
      </c>
      <c r="M18457" s="68"/>
      <c r="N18457" s="4"/>
    </row>
    <row r="18458" spans="2:14">
      <c r="B18458" s="59" t="s">
        <v>31384</v>
      </c>
      <c r="C18458" s="7" t="s">
        <v>31374</v>
      </c>
      <c r="I18458" s="64"/>
      <c r="J18458" s="65"/>
      <c r="K18458" s="10"/>
      <c r="L18458" s="21">
        <v>17589.461494252875</v>
      </c>
      <c r="M18458" s="68"/>
      <c r="N18458" s="4"/>
    </row>
    <row r="18459" spans="2:14">
      <c r="B18459" s="59" t="s">
        <v>31385</v>
      </c>
      <c r="C18459" s="7" t="s">
        <v>31380</v>
      </c>
      <c r="I18459" s="64"/>
      <c r="J18459" s="65"/>
      <c r="K18459" s="10"/>
      <c r="L18459" s="21">
        <v>18417.147126436783</v>
      </c>
      <c r="M18459" s="68"/>
      <c r="N18459" s="4"/>
    </row>
    <row r="18460" spans="2:14">
      <c r="B18460" s="59" t="s">
        <v>31386</v>
      </c>
      <c r="C18460" s="7" t="s">
        <v>31383</v>
      </c>
      <c r="I18460" s="64"/>
      <c r="J18460" s="65"/>
      <c r="K18460" s="10"/>
      <c r="L18460" s="21">
        <v>32618.730459770115</v>
      </c>
      <c r="M18460" s="68"/>
      <c r="N18460" s="4"/>
    </row>
    <row r="18461" spans="2:14">
      <c r="B18461" s="59" t="s">
        <v>38410</v>
      </c>
      <c r="C18461" s="7" t="s">
        <v>40593</v>
      </c>
      <c r="I18461" s="64"/>
      <c r="J18461" s="65"/>
      <c r="K18461" s="10"/>
      <c r="L18461" s="21">
        <v>3005.2448275862071</v>
      </c>
      <c r="M18461" s="68"/>
      <c r="N18461" s="4"/>
    </row>
    <row r="18462" spans="2:14">
      <c r="B18462" s="59" t="s">
        <v>31387</v>
      </c>
      <c r="C18462" s="7" t="s">
        <v>31022</v>
      </c>
      <c r="I18462" s="64"/>
      <c r="J18462" s="65"/>
      <c r="K18462" s="10"/>
      <c r="L18462" s="21">
        <v>6689.4862068965522</v>
      </c>
      <c r="M18462" s="68"/>
      <c r="N18462" s="4"/>
    </row>
    <row r="18463" spans="2:14">
      <c r="B18463" s="59" t="s">
        <v>31388</v>
      </c>
      <c r="C18463" s="7" t="s">
        <v>31022</v>
      </c>
      <c r="I18463" s="64"/>
      <c r="J18463" s="65"/>
      <c r="K18463" s="10"/>
      <c r="L18463" s="21">
        <v>6689.4862068965522</v>
      </c>
      <c r="M18463" s="68"/>
      <c r="N18463" s="4"/>
    </row>
    <row r="18464" spans="2:14">
      <c r="B18464" s="59" t="s">
        <v>31389</v>
      </c>
      <c r="C18464" s="7" t="s">
        <v>31390</v>
      </c>
      <c r="I18464" s="64"/>
      <c r="J18464" s="65"/>
      <c r="K18464" s="10"/>
      <c r="L18464" s="21">
        <v>6646.8586206896553</v>
      </c>
      <c r="M18464" s="68"/>
      <c r="N18464" s="4"/>
    </row>
    <row r="18465" spans="2:14">
      <c r="B18465" s="59" t="s">
        <v>31391</v>
      </c>
      <c r="C18465" s="7" t="s">
        <v>31392</v>
      </c>
      <c r="I18465" s="64"/>
      <c r="J18465" s="65"/>
      <c r="K18465" s="10"/>
      <c r="L18465" s="21">
        <v>3437.1028735632185</v>
      </c>
      <c r="M18465" s="68"/>
      <c r="N18465" s="4"/>
    </row>
    <row r="18466" spans="2:14">
      <c r="B18466" s="59" t="s">
        <v>31393</v>
      </c>
      <c r="C18466" s="7" t="s">
        <v>31394</v>
      </c>
      <c r="I18466" s="64"/>
      <c r="J18466" s="65"/>
      <c r="K18466" s="10"/>
      <c r="L18466" s="21">
        <v>3376.2063218390804</v>
      </c>
      <c r="M18466" s="68"/>
      <c r="N18466" s="4"/>
    </row>
    <row r="18467" spans="2:14">
      <c r="B18467" s="59" t="s">
        <v>31395</v>
      </c>
      <c r="C18467" s="7" t="s">
        <v>31316</v>
      </c>
      <c r="I18467" s="64"/>
      <c r="J18467" s="65"/>
      <c r="K18467" s="10"/>
      <c r="L18467" s="21">
        <v>3862.3637931034482</v>
      </c>
      <c r="M18467" s="68"/>
      <c r="N18467" s="4"/>
    </row>
    <row r="18468" spans="2:14">
      <c r="B18468" s="59" t="s">
        <v>38411</v>
      </c>
      <c r="C18468" s="7" t="s">
        <v>40594</v>
      </c>
      <c r="I18468" s="64"/>
      <c r="J18468" s="65"/>
      <c r="K18468" s="10"/>
      <c r="L18468" s="21">
        <v>10877.13908045977</v>
      </c>
      <c r="M18468" s="68"/>
      <c r="N18468" s="4"/>
    </row>
    <row r="18469" spans="2:14">
      <c r="B18469" s="59" t="s">
        <v>31396</v>
      </c>
      <c r="C18469" s="7" t="s">
        <v>31022</v>
      </c>
      <c r="I18469" s="64"/>
      <c r="J18469" s="65"/>
      <c r="K18469" s="10"/>
      <c r="L18469" s="21">
        <v>8120.0477011494249</v>
      </c>
      <c r="M18469" s="68"/>
      <c r="N18469" s="4"/>
    </row>
    <row r="18470" spans="2:14">
      <c r="B18470" s="59" t="s">
        <v>31397</v>
      </c>
      <c r="C18470" s="7" t="s">
        <v>31022</v>
      </c>
      <c r="I18470" s="64"/>
      <c r="J18470" s="65"/>
      <c r="K18470" s="10"/>
      <c r="L18470" s="21">
        <v>8122.0775862068967</v>
      </c>
      <c r="M18470" s="68"/>
      <c r="N18470" s="4"/>
    </row>
    <row r="18471" spans="2:14">
      <c r="B18471" s="59" t="s">
        <v>31398</v>
      </c>
      <c r="C18471" s="7" t="s">
        <v>31399</v>
      </c>
      <c r="I18471" s="64"/>
      <c r="J18471" s="65"/>
      <c r="K18471" s="10"/>
      <c r="L18471" s="21">
        <v>7951.0597701149427</v>
      </c>
      <c r="M18471" s="68"/>
      <c r="N18471" s="4"/>
    </row>
    <row r="18472" spans="2:14">
      <c r="B18472" s="59" t="s">
        <v>31400</v>
      </c>
      <c r="C18472" s="7" t="s">
        <v>31392</v>
      </c>
      <c r="I18472" s="64"/>
      <c r="J18472" s="65"/>
      <c r="K18472" s="10"/>
      <c r="L18472" s="21">
        <v>4687.5120689655168</v>
      </c>
      <c r="M18472" s="68"/>
      <c r="N18472" s="4"/>
    </row>
    <row r="18473" spans="2:14">
      <c r="B18473" s="59" t="s">
        <v>31401</v>
      </c>
      <c r="C18473" s="7" t="s">
        <v>31402</v>
      </c>
      <c r="I18473" s="64"/>
      <c r="J18473" s="65"/>
      <c r="K18473" s="10"/>
      <c r="L18473" s="21">
        <v>5198.0281609195399</v>
      </c>
      <c r="M18473" s="68"/>
      <c r="N18473" s="4"/>
    </row>
    <row r="18474" spans="2:14">
      <c r="B18474" s="59" t="s">
        <v>31403</v>
      </c>
      <c r="C18474" s="7" t="s">
        <v>31131</v>
      </c>
      <c r="I18474" s="64"/>
      <c r="J18474" s="65"/>
      <c r="K18474" s="10"/>
      <c r="L18474" s="21">
        <v>6995.4913793103451</v>
      </c>
      <c r="M18474" s="68"/>
      <c r="N18474" s="4"/>
    </row>
    <row r="18475" spans="2:14">
      <c r="B18475" s="59" t="s">
        <v>38412</v>
      </c>
      <c r="C18475" s="7" t="s">
        <v>40595</v>
      </c>
      <c r="I18475" s="64"/>
      <c r="J18475" s="65"/>
      <c r="K18475" s="10"/>
      <c r="L18475" s="21">
        <v>2508.9379310344825</v>
      </c>
      <c r="M18475" s="68"/>
      <c r="N18475" s="4"/>
    </row>
    <row r="18476" spans="2:14">
      <c r="B18476" s="59" t="s">
        <v>31404</v>
      </c>
      <c r="C18476" s="7" t="s">
        <v>31022</v>
      </c>
      <c r="I18476" s="64"/>
      <c r="J18476" s="65"/>
      <c r="K18476" s="10"/>
      <c r="L18476" s="21">
        <v>6862.5339080459762</v>
      </c>
      <c r="M18476" s="68"/>
      <c r="N18476" s="4"/>
    </row>
    <row r="18477" spans="2:14">
      <c r="B18477" s="59" t="s">
        <v>31405</v>
      </c>
      <c r="C18477" s="7" t="s">
        <v>31022</v>
      </c>
      <c r="I18477" s="64"/>
      <c r="J18477" s="65"/>
      <c r="K18477" s="10"/>
      <c r="L18477" s="21">
        <v>6977.2224137931034</v>
      </c>
      <c r="M18477" s="68"/>
      <c r="N18477" s="4"/>
    </row>
    <row r="18478" spans="2:14">
      <c r="B18478" s="59" t="s">
        <v>31406</v>
      </c>
      <c r="C18478" s="7" t="s">
        <v>31390</v>
      </c>
      <c r="I18478" s="64"/>
      <c r="J18478" s="65"/>
      <c r="K18478" s="10"/>
      <c r="L18478" s="21">
        <v>7188.8379310344826</v>
      </c>
      <c r="M18478" s="68"/>
      <c r="N18478" s="4"/>
    </row>
    <row r="18479" spans="2:14">
      <c r="B18479" s="59" t="s">
        <v>31407</v>
      </c>
      <c r="C18479" s="7" t="s">
        <v>31392</v>
      </c>
      <c r="I18479" s="64"/>
      <c r="J18479" s="65"/>
      <c r="K18479" s="10"/>
      <c r="L18479" s="21">
        <v>7245.1672413793103</v>
      </c>
      <c r="M18479" s="68"/>
      <c r="N18479" s="4"/>
    </row>
    <row r="18480" spans="2:14">
      <c r="B18480" s="59" t="s">
        <v>31408</v>
      </c>
      <c r="C18480" s="7" t="s">
        <v>31392</v>
      </c>
      <c r="I18480" s="64"/>
      <c r="J18480" s="65"/>
      <c r="K18480" s="10"/>
      <c r="L18480" s="21">
        <v>5913.5626436781613</v>
      </c>
      <c r="M18480" s="68"/>
      <c r="N18480" s="4"/>
    </row>
    <row r="18481" spans="2:14">
      <c r="B18481" s="59" t="s">
        <v>31409</v>
      </c>
      <c r="C18481" s="7" t="s">
        <v>31022</v>
      </c>
      <c r="I18481" s="64"/>
      <c r="J18481" s="65"/>
      <c r="K18481" s="10"/>
      <c r="L18481" s="21">
        <v>9357.2626436781611</v>
      </c>
      <c r="M18481" s="68"/>
      <c r="N18481" s="4"/>
    </row>
    <row r="18482" spans="2:14">
      <c r="B18482" s="59" t="s">
        <v>31410</v>
      </c>
      <c r="C18482" s="7" t="s">
        <v>31022</v>
      </c>
      <c r="I18482" s="64"/>
      <c r="J18482" s="65"/>
      <c r="K18482" s="10"/>
      <c r="L18482" s="21">
        <v>10443.251149425289</v>
      </c>
      <c r="M18482" s="68"/>
      <c r="N18482" s="4"/>
    </row>
    <row r="18483" spans="2:14">
      <c r="B18483" s="59" t="s">
        <v>31411</v>
      </c>
      <c r="C18483" s="7" t="s">
        <v>31399</v>
      </c>
      <c r="I18483" s="64"/>
      <c r="J18483" s="65"/>
      <c r="K18483" s="10"/>
      <c r="L18483" s="21">
        <v>12249.341379310345</v>
      </c>
      <c r="M18483" s="68"/>
      <c r="N18483" s="4"/>
    </row>
    <row r="18484" spans="2:14">
      <c r="B18484" s="59" t="s">
        <v>38413</v>
      </c>
      <c r="C18484" s="7" t="s">
        <v>40596</v>
      </c>
      <c r="I18484" s="64"/>
      <c r="J18484" s="65"/>
      <c r="K18484" s="10"/>
      <c r="L18484" s="21">
        <v>13052.160919540229</v>
      </c>
      <c r="M18484" s="68"/>
      <c r="N18484" s="4"/>
    </row>
    <row r="18485" spans="2:14">
      <c r="B18485" s="59" t="s">
        <v>31412</v>
      </c>
      <c r="C18485" s="7" t="s">
        <v>31392</v>
      </c>
      <c r="I18485" s="64"/>
      <c r="J18485" s="65"/>
      <c r="K18485" s="10"/>
      <c r="L18485" s="21">
        <v>5308.6568965517245</v>
      </c>
      <c r="M18485" s="68"/>
      <c r="N18485" s="4"/>
    </row>
    <row r="18486" spans="2:14">
      <c r="B18486" s="59" t="s">
        <v>31413</v>
      </c>
      <c r="C18486" s="7" t="s">
        <v>31392</v>
      </c>
      <c r="I18486" s="64"/>
      <c r="J18486" s="65"/>
      <c r="K18486" s="10"/>
      <c r="L18486" s="21">
        <v>5216.2971264367816</v>
      </c>
      <c r="M18486" s="68"/>
      <c r="N18486" s="4"/>
    </row>
    <row r="18487" spans="2:14">
      <c r="B18487" s="59" t="s">
        <v>31414</v>
      </c>
      <c r="C18487" s="7" t="s">
        <v>31394</v>
      </c>
      <c r="I18487" s="64"/>
      <c r="J18487" s="65"/>
      <c r="K18487" s="10"/>
      <c r="L18487" s="21">
        <v>4682.9448275862069</v>
      </c>
      <c r="M18487" s="68"/>
      <c r="N18487" s="4"/>
    </row>
    <row r="18488" spans="2:14">
      <c r="B18488" s="59" t="s">
        <v>38414</v>
      </c>
      <c r="C18488" s="7" t="s">
        <v>40597</v>
      </c>
      <c r="I18488" s="64"/>
      <c r="J18488" s="65"/>
      <c r="K18488" s="10"/>
      <c r="L18488" s="21">
        <v>3005.2448275862071</v>
      </c>
      <c r="M18488" s="68"/>
      <c r="N18488" s="4"/>
    </row>
    <row r="18489" spans="2:14">
      <c r="B18489" s="59" t="s">
        <v>38415</v>
      </c>
      <c r="C18489" s="7" t="s">
        <v>40598</v>
      </c>
      <c r="I18489" s="64"/>
      <c r="J18489" s="65"/>
      <c r="K18489" s="10"/>
      <c r="L18489" s="21">
        <v>14940.968965517242</v>
      </c>
      <c r="M18489" s="68"/>
      <c r="N18489" s="4"/>
    </row>
    <row r="18490" spans="2:14">
      <c r="B18490" s="59" t="s">
        <v>31415</v>
      </c>
      <c r="C18490" s="7" t="s">
        <v>31394</v>
      </c>
      <c r="I18490" s="64"/>
      <c r="J18490" s="65"/>
      <c r="K18490" s="10"/>
      <c r="L18490" s="21">
        <v>5533.4666666666662</v>
      </c>
      <c r="M18490" s="68"/>
      <c r="N18490" s="4"/>
    </row>
    <row r="18491" spans="2:14">
      <c r="B18491" s="59" t="s">
        <v>38416</v>
      </c>
      <c r="C18491" s="7" t="s">
        <v>40599</v>
      </c>
      <c r="I18491" s="64"/>
      <c r="J18491" s="65"/>
      <c r="K18491" s="10"/>
      <c r="L18491" s="21">
        <v>38958.061494252877</v>
      </c>
      <c r="M18491" s="68"/>
      <c r="N18491" s="4"/>
    </row>
    <row r="18492" spans="2:14">
      <c r="B18492" s="59" t="s">
        <v>31416</v>
      </c>
      <c r="C18492" s="7" t="s">
        <v>31417</v>
      </c>
      <c r="I18492" s="64"/>
      <c r="J18492" s="65"/>
      <c r="K18492" s="10"/>
      <c r="L18492" s="21">
        <v>4649.4517241379308</v>
      </c>
      <c r="M18492" s="68"/>
      <c r="N18492" s="4"/>
    </row>
    <row r="18493" spans="2:14">
      <c r="B18493" s="59" t="s">
        <v>31418</v>
      </c>
      <c r="C18493" s="7" t="s">
        <v>31417</v>
      </c>
      <c r="I18493" s="64"/>
      <c r="J18493" s="65"/>
      <c r="K18493" s="10"/>
      <c r="L18493" s="21">
        <v>5081.3097701149418</v>
      </c>
      <c r="M18493" s="68"/>
      <c r="N18493" s="4"/>
    </row>
    <row r="18494" spans="2:14">
      <c r="B18494" s="59" t="s">
        <v>31419</v>
      </c>
      <c r="C18494" s="7" t="s">
        <v>31420</v>
      </c>
      <c r="I18494" s="64"/>
      <c r="J18494" s="65"/>
      <c r="K18494" s="10"/>
      <c r="L18494" s="21">
        <v>6061.7442528735628</v>
      </c>
      <c r="M18494" s="68"/>
      <c r="N18494" s="4"/>
    </row>
    <row r="18495" spans="2:14">
      <c r="B18495" s="59" t="s">
        <v>31421</v>
      </c>
      <c r="C18495" s="7" t="s">
        <v>31420</v>
      </c>
      <c r="I18495" s="64"/>
      <c r="J18495" s="65"/>
      <c r="K18495" s="10"/>
      <c r="L18495" s="21">
        <v>7523.7689655172417</v>
      </c>
      <c r="M18495" s="68"/>
      <c r="N18495" s="4"/>
    </row>
    <row r="18496" spans="2:14">
      <c r="B18496" s="59" t="s">
        <v>31422</v>
      </c>
      <c r="C18496" s="7" t="s">
        <v>31423</v>
      </c>
      <c r="I18496" s="64"/>
      <c r="J18496" s="65"/>
      <c r="K18496" s="10"/>
      <c r="L18496" s="21">
        <v>6543.3344827586207</v>
      </c>
      <c r="M18496" s="68"/>
      <c r="N18496" s="4"/>
    </row>
    <row r="18497" spans="2:14">
      <c r="B18497" s="59" t="s">
        <v>31424</v>
      </c>
      <c r="C18497" s="7" t="s">
        <v>31425</v>
      </c>
      <c r="I18497" s="64"/>
      <c r="J18497" s="65"/>
      <c r="K18497" s="10"/>
      <c r="L18497" s="21">
        <v>12885.202873563219</v>
      </c>
      <c r="M18497" s="68"/>
      <c r="N18497" s="4"/>
    </row>
    <row r="18498" spans="2:14">
      <c r="B18498" s="59" t="s">
        <v>31426</v>
      </c>
      <c r="C18498" s="7" t="s">
        <v>31427</v>
      </c>
      <c r="I18498" s="64"/>
      <c r="J18498" s="65"/>
      <c r="K18498" s="10"/>
      <c r="L18498" s="21">
        <v>6591.544252873563</v>
      </c>
      <c r="M18498" s="68"/>
      <c r="N18498" s="4"/>
    </row>
    <row r="18499" spans="2:14">
      <c r="B18499" s="59" t="s">
        <v>31428</v>
      </c>
      <c r="C18499" s="7" t="s">
        <v>31429</v>
      </c>
      <c r="I18499" s="64"/>
      <c r="J18499" s="65"/>
      <c r="K18499" s="10"/>
      <c r="L18499" s="21">
        <v>11993.068390804598</v>
      </c>
      <c r="M18499" s="68"/>
      <c r="N18499" s="4"/>
    </row>
    <row r="18500" spans="2:14">
      <c r="B18500" s="59" t="s">
        <v>31430</v>
      </c>
      <c r="C18500" s="7" t="s">
        <v>31431</v>
      </c>
      <c r="I18500" s="64"/>
      <c r="J18500" s="65"/>
      <c r="K18500" s="10"/>
      <c r="L18500" s="21">
        <v>7377.6172413793101</v>
      </c>
      <c r="M18500" s="68"/>
      <c r="N18500" s="4"/>
    </row>
    <row r="18501" spans="2:14">
      <c r="B18501" s="59" t="s">
        <v>38417</v>
      </c>
      <c r="C18501" s="7" t="s">
        <v>40600</v>
      </c>
      <c r="I18501" s="64"/>
      <c r="J18501" s="65"/>
      <c r="K18501" s="10"/>
      <c r="L18501" s="21">
        <v>5389.3448275862074</v>
      </c>
      <c r="M18501" s="68"/>
      <c r="N18501" s="4"/>
    </row>
    <row r="18502" spans="2:14">
      <c r="B18502" s="59" t="s">
        <v>31432</v>
      </c>
      <c r="C18502" s="7" t="s">
        <v>31392</v>
      </c>
      <c r="I18502" s="64"/>
      <c r="J18502" s="65"/>
      <c r="K18502" s="10"/>
      <c r="L18502" s="21">
        <v>5389.3448275862074</v>
      </c>
      <c r="M18502" s="68"/>
      <c r="N18502" s="4"/>
    </row>
    <row r="18503" spans="2:14">
      <c r="B18503" s="59" t="s">
        <v>31433</v>
      </c>
      <c r="C18503" s="7" t="s">
        <v>31392</v>
      </c>
      <c r="I18503" s="64"/>
      <c r="J18503" s="65"/>
      <c r="K18503" s="10"/>
      <c r="L18503" s="21">
        <v>5744.5747126436781</v>
      </c>
      <c r="M18503" s="68"/>
      <c r="N18503" s="4"/>
    </row>
    <row r="18504" spans="2:14">
      <c r="B18504" s="59" t="s">
        <v>38418</v>
      </c>
      <c r="C18504" s="7" t="s">
        <v>40601</v>
      </c>
      <c r="I18504" s="64"/>
      <c r="J18504" s="65"/>
      <c r="K18504" s="10"/>
      <c r="L18504" s="21">
        <v>6735.6660919540227</v>
      </c>
      <c r="M18504" s="68"/>
      <c r="N18504" s="4"/>
    </row>
    <row r="18505" spans="2:14">
      <c r="B18505" s="59" t="s">
        <v>31434</v>
      </c>
      <c r="C18505" s="7" t="s">
        <v>31435</v>
      </c>
      <c r="I18505" s="64"/>
      <c r="J18505" s="65"/>
      <c r="K18505" s="10"/>
      <c r="L18505" s="21">
        <v>259.31781609195406</v>
      </c>
      <c r="M18505" s="68"/>
      <c r="N18505" s="4"/>
    </row>
    <row r="18506" spans="2:14">
      <c r="B18506" s="59" t="s">
        <v>31436</v>
      </c>
      <c r="C18506" s="7" t="s">
        <v>31437</v>
      </c>
      <c r="I18506" s="64"/>
      <c r="J18506" s="65"/>
      <c r="K18506" s="10"/>
      <c r="L18506" s="21">
        <v>853.56666666666661</v>
      </c>
      <c r="M18506" s="68"/>
      <c r="N18506" s="4"/>
    </row>
    <row r="18507" spans="2:14">
      <c r="B18507" s="59" t="s">
        <v>31438</v>
      </c>
      <c r="C18507" s="7" t="s">
        <v>31439</v>
      </c>
      <c r="I18507" s="64"/>
      <c r="J18507" s="65"/>
      <c r="K18507" s="10"/>
      <c r="L18507" s="21">
        <v>1385.9040229885056</v>
      </c>
      <c r="M18507" s="68"/>
      <c r="N18507" s="4"/>
    </row>
    <row r="18508" spans="2:14">
      <c r="B18508" s="59" t="s">
        <v>31440</v>
      </c>
      <c r="C18508" s="7" t="s">
        <v>31441</v>
      </c>
      <c r="I18508" s="64"/>
      <c r="J18508" s="65"/>
      <c r="K18508" s="10"/>
      <c r="L18508" s="21">
        <v>582.57701149425282</v>
      </c>
      <c r="M18508" s="68"/>
      <c r="N18508" s="4"/>
    </row>
    <row r="18509" spans="2:14">
      <c r="B18509" s="59" t="s">
        <v>31442</v>
      </c>
      <c r="C18509" s="7" t="s">
        <v>31443</v>
      </c>
      <c r="I18509" s="64"/>
      <c r="J18509" s="65"/>
      <c r="K18509" s="10"/>
      <c r="L18509" s="21">
        <v>809.92413793103447</v>
      </c>
      <c r="M18509" s="68"/>
      <c r="N18509" s="4"/>
    </row>
    <row r="18510" spans="2:14">
      <c r="B18510" s="59" t="s">
        <v>31444</v>
      </c>
      <c r="C18510" s="7" t="s">
        <v>31445</v>
      </c>
      <c r="I18510" s="64"/>
      <c r="J18510" s="65"/>
      <c r="K18510" s="10"/>
      <c r="L18510" s="21">
        <v>1125.0637931034482</v>
      </c>
      <c r="M18510" s="68"/>
      <c r="N18510" s="4"/>
    </row>
    <row r="18511" spans="2:14">
      <c r="B18511" s="59" t="s">
        <v>31446</v>
      </c>
      <c r="C18511" s="7" t="s">
        <v>31447</v>
      </c>
      <c r="I18511" s="64"/>
      <c r="J18511" s="65"/>
      <c r="K18511" s="10"/>
      <c r="L18511" s="21">
        <v>269.97471264367817</v>
      </c>
      <c r="M18511" s="68"/>
      <c r="N18511" s="4"/>
    </row>
    <row r="18512" spans="2:14">
      <c r="B18512" s="59" t="s">
        <v>31448</v>
      </c>
      <c r="C18512" s="7" t="s">
        <v>31449</v>
      </c>
      <c r="I18512" s="64"/>
      <c r="J18512" s="65"/>
      <c r="K18512" s="10"/>
      <c r="L18512" s="21">
        <v>569.38275862068963</v>
      </c>
      <c r="M18512" s="68"/>
      <c r="N18512" s="4"/>
    </row>
    <row r="18513" spans="2:14">
      <c r="B18513" s="59" t="s">
        <v>38419</v>
      </c>
      <c r="C18513" s="7" t="s">
        <v>40602</v>
      </c>
      <c r="I18513" s="64"/>
      <c r="J18513" s="65"/>
      <c r="K18513" s="10"/>
      <c r="L18513" s="21">
        <v>6114.0137931034487</v>
      </c>
      <c r="M18513" s="68"/>
      <c r="N18513" s="4"/>
    </row>
    <row r="18514" spans="2:14">
      <c r="B18514" s="59" t="s">
        <v>38420</v>
      </c>
      <c r="C18514" s="7" t="s">
        <v>40603</v>
      </c>
      <c r="I18514" s="64"/>
      <c r="J18514" s="65"/>
      <c r="K18514" s="10"/>
      <c r="L18514" s="21">
        <v>6631.1270114942527</v>
      </c>
      <c r="M18514" s="68"/>
      <c r="N18514" s="4"/>
    </row>
    <row r="18515" spans="2:14">
      <c r="B18515" s="59" t="s">
        <v>31450</v>
      </c>
      <c r="C18515" s="7" t="s">
        <v>31451</v>
      </c>
      <c r="I18515" s="64"/>
      <c r="J18515" s="65"/>
      <c r="K18515" s="10"/>
      <c r="L18515" s="21">
        <v>19437.67183908046</v>
      </c>
      <c r="M18515" s="68"/>
      <c r="N18515" s="4"/>
    </row>
    <row r="18516" spans="2:14">
      <c r="B18516" s="59" t="s">
        <v>31452</v>
      </c>
      <c r="C18516" s="7" t="s">
        <v>31453</v>
      </c>
      <c r="I18516" s="64"/>
      <c r="J18516" s="65"/>
      <c r="K18516" s="10"/>
      <c r="L18516" s="21">
        <v>8331.1557471264368</v>
      </c>
      <c r="M18516" s="68"/>
      <c r="N18516" s="4"/>
    </row>
    <row r="18517" spans="2:14">
      <c r="B18517" s="59" t="s">
        <v>31454</v>
      </c>
      <c r="C18517" s="7" t="s">
        <v>31455</v>
      </c>
      <c r="I18517" s="64"/>
      <c r="J18517" s="65"/>
      <c r="K18517" s="10"/>
      <c r="L18517" s="21">
        <v>22087.686781609194</v>
      </c>
      <c r="M18517" s="68"/>
      <c r="N18517" s="4"/>
    </row>
    <row r="18518" spans="2:14">
      <c r="B18518" s="59" t="s">
        <v>31456</v>
      </c>
      <c r="C18518" s="7" t="s">
        <v>31457</v>
      </c>
      <c r="I18518" s="64"/>
      <c r="J18518" s="65"/>
      <c r="K18518" s="10"/>
      <c r="L18518" s="21">
        <v>10873.079310344827</v>
      </c>
      <c r="M18518" s="68"/>
      <c r="N18518" s="4"/>
    </row>
    <row r="18519" spans="2:14">
      <c r="B18519" s="59" t="s">
        <v>38421</v>
      </c>
      <c r="C18519" s="7" t="s">
        <v>40604</v>
      </c>
      <c r="I18519" s="64"/>
      <c r="J18519" s="65"/>
      <c r="K18519" s="10"/>
      <c r="L18519" s="21">
        <v>14103.133908045978</v>
      </c>
      <c r="M18519" s="68"/>
      <c r="N18519" s="4"/>
    </row>
    <row r="18520" spans="2:14">
      <c r="B18520" s="59" t="s">
        <v>31458</v>
      </c>
      <c r="C18520" s="7" t="s">
        <v>31459</v>
      </c>
      <c r="I18520" s="64"/>
      <c r="J18520" s="65"/>
      <c r="K18520" s="10"/>
      <c r="L18520" s="21">
        <v>7051.8206896551719</v>
      </c>
      <c r="M18520" s="68"/>
      <c r="N18520" s="4"/>
    </row>
    <row r="18521" spans="2:14">
      <c r="B18521" s="59" t="s">
        <v>31460</v>
      </c>
      <c r="C18521" s="7" t="s">
        <v>31457</v>
      </c>
      <c r="I18521" s="64"/>
      <c r="J18521" s="65"/>
      <c r="K18521" s="10"/>
      <c r="L18521" s="21">
        <v>7382.184482758621</v>
      </c>
      <c r="M18521" s="68"/>
      <c r="N18521" s="4"/>
    </row>
    <row r="18522" spans="2:14">
      <c r="B18522" s="59" t="s">
        <v>31461</v>
      </c>
      <c r="C18522" s="7" t="s">
        <v>31462</v>
      </c>
      <c r="I18522" s="64"/>
      <c r="J18522" s="65"/>
      <c r="K18522" s="10"/>
      <c r="L18522" s="21">
        <v>744.96781609195398</v>
      </c>
      <c r="M18522" s="68"/>
      <c r="N18522" s="4"/>
    </row>
    <row r="18523" spans="2:14">
      <c r="B18523" s="59" t="s">
        <v>31463</v>
      </c>
      <c r="C18523" s="7" t="s">
        <v>31464</v>
      </c>
      <c r="I18523" s="64"/>
      <c r="J18523" s="65"/>
      <c r="K18523" s="10"/>
      <c r="L18523" s="21">
        <v>1095.6304597701148</v>
      </c>
      <c r="M18523" s="68"/>
      <c r="N18523" s="4"/>
    </row>
    <row r="18524" spans="2:14">
      <c r="B18524" s="59" t="s">
        <v>31465</v>
      </c>
      <c r="C18524" s="7" t="s">
        <v>31466</v>
      </c>
      <c r="I18524" s="64"/>
      <c r="J18524" s="65"/>
      <c r="K18524" s="10"/>
      <c r="L18524" s="21">
        <v>949.478735632184</v>
      </c>
      <c r="M18524" s="68"/>
      <c r="N18524" s="4"/>
    </row>
    <row r="18525" spans="2:14">
      <c r="B18525" s="59" t="s">
        <v>38422</v>
      </c>
      <c r="C18525" s="7" t="s">
        <v>40605</v>
      </c>
      <c r="I18525" s="64"/>
      <c r="J18525" s="65"/>
      <c r="K18525" s="10"/>
      <c r="L18525" s="21">
        <v>4541.3603448275862</v>
      </c>
      <c r="M18525" s="68"/>
      <c r="N18525" s="4"/>
    </row>
    <row r="18526" spans="2:14">
      <c r="B18526" s="59" t="s">
        <v>38423</v>
      </c>
      <c r="C18526" s="7" t="s">
        <v>40606</v>
      </c>
      <c r="I18526" s="64"/>
      <c r="J18526" s="65"/>
      <c r="K18526" s="10"/>
      <c r="L18526" s="21">
        <v>5322.3586206896553</v>
      </c>
      <c r="M18526" s="68"/>
      <c r="N18526" s="4"/>
    </row>
    <row r="18527" spans="2:14">
      <c r="B18527" s="59" t="s">
        <v>31467</v>
      </c>
      <c r="C18527" s="7" t="s">
        <v>31022</v>
      </c>
      <c r="I18527" s="64"/>
      <c r="J18527" s="65"/>
      <c r="K18527" s="10"/>
      <c r="L18527" s="21">
        <v>16748.074137931035</v>
      </c>
      <c r="M18527" s="68"/>
      <c r="N18527" s="4"/>
    </row>
    <row r="18528" spans="2:14">
      <c r="B18528" s="59" t="s">
        <v>31468</v>
      </c>
      <c r="C18528" s="7" t="s">
        <v>31022</v>
      </c>
      <c r="I18528" s="64"/>
      <c r="J18528" s="65"/>
      <c r="K18528" s="10"/>
      <c r="L18528" s="21">
        <v>15763.072413793103</v>
      </c>
      <c r="M18528" s="68"/>
      <c r="N18528" s="4"/>
    </row>
    <row r="18529" spans="2:14">
      <c r="B18529" s="59" t="s">
        <v>31469</v>
      </c>
      <c r="C18529" s="7" t="s">
        <v>31470</v>
      </c>
      <c r="I18529" s="64"/>
      <c r="J18529" s="65"/>
      <c r="K18529" s="10"/>
      <c r="L18529" s="21">
        <v>14797.862068965516</v>
      </c>
      <c r="M18529" s="68"/>
      <c r="N18529" s="4"/>
    </row>
    <row r="18530" spans="2:14">
      <c r="B18530" s="59" t="s">
        <v>38424</v>
      </c>
      <c r="C18530" s="7" t="s">
        <v>40607</v>
      </c>
      <c r="I18530" s="64"/>
      <c r="J18530" s="65"/>
      <c r="K18530" s="10"/>
      <c r="L18530" s="21">
        <v>10389.966666666667</v>
      </c>
      <c r="M18530" s="68"/>
      <c r="N18530" s="4"/>
    </row>
    <row r="18531" spans="2:14">
      <c r="B18531" s="59" t="s">
        <v>31471</v>
      </c>
      <c r="C18531" s="7" t="s">
        <v>31472</v>
      </c>
      <c r="I18531" s="64"/>
      <c r="J18531" s="65"/>
      <c r="K18531" s="10"/>
      <c r="L18531" s="21">
        <v>5740.5149425287354</v>
      </c>
      <c r="M18531" s="68"/>
      <c r="N18531" s="4"/>
    </row>
    <row r="18532" spans="2:14">
      <c r="B18532" s="59" t="s">
        <v>31473</v>
      </c>
      <c r="C18532" s="7" t="s">
        <v>31472</v>
      </c>
      <c r="I18532" s="64"/>
      <c r="J18532" s="65"/>
      <c r="K18532" s="10"/>
      <c r="L18532" s="21">
        <v>6435.2431034482761</v>
      </c>
      <c r="M18532" s="68"/>
      <c r="N18532" s="4"/>
    </row>
    <row r="18533" spans="2:14">
      <c r="B18533" s="59" t="s">
        <v>31474</v>
      </c>
      <c r="C18533" s="7" t="s">
        <v>31472</v>
      </c>
      <c r="I18533" s="64"/>
      <c r="J18533" s="65"/>
      <c r="K18533" s="10"/>
      <c r="L18533" s="21">
        <v>5785.1724137931042</v>
      </c>
      <c r="M18533" s="68"/>
      <c r="N18533" s="4"/>
    </row>
    <row r="18534" spans="2:14">
      <c r="B18534" s="59" t="s">
        <v>38425</v>
      </c>
      <c r="C18534" s="7" t="s">
        <v>40608</v>
      </c>
      <c r="I18534" s="64"/>
      <c r="J18534" s="65"/>
      <c r="K18534" s="10"/>
      <c r="L18534" s="21">
        <v>18631.3</v>
      </c>
      <c r="M18534" s="68"/>
      <c r="N18534" s="4"/>
    </row>
    <row r="18535" spans="2:14">
      <c r="B18535" s="59" t="s">
        <v>31475</v>
      </c>
      <c r="C18535" s="7" t="s">
        <v>31022</v>
      </c>
      <c r="I18535" s="64"/>
      <c r="J18535" s="65"/>
      <c r="K18535" s="10"/>
      <c r="L18535" s="21">
        <v>17179.932183908044</v>
      </c>
      <c r="M18535" s="68"/>
      <c r="N18535" s="4"/>
    </row>
    <row r="18536" spans="2:14">
      <c r="B18536" s="59" t="s">
        <v>31476</v>
      </c>
      <c r="C18536" s="7" t="s">
        <v>31022</v>
      </c>
      <c r="I18536" s="64"/>
      <c r="J18536" s="65"/>
      <c r="K18536" s="10"/>
      <c r="L18536" s="21">
        <v>16464.905172413793</v>
      </c>
      <c r="M18536" s="68"/>
      <c r="N18536" s="4"/>
    </row>
    <row r="18537" spans="2:14">
      <c r="B18537" s="59" t="s">
        <v>31477</v>
      </c>
      <c r="C18537" s="7" t="s">
        <v>31478</v>
      </c>
      <c r="I18537" s="64"/>
      <c r="J18537" s="65"/>
      <c r="K18537" s="10"/>
      <c r="L18537" s="21">
        <v>16071.107471264368</v>
      </c>
      <c r="M18537" s="68"/>
      <c r="N18537" s="4"/>
    </row>
    <row r="18538" spans="2:14">
      <c r="B18538" s="59" t="s">
        <v>31479</v>
      </c>
      <c r="C18538" s="7" t="s">
        <v>31472</v>
      </c>
      <c r="I18538" s="64"/>
      <c r="J18538" s="65"/>
      <c r="K18538" s="10"/>
      <c r="L18538" s="21">
        <v>7420.7522988505752</v>
      </c>
      <c r="M18538" s="68"/>
      <c r="N18538" s="4"/>
    </row>
    <row r="18539" spans="2:14">
      <c r="B18539" s="59" t="s">
        <v>31480</v>
      </c>
      <c r="C18539" s="7" t="s">
        <v>31472</v>
      </c>
      <c r="I18539" s="64"/>
      <c r="J18539" s="65"/>
      <c r="K18539" s="10"/>
      <c r="L18539" s="21">
        <v>7283.2275862068973</v>
      </c>
      <c r="M18539" s="68"/>
      <c r="N18539" s="4"/>
    </row>
    <row r="18540" spans="2:14">
      <c r="B18540" s="59" t="s">
        <v>38426</v>
      </c>
      <c r="C18540" s="7" t="s">
        <v>40609</v>
      </c>
      <c r="I18540" s="64"/>
      <c r="J18540" s="65"/>
      <c r="K18540" s="10"/>
      <c r="L18540" s="21">
        <v>4435.2988505747126</v>
      </c>
      <c r="M18540" s="68"/>
      <c r="N18540" s="4"/>
    </row>
    <row r="18541" spans="2:14">
      <c r="B18541" s="59" t="s">
        <v>31481</v>
      </c>
      <c r="C18541" s="7" t="s">
        <v>31022</v>
      </c>
      <c r="I18541" s="64"/>
      <c r="J18541" s="65"/>
      <c r="K18541" s="10"/>
      <c r="L18541" s="21">
        <v>13371.867816091954</v>
      </c>
      <c r="M18541" s="68"/>
      <c r="N18541" s="4"/>
    </row>
    <row r="18542" spans="2:14">
      <c r="B18542" s="59" t="s">
        <v>31482</v>
      </c>
      <c r="C18542" s="7" t="s">
        <v>31022</v>
      </c>
      <c r="I18542" s="64"/>
      <c r="J18542" s="65"/>
      <c r="K18542" s="10"/>
      <c r="L18542" s="21">
        <v>13219.118965517242</v>
      </c>
      <c r="M18542" s="68"/>
      <c r="N18542" s="4"/>
    </row>
    <row r="18543" spans="2:14">
      <c r="B18543" s="59" t="s">
        <v>31483</v>
      </c>
      <c r="C18543" s="7" t="s">
        <v>31470</v>
      </c>
      <c r="I18543" s="64"/>
      <c r="J18543" s="65"/>
      <c r="K18543" s="10"/>
      <c r="L18543" s="21">
        <v>13209.98448275862</v>
      </c>
      <c r="M18543" s="68"/>
      <c r="N18543" s="4"/>
    </row>
    <row r="18544" spans="2:14">
      <c r="B18544" s="59" t="s">
        <v>31484</v>
      </c>
      <c r="C18544" s="7" t="s">
        <v>31472</v>
      </c>
      <c r="I18544" s="64"/>
      <c r="J18544" s="65"/>
      <c r="K18544" s="10"/>
      <c r="L18544" s="21">
        <v>5976.4890804597708</v>
      </c>
      <c r="M18544" s="68"/>
      <c r="N18544" s="4"/>
    </row>
    <row r="18545" spans="2:14">
      <c r="B18545" s="59" t="s">
        <v>31485</v>
      </c>
      <c r="C18545" s="7" t="s">
        <v>31022</v>
      </c>
      <c r="I18545" s="64"/>
      <c r="J18545" s="65"/>
      <c r="K18545" s="10"/>
      <c r="L18545" s="21">
        <v>16129.466666666667</v>
      </c>
      <c r="M18545" s="68"/>
      <c r="N18545" s="4"/>
    </row>
    <row r="18546" spans="2:14">
      <c r="B18546" s="59" t="s">
        <v>31486</v>
      </c>
      <c r="C18546" s="7" t="s">
        <v>31022</v>
      </c>
      <c r="I18546" s="64"/>
      <c r="J18546" s="65"/>
      <c r="K18546" s="10"/>
      <c r="L18546" s="21">
        <v>16132.004022988507</v>
      </c>
      <c r="M18546" s="68"/>
      <c r="N18546" s="4"/>
    </row>
    <row r="18547" spans="2:14">
      <c r="B18547" s="59" t="s">
        <v>31487</v>
      </c>
      <c r="C18547" s="7" t="s">
        <v>31478</v>
      </c>
      <c r="I18547" s="64"/>
      <c r="J18547" s="65"/>
      <c r="K18547" s="10"/>
      <c r="L18547" s="21">
        <v>16246.692528735632</v>
      </c>
      <c r="M18547" s="68"/>
      <c r="N18547" s="4"/>
    </row>
    <row r="18548" spans="2:14">
      <c r="B18548" s="59" t="s">
        <v>31488</v>
      </c>
      <c r="C18548" s="7" t="s">
        <v>31472</v>
      </c>
      <c r="I18548" s="64"/>
      <c r="J18548" s="65"/>
      <c r="K18548" s="10"/>
      <c r="L18548" s="21">
        <v>7292.3620689655181</v>
      </c>
      <c r="M18548" s="68"/>
      <c r="N18548" s="4"/>
    </row>
    <row r="18549" spans="2:14">
      <c r="B18549" s="59" t="s">
        <v>31489</v>
      </c>
      <c r="C18549" s="7" t="s">
        <v>31472</v>
      </c>
      <c r="I18549" s="64"/>
      <c r="J18549" s="65"/>
      <c r="K18549" s="10"/>
      <c r="L18549" s="21">
        <v>9496.3097701149436</v>
      </c>
      <c r="M18549" s="68"/>
      <c r="N18549" s="4"/>
    </row>
    <row r="18550" spans="2:14">
      <c r="B18550" s="59" t="s">
        <v>31490</v>
      </c>
      <c r="C18550" s="7" t="s">
        <v>31472</v>
      </c>
      <c r="I18550" s="64"/>
      <c r="J18550" s="65"/>
      <c r="K18550" s="10"/>
      <c r="L18550" s="21">
        <v>10529.013793103448</v>
      </c>
      <c r="M18550" s="68"/>
      <c r="N18550" s="4"/>
    </row>
    <row r="18551" spans="2:14">
      <c r="B18551" s="59" t="s">
        <v>31491</v>
      </c>
      <c r="C18551" s="7" t="s">
        <v>31472</v>
      </c>
      <c r="I18551" s="64"/>
      <c r="J18551" s="65"/>
      <c r="K18551" s="10"/>
      <c r="L18551" s="21">
        <v>14296.480459770115</v>
      </c>
      <c r="M18551" s="68"/>
      <c r="N18551" s="4"/>
    </row>
    <row r="18552" spans="2:14">
      <c r="B18552" s="59" t="s">
        <v>38427</v>
      </c>
      <c r="C18552" s="7" t="s">
        <v>40610</v>
      </c>
      <c r="I18552" s="64"/>
      <c r="J18552" s="65"/>
      <c r="K18552" s="10"/>
      <c r="L18552" s="21">
        <v>6737.1885057471263</v>
      </c>
      <c r="M18552" s="68"/>
      <c r="N18552" s="4"/>
    </row>
    <row r="18553" spans="2:14">
      <c r="B18553" s="59" t="s">
        <v>31492</v>
      </c>
      <c r="C18553" s="7" t="s">
        <v>31493</v>
      </c>
      <c r="I18553" s="64"/>
      <c r="J18553" s="65"/>
      <c r="K18553" s="10"/>
      <c r="L18553" s="21">
        <v>6988.8942528735633</v>
      </c>
      <c r="M18553" s="68"/>
      <c r="N18553" s="4"/>
    </row>
    <row r="18554" spans="2:14">
      <c r="B18554" s="59" t="s">
        <v>31494</v>
      </c>
      <c r="C18554" s="7" t="s">
        <v>31493</v>
      </c>
      <c r="I18554" s="64"/>
      <c r="J18554" s="65"/>
      <c r="K18554" s="10"/>
      <c r="L18554" s="21">
        <v>7251.7643678160921</v>
      </c>
      <c r="M18554" s="68"/>
      <c r="N18554" s="4"/>
    </row>
    <row r="18555" spans="2:14">
      <c r="B18555" s="59" t="s">
        <v>31495</v>
      </c>
      <c r="C18555" s="7" t="s">
        <v>31496</v>
      </c>
      <c r="I18555" s="64"/>
      <c r="J18555" s="65"/>
      <c r="K18555" s="10"/>
      <c r="L18555" s="21">
        <v>8230.1689655172413</v>
      </c>
      <c r="M18555" s="68"/>
      <c r="N18555" s="4"/>
    </row>
    <row r="18556" spans="2:14">
      <c r="B18556" s="59" t="s">
        <v>31497</v>
      </c>
      <c r="C18556" s="7" t="s">
        <v>31496</v>
      </c>
      <c r="I18556" s="64"/>
      <c r="J18556" s="65"/>
      <c r="K18556" s="10"/>
      <c r="L18556" s="21">
        <v>8446.3517241379304</v>
      </c>
      <c r="M18556" s="68"/>
      <c r="N18556" s="4"/>
    </row>
    <row r="18557" spans="2:14">
      <c r="B18557" s="59" t="s">
        <v>31498</v>
      </c>
      <c r="C18557" s="7" t="s">
        <v>31499</v>
      </c>
      <c r="I18557" s="64"/>
      <c r="J18557" s="65"/>
      <c r="K18557" s="10"/>
      <c r="L18557" s="21">
        <v>29035.475862068968</v>
      </c>
      <c r="M18557" s="68"/>
      <c r="N18557" s="4"/>
    </row>
    <row r="18558" spans="2:14">
      <c r="B18558" s="59" t="s">
        <v>31500</v>
      </c>
      <c r="C18558" s="7" t="s">
        <v>31501</v>
      </c>
      <c r="I18558" s="64"/>
      <c r="J18558" s="65"/>
      <c r="K18558" s="10"/>
      <c r="L18558" s="21">
        <v>29091.805172413795</v>
      </c>
      <c r="M18558" s="68"/>
      <c r="N18558" s="4"/>
    </row>
    <row r="18559" spans="2:14">
      <c r="B18559" s="59" t="s">
        <v>31502</v>
      </c>
      <c r="C18559" s="7" t="s">
        <v>31503</v>
      </c>
      <c r="I18559" s="64"/>
      <c r="J18559" s="65"/>
      <c r="K18559" s="10"/>
      <c r="L18559" s="21">
        <v>28606.155172413793</v>
      </c>
      <c r="M18559" s="68"/>
      <c r="N18559" s="4"/>
    </row>
    <row r="18560" spans="2:14">
      <c r="B18560" s="59" t="s">
        <v>31504</v>
      </c>
      <c r="C18560" s="7" t="s">
        <v>31505</v>
      </c>
      <c r="I18560" s="64"/>
      <c r="J18560" s="65"/>
      <c r="K18560" s="10"/>
      <c r="L18560" s="21">
        <v>28664.514367816089</v>
      </c>
      <c r="M18560" s="68"/>
      <c r="N18560" s="4"/>
    </row>
    <row r="18561" spans="2:14">
      <c r="B18561" s="59" t="s">
        <v>31506</v>
      </c>
      <c r="C18561" s="7" t="s">
        <v>31507</v>
      </c>
      <c r="I18561" s="64"/>
      <c r="J18561" s="65"/>
      <c r="K18561" s="10"/>
      <c r="L18561" s="21">
        <v>20560.705747126434</v>
      </c>
      <c r="M18561" s="68"/>
      <c r="N18561" s="4"/>
    </row>
    <row r="18562" spans="2:14">
      <c r="B18562" s="59" t="s">
        <v>31508</v>
      </c>
      <c r="C18562" s="7" t="s">
        <v>31509</v>
      </c>
      <c r="I18562" s="64"/>
      <c r="J18562" s="65"/>
      <c r="K18562" s="10"/>
      <c r="L18562" s="21">
        <v>21999.894252873564</v>
      </c>
      <c r="M18562" s="68"/>
      <c r="N18562" s="4"/>
    </row>
    <row r="18563" spans="2:14">
      <c r="B18563" s="59" t="s">
        <v>31510</v>
      </c>
      <c r="C18563" s="7" t="s">
        <v>31511</v>
      </c>
      <c r="I18563" s="64"/>
      <c r="J18563" s="65"/>
      <c r="K18563" s="10"/>
      <c r="L18563" s="21">
        <v>36305.001724137932</v>
      </c>
      <c r="M18563" s="68"/>
      <c r="N18563" s="4"/>
    </row>
    <row r="18564" spans="2:14">
      <c r="B18564" s="59" t="s">
        <v>31512</v>
      </c>
      <c r="C18564" s="7" t="s">
        <v>31513</v>
      </c>
      <c r="I18564" s="64"/>
      <c r="J18564" s="65"/>
      <c r="K18564" s="10"/>
      <c r="L18564" s="21">
        <v>20161.325862068967</v>
      </c>
      <c r="M18564" s="68"/>
      <c r="N18564" s="4"/>
    </row>
    <row r="18565" spans="2:14">
      <c r="B18565" s="59" t="s">
        <v>31514</v>
      </c>
      <c r="C18565" s="7" t="s">
        <v>31515</v>
      </c>
      <c r="I18565" s="64"/>
      <c r="J18565" s="65"/>
      <c r="K18565" s="10"/>
      <c r="L18565" s="21">
        <v>21572.603448275862</v>
      </c>
      <c r="M18565" s="68"/>
      <c r="N18565" s="4"/>
    </row>
    <row r="18566" spans="2:14">
      <c r="B18566" s="59" t="s">
        <v>31516</v>
      </c>
      <c r="C18566" s="7" t="s">
        <v>31511</v>
      </c>
      <c r="I18566" s="64"/>
      <c r="J18566" s="65"/>
      <c r="K18566" s="10"/>
      <c r="L18566" s="21">
        <v>35592.004597701154</v>
      </c>
      <c r="M18566" s="68"/>
      <c r="N18566" s="4"/>
    </row>
    <row r="18567" spans="2:14">
      <c r="B18567" s="59" t="s">
        <v>31517</v>
      </c>
      <c r="C18567" s="7" t="s">
        <v>31518</v>
      </c>
      <c r="I18567" s="64"/>
      <c r="J18567" s="65"/>
      <c r="K18567" s="10"/>
      <c r="L18567" s="21">
        <v>41419.80459770115</v>
      </c>
      <c r="M18567" s="68"/>
      <c r="N18567" s="4"/>
    </row>
    <row r="18568" spans="2:14">
      <c r="B18568" s="59" t="s">
        <v>31519</v>
      </c>
      <c r="C18568" s="7" t="s">
        <v>31519</v>
      </c>
      <c r="I18568" s="64"/>
      <c r="J18568" s="65"/>
      <c r="K18568" s="10"/>
      <c r="L18568" s="21">
        <v>26167.755747126434</v>
      </c>
      <c r="M18568" s="68"/>
      <c r="N18568" s="4"/>
    </row>
    <row r="18569" spans="2:14">
      <c r="B18569" s="59" t="s">
        <v>31520</v>
      </c>
      <c r="C18569" s="7" t="s">
        <v>31509</v>
      </c>
      <c r="I18569" s="64"/>
      <c r="J18569" s="65"/>
      <c r="K18569" s="10"/>
      <c r="L18569" s="21">
        <v>24201.812068965515</v>
      </c>
      <c r="M18569" s="68"/>
      <c r="N18569" s="4"/>
    </row>
    <row r="18570" spans="2:14">
      <c r="B18570" s="59" t="s">
        <v>31521</v>
      </c>
      <c r="C18570" s="7" t="s">
        <v>31515</v>
      </c>
      <c r="I18570" s="64"/>
      <c r="J18570" s="65"/>
      <c r="K18570" s="10"/>
      <c r="L18570" s="21">
        <v>24744.298850574713</v>
      </c>
      <c r="M18570" s="68"/>
      <c r="N18570" s="4"/>
    </row>
    <row r="18571" spans="2:14">
      <c r="B18571" s="59" t="s">
        <v>31522</v>
      </c>
      <c r="C18571" s="7" t="s">
        <v>31518</v>
      </c>
      <c r="I18571" s="64"/>
      <c r="J18571" s="65"/>
      <c r="K18571" s="10"/>
      <c r="L18571" s="21">
        <v>44967.028735632186</v>
      </c>
      <c r="M18571" s="68"/>
      <c r="N18571" s="4"/>
    </row>
    <row r="18572" spans="2:14">
      <c r="B18572" s="59" t="s">
        <v>31523</v>
      </c>
      <c r="C18572" s="7" t="s">
        <v>31524</v>
      </c>
      <c r="I18572" s="64"/>
      <c r="J18572" s="65"/>
      <c r="K18572" s="10"/>
      <c r="L18572" s="21">
        <v>435.41034482758624</v>
      </c>
      <c r="M18572" s="68"/>
      <c r="N18572" s="4"/>
    </row>
    <row r="18573" spans="2:14">
      <c r="B18573" s="59" t="s">
        <v>31525</v>
      </c>
      <c r="C18573" s="7" t="s">
        <v>31526</v>
      </c>
      <c r="I18573" s="64"/>
      <c r="J18573" s="65"/>
      <c r="K18573" s="10"/>
      <c r="L18573" s="21">
        <v>1347.8436781609196</v>
      </c>
      <c r="M18573" s="68"/>
      <c r="N18573" s="4"/>
    </row>
    <row r="18574" spans="2:14">
      <c r="B18574" s="59" t="s">
        <v>31527</v>
      </c>
      <c r="C18574" s="7" t="s">
        <v>31528</v>
      </c>
      <c r="I18574" s="64"/>
      <c r="J18574" s="65"/>
      <c r="K18574" s="10"/>
      <c r="L18574" s="21">
        <v>1828.926436781609</v>
      </c>
      <c r="M18574" s="68"/>
      <c r="N18574" s="4"/>
    </row>
    <row r="18575" spans="2:14">
      <c r="B18575" s="59" t="s">
        <v>31529</v>
      </c>
      <c r="C18575" s="7" t="s">
        <v>31530</v>
      </c>
      <c r="I18575" s="64"/>
      <c r="J18575" s="65"/>
      <c r="K18575" s="10"/>
      <c r="L18575" s="21">
        <v>677.47413793103453</v>
      </c>
      <c r="M18575" s="68"/>
      <c r="N18575" s="4"/>
    </row>
    <row r="18576" spans="2:14">
      <c r="B18576" s="59" t="s">
        <v>31531</v>
      </c>
      <c r="C18576" s="7" t="s">
        <v>31532</v>
      </c>
      <c r="I18576" s="64"/>
      <c r="J18576" s="65"/>
      <c r="K18576" s="10"/>
      <c r="L18576" s="21">
        <v>1359.0080459770115</v>
      </c>
      <c r="M18576" s="68"/>
      <c r="N18576" s="4"/>
    </row>
    <row r="18577" spans="2:14">
      <c r="B18577" s="59" t="s">
        <v>31533</v>
      </c>
      <c r="C18577" s="7" t="s">
        <v>31534</v>
      </c>
      <c r="I18577" s="64"/>
      <c r="J18577" s="65"/>
      <c r="K18577" s="10"/>
      <c r="L18577" s="21">
        <v>1477.7563218390803</v>
      </c>
      <c r="M18577" s="68"/>
      <c r="N18577" s="4"/>
    </row>
    <row r="18578" spans="2:14">
      <c r="B18578" s="59" t="s">
        <v>31535</v>
      </c>
      <c r="C18578" s="7" t="s">
        <v>31536</v>
      </c>
      <c r="I18578" s="64"/>
      <c r="J18578" s="65"/>
      <c r="K18578" s="10"/>
      <c r="L18578" s="21">
        <v>457.23160919540226</v>
      </c>
      <c r="M18578" s="68"/>
      <c r="N18578" s="4"/>
    </row>
    <row r="18579" spans="2:14">
      <c r="B18579" s="59" t="s">
        <v>31537</v>
      </c>
      <c r="C18579" s="7" t="s">
        <v>31538</v>
      </c>
      <c r="I18579" s="64"/>
      <c r="J18579" s="65"/>
      <c r="K18579" s="10"/>
      <c r="L18579" s="21">
        <v>762.7293103448277</v>
      </c>
      <c r="M18579" s="68"/>
      <c r="N18579" s="4"/>
    </row>
    <row r="18580" spans="2:14">
      <c r="B18580" s="59" t="s">
        <v>31539</v>
      </c>
      <c r="C18580" s="7" t="s">
        <v>31022</v>
      </c>
      <c r="I18580" s="64"/>
      <c r="J18580" s="65"/>
      <c r="K18580" s="10"/>
      <c r="L18580" s="21">
        <v>13149.087931034483</v>
      </c>
      <c r="M18580" s="68"/>
      <c r="N18580" s="4"/>
    </row>
    <row r="18581" spans="2:14">
      <c r="B18581" s="59" t="s">
        <v>31540</v>
      </c>
      <c r="C18581" s="7" t="s">
        <v>31022</v>
      </c>
      <c r="I18581" s="64"/>
      <c r="J18581" s="65"/>
      <c r="K18581" s="10"/>
      <c r="L18581" s="21">
        <v>12998.368965517242</v>
      </c>
      <c r="M18581" s="68"/>
      <c r="N18581" s="4"/>
    </row>
    <row r="18582" spans="2:14">
      <c r="B18582" s="59" t="s">
        <v>31541</v>
      </c>
      <c r="C18582" s="7" t="s">
        <v>31542</v>
      </c>
      <c r="I18582" s="64"/>
      <c r="J18582" s="65"/>
      <c r="K18582" s="10"/>
      <c r="L18582" s="21">
        <v>12949.144252873562</v>
      </c>
      <c r="M18582" s="68"/>
      <c r="N18582" s="4"/>
    </row>
    <row r="18583" spans="2:14">
      <c r="B18583" s="59" t="s">
        <v>31543</v>
      </c>
      <c r="C18583" s="7" t="s">
        <v>31544</v>
      </c>
      <c r="I18583" s="64"/>
      <c r="J18583" s="65"/>
      <c r="K18583" s="10"/>
      <c r="L18583" s="21">
        <v>6669.1873563218396</v>
      </c>
      <c r="M18583" s="68"/>
      <c r="N18583" s="4"/>
    </row>
    <row r="18584" spans="2:14">
      <c r="B18584" s="59" t="s">
        <v>31545</v>
      </c>
      <c r="C18584" s="7" t="s">
        <v>31544</v>
      </c>
      <c r="I18584" s="64"/>
      <c r="J18584" s="65"/>
      <c r="K18584" s="10"/>
      <c r="L18584" s="21">
        <v>9795.7178160919539</v>
      </c>
      <c r="M18584" s="68"/>
      <c r="N18584" s="4"/>
    </row>
    <row r="18585" spans="2:14">
      <c r="B18585" s="59" t="s">
        <v>31546</v>
      </c>
      <c r="C18585" s="7" t="s">
        <v>31544</v>
      </c>
      <c r="I18585" s="64"/>
      <c r="J18585" s="65"/>
      <c r="K18585" s="10"/>
      <c r="L18585" s="21">
        <v>13082.6091954023</v>
      </c>
      <c r="M18585" s="68"/>
      <c r="N18585" s="4"/>
    </row>
    <row r="18586" spans="2:14">
      <c r="B18586" s="59" t="s">
        <v>38428</v>
      </c>
      <c r="C18586" s="7" t="s">
        <v>40611</v>
      </c>
      <c r="I18586" s="64"/>
      <c r="J18586" s="65"/>
      <c r="K18586" s="10"/>
      <c r="L18586" s="21">
        <v>20493.212068965517</v>
      </c>
      <c r="M18586" s="68"/>
      <c r="N18586" s="4"/>
    </row>
    <row r="18587" spans="2:14">
      <c r="B18587" s="59" t="s">
        <v>31547</v>
      </c>
      <c r="C18587" s="7" t="s">
        <v>31022</v>
      </c>
      <c r="I18587" s="64"/>
      <c r="J18587" s="65"/>
      <c r="K18587" s="10"/>
      <c r="L18587" s="21">
        <v>15801.13275862069</v>
      </c>
      <c r="M18587" s="68"/>
      <c r="N18587" s="4"/>
    </row>
    <row r="18588" spans="2:14">
      <c r="B18588" s="59" t="s">
        <v>31548</v>
      </c>
      <c r="C18588" s="7" t="s">
        <v>31022</v>
      </c>
      <c r="I18588" s="64"/>
      <c r="J18588" s="65"/>
      <c r="K18588" s="10"/>
      <c r="L18588" s="21">
        <v>15708.772988505747</v>
      </c>
      <c r="M18588" s="68"/>
      <c r="N18588" s="4"/>
    </row>
    <row r="18589" spans="2:14">
      <c r="B18589" s="59" t="s">
        <v>31549</v>
      </c>
      <c r="C18589" s="7" t="s">
        <v>31550</v>
      </c>
      <c r="I18589" s="64"/>
      <c r="J18589" s="65"/>
      <c r="K18589" s="10"/>
      <c r="L18589" s="21">
        <v>15704.205747126436</v>
      </c>
      <c r="M18589" s="68"/>
      <c r="N18589" s="4"/>
    </row>
    <row r="18590" spans="2:14">
      <c r="B18590" s="59" t="s">
        <v>31551</v>
      </c>
      <c r="C18590" s="7" t="s">
        <v>31544</v>
      </c>
      <c r="I18590" s="64"/>
      <c r="J18590" s="65"/>
      <c r="K18590" s="10"/>
      <c r="L18590" s="21">
        <v>12429.493678160919</v>
      </c>
      <c r="M18590" s="68"/>
      <c r="N18590" s="4"/>
    </row>
    <row r="18591" spans="2:14">
      <c r="B18591" s="59" t="s">
        <v>31552</v>
      </c>
      <c r="C18591" s="7" t="s">
        <v>31544</v>
      </c>
      <c r="I18591" s="64"/>
      <c r="J18591" s="65"/>
      <c r="K18591" s="10"/>
      <c r="L18591" s="21">
        <v>9856.6143678160934</v>
      </c>
      <c r="M18591" s="68"/>
      <c r="N18591" s="4"/>
    </row>
    <row r="18592" spans="2:14">
      <c r="B18592" s="59" t="s">
        <v>31553</v>
      </c>
      <c r="C18592" s="7" t="s">
        <v>31022</v>
      </c>
      <c r="I18592" s="64"/>
      <c r="J18592" s="65"/>
      <c r="K18592" s="10"/>
      <c r="L18592" s="21">
        <v>13248.044827586207</v>
      </c>
      <c r="M18592" s="68"/>
      <c r="N18592" s="4"/>
    </row>
    <row r="18593" spans="2:14">
      <c r="B18593" s="59" t="s">
        <v>31554</v>
      </c>
      <c r="C18593" s="7" t="s">
        <v>31022</v>
      </c>
      <c r="I18593" s="64"/>
      <c r="J18593" s="65"/>
      <c r="K18593" s="10"/>
      <c r="L18593" s="21">
        <v>13194.252873563219</v>
      </c>
      <c r="M18593" s="68"/>
      <c r="N18593" s="4"/>
    </row>
    <row r="18594" spans="2:14">
      <c r="B18594" s="59" t="s">
        <v>31555</v>
      </c>
      <c r="C18594" s="7" t="s">
        <v>31542</v>
      </c>
      <c r="I18594" s="64"/>
      <c r="J18594" s="65"/>
      <c r="K18594" s="10"/>
      <c r="L18594" s="21">
        <v>13246.014942528735</v>
      </c>
      <c r="M18594" s="68"/>
      <c r="N18594" s="4"/>
    </row>
    <row r="18595" spans="2:14">
      <c r="B18595" s="59" t="s">
        <v>31556</v>
      </c>
      <c r="C18595" s="7" t="s">
        <v>31544</v>
      </c>
      <c r="I18595" s="64"/>
      <c r="J18595" s="65"/>
      <c r="K18595" s="10"/>
      <c r="L18595" s="21">
        <v>7040.1488505747129</v>
      </c>
      <c r="M18595" s="68"/>
      <c r="N18595" s="4"/>
    </row>
    <row r="18596" spans="2:14">
      <c r="B18596" s="59" t="s">
        <v>31557</v>
      </c>
      <c r="C18596" s="7" t="s">
        <v>31022</v>
      </c>
      <c r="I18596" s="64"/>
      <c r="J18596" s="65"/>
      <c r="K18596" s="10"/>
      <c r="L18596" s="21">
        <v>16250.752298850575</v>
      </c>
      <c r="M18596" s="68"/>
      <c r="N18596" s="4"/>
    </row>
    <row r="18597" spans="2:14">
      <c r="B18597" s="59" t="s">
        <v>31558</v>
      </c>
      <c r="C18597" s="7" t="s">
        <v>31022</v>
      </c>
      <c r="I18597" s="64"/>
      <c r="J18597" s="65"/>
      <c r="K18597" s="10"/>
      <c r="L18597" s="21">
        <v>16356.813793103449</v>
      </c>
      <c r="M18597" s="68"/>
      <c r="N18597" s="4"/>
    </row>
    <row r="18598" spans="2:14">
      <c r="B18598" s="59" t="s">
        <v>31559</v>
      </c>
      <c r="C18598" s="7" t="s">
        <v>31550</v>
      </c>
      <c r="I18598" s="64"/>
      <c r="J18598" s="65"/>
      <c r="K18598" s="10"/>
      <c r="L18598" s="21">
        <v>16608.519540229885</v>
      </c>
      <c r="M18598" s="68"/>
      <c r="N18598" s="4"/>
    </row>
    <row r="18599" spans="2:14">
      <c r="B18599" s="59" t="s">
        <v>31560</v>
      </c>
      <c r="C18599" s="7" t="s">
        <v>31544</v>
      </c>
      <c r="I18599" s="64"/>
      <c r="J18599" s="65"/>
      <c r="K18599" s="10"/>
      <c r="L18599" s="21">
        <v>8090.6143678160915</v>
      </c>
      <c r="M18599" s="68"/>
      <c r="N18599" s="4"/>
    </row>
    <row r="18600" spans="2:14">
      <c r="B18600" s="59" t="s">
        <v>38429</v>
      </c>
      <c r="C18600" s="7" t="s">
        <v>40612</v>
      </c>
      <c r="I18600" s="64"/>
      <c r="J18600" s="65"/>
      <c r="K18600" s="10"/>
      <c r="L18600" s="21">
        <v>22653.517241379312</v>
      </c>
      <c r="M18600" s="68"/>
      <c r="N18600" s="4"/>
    </row>
    <row r="18601" spans="2:14">
      <c r="B18601" s="59" t="s">
        <v>38430</v>
      </c>
      <c r="C18601" s="7" t="s">
        <v>40613</v>
      </c>
      <c r="I18601" s="64"/>
      <c r="J18601" s="65"/>
      <c r="K18601" s="10"/>
      <c r="L18601" s="21">
        <v>21591.379885057475</v>
      </c>
      <c r="M18601" s="68"/>
      <c r="N18601" s="4"/>
    </row>
    <row r="18602" spans="2:14">
      <c r="B18602" s="59" t="s">
        <v>31561</v>
      </c>
      <c r="C18602" s="7" t="s">
        <v>31544</v>
      </c>
      <c r="I18602" s="64"/>
      <c r="J18602" s="65"/>
      <c r="K18602" s="10"/>
      <c r="L18602" s="21">
        <v>46862.941379310345</v>
      </c>
      <c r="M18602" s="68"/>
      <c r="N18602" s="4"/>
    </row>
    <row r="18603" spans="2:14">
      <c r="B18603" s="59" t="s">
        <v>31562</v>
      </c>
      <c r="C18603" s="7" t="s">
        <v>31563</v>
      </c>
      <c r="I18603" s="64"/>
      <c r="J18603" s="65"/>
      <c r="K18603" s="10"/>
      <c r="L18603" s="21">
        <v>7535.4408045977007</v>
      </c>
      <c r="M18603" s="68"/>
      <c r="N18603" s="4"/>
    </row>
    <row r="18604" spans="2:14">
      <c r="B18604" s="59" t="s">
        <v>31564</v>
      </c>
      <c r="C18604" s="7" t="s">
        <v>31563</v>
      </c>
      <c r="I18604" s="64"/>
      <c r="J18604" s="65"/>
      <c r="K18604" s="10"/>
      <c r="L18604" s="21">
        <v>7924.1637931034484</v>
      </c>
      <c r="M18604" s="68"/>
      <c r="N18604" s="4"/>
    </row>
    <row r="18605" spans="2:14">
      <c r="B18605" s="59" t="s">
        <v>31565</v>
      </c>
      <c r="C18605" s="7" t="s">
        <v>31566</v>
      </c>
      <c r="I18605" s="64"/>
      <c r="J18605" s="65"/>
      <c r="K18605" s="10"/>
      <c r="L18605" s="21">
        <v>9678.4919540229894</v>
      </c>
      <c r="M18605" s="68"/>
      <c r="N18605" s="4"/>
    </row>
    <row r="18606" spans="2:14">
      <c r="B18606" s="59" t="s">
        <v>31567</v>
      </c>
      <c r="C18606" s="7" t="s">
        <v>31566</v>
      </c>
      <c r="I18606" s="64"/>
      <c r="J18606" s="65"/>
      <c r="K18606" s="10"/>
      <c r="L18606" s="21">
        <v>10870.541954022989</v>
      </c>
      <c r="M18606" s="68"/>
      <c r="N18606" s="4"/>
    </row>
    <row r="18607" spans="2:14">
      <c r="B18607" s="59" t="s">
        <v>31568</v>
      </c>
      <c r="C18607" s="7" t="s">
        <v>31569</v>
      </c>
      <c r="I18607" s="64"/>
      <c r="J18607" s="65"/>
      <c r="K18607" s="10"/>
      <c r="L18607" s="21">
        <v>28887.294252873562</v>
      </c>
      <c r="M18607" s="68"/>
      <c r="N18607" s="4"/>
    </row>
    <row r="18608" spans="2:14">
      <c r="B18608" s="59" t="s">
        <v>31570</v>
      </c>
      <c r="C18608" s="7" t="s">
        <v>31571</v>
      </c>
      <c r="I18608" s="64"/>
      <c r="J18608" s="65"/>
      <c r="K18608" s="10"/>
      <c r="L18608" s="21">
        <v>18079.678735632184</v>
      </c>
      <c r="M18608" s="68"/>
      <c r="N18608" s="4"/>
    </row>
    <row r="18609" spans="2:14">
      <c r="B18609" s="59" t="s">
        <v>31572</v>
      </c>
      <c r="C18609" s="7" t="s">
        <v>31573</v>
      </c>
      <c r="I18609" s="64"/>
      <c r="J18609" s="65"/>
      <c r="K18609" s="10"/>
      <c r="L18609" s="21">
        <v>28543.228735632183</v>
      </c>
      <c r="M18609" s="68"/>
      <c r="N18609" s="4"/>
    </row>
    <row r="18610" spans="2:14">
      <c r="B18610" s="59" t="s">
        <v>31574</v>
      </c>
      <c r="C18610" s="7" t="s">
        <v>31575</v>
      </c>
      <c r="I18610" s="64"/>
      <c r="J18610" s="65"/>
      <c r="K18610" s="10"/>
      <c r="L18610" s="21">
        <v>18266.428160919539</v>
      </c>
      <c r="M18610" s="68"/>
      <c r="N18610" s="4"/>
    </row>
    <row r="18611" spans="2:14">
      <c r="B18611" s="59" t="s">
        <v>31576</v>
      </c>
      <c r="C18611" s="7" t="s">
        <v>31577</v>
      </c>
      <c r="I18611" s="64"/>
      <c r="J18611" s="65"/>
      <c r="K18611" s="10"/>
      <c r="L18611" s="21">
        <v>20541.929310344829</v>
      </c>
      <c r="M18611" s="68"/>
      <c r="N18611" s="4"/>
    </row>
    <row r="18612" spans="2:14">
      <c r="B18612" s="59" t="s">
        <v>31578</v>
      </c>
      <c r="C18612" s="7" t="s">
        <v>31579</v>
      </c>
      <c r="I18612" s="64"/>
      <c r="J18612" s="65"/>
      <c r="K18612" s="10"/>
      <c r="L18612" s="21">
        <v>21986.7</v>
      </c>
      <c r="M18612" s="68"/>
      <c r="N18612" s="4"/>
    </row>
    <row r="18613" spans="2:14">
      <c r="B18613" s="59" t="s">
        <v>31580</v>
      </c>
      <c r="C18613" s="7" t="s">
        <v>31581</v>
      </c>
      <c r="I18613" s="64"/>
      <c r="J18613" s="65"/>
      <c r="K18613" s="10"/>
      <c r="L18613" s="21">
        <v>36305.001724137932</v>
      </c>
      <c r="M18613" s="68"/>
      <c r="N18613" s="4"/>
    </row>
    <row r="18614" spans="2:14">
      <c r="B18614" s="59" t="s">
        <v>31582</v>
      </c>
      <c r="C18614" s="7" t="s">
        <v>31583</v>
      </c>
      <c r="I18614" s="64"/>
      <c r="J18614" s="65"/>
      <c r="K18614" s="10"/>
      <c r="L18614" s="21">
        <v>20161.325862068967</v>
      </c>
      <c r="M18614" s="68"/>
      <c r="N18614" s="4"/>
    </row>
    <row r="18615" spans="2:14">
      <c r="B18615" s="59" t="s">
        <v>31584</v>
      </c>
      <c r="C18615" s="7" t="s">
        <v>31585</v>
      </c>
      <c r="I18615" s="64"/>
      <c r="J18615" s="65"/>
      <c r="K18615" s="10"/>
      <c r="L18615" s="21">
        <v>21572.603448275862</v>
      </c>
      <c r="M18615" s="68"/>
      <c r="N18615" s="4"/>
    </row>
    <row r="18616" spans="2:14">
      <c r="B18616" s="59" t="s">
        <v>31586</v>
      </c>
      <c r="C18616" s="7" t="s">
        <v>31581</v>
      </c>
      <c r="I18616" s="64"/>
      <c r="J18616" s="65"/>
      <c r="K18616" s="10"/>
      <c r="L18616" s="21">
        <v>35592.004597701154</v>
      </c>
      <c r="M18616" s="68"/>
      <c r="N18616" s="4"/>
    </row>
    <row r="18617" spans="2:14">
      <c r="B18617" s="59" t="s">
        <v>31587</v>
      </c>
      <c r="C18617" s="7" t="s">
        <v>31588</v>
      </c>
      <c r="I18617" s="64"/>
      <c r="J18617" s="65"/>
      <c r="K18617" s="10"/>
      <c r="L18617" s="21">
        <v>41413.207471264366</v>
      </c>
      <c r="M18617" s="68"/>
      <c r="N18617" s="4"/>
    </row>
    <row r="18618" spans="2:14">
      <c r="B18618" s="59" t="s">
        <v>31589</v>
      </c>
      <c r="C18618" s="7" t="s">
        <v>31579</v>
      </c>
      <c r="I18618" s="64"/>
      <c r="J18618" s="65"/>
      <c r="K18618" s="10"/>
      <c r="L18618" s="21">
        <v>24195.214942528735</v>
      </c>
      <c r="M18618" s="68"/>
      <c r="N18618" s="4"/>
    </row>
    <row r="18619" spans="2:14">
      <c r="B18619" s="59" t="s">
        <v>31590</v>
      </c>
      <c r="C18619" s="7" t="s">
        <v>31585</v>
      </c>
      <c r="I18619" s="64"/>
      <c r="J18619" s="65"/>
      <c r="K18619" s="10"/>
      <c r="L18619" s="21">
        <v>23772.491379310348</v>
      </c>
      <c r="M18619" s="68"/>
      <c r="N18619" s="4"/>
    </row>
    <row r="18620" spans="2:14">
      <c r="B18620" s="59" t="s">
        <v>31591</v>
      </c>
      <c r="C18620" s="7" t="s">
        <v>31588</v>
      </c>
      <c r="I18620" s="64"/>
      <c r="J18620" s="65"/>
      <c r="K18620" s="10"/>
      <c r="L18620" s="21">
        <v>44957.894252873564</v>
      </c>
      <c r="M18620" s="68"/>
      <c r="N18620" s="4"/>
    </row>
    <row r="18621" spans="2:14">
      <c r="B18621" s="59" t="s">
        <v>31592</v>
      </c>
      <c r="C18621" s="7" t="s">
        <v>31593</v>
      </c>
      <c r="I18621" s="64"/>
      <c r="J18621" s="65"/>
      <c r="K18621" s="10"/>
      <c r="L18621" s="21">
        <v>27295.864367816095</v>
      </c>
      <c r="M18621" s="68"/>
      <c r="N18621" s="4"/>
    </row>
    <row r="18622" spans="2:14">
      <c r="B18622" s="59" t="s">
        <v>31594</v>
      </c>
      <c r="C18622" s="7" t="s">
        <v>31595</v>
      </c>
      <c r="I18622" s="64"/>
      <c r="J18622" s="65"/>
      <c r="K18622" s="10"/>
      <c r="L18622" s="21">
        <v>25965.274712643681</v>
      </c>
      <c r="M18622" s="68"/>
      <c r="N18622" s="4"/>
    </row>
    <row r="18623" spans="2:14">
      <c r="B18623" s="59" t="s">
        <v>31596</v>
      </c>
      <c r="C18623" s="7" t="s">
        <v>31597</v>
      </c>
      <c r="I18623" s="64"/>
      <c r="J18623" s="65"/>
      <c r="K18623" s="10"/>
      <c r="L18623" s="21">
        <v>29543.962068965517</v>
      </c>
      <c r="M18623" s="68"/>
      <c r="N18623" s="4"/>
    </row>
    <row r="18624" spans="2:14">
      <c r="B18624" s="59" t="s">
        <v>31598</v>
      </c>
      <c r="C18624" s="7" t="s">
        <v>31595</v>
      </c>
      <c r="I18624" s="64"/>
      <c r="J18624" s="65"/>
      <c r="K18624" s="10"/>
      <c r="L18624" s="21">
        <v>21864.906896551725</v>
      </c>
      <c r="M18624" s="68"/>
      <c r="N18624" s="4"/>
    </row>
    <row r="18625" spans="2:14">
      <c r="B18625" s="59" t="s">
        <v>31599</v>
      </c>
      <c r="C18625" s="7" t="s">
        <v>31597</v>
      </c>
      <c r="I18625" s="64"/>
      <c r="J18625" s="65"/>
      <c r="K18625" s="10"/>
      <c r="L18625" s="21">
        <v>25963.244827586208</v>
      </c>
      <c r="M18625" s="68"/>
      <c r="N18625" s="4"/>
    </row>
    <row r="18626" spans="2:14">
      <c r="B18626" s="59" t="s">
        <v>31600</v>
      </c>
      <c r="C18626" s="7" t="s">
        <v>31601</v>
      </c>
      <c r="I18626" s="64"/>
      <c r="J18626" s="65"/>
      <c r="K18626" s="10"/>
      <c r="L18626" s="21">
        <v>478.54540229885055</v>
      </c>
      <c r="M18626" s="68"/>
      <c r="N18626" s="4"/>
    </row>
    <row r="18627" spans="2:14">
      <c r="B18627" s="59" t="s">
        <v>31602</v>
      </c>
      <c r="C18627" s="7" t="s">
        <v>31603</v>
      </c>
      <c r="I18627" s="64"/>
      <c r="J18627" s="65"/>
      <c r="K18627" s="10"/>
      <c r="L18627" s="21">
        <v>1391.9936781609194</v>
      </c>
      <c r="M18627" s="68"/>
      <c r="N18627" s="4"/>
    </row>
    <row r="18628" spans="2:14">
      <c r="B18628" s="59" t="s">
        <v>38431</v>
      </c>
      <c r="C18628" s="7" t="s">
        <v>40614</v>
      </c>
      <c r="I18628" s="64"/>
      <c r="J18628" s="65"/>
      <c r="K18628" s="10"/>
      <c r="L18628" s="21">
        <v>524.21781609195398</v>
      </c>
      <c r="M18628" s="68"/>
      <c r="N18628" s="4"/>
    </row>
    <row r="18629" spans="2:14">
      <c r="B18629" s="59" t="s">
        <v>31604</v>
      </c>
      <c r="C18629" s="7" t="s">
        <v>31605</v>
      </c>
      <c r="I18629" s="64"/>
      <c r="J18629" s="65"/>
      <c r="K18629" s="10"/>
      <c r="L18629" s="21">
        <v>1855.8224137931034</v>
      </c>
      <c r="M18629" s="68"/>
      <c r="N18629" s="4"/>
    </row>
    <row r="18630" spans="2:14">
      <c r="B18630" s="59" t="s">
        <v>31606</v>
      </c>
      <c r="C18630" s="7" t="s">
        <v>31607</v>
      </c>
      <c r="I18630" s="64"/>
      <c r="J18630" s="65"/>
      <c r="K18630" s="10"/>
      <c r="L18630" s="21">
        <v>751.56494252873563</v>
      </c>
      <c r="M18630" s="68"/>
      <c r="N18630" s="4"/>
    </row>
    <row r="18631" spans="2:14">
      <c r="B18631" s="59" t="s">
        <v>31608</v>
      </c>
      <c r="C18631" s="7" t="s">
        <v>31609</v>
      </c>
      <c r="I18631" s="64"/>
      <c r="J18631" s="65"/>
      <c r="K18631" s="10"/>
      <c r="L18631" s="21">
        <v>1502.6224137931035</v>
      </c>
      <c r="M18631" s="68"/>
      <c r="N18631" s="4"/>
    </row>
    <row r="18632" spans="2:14">
      <c r="B18632" s="59" t="s">
        <v>31610</v>
      </c>
      <c r="C18632" s="7" t="s">
        <v>31611</v>
      </c>
      <c r="I18632" s="64"/>
      <c r="J18632" s="65"/>
      <c r="K18632" s="10"/>
      <c r="L18632" s="21">
        <v>1659.9385057471266</v>
      </c>
      <c r="M18632" s="68"/>
      <c r="N18632" s="4"/>
    </row>
    <row r="18633" spans="2:14">
      <c r="B18633" s="59" t="s">
        <v>31612</v>
      </c>
      <c r="C18633" s="7" t="s">
        <v>31613</v>
      </c>
      <c r="I18633" s="64"/>
      <c r="J18633" s="65"/>
      <c r="K18633" s="10"/>
      <c r="L18633" s="21">
        <v>519.65057471264367</v>
      </c>
      <c r="M18633" s="68"/>
      <c r="N18633" s="4"/>
    </row>
    <row r="18634" spans="2:14">
      <c r="B18634" s="59" t="s">
        <v>31614</v>
      </c>
      <c r="C18634" s="7" t="s">
        <v>31615</v>
      </c>
      <c r="I18634" s="64"/>
      <c r="J18634" s="65"/>
      <c r="K18634" s="10"/>
      <c r="L18634" s="21">
        <v>764.75919540229893</v>
      </c>
      <c r="M18634" s="68"/>
      <c r="N18634" s="4"/>
    </row>
    <row r="18635" spans="2:14">
      <c r="B18635" s="59" t="s">
        <v>38432</v>
      </c>
      <c r="C18635" s="7" t="s">
        <v>40615</v>
      </c>
      <c r="I18635" s="64"/>
      <c r="J18635" s="65"/>
      <c r="K18635" s="10"/>
      <c r="L18635" s="21">
        <v>4904.7097701149423</v>
      </c>
      <c r="M18635" s="68"/>
      <c r="N18635" s="4"/>
    </row>
    <row r="18636" spans="2:14">
      <c r="B18636" s="59" t="s">
        <v>31616</v>
      </c>
      <c r="C18636" s="7" t="s">
        <v>31617</v>
      </c>
      <c r="I18636" s="64"/>
      <c r="J18636" s="65"/>
      <c r="K18636" s="10"/>
      <c r="L18636" s="21">
        <v>404.96206896551723</v>
      </c>
      <c r="M18636" s="68"/>
      <c r="N18636" s="4"/>
    </row>
    <row r="18637" spans="2:14">
      <c r="B18637" s="59" t="s">
        <v>31618</v>
      </c>
      <c r="C18637" s="7" t="s">
        <v>31617</v>
      </c>
      <c r="I18637" s="64"/>
      <c r="J18637" s="65"/>
      <c r="K18637" s="10"/>
      <c r="L18637" s="21">
        <v>1041.8385057471264</v>
      </c>
      <c r="M18637" s="68"/>
      <c r="N18637" s="4"/>
    </row>
    <row r="18638" spans="2:14">
      <c r="B18638" s="59" t="s">
        <v>38433</v>
      </c>
      <c r="C18638" s="7" t="s">
        <v>40616</v>
      </c>
      <c r="I18638" s="64"/>
      <c r="J18638" s="65"/>
      <c r="K18638" s="10"/>
      <c r="L18638" s="21">
        <v>437.44022988505748</v>
      </c>
      <c r="M18638" s="68"/>
      <c r="N18638" s="4"/>
    </row>
    <row r="18639" spans="2:14">
      <c r="B18639" s="59" t="s">
        <v>31619</v>
      </c>
      <c r="C18639" s="7" t="s">
        <v>31617</v>
      </c>
      <c r="I18639" s="64"/>
      <c r="J18639" s="65"/>
      <c r="K18639" s="10"/>
      <c r="L18639" s="21">
        <v>330.87126436781608</v>
      </c>
      <c r="M18639" s="68"/>
      <c r="N18639" s="4"/>
    </row>
    <row r="18640" spans="2:14">
      <c r="B18640" s="59" t="s">
        <v>31620</v>
      </c>
      <c r="C18640" s="7" t="s">
        <v>31617</v>
      </c>
      <c r="I18640" s="64"/>
      <c r="J18640" s="65"/>
      <c r="K18640" s="10"/>
      <c r="L18640" s="21">
        <v>489.70977011494256</v>
      </c>
      <c r="M18640" s="68"/>
      <c r="N18640" s="4"/>
    </row>
    <row r="18641" spans="2:14">
      <c r="B18641" s="59" t="s">
        <v>31621</v>
      </c>
      <c r="C18641" s="7" t="s">
        <v>31622</v>
      </c>
      <c r="I18641" s="64"/>
      <c r="J18641" s="65"/>
      <c r="K18641" s="10"/>
      <c r="L18641" s="21">
        <v>87.792528735632189</v>
      </c>
      <c r="M18641" s="68"/>
      <c r="N18641" s="4"/>
    </row>
    <row r="18642" spans="2:14">
      <c r="B18642" s="59" t="s">
        <v>31623</v>
      </c>
      <c r="C18642" s="7" t="s">
        <v>31622</v>
      </c>
      <c r="I18642" s="64"/>
      <c r="J18642" s="65"/>
      <c r="K18642" s="10"/>
      <c r="L18642" s="21">
        <v>142.09195402298852</v>
      </c>
      <c r="M18642" s="68"/>
      <c r="N18642" s="4"/>
    </row>
    <row r="18643" spans="2:14">
      <c r="B18643" s="59" t="s">
        <v>31624</v>
      </c>
      <c r="C18643" s="7" t="s">
        <v>31622</v>
      </c>
      <c r="I18643" s="64"/>
      <c r="J18643" s="65"/>
      <c r="K18643" s="10"/>
      <c r="L18643" s="21">
        <v>110.6287356321839</v>
      </c>
      <c r="M18643" s="68"/>
      <c r="N18643" s="4"/>
    </row>
    <row r="18644" spans="2:14">
      <c r="B18644" s="59" t="s">
        <v>31625</v>
      </c>
      <c r="C18644" s="7" t="s">
        <v>31622</v>
      </c>
      <c r="I18644" s="64"/>
      <c r="J18644" s="65"/>
      <c r="K18644" s="10"/>
      <c r="L18644" s="21">
        <v>285.70632183908049</v>
      </c>
      <c r="M18644" s="68"/>
      <c r="N18644" s="4"/>
    </row>
    <row r="18645" spans="2:14">
      <c r="B18645" s="59" t="s">
        <v>31626</v>
      </c>
      <c r="C18645" s="7" t="s">
        <v>31622</v>
      </c>
      <c r="I18645" s="64"/>
      <c r="J18645" s="65"/>
      <c r="K18645" s="10"/>
      <c r="L18645" s="21">
        <v>285.70632183908049</v>
      </c>
      <c r="M18645" s="68"/>
      <c r="N18645" s="4"/>
    </row>
    <row r="18646" spans="2:14">
      <c r="B18646" s="59" t="s">
        <v>31627</v>
      </c>
      <c r="C18646" s="7" t="s">
        <v>31622</v>
      </c>
      <c r="I18646" s="64"/>
      <c r="J18646" s="65"/>
      <c r="K18646" s="10"/>
      <c r="L18646" s="21">
        <v>146.65919540229885</v>
      </c>
      <c r="M18646" s="68"/>
      <c r="N18646" s="4"/>
    </row>
    <row r="18647" spans="2:14">
      <c r="B18647" s="59" t="s">
        <v>38434</v>
      </c>
      <c r="C18647" s="7" t="s">
        <v>40617</v>
      </c>
      <c r="I18647" s="64"/>
      <c r="J18647" s="65"/>
      <c r="K18647" s="10"/>
      <c r="L18647" s="21">
        <v>15037.388505747127</v>
      </c>
      <c r="M18647" s="68"/>
      <c r="N18647" s="4"/>
    </row>
    <row r="18648" spans="2:14">
      <c r="B18648" s="59" t="s">
        <v>38435</v>
      </c>
      <c r="C18648" s="7" t="s">
        <v>40618</v>
      </c>
      <c r="I18648" s="64"/>
      <c r="J18648" s="65"/>
      <c r="K18648" s="10"/>
      <c r="L18648" s="21">
        <v>1880.6885057471266</v>
      </c>
      <c r="M18648" s="68"/>
      <c r="N18648" s="4"/>
    </row>
    <row r="18649" spans="2:14">
      <c r="B18649" s="59" t="s">
        <v>38436</v>
      </c>
      <c r="C18649" s="7" t="s">
        <v>40619</v>
      </c>
      <c r="I18649" s="64"/>
      <c r="J18649" s="65"/>
      <c r="K18649" s="10"/>
      <c r="L18649" s="21">
        <v>2087.7367816091951</v>
      </c>
      <c r="M18649" s="68"/>
      <c r="N18649" s="4"/>
    </row>
    <row r="18650" spans="2:14">
      <c r="B18650" s="59" t="s">
        <v>38437</v>
      </c>
      <c r="C18650" s="7" t="s">
        <v>40620</v>
      </c>
      <c r="I18650" s="64"/>
      <c r="J18650" s="65"/>
      <c r="K18650" s="10"/>
      <c r="L18650" s="21">
        <v>1880.6885057471266</v>
      </c>
      <c r="M18650" s="68"/>
      <c r="N18650" s="4"/>
    </row>
    <row r="18651" spans="2:14">
      <c r="B18651" s="59" t="s">
        <v>31628</v>
      </c>
      <c r="C18651" s="7" t="s">
        <v>31628</v>
      </c>
      <c r="I18651" s="64"/>
      <c r="J18651" s="65"/>
      <c r="K18651" s="10"/>
      <c r="L18651" s="21">
        <v>2087.7367816091951</v>
      </c>
      <c r="M18651" s="68"/>
      <c r="N18651" s="4"/>
    </row>
    <row r="18652" spans="2:14">
      <c r="B18652" s="59" t="s">
        <v>31629</v>
      </c>
      <c r="C18652" s="7" t="s">
        <v>31057</v>
      </c>
      <c r="I18652" s="64"/>
      <c r="J18652" s="65"/>
      <c r="K18652" s="10"/>
      <c r="L18652" s="21">
        <v>1951.7344827586207</v>
      </c>
      <c r="M18652" s="68"/>
      <c r="N18652" s="4"/>
    </row>
    <row r="18653" spans="2:14">
      <c r="B18653" s="59" t="s">
        <v>38438</v>
      </c>
      <c r="C18653" s="7" t="s">
        <v>40621</v>
      </c>
      <c r="I18653" s="64"/>
      <c r="J18653" s="65"/>
      <c r="K18653" s="10"/>
      <c r="L18653" s="21">
        <v>3573.612643678161</v>
      </c>
      <c r="M18653" s="68"/>
      <c r="N18653" s="4"/>
    </row>
    <row r="18654" spans="2:14">
      <c r="B18654" s="59" t="s">
        <v>38439</v>
      </c>
      <c r="C18654" s="7" t="s">
        <v>40622</v>
      </c>
      <c r="I18654" s="64"/>
      <c r="J18654" s="65"/>
      <c r="K18654" s="10"/>
      <c r="L18654" s="21">
        <v>3930.8724137931035</v>
      </c>
      <c r="M18654" s="68"/>
      <c r="N18654" s="4"/>
    </row>
    <row r="18655" spans="2:14">
      <c r="B18655" s="59" t="s">
        <v>38440</v>
      </c>
      <c r="C18655" s="7" t="s">
        <v>40623</v>
      </c>
      <c r="I18655" s="64"/>
      <c r="J18655" s="65"/>
      <c r="K18655" s="10"/>
      <c r="L18655" s="21">
        <v>3930.8724137931035</v>
      </c>
      <c r="M18655" s="68"/>
      <c r="N18655" s="4"/>
    </row>
    <row r="18656" spans="2:14">
      <c r="B18656" s="59" t="s">
        <v>31630</v>
      </c>
      <c r="C18656" s="7" t="s">
        <v>31057</v>
      </c>
      <c r="I18656" s="64"/>
      <c r="J18656" s="65"/>
      <c r="K18656" s="10"/>
      <c r="L18656" s="21">
        <v>2257.232183908046</v>
      </c>
      <c r="M18656" s="68"/>
      <c r="N18656" s="4"/>
    </row>
    <row r="18657" spans="2:14">
      <c r="B18657" s="59" t="s">
        <v>31631</v>
      </c>
      <c r="C18657" s="7" t="s">
        <v>31057</v>
      </c>
      <c r="I18657" s="64"/>
      <c r="J18657" s="65"/>
      <c r="K18657" s="10"/>
      <c r="L18657" s="21">
        <v>2482.5494252873564</v>
      </c>
      <c r="M18657" s="68"/>
      <c r="N18657" s="4"/>
    </row>
    <row r="18658" spans="2:14">
      <c r="B18658" s="59" t="s">
        <v>31632</v>
      </c>
      <c r="C18658" s="7" t="s">
        <v>31057</v>
      </c>
      <c r="I18658" s="64"/>
      <c r="J18658" s="65"/>
      <c r="K18658" s="10"/>
      <c r="L18658" s="21">
        <v>2482.5494252873564</v>
      </c>
      <c r="M18658" s="68"/>
      <c r="N18658" s="4"/>
    </row>
    <row r="18659" spans="2:14">
      <c r="B18659" s="59" t="s">
        <v>38441</v>
      </c>
      <c r="C18659" s="7" t="s">
        <v>40624</v>
      </c>
      <c r="I18659" s="64"/>
      <c r="J18659" s="65"/>
      <c r="K18659" s="10"/>
      <c r="L18659" s="21">
        <v>4288.1321839080465</v>
      </c>
      <c r="M18659" s="68"/>
      <c r="N18659" s="4"/>
    </row>
    <row r="18660" spans="2:14">
      <c r="B18660" s="59" t="s">
        <v>38442</v>
      </c>
      <c r="C18660" s="7" t="s">
        <v>40625</v>
      </c>
      <c r="I18660" s="64"/>
      <c r="J18660" s="65"/>
      <c r="K18660" s="10"/>
      <c r="L18660" s="21">
        <v>4716.9454022988511</v>
      </c>
      <c r="M18660" s="68"/>
      <c r="N18660" s="4"/>
    </row>
    <row r="18661" spans="2:14">
      <c r="B18661" s="59" t="s">
        <v>31633</v>
      </c>
      <c r="C18661" s="7" t="s">
        <v>31634</v>
      </c>
      <c r="I18661" s="64"/>
      <c r="J18661" s="65"/>
      <c r="K18661" s="10"/>
      <c r="L18661" s="21">
        <v>2595.7155172413795</v>
      </c>
      <c r="M18661" s="68"/>
      <c r="N18661" s="4"/>
    </row>
    <row r="18662" spans="2:14">
      <c r="B18662" s="59" t="s">
        <v>31635</v>
      </c>
      <c r="C18662" s="7" t="s">
        <v>31057</v>
      </c>
      <c r="I18662" s="64"/>
      <c r="J18662" s="65"/>
      <c r="K18662" s="10"/>
      <c r="L18662" s="21">
        <v>2164.3649425287354</v>
      </c>
      <c r="M18662" s="68"/>
      <c r="N18662" s="4"/>
    </row>
    <row r="18663" spans="2:14">
      <c r="B18663" s="59" t="s">
        <v>31636</v>
      </c>
      <c r="C18663" s="7" t="s">
        <v>31057</v>
      </c>
      <c r="I18663" s="64"/>
      <c r="J18663" s="65"/>
      <c r="K18663" s="10"/>
      <c r="L18663" s="21">
        <v>2546.4908045977013</v>
      </c>
      <c r="M18663" s="68"/>
      <c r="N18663" s="4"/>
    </row>
    <row r="18664" spans="2:14">
      <c r="B18664" s="59" t="s">
        <v>38443</v>
      </c>
      <c r="C18664" s="7" t="s">
        <v>40626</v>
      </c>
      <c r="I18664" s="64"/>
      <c r="J18664" s="65"/>
      <c r="K18664" s="10"/>
      <c r="L18664" s="21">
        <v>2164.3649425287354</v>
      </c>
      <c r="M18664" s="68"/>
      <c r="N18664" s="4"/>
    </row>
    <row r="18665" spans="2:14">
      <c r="B18665" s="59" t="s">
        <v>31637</v>
      </c>
      <c r="C18665" s="7" t="s">
        <v>31637</v>
      </c>
      <c r="I18665" s="64"/>
      <c r="J18665" s="65"/>
      <c r="K18665" s="10"/>
      <c r="L18665" s="21">
        <v>2546.4908045977013</v>
      </c>
      <c r="M18665" s="68"/>
      <c r="N18665" s="4"/>
    </row>
    <row r="18666" spans="2:14">
      <c r="B18666" s="59" t="s">
        <v>31638</v>
      </c>
      <c r="C18666" s="7" t="s">
        <v>31057</v>
      </c>
      <c r="I18666" s="64"/>
      <c r="J18666" s="65"/>
      <c r="K18666" s="10"/>
      <c r="L18666" s="21">
        <v>2381.0551724137931</v>
      </c>
      <c r="M18666" s="68"/>
      <c r="N18666" s="4"/>
    </row>
    <row r="18667" spans="2:14">
      <c r="B18667" s="59" t="s">
        <v>38444</v>
      </c>
      <c r="C18667" s="7" t="s">
        <v>40627</v>
      </c>
      <c r="I18667" s="64"/>
      <c r="J18667" s="65"/>
      <c r="K18667" s="10"/>
      <c r="L18667" s="21">
        <v>4112.5471264367816</v>
      </c>
      <c r="M18667" s="68"/>
      <c r="N18667" s="4"/>
    </row>
    <row r="18668" spans="2:14">
      <c r="B18668" s="59" t="s">
        <v>31639</v>
      </c>
      <c r="C18668" s="7" t="s">
        <v>31639</v>
      </c>
      <c r="I18668" s="64"/>
      <c r="J18668" s="65"/>
      <c r="K18668" s="10"/>
      <c r="L18668" s="21">
        <v>4409.4178160919537</v>
      </c>
      <c r="M18668" s="68"/>
      <c r="N18668" s="4"/>
    </row>
    <row r="18669" spans="2:14">
      <c r="B18669" s="59" t="s">
        <v>38445</v>
      </c>
      <c r="C18669" s="7" t="s">
        <v>40628</v>
      </c>
      <c r="I18669" s="64"/>
      <c r="J18669" s="65"/>
      <c r="K18669" s="10"/>
      <c r="L18669" s="21">
        <v>4409.4178160919537</v>
      </c>
      <c r="M18669" s="68"/>
      <c r="N18669" s="4"/>
    </row>
    <row r="18670" spans="2:14">
      <c r="B18670" s="59" t="s">
        <v>31640</v>
      </c>
      <c r="C18670" s="7" t="s">
        <v>31057</v>
      </c>
      <c r="I18670" s="64"/>
      <c r="J18670" s="65"/>
      <c r="K18670" s="10"/>
      <c r="L18670" s="21">
        <v>566.33793103448272</v>
      </c>
      <c r="M18670" s="68"/>
      <c r="N18670" s="4"/>
    </row>
    <row r="18671" spans="2:14">
      <c r="B18671" s="59" t="s">
        <v>31641</v>
      </c>
      <c r="C18671" s="7" t="s">
        <v>31057</v>
      </c>
      <c r="I18671" s="64"/>
      <c r="J18671" s="65"/>
      <c r="K18671" s="10"/>
      <c r="L18671" s="21">
        <v>840.87988505747137</v>
      </c>
      <c r="M18671" s="68"/>
      <c r="N18671" s="4"/>
    </row>
    <row r="18672" spans="2:14">
      <c r="B18672" s="59" t="s">
        <v>31642</v>
      </c>
      <c r="C18672" s="7" t="s">
        <v>31057</v>
      </c>
      <c r="I18672" s="64"/>
      <c r="J18672" s="65"/>
      <c r="K18672" s="10"/>
      <c r="L18672" s="21">
        <v>1342.7689655172414</v>
      </c>
      <c r="M18672" s="68"/>
      <c r="N18672" s="4"/>
    </row>
    <row r="18673" spans="2:14">
      <c r="B18673" s="59" t="s">
        <v>38446</v>
      </c>
      <c r="C18673" s="7" t="s">
        <v>40629</v>
      </c>
      <c r="I18673" s="64"/>
      <c r="J18673" s="65"/>
      <c r="K18673" s="10"/>
      <c r="L18673" s="21">
        <v>559.23333333333335</v>
      </c>
      <c r="M18673" s="68"/>
      <c r="N18673" s="4"/>
    </row>
    <row r="18674" spans="2:14">
      <c r="B18674" s="59" t="s">
        <v>38447</v>
      </c>
      <c r="C18674" s="7" t="s">
        <v>40630</v>
      </c>
      <c r="I18674" s="64"/>
      <c r="J18674" s="65"/>
      <c r="K18674" s="10"/>
      <c r="L18674" s="21">
        <v>944.40402298850574</v>
      </c>
      <c r="M18674" s="68"/>
      <c r="N18674" s="4"/>
    </row>
    <row r="18675" spans="2:14">
      <c r="B18675" s="59" t="s">
        <v>38448</v>
      </c>
      <c r="C18675" s="7" t="s">
        <v>40631</v>
      </c>
      <c r="I18675" s="64"/>
      <c r="J18675" s="65"/>
      <c r="K18675" s="10"/>
      <c r="L18675" s="21">
        <v>1397.0683908045976</v>
      </c>
      <c r="M18675" s="68"/>
      <c r="N18675" s="4"/>
    </row>
    <row r="18676" spans="2:14">
      <c r="B18676" s="59" t="s">
        <v>38449</v>
      </c>
      <c r="C18676" s="7" t="s">
        <v>40632</v>
      </c>
      <c r="I18676" s="64"/>
      <c r="J18676" s="65"/>
      <c r="K18676" s="10"/>
      <c r="L18676" s="21">
        <v>4716.9454022988511</v>
      </c>
      <c r="M18676" s="68"/>
      <c r="N18676" s="4"/>
    </row>
    <row r="18677" spans="2:14">
      <c r="B18677" s="59" t="s">
        <v>38450</v>
      </c>
      <c r="C18677" s="7" t="s">
        <v>40633</v>
      </c>
      <c r="I18677" s="64"/>
      <c r="J18677" s="65"/>
      <c r="K18677" s="10"/>
      <c r="L18677" s="21">
        <v>5188.3862068965518</v>
      </c>
      <c r="M18677" s="68"/>
      <c r="N18677" s="4"/>
    </row>
    <row r="18678" spans="2:14">
      <c r="B18678" s="59" t="s">
        <v>38451</v>
      </c>
      <c r="C18678" s="7" t="s">
        <v>40634</v>
      </c>
      <c r="I18678" s="64"/>
      <c r="J18678" s="65"/>
      <c r="K18678" s="10"/>
      <c r="L18678" s="21">
        <v>2456.6683908045979</v>
      </c>
      <c r="M18678" s="68"/>
      <c r="N18678" s="4"/>
    </row>
    <row r="18679" spans="2:14">
      <c r="B18679" s="59" t="s">
        <v>38452</v>
      </c>
      <c r="C18679" s="7" t="s">
        <v>40635</v>
      </c>
      <c r="I18679" s="64"/>
      <c r="J18679" s="65"/>
      <c r="K18679" s="10"/>
      <c r="L18679" s="21">
        <v>2825.0925287356322</v>
      </c>
      <c r="M18679" s="68"/>
      <c r="N18679" s="4"/>
    </row>
    <row r="18680" spans="2:14">
      <c r="B18680" s="59" t="s">
        <v>31643</v>
      </c>
      <c r="C18680" s="7" t="s">
        <v>31057</v>
      </c>
      <c r="I18680" s="64"/>
      <c r="J18680" s="65"/>
      <c r="K18680" s="10"/>
      <c r="L18680" s="21">
        <v>2983.4235632183909</v>
      </c>
      <c r="M18680" s="68"/>
      <c r="N18680" s="4"/>
    </row>
    <row r="18681" spans="2:14">
      <c r="B18681" s="59" t="s">
        <v>38453</v>
      </c>
      <c r="C18681" s="7" t="s">
        <v>40636</v>
      </c>
      <c r="I18681" s="64"/>
      <c r="J18681" s="65"/>
      <c r="K18681" s="10"/>
      <c r="L18681" s="21">
        <v>4667.2132183908043</v>
      </c>
      <c r="M18681" s="68"/>
      <c r="N18681" s="4"/>
    </row>
    <row r="18682" spans="2:14">
      <c r="B18682" s="59" t="s">
        <v>38454</v>
      </c>
      <c r="C18682" s="7" t="s">
        <v>40637</v>
      </c>
      <c r="I18682" s="64"/>
      <c r="J18682" s="65"/>
      <c r="K18682" s="10"/>
      <c r="L18682" s="21">
        <v>5755.7390804597708</v>
      </c>
      <c r="M18682" s="68"/>
      <c r="N18682" s="4"/>
    </row>
    <row r="18683" spans="2:14">
      <c r="B18683" s="59" t="s">
        <v>38455</v>
      </c>
      <c r="C18683" s="7" t="s">
        <v>40638</v>
      </c>
      <c r="I18683" s="64"/>
      <c r="J18683" s="65"/>
      <c r="K18683" s="10"/>
      <c r="L18683" s="21">
        <v>5755.7390804597708</v>
      </c>
      <c r="M18683" s="68"/>
      <c r="N18683" s="4"/>
    </row>
    <row r="18684" spans="2:14">
      <c r="B18684" s="59" t="s">
        <v>31644</v>
      </c>
      <c r="C18684" s="7" t="s">
        <v>31057</v>
      </c>
      <c r="I18684" s="64"/>
      <c r="J18684" s="65"/>
      <c r="K18684" s="10"/>
      <c r="L18684" s="21">
        <v>2751.5091954022992</v>
      </c>
      <c r="M18684" s="68"/>
      <c r="N18684" s="4"/>
    </row>
    <row r="18685" spans="2:14">
      <c r="B18685" s="59" t="s">
        <v>31645</v>
      </c>
      <c r="C18685" s="7" t="s">
        <v>31057</v>
      </c>
      <c r="I18685" s="64"/>
      <c r="J18685" s="65"/>
      <c r="K18685" s="10"/>
      <c r="L18685" s="21">
        <v>3164.0833333333335</v>
      </c>
      <c r="M18685" s="68"/>
      <c r="N18685" s="4"/>
    </row>
    <row r="18686" spans="2:14">
      <c r="B18686" s="59" t="s">
        <v>31646</v>
      </c>
      <c r="C18686" s="7" t="s">
        <v>31057</v>
      </c>
      <c r="I18686" s="64"/>
      <c r="J18686" s="65"/>
      <c r="K18686" s="10"/>
      <c r="L18686" s="21">
        <v>3164.0833333333335</v>
      </c>
      <c r="M18686" s="68"/>
      <c r="N18686" s="4"/>
    </row>
    <row r="18687" spans="2:14">
      <c r="B18687" s="59" t="s">
        <v>38456</v>
      </c>
      <c r="C18687" s="7" t="s">
        <v>40639</v>
      </c>
      <c r="I18687" s="64"/>
      <c r="J18687" s="65"/>
      <c r="K18687" s="10"/>
      <c r="L18687" s="21">
        <v>3164.0833333333335</v>
      </c>
      <c r="M18687" s="68"/>
      <c r="N18687" s="4"/>
    </row>
    <row r="18688" spans="2:14">
      <c r="B18688" s="59" t="s">
        <v>38457</v>
      </c>
      <c r="C18688" s="7" t="s">
        <v>40640</v>
      </c>
      <c r="I18688" s="64"/>
      <c r="J18688" s="65"/>
      <c r="K18688" s="10"/>
      <c r="L18688" s="21">
        <v>6272.8522988505756</v>
      </c>
      <c r="M18688" s="68"/>
      <c r="N18688" s="4"/>
    </row>
    <row r="18689" spans="2:14">
      <c r="B18689" s="59" t="s">
        <v>38458</v>
      </c>
      <c r="C18689" s="7" t="s">
        <v>40641</v>
      </c>
      <c r="I18689" s="64"/>
      <c r="J18689" s="65"/>
      <c r="K18689" s="10"/>
      <c r="L18689" s="21">
        <v>2751.5091954022992</v>
      </c>
      <c r="M18689" s="68"/>
      <c r="N18689" s="4"/>
    </row>
    <row r="18690" spans="2:14">
      <c r="B18690" s="59" t="s">
        <v>31647</v>
      </c>
      <c r="C18690" s="7" t="s">
        <v>31648</v>
      </c>
      <c r="I18690" s="64"/>
      <c r="J18690" s="65"/>
      <c r="K18690" s="10"/>
      <c r="L18690" s="21">
        <v>3164.0833333333335</v>
      </c>
      <c r="M18690" s="68"/>
      <c r="N18690" s="4"/>
    </row>
    <row r="18691" spans="2:14">
      <c r="B18691" s="59" t="s">
        <v>31649</v>
      </c>
      <c r="C18691" s="7" t="s">
        <v>31057</v>
      </c>
      <c r="I18691" s="64"/>
      <c r="J18691" s="65"/>
      <c r="K18691" s="10"/>
      <c r="L18691" s="21">
        <v>3164.5908045977012</v>
      </c>
      <c r="M18691" s="68"/>
      <c r="N18691" s="4"/>
    </row>
    <row r="18692" spans="2:14">
      <c r="B18692" s="59" t="s">
        <v>38459</v>
      </c>
      <c r="C18692" s="7" t="s">
        <v>40642</v>
      </c>
      <c r="I18692" s="64"/>
      <c r="J18692" s="65"/>
      <c r="K18692" s="10"/>
      <c r="L18692" s="21">
        <v>2751.5091954022992</v>
      </c>
      <c r="M18692" s="68"/>
      <c r="N18692" s="4"/>
    </row>
    <row r="18693" spans="2:14">
      <c r="B18693" s="59" t="s">
        <v>38460</v>
      </c>
      <c r="C18693" s="7" t="s">
        <v>40643</v>
      </c>
      <c r="I18693" s="64"/>
      <c r="J18693" s="65"/>
      <c r="K18693" s="10"/>
      <c r="L18693" s="21">
        <v>5227.4614942528733</v>
      </c>
      <c r="M18693" s="68"/>
      <c r="N18693" s="4"/>
    </row>
    <row r="18694" spans="2:14">
      <c r="B18694" s="59" t="s">
        <v>31650</v>
      </c>
      <c r="C18694" s="7" t="s">
        <v>31057</v>
      </c>
      <c r="I18694" s="64"/>
      <c r="J18694" s="65"/>
      <c r="K18694" s="10"/>
      <c r="L18694" s="21">
        <v>3301.6080459770114</v>
      </c>
      <c r="M18694" s="68"/>
      <c r="N18694" s="4"/>
    </row>
    <row r="18695" spans="2:14">
      <c r="B18695" s="59" t="s">
        <v>31651</v>
      </c>
      <c r="C18695" s="7" t="s">
        <v>31057</v>
      </c>
      <c r="I18695" s="64"/>
      <c r="J18695" s="65"/>
      <c r="K18695" s="10"/>
      <c r="L18695" s="21">
        <v>3796.9</v>
      </c>
      <c r="M18695" s="68"/>
      <c r="N18695" s="4"/>
    </row>
    <row r="18696" spans="2:14">
      <c r="B18696" s="59" t="s">
        <v>31652</v>
      </c>
      <c r="C18696" s="7" t="s">
        <v>31057</v>
      </c>
      <c r="I18696" s="64"/>
      <c r="J18696" s="65"/>
      <c r="K18696" s="10"/>
      <c r="L18696" s="21">
        <v>3796.9</v>
      </c>
      <c r="M18696" s="68"/>
      <c r="N18696" s="4"/>
    </row>
    <row r="18697" spans="2:14">
      <c r="B18697" s="59" t="s">
        <v>38461</v>
      </c>
      <c r="C18697" s="7" t="s">
        <v>40644</v>
      </c>
      <c r="I18697" s="64"/>
      <c r="J18697" s="65"/>
      <c r="K18697" s="10"/>
      <c r="L18697" s="21">
        <v>4754.498275862069</v>
      </c>
      <c r="M18697" s="68"/>
      <c r="N18697" s="4"/>
    </row>
    <row r="18698" spans="2:14">
      <c r="B18698" s="59" t="s">
        <v>38462</v>
      </c>
      <c r="C18698" s="7" t="s">
        <v>40645</v>
      </c>
      <c r="I18698" s="64"/>
      <c r="J18698" s="65"/>
      <c r="K18698" s="10"/>
      <c r="L18698" s="21">
        <v>6272.8522988505756</v>
      </c>
      <c r="M18698" s="68"/>
      <c r="N18698" s="4"/>
    </row>
    <row r="18699" spans="2:14">
      <c r="B18699" s="59" t="s">
        <v>38463</v>
      </c>
      <c r="C18699" s="7" t="s">
        <v>40646</v>
      </c>
      <c r="I18699" s="64"/>
      <c r="J18699" s="65"/>
      <c r="K18699" s="10"/>
      <c r="L18699" s="21">
        <v>6900.086781609195</v>
      </c>
      <c r="M18699" s="68"/>
      <c r="N18699" s="4"/>
    </row>
    <row r="18700" spans="2:14">
      <c r="B18700" s="59" t="s">
        <v>38464</v>
      </c>
      <c r="C18700" s="7" t="s">
        <v>40647</v>
      </c>
      <c r="I18700" s="64"/>
      <c r="J18700" s="65"/>
      <c r="K18700" s="10"/>
      <c r="L18700" s="21">
        <v>3796.9</v>
      </c>
      <c r="M18700" s="68"/>
      <c r="N18700" s="4"/>
    </row>
    <row r="18701" spans="2:14">
      <c r="B18701" s="59" t="s">
        <v>38465</v>
      </c>
      <c r="C18701" s="7" t="s">
        <v>40648</v>
      </c>
      <c r="I18701" s="64"/>
      <c r="J18701" s="65"/>
      <c r="K18701" s="10"/>
      <c r="L18701" s="21">
        <v>4366.2827586206895</v>
      </c>
      <c r="M18701" s="68"/>
      <c r="N18701" s="4"/>
    </row>
    <row r="18702" spans="2:14">
      <c r="B18702" s="59" t="s">
        <v>38466</v>
      </c>
      <c r="C18702" s="7" t="s">
        <v>40649</v>
      </c>
      <c r="I18702" s="64"/>
      <c r="J18702" s="65"/>
      <c r="K18702" s="10"/>
      <c r="L18702" s="21">
        <v>7724.2201149425291</v>
      </c>
      <c r="M18702" s="68"/>
      <c r="N18702" s="4"/>
    </row>
    <row r="18703" spans="2:14">
      <c r="B18703" s="59" t="s">
        <v>38467</v>
      </c>
      <c r="C18703" s="7" t="s">
        <v>40650</v>
      </c>
      <c r="I18703" s="64"/>
      <c r="J18703" s="65"/>
      <c r="K18703" s="10"/>
      <c r="L18703" s="21">
        <v>7724.2201149425291</v>
      </c>
      <c r="M18703" s="68"/>
      <c r="N18703" s="4"/>
    </row>
    <row r="18704" spans="2:14">
      <c r="B18704" s="59" t="s">
        <v>38468</v>
      </c>
      <c r="C18704" s="7" t="s">
        <v>40651</v>
      </c>
      <c r="I18704" s="64"/>
      <c r="J18704" s="65"/>
      <c r="K18704" s="10"/>
      <c r="L18704" s="21">
        <v>5843.5316091954028</v>
      </c>
      <c r="M18704" s="68"/>
      <c r="N18704" s="4"/>
    </row>
    <row r="18705" spans="2:14">
      <c r="B18705" s="59" t="s">
        <v>31653</v>
      </c>
      <c r="C18705" s="7" t="s">
        <v>31057</v>
      </c>
      <c r="I18705" s="64"/>
      <c r="J18705" s="65"/>
      <c r="K18705" s="10"/>
      <c r="L18705" s="21">
        <v>767.80402298850572</v>
      </c>
      <c r="M18705" s="68"/>
      <c r="N18705" s="4"/>
    </row>
    <row r="18706" spans="2:14">
      <c r="B18706" s="59" t="s">
        <v>31654</v>
      </c>
      <c r="C18706" s="7" t="s">
        <v>31057</v>
      </c>
      <c r="I18706" s="64"/>
      <c r="J18706" s="65"/>
      <c r="K18706" s="10"/>
      <c r="L18706" s="21">
        <v>1079.8988505747127</v>
      </c>
      <c r="M18706" s="68"/>
      <c r="N18706" s="4"/>
    </row>
    <row r="18707" spans="2:14">
      <c r="B18707" s="59" t="s">
        <v>31655</v>
      </c>
      <c r="C18707" s="7" t="s">
        <v>31057</v>
      </c>
      <c r="I18707" s="64"/>
      <c r="J18707" s="65"/>
      <c r="K18707" s="10"/>
      <c r="L18707" s="21">
        <v>1601.5793103448277</v>
      </c>
      <c r="M18707" s="68"/>
      <c r="N18707" s="4"/>
    </row>
    <row r="18708" spans="2:14">
      <c r="B18708" s="59" t="s">
        <v>38469</v>
      </c>
      <c r="C18708" s="7" t="s">
        <v>40652</v>
      </c>
      <c r="I18708" s="64"/>
      <c r="J18708" s="65"/>
      <c r="K18708" s="10"/>
      <c r="L18708" s="21">
        <v>928.67241379310349</v>
      </c>
      <c r="M18708" s="68"/>
      <c r="N18708" s="4"/>
    </row>
    <row r="18709" spans="2:14">
      <c r="B18709" s="59" t="s">
        <v>38470</v>
      </c>
      <c r="C18709" s="7" t="s">
        <v>40653</v>
      </c>
      <c r="I18709" s="64"/>
      <c r="J18709" s="65"/>
      <c r="K18709" s="10"/>
      <c r="L18709" s="21">
        <v>1393.0086206896551</v>
      </c>
      <c r="M18709" s="68"/>
      <c r="N18709" s="4"/>
    </row>
    <row r="18710" spans="2:14">
      <c r="B18710" s="59" t="s">
        <v>38471</v>
      </c>
      <c r="C18710" s="7" t="s">
        <v>40654</v>
      </c>
      <c r="I18710" s="64"/>
      <c r="J18710" s="65"/>
      <c r="K18710" s="10"/>
      <c r="L18710" s="21">
        <v>3721.2867816091953</v>
      </c>
      <c r="M18710" s="68"/>
      <c r="N18710" s="4"/>
    </row>
    <row r="18711" spans="2:14">
      <c r="B18711" s="59" t="s">
        <v>38472</v>
      </c>
      <c r="C18711" s="7" t="s">
        <v>40655</v>
      </c>
      <c r="I18711" s="64"/>
      <c r="J18711" s="65"/>
      <c r="K18711" s="10"/>
      <c r="L18711" s="21">
        <v>4353.5959770114941</v>
      </c>
      <c r="M18711" s="68"/>
      <c r="N18711" s="4"/>
    </row>
    <row r="18712" spans="2:14">
      <c r="B18712" s="59" t="s">
        <v>38473</v>
      </c>
      <c r="C18712" s="7" t="s">
        <v>40656</v>
      </c>
      <c r="I18712" s="64"/>
      <c r="J18712" s="65"/>
      <c r="K18712" s="10"/>
      <c r="L18712" s="21">
        <v>4130.3086206896551</v>
      </c>
      <c r="M18712" s="68"/>
      <c r="N18712" s="4"/>
    </row>
    <row r="18713" spans="2:14">
      <c r="B18713" s="59" t="s">
        <v>38474</v>
      </c>
      <c r="C18713" s="7" t="s">
        <v>40657</v>
      </c>
      <c r="I18713" s="64"/>
      <c r="J18713" s="65"/>
      <c r="K18713" s="10"/>
      <c r="L18713" s="21">
        <v>6883.8477011494251</v>
      </c>
      <c r="M18713" s="68"/>
      <c r="N18713" s="4"/>
    </row>
    <row r="18714" spans="2:14">
      <c r="B18714" s="59" t="s">
        <v>38475</v>
      </c>
      <c r="C18714" s="7" t="s">
        <v>40658</v>
      </c>
      <c r="I18714" s="64"/>
      <c r="J18714" s="65"/>
      <c r="K18714" s="10"/>
      <c r="L18714" s="21">
        <v>10046.916091954025</v>
      </c>
      <c r="M18714" s="68"/>
      <c r="N18714" s="4"/>
    </row>
    <row r="18715" spans="2:14">
      <c r="B18715" s="59" t="s">
        <v>38476</v>
      </c>
      <c r="C18715" s="7" t="s">
        <v>40659</v>
      </c>
      <c r="I18715" s="64"/>
      <c r="J18715" s="65"/>
      <c r="K18715" s="10"/>
      <c r="L18715" s="21">
        <v>5764.8735632183907</v>
      </c>
      <c r="M18715" s="68"/>
      <c r="N18715" s="4"/>
    </row>
    <row r="18716" spans="2:14">
      <c r="B18716" s="59" t="s">
        <v>38477</v>
      </c>
      <c r="C18716" s="7" t="s">
        <v>40660</v>
      </c>
      <c r="I18716" s="64"/>
      <c r="J18716" s="65"/>
      <c r="K18716" s="10"/>
      <c r="L18716" s="21">
        <v>6400.2275862068973</v>
      </c>
      <c r="M18716" s="68"/>
      <c r="N18716" s="4"/>
    </row>
    <row r="18717" spans="2:14">
      <c r="B18717" s="59" t="s">
        <v>38478</v>
      </c>
      <c r="C18717" s="7" t="s">
        <v>40661</v>
      </c>
      <c r="I18717" s="64"/>
      <c r="J18717" s="65"/>
      <c r="K18717" s="10"/>
      <c r="L18717" s="21">
        <v>6176.9402298850573</v>
      </c>
      <c r="M18717" s="68"/>
      <c r="N18717" s="4"/>
    </row>
    <row r="18718" spans="2:14">
      <c r="B18718" s="59" t="s">
        <v>31656</v>
      </c>
      <c r="C18718" s="7" t="s">
        <v>31057</v>
      </c>
      <c r="I18718" s="64"/>
      <c r="J18718" s="65"/>
      <c r="K18718" s="10"/>
      <c r="L18718" s="21">
        <v>4524.6137931034482</v>
      </c>
      <c r="M18718" s="68"/>
      <c r="N18718" s="4"/>
    </row>
    <row r="18719" spans="2:14">
      <c r="B18719" s="59" t="s">
        <v>31657</v>
      </c>
      <c r="C18719" s="7" t="s">
        <v>31057</v>
      </c>
      <c r="I18719" s="64"/>
      <c r="J18719" s="65"/>
      <c r="K18719" s="10"/>
      <c r="L18719" s="21">
        <v>5293.43275862069</v>
      </c>
      <c r="M18719" s="68"/>
      <c r="N18719" s="4"/>
    </row>
    <row r="18720" spans="2:14">
      <c r="B18720" s="59" t="s">
        <v>31658</v>
      </c>
      <c r="C18720" s="7" t="s">
        <v>31057</v>
      </c>
      <c r="I18720" s="64"/>
      <c r="J18720" s="65"/>
      <c r="K18720" s="10"/>
      <c r="L18720" s="21">
        <v>5021.9356321839077</v>
      </c>
      <c r="M18720" s="68"/>
      <c r="N18720" s="4"/>
    </row>
    <row r="18721" spans="2:14">
      <c r="B18721" s="59" t="s">
        <v>38479</v>
      </c>
      <c r="C18721" s="7" t="s">
        <v>40662</v>
      </c>
      <c r="I18721" s="64"/>
      <c r="J18721" s="65"/>
      <c r="K18721" s="10"/>
      <c r="L18721" s="21">
        <v>6107.9241379310351</v>
      </c>
      <c r="M18721" s="68"/>
      <c r="N18721" s="4"/>
    </row>
    <row r="18722" spans="2:14">
      <c r="B18722" s="59" t="s">
        <v>38480</v>
      </c>
      <c r="C18722" s="7" t="s">
        <v>40663</v>
      </c>
      <c r="I18722" s="64"/>
      <c r="J18722" s="65"/>
      <c r="K18722" s="10"/>
      <c r="L18722" s="21">
        <v>5203.1028735632181</v>
      </c>
      <c r="M18722" s="68"/>
      <c r="N18722" s="4"/>
    </row>
    <row r="18723" spans="2:14">
      <c r="B18723" s="59" t="s">
        <v>38481</v>
      </c>
      <c r="C18723" s="7" t="s">
        <v>40664</v>
      </c>
      <c r="I18723" s="64"/>
      <c r="J18723" s="65"/>
      <c r="K18723" s="10"/>
      <c r="L18723" s="21">
        <v>5723.2609195402301</v>
      </c>
      <c r="M18723" s="68"/>
      <c r="N18723" s="4"/>
    </row>
    <row r="18724" spans="2:14">
      <c r="B18724" s="59" t="s">
        <v>38482</v>
      </c>
      <c r="C18724" s="7" t="s">
        <v>40665</v>
      </c>
      <c r="I18724" s="64"/>
      <c r="J18724" s="65"/>
      <c r="K18724" s="10"/>
      <c r="L18724" s="21">
        <v>7312.1534482758625</v>
      </c>
      <c r="M18724" s="68"/>
      <c r="N18724" s="4"/>
    </row>
    <row r="18725" spans="2:14">
      <c r="B18725" s="59" t="s">
        <v>31659</v>
      </c>
      <c r="C18725" s="7" t="s">
        <v>31057</v>
      </c>
      <c r="I18725" s="64"/>
      <c r="J18725" s="65"/>
      <c r="K18725" s="10"/>
      <c r="L18725" s="21">
        <v>872.34310344827588</v>
      </c>
      <c r="M18725" s="68"/>
      <c r="N18725" s="4"/>
    </row>
    <row r="18726" spans="2:14">
      <c r="B18726" s="59" t="s">
        <v>31660</v>
      </c>
      <c r="C18726" s="7" t="s">
        <v>31057</v>
      </c>
      <c r="I18726" s="64"/>
      <c r="J18726" s="65"/>
      <c r="K18726" s="10"/>
      <c r="L18726" s="21">
        <v>1277.8126436781611</v>
      </c>
      <c r="M18726" s="68"/>
      <c r="N18726" s="4"/>
    </row>
    <row r="18727" spans="2:14">
      <c r="B18727" s="59" t="s">
        <v>31661</v>
      </c>
      <c r="C18727" s="7" t="s">
        <v>31057</v>
      </c>
      <c r="I18727" s="64"/>
      <c r="J18727" s="65"/>
      <c r="K18727" s="10"/>
      <c r="L18727" s="21">
        <v>1838.0609195402299</v>
      </c>
      <c r="M18727" s="68"/>
      <c r="N18727" s="4"/>
    </row>
    <row r="18728" spans="2:14">
      <c r="B18728" s="59" t="s">
        <v>38483</v>
      </c>
      <c r="C18728" s="7" t="s">
        <v>40666</v>
      </c>
      <c r="I18728" s="64"/>
      <c r="J18728" s="65"/>
      <c r="K18728" s="10"/>
      <c r="L18728" s="21">
        <v>1277.8126436781611</v>
      </c>
      <c r="M18728" s="68"/>
      <c r="N18728" s="4"/>
    </row>
    <row r="18729" spans="2:14">
      <c r="B18729" s="59" t="s">
        <v>38484</v>
      </c>
      <c r="C18729" s="7" t="s">
        <v>40667</v>
      </c>
      <c r="I18729" s="64"/>
      <c r="J18729" s="65"/>
      <c r="K18729" s="10"/>
      <c r="L18729" s="21">
        <v>1576.2057471264368</v>
      </c>
      <c r="M18729" s="68"/>
      <c r="N18729" s="4"/>
    </row>
    <row r="18730" spans="2:14">
      <c r="B18730" s="59" t="s">
        <v>31662</v>
      </c>
      <c r="C18730" s="7" t="s">
        <v>31057</v>
      </c>
      <c r="I18730" s="64"/>
      <c r="J18730" s="65"/>
      <c r="K18730" s="10"/>
      <c r="L18730" s="21">
        <v>5027.0103448275859</v>
      </c>
      <c r="M18730" s="68"/>
      <c r="N18730" s="4"/>
    </row>
    <row r="18731" spans="2:14">
      <c r="B18731" s="59" t="s">
        <v>31663</v>
      </c>
      <c r="C18731" s="7" t="s">
        <v>31057</v>
      </c>
      <c r="I18731" s="64"/>
      <c r="J18731" s="65"/>
      <c r="K18731" s="10"/>
      <c r="L18731" s="21">
        <v>5881.5919540229879</v>
      </c>
      <c r="M18731" s="68"/>
      <c r="N18731" s="4"/>
    </row>
    <row r="18732" spans="2:14">
      <c r="B18732" s="59" t="s">
        <v>31664</v>
      </c>
      <c r="C18732" s="7" t="s">
        <v>31057</v>
      </c>
      <c r="I18732" s="64"/>
      <c r="J18732" s="65"/>
      <c r="K18732" s="10"/>
      <c r="L18732" s="21">
        <v>5213.7597701149434</v>
      </c>
      <c r="M18732" s="68"/>
      <c r="N18732" s="4"/>
    </row>
    <row r="18733" spans="2:14">
      <c r="B18733" s="59" t="s">
        <v>38485</v>
      </c>
      <c r="C18733" s="7" t="s">
        <v>40668</v>
      </c>
      <c r="I18733" s="64"/>
      <c r="J18733" s="65"/>
      <c r="K18733" s="10"/>
      <c r="L18733" s="21">
        <v>9299.9183908045979</v>
      </c>
      <c r="M18733" s="68"/>
      <c r="N18733" s="4"/>
    </row>
    <row r="18734" spans="2:14">
      <c r="B18734" s="59" t="s">
        <v>38486</v>
      </c>
      <c r="C18734" s="7" t="s">
        <v>40669</v>
      </c>
      <c r="I18734" s="64"/>
      <c r="J18734" s="65"/>
      <c r="K18734" s="10"/>
      <c r="L18734" s="21">
        <v>13572.82643678161</v>
      </c>
      <c r="M18734" s="68"/>
      <c r="N18734" s="4"/>
    </row>
    <row r="18735" spans="2:14">
      <c r="B18735" s="59" t="s">
        <v>31665</v>
      </c>
      <c r="C18735" s="7" t="s">
        <v>31666</v>
      </c>
      <c r="I18735" s="64"/>
      <c r="J18735" s="65"/>
      <c r="K18735" s="10"/>
      <c r="L18735" s="21">
        <v>7746.5488505747135</v>
      </c>
      <c r="M18735" s="68"/>
      <c r="N18735" s="4"/>
    </row>
    <row r="18736" spans="2:14">
      <c r="B18736" s="59" t="s">
        <v>38487</v>
      </c>
      <c r="C18736" s="7" t="s">
        <v>40670</v>
      </c>
      <c r="I18736" s="64"/>
      <c r="J18736" s="65"/>
      <c r="K18736" s="10"/>
      <c r="L18736" s="21">
        <v>8646.2954022988506</v>
      </c>
      <c r="M18736" s="68"/>
      <c r="N18736" s="4"/>
    </row>
    <row r="18737" spans="2:14">
      <c r="B18737" s="59" t="s">
        <v>38488</v>
      </c>
      <c r="C18737" s="7" t="s">
        <v>40671</v>
      </c>
      <c r="I18737" s="64"/>
      <c r="J18737" s="65"/>
      <c r="K18737" s="10"/>
      <c r="L18737" s="21">
        <v>8344.8574712643676</v>
      </c>
      <c r="M18737" s="68"/>
      <c r="N18737" s="4"/>
    </row>
    <row r="18738" spans="2:14">
      <c r="B18738" s="59" t="s">
        <v>38489</v>
      </c>
      <c r="C18738" s="7" t="s">
        <v>40672</v>
      </c>
      <c r="I18738" s="64"/>
      <c r="J18738" s="65"/>
      <c r="K18738" s="10"/>
      <c r="L18738" s="21">
        <v>5881.5919540229879</v>
      </c>
      <c r="M18738" s="68"/>
      <c r="N18738" s="4"/>
    </row>
    <row r="18739" spans="2:14">
      <c r="B18739" s="59" t="s">
        <v>31667</v>
      </c>
      <c r="C18739" s="7" t="s">
        <v>31057</v>
      </c>
      <c r="I18739" s="64"/>
      <c r="J18739" s="65"/>
      <c r="K18739" s="10"/>
      <c r="L18739" s="21">
        <v>5881.5919540229879</v>
      </c>
      <c r="M18739" s="68"/>
      <c r="N18739" s="4"/>
    </row>
    <row r="18740" spans="2:14">
      <c r="B18740" s="59" t="s">
        <v>31668</v>
      </c>
      <c r="C18740" s="7" t="s">
        <v>31057</v>
      </c>
      <c r="I18740" s="64"/>
      <c r="J18740" s="65"/>
      <c r="K18740" s="10"/>
      <c r="L18740" s="21">
        <v>6881.8178160919533</v>
      </c>
      <c r="M18740" s="68"/>
      <c r="N18740" s="4"/>
    </row>
    <row r="18741" spans="2:14">
      <c r="B18741" s="59" t="s">
        <v>31669</v>
      </c>
      <c r="C18741" s="7" t="s">
        <v>31057</v>
      </c>
      <c r="I18741" s="64"/>
      <c r="J18741" s="65"/>
      <c r="K18741" s="10"/>
      <c r="L18741" s="21">
        <v>6528.6178160919544</v>
      </c>
      <c r="M18741" s="68"/>
      <c r="N18741" s="4"/>
    </row>
    <row r="18742" spans="2:14">
      <c r="B18742" s="59" t="s">
        <v>38490</v>
      </c>
      <c r="C18742" s="7" t="s">
        <v>40673</v>
      </c>
      <c r="I18742" s="64"/>
      <c r="J18742" s="65"/>
      <c r="K18742" s="10"/>
      <c r="L18742" s="21">
        <v>7940.4028735632182</v>
      </c>
      <c r="M18742" s="68"/>
      <c r="N18742" s="4"/>
    </row>
    <row r="18743" spans="2:14">
      <c r="B18743" s="59" t="s">
        <v>38491</v>
      </c>
      <c r="C18743" s="7" t="s">
        <v>40674</v>
      </c>
      <c r="I18743" s="64"/>
      <c r="J18743" s="65"/>
      <c r="K18743" s="10"/>
      <c r="L18743" s="21">
        <v>6648.3810344827589</v>
      </c>
      <c r="M18743" s="68"/>
      <c r="N18743" s="4"/>
    </row>
    <row r="18744" spans="2:14">
      <c r="B18744" s="59" t="s">
        <v>38492</v>
      </c>
      <c r="C18744" s="7" t="s">
        <v>40675</v>
      </c>
      <c r="I18744" s="64"/>
      <c r="J18744" s="65"/>
      <c r="K18744" s="10"/>
      <c r="L18744" s="21">
        <v>7284.2425287356327</v>
      </c>
      <c r="M18744" s="68"/>
      <c r="N18744" s="4"/>
    </row>
    <row r="18745" spans="2:14">
      <c r="B18745" s="59" t="s">
        <v>38493</v>
      </c>
      <c r="C18745" s="7" t="s">
        <v>40676</v>
      </c>
      <c r="I18745" s="64"/>
      <c r="J18745" s="65"/>
      <c r="K18745" s="10"/>
      <c r="L18745" s="21">
        <v>11763.183908045976</v>
      </c>
      <c r="M18745" s="68"/>
      <c r="N18745" s="4"/>
    </row>
    <row r="18746" spans="2:14">
      <c r="B18746" s="59" t="s">
        <v>38494</v>
      </c>
      <c r="C18746" s="7" t="s">
        <v>40677</v>
      </c>
      <c r="I18746" s="64"/>
      <c r="J18746" s="65"/>
      <c r="K18746" s="10"/>
      <c r="L18746" s="21">
        <v>8823.4028735632182</v>
      </c>
      <c r="M18746" s="68"/>
      <c r="N18746" s="4"/>
    </row>
    <row r="18747" spans="2:14">
      <c r="B18747" s="59" t="s">
        <v>31670</v>
      </c>
      <c r="C18747" s="7" t="s">
        <v>31057</v>
      </c>
      <c r="I18747" s="64"/>
      <c r="J18747" s="65"/>
      <c r="K18747" s="10"/>
      <c r="L18747" s="21">
        <v>6535.2149425287353</v>
      </c>
      <c r="M18747" s="68"/>
      <c r="N18747" s="4"/>
    </row>
    <row r="18748" spans="2:14">
      <c r="B18748" s="59" t="s">
        <v>31671</v>
      </c>
      <c r="C18748" s="7" t="s">
        <v>31057</v>
      </c>
      <c r="I18748" s="64"/>
      <c r="J18748" s="65"/>
      <c r="K18748" s="10"/>
      <c r="L18748" s="21">
        <v>7646.0695402298852</v>
      </c>
      <c r="M18748" s="68"/>
      <c r="N18748" s="4"/>
    </row>
    <row r="18749" spans="2:14">
      <c r="B18749" s="59" t="s">
        <v>31672</v>
      </c>
      <c r="C18749" s="7" t="s">
        <v>31057</v>
      </c>
      <c r="I18749" s="64"/>
      <c r="J18749" s="65"/>
      <c r="K18749" s="10"/>
      <c r="L18749" s="21">
        <v>7253.7942528735639</v>
      </c>
      <c r="M18749" s="68"/>
      <c r="N18749" s="4"/>
    </row>
    <row r="18750" spans="2:14">
      <c r="B18750" s="59" t="s">
        <v>38495</v>
      </c>
      <c r="C18750" s="7" t="s">
        <v>40678</v>
      </c>
      <c r="I18750" s="64"/>
      <c r="J18750" s="65"/>
      <c r="K18750" s="10"/>
      <c r="L18750" s="21">
        <v>12089.995402298851</v>
      </c>
      <c r="M18750" s="68"/>
      <c r="N18750" s="4"/>
    </row>
    <row r="18751" spans="2:14">
      <c r="B18751" s="59" t="s">
        <v>38496</v>
      </c>
      <c r="C18751" s="7" t="s">
        <v>40679</v>
      </c>
      <c r="I18751" s="64"/>
      <c r="J18751" s="65"/>
      <c r="K18751" s="10"/>
      <c r="L18751" s="21">
        <v>17644.775862068964</v>
      </c>
      <c r="M18751" s="68"/>
      <c r="N18751" s="4"/>
    </row>
    <row r="18752" spans="2:14">
      <c r="B18752" s="59" t="s">
        <v>38497</v>
      </c>
      <c r="C18752" s="7" t="s">
        <v>40680</v>
      </c>
      <c r="I18752" s="64"/>
      <c r="J18752" s="65"/>
      <c r="K18752" s="10"/>
      <c r="L18752" s="21">
        <v>10076.349425287357</v>
      </c>
      <c r="M18752" s="68"/>
      <c r="N18752" s="4"/>
    </row>
    <row r="18753" spans="2:14">
      <c r="B18753" s="59" t="s">
        <v>38498</v>
      </c>
      <c r="C18753" s="7" t="s">
        <v>40681</v>
      </c>
      <c r="I18753" s="64"/>
      <c r="J18753" s="65"/>
      <c r="K18753" s="10"/>
      <c r="L18753" s="21">
        <v>11240.488505747127</v>
      </c>
      <c r="M18753" s="68"/>
      <c r="N18753" s="4"/>
    </row>
    <row r="18754" spans="2:14">
      <c r="B18754" s="59" t="s">
        <v>38499</v>
      </c>
      <c r="C18754" s="7" t="s">
        <v>40682</v>
      </c>
      <c r="I18754" s="64"/>
      <c r="J18754" s="65"/>
      <c r="K18754" s="10"/>
      <c r="L18754" s="21">
        <v>10848.213218390805</v>
      </c>
      <c r="M18754" s="68"/>
      <c r="N18754" s="4"/>
    </row>
    <row r="18755" spans="2:14">
      <c r="B18755" s="59" t="s">
        <v>38500</v>
      </c>
      <c r="C18755" s="7" t="s">
        <v>40683</v>
      </c>
      <c r="I18755" s="64"/>
      <c r="J18755" s="65"/>
      <c r="K18755" s="10"/>
      <c r="L18755" s="21">
        <v>9410.5471264367825</v>
      </c>
      <c r="M18755" s="68"/>
      <c r="N18755" s="4"/>
    </row>
    <row r="18756" spans="2:14">
      <c r="B18756" s="59" t="s">
        <v>38501</v>
      </c>
      <c r="C18756" s="7" t="s">
        <v>40684</v>
      </c>
      <c r="I18756" s="64"/>
      <c r="J18756" s="65"/>
      <c r="K18756" s="10"/>
      <c r="L18756" s="21">
        <v>10822.332183908045</v>
      </c>
      <c r="M18756" s="68"/>
      <c r="N18756" s="4"/>
    </row>
    <row r="18757" spans="2:14">
      <c r="B18757" s="59" t="s">
        <v>38502</v>
      </c>
      <c r="C18757" s="7" t="s">
        <v>40685</v>
      </c>
      <c r="I18757" s="64"/>
      <c r="J18757" s="65"/>
      <c r="K18757" s="10"/>
      <c r="L18757" s="21">
        <v>8299.6925287356316</v>
      </c>
      <c r="M18757" s="68"/>
      <c r="N18757" s="4"/>
    </row>
    <row r="18758" spans="2:14">
      <c r="B18758" s="59" t="s">
        <v>38503</v>
      </c>
      <c r="C18758" s="7" t="s">
        <v>40686</v>
      </c>
      <c r="I18758" s="64"/>
      <c r="J18758" s="65"/>
      <c r="K18758" s="10"/>
      <c r="L18758" s="21">
        <v>8882.269540229885</v>
      </c>
      <c r="M18758" s="68"/>
      <c r="N18758" s="4"/>
    </row>
    <row r="18759" spans="2:14">
      <c r="B18759" s="59" t="s">
        <v>38504</v>
      </c>
      <c r="C18759" s="7" t="s">
        <v>40687</v>
      </c>
      <c r="I18759" s="64"/>
      <c r="J18759" s="65"/>
      <c r="K18759" s="10"/>
      <c r="L18759" s="21">
        <v>10540.68563218391</v>
      </c>
      <c r="M18759" s="68"/>
      <c r="N18759" s="4"/>
    </row>
    <row r="18760" spans="2:14">
      <c r="B18760" s="59" t="s">
        <v>38505</v>
      </c>
      <c r="C18760" s="7" t="s">
        <v>40688</v>
      </c>
      <c r="I18760" s="64"/>
      <c r="J18760" s="65"/>
      <c r="K18760" s="10"/>
      <c r="L18760" s="21">
        <v>182.182183908046</v>
      </c>
      <c r="M18760" s="68"/>
      <c r="N18760" s="4"/>
    </row>
    <row r="18761" spans="2:14">
      <c r="B18761" s="59" t="s">
        <v>38506</v>
      </c>
      <c r="C18761" s="7" t="s">
        <v>40689</v>
      </c>
      <c r="I18761" s="64"/>
      <c r="J18761" s="65"/>
      <c r="K18761" s="10"/>
      <c r="L18761" s="21">
        <v>240.54137931034484</v>
      </c>
      <c r="M18761" s="68"/>
      <c r="N18761" s="4"/>
    </row>
    <row r="18762" spans="2:14">
      <c r="B18762" s="59" t="s">
        <v>38507</v>
      </c>
      <c r="C18762" s="7" t="s">
        <v>40690</v>
      </c>
      <c r="I18762" s="64"/>
      <c r="J18762" s="65"/>
      <c r="K18762" s="10"/>
      <c r="L18762" s="21">
        <v>367.91666666666663</v>
      </c>
      <c r="M18762" s="68"/>
      <c r="N18762" s="4"/>
    </row>
    <row r="18763" spans="2:14">
      <c r="B18763" s="59" t="s">
        <v>38508</v>
      </c>
      <c r="C18763" s="7" t="s">
        <v>40691</v>
      </c>
      <c r="I18763" s="64"/>
      <c r="J18763" s="65"/>
      <c r="K18763" s="10"/>
      <c r="L18763" s="21">
        <v>629.77183908045981</v>
      </c>
      <c r="M18763" s="68"/>
      <c r="N18763" s="4"/>
    </row>
    <row r="18764" spans="2:14">
      <c r="B18764" s="59" t="s">
        <v>38509</v>
      </c>
      <c r="C18764" s="7" t="s">
        <v>40692</v>
      </c>
      <c r="I18764" s="64"/>
      <c r="J18764" s="65"/>
      <c r="K18764" s="10"/>
      <c r="L18764" s="21">
        <v>784.55057471264365</v>
      </c>
      <c r="M18764" s="68"/>
      <c r="N18764" s="4"/>
    </row>
    <row r="18765" spans="2:14">
      <c r="B18765" s="59" t="s">
        <v>31673</v>
      </c>
      <c r="C18765" s="7" t="s">
        <v>31674</v>
      </c>
      <c r="I18765" s="64"/>
      <c r="J18765" s="65"/>
      <c r="K18765" s="10"/>
      <c r="L18765" s="21">
        <v>1043.8683908045975</v>
      </c>
      <c r="M18765" s="68"/>
      <c r="N18765" s="4"/>
    </row>
    <row r="18766" spans="2:14">
      <c r="B18766" s="59" t="s">
        <v>31675</v>
      </c>
      <c r="C18766" s="7" t="s">
        <v>31674</v>
      </c>
      <c r="I18766" s="64"/>
      <c r="J18766" s="65"/>
      <c r="K18766" s="10"/>
      <c r="L18766" s="21">
        <v>1255.4839080459769</v>
      </c>
      <c r="M18766" s="68"/>
      <c r="N18766" s="4"/>
    </row>
    <row r="18767" spans="2:14">
      <c r="B18767" s="59" t="s">
        <v>31676</v>
      </c>
      <c r="C18767" s="7" t="s">
        <v>31674</v>
      </c>
      <c r="I18767" s="64"/>
      <c r="J18767" s="65"/>
      <c r="K18767" s="10"/>
      <c r="L18767" s="21">
        <v>1462.0247126436784</v>
      </c>
      <c r="M18767" s="68"/>
      <c r="N18767" s="4"/>
    </row>
    <row r="18768" spans="2:14">
      <c r="B18768" s="59" t="s">
        <v>31677</v>
      </c>
      <c r="C18768" s="7" t="s">
        <v>31674</v>
      </c>
      <c r="I18768" s="64"/>
      <c r="J18768" s="65"/>
      <c r="K18768" s="10"/>
      <c r="L18768" s="21">
        <v>889.08965517241381</v>
      </c>
      <c r="M18768" s="68"/>
      <c r="N18768" s="4"/>
    </row>
    <row r="18769" spans="2:14">
      <c r="B18769" s="59" t="s">
        <v>31678</v>
      </c>
      <c r="C18769" s="7" t="s">
        <v>31674</v>
      </c>
      <c r="I18769" s="64"/>
      <c r="J18769" s="65"/>
      <c r="K18769" s="10"/>
      <c r="L18769" s="21">
        <v>1064.1672413793103</v>
      </c>
      <c r="M18769" s="68"/>
      <c r="N18769" s="4"/>
    </row>
    <row r="18770" spans="2:14">
      <c r="B18770" s="59" t="s">
        <v>31679</v>
      </c>
      <c r="C18770" s="7" t="s">
        <v>31674</v>
      </c>
      <c r="I18770" s="64"/>
      <c r="J18770" s="65"/>
      <c r="K18770" s="10"/>
      <c r="L18770" s="21">
        <v>1327.5448275862068</v>
      </c>
      <c r="M18770" s="68"/>
      <c r="N18770" s="4"/>
    </row>
    <row r="18771" spans="2:14">
      <c r="B18771" s="59" t="s">
        <v>31680</v>
      </c>
      <c r="C18771" s="7" t="s">
        <v>31674</v>
      </c>
      <c r="I18771" s="64"/>
      <c r="J18771" s="65"/>
      <c r="K18771" s="10"/>
      <c r="L18771" s="21">
        <v>1255.4839080459769</v>
      </c>
      <c r="M18771" s="68"/>
      <c r="N18771" s="4"/>
    </row>
    <row r="18772" spans="2:14">
      <c r="B18772" s="59" t="s">
        <v>31681</v>
      </c>
      <c r="C18772" s="7" t="s">
        <v>31674</v>
      </c>
      <c r="I18772" s="64"/>
      <c r="J18772" s="65"/>
      <c r="K18772" s="10"/>
      <c r="L18772" s="21">
        <v>1505.1597701149426</v>
      </c>
      <c r="M18772" s="68"/>
      <c r="N18772" s="4"/>
    </row>
    <row r="18773" spans="2:14">
      <c r="B18773" s="59" t="s">
        <v>31682</v>
      </c>
      <c r="C18773" s="7" t="s">
        <v>31674</v>
      </c>
      <c r="I18773" s="64"/>
      <c r="J18773" s="65"/>
      <c r="K18773" s="10"/>
      <c r="L18773" s="21">
        <v>1756.8655172413792</v>
      </c>
      <c r="M18773" s="68"/>
      <c r="N18773" s="4"/>
    </row>
    <row r="18774" spans="2:14">
      <c r="B18774" s="59" t="s">
        <v>31683</v>
      </c>
      <c r="C18774" s="7" t="s">
        <v>31674</v>
      </c>
      <c r="I18774" s="64"/>
      <c r="J18774" s="65"/>
      <c r="K18774" s="10"/>
      <c r="L18774" s="21">
        <v>1067.2120689655173</v>
      </c>
      <c r="M18774" s="68"/>
      <c r="N18774" s="4"/>
    </row>
    <row r="18775" spans="2:14">
      <c r="B18775" s="59" t="s">
        <v>31684</v>
      </c>
      <c r="C18775" s="7" t="s">
        <v>31674</v>
      </c>
      <c r="I18775" s="64"/>
      <c r="J18775" s="65"/>
      <c r="K18775" s="10"/>
      <c r="L18775" s="21">
        <v>1370.1724137931035</v>
      </c>
      <c r="M18775" s="68"/>
      <c r="N18775" s="4"/>
    </row>
    <row r="18776" spans="2:14">
      <c r="B18776" s="59" t="s">
        <v>31685</v>
      </c>
      <c r="C18776" s="7" t="s">
        <v>31674</v>
      </c>
      <c r="I18776" s="64"/>
      <c r="J18776" s="65"/>
      <c r="K18776" s="10"/>
      <c r="L18776" s="21">
        <v>1597.0120689655173</v>
      </c>
      <c r="M18776" s="68"/>
      <c r="N18776" s="4"/>
    </row>
    <row r="18777" spans="2:14">
      <c r="B18777" s="59" t="s">
        <v>31686</v>
      </c>
      <c r="C18777" s="7" t="s">
        <v>31674</v>
      </c>
      <c r="I18777" s="64"/>
      <c r="J18777" s="65"/>
      <c r="K18777" s="10"/>
      <c r="L18777" s="21">
        <v>1534.0856321839083</v>
      </c>
      <c r="M18777" s="68"/>
      <c r="N18777" s="4"/>
    </row>
    <row r="18778" spans="2:14">
      <c r="B18778" s="59" t="s">
        <v>31687</v>
      </c>
      <c r="C18778" s="7" t="s">
        <v>31674</v>
      </c>
      <c r="I18778" s="64"/>
      <c r="J18778" s="65"/>
      <c r="K18778" s="10"/>
      <c r="L18778" s="21">
        <v>1840.090804597701</v>
      </c>
      <c r="M18778" s="68"/>
      <c r="N18778" s="4"/>
    </row>
    <row r="18779" spans="2:14">
      <c r="B18779" s="59" t="s">
        <v>31688</v>
      </c>
      <c r="C18779" s="7" t="s">
        <v>31674</v>
      </c>
      <c r="I18779" s="64"/>
      <c r="J18779" s="65"/>
      <c r="K18779" s="10"/>
      <c r="L18779" s="21">
        <v>2146.0959770114941</v>
      </c>
      <c r="M18779" s="68"/>
      <c r="N18779" s="4"/>
    </row>
    <row r="18780" spans="2:14">
      <c r="B18780" s="59" t="s">
        <v>31689</v>
      </c>
      <c r="C18780" s="7" t="s">
        <v>31674</v>
      </c>
      <c r="I18780" s="64"/>
      <c r="J18780" s="65"/>
      <c r="K18780" s="10"/>
      <c r="L18780" s="21">
        <v>1304.7086206896554</v>
      </c>
      <c r="M18780" s="68"/>
      <c r="N18780" s="4"/>
    </row>
    <row r="18781" spans="2:14">
      <c r="B18781" s="59" t="s">
        <v>31690</v>
      </c>
      <c r="C18781" s="7" t="s">
        <v>31674</v>
      </c>
      <c r="I18781" s="64"/>
      <c r="J18781" s="65"/>
      <c r="K18781" s="10"/>
      <c r="L18781" s="21">
        <v>1564.5339080459771</v>
      </c>
      <c r="M18781" s="68"/>
      <c r="N18781" s="4"/>
    </row>
    <row r="18782" spans="2:14">
      <c r="B18782" s="59" t="s">
        <v>31691</v>
      </c>
      <c r="C18782" s="7" t="s">
        <v>31674</v>
      </c>
      <c r="I18782" s="64"/>
      <c r="J18782" s="65"/>
      <c r="K18782" s="10"/>
      <c r="L18782" s="21">
        <v>1952.7494252873564</v>
      </c>
      <c r="M18782" s="68"/>
      <c r="N18782" s="4"/>
    </row>
    <row r="18783" spans="2:14">
      <c r="B18783" s="59" t="s">
        <v>38510</v>
      </c>
      <c r="C18783" s="7" t="s">
        <v>40693</v>
      </c>
      <c r="I18783" s="64"/>
      <c r="J18783" s="65"/>
      <c r="K18783" s="10"/>
      <c r="L18783" s="21">
        <v>80.687931034482759</v>
      </c>
      <c r="M18783" s="68"/>
      <c r="N18783" s="4"/>
    </row>
    <row r="18784" spans="2:14">
      <c r="B18784" s="59" t="s">
        <v>38511</v>
      </c>
      <c r="C18784" s="7" t="s">
        <v>40694</v>
      </c>
      <c r="I18784" s="64"/>
      <c r="J18784" s="65"/>
      <c r="K18784" s="10"/>
      <c r="L18784" s="21">
        <v>630.27931034482754</v>
      </c>
      <c r="M18784" s="68"/>
      <c r="N18784" s="4"/>
    </row>
    <row r="18785" spans="2:14">
      <c r="B18785" s="59" t="s">
        <v>38512</v>
      </c>
      <c r="C18785" s="7" t="s">
        <v>40695</v>
      </c>
      <c r="I18785" s="64"/>
      <c r="J18785" s="65"/>
      <c r="K18785" s="10"/>
      <c r="L18785" s="21">
        <v>680.0114942528736</v>
      </c>
      <c r="M18785" s="68"/>
      <c r="N18785" s="4"/>
    </row>
    <row r="18786" spans="2:14">
      <c r="B18786" s="59" t="s">
        <v>38513</v>
      </c>
      <c r="C18786" s="7" t="s">
        <v>40696</v>
      </c>
      <c r="I18786" s="64"/>
      <c r="J18786" s="65"/>
      <c r="K18786" s="10"/>
      <c r="L18786" s="21">
        <v>360.81206896551726</v>
      </c>
      <c r="M18786" s="68"/>
      <c r="N18786" s="4"/>
    </row>
    <row r="18787" spans="2:14">
      <c r="B18787" s="59" t="s">
        <v>31692</v>
      </c>
      <c r="C18787" s="7" t="s">
        <v>31693</v>
      </c>
      <c r="I18787" s="64"/>
      <c r="J18787" s="65"/>
      <c r="K18787" s="10"/>
      <c r="L18787" s="21">
        <v>4806.767816091954</v>
      </c>
      <c r="M18787" s="68"/>
      <c r="N18787" s="4"/>
    </row>
    <row r="18788" spans="2:14">
      <c r="B18788" s="59" t="s">
        <v>31694</v>
      </c>
      <c r="C18788" s="7" t="s">
        <v>31693</v>
      </c>
      <c r="I18788" s="64"/>
      <c r="J18788" s="65"/>
      <c r="K18788" s="10"/>
      <c r="L18788" s="21">
        <v>4806.767816091954</v>
      </c>
      <c r="M18788" s="68"/>
      <c r="N18788" s="4"/>
    </row>
    <row r="18789" spans="2:14">
      <c r="B18789" s="59" t="s">
        <v>31695</v>
      </c>
      <c r="C18789" s="7" t="s">
        <v>31696</v>
      </c>
      <c r="I18789" s="64"/>
      <c r="J18789" s="65"/>
      <c r="K18789" s="10"/>
      <c r="L18789" s="21">
        <v>4667.2132183908043</v>
      </c>
      <c r="M18789" s="68"/>
      <c r="N18789" s="4"/>
    </row>
    <row r="18790" spans="2:14">
      <c r="B18790" s="59" t="s">
        <v>31697</v>
      </c>
      <c r="C18790" s="7" t="s">
        <v>31696</v>
      </c>
      <c r="I18790" s="64"/>
      <c r="J18790" s="65"/>
      <c r="K18790" s="10"/>
      <c r="L18790" s="21">
        <v>4669.7505747126434</v>
      </c>
      <c r="M18790" s="68"/>
      <c r="N18790" s="4"/>
    </row>
    <row r="18791" spans="2:14">
      <c r="B18791" s="59" t="s">
        <v>31698</v>
      </c>
      <c r="C18791" s="7" t="s">
        <v>31699</v>
      </c>
      <c r="I18791" s="64"/>
      <c r="J18791" s="65"/>
      <c r="K18791" s="10"/>
      <c r="L18791" s="21">
        <v>4833.6637931034484</v>
      </c>
      <c r="M18791" s="68"/>
      <c r="N18791" s="4"/>
    </row>
    <row r="18792" spans="2:14">
      <c r="B18792" s="59" t="s">
        <v>31700</v>
      </c>
      <c r="C18792" s="7" t="s">
        <v>31699</v>
      </c>
      <c r="I18792" s="64"/>
      <c r="J18792" s="65"/>
      <c r="K18792" s="10"/>
      <c r="L18792" s="21">
        <v>4836.2011494252874</v>
      </c>
      <c r="M18792" s="68"/>
      <c r="N18792" s="4"/>
    </row>
    <row r="18793" spans="2:14">
      <c r="B18793" s="59" t="s">
        <v>31701</v>
      </c>
      <c r="C18793" s="7" t="s">
        <v>31702</v>
      </c>
      <c r="I18793" s="64"/>
      <c r="J18793" s="65"/>
      <c r="K18793" s="10"/>
      <c r="L18793" s="21">
        <v>4696.6465517241377</v>
      </c>
      <c r="M18793" s="68"/>
      <c r="N18793" s="4"/>
    </row>
    <row r="18794" spans="2:14">
      <c r="B18794" s="59" t="s">
        <v>31703</v>
      </c>
      <c r="C18794" s="7" t="s">
        <v>31702</v>
      </c>
      <c r="I18794" s="64"/>
      <c r="J18794" s="65"/>
      <c r="K18794" s="10"/>
      <c r="L18794" s="21">
        <v>4696.6465517241377</v>
      </c>
      <c r="M18794" s="68"/>
      <c r="N18794" s="4"/>
    </row>
    <row r="18795" spans="2:14">
      <c r="B18795" s="59" t="s">
        <v>31704</v>
      </c>
      <c r="C18795" s="7" t="s">
        <v>31705</v>
      </c>
      <c r="I18795" s="64"/>
      <c r="J18795" s="65"/>
      <c r="K18795" s="10"/>
      <c r="L18795" s="21">
        <v>4806.767816091954</v>
      </c>
      <c r="M18795" s="68"/>
      <c r="N18795" s="4"/>
    </row>
    <row r="18796" spans="2:14">
      <c r="B18796" s="59" t="s">
        <v>31706</v>
      </c>
      <c r="C18796" s="7" t="s">
        <v>31705</v>
      </c>
      <c r="I18796" s="64"/>
      <c r="J18796" s="65"/>
      <c r="K18796" s="10"/>
      <c r="L18796" s="21">
        <v>4806.767816091954</v>
      </c>
      <c r="M18796" s="68"/>
      <c r="N18796" s="4"/>
    </row>
    <row r="18797" spans="2:14">
      <c r="B18797" s="59" t="s">
        <v>31707</v>
      </c>
      <c r="C18797" s="7" t="s">
        <v>31708</v>
      </c>
      <c r="I18797" s="64"/>
      <c r="J18797" s="65"/>
      <c r="K18797" s="10"/>
      <c r="L18797" s="21">
        <v>4698.6764367816095</v>
      </c>
      <c r="M18797" s="68"/>
      <c r="N18797" s="4"/>
    </row>
    <row r="18798" spans="2:14">
      <c r="B18798" s="59" t="s">
        <v>31709</v>
      </c>
      <c r="C18798" s="7" t="s">
        <v>31708</v>
      </c>
      <c r="I18798" s="64"/>
      <c r="J18798" s="65"/>
      <c r="K18798" s="10"/>
      <c r="L18798" s="21">
        <v>4701.2137931034486</v>
      </c>
      <c r="M18798" s="68"/>
      <c r="N18798" s="4"/>
    </row>
    <row r="18799" spans="2:14">
      <c r="B18799" s="59" t="s">
        <v>31710</v>
      </c>
      <c r="C18799" s="7" t="s">
        <v>31711</v>
      </c>
      <c r="I18799" s="64"/>
      <c r="J18799" s="65"/>
      <c r="K18799" s="10"/>
      <c r="L18799" s="21">
        <v>4831.6339080459766</v>
      </c>
      <c r="M18799" s="68"/>
      <c r="N18799" s="4"/>
    </row>
    <row r="18800" spans="2:14">
      <c r="B18800" s="59" t="s">
        <v>31712</v>
      </c>
      <c r="C18800" s="7" t="s">
        <v>31711</v>
      </c>
      <c r="I18800" s="64"/>
      <c r="J18800" s="65"/>
      <c r="K18800" s="10"/>
      <c r="L18800" s="21">
        <v>4831.6339080459766</v>
      </c>
      <c r="M18800" s="68"/>
      <c r="N18800" s="4"/>
    </row>
    <row r="18801" spans="2:14">
      <c r="B18801" s="59" t="s">
        <v>31713</v>
      </c>
      <c r="C18801" s="7" t="s">
        <v>31714</v>
      </c>
      <c r="I18801" s="64"/>
      <c r="J18801" s="65"/>
      <c r="K18801" s="10"/>
      <c r="L18801" s="21">
        <v>4718.975287356322</v>
      </c>
      <c r="M18801" s="68"/>
      <c r="N18801" s="4"/>
    </row>
    <row r="18802" spans="2:14">
      <c r="B18802" s="59" t="s">
        <v>31715</v>
      </c>
      <c r="C18802" s="7" t="s">
        <v>31714</v>
      </c>
      <c r="I18802" s="64"/>
      <c r="J18802" s="65"/>
      <c r="K18802" s="10"/>
      <c r="L18802" s="21">
        <v>4716.9454022988511</v>
      </c>
      <c r="M18802" s="68"/>
      <c r="N18802" s="4"/>
    </row>
    <row r="18803" spans="2:14">
      <c r="B18803" s="59" t="s">
        <v>31716</v>
      </c>
      <c r="C18803" s="7" t="s">
        <v>31716</v>
      </c>
      <c r="I18803" s="64"/>
      <c r="J18803" s="65"/>
      <c r="K18803" s="10"/>
      <c r="L18803" s="21">
        <v>3279.7867816091953</v>
      </c>
      <c r="M18803" s="68"/>
      <c r="N18803" s="4"/>
    </row>
    <row r="18804" spans="2:14">
      <c r="B18804" s="59" t="s">
        <v>31717</v>
      </c>
      <c r="C18804" s="7" t="s">
        <v>31718</v>
      </c>
      <c r="I18804" s="64"/>
      <c r="J18804" s="65"/>
      <c r="K18804" s="10"/>
      <c r="L18804" s="21">
        <v>3277.2494252873562</v>
      </c>
      <c r="M18804" s="68"/>
      <c r="N18804" s="4"/>
    </row>
    <row r="18805" spans="2:14">
      <c r="B18805" s="59" t="s">
        <v>31719</v>
      </c>
      <c r="C18805" s="7" t="s">
        <v>31720</v>
      </c>
      <c r="I18805" s="64"/>
      <c r="J18805" s="65"/>
      <c r="K18805" s="10"/>
      <c r="L18805" s="21">
        <v>3248.3235632183905</v>
      </c>
      <c r="M18805" s="68"/>
      <c r="N18805" s="4"/>
    </row>
    <row r="18806" spans="2:14">
      <c r="B18806" s="59" t="s">
        <v>31721</v>
      </c>
      <c r="C18806" s="7" t="s">
        <v>31722</v>
      </c>
      <c r="I18806" s="64"/>
      <c r="J18806" s="65"/>
      <c r="K18806" s="10"/>
      <c r="L18806" s="21">
        <v>4354.6109195402296</v>
      </c>
      <c r="M18806" s="68"/>
      <c r="N18806" s="4"/>
    </row>
    <row r="18807" spans="2:14">
      <c r="B18807" s="59" t="s">
        <v>31723</v>
      </c>
      <c r="C18807" s="7" t="s">
        <v>31724</v>
      </c>
      <c r="I18807" s="64"/>
      <c r="J18807" s="65"/>
      <c r="K18807" s="10"/>
      <c r="L18807" s="21">
        <v>3292.9810344827588</v>
      </c>
      <c r="M18807" s="68"/>
      <c r="N18807" s="4"/>
    </row>
    <row r="18808" spans="2:14">
      <c r="B18808" s="59" t="s">
        <v>31725</v>
      </c>
      <c r="C18808" s="7" t="s">
        <v>31726</v>
      </c>
      <c r="I18808" s="64"/>
      <c r="J18808" s="65"/>
      <c r="K18808" s="10"/>
      <c r="L18808" s="21">
        <v>3264.0551724137931</v>
      </c>
      <c r="M18808" s="68"/>
      <c r="N18808" s="4"/>
    </row>
    <row r="18809" spans="2:14">
      <c r="B18809" s="59" t="s">
        <v>31727</v>
      </c>
      <c r="C18809" s="7" t="s">
        <v>31728</v>
      </c>
      <c r="I18809" s="64"/>
      <c r="J18809" s="65"/>
      <c r="K18809" s="10"/>
      <c r="L18809" s="21">
        <v>4368.3126436781613</v>
      </c>
      <c r="M18809" s="68"/>
      <c r="N18809" s="4"/>
    </row>
    <row r="18810" spans="2:14">
      <c r="B18810" s="59" t="s">
        <v>38514</v>
      </c>
      <c r="C18810" s="7" t="s">
        <v>40697</v>
      </c>
      <c r="I18810" s="64"/>
      <c r="J18810" s="65"/>
      <c r="K18810" s="10"/>
      <c r="L18810" s="21">
        <v>3279.7867816091953</v>
      </c>
      <c r="M18810" s="68"/>
      <c r="N18810" s="4"/>
    </row>
    <row r="18811" spans="2:14">
      <c r="B18811" s="59" t="s">
        <v>38515</v>
      </c>
      <c r="C18811" s="7" t="s">
        <v>40698</v>
      </c>
      <c r="I18811" s="64"/>
      <c r="J18811" s="65"/>
      <c r="K18811" s="10"/>
      <c r="L18811" s="21">
        <v>3279.7867816091953</v>
      </c>
      <c r="M18811" s="68"/>
      <c r="N18811" s="4"/>
    </row>
    <row r="18812" spans="2:14">
      <c r="B18812" s="59" t="s">
        <v>31729</v>
      </c>
      <c r="C18812" s="7" t="s">
        <v>31729</v>
      </c>
      <c r="I18812" s="64"/>
      <c r="J18812" s="65"/>
      <c r="K18812" s="10"/>
      <c r="L18812" s="21">
        <v>3470.5959770114946</v>
      </c>
      <c r="M18812" s="68"/>
      <c r="N18812" s="4"/>
    </row>
    <row r="18813" spans="2:14">
      <c r="B18813" s="59" t="s">
        <v>31730</v>
      </c>
      <c r="C18813" s="7" t="s">
        <v>31731</v>
      </c>
      <c r="I18813" s="64"/>
      <c r="J18813" s="65"/>
      <c r="K18813" s="10"/>
      <c r="L18813" s="21">
        <v>3290.9511494252874</v>
      </c>
      <c r="M18813" s="68"/>
      <c r="N18813" s="4"/>
    </row>
    <row r="18814" spans="2:14">
      <c r="B18814" s="59" t="s">
        <v>31732</v>
      </c>
      <c r="C18814" s="7" t="s">
        <v>31733</v>
      </c>
      <c r="I18814" s="64"/>
      <c r="J18814" s="65"/>
      <c r="K18814" s="10"/>
      <c r="L18814" s="21">
        <v>3256.9505747126436</v>
      </c>
      <c r="M18814" s="68"/>
      <c r="N18814" s="4"/>
    </row>
    <row r="18815" spans="2:14">
      <c r="B18815" s="59" t="s">
        <v>31734</v>
      </c>
      <c r="C18815" s="7" t="s">
        <v>31735</v>
      </c>
      <c r="I18815" s="64"/>
      <c r="J18815" s="65"/>
      <c r="K18815" s="10"/>
      <c r="L18815" s="21">
        <v>4357.1482758620687</v>
      </c>
      <c r="M18815" s="68"/>
      <c r="N18815" s="4"/>
    </row>
    <row r="18816" spans="2:14">
      <c r="B18816" s="59" t="s">
        <v>31736</v>
      </c>
      <c r="C18816" s="7" t="s">
        <v>31737</v>
      </c>
      <c r="I18816" s="64"/>
      <c r="J18816" s="65"/>
      <c r="K18816" s="10"/>
      <c r="L18816" s="21">
        <v>3297.5482758620692</v>
      </c>
      <c r="M18816" s="68"/>
      <c r="N18816" s="4"/>
    </row>
    <row r="18817" spans="2:14">
      <c r="B18817" s="59" t="s">
        <v>31738</v>
      </c>
      <c r="C18817" s="7" t="s">
        <v>31739</v>
      </c>
      <c r="I18817" s="64"/>
      <c r="J18817" s="65"/>
      <c r="K18817" s="10"/>
      <c r="L18817" s="21">
        <v>3264.0551724137931</v>
      </c>
      <c r="M18817" s="68"/>
      <c r="N18817" s="4"/>
    </row>
    <row r="18818" spans="2:14">
      <c r="B18818" s="59" t="s">
        <v>31740</v>
      </c>
      <c r="C18818" s="7" t="s">
        <v>31741</v>
      </c>
      <c r="I18818" s="64"/>
      <c r="J18818" s="65"/>
      <c r="K18818" s="10"/>
      <c r="L18818" s="21">
        <v>4397.7459770114947</v>
      </c>
      <c r="M18818" s="68"/>
      <c r="N18818" s="4"/>
    </row>
    <row r="18819" spans="2:14">
      <c r="B18819" s="59" t="s">
        <v>38516</v>
      </c>
      <c r="C18819" s="7" t="s">
        <v>40699</v>
      </c>
      <c r="I18819" s="64"/>
      <c r="J18819" s="65"/>
      <c r="K18819" s="10"/>
      <c r="L18819" s="21">
        <v>3607.6132183908048</v>
      </c>
      <c r="M18819" s="68"/>
      <c r="N18819" s="4"/>
    </row>
    <row r="18820" spans="2:14">
      <c r="B18820" s="59" t="s">
        <v>31742</v>
      </c>
      <c r="C18820" s="7" t="s">
        <v>31743</v>
      </c>
      <c r="I18820" s="64"/>
      <c r="J18820" s="65"/>
      <c r="K18820" s="10"/>
      <c r="L18820" s="21">
        <v>3297.5482758620692</v>
      </c>
      <c r="M18820" s="68"/>
      <c r="N18820" s="4"/>
    </row>
    <row r="18821" spans="2:14">
      <c r="B18821" s="59" t="s">
        <v>31744</v>
      </c>
      <c r="C18821" s="7" t="s">
        <v>31745</v>
      </c>
      <c r="I18821" s="64"/>
      <c r="J18821" s="65"/>
      <c r="K18821" s="10"/>
      <c r="L18821" s="21">
        <v>3279.7867816091953</v>
      </c>
      <c r="M18821" s="68"/>
      <c r="N18821" s="4"/>
    </row>
    <row r="18822" spans="2:14">
      <c r="B18822" s="59" t="s">
        <v>31746</v>
      </c>
      <c r="C18822" s="7" t="s">
        <v>31747</v>
      </c>
      <c r="I18822" s="64"/>
      <c r="J18822" s="65"/>
      <c r="K18822" s="10"/>
      <c r="L18822" s="21">
        <v>4152.1298850574713</v>
      </c>
      <c r="M18822" s="68"/>
      <c r="N18822" s="4"/>
    </row>
    <row r="18823" spans="2:14">
      <c r="B18823" s="59" t="s">
        <v>31748</v>
      </c>
      <c r="C18823" s="7" t="s">
        <v>31749</v>
      </c>
      <c r="I18823" s="64"/>
      <c r="J18823" s="65"/>
      <c r="K18823" s="10"/>
      <c r="L18823" s="21">
        <v>3396.5051724137929</v>
      </c>
      <c r="M18823" s="68"/>
      <c r="N18823" s="4"/>
    </row>
    <row r="18824" spans="2:14">
      <c r="B18824" s="59" t="s">
        <v>31750</v>
      </c>
      <c r="C18824" s="7" t="s">
        <v>31751</v>
      </c>
      <c r="I18824" s="64"/>
      <c r="J18824" s="65"/>
      <c r="K18824" s="10"/>
      <c r="L18824" s="21">
        <v>3443.7000000000003</v>
      </c>
      <c r="M18824" s="68"/>
      <c r="N18824" s="4"/>
    </row>
    <row r="18825" spans="2:14">
      <c r="B18825" s="59" t="s">
        <v>31752</v>
      </c>
      <c r="C18825" s="7" t="s">
        <v>31753</v>
      </c>
      <c r="I18825" s="64"/>
      <c r="J18825" s="65"/>
      <c r="K18825" s="10"/>
      <c r="L18825" s="21">
        <v>4462.7022988505751</v>
      </c>
      <c r="M18825" s="68"/>
      <c r="N18825" s="4"/>
    </row>
    <row r="18826" spans="2:14">
      <c r="B18826" s="59" t="s">
        <v>31754</v>
      </c>
      <c r="C18826" s="7" t="s">
        <v>31754</v>
      </c>
      <c r="I18826" s="64"/>
      <c r="J18826" s="65"/>
      <c r="K18826" s="10"/>
      <c r="L18826" s="21">
        <v>3470.5959770114946</v>
      </c>
      <c r="M18826" s="68"/>
      <c r="N18826" s="4"/>
    </row>
    <row r="18827" spans="2:14">
      <c r="B18827" s="59" t="s">
        <v>38517</v>
      </c>
      <c r="C18827" s="7" t="s">
        <v>40700</v>
      </c>
      <c r="I18827" s="64"/>
      <c r="J18827" s="65"/>
      <c r="K18827" s="10"/>
      <c r="L18827" s="21">
        <v>3971.9775862068964</v>
      </c>
      <c r="M18827" s="68"/>
      <c r="N18827" s="4"/>
    </row>
    <row r="18828" spans="2:14">
      <c r="B18828" s="59" t="s">
        <v>31755</v>
      </c>
      <c r="C18828" s="7" t="s">
        <v>31756</v>
      </c>
      <c r="I18828" s="64"/>
      <c r="J18828" s="65"/>
      <c r="K18828" s="10"/>
      <c r="L18828" s="21">
        <v>4066.8747126436783</v>
      </c>
      <c r="M18828" s="68"/>
      <c r="N18828" s="4"/>
    </row>
    <row r="18829" spans="2:14">
      <c r="B18829" s="59" t="s">
        <v>31757</v>
      </c>
      <c r="C18829" s="7" t="s">
        <v>31758</v>
      </c>
      <c r="I18829" s="64"/>
      <c r="J18829" s="65"/>
      <c r="K18829" s="10"/>
      <c r="L18829" s="21">
        <v>3895.8568965517243</v>
      </c>
      <c r="M18829" s="68"/>
      <c r="N18829" s="4"/>
    </row>
    <row r="18830" spans="2:14">
      <c r="B18830" s="59" t="s">
        <v>31759</v>
      </c>
      <c r="C18830" s="7" t="s">
        <v>31760</v>
      </c>
      <c r="I18830" s="64"/>
      <c r="J18830" s="65"/>
      <c r="K18830" s="10"/>
      <c r="L18830" s="21">
        <v>5945.0258620689656</v>
      </c>
      <c r="M18830" s="68"/>
      <c r="N18830" s="4"/>
    </row>
    <row r="18831" spans="2:14">
      <c r="B18831" s="59" t="s">
        <v>31761</v>
      </c>
      <c r="C18831" s="7" t="s">
        <v>31760</v>
      </c>
      <c r="I18831" s="64"/>
      <c r="J18831" s="65"/>
      <c r="K18831" s="10"/>
      <c r="L18831" s="21">
        <v>5810.0385057471267</v>
      </c>
      <c r="M18831" s="68"/>
      <c r="N18831" s="4"/>
    </row>
    <row r="18832" spans="2:14">
      <c r="B18832" s="59" t="s">
        <v>31762</v>
      </c>
      <c r="C18832" s="7" t="s">
        <v>31763</v>
      </c>
      <c r="I18832" s="64"/>
      <c r="J18832" s="65"/>
      <c r="K18832" s="10"/>
      <c r="L18832" s="21">
        <v>3659.8827586206894</v>
      </c>
      <c r="M18832" s="68"/>
      <c r="N18832" s="4"/>
    </row>
    <row r="18833" spans="2:14">
      <c r="B18833" s="59" t="s">
        <v>31764</v>
      </c>
      <c r="C18833" s="7" t="s">
        <v>31765</v>
      </c>
      <c r="I18833" s="64"/>
      <c r="J18833" s="65"/>
      <c r="K18833" s="10"/>
      <c r="L18833" s="21">
        <v>3608.1206896551726</v>
      </c>
      <c r="M18833" s="68"/>
      <c r="N18833" s="4"/>
    </row>
    <row r="18834" spans="2:14">
      <c r="B18834" s="59" t="s">
        <v>31766</v>
      </c>
      <c r="C18834" s="7" t="s">
        <v>31767</v>
      </c>
      <c r="I18834" s="64"/>
      <c r="J18834" s="65"/>
      <c r="K18834" s="10"/>
      <c r="L18834" s="21">
        <v>5679.6183908045978</v>
      </c>
      <c r="M18834" s="68"/>
      <c r="N18834" s="4"/>
    </row>
    <row r="18835" spans="2:14">
      <c r="B18835" s="59" t="s">
        <v>31768</v>
      </c>
      <c r="C18835" s="7" t="s">
        <v>31767</v>
      </c>
      <c r="I18835" s="64"/>
      <c r="J18835" s="65"/>
      <c r="K18835" s="10"/>
      <c r="L18835" s="21">
        <v>5673.0212643678169</v>
      </c>
      <c r="M18835" s="68"/>
      <c r="N18835" s="4"/>
    </row>
    <row r="18836" spans="2:14">
      <c r="B18836" s="59" t="s">
        <v>31769</v>
      </c>
      <c r="C18836" s="7" t="s">
        <v>31769</v>
      </c>
      <c r="I18836" s="64"/>
      <c r="J18836" s="65"/>
      <c r="K18836" s="10"/>
      <c r="L18836" s="21">
        <v>4078.0390804597705</v>
      </c>
      <c r="M18836" s="68"/>
      <c r="N18836" s="4"/>
    </row>
    <row r="18837" spans="2:14">
      <c r="B18837" s="59" t="s">
        <v>31770</v>
      </c>
      <c r="C18837" s="7" t="s">
        <v>31771</v>
      </c>
      <c r="I18837" s="64"/>
      <c r="J18837" s="65"/>
      <c r="K18837" s="10"/>
      <c r="L18837" s="21">
        <v>3598.9862068965517</v>
      </c>
      <c r="M18837" s="68"/>
      <c r="N18837" s="4"/>
    </row>
    <row r="18838" spans="2:14">
      <c r="B18838" s="59" t="s">
        <v>31772</v>
      </c>
      <c r="C18838" s="7" t="s">
        <v>31773</v>
      </c>
      <c r="I18838" s="64"/>
      <c r="J18838" s="65"/>
      <c r="K18838" s="10"/>
      <c r="L18838" s="21">
        <v>3576.6574712643678</v>
      </c>
      <c r="M18838" s="68"/>
      <c r="N18838" s="4"/>
    </row>
    <row r="18839" spans="2:14">
      <c r="B18839" s="59" t="s">
        <v>31774</v>
      </c>
      <c r="C18839" s="7" t="s">
        <v>31775</v>
      </c>
      <c r="I18839" s="64"/>
      <c r="J18839" s="65"/>
      <c r="K18839" s="10"/>
      <c r="L18839" s="21">
        <v>5648.1551724137935</v>
      </c>
      <c r="M18839" s="68"/>
      <c r="N18839" s="4"/>
    </row>
    <row r="18840" spans="2:14">
      <c r="B18840" s="59" t="s">
        <v>31776</v>
      </c>
      <c r="C18840" s="7" t="s">
        <v>31775</v>
      </c>
      <c r="I18840" s="64"/>
      <c r="J18840" s="65"/>
      <c r="K18840" s="10"/>
      <c r="L18840" s="21">
        <v>5668.454022988506</v>
      </c>
      <c r="M18840" s="68"/>
      <c r="N18840" s="4"/>
    </row>
    <row r="18841" spans="2:14">
      <c r="B18841" s="59" t="s">
        <v>31777</v>
      </c>
      <c r="C18841" s="7" t="s">
        <v>31778</v>
      </c>
      <c r="I18841" s="64"/>
      <c r="J18841" s="65"/>
      <c r="K18841" s="10"/>
      <c r="L18841" s="21">
        <v>3652.7781609195404</v>
      </c>
      <c r="M18841" s="68"/>
      <c r="N18841" s="4"/>
    </row>
    <row r="18842" spans="2:14">
      <c r="B18842" s="59" t="s">
        <v>31779</v>
      </c>
      <c r="C18842" s="7" t="s">
        <v>31780</v>
      </c>
      <c r="I18842" s="64"/>
      <c r="J18842" s="65"/>
      <c r="K18842" s="10"/>
      <c r="L18842" s="21">
        <v>3688.8086206896551</v>
      </c>
      <c r="M18842" s="68"/>
      <c r="N18842" s="4"/>
    </row>
    <row r="18843" spans="2:14">
      <c r="B18843" s="59" t="s">
        <v>31781</v>
      </c>
      <c r="C18843" s="7" t="s">
        <v>31782</v>
      </c>
      <c r="I18843" s="64"/>
      <c r="J18843" s="65"/>
      <c r="K18843" s="10"/>
      <c r="L18843" s="21">
        <v>6019.1166666666668</v>
      </c>
      <c r="M18843" s="68"/>
      <c r="N18843" s="4"/>
    </row>
    <row r="18844" spans="2:14">
      <c r="B18844" s="59" t="s">
        <v>31783</v>
      </c>
      <c r="C18844" s="7" t="s">
        <v>31782</v>
      </c>
      <c r="I18844" s="64"/>
      <c r="J18844" s="65"/>
      <c r="K18844" s="10"/>
      <c r="L18844" s="21">
        <v>6320.5545977011489</v>
      </c>
      <c r="M18844" s="68"/>
      <c r="N18844" s="4"/>
    </row>
    <row r="18845" spans="2:14">
      <c r="B18845" s="59" t="s">
        <v>38518</v>
      </c>
      <c r="C18845" s="7" t="s">
        <v>40701</v>
      </c>
      <c r="I18845" s="64"/>
      <c r="J18845" s="65"/>
      <c r="K18845" s="10"/>
      <c r="L18845" s="21">
        <v>4567.2413793103451</v>
      </c>
      <c r="M18845" s="68"/>
      <c r="N18845" s="4"/>
    </row>
    <row r="18846" spans="2:14">
      <c r="B18846" s="59" t="s">
        <v>31784</v>
      </c>
      <c r="C18846" s="7" t="s">
        <v>31784</v>
      </c>
      <c r="I18846" s="64"/>
      <c r="J18846" s="65"/>
      <c r="K18846" s="10"/>
      <c r="L18846" s="21">
        <v>4561.6591954022988</v>
      </c>
      <c r="M18846" s="68"/>
      <c r="N18846" s="4"/>
    </row>
    <row r="18847" spans="2:14">
      <c r="B18847" s="59" t="s">
        <v>31785</v>
      </c>
      <c r="C18847" s="7" t="s">
        <v>31786</v>
      </c>
      <c r="I18847" s="64"/>
      <c r="J18847" s="65"/>
      <c r="K18847" s="10"/>
      <c r="L18847" s="21">
        <v>62042.929310344829</v>
      </c>
      <c r="M18847" s="68"/>
      <c r="N18847" s="4"/>
    </row>
    <row r="18848" spans="2:14">
      <c r="B18848" s="59" t="s">
        <v>31787</v>
      </c>
      <c r="C18848" s="7" t="s">
        <v>31788</v>
      </c>
      <c r="I18848" s="64"/>
      <c r="J18848" s="65"/>
      <c r="K18848" s="10"/>
      <c r="L18848" s="21">
        <v>37997.418390804596</v>
      </c>
      <c r="M18848" s="68"/>
      <c r="N18848" s="4"/>
    </row>
    <row r="18849" spans="2:14">
      <c r="B18849" s="59" t="s">
        <v>31789</v>
      </c>
      <c r="C18849" s="7" t="s">
        <v>31790</v>
      </c>
      <c r="I18849" s="64"/>
      <c r="J18849" s="65"/>
      <c r="K18849" s="10"/>
      <c r="L18849" s="21">
        <v>38379.036781609197</v>
      </c>
      <c r="M18849" s="68"/>
      <c r="N18849" s="4"/>
    </row>
    <row r="18850" spans="2:14">
      <c r="B18850" s="59" t="s">
        <v>31791</v>
      </c>
      <c r="C18850" s="7" t="s">
        <v>31792</v>
      </c>
      <c r="I18850" s="64"/>
      <c r="J18850" s="65"/>
      <c r="K18850" s="10"/>
      <c r="L18850" s="21">
        <v>39809.598275862067</v>
      </c>
      <c r="M18850" s="68"/>
      <c r="N18850" s="4"/>
    </row>
    <row r="18851" spans="2:14">
      <c r="B18851" s="59" t="s">
        <v>31793</v>
      </c>
      <c r="C18851" s="7" t="s">
        <v>31794</v>
      </c>
      <c r="I18851" s="64"/>
      <c r="J18851" s="65"/>
      <c r="K18851" s="10"/>
      <c r="L18851" s="21">
        <v>40893.55689655173</v>
      </c>
      <c r="M18851" s="68"/>
      <c r="N18851" s="4"/>
    </row>
    <row r="18852" spans="2:14">
      <c r="B18852" s="59" t="s">
        <v>31795</v>
      </c>
      <c r="C18852" s="7" t="s">
        <v>31795</v>
      </c>
      <c r="I18852" s="64"/>
      <c r="J18852" s="65"/>
      <c r="K18852" s="10"/>
      <c r="L18852" s="21">
        <v>39084.929310344829</v>
      </c>
      <c r="M18852" s="68"/>
      <c r="N18852" s="4"/>
    </row>
    <row r="18853" spans="2:14">
      <c r="B18853" s="59" t="s">
        <v>31796</v>
      </c>
      <c r="C18853" s="7" t="s">
        <v>31797</v>
      </c>
      <c r="I18853" s="64"/>
      <c r="J18853" s="65"/>
      <c r="K18853" s="10"/>
      <c r="L18853" s="21">
        <v>61543.577586206899</v>
      </c>
      <c r="M18853" s="68"/>
      <c r="N18853" s="4"/>
    </row>
    <row r="18854" spans="2:14">
      <c r="B18854" s="59" t="s">
        <v>31798</v>
      </c>
      <c r="C18854" s="7" t="s">
        <v>31797</v>
      </c>
      <c r="I18854" s="64"/>
      <c r="J18854" s="65"/>
      <c r="K18854" s="10"/>
      <c r="L18854" s="21">
        <v>64573.68850574713</v>
      </c>
      <c r="M18854" s="68"/>
      <c r="N18854" s="4"/>
    </row>
    <row r="18855" spans="2:14">
      <c r="B18855" s="59" t="s">
        <v>31799</v>
      </c>
      <c r="C18855" s="7" t="s">
        <v>31800</v>
      </c>
      <c r="I18855" s="64"/>
      <c r="J18855" s="65"/>
      <c r="K18855" s="10"/>
      <c r="L18855" s="21">
        <v>70574.536206896548</v>
      </c>
      <c r="M18855" s="68"/>
      <c r="N18855" s="4"/>
    </row>
    <row r="18856" spans="2:14">
      <c r="B18856" s="59" t="s">
        <v>31801</v>
      </c>
      <c r="C18856" s="7" t="s">
        <v>31802</v>
      </c>
      <c r="I18856" s="64"/>
      <c r="J18856" s="65"/>
      <c r="K18856" s="10"/>
      <c r="L18856" s="21">
        <v>48963.872413793106</v>
      </c>
      <c r="M18856" s="68"/>
      <c r="N18856" s="4"/>
    </row>
    <row r="18857" spans="2:14">
      <c r="B18857" s="59" t="s">
        <v>31803</v>
      </c>
      <c r="C18857" s="7" t="s">
        <v>31797</v>
      </c>
      <c r="I18857" s="64"/>
      <c r="J18857" s="65"/>
      <c r="K18857" s="10"/>
      <c r="L18857" s="21">
        <v>47974.303448275859</v>
      </c>
      <c r="M18857" s="68"/>
      <c r="N18857" s="4"/>
    </row>
    <row r="18858" spans="2:14">
      <c r="B18858" s="59" t="s">
        <v>31804</v>
      </c>
      <c r="C18858" s="7" t="s">
        <v>31805</v>
      </c>
      <c r="I18858" s="64"/>
      <c r="J18858" s="65"/>
      <c r="K18858" s="10"/>
      <c r="L18858" s="21">
        <v>48896.378735632192</v>
      </c>
      <c r="M18858" s="68"/>
      <c r="N18858" s="4"/>
    </row>
    <row r="18859" spans="2:14">
      <c r="B18859" s="59" t="s">
        <v>31806</v>
      </c>
      <c r="C18859" s="7" t="s">
        <v>31807</v>
      </c>
      <c r="I18859" s="64"/>
      <c r="J18859" s="65"/>
      <c r="K18859" s="10"/>
      <c r="L18859" s="21">
        <v>49400.297701149422</v>
      </c>
      <c r="M18859" s="68"/>
      <c r="N18859" s="4"/>
    </row>
    <row r="18860" spans="2:14">
      <c r="B18860" s="59" t="s">
        <v>31808</v>
      </c>
      <c r="C18860" s="7" t="s">
        <v>31808</v>
      </c>
      <c r="I18860" s="64"/>
      <c r="J18860" s="65"/>
      <c r="K18860" s="10"/>
      <c r="L18860" s="21">
        <v>33354.056321839082</v>
      </c>
      <c r="M18860" s="68"/>
      <c r="N18860" s="4"/>
    </row>
    <row r="18861" spans="2:14">
      <c r="B18861" s="59" t="s">
        <v>31809</v>
      </c>
      <c r="C18861" s="7" t="s">
        <v>31810</v>
      </c>
      <c r="I18861" s="64"/>
      <c r="J18861" s="65"/>
      <c r="K18861" s="10"/>
      <c r="L18861" s="21">
        <v>5890.7264367816088</v>
      </c>
      <c r="M18861" s="68"/>
      <c r="N18861" s="4"/>
    </row>
    <row r="18862" spans="2:14">
      <c r="B18862" s="59" t="s">
        <v>31811</v>
      </c>
      <c r="C18862" s="7" t="s">
        <v>31811</v>
      </c>
      <c r="I18862" s="64"/>
      <c r="J18862" s="65"/>
      <c r="K18862" s="10"/>
      <c r="L18862" s="21">
        <v>6176.43275862069</v>
      </c>
      <c r="M18862" s="68"/>
      <c r="N18862" s="4"/>
    </row>
    <row r="18863" spans="2:14">
      <c r="B18863" s="59" t="s">
        <v>31812</v>
      </c>
      <c r="C18863" s="7" t="s">
        <v>31813</v>
      </c>
      <c r="I18863" s="64"/>
      <c r="J18863" s="65"/>
      <c r="K18863" s="10"/>
      <c r="L18863" s="21">
        <v>7033.5517241379303</v>
      </c>
      <c r="M18863" s="68"/>
      <c r="N18863" s="4"/>
    </row>
    <row r="18864" spans="2:14">
      <c r="B18864" s="59" t="s">
        <v>31814</v>
      </c>
      <c r="C18864" s="7" t="s">
        <v>31815</v>
      </c>
      <c r="I18864" s="64"/>
      <c r="J18864" s="65"/>
      <c r="K18864" s="10"/>
      <c r="L18864" s="21">
        <v>62517.922413793101</v>
      </c>
      <c r="M18864" s="68"/>
      <c r="N18864" s="4"/>
    </row>
    <row r="18865" spans="2:14">
      <c r="B18865" s="59" t="s">
        <v>31816</v>
      </c>
      <c r="C18865" s="7" t="s">
        <v>31817</v>
      </c>
      <c r="I18865" s="64"/>
      <c r="J18865" s="65"/>
      <c r="K18865" s="10"/>
      <c r="L18865" s="21">
        <v>39743.62701149426</v>
      </c>
      <c r="M18865" s="68"/>
      <c r="N18865" s="4"/>
    </row>
    <row r="18866" spans="2:14">
      <c r="B18866" s="59" t="s">
        <v>31818</v>
      </c>
      <c r="C18866" s="7" t="s">
        <v>31819</v>
      </c>
      <c r="I18866" s="64"/>
      <c r="J18866" s="65"/>
      <c r="K18866" s="10"/>
      <c r="L18866" s="21">
        <v>41685.21206896552</v>
      </c>
      <c r="M18866" s="68"/>
      <c r="N18866" s="4"/>
    </row>
    <row r="18867" spans="2:14">
      <c r="B18867" s="59" t="s">
        <v>31820</v>
      </c>
      <c r="C18867" s="7" t="s">
        <v>31821</v>
      </c>
      <c r="I18867" s="64"/>
      <c r="J18867" s="65"/>
      <c r="K18867" s="10"/>
      <c r="L18867" s="21">
        <v>42337.820114942529</v>
      </c>
      <c r="M18867" s="68"/>
      <c r="N18867" s="4"/>
    </row>
    <row r="18868" spans="2:14">
      <c r="B18868" s="59" t="s">
        <v>31822</v>
      </c>
      <c r="C18868" s="7" t="s">
        <v>31823</v>
      </c>
      <c r="I18868" s="64"/>
      <c r="J18868" s="65"/>
      <c r="K18868" s="10"/>
      <c r="L18868" s="21">
        <v>42717.916091954023</v>
      </c>
      <c r="M18868" s="68"/>
      <c r="N18868" s="4"/>
    </row>
    <row r="18869" spans="2:14">
      <c r="B18869" s="59" t="s">
        <v>31824</v>
      </c>
      <c r="C18869" s="7" t="s">
        <v>31824</v>
      </c>
      <c r="I18869" s="64"/>
      <c r="J18869" s="65"/>
      <c r="K18869" s="10"/>
      <c r="L18869" s="21">
        <v>24368.262643678161</v>
      </c>
      <c r="M18869" s="68"/>
      <c r="N18869" s="4"/>
    </row>
    <row r="18870" spans="2:14">
      <c r="B18870" s="59" t="s">
        <v>31825</v>
      </c>
      <c r="C18870" s="7" t="s">
        <v>31826</v>
      </c>
      <c r="I18870" s="64"/>
      <c r="J18870" s="65"/>
      <c r="K18870" s="10"/>
      <c r="L18870" s="21">
        <v>63611.01551724138</v>
      </c>
      <c r="M18870" s="68"/>
      <c r="N18870" s="4"/>
    </row>
    <row r="18871" spans="2:14">
      <c r="B18871" s="59" t="s">
        <v>31827</v>
      </c>
      <c r="C18871" s="7" t="s">
        <v>31826</v>
      </c>
      <c r="I18871" s="64"/>
      <c r="J18871" s="65"/>
      <c r="K18871" s="10"/>
      <c r="L18871" s="21">
        <v>66687.813793103443</v>
      </c>
      <c r="M18871" s="68"/>
      <c r="N18871" s="4"/>
    </row>
    <row r="18872" spans="2:14">
      <c r="B18872" s="59" t="s">
        <v>31828</v>
      </c>
      <c r="C18872" s="7" t="s">
        <v>31829</v>
      </c>
      <c r="I18872" s="64"/>
      <c r="J18872" s="65"/>
      <c r="K18872" s="10"/>
      <c r="L18872" s="21">
        <v>73556.944827586209</v>
      </c>
      <c r="M18872" s="68"/>
      <c r="N18872" s="4"/>
    </row>
    <row r="18873" spans="2:14">
      <c r="B18873" s="59" t="s">
        <v>31830</v>
      </c>
      <c r="C18873" s="7" t="s">
        <v>31831</v>
      </c>
      <c r="I18873" s="64"/>
      <c r="J18873" s="65"/>
      <c r="K18873" s="10"/>
      <c r="L18873" s="21">
        <v>51899.086206896551</v>
      </c>
      <c r="M18873" s="68"/>
      <c r="N18873" s="4"/>
    </row>
    <row r="18874" spans="2:14">
      <c r="B18874" s="59" t="s">
        <v>31832</v>
      </c>
      <c r="C18874" s="7" t="s">
        <v>31826</v>
      </c>
      <c r="I18874" s="64"/>
      <c r="J18874" s="65"/>
      <c r="K18874" s="10"/>
      <c r="L18874" s="21">
        <v>52106.134482758622</v>
      </c>
      <c r="M18874" s="68"/>
      <c r="N18874" s="4"/>
    </row>
    <row r="18875" spans="2:14">
      <c r="B18875" s="59" t="s">
        <v>31833</v>
      </c>
      <c r="C18875" s="7" t="s">
        <v>31834</v>
      </c>
      <c r="I18875" s="64"/>
      <c r="J18875" s="65"/>
      <c r="K18875" s="10"/>
      <c r="L18875" s="21">
        <v>52396.408045977012</v>
      </c>
      <c r="M18875" s="68"/>
      <c r="N18875" s="4"/>
    </row>
    <row r="18876" spans="2:14">
      <c r="B18876" s="59" t="s">
        <v>31835</v>
      </c>
      <c r="C18876" s="7" t="s">
        <v>31836</v>
      </c>
      <c r="I18876" s="64"/>
      <c r="J18876" s="65"/>
      <c r="K18876" s="10"/>
      <c r="L18876" s="21">
        <v>52767.369540229884</v>
      </c>
      <c r="M18876" s="68"/>
      <c r="N18876" s="4"/>
    </row>
    <row r="18877" spans="2:14">
      <c r="B18877" s="59" t="s">
        <v>31837</v>
      </c>
      <c r="C18877" s="7" t="s">
        <v>31837</v>
      </c>
      <c r="I18877" s="64"/>
      <c r="J18877" s="65"/>
      <c r="K18877" s="10"/>
      <c r="L18877" s="21">
        <v>28338.210344827585</v>
      </c>
      <c r="M18877" s="68"/>
      <c r="N18877" s="4"/>
    </row>
    <row r="18878" spans="2:14">
      <c r="B18878" s="59" t="s">
        <v>38519</v>
      </c>
      <c r="C18878" s="7" t="s">
        <v>40702</v>
      </c>
      <c r="I18878" s="64"/>
      <c r="J18878" s="65"/>
      <c r="K18878" s="10"/>
      <c r="L18878" s="21">
        <v>9526.7580459770124</v>
      </c>
      <c r="M18878" s="68"/>
      <c r="N18878" s="4"/>
    </row>
    <row r="18879" spans="2:14">
      <c r="B18879" s="59" t="s">
        <v>31838</v>
      </c>
      <c r="C18879" s="7" t="s">
        <v>31839</v>
      </c>
      <c r="I18879" s="64"/>
      <c r="J18879" s="65"/>
      <c r="K18879" s="10"/>
      <c r="L18879" s="21">
        <v>6894.5045977011496</v>
      </c>
      <c r="M18879" s="68"/>
      <c r="N18879" s="4"/>
    </row>
    <row r="18880" spans="2:14">
      <c r="B18880" s="59" t="s">
        <v>31840</v>
      </c>
      <c r="C18880" s="7" t="s">
        <v>31840</v>
      </c>
      <c r="I18880" s="64"/>
      <c r="J18880" s="65"/>
      <c r="K18880" s="10"/>
      <c r="L18880" s="21">
        <v>7229.4356321839086</v>
      </c>
      <c r="M18880" s="68"/>
      <c r="N18880" s="4"/>
    </row>
    <row r="18881" spans="2:14">
      <c r="B18881" s="59" t="s">
        <v>31841</v>
      </c>
      <c r="C18881" s="7" t="s">
        <v>31842</v>
      </c>
      <c r="I18881" s="64"/>
      <c r="J18881" s="65"/>
      <c r="K18881" s="10"/>
      <c r="L18881" s="21">
        <v>8331.6632183908059</v>
      </c>
      <c r="M18881" s="68"/>
      <c r="N18881" s="4"/>
    </row>
    <row r="18882" spans="2:14">
      <c r="B18882" s="59" t="s">
        <v>31843</v>
      </c>
      <c r="C18882" s="7" t="s">
        <v>31844</v>
      </c>
      <c r="I18882" s="64"/>
      <c r="J18882" s="65"/>
      <c r="K18882" s="10"/>
      <c r="L18882" s="21">
        <v>70477.6091954023</v>
      </c>
      <c r="M18882" s="68"/>
      <c r="N18882" s="4"/>
    </row>
    <row r="18883" spans="2:14">
      <c r="B18883" s="59" t="s">
        <v>31845</v>
      </c>
      <c r="C18883" s="7" t="s">
        <v>31846</v>
      </c>
      <c r="I18883" s="64"/>
      <c r="J18883" s="65"/>
      <c r="K18883" s="10"/>
      <c r="L18883" s="21">
        <v>47224.768390804595</v>
      </c>
      <c r="M18883" s="68"/>
      <c r="N18883" s="4"/>
    </row>
    <row r="18884" spans="2:14">
      <c r="B18884" s="59" t="s">
        <v>31847</v>
      </c>
      <c r="C18884" s="7" t="s">
        <v>31848</v>
      </c>
      <c r="I18884" s="64"/>
      <c r="J18884" s="65"/>
      <c r="K18884" s="10"/>
      <c r="L18884" s="21">
        <v>50745.096551724135</v>
      </c>
      <c r="M18884" s="68"/>
      <c r="N18884" s="4"/>
    </row>
    <row r="18885" spans="2:14">
      <c r="B18885" s="59" t="s">
        <v>31849</v>
      </c>
      <c r="C18885" s="7" t="s">
        <v>31850</v>
      </c>
      <c r="I18885" s="64"/>
      <c r="J18885" s="65"/>
      <c r="K18885" s="10"/>
      <c r="L18885" s="21">
        <v>50050.3683908046</v>
      </c>
      <c r="M18885" s="68"/>
      <c r="N18885" s="4"/>
    </row>
    <row r="18886" spans="2:14">
      <c r="B18886" s="59" t="s">
        <v>31851</v>
      </c>
      <c r="C18886" s="7" t="s">
        <v>31852</v>
      </c>
      <c r="I18886" s="64"/>
      <c r="J18886" s="65"/>
      <c r="K18886" s="10"/>
      <c r="L18886" s="21">
        <v>49425.163793103449</v>
      </c>
      <c r="M18886" s="68"/>
      <c r="N18886" s="4"/>
    </row>
    <row r="18887" spans="2:14">
      <c r="B18887" s="59" t="s">
        <v>31853</v>
      </c>
      <c r="C18887" s="7" t="s">
        <v>31853</v>
      </c>
      <c r="I18887" s="64"/>
      <c r="J18887" s="65"/>
      <c r="K18887" s="10"/>
      <c r="L18887" s="21">
        <v>27310.581034482759</v>
      </c>
      <c r="M18887" s="68"/>
      <c r="N18887" s="4"/>
    </row>
    <row r="18888" spans="2:14">
      <c r="B18888" s="59" t="s">
        <v>31854</v>
      </c>
      <c r="C18888" s="7" t="s">
        <v>31855</v>
      </c>
      <c r="I18888" s="64"/>
      <c r="J18888" s="65"/>
      <c r="K18888" s="10"/>
      <c r="L18888" s="21">
        <v>74645.47068965518</v>
      </c>
      <c r="M18888" s="68"/>
      <c r="N18888" s="4"/>
    </row>
    <row r="18889" spans="2:14">
      <c r="B18889" s="59" t="s">
        <v>31856</v>
      </c>
      <c r="C18889" s="7" t="s">
        <v>31857</v>
      </c>
      <c r="I18889" s="64"/>
      <c r="J18889" s="65"/>
      <c r="K18889" s="10"/>
      <c r="L18889" s="21">
        <v>82913.7</v>
      </c>
      <c r="M18889" s="68"/>
      <c r="N18889" s="4"/>
    </row>
    <row r="18890" spans="2:14">
      <c r="B18890" s="59" t="s">
        <v>31858</v>
      </c>
      <c r="C18890" s="7" t="s">
        <v>31859</v>
      </c>
      <c r="I18890" s="64"/>
      <c r="J18890" s="65"/>
      <c r="K18890" s="10"/>
      <c r="L18890" s="21">
        <v>61321.305172413791</v>
      </c>
      <c r="M18890" s="68"/>
      <c r="N18890" s="4"/>
    </row>
    <row r="18891" spans="2:14">
      <c r="B18891" s="59" t="s">
        <v>31860</v>
      </c>
      <c r="C18891" s="7" t="s">
        <v>31855</v>
      </c>
      <c r="I18891" s="64"/>
      <c r="J18891" s="65"/>
      <c r="K18891" s="10"/>
      <c r="L18891" s="21">
        <v>63433.400574712643</v>
      </c>
      <c r="M18891" s="68"/>
      <c r="N18891" s="4"/>
    </row>
    <row r="18892" spans="2:14">
      <c r="B18892" s="59" t="s">
        <v>31861</v>
      </c>
      <c r="C18892" s="7" t="s">
        <v>31862</v>
      </c>
      <c r="I18892" s="64"/>
      <c r="J18892" s="65"/>
      <c r="K18892" s="10"/>
      <c r="L18892" s="21">
        <v>60932.074712643676</v>
      </c>
      <c r="M18892" s="68"/>
      <c r="N18892" s="4"/>
    </row>
    <row r="18893" spans="2:14">
      <c r="B18893" s="59" t="s">
        <v>31863</v>
      </c>
      <c r="C18893" s="7" t="s">
        <v>31864</v>
      </c>
      <c r="I18893" s="64"/>
      <c r="J18893" s="65"/>
      <c r="K18893" s="10"/>
      <c r="L18893" s="21">
        <v>58471.346551724135</v>
      </c>
      <c r="M18893" s="68"/>
      <c r="N18893" s="4"/>
    </row>
    <row r="18894" spans="2:14">
      <c r="B18894" s="59" t="s">
        <v>31865</v>
      </c>
      <c r="C18894" s="7" t="s">
        <v>31865</v>
      </c>
      <c r="I18894" s="64"/>
      <c r="J18894" s="65"/>
      <c r="K18894" s="10"/>
      <c r="L18894" s="21">
        <v>32380.218965517241</v>
      </c>
      <c r="M18894" s="68"/>
      <c r="N18894" s="4"/>
    </row>
    <row r="18895" spans="2:14">
      <c r="B18895" s="59" t="s">
        <v>31866</v>
      </c>
      <c r="C18895" s="7" t="s">
        <v>31867</v>
      </c>
      <c r="I18895" s="64"/>
      <c r="J18895" s="65"/>
      <c r="K18895" s="10"/>
      <c r="L18895" s="21">
        <v>31329.753448275864</v>
      </c>
      <c r="M18895" s="68"/>
      <c r="N18895" s="4"/>
    </row>
    <row r="18896" spans="2:14">
      <c r="B18896" s="59" t="s">
        <v>31868</v>
      </c>
      <c r="C18896" s="7" t="s">
        <v>31869</v>
      </c>
      <c r="I18896" s="64"/>
      <c r="J18896" s="65"/>
      <c r="K18896" s="10"/>
      <c r="L18896" s="21">
        <v>8052.5540229885055</v>
      </c>
      <c r="M18896" s="68"/>
      <c r="N18896" s="4"/>
    </row>
    <row r="18897" spans="2:14">
      <c r="B18897" s="59" t="s">
        <v>31870</v>
      </c>
      <c r="C18897" s="7" t="s">
        <v>31871</v>
      </c>
      <c r="I18897" s="64"/>
      <c r="J18897" s="65"/>
      <c r="K18897" s="10"/>
      <c r="L18897" s="21">
        <v>8443.8143678160923</v>
      </c>
      <c r="M18897" s="68"/>
      <c r="N18897" s="4"/>
    </row>
    <row r="18898" spans="2:14">
      <c r="B18898" s="59" t="s">
        <v>31872</v>
      </c>
      <c r="C18898" s="7" t="s">
        <v>31873</v>
      </c>
      <c r="I18898" s="64"/>
      <c r="J18898" s="65"/>
      <c r="K18898" s="10"/>
      <c r="L18898" s="21">
        <v>8443.8143678160923</v>
      </c>
      <c r="M18898" s="68"/>
      <c r="N18898" s="4"/>
    </row>
    <row r="18899" spans="2:14">
      <c r="B18899" s="59" t="s">
        <v>31874</v>
      </c>
      <c r="C18899" s="7" t="s">
        <v>31875</v>
      </c>
      <c r="I18899" s="64"/>
      <c r="J18899" s="65"/>
      <c r="K18899" s="10"/>
      <c r="L18899" s="21">
        <v>8443.8143678160923</v>
      </c>
      <c r="M18899" s="68"/>
      <c r="N18899" s="4"/>
    </row>
    <row r="18900" spans="2:14">
      <c r="B18900" s="59" t="s">
        <v>31876</v>
      </c>
      <c r="C18900" s="7" t="s">
        <v>31876</v>
      </c>
      <c r="I18900" s="64"/>
      <c r="J18900" s="65"/>
      <c r="K18900" s="10"/>
      <c r="L18900" s="21">
        <v>9698.7908045977019</v>
      </c>
      <c r="M18900" s="68"/>
      <c r="N18900" s="4"/>
    </row>
    <row r="18901" spans="2:14">
      <c r="B18901" s="59" t="s">
        <v>31877</v>
      </c>
      <c r="C18901" s="7" t="s">
        <v>31867</v>
      </c>
      <c r="I18901" s="64"/>
      <c r="J18901" s="65"/>
      <c r="K18901" s="10"/>
      <c r="L18901" s="21">
        <v>26905.618965517242</v>
      </c>
      <c r="M18901" s="68"/>
      <c r="N18901" s="4"/>
    </row>
    <row r="18902" spans="2:14">
      <c r="B18902" s="59" t="s">
        <v>31878</v>
      </c>
      <c r="C18902" s="7" t="s">
        <v>31879</v>
      </c>
      <c r="I18902" s="64"/>
      <c r="J18902" s="65"/>
      <c r="K18902" s="10"/>
      <c r="L18902" s="21">
        <v>10778.689655172415</v>
      </c>
      <c r="M18902" s="68"/>
      <c r="N18902" s="4"/>
    </row>
    <row r="18903" spans="2:14">
      <c r="B18903" s="59" t="s">
        <v>31880</v>
      </c>
      <c r="C18903" s="7" t="s">
        <v>31871</v>
      </c>
      <c r="I18903" s="64"/>
      <c r="J18903" s="65"/>
      <c r="K18903" s="10"/>
      <c r="L18903" s="21">
        <v>10103.752873563219</v>
      </c>
      <c r="M18903" s="68"/>
      <c r="N18903" s="4"/>
    </row>
    <row r="18904" spans="2:14">
      <c r="B18904" s="59" t="s">
        <v>31881</v>
      </c>
      <c r="C18904" s="7" t="s">
        <v>31873</v>
      </c>
      <c r="I18904" s="64"/>
      <c r="J18904" s="65"/>
      <c r="K18904" s="10"/>
      <c r="L18904" s="21">
        <v>11732.228160919542</v>
      </c>
      <c r="M18904" s="68"/>
      <c r="N18904" s="4"/>
    </row>
    <row r="18905" spans="2:14">
      <c r="B18905" s="59" t="s">
        <v>31882</v>
      </c>
      <c r="C18905" s="7" t="s">
        <v>31875</v>
      </c>
      <c r="I18905" s="64"/>
      <c r="J18905" s="65"/>
      <c r="K18905" s="10"/>
      <c r="L18905" s="21">
        <v>11815.453448275861</v>
      </c>
      <c r="M18905" s="68"/>
      <c r="N18905" s="4"/>
    </row>
    <row r="18906" spans="2:14">
      <c r="B18906" s="59" t="s">
        <v>31883</v>
      </c>
      <c r="C18906" s="7" t="s">
        <v>31883</v>
      </c>
      <c r="I18906" s="64"/>
      <c r="J18906" s="65"/>
      <c r="K18906" s="10"/>
      <c r="L18906" s="21">
        <v>10074.319540229884</v>
      </c>
      <c r="M18906" s="68"/>
      <c r="N18906" s="4"/>
    </row>
    <row r="18907" spans="2:14">
      <c r="B18907" s="59" t="s">
        <v>31884</v>
      </c>
      <c r="C18907" s="7" t="s">
        <v>31885</v>
      </c>
      <c r="I18907" s="64"/>
      <c r="J18907" s="65"/>
      <c r="K18907" s="10"/>
      <c r="L18907" s="21">
        <v>26754.899999999998</v>
      </c>
      <c r="M18907" s="68"/>
      <c r="N18907" s="4"/>
    </row>
    <row r="18908" spans="2:14">
      <c r="B18908" s="59" t="s">
        <v>31886</v>
      </c>
      <c r="C18908" s="7" t="s">
        <v>31885</v>
      </c>
      <c r="I18908" s="64"/>
      <c r="J18908" s="65"/>
      <c r="K18908" s="10"/>
      <c r="L18908" s="21">
        <v>28160.595402298852</v>
      </c>
      <c r="M18908" s="68"/>
      <c r="N18908" s="4"/>
    </row>
    <row r="18909" spans="2:14">
      <c r="B18909" s="59" t="s">
        <v>31887</v>
      </c>
      <c r="C18909" s="7" t="s">
        <v>31888</v>
      </c>
      <c r="I18909" s="64"/>
      <c r="J18909" s="65"/>
      <c r="K18909" s="10"/>
      <c r="L18909" s="21">
        <v>35090.622988505747</v>
      </c>
      <c r="M18909" s="68"/>
      <c r="N18909" s="4"/>
    </row>
    <row r="18910" spans="2:14">
      <c r="B18910" s="59" t="s">
        <v>31889</v>
      </c>
      <c r="C18910" s="7" t="s">
        <v>31890</v>
      </c>
      <c r="I18910" s="64"/>
      <c r="J18910" s="65"/>
      <c r="K18910" s="10"/>
      <c r="L18910" s="21">
        <v>10133.186206896551</v>
      </c>
      <c r="M18910" s="68"/>
      <c r="N18910" s="4"/>
    </row>
    <row r="18911" spans="2:14">
      <c r="B18911" s="59" t="s">
        <v>31891</v>
      </c>
      <c r="C18911" s="7" t="s">
        <v>31892</v>
      </c>
      <c r="I18911" s="64"/>
      <c r="J18911" s="65"/>
      <c r="K18911" s="10"/>
      <c r="L18911" s="21">
        <v>10133.186206896551</v>
      </c>
      <c r="M18911" s="68"/>
      <c r="N18911" s="4"/>
    </row>
    <row r="18912" spans="2:14">
      <c r="B18912" s="59" t="s">
        <v>31893</v>
      </c>
      <c r="C18912" s="7" t="s">
        <v>31894</v>
      </c>
      <c r="I18912" s="64"/>
      <c r="J18912" s="65"/>
      <c r="K18912" s="10"/>
      <c r="L18912" s="21">
        <v>10133.186206896551</v>
      </c>
      <c r="M18912" s="68"/>
      <c r="N18912" s="4"/>
    </row>
    <row r="18913" spans="2:14">
      <c r="B18913" s="59" t="s">
        <v>31895</v>
      </c>
      <c r="C18913" s="7" t="s">
        <v>31896</v>
      </c>
      <c r="I18913" s="64"/>
      <c r="J18913" s="65"/>
      <c r="K18913" s="10"/>
      <c r="L18913" s="21">
        <v>10133.186206896551</v>
      </c>
      <c r="M18913" s="68"/>
      <c r="N18913" s="4"/>
    </row>
    <row r="18914" spans="2:14">
      <c r="B18914" s="59" t="s">
        <v>31897</v>
      </c>
      <c r="C18914" s="7" t="s">
        <v>31897</v>
      </c>
      <c r="I18914" s="64"/>
      <c r="J18914" s="65"/>
      <c r="K18914" s="10"/>
      <c r="L18914" s="21">
        <v>10510.744827586206</v>
      </c>
      <c r="M18914" s="68"/>
      <c r="N18914" s="4"/>
    </row>
    <row r="18915" spans="2:14">
      <c r="B18915" s="59" t="s">
        <v>31898</v>
      </c>
      <c r="C18915" s="7" t="s">
        <v>31892</v>
      </c>
      <c r="I18915" s="64"/>
      <c r="J18915" s="65"/>
      <c r="K18915" s="10"/>
      <c r="L18915" s="21">
        <v>21606.604022988507</v>
      </c>
      <c r="M18915" s="68"/>
      <c r="N18915" s="4"/>
    </row>
    <row r="18916" spans="2:14">
      <c r="B18916" s="59" t="s">
        <v>31899</v>
      </c>
      <c r="C18916" s="7" t="s">
        <v>31892</v>
      </c>
      <c r="I18916" s="64"/>
      <c r="J18916" s="65"/>
      <c r="K18916" s="10"/>
      <c r="L18916" s="21">
        <v>24195.214942528735</v>
      </c>
      <c r="M18916" s="68"/>
      <c r="N18916" s="4"/>
    </row>
    <row r="18917" spans="2:14">
      <c r="B18917" s="59" t="s">
        <v>31900</v>
      </c>
      <c r="C18917" s="7" t="s">
        <v>31888</v>
      </c>
      <c r="I18917" s="64"/>
      <c r="J18917" s="65"/>
      <c r="K18917" s="10"/>
      <c r="L18917" s="21">
        <v>32112.781609195401</v>
      </c>
      <c r="M18917" s="68"/>
      <c r="N18917" s="4"/>
    </row>
    <row r="18918" spans="2:14">
      <c r="B18918" s="59" t="s">
        <v>31901</v>
      </c>
      <c r="C18918" s="7" t="s">
        <v>31890</v>
      </c>
      <c r="I18918" s="64"/>
      <c r="J18918" s="65"/>
      <c r="K18918" s="10"/>
      <c r="L18918" s="21">
        <v>13293.209770114943</v>
      </c>
      <c r="M18918" s="68"/>
      <c r="N18918" s="4"/>
    </row>
    <row r="18919" spans="2:14">
      <c r="B18919" s="59" t="s">
        <v>31902</v>
      </c>
      <c r="C18919" s="7" t="s">
        <v>31892</v>
      </c>
      <c r="I18919" s="64"/>
      <c r="J18919" s="65"/>
      <c r="K18919" s="10"/>
      <c r="L18919" s="21">
        <v>12407.164942528736</v>
      </c>
      <c r="M18919" s="68"/>
      <c r="N18919" s="4"/>
    </row>
    <row r="18920" spans="2:14">
      <c r="B18920" s="59" t="s">
        <v>31903</v>
      </c>
      <c r="C18920" s="7" t="s">
        <v>31894</v>
      </c>
      <c r="I18920" s="64"/>
      <c r="J18920" s="65"/>
      <c r="K18920" s="10"/>
      <c r="L18920" s="21">
        <v>13308.941379310345</v>
      </c>
      <c r="M18920" s="68"/>
      <c r="N18920" s="4"/>
    </row>
    <row r="18921" spans="2:14">
      <c r="B18921" s="59" t="s">
        <v>31904</v>
      </c>
      <c r="C18921" s="7" t="s">
        <v>31896</v>
      </c>
      <c r="I18921" s="64"/>
      <c r="J18921" s="65"/>
      <c r="K18921" s="10"/>
      <c r="L18921" s="21">
        <v>12780.156321839082</v>
      </c>
      <c r="M18921" s="68"/>
      <c r="N18921" s="4"/>
    </row>
    <row r="18922" spans="2:14">
      <c r="B18922" s="59" t="s">
        <v>31905</v>
      </c>
      <c r="C18922" s="7" t="s">
        <v>31905</v>
      </c>
      <c r="I18922" s="64"/>
      <c r="J18922" s="65"/>
      <c r="K18922" s="10"/>
      <c r="L18922" s="21">
        <v>10848.213218390805</v>
      </c>
      <c r="M18922" s="68"/>
      <c r="N18922" s="4"/>
    </row>
    <row r="18923" spans="2:14">
      <c r="B18923" s="59" t="s">
        <v>31906</v>
      </c>
      <c r="C18923" s="7" t="s">
        <v>31907</v>
      </c>
      <c r="I18923" s="64"/>
      <c r="J18923" s="65"/>
      <c r="K18923" s="10"/>
      <c r="L18923" s="21">
        <v>76748.43160919541</v>
      </c>
      <c r="M18923" s="68"/>
      <c r="N18923" s="4"/>
    </row>
    <row r="18924" spans="2:14">
      <c r="B18924" s="59" t="s">
        <v>31908</v>
      </c>
      <c r="C18924" s="7" t="s">
        <v>31909</v>
      </c>
      <c r="I18924" s="64"/>
      <c r="J18924" s="65"/>
      <c r="K18924" s="10"/>
      <c r="L18924" s="21">
        <v>79899.82816091954</v>
      </c>
      <c r="M18924" s="68"/>
      <c r="N18924" s="4"/>
    </row>
    <row r="18925" spans="2:14">
      <c r="B18925" s="59" t="s">
        <v>31910</v>
      </c>
      <c r="C18925" s="7" t="s">
        <v>31911</v>
      </c>
      <c r="I18925" s="64"/>
      <c r="J18925" s="65"/>
      <c r="K18925" s="10"/>
      <c r="L18925" s="21">
        <v>79899.82816091954</v>
      </c>
      <c r="M18925" s="68"/>
      <c r="N18925" s="4"/>
    </row>
    <row r="18926" spans="2:14">
      <c r="B18926" s="59" t="s">
        <v>31912</v>
      </c>
      <c r="C18926" s="7" t="s">
        <v>31913</v>
      </c>
      <c r="I18926" s="64"/>
      <c r="J18926" s="65"/>
      <c r="K18926" s="10"/>
      <c r="L18926" s="21">
        <v>79728.810344827594</v>
      </c>
      <c r="M18926" s="68"/>
      <c r="N18926" s="4"/>
    </row>
    <row r="18927" spans="2:14">
      <c r="B18927" s="59" t="s">
        <v>31914</v>
      </c>
      <c r="C18927" s="7" t="s">
        <v>31914</v>
      </c>
      <c r="I18927" s="64"/>
      <c r="J18927" s="65"/>
      <c r="K18927" s="10"/>
      <c r="L18927" s="21">
        <v>37666.039655172412</v>
      </c>
      <c r="M18927" s="68"/>
      <c r="N18927" s="4"/>
    </row>
    <row r="18928" spans="2:14">
      <c r="B18928" s="59" t="s">
        <v>31915</v>
      </c>
      <c r="C18928" s="7" t="s">
        <v>31916</v>
      </c>
      <c r="I18928" s="64"/>
      <c r="J18928" s="65"/>
      <c r="K18928" s="10"/>
      <c r="L18928" s="21">
        <v>98887.880459770124</v>
      </c>
      <c r="M18928" s="68"/>
      <c r="N18928" s="4"/>
    </row>
    <row r="18929" spans="2:14">
      <c r="B18929" s="59" t="s">
        <v>31917</v>
      </c>
      <c r="C18929" s="7" t="s">
        <v>31918</v>
      </c>
      <c r="I18929" s="64"/>
      <c r="J18929" s="65"/>
      <c r="K18929" s="10"/>
      <c r="L18929" s="21">
        <v>99875.419540229894</v>
      </c>
      <c r="M18929" s="68"/>
      <c r="N18929" s="4"/>
    </row>
    <row r="18930" spans="2:14">
      <c r="B18930" s="59" t="s">
        <v>31919</v>
      </c>
      <c r="C18930" s="7" t="s">
        <v>31920</v>
      </c>
      <c r="I18930" s="64"/>
      <c r="J18930" s="65"/>
      <c r="K18930" s="10"/>
      <c r="L18930" s="21">
        <v>95894.307471264372</v>
      </c>
      <c r="M18930" s="68"/>
      <c r="N18930" s="4"/>
    </row>
    <row r="18931" spans="2:14">
      <c r="B18931" s="59" t="s">
        <v>31921</v>
      </c>
      <c r="C18931" s="7" t="s">
        <v>31922</v>
      </c>
      <c r="I18931" s="64"/>
      <c r="J18931" s="65"/>
      <c r="K18931" s="10"/>
      <c r="L18931" s="21">
        <v>92142.57241379311</v>
      </c>
      <c r="M18931" s="68"/>
      <c r="N18931" s="4"/>
    </row>
    <row r="18932" spans="2:14">
      <c r="B18932" s="59" t="s">
        <v>31923</v>
      </c>
      <c r="C18932" s="7" t="s">
        <v>31923</v>
      </c>
      <c r="I18932" s="64"/>
      <c r="J18932" s="65"/>
      <c r="K18932" s="10"/>
      <c r="L18932" s="21">
        <v>48891.811494252877</v>
      </c>
      <c r="M18932" s="68"/>
      <c r="N18932" s="4"/>
    </row>
    <row r="18933" spans="2:14">
      <c r="B18933" s="59" t="s">
        <v>38520</v>
      </c>
      <c r="C18933" s="7" t="s">
        <v>40703</v>
      </c>
      <c r="I18933" s="64"/>
      <c r="J18933" s="65"/>
      <c r="K18933" s="10"/>
      <c r="L18933" s="21">
        <v>10347.339080459769</v>
      </c>
      <c r="M18933" s="68"/>
      <c r="N18933" s="4"/>
    </row>
    <row r="18934" spans="2:14">
      <c r="B18934" s="59" t="s">
        <v>31924</v>
      </c>
      <c r="C18934" s="7" t="s">
        <v>31925</v>
      </c>
      <c r="I18934" s="64"/>
      <c r="J18934" s="65"/>
      <c r="K18934" s="10"/>
      <c r="L18934" s="21">
        <v>32191.439655172417</v>
      </c>
      <c r="M18934" s="68"/>
      <c r="N18934" s="4"/>
    </row>
    <row r="18935" spans="2:14">
      <c r="B18935" s="59" t="s">
        <v>31926</v>
      </c>
      <c r="C18935" s="7" t="s">
        <v>31927</v>
      </c>
      <c r="I18935" s="64"/>
      <c r="J18935" s="65"/>
      <c r="K18935" s="10"/>
      <c r="L18935" s="21">
        <v>11066.425862068967</v>
      </c>
      <c r="M18935" s="68"/>
      <c r="N18935" s="4"/>
    </row>
    <row r="18936" spans="2:14">
      <c r="B18936" s="59" t="s">
        <v>31928</v>
      </c>
      <c r="C18936" s="7" t="s">
        <v>31929</v>
      </c>
      <c r="I18936" s="64"/>
      <c r="J18936" s="65"/>
      <c r="K18936" s="10"/>
      <c r="L18936" s="21">
        <v>11066.425862068967</v>
      </c>
      <c r="M18936" s="68"/>
      <c r="N18936" s="4"/>
    </row>
    <row r="18937" spans="2:14">
      <c r="B18937" s="59" t="s">
        <v>31930</v>
      </c>
      <c r="C18937" s="7" t="s">
        <v>31931</v>
      </c>
      <c r="I18937" s="64"/>
      <c r="J18937" s="65"/>
      <c r="K18937" s="10"/>
      <c r="L18937" s="21">
        <v>11066.425862068967</v>
      </c>
      <c r="M18937" s="68"/>
      <c r="N18937" s="4"/>
    </row>
    <row r="18938" spans="2:14">
      <c r="B18938" s="59" t="s">
        <v>31932</v>
      </c>
      <c r="C18938" s="7" t="s">
        <v>31933</v>
      </c>
      <c r="I18938" s="64"/>
      <c r="J18938" s="65"/>
      <c r="K18938" s="10"/>
      <c r="L18938" s="21">
        <v>11066.425862068967</v>
      </c>
      <c r="M18938" s="68"/>
      <c r="N18938" s="4"/>
    </row>
    <row r="18939" spans="2:14">
      <c r="B18939" s="59" t="s">
        <v>31934</v>
      </c>
      <c r="C18939" s="7" t="s">
        <v>31934</v>
      </c>
      <c r="I18939" s="64"/>
      <c r="J18939" s="65"/>
      <c r="K18939" s="10"/>
      <c r="L18939" s="21">
        <v>9903.8091954022984</v>
      </c>
      <c r="M18939" s="68"/>
      <c r="N18939" s="4"/>
    </row>
    <row r="18940" spans="2:14">
      <c r="B18940" s="59" t="s">
        <v>31935</v>
      </c>
      <c r="C18940" s="7" t="s">
        <v>31925</v>
      </c>
      <c r="I18940" s="64"/>
      <c r="J18940" s="65"/>
      <c r="K18940" s="10"/>
      <c r="L18940" s="21">
        <v>34096.486781609194</v>
      </c>
      <c r="M18940" s="68"/>
      <c r="N18940" s="4"/>
    </row>
    <row r="18941" spans="2:14">
      <c r="B18941" s="59" t="s">
        <v>31936</v>
      </c>
      <c r="C18941" s="7" t="s">
        <v>31927</v>
      </c>
      <c r="I18941" s="64"/>
      <c r="J18941" s="65"/>
      <c r="K18941" s="10"/>
      <c r="L18941" s="21">
        <v>13225.716091954022</v>
      </c>
      <c r="M18941" s="68"/>
      <c r="N18941" s="4"/>
    </row>
    <row r="18942" spans="2:14">
      <c r="B18942" s="59" t="s">
        <v>31937</v>
      </c>
      <c r="C18942" s="7" t="s">
        <v>31929</v>
      </c>
      <c r="I18942" s="64"/>
      <c r="J18942" s="65"/>
      <c r="K18942" s="10"/>
      <c r="L18942" s="21">
        <v>12024.531609195403</v>
      </c>
      <c r="M18942" s="68"/>
      <c r="N18942" s="4"/>
    </row>
    <row r="18943" spans="2:14">
      <c r="B18943" s="59" t="s">
        <v>31938</v>
      </c>
      <c r="C18943" s="7" t="s">
        <v>31931</v>
      </c>
      <c r="I18943" s="64"/>
      <c r="J18943" s="65"/>
      <c r="K18943" s="10"/>
      <c r="L18943" s="21">
        <v>13376.435057471264</v>
      </c>
      <c r="M18943" s="68"/>
      <c r="N18943" s="4"/>
    </row>
    <row r="18944" spans="2:14">
      <c r="B18944" s="59" t="s">
        <v>31939</v>
      </c>
      <c r="C18944" s="7" t="s">
        <v>31933</v>
      </c>
      <c r="I18944" s="64"/>
      <c r="J18944" s="65"/>
      <c r="K18944" s="10"/>
      <c r="L18944" s="21">
        <v>12867.948850574712</v>
      </c>
      <c r="M18944" s="68"/>
      <c r="N18944" s="4"/>
    </row>
    <row r="18945" spans="2:14">
      <c r="B18945" s="59" t="s">
        <v>31940</v>
      </c>
      <c r="C18945" s="7" t="s">
        <v>31940</v>
      </c>
      <c r="I18945" s="64"/>
      <c r="J18945" s="65"/>
      <c r="K18945" s="10"/>
      <c r="L18945" s="21">
        <v>10164.649425287358</v>
      </c>
      <c r="M18945" s="68"/>
      <c r="N18945" s="4"/>
    </row>
    <row r="18946" spans="2:14">
      <c r="B18946" s="59" t="s">
        <v>31941</v>
      </c>
      <c r="C18946" s="7" t="s">
        <v>31942</v>
      </c>
      <c r="I18946" s="64"/>
      <c r="J18946" s="65"/>
      <c r="K18946" s="10"/>
      <c r="L18946" s="21">
        <v>27731.274712643677</v>
      </c>
      <c r="M18946" s="68"/>
      <c r="N18946" s="4"/>
    </row>
    <row r="18947" spans="2:14">
      <c r="B18947" s="59" t="s">
        <v>31943</v>
      </c>
      <c r="C18947" s="7" t="s">
        <v>31942</v>
      </c>
      <c r="I18947" s="64"/>
      <c r="J18947" s="65"/>
      <c r="K18947" s="10"/>
      <c r="L18947" s="21">
        <v>29190.762068965516</v>
      </c>
      <c r="M18947" s="68"/>
      <c r="N18947" s="4"/>
    </row>
    <row r="18948" spans="2:14">
      <c r="B18948" s="59" t="s">
        <v>31944</v>
      </c>
      <c r="C18948" s="7" t="s">
        <v>31945</v>
      </c>
      <c r="I18948" s="64"/>
      <c r="J18948" s="65"/>
      <c r="K18948" s="10"/>
      <c r="L18948" s="21">
        <v>36055.325862068967</v>
      </c>
      <c r="M18948" s="68"/>
      <c r="N18948" s="4"/>
    </row>
    <row r="18949" spans="2:14">
      <c r="B18949" s="59" t="s">
        <v>31946</v>
      </c>
      <c r="C18949" s="7" t="s">
        <v>31947</v>
      </c>
      <c r="I18949" s="64"/>
      <c r="J18949" s="65"/>
      <c r="K18949" s="10"/>
      <c r="L18949" s="21">
        <v>13279.508045977012</v>
      </c>
      <c r="M18949" s="68"/>
      <c r="N18949" s="4"/>
    </row>
    <row r="18950" spans="2:14">
      <c r="B18950" s="59" t="s">
        <v>31948</v>
      </c>
      <c r="C18950" s="7" t="s">
        <v>31949</v>
      </c>
      <c r="I18950" s="64"/>
      <c r="J18950" s="65"/>
      <c r="K18950" s="10"/>
      <c r="L18950" s="21">
        <v>13279.508045977012</v>
      </c>
      <c r="M18950" s="68"/>
      <c r="N18950" s="4"/>
    </row>
    <row r="18951" spans="2:14">
      <c r="B18951" s="59" t="s">
        <v>31950</v>
      </c>
      <c r="C18951" s="7" t="s">
        <v>31951</v>
      </c>
      <c r="I18951" s="64"/>
      <c r="J18951" s="65"/>
      <c r="K18951" s="10"/>
      <c r="L18951" s="21">
        <v>13279.508045977012</v>
      </c>
      <c r="M18951" s="68"/>
      <c r="N18951" s="4"/>
    </row>
    <row r="18952" spans="2:14">
      <c r="B18952" s="59" t="s">
        <v>31952</v>
      </c>
      <c r="C18952" s="7" t="s">
        <v>31953</v>
      </c>
      <c r="I18952" s="64"/>
      <c r="J18952" s="65"/>
      <c r="K18952" s="10"/>
      <c r="L18952" s="21">
        <v>13279.508045977012</v>
      </c>
      <c r="M18952" s="68"/>
      <c r="N18952" s="4"/>
    </row>
    <row r="18953" spans="2:14">
      <c r="B18953" s="59" t="s">
        <v>31954</v>
      </c>
      <c r="C18953" s="7" t="s">
        <v>31954</v>
      </c>
      <c r="I18953" s="64"/>
      <c r="J18953" s="65"/>
      <c r="K18953" s="10"/>
      <c r="L18953" s="21">
        <v>10542.208045977011</v>
      </c>
      <c r="M18953" s="68"/>
      <c r="N18953" s="4"/>
    </row>
    <row r="18954" spans="2:14">
      <c r="B18954" s="59" t="s">
        <v>31955</v>
      </c>
      <c r="C18954" s="7" t="s">
        <v>31949</v>
      </c>
      <c r="I18954" s="64"/>
      <c r="J18954" s="65"/>
      <c r="K18954" s="10"/>
      <c r="L18954" s="21">
        <v>26123.098275862067</v>
      </c>
      <c r="M18954" s="68"/>
      <c r="N18954" s="4"/>
    </row>
    <row r="18955" spans="2:14">
      <c r="B18955" s="59" t="s">
        <v>31956</v>
      </c>
      <c r="C18955" s="7" t="s">
        <v>31949</v>
      </c>
      <c r="I18955" s="64"/>
      <c r="J18955" s="65"/>
      <c r="K18955" s="10"/>
      <c r="L18955" s="21">
        <v>27303.47643678161</v>
      </c>
      <c r="M18955" s="68"/>
      <c r="N18955" s="4"/>
    </row>
    <row r="18956" spans="2:14">
      <c r="B18956" s="59" t="s">
        <v>31957</v>
      </c>
      <c r="C18956" s="7" t="s">
        <v>31945</v>
      </c>
      <c r="I18956" s="64"/>
      <c r="J18956" s="65"/>
      <c r="K18956" s="10"/>
      <c r="L18956" s="21">
        <v>34440.552298850576</v>
      </c>
      <c r="M18956" s="68"/>
      <c r="N18956" s="4"/>
    </row>
    <row r="18957" spans="2:14">
      <c r="B18957" s="59" t="s">
        <v>31958</v>
      </c>
      <c r="C18957" s="7" t="s">
        <v>31947</v>
      </c>
      <c r="I18957" s="64"/>
      <c r="J18957" s="65"/>
      <c r="K18957" s="10"/>
      <c r="L18957" s="21">
        <v>13821.994827586208</v>
      </c>
      <c r="M18957" s="68"/>
      <c r="N18957" s="4"/>
    </row>
    <row r="18958" spans="2:14">
      <c r="B18958" s="59" t="s">
        <v>31959</v>
      </c>
      <c r="C18958" s="7" t="s">
        <v>31949</v>
      </c>
      <c r="I18958" s="64"/>
      <c r="J18958" s="65"/>
      <c r="K18958" s="10"/>
      <c r="L18958" s="21">
        <v>12737.528735632184</v>
      </c>
      <c r="M18958" s="68"/>
      <c r="N18958" s="4"/>
    </row>
    <row r="18959" spans="2:14">
      <c r="B18959" s="59" t="s">
        <v>31960</v>
      </c>
      <c r="C18959" s="7" t="s">
        <v>31951</v>
      </c>
      <c r="I18959" s="64"/>
      <c r="J18959" s="65"/>
      <c r="K18959" s="10"/>
      <c r="L18959" s="21">
        <v>13702.739080459771</v>
      </c>
      <c r="M18959" s="68"/>
      <c r="N18959" s="4"/>
    </row>
    <row r="18960" spans="2:14">
      <c r="B18960" s="59" t="s">
        <v>31961</v>
      </c>
      <c r="C18960" s="7" t="s">
        <v>31953</v>
      </c>
      <c r="I18960" s="64"/>
      <c r="J18960" s="65"/>
      <c r="K18960" s="10"/>
      <c r="L18960" s="21">
        <v>13365.270689655172</v>
      </c>
      <c r="M18960" s="68"/>
      <c r="N18960" s="4"/>
    </row>
    <row r="18961" spans="2:14">
      <c r="B18961" s="59" t="s">
        <v>31962</v>
      </c>
      <c r="C18961" s="7" t="s">
        <v>31962</v>
      </c>
      <c r="I18961" s="64"/>
      <c r="J18961" s="65"/>
      <c r="K18961" s="10"/>
      <c r="L18961" s="21">
        <v>10859.377586206896</v>
      </c>
      <c r="M18961" s="68"/>
      <c r="N18961" s="4"/>
    </row>
    <row r="18962" spans="2:14">
      <c r="B18962" s="59" t="s">
        <v>31963</v>
      </c>
      <c r="C18962" s="7" t="s">
        <v>31964</v>
      </c>
      <c r="I18962" s="64"/>
      <c r="J18962" s="65"/>
      <c r="K18962" s="10"/>
      <c r="L18962" s="21">
        <v>82392.019540229885</v>
      </c>
      <c r="M18962" s="68"/>
      <c r="N18962" s="4"/>
    </row>
    <row r="18963" spans="2:14">
      <c r="B18963" s="59" t="s">
        <v>31965</v>
      </c>
      <c r="C18963" s="7" t="s">
        <v>31966</v>
      </c>
      <c r="I18963" s="64"/>
      <c r="J18963" s="65"/>
      <c r="K18963" s="10"/>
      <c r="L18963" s="21">
        <v>88777.530459770103</v>
      </c>
      <c r="M18963" s="68"/>
      <c r="N18963" s="4"/>
    </row>
    <row r="18964" spans="2:14">
      <c r="B18964" s="59" t="s">
        <v>31967</v>
      </c>
      <c r="C18964" s="7" t="s">
        <v>31968</v>
      </c>
      <c r="I18964" s="64"/>
      <c r="J18964" s="65"/>
      <c r="K18964" s="10"/>
      <c r="L18964" s="21">
        <v>88777.530459770103</v>
      </c>
      <c r="M18964" s="68"/>
      <c r="N18964" s="4"/>
    </row>
    <row r="18965" spans="2:14">
      <c r="B18965" s="59" t="s">
        <v>31969</v>
      </c>
      <c r="C18965" s="7" t="s">
        <v>31970</v>
      </c>
      <c r="I18965" s="64"/>
      <c r="J18965" s="65"/>
      <c r="K18965" s="10"/>
      <c r="L18965" s="21">
        <v>88395.404597701156</v>
      </c>
      <c r="M18965" s="68"/>
      <c r="N18965" s="4"/>
    </row>
    <row r="18966" spans="2:14">
      <c r="B18966" s="59" t="s">
        <v>31971</v>
      </c>
      <c r="C18966" s="7" t="s">
        <v>31971</v>
      </c>
      <c r="I18966" s="64"/>
      <c r="J18966" s="65"/>
      <c r="K18966" s="10"/>
      <c r="L18966" s="21">
        <v>37488.424712643682</v>
      </c>
      <c r="M18966" s="68"/>
      <c r="N18966" s="4"/>
    </row>
    <row r="18967" spans="2:14">
      <c r="B18967" s="59" t="s">
        <v>31972</v>
      </c>
      <c r="C18967" s="7" t="s">
        <v>31973</v>
      </c>
      <c r="I18967" s="64"/>
      <c r="J18967" s="65"/>
      <c r="K18967" s="10"/>
      <c r="L18967" s="21">
        <v>109634.59942528736</v>
      </c>
      <c r="M18967" s="68"/>
      <c r="N18967" s="4"/>
    </row>
    <row r="18968" spans="2:14">
      <c r="B18968" s="59" t="s">
        <v>31974</v>
      </c>
      <c r="C18968" s="7" t="s">
        <v>31975</v>
      </c>
      <c r="I18968" s="64"/>
      <c r="J18968" s="65"/>
      <c r="K18968" s="10"/>
      <c r="L18968" s="21">
        <v>110970.77126436781</v>
      </c>
      <c r="M18968" s="68"/>
      <c r="N18968" s="4"/>
    </row>
    <row r="18969" spans="2:14">
      <c r="B18969" s="59" t="s">
        <v>31976</v>
      </c>
      <c r="C18969" s="7" t="s">
        <v>31977</v>
      </c>
      <c r="I18969" s="64"/>
      <c r="J18969" s="65"/>
      <c r="K18969" s="10"/>
      <c r="L18969" s="21">
        <v>103885.45747126437</v>
      </c>
      <c r="M18969" s="68"/>
      <c r="N18969" s="4"/>
    </row>
    <row r="18970" spans="2:14">
      <c r="B18970" s="59" t="s">
        <v>31978</v>
      </c>
      <c r="C18970" s="7" t="s">
        <v>31979</v>
      </c>
      <c r="I18970" s="64"/>
      <c r="J18970" s="65"/>
      <c r="K18970" s="10"/>
      <c r="L18970" s="21">
        <v>97684.666091954015</v>
      </c>
      <c r="M18970" s="68"/>
      <c r="N18970" s="4"/>
    </row>
    <row r="18971" spans="2:14">
      <c r="B18971" s="59" t="s">
        <v>31980</v>
      </c>
      <c r="C18971" s="7" t="s">
        <v>31980</v>
      </c>
      <c r="I18971" s="64"/>
      <c r="J18971" s="65"/>
      <c r="K18971" s="10"/>
      <c r="L18971" s="21">
        <v>48667.001724137932</v>
      </c>
      <c r="M18971" s="68"/>
      <c r="N18971" s="4"/>
    </row>
    <row r="18972" spans="2:14">
      <c r="B18972" s="59" t="s">
        <v>31981</v>
      </c>
      <c r="C18972" s="7" t="s">
        <v>31982</v>
      </c>
      <c r="I18972" s="64"/>
      <c r="J18972" s="65"/>
      <c r="K18972" s="10"/>
      <c r="L18972" s="21">
        <v>33504.775287356322</v>
      </c>
      <c r="M18972" s="68"/>
      <c r="N18972" s="4"/>
    </row>
    <row r="18973" spans="2:14">
      <c r="B18973" s="59" t="s">
        <v>31983</v>
      </c>
      <c r="C18973" s="7" t="s">
        <v>31984</v>
      </c>
      <c r="I18973" s="64"/>
      <c r="J18973" s="65"/>
      <c r="K18973" s="10"/>
      <c r="L18973" s="21">
        <v>10927.378735632183</v>
      </c>
      <c r="M18973" s="68"/>
      <c r="N18973" s="4"/>
    </row>
    <row r="18974" spans="2:14">
      <c r="B18974" s="59" t="s">
        <v>31985</v>
      </c>
      <c r="C18974" s="7" t="s">
        <v>31986</v>
      </c>
      <c r="I18974" s="64"/>
      <c r="J18974" s="65"/>
      <c r="K18974" s="10"/>
      <c r="L18974" s="21">
        <v>11460.223563218391</v>
      </c>
      <c r="M18974" s="68"/>
      <c r="N18974" s="4"/>
    </row>
    <row r="18975" spans="2:14">
      <c r="B18975" s="59" t="s">
        <v>31987</v>
      </c>
      <c r="C18975" s="7" t="s">
        <v>31988</v>
      </c>
      <c r="I18975" s="64"/>
      <c r="J18975" s="65"/>
      <c r="K18975" s="10"/>
      <c r="L18975" s="21">
        <v>11460.223563218391</v>
      </c>
      <c r="M18975" s="68"/>
      <c r="N18975" s="4"/>
    </row>
    <row r="18976" spans="2:14">
      <c r="B18976" s="59" t="s">
        <v>31989</v>
      </c>
      <c r="C18976" s="7" t="s">
        <v>31990</v>
      </c>
      <c r="I18976" s="64"/>
      <c r="J18976" s="65"/>
      <c r="K18976" s="10"/>
      <c r="L18976" s="21">
        <v>11109.053448275863</v>
      </c>
      <c r="M18976" s="68"/>
      <c r="N18976" s="4"/>
    </row>
    <row r="18977" spans="2:14">
      <c r="B18977" s="59" t="s">
        <v>31991</v>
      </c>
      <c r="C18977" s="7" t="s">
        <v>31991</v>
      </c>
      <c r="I18977" s="64"/>
      <c r="J18977" s="65"/>
      <c r="K18977" s="10"/>
      <c r="L18977" s="21">
        <v>9903.8091954022984</v>
      </c>
      <c r="M18977" s="68"/>
      <c r="N18977" s="4"/>
    </row>
    <row r="18978" spans="2:14">
      <c r="B18978" s="59" t="s">
        <v>31992</v>
      </c>
      <c r="C18978" s="7" t="s">
        <v>31982</v>
      </c>
      <c r="I18978" s="64"/>
      <c r="J18978" s="65"/>
      <c r="K18978" s="10"/>
      <c r="L18978" s="21">
        <v>35513.346551724135</v>
      </c>
      <c r="M18978" s="68"/>
      <c r="N18978" s="4"/>
    </row>
    <row r="18979" spans="2:14">
      <c r="B18979" s="59" t="s">
        <v>31993</v>
      </c>
      <c r="C18979" s="7" t="s">
        <v>31994</v>
      </c>
      <c r="I18979" s="64"/>
      <c r="J18979" s="65"/>
      <c r="K18979" s="10"/>
      <c r="L18979" s="21">
        <v>14474.09540229885</v>
      </c>
      <c r="M18979" s="68"/>
      <c r="N18979" s="4"/>
    </row>
    <row r="18980" spans="2:14">
      <c r="B18980" s="59" t="s">
        <v>31995</v>
      </c>
      <c r="C18980" s="7" t="s">
        <v>31986</v>
      </c>
      <c r="I18980" s="64"/>
      <c r="J18980" s="65"/>
      <c r="K18980" s="10"/>
      <c r="L18980" s="21">
        <v>13985.908045977012</v>
      </c>
      <c r="M18980" s="68"/>
      <c r="N18980" s="4"/>
    </row>
    <row r="18981" spans="2:14">
      <c r="B18981" s="59" t="s">
        <v>31996</v>
      </c>
      <c r="C18981" s="7" t="s">
        <v>31988</v>
      </c>
      <c r="I18981" s="64"/>
      <c r="J18981" s="65"/>
      <c r="K18981" s="10"/>
      <c r="L18981" s="21">
        <v>12182.355172413792</v>
      </c>
      <c r="M18981" s="68"/>
      <c r="N18981" s="4"/>
    </row>
    <row r="18982" spans="2:14">
      <c r="B18982" s="59" t="s">
        <v>31997</v>
      </c>
      <c r="C18982" s="7" t="s">
        <v>31990</v>
      </c>
      <c r="I18982" s="64"/>
      <c r="J18982" s="65"/>
      <c r="K18982" s="10"/>
      <c r="L18982" s="21">
        <v>12447.762643678161</v>
      </c>
      <c r="M18982" s="68"/>
      <c r="N18982" s="4"/>
    </row>
    <row r="18983" spans="2:14">
      <c r="B18983" s="59" t="s">
        <v>31998</v>
      </c>
      <c r="C18983" s="7" t="s">
        <v>31998</v>
      </c>
      <c r="I18983" s="64"/>
      <c r="J18983" s="65"/>
      <c r="K18983" s="10"/>
      <c r="L18983" s="21">
        <v>10164.649425287358</v>
      </c>
      <c r="M18983" s="68"/>
      <c r="N18983" s="4"/>
    </row>
    <row r="18984" spans="2:14">
      <c r="B18984" s="59" t="s">
        <v>31999</v>
      </c>
      <c r="C18984" s="7" t="s">
        <v>32000</v>
      </c>
      <c r="I18984" s="64"/>
      <c r="J18984" s="65"/>
      <c r="K18984" s="10"/>
      <c r="L18984" s="21">
        <v>28659.947126436778</v>
      </c>
      <c r="M18984" s="68"/>
      <c r="N18984" s="4"/>
    </row>
    <row r="18985" spans="2:14">
      <c r="B18985" s="59" t="s">
        <v>32001</v>
      </c>
      <c r="C18985" s="7" t="s">
        <v>32000</v>
      </c>
      <c r="I18985" s="64"/>
      <c r="J18985" s="65"/>
      <c r="K18985" s="10"/>
      <c r="L18985" s="21">
        <v>30167.136781609195</v>
      </c>
      <c r="M18985" s="68"/>
      <c r="N18985" s="4"/>
    </row>
    <row r="18986" spans="2:14">
      <c r="B18986" s="59" t="s">
        <v>32002</v>
      </c>
      <c r="C18986" s="7" t="s">
        <v>32003</v>
      </c>
      <c r="I18986" s="64"/>
      <c r="J18986" s="65"/>
      <c r="K18986" s="10"/>
      <c r="L18986" s="21">
        <v>37526.485057471269</v>
      </c>
      <c r="M18986" s="68"/>
      <c r="N18986" s="4"/>
    </row>
    <row r="18987" spans="2:14">
      <c r="B18987" s="59" t="s">
        <v>32004</v>
      </c>
      <c r="C18987" s="7" t="s">
        <v>32005</v>
      </c>
      <c r="I18987" s="64"/>
      <c r="J18987" s="65"/>
      <c r="K18987" s="10"/>
      <c r="L18987" s="21">
        <v>13751.963793103449</v>
      </c>
      <c r="M18987" s="68"/>
      <c r="N18987" s="4"/>
    </row>
    <row r="18988" spans="2:14">
      <c r="B18988" s="59" t="s">
        <v>32006</v>
      </c>
      <c r="C18988" s="7" t="s">
        <v>32007</v>
      </c>
      <c r="I18988" s="64"/>
      <c r="J18988" s="65"/>
      <c r="K18988" s="10"/>
      <c r="L18988" s="21">
        <v>13751.963793103449</v>
      </c>
      <c r="M18988" s="68"/>
      <c r="N18988" s="4"/>
    </row>
    <row r="18989" spans="2:14">
      <c r="B18989" s="59" t="s">
        <v>32008</v>
      </c>
      <c r="C18989" s="7" t="s">
        <v>32009</v>
      </c>
      <c r="I18989" s="64"/>
      <c r="J18989" s="65"/>
      <c r="K18989" s="10"/>
      <c r="L18989" s="21">
        <v>13751.963793103449</v>
      </c>
      <c r="M18989" s="68"/>
      <c r="N18989" s="4"/>
    </row>
    <row r="18990" spans="2:14">
      <c r="B18990" s="59" t="s">
        <v>32010</v>
      </c>
      <c r="C18990" s="7" t="s">
        <v>32011</v>
      </c>
      <c r="I18990" s="64"/>
      <c r="J18990" s="65"/>
      <c r="K18990" s="10"/>
      <c r="L18990" s="21">
        <v>13751.963793103449</v>
      </c>
      <c r="M18990" s="68"/>
      <c r="N18990" s="4"/>
    </row>
    <row r="18991" spans="2:14">
      <c r="B18991" s="59" t="s">
        <v>38521</v>
      </c>
      <c r="C18991" s="7" t="s">
        <v>40704</v>
      </c>
      <c r="I18991" s="64"/>
      <c r="J18991" s="65"/>
      <c r="K18991" s="10"/>
      <c r="L18991" s="21">
        <v>10542.208045977011</v>
      </c>
      <c r="M18991" s="68"/>
      <c r="N18991" s="4"/>
    </row>
    <row r="18992" spans="2:14">
      <c r="B18992" s="59" t="s">
        <v>32012</v>
      </c>
      <c r="C18992" s="7" t="s">
        <v>32007</v>
      </c>
      <c r="I18992" s="64"/>
      <c r="J18992" s="65"/>
      <c r="K18992" s="10"/>
      <c r="L18992" s="21">
        <v>26397.13275862069</v>
      </c>
      <c r="M18992" s="68"/>
      <c r="N18992" s="4"/>
    </row>
    <row r="18993" spans="2:14">
      <c r="B18993" s="59" t="s">
        <v>32013</v>
      </c>
      <c r="C18993" s="7" t="s">
        <v>32007</v>
      </c>
      <c r="I18993" s="64"/>
      <c r="J18993" s="65"/>
      <c r="K18993" s="10"/>
      <c r="L18993" s="21">
        <v>27456.732758620692</v>
      </c>
      <c r="M18993" s="68"/>
      <c r="N18993" s="4"/>
    </row>
    <row r="18994" spans="2:14">
      <c r="B18994" s="59" t="s">
        <v>32014</v>
      </c>
      <c r="C18994" s="7" t="s">
        <v>32003</v>
      </c>
      <c r="I18994" s="64"/>
      <c r="J18994" s="65"/>
      <c r="K18994" s="10"/>
      <c r="L18994" s="21">
        <v>34458.313793103451</v>
      </c>
      <c r="M18994" s="68"/>
      <c r="N18994" s="4"/>
    </row>
    <row r="18995" spans="2:14">
      <c r="B18995" s="59" t="s">
        <v>32015</v>
      </c>
      <c r="C18995" s="7" t="s">
        <v>32005</v>
      </c>
      <c r="I18995" s="64"/>
      <c r="J18995" s="65"/>
      <c r="K18995" s="10"/>
      <c r="L18995" s="21">
        <v>13725.067816091952</v>
      </c>
      <c r="M18995" s="68"/>
      <c r="N18995" s="4"/>
    </row>
    <row r="18996" spans="2:14">
      <c r="B18996" s="59" t="s">
        <v>32016</v>
      </c>
      <c r="C18996" s="7" t="s">
        <v>32007</v>
      </c>
      <c r="I18996" s="64"/>
      <c r="J18996" s="65"/>
      <c r="K18996" s="10"/>
      <c r="L18996" s="21">
        <v>12479.225862068964</v>
      </c>
      <c r="M18996" s="68"/>
      <c r="N18996" s="4"/>
    </row>
    <row r="18997" spans="2:14">
      <c r="B18997" s="59" t="s">
        <v>32017</v>
      </c>
      <c r="C18997" s="7" t="s">
        <v>32009</v>
      </c>
      <c r="I18997" s="64"/>
      <c r="J18997" s="65"/>
      <c r="K18997" s="10"/>
      <c r="L18997" s="21">
        <v>13113.057471264368</v>
      </c>
      <c r="M18997" s="68"/>
      <c r="N18997" s="4"/>
    </row>
    <row r="18998" spans="2:14">
      <c r="B18998" s="59" t="s">
        <v>32018</v>
      </c>
      <c r="C18998" s="7" t="s">
        <v>32011</v>
      </c>
      <c r="I18998" s="64"/>
      <c r="J18998" s="65"/>
      <c r="K18998" s="10"/>
      <c r="L18998" s="21">
        <v>12321.402298850575</v>
      </c>
      <c r="M18998" s="68"/>
      <c r="N18998" s="4"/>
    </row>
    <row r="18999" spans="2:14">
      <c r="B18999" s="59" t="s">
        <v>32019</v>
      </c>
      <c r="C18999" s="7" t="s">
        <v>32019</v>
      </c>
      <c r="I18999" s="64"/>
      <c r="J18999" s="65"/>
      <c r="K18999" s="10"/>
      <c r="L18999" s="21">
        <v>10859.377586206896</v>
      </c>
      <c r="M18999" s="68"/>
      <c r="N18999" s="4"/>
    </row>
    <row r="19000" spans="2:14">
      <c r="B19000" s="59" t="s">
        <v>32020</v>
      </c>
      <c r="C19000" s="7" t="s">
        <v>32021</v>
      </c>
      <c r="I19000" s="64"/>
      <c r="J19000" s="65"/>
      <c r="K19000" s="10"/>
      <c r="L19000" s="21">
        <v>34080.755172413796</v>
      </c>
      <c r="M19000" s="68"/>
      <c r="N19000" s="4"/>
    </row>
    <row r="19001" spans="2:14">
      <c r="B19001" s="59" t="s">
        <v>32022</v>
      </c>
      <c r="C19001" s="7" t="s">
        <v>32023</v>
      </c>
      <c r="I19001" s="64"/>
      <c r="J19001" s="65"/>
      <c r="K19001" s="10"/>
      <c r="L19001" s="21">
        <v>15996.001724137932</v>
      </c>
      <c r="M19001" s="68"/>
      <c r="N19001" s="4"/>
    </row>
    <row r="19002" spans="2:14">
      <c r="B19002" s="59" t="s">
        <v>32024</v>
      </c>
      <c r="C19002" s="7" t="s">
        <v>32025</v>
      </c>
      <c r="I19002" s="64"/>
      <c r="J19002" s="65"/>
      <c r="K19002" s="10"/>
      <c r="L19002" s="21">
        <v>16777.507471264369</v>
      </c>
      <c r="M19002" s="68"/>
      <c r="N19002" s="4"/>
    </row>
    <row r="19003" spans="2:14">
      <c r="B19003" s="59" t="s">
        <v>32026</v>
      </c>
      <c r="C19003" s="7" t="s">
        <v>32027</v>
      </c>
      <c r="I19003" s="64"/>
      <c r="J19003" s="65"/>
      <c r="K19003" s="10"/>
      <c r="L19003" s="21">
        <v>16777.507471264369</v>
      </c>
      <c r="M19003" s="68"/>
      <c r="N19003" s="4"/>
    </row>
    <row r="19004" spans="2:14">
      <c r="B19004" s="59" t="s">
        <v>32028</v>
      </c>
      <c r="C19004" s="7" t="s">
        <v>32029</v>
      </c>
      <c r="I19004" s="64"/>
      <c r="J19004" s="65"/>
      <c r="K19004" s="10"/>
      <c r="L19004" s="21">
        <v>16777.507471264369</v>
      </c>
      <c r="M19004" s="68"/>
      <c r="N19004" s="4"/>
    </row>
    <row r="19005" spans="2:14">
      <c r="B19005" s="59" t="s">
        <v>32030</v>
      </c>
      <c r="C19005" s="7" t="s">
        <v>32030</v>
      </c>
      <c r="I19005" s="64"/>
      <c r="J19005" s="65"/>
      <c r="K19005" s="10"/>
      <c r="L19005" s="21">
        <v>12071.72643678161</v>
      </c>
      <c r="M19005" s="68"/>
      <c r="N19005" s="4"/>
    </row>
    <row r="19006" spans="2:14">
      <c r="B19006" s="59" t="s">
        <v>32031</v>
      </c>
      <c r="C19006" s="7" t="s">
        <v>32032</v>
      </c>
      <c r="I19006" s="64"/>
      <c r="J19006" s="65"/>
      <c r="K19006" s="10"/>
      <c r="L19006" s="21">
        <v>29665.247701149427</v>
      </c>
      <c r="M19006" s="68"/>
      <c r="N19006" s="4"/>
    </row>
    <row r="19007" spans="2:14">
      <c r="B19007" s="59" t="s">
        <v>32033</v>
      </c>
      <c r="C19007" s="7" t="s">
        <v>32032</v>
      </c>
      <c r="I19007" s="64"/>
      <c r="J19007" s="65"/>
      <c r="K19007" s="10"/>
      <c r="L19007" s="21">
        <v>31226.229310344828</v>
      </c>
      <c r="M19007" s="68"/>
      <c r="N19007" s="4"/>
    </row>
    <row r="19008" spans="2:14">
      <c r="B19008" s="59" t="s">
        <v>32034</v>
      </c>
      <c r="C19008" s="7" t="s">
        <v>32035</v>
      </c>
      <c r="I19008" s="64"/>
      <c r="J19008" s="65"/>
      <c r="K19008" s="10"/>
      <c r="L19008" s="21">
        <v>38169.958620689657</v>
      </c>
      <c r="M19008" s="68"/>
      <c r="N19008" s="4"/>
    </row>
    <row r="19009" spans="2:14">
      <c r="B19009" s="59" t="s">
        <v>32036</v>
      </c>
      <c r="C19009" s="7" t="s">
        <v>32037</v>
      </c>
      <c r="I19009" s="64"/>
      <c r="J19009" s="65"/>
      <c r="K19009" s="10"/>
      <c r="L19009" s="21">
        <v>20130.877586206898</v>
      </c>
      <c r="M19009" s="68"/>
      <c r="N19009" s="4"/>
    </row>
    <row r="19010" spans="2:14">
      <c r="B19010" s="59" t="s">
        <v>32038</v>
      </c>
      <c r="C19010" s="7" t="s">
        <v>32039</v>
      </c>
      <c r="I19010" s="64"/>
      <c r="J19010" s="65"/>
      <c r="K19010" s="10"/>
      <c r="L19010" s="21">
        <v>20130.877586206898</v>
      </c>
      <c r="M19010" s="68"/>
      <c r="N19010" s="4"/>
    </row>
    <row r="19011" spans="2:14">
      <c r="B19011" s="59" t="s">
        <v>32040</v>
      </c>
      <c r="C19011" s="7" t="s">
        <v>32041</v>
      </c>
      <c r="I19011" s="64"/>
      <c r="J19011" s="65"/>
      <c r="K19011" s="10"/>
      <c r="L19011" s="21">
        <v>20130.877586206898</v>
      </c>
      <c r="M19011" s="68"/>
      <c r="N19011" s="4"/>
    </row>
    <row r="19012" spans="2:14">
      <c r="B19012" s="59" t="s">
        <v>32042</v>
      </c>
      <c r="C19012" s="7" t="s">
        <v>32043</v>
      </c>
      <c r="I19012" s="64"/>
      <c r="J19012" s="65"/>
      <c r="K19012" s="10"/>
      <c r="L19012" s="21">
        <v>20130.877586206898</v>
      </c>
      <c r="M19012" s="68"/>
      <c r="N19012" s="4"/>
    </row>
    <row r="19013" spans="2:14">
      <c r="B19013" s="59" t="s">
        <v>32044</v>
      </c>
      <c r="C19013" s="7" t="s">
        <v>32044</v>
      </c>
      <c r="I19013" s="64"/>
      <c r="J19013" s="65"/>
      <c r="K19013" s="10"/>
      <c r="L19013" s="21">
        <v>12713.17011494253</v>
      </c>
      <c r="M19013" s="68"/>
      <c r="N19013" s="4"/>
    </row>
    <row r="19014" spans="2:14">
      <c r="B19014" s="59" t="s">
        <v>38522</v>
      </c>
      <c r="C19014" s="7" t="s">
        <v>40705</v>
      </c>
      <c r="I19014" s="64"/>
      <c r="J19014" s="65"/>
      <c r="K19014" s="10"/>
      <c r="L19014" s="21">
        <v>122229.02126436782</v>
      </c>
      <c r="M19014" s="68"/>
      <c r="N19014" s="4"/>
    </row>
    <row r="19015" spans="2:14">
      <c r="B19015" s="59" t="s">
        <v>38523</v>
      </c>
      <c r="C19015" s="7" t="s">
        <v>40706</v>
      </c>
      <c r="I19015" s="64"/>
      <c r="J19015" s="65"/>
      <c r="K19015" s="10"/>
      <c r="L19015" s="21">
        <v>16299.469540229886</v>
      </c>
      <c r="M19015" s="68"/>
      <c r="N19015" s="4"/>
    </row>
    <row r="19016" spans="2:14">
      <c r="B19016" s="59" t="s">
        <v>32045</v>
      </c>
      <c r="C19016" s="7" t="s">
        <v>32046</v>
      </c>
      <c r="I19016" s="64"/>
      <c r="J19016" s="65"/>
      <c r="K19016" s="10"/>
      <c r="L19016" s="21">
        <v>36955.072413793103</v>
      </c>
      <c r="M19016" s="68"/>
      <c r="N19016" s="4"/>
    </row>
    <row r="19017" spans="2:14">
      <c r="B19017" s="59" t="s">
        <v>32047</v>
      </c>
      <c r="C19017" s="7" t="s">
        <v>32048</v>
      </c>
      <c r="I19017" s="64"/>
      <c r="J19017" s="65"/>
      <c r="K19017" s="10"/>
      <c r="L19017" s="21">
        <v>18456.222413793104</v>
      </c>
      <c r="M19017" s="68"/>
      <c r="N19017" s="4"/>
    </row>
    <row r="19018" spans="2:14">
      <c r="B19018" s="59" t="s">
        <v>32049</v>
      </c>
      <c r="C19018" s="7" t="s">
        <v>32050</v>
      </c>
      <c r="I19018" s="64"/>
      <c r="J19018" s="65"/>
      <c r="K19018" s="10"/>
      <c r="L19018" s="21">
        <v>19356.983908045979</v>
      </c>
      <c r="M19018" s="68"/>
      <c r="N19018" s="4"/>
    </row>
    <row r="19019" spans="2:14">
      <c r="B19019" s="59" t="s">
        <v>32051</v>
      </c>
      <c r="C19019" s="7" t="s">
        <v>32052</v>
      </c>
      <c r="I19019" s="64"/>
      <c r="J19019" s="65"/>
      <c r="K19019" s="10"/>
      <c r="L19019" s="21">
        <v>19356.983908045979</v>
      </c>
      <c r="M19019" s="68"/>
      <c r="N19019" s="4"/>
    </row>
    <row r="19020" spans="2:14">
      <c r="B19020" s="59" t="s">
        <v>32053</v>
      </c>
      <c r="C19020" s="7" t="s">
        <v>32054</v>
      </c>
      <c r="I19020" s="64"/>
      <c r="J19020" s="65"/>
      <c r="K19020" s="10"/>
      <c r="L19020" s="21">
        <v>19356.983908045979</v>
      </c>
      <c r="M19020" s="68"/>
      <c r="N19020" s="4"/>
    </row>
    <row r="19021" spans="2:14">
      <c r="B19021" s="59" t="s">
        <v>32055</v>
      </c>
      <c r="C19021" s="7" t="s">
        <v>32055</v>
      </c>
      <c r="I19021" s="64"/>
      <c r="J19021" s="65"/>
      <c r="K19021" s="10"/>
      <c r="L19021" s="21">
        <v>12139.220114942527</v>
      </c>
      <c r="M19021" s="68"/>
      <c r="N19021" s="4"/>
    </row>
    <row r="19022" spans="2:14">
      <c r="B19022" s="59" t="s">
        <v>38524</v>
      </c>
      <c r="C19022" s="7" t="s">
        <v>40707</v>
      </c>
      <c r="I19022" s="64"/>
      <c r="J19022" s="65"/>
      <c r="K19022" s="10"/>
      <c r="L19022" s="21">
        <v>26677.256896551728</v>
      </c>
      <c r="M19022" s="68"/>
      <c r="N19022" s="4"/>
    </row>
    <row r="19023" spans="2:14">
      <c r="B19023" s="59" t="s">
        <v>32056</v>
      </c>
      <c r="C19023" s="7" t="s">
        <v>32057</v>
      </c>
      <c r="I19023" s="64"/>
      <c r="J19023" s="65"/>
      <c r="K19023" s="10"/>
      <c r="L19023" s="21">
        <v>32764.882183908048</v>
      </c>
      <c r="M19023" s="68"/>
      <c r="N19023" s="4"/>
    </row>
    <row r="19024" spans="2:14">
      <c r="B19024" s="59" t="s">
        <v>32058</v>
      </c>
      <c r="C19024" s="7" t="s">
        <v>32057</v>
      </c>
      <c r="I19024" s="64"/>
      <c r="J19024" s="65"/>
      <c r="K19024" s="10"/>
      <c r="L19024" s="21">
        <v>34490.284482758623</v>
      </c>
      <c r="M19024" s="68"/>
      <c r="N19024" s="4"/>
    </row>
    <row r="19025" spans="2:14">
      <c r="B19025" s="59" t="s">
        <v>32059</v>
      </c>
      <c r="C19025" s="7" t="s">
        <v>32060</v>
      </c>
      <c r="I19025" s="64"/>
      <c r="J19025" s="65"/>
      <c r="K19025" s="10"/>
      <c r="L19025" s="21">
        <v>41390.878735632185</v>
      </c>
      <c r="M19025" s="68"/>
      <c r="N19025" s="4"/>
    </row>
    <row r="19026" spans="2:14">
      <c r="B19026" s="59" t="s">
        <v>32061</v>
      </c>
      <c r="C19026" s="7" t="s">
        <v>32062</v>
      </c>
      <c r="I19026" s="64"/>
      <c r="J19026" s="65"/>
      <c r="K19026" s="10"/>
      <c r="L19026" s="21">
        <v>23227.974712643678</v>
      </c>
      <c r="M19026" s="68"/>
      <c r="N19026" s="4"/>
    </row>
    <row r="19027" spans="2:14">
      <c r="B19027" s="59" t="s">
        <v>32063</v>
      </c>
      <c r="C19027" s="7" t="s">
        <v>32064</v>
      </c>
      <c r="I19027" s="64"/>
      <c r="J19027" s="65"/>
      <c r="K19027" s="10"/>
      <c r="L19027" s="21">
        <v>23227.974712643678</v>
      </c>
      <c r="M19027" s="68"/>
      <c r="N19027" s="4"/>
    </row>
    <row r="19028" spans="2:14">
      <c r="B19028" s="59" t="s">
        <v>32065</v>
      </c>
      <c r="C19028" s="7" t="s">
        <v>32066</v>
      </c>
      <c r="I19028" s="64"/>
      <c r="J19028" s="65"/>
      <c r="K19028" s="10"/>
      <c r="L19028" s="21">
        <v>23227.974712643678</v>
      </c>
      <c r="M19028" s="68"/>
      <c r="N19028" s="4"/>
    </row>
    <row r="19029" spans="2:14">
      <c r="B19029" s="59" t="s">
        <v>32067</v>
      </c>
      <c r="C19029" s="7" t="s">
        <v>32068</v>
      </c>
      <c r="I19029" s="64"/>
      <c r="J19029" s="65"/>
      <c r="K19029" s="10"/>
      <c r="L19029" s="21">
        <v>23227.974712643678</v>
      </c>
      <c r="M19029" s="68"/>
      <c r="N19029" s="4"/>
    </row>
    <row r="19030" spans="2:14">
      <c r="B19030" s="59" t="s">
        <v>32069</v>
      </c>
      <c r="C19030" s="7" t="s">
        <v>32069</v>
      </c>
      <c r="I19030" s="64"/>
      <c r="J19030" s="65"/>
      <c r="K19030" s="10"/>
      <c r="L19030" s="21">
        <v>12899.412068965517</v>
      </c>
      <c r="M19030" s="68"/>
      <c r="N19030" s="4"/>
    </row>
    <row r="19031" spans="2:14">
      <c r="B19031" s="59" t="s">
        <v>32070</v>
      </c>
      <c r="C19031" s="7" t="s">
        <v>32071</v>
      </c>
      <c r="I19031" s="64"/>
      <c r="J19031" s="65"/>
      <c r="K19031" s="10"/>
      <c r="L19031" s="21">
        <v>4414.4925287356318</v>
      </c>
      <c r="M19031" s="68"/>
      <c r="N19031" s="4"/>
    </row>
    <row r="19032" spans="2:14">
      <c r="B19032" s="59" t="s">
        <v>32072</v>
      </c>
      <c r="C19032" s="7" t="s">
        <v>32072</v>
      </c>
      <c r="I19032" s="64"/>
      <c r="J19032" s="65"/>
      <c r="K19032" s="10"/>
      <c r="L19032" s="21">
        <v>4629.1528735632182</v>
      </c>
      <c r="M19032" s="68"/>
      <c r="N19032" s="4"/>
    </row>
    <row r="19033" spans="2:14">
      <c r="B19033" s="59" t="s">
        <v>32073</v>
      </c>
      <c r="C19033" s="7" t="s">
        <v>32074</v>
      </c>
      <c r="I19033" s="64"/>
      <c r="J19033" s="65"/>
      <c r="K19033" s="10"/>
      <c r="L19033" s="21">
        <v>5202.5954022988508</v>
      </c>
      <c r="M19033" s="68"/>
      <c r="N19033" s="4"/>
    </row>
    <row r="19034" spans="2:14">
      <c r="B19034" s="59" t="s">
        <v>32075</v>
      </c>
      <c r="C19034" s="7" t="s">
        <v>32076</v>
      </c>
      <c r="I19034" s="64"/>
      <c r="J19034" s="65"/>
      <c r="K19034" s="10"/>
      <c r="L19034" s="21">
        <v>45988.060919540228</v>
      </c>
      <c r="M19034" s="68"/>
      <c r="N19034" s="4"/>
    </row>
    <row r="19035" spans="2:14">
      <c r="B19035" s="59" t="s">
        <v>32077</v>
      </c>
      <c r="C19035" s="7" t="s">
        <v>32078</v>
      </c>
      <c r="I19035" s="64"/>
      <c r="J19035" s="65"/>
      <c r="K19035" s="10"/>
      <c r="L19035" s="21">
        <v>26037.335632183909</v>
      </c>
      <c r="M19035" s="68"/>
      <c r="N19035" s="4"/>
    </row>
    <row r="19036" spans="2:14">
      <c r="B19036" s="59" t="s">
        <v>32079</v>
      </c>
      <c r="C19036" s="7" t="s">
        <v>32080</v>
      </c>
      <c r="I19036" s="64"/>
      <c r="J19036" s="65"/>
      <c r="K19036" s="10"/>
      <c r="L19036" s="21">
        <v>27308.043678160921</v>
      </c>
      <c r="M19036" s="68"/>
      <c r="N19036" s="4"/>
    </row>
    <row r="19037" spans="2:14">
      <c r="B19037" s="59" t="s">
        <v>32081</v>
      </c>
      <c r="C19037" s="7" t="s">
        <v>32082</v>
      </c>
      <c r="I19037" s="64"/>
      <c r="J19037" s="65"/>
      <c r="K19037" s="10"/>
      <c r="L19037" s="21">
        <v>27308.043678160921</v>
      </c>
      <c r="M19037" s="68"/>
      <c r="N19037" s="4"/>
    </row>
    <row r="19038" spans="2:14">
      <c r="B19038" s="59" t="s">
        <v>32083</v>
      </c>
      <c r="C19038" s="7" t="s">
        <v>32084</v>
      </c>
      <c r="I19038" s="64"/>
      <c r="J19038" s="65"/>
      <c r="K19038" s="10"/>
      <c r="L19038" s="21">
        <v>27308.043678160921</v>
      </c>
      <c r="M19038" s="68"/>
      <c r="N19038" s="4"/>
    </row>
    <row r="19039" spans="2:14">
      <c r="B19039" s="59" t="s">
        <v>32085</v>
      </c>
      <c r="C19039" s="7" t="s">
        <v>32085</v>
      </c>
      <c r="I19039" s="64"/>
      <c r="J19039" s="65"/>
      <c r="K19039" s="10"/>
      <c r="L19039" s="21">
        <v>17024.645977011496</v>
      </c>
      <c r="M19039" s="68"/>
      <c r="N19039" s="4"/>
    </row>
    <row r="19040" spans="2:14">
      <c r="B19040" s="59" t="s">
        <v>32086</v>
      </c>
      <c r="C19040" s="7" t="s">
        <v>32087</v>
      </c>
      <c r="I19040" s="64"/>
      <c r="J19040" s="65"/>
      <c r="K19040" s="10"/>
      <c r="L19040" s="21">
        <v>42377.910344827586</v>
      </c>
      <c r="M19040" s="68"/>
      <c r="N19040" s="4"/>
    </row>
    <row r="19041" spans="2:14">
      <c r="B19041" s="59" t="s">
        <v>32088</v>
      </c>
      <c r="C19041" s="7" t="s">
        <v>32087</v>
      </c>
      <c r="I19041" s="64"/>
      <c r="J19041" s="65"/>
      <c r="K19041" s="10"/>
      <c r="L19041" s="21">
        <v>44609.261494252874</v>
      </c>
      <c r="M19041" s="68"/>
      <c r="N19041" s="4"/>
    </row>
    <row r="19042" spans="2:14">
      <c r="B19042" s="59" t="s">
        <v>32089</v>
      </c>
      <c r="C19042" s="7" t="s">
        <v>32090</v>
      </c>
      <c r="I19042" s="64"/>
      <c r="J19042" s="65"/>
      <c r="K19042" s="10"/>
      <c r="L19042" s="21">
        <v>51507.825862068967</v>
      </c>
      <c r="M19042" s="68"/>
      <c r="N19042" s="4"/>
    </row>
    <row r="19043" spans="2:14">
      <c r="B19043" s="59" t="s">
        <v>32091</v>
      </c>
      <c r="C19043" s="7" t="s">
        <v>32092</v>
      </c>
      <c r="I19043" s="64"/>
      <c r="J19043" s="65"/>
      <c r="K19043" s="10"/>
      <c r="L19043" s="21">
        <v>32769.449425287356</v>
      </c>
      <c r="M19043" s="68"/>
      <c r="N19043" s="4"/>
    </row>
    <row r="19044" spans="2:14">
      <c r="B19044" s="59" t="s">
        <v>32093</v>
      </c>
      <c r="C19044" s="7" t="s">
        <v>32094</v>
      </c>
      <c r="I19044" s="64"/>
      <c r="J19044" s="65"/>
      <c r="K19044" s="10"/>
      <c r="L19044" s="21">
        <v>32769.449425287356</v>
      </c>
      <c r="M19044" s="68"/>
      <c r="N19044" s="4"/>
    </row>
    <row r="19045" spans="2:14">
      <c r="B19045" s="59" t="s">
        <v>32095</v>
      </c>
      <c r="C19045" s="7" t="s">
        <v>32096</v>
      </c>
      <c r="I19045" s="64"/>
      <c r="J19045" s="65"/>
      <c r="K19045" s="10"/>
      <c r="L19045" s="21">
        <v>32769.449425287356</v>
      </c>
      <c r="M19045" s="68"/>
      <c r="N19045" s="4"/>
    </row>
    <row r="19046" spans="2:14">
      <c r="B19046" s="59" t="s">
        <v>32097</v>
      </c>
      <c r="C19046" s="7" t="s">
        <v>32098</v>
      </c>
      <c r="I19046" s="64"/>
      <c r="J19046" s="65"/>
      <c r="K19046" s="10"/>
      <c r="L19046" s="21">
        <v>32769.449425287356</v>
      </c>
      <c r="M19046" s="68"/>
      <c r="N19046" s="4"/>
    </row>
    <row r="19047" spans="2:14">
      <c r="B19047" s="59" t="s">
        <v>32099</v>
      </c>
      <c r="C19047" s="7" t="s">
        <v>32099</v>
      </c>
      <c r="I19047" s="64"/>
      <c r="J19047" s="65"/>
      <c r="K19047" s="10"/>
      <c r="L19047" s="21">
        <v>19328.058045977014</v>
      </c>
      <c r="M19047" s="68"/>
      <c r="N19047" s="4"/>
    </row>
    <row r="19048" spans="2:14">
      <c r="B19048" s="59" t="s">
        <v>32100</v>
      </c>
      <c r="C19048" s="7" t="s">
        <v>32101</v>
      </c>
      <c r="I19048" s="64"/>
      <c r="J19048" s="65"/>
      <c r="K19048" s="10"/>
      <c r="L19048" s="21">
        <v>4713.9005747126439</v>
      </c>
      <c r="M19048" s="68"/>
      <c r="N19048" s="4"/>
    </row>
    <row r="19049" spans="2:14">
      <c r="B19049" s="59" t="s">
        <v>32102</v>
      </c>
      <c r="C19049" s="7" t="s">
        <v>32102</v>
      </c>
      <c r="I19049" s="64"/>
      <c r="J19049" s="65"/>
      <c r="K19049" s="10"/>
      <c r="L19049" s="21">
        <v>4941.7551724137929</v>
      </c>
      <c r="M19049" s="68"/>
      <c r="N19049" s="4"/>
    </row>
    <row r="19050" spans="2:14">
      <c r="B19050" s="59" t="s">
        <v>32103</v>
      </c>
      <c r="C19050" s="7" t="s">
        <v>32104</v>
      </c>
      <c r="I19050" s="64"/>
      <c r="J19050" s="65"/>
      <c r="K19050" s="10"/>
      <c r="L19050" s="21">
        <v>5459.3758620689659</v>
      </c>
      <c r="M19050" s="68"/>
      <c r="N19050" s="4"/>
    </row>
    <row r="19051" spans="2:14">
      <c r="B19051" s="59" t="s">
        <v>32105</v>
      </c>
      <c r="C19051" s="7" t="s">
        <v>32106</v>
      </c>
      <c r="I19051" s="64"/>
      <c r="J19051" s="65"/>
      <c r="K19051" s="10"/>
      <c r="L19051" s="21">
        <v>50092.995977011495</v>
      </c>
      <c r="M19051" s="68"/>
      <c r="N19051" s="4"/>
    </row>
    <row r="19052" spans="2:14">
      <c r="B19052" s="59" t="s">
        <v>32107</v>
      </c>
      <c r="C19052" s="7" t="s">
        <v>32108</v>
      </c>
      <c r="I19052" s="64"/>
      <c r="J19052" s="65"/>
      <c r="K19052" s="10"/>
      <c r="L19052" s="21">
        <v>28380.837931034486</v>
      </c>
      <c r="M19052" s="68"/>
      <c r="N19052" s="4"/>
    </row>
    <row r="19053" spans="2:14">
      <c r="B19053" s="59" t="s">
        <v>32109</v>
      </c>
      <c r="C19053" s="7" t="s">
        <v>32110</v>
      </c>
      <c r="I19053" s="64"/>
      <c r="J19053" s="65"/>
      <c r="K19053" s="10"/>
      <c r="L19053" s="21">
        <v>28277.821264367816</v>
      </c>
      <c r="M19053" s="68"/>
      <c r="N19053" s="4"/>
    </row>
    <row r="19054" spans="2:14">
      <c r="B19054" s="59" t="s">
        <v>32111</v>
      </c>
      <c r="C19054" s="7" t="s">
        <v>32112</v>
      </c>
      <c r="I19054" s="64"/>
      <c r="J19054" s="65"/>
      <c r="K19054" s="10"/>
      <c r="L19054" s="21">
        <v>28277.821264367816</v>
      </c>
      <c r="M19054" s="68"/>
      <c r="N19054" s="4"/>
    </row>
    <row r="19055" spans="2:14">
      <c r="B19055" s="59" t="s">
        <v>32113</v>
      </c>
      <c r="C19055" s="7" t="s">
        <v>32114</v>
      </c>
      <c r="I19055" s="64"/>
      <c r="J19055" s="65"/>
      <c r="K19055" s="10"/>
      <c r="L19055" s="21">
        <v>28277.821264367816</v>
      </c>
      <c r="M19055" s="68"/>
      <c r="N19055" s="4"/>
    </row>
    <row r="19056" spans="2:14">
      <c r="B19056" s="59" t="s">
        <v>32115</v>
      </c>
      <c r="C19056" s="7" t="s">
        <v>32115</v>
      </c>
      <c r="I19056" s="64"/>
      <c r="J19056" s="65"/>
      <c r="K19056" s="10"/>
      <c r="L19056" s="21">
        <v>18880.468390804599</v>
      </c>
      <c r="M19056" s="68"/>
      <c r="N19056" s="4"/>
    </row>
    <row r="19057" spans="2:14">
      <c r="B19057" s="59" t="s">
        <v>32116</v>
      </c>
      <c r="C19057" s="7" t="s">
        <v>32117</v>
      </c>
      <c r="I19057" s="64"/>
      <c r="J19057" s="65"/>
      <c r="K19057" s="10"/>
      <c r="L19057" s="21">
        <v>46746.222988505746</v>
      </c>
      <c r="M19057" s="68"/>
      <c r="N19057" s="4"/>
    </row>
    <row r="19058" spans="2:14">
      <c r="B19058" s="59" t="s">
        <v>32118</v>
      </c>
      <c r="C19058" s="7" t="s">
        <v>32117</v>
      </c>
      <c r="I19058" s="64"/>
      <c r="J19058" s="65"/>
      <c r="K19058" s="10"/>
      <c r="L19058" s="21">
        <v>49208.981034482764</v>
      </c>
      <c r="M19058" s="68"/>
      <c r="N19058" s="4"/>
    </row>
    <row r="19059" spans="2:14">
      <c r="B19059" s="59" t="s">
        <v>32119</v>
      </c>
      <c r="C19059" s="7" t="s">
        <v>32120</v>
      </c>
      <c r="I19059" s="64"/>
      <c r="J19059" s="65"/>
      <c r="K19059" s="10"/>
      <c r="L19059" s="21">
        <v>56105.008045977018</v>
      </c>
      <c r="M19059" s="68"/>
      <c r="N19059" s="4"/>
    </row>
    <row r="19060" spans="2:14">
      <c r="B19060" s="59" t="s">
        <v>32121</v>
      </c>
      <c r="C19060" s="7" t="s">
        <v>32122</v>
      </c>
      <c r="I19060" s="64"/>
      <c r="J19060" s="65"/>
      <c r="K19060" s="10"/>
      <c r="L19060" s="21">
        <v>33932.066091954024</v>
      </c>
      <c r="M19060" s="68"/>
      <c r="N19060" s="4"/>
    </row>
    <row r="19061" spans="2:14">
      <c r="B19061" s="59" t="s">
        <v>32123</v>
      </c>
      <c r="C19061" s="7" t="s">
        <v>32124</v>
      </c>
      <c r="I19061" s="64"/>
      <c r="J19061" s="65"/>
      <c r="K19061" s="10"/>
      <c r="L19061" s="21">
        <v>33932.066091954024</v>
      </c>
      <c r="M19061" s="68"/>
      <c r="N19061" s="4"/>
    </row>
    <row r="19062" spans="2:14">
      <c r="B19062" s="59" t="s">
        <v>32125</v>
      </c>
      <c r="C19062" s="7" t="s">
        <v>32126</v>
      </c>
      <c r="I19062" s="64"/>
      <c r="J19062" s="65"/>
      <c r="K19062" s="10"/>
      <c r="L19062" s="21">
        <v>33932.066091954024</v>
      </c>
      <c r="M19062" s="68"/>
      <c r="N19062" s="4"/>
    </row>
    <row r="19063" spans="2:14">
      <c r="B19063" s="59" t="s">
        <v>32127</v>
      </c>
      <c r="C19063" s="7" t="s">
        <v>32128</v>
      </c>
      <c r="I19063" s="64"/>
      <c r="J19063" s="65"/>
      <c r="K19063" s="10"/>
      <c r="L19063" s="21">
        <v>33932.066091954024</v>
      </c>
      <c r="M19063" s="68"/>
      <c r="N19063" s="4"/>
    </row>
    <row r="19064" spans="2:14">
      <c r="B19064" s="59" t="s">
        <v>32129</v>
      </c>
      <c r="C19064" s="7" t="s">
        <v>32129</v>
      </c>
      <c r="I19064" s="64"/>
      <c r="J19064" s="65"/>
      <c r="K19064" s="10"/>
      <c r="L19064" s="21">
        <v>22537.813793103451</v>
      </c>
      <c r="M19064" s="68"/>
      <c r="N19064" s="4"/>
    </row>
    <row r="19065" spans="2:14">
      <c r="B19065" s="59" t="s">
        <v>32130</v>
      </c>
      <c r="C19065" s="7" t="s">
        <v>32131</v>
      </c>
      <c r="I19065" s="64"/>
      <c r="J19065" s="65"/>
      <c r="K19065" s="10"/>
      <c r="L19065" s="21">
        <v>5140.1764367816086</v>
      </c>
      <c r="M19065" s="68"/>
      <c r="N19065" s="4"/>
    </row>
    <row r="19066" spans="2:14">
      <c r="B19066" s="59" t="s">
        <v>32132</v>
      </c>
      <c r="C19066" s="7" t="s">
        <v>32132</v>
      </c>
      <c r="I19066" s="64"/>
      <c r="J19066" s="65"/>
      <c r="K19066" s="10"/>
      <c r="L19066" s="21">
        <v>5389.3448275862074</v>
      </c>
      <c r="M19066" s="68"/>
      <c r="N19066" s="4"/>
    </row>
    <row r="19067" spans="2:14">
      <c r="B19067" s="59" t="s">
        <v>32133</v>
      </c>
      <c r="C19067" s="7" t="s">
        <v>32134</v>
      </c>
      <c r="I19067" s="64"/>
      <c r="J19067" s="65"/>
      <c r="K19067" s="10"/>
      <c r="L19067" s="21">
        <v>6331.7189655172415</v>
      </c>
      <c r="M19067" s="68"/>
      <c r="N19067" s="4"/>
    </row>
    <row r="19068" spans="2:14">
      <c r="B19068" s="59" t="s">
        <v>38525</v>
      </c>
      <c r="C19068" s="7" t="s">
        <v>40708</v>
      </c>
      <c r="I19068" s="64"/>
      <c r="J19068" s="65"/>
      <c r="K19068" s="10"/>
      <c r="L19068" s="21">
        <v>2694.6724137931037</v>
      </c>
      <c r="M19068" s="68"/>
      <c r="N19068" s="4"/>
    </row>
    <row r="19069" spans="2:14">
      <c r="B19069" s="59" t="s">
        <v>38525</v>
      </c>
      <c r="C19069" s="7" t="s">
        <v>40708</v>
      </c>
      <c r="I19069" s="64"/>
      <c r="J19069" s="65"/>
      <c r="K19069" s="10"/>
      <c r="L19069" s="21">
        <v>2694.6724137931037</v>
      </c>
      <c r="M19069" s="68"/>
      <c r="N19069" s="4"/>
    </row>
    <row r="19070" spans="2:14">
      <c r="B19070" s="59" t="s">
        <v>38525</v>
      </c>
      <c r="C19070" s="7" t="s">
        <v>40708</v>
      </c>
      <c r="I19070" s="64"/>
      <c r="J19070" s="65"/>
      <c r="K19070" s="10"/>
      <c r="L19070" s="21">
        <v>2694.6724137931037</v>
      </c>
      <c r="M19070" s="68"/>
      <c r="N19070" s="4"/>
    </row>
    <row r="19071" spans="2:14">
      <c r="B19071" s="59" t="s">
        <v>38525</v>
      </c>
      <c r="C19071" s="7" t="s">
        <v>40708</v>
      </c>
      <c r="I19071" s="64"/>
      <c r="J19071" s="65"/>
      <c r="K19071" s="10"/>
      <c r="L19071" s="21">
        <v>2694.6724137931037</v>
      </c>
      <c r="M19071" s="68"/>
      <c r="N19071" s="4"/>
    </row>
    <row r="19072" spans="2:14">
      <c r="B19072" s="59" t="s">
        <v>38526</v>
      </c>
      <c r="C19072" s="7" t="s">
        <v>40709</v>
      </c>
      <c r="I19072" s="64"/>
      <c r="J19072" s="65"/>
      <c r="K19072" s="10"/>
      <c r="L19072" s="21">
        <v>2694.6724137931037</v>
      </c>
      <c r="M19072" s="68"/>
      <c r="N19072" s="4"/>
    </row>
    <row r="19073" spans="2:14">
      <c r="B19073" s="59" t="s">
        <v>38527</v>
      </c>
      <c r="C19073" s="7" t="s">
        <v>40710</v>
      </c>
      <c r="I19073" s="64"/>
      <c r="J19073" s="65"/>
      <c r="K19073" s="10"/>
      <c r="L19073" s="21">
        <v>2694.6724137931037</v>
      </c>
      <c r="M19073" s="68"/>
      <c r="N19073" s="4"/>
    </row>
    <row r="19074" spans="2:14">
      <c r="B19074" s="59" t="s">
        <v>38527</v>
      </c>
      <c r="C19074" s="7" t="s">
        <v>40710</v>
      </c>
      <c r="I19074" s="64"/>
      <c r="J19074" s="65"/>
      <c r="K19074" s="10"/>
      <c r="L19074" s="21">
        <v>2694.6724137931037</v>
      </c>
      <c r="M19074" s="68"/>
      <c r="N19074" s="4"/>
    </row>
    <row r="19075" spans="2:14">
      <c r="B19075" s="59" t="s">
        <v>38527</v>
      </c>
      <c r="C19075" s="7" t="s">
        <v>40710</v>
      </c>
      <c r="I19075" s="64"/>
      <c r="J19075" s="65"/>
      <c r="K19075" s="10"/>
      <c r="L19075" s="21">
        <v>2694.6724137931037</v>
      </c>
      <c r="M19075" s="68"/>
      <c r="N19075" s="4"/>
    </row>
    <row r="19076" spans="2:14">
      <c r="B19076" s="59" t="s">
        <v>38527</v>
      </c>
      <c r="C19076" s="7" t="s">
        <v>40710</v>
      </c>
      <c r="I19076" s="64"/>
      <c r="J19076" s="65"/>
      <c r="K19076" s="10"/>
      <c r="L19076" s="21">
        <v>2694.6724137931037</v>
      </c>
      <c r="M19076" s="68"/>
      <c r="N19076" s="4"/>
    </row>
    <row r="19077" spans="2:14">
      <c r="B19077" s="59" t="s">
        <v>32135</v>
      </c>
      <c r="C19077" s="7" t="s">
        <v>32136</v>
      </c>
      <c r="I19077" s="64"/>
      <c r="J19077" s="65"/>
      <c r="K19077" s="10"/>
      <c r="L19077" s="21">
        <v>3625.882183908046</v>
      </c>
      <c r="M19077" s="68"/>
      <c r="N19077" s="4"/>
    </row>
    <row r="19078" spans="2:14">
      <c r="B19078" s="59" t="s">
        <v>32137</v>
      </c>
      <c r="C19078" s="7" t="s">
        <v>32138</v>
      </c>
      <c r="I19078" s="64"/>
      <c r="J19078" s="65"/>
      <c r="K19078" s="10"/>
      <c r="L19078" s="21">
        <v>3936.4545977011499</v>
      </c>
      <c r="M19078" s="68"/>
      <c r="N19078" s="4"/>
    </row>
    <row r="19079" spans="2:14">
      <c r="B19079" s="59" t="s">
        <v>32139</v>
      </c>
      <c r="C19079" s="7" t="s">
        <v>32140</v>
      </c>
      <c r="I19079" s="64"/>
      <c r="J19079" s="65"/>
      <c r="K19079" s="10"/>
      <c r="L19079" s="21">
        <v>3936.4545977011499</v>
      </c>
      <c r="M19079" s="68"/>
      <c r="N19079" s="4"/>
    </row>
    <row r="19080" spans="2:14">
      <c r="B19080" s="59" t="s">
        <v>32141</v>
      </c>
      <c r="C19080" s="7" t="s">
        <v>32142</v>
      </c>
      <c r="I19080" s="64"/>
      <c r="J19080" s="65"/>
      <c r="K19080" s="10"/>
      <c r="L19080" s="21">
        <v>4429.209195402299</v>
      </c>
      <c r="M19080" s="68"/>
      <c r="N19080" s="4"/>
    </row>
    <row r="19081" spans="2:14">
      <c r="B19081" s="59" t="s">
        <v>32143</v>
      </c>
      <c r="C19081" s="7" t="s">
        <v>32142</v>
      </c>
      <c r="I19081" s="64"/>
      <c r="J19081" s="65"/>
      <c r="K19081" s="10"/>
      <c r="L19081" s="21">
        <v>4498.7327586206893</v>
      </c>
      <c r="M19081" s="68"/>
      <c r="N19081" s="4"/>
    </row>
    <row r="19082" spans="2:14">
      <c r="B19082" s="59" t="s">
        <v>32144</v>
      </c>
      <c r="C19082" s="7" t="s">
        <v>32142</v>
      </c>
      <c r="I19082" s="64"/>
      <c r="J19082" s="65"/>
      <c r="K19082" s="10"/>
      <c r="L19082" s="21">
        <v>4152.1298850574713</v>
      </c>
      <c r="M19082" s="68"/>
      <c r="N19082" s="4"/>
    </row>
    <row r="19083" spans="2:14">
      <c r="B19083" s="59" t="s">
        <v>32145</v>
      </c>
      <c r="C19083" s="7" t="s">
        <v>32146</v>
      </c>
      <c r="I19083" s="64"/>
      <c r="J19083" s="65"/>
      <c r="K19083" s="10"/>
      <c r="L19083" s="21">
        <v>5387.3149425287356</v>
      </c>
      <c r="M19083" s="68"/>
      <c r="N19083" s="4"/>
    </row>
    <row r="19084" spans="2:14">
      <c r="B19084" s="59" t="s">
        <v>32147</v>
      </c>
      <c r="C19084" s="7" t="s">
        <v>32146</v>
      </c>
      <c r="I19084" s="64"/>
      <c r="J19084" s="65"/>
      <c r="K19084" s="10"/>
      <c r="L19084" s="21">
        <v>5265.5218390804594</v>
      </c>
      <c r="M19084" s="68"/>
      <c r="N19084" s="4"/>
    </row>
    <row r="19085" spans="2:14">
      <c r="B19085" s="59" t="s">
        <v>32148</v>
      </c>
      <c r="C19085" s="7" t="s">
        <v>32146</v>
      </c>
      <c r="I19085" s="64"/>
      <c r="J19085" s="65"/>
      <c r="K19085" s="10"/>
      <c r="L19085" s="21">
        <v>5346.7172413793105</v>
      </c>
      <c r="M19085" s="68"/>
      <c r="N19085" s="4"/>
    </row>
    <row r="19086" spans="2:14">
      <c r="B19086" s="59" t="s">
        <v>32149</v>
      </c>
      <c r="C19086" s="7" t="s">
        <v>32150</v>
      </c>
      <c r="I19086" s="64"/>
      <c r="J19086" s="65"/>
      <c r="K19086" s="10"/>
      <c r="L19086" s="21">
        <v>3673.0770114942529</v>
      </c>
      <c r="M19086" s="68"/>
      <c r="N19086" s="4"/>
    </row>
    <row r="19087" spans="2:14">
      <c r="B19087" s="59" t="s">
        <v>32151</v>
      </c>
      <c r="C19087" s="7" t="s">
        <v>32152</v>
      </c>
      <c r="I19087" s="64"/>
      <c r="J19087" s="65"/>
      <c r="K19087" s="10"/>
      <c r="L19087" s="21">
        <v>4139.4431034482759</v>
      </c>
      <c r="M19087" s="68"/>
      <c r="N19087" s="4"/>
    </row>
    <row r="19088" spans="2:14">
      <c r="B19088" s="59" t="s">
        <v>32153</v>
      </c>
      <c r="C19088" s="7" t="s">
        <v>32154</v>
      </c>
      <c r="I19088" s="64"/>
      <c r="J19088" s="65"/>
      <c r="K19088" s="10"/>
      <c r="L19088" s="21">
        <v>3936.4545977011499</v>
      </c>
      <c r="M19088" s="68"/>
      <c r="N19088" s="4"/>
    </row>
    <row r="19089" spans="2:14">
      <c r="B19089" s="59" t="s">
        <v>32155</v>
      </c>
      <c r="C19089" s="7" t="s">
        <v>32156</v>
      </c>
      <c r="I19089" s="64"/>
      <c r="J19089" s="65"/>
      <c r="K19089" s="10"/>
      <c r="L19089" s="21">
        <v>4120.666666666667</v>
      </c>
      <c r="M19089" s="68"/>
      <c r="N19089" s="4"/>
    </row>
    <row r="19090" spans="2:14">
      <c r="B19090" s="59" t="s">
        <v>32157</v>
      </c>
      <c r="C19090" s="7" t="s">
        <v>32156</v>
      </c>
      <c r="I19090" s="64"/>
      <c r="J19090" s="65"/>
      <c r="K19090" s="10"/>
      <c r="L19090" s="21">
        <v>3979.0821839080459</v>
      </c>
      <c r="M19090" s="68"/>
      <c r="N19090" s="4"/>
    </row>
    <row r="19091" spans="2:14">
      <c r="B19091" s="59" t="s">
        <v>32158</v>
      </c>
      <c r="C19091" s="7" t="s">
        <v>32156</v>
      </c>
      <c r="I19091" s="64"/>
      <c r="J19091" s="65"/>
      <c r="K19091" s="10"/>
      <c r="L19091" s="21">
        <v>3972.4850574712641</v>
      </c>
      <c r="M19091" s="68"/>
      <c r="N19091" s="4"/>
    </row>
    <row r="19092" spans="2:14">
      <c r="B19092" s="59" t="s">
        <v>32159</v>
      </c>
      <c r="C19092" s="7" t="s">
        <v>32160</v>
      </c>
      <c r="I19092" s="64"/>
      <c r="J19092" s="65"/>
      <c r="K19092" s="10"/>
      <c r="L19092" s="21">
        <v>5684.1856321839077</v>
      </c>
      <c r="M19092" s="68"/>
      <c r="N19092" s="4"/>
    </row>
    <row r="19093" spans="2:14">
      <c r="B19093" s="59" t="s">
        <v>32161</v>
      </c>
      <c r="C19093" s="7" t="s">
        <v>32160</v>
      </c>
      <c r="I19093" s="64"/>
      <c r="J19093" s="65"/>
      <c r="K19093" s="10"/>
      <c r="L19093" s="21">
        <v>5976.4890804597708</v>
      </c>
      <c r="M19093" s="68"/>
      <c r="N19093" s="4"/>
    </row>
    <row r="19094" spans="2:14">
      <c r="B19094" s="59" t="s">
        <v>32162</v>
      </c>
      <c r="C19094" s="7" t="s">
        <v>32160</v>
      </c>
      <c r="I19094" s="64"/>
      <c r="J19094" s="65"/>
      <c r="K19094" s="10"/>
      <c r="L19094" s="21">
        <v>4530.1959770114945</v>
      </c>
      <c r="M19094" s="68"/>
      <c r="N19094" s="4"/>
    </row>
    <row r="19095" spans="2:14">
      <c r="B19095" s="59" t="s">
        <v>38528</v>
      </c>
      <c r="C19095" s="7" t="s">
        <v>40711</v>
      </c>
      <c r="I19095" s="64"/>
      <c r="J19095" s="65"/>
      <c r="K19095" s="10"/>
      <c r="L19095" s="21">
        <v>634.33908045977012</v>
      </c>
      <c r="M19095" s="68"/>
      <c r="N19095" s="4"/>
    </row>
    <row r="19096" spans="2:14">
      <c r="B19096" s="59" t="s">
        <v>32163</v>
      </c>
      <c r="C19096" s="7" t="s">
        <v>32164</v>
      </c>
      <c r="I19096" s="64"/>
      <c r="J19096" s="65"/>
      <c r="K19096" s="10"/>
      <c r="L19096" s="21">
        <v>927.15</v>
      </c>
      <c r="M19096" s="68"/>
      <c r="N19096" s="4"/>
    </row>
    <row r="19097" spans="2:14">
      <c r="B19097" s="59" t="s">
        <v>32165</v>
      </c>
      <c r="C19097" s="7" t="s">
        <v>32166</v>
      </c>
      <c r="I19097" s="64"/>
      <c r="J19097" s="65"/>
      <c r="K19097" s="10"/>
      <c r="L19097" s="21">
        <v>694.72816091954019</v>
      </c>
      <c r="M19097" s="68"/>
      <c r="N19097" s="4"/>
    </row>
    <row r="19098" spans="2:14">
      <c r="B19098" s="59" t="s">
        <v>32167</v>
      </c>
      <c r="C19098" s="7" t="s">
        <v>32168</v>
      </c>
      <c r="I19098" s="64"/>
      <c r="J19098" s="65"/>
      <c r="K19098" s="10"/>
      <c r="L19098" s="21">
        <v>648.04080459770125</v>
      </c>
      <c r="M19098" s="68"/>
      <c r="N19098" s="4"/>
    </row>
    <row r="19099" spans="2:14">
      <c r="B19099" s="59" t="s">
        <v>32169</v>
      </c>
      <c r="C19099" s="7" t="s">
        <v>32170</v>
      </c>
      <c r="I19099" s="64"/>
      <c r="J19099" s="65"/>
      <c r="K19099" s="10"/>
      <c r="L19099" s="21">
        <v>987.53908045977016</v>
      </c>
      <c r="M19099" s="68"/>
      <c r="N19099" s="4"/>
    </row>
    <row r="19100" spans="2:14">
      <c r="B19100" s="59" t="s">
        <v>32171</v>
      </c>
      <c r="C19100" s="7" t="s">
        <v>32172</v>
      </c>
      <c r="I19100" s="64"/>
      <c r="J19100" s="65"/>
      <c r="K19100" s="10"/>
      <c r="L19100" s="21">
        <v>1374.7396551724139</v>
      </c>
      <c r="M19100" s="68"/>
      <c r="N19100" s="4"/>
    </row>
    <row r="19101" spans="2:14">
      <c r="B19101" s="59" t="s">
        <v>32173</v>
      </c>
      <c r="C19101" s="7" t="s">
        <v>32174</v>
      </c>
      <c r="I19101" s="64"/>
      <c r="J19101" s="65"/>
      <c r="K19101" s="10"/>
      <c r="L19101" s="21">
        <v>669.35459770114937</v>
      </c>
      <c r="M19101" s="68"/>
      <c r="N19101" s="4"/>
    </row>
    <row r="19102" spans="2:14">
      <c r="B19102" s="59" t="s">
        <v>32175</v>
      </c>
      <c r="C19102" s="7" t="s">
        <v>32176</v>
      </c>
      <c r="I19102" s="64"/>
      <c r="J19102" s="65"/>
      <c r="K19102" s="10"/>
      <c r="L19102" s="21">
        <v>648.04080459770125</v>
      </c>
      <c r="M19102" s="68"/>
      <c r="N19102" s="4"/>
    </row>
    <row r="19103" spans="2:14">
      <c r="B19103" s="59" t="s">
        <v>32177</v>
      </c>
      <c r="C19103" s="7" t="s">
        <v>32178</v>
      </c>
      <c r="I19103" s="64"/>
      <c r="J19103" s="65"/>
      <c r="K19103" s="10"/>
      <c r="L19103" s="21">
        <v>1045.8982758620691</v>
      </c>
      <c r="M19103" s="68"/>
      <c r="N19103" s="4"/>
    </row>
    <row r="19104" spans="2:14">
      <c r="B19104" s="59" t="s">
        <v>32179</v>
      </c>
      <c r="C19104" s="7" t="s">
        <v>32180</v>
      </c>
      <c r="I19104" s="64"/>
      <c r="J19104" s="65"/>
      <c r="K19104" s="10"/>
      <c r="L19104" s="21">
        <v>1790.866091954023</v>
      </c>
      <c r="M19104" s="68"/>
      <c r="N19104" s="4"/>
    </row>
    <row r="19105" spans="2:14">
      <c r="B19105" s="59" t="s">
        <v>32181</v>
      </c>
      <c r="C19105" s="7" t="s">
        <v>32182</v>
      </c>
      <c r="I19105" s="64"/>
      <c r="J19105" s="65"/>
      <c r="K19105" s="10"/>
      <c r="L19105" s="21">
        <v>780.49080459770119</v>
      </c>
      <c r="M19105" s="68"/>
      <c r="N19105" s="4"/>
    </row>
    <row r="19106" spans="2:14">
      <c r="B19106" s="59" t="s">
        <v>32183</v>
      </c>
      <c r="C19106" s="7" t="s">
        <v>32182</v>
      </c>
      <c r="I19106" s="64"/>
      <c r="J19106" s="65"/>
      <c r="K19106" s="10"/>
      <c r="L19106" s="21">
        <v>760.69942528735635</v>
      </c>
      <c r="M19106" s="68"/>
      <c r="N19106" s="4"/>
    </row>
    <row r="19107" spans="2:14">
      <c r="B19107" s="59" t="s">
        <v>32184</v>
      </c>
      <c r="C19107" s="7" t="s">
        <v>32182</v>
      </c>
      <c r="I19107" s="64"/>
      <c r="J19107" s="65"/>
      <c r="K19107" s="10"/>
      <c r="L19107" s="21">
        <v>623.17471264367816</v>
      </c>
      <c r="M19107" s="68"/>
      <c r="N19107" s="4"/>
    </row>
    <row r="19108" spans="2:14">
      <c r="B19108" s="59" t="s">
        <v>32185</v>
      </c>
      <c r="C19108" s="7" t="s">
        <v>32185</v>
      </c>
      <c r="I19108" s="64"/>
      <c r="J19108" s="65"/>
      <c r="K19108" s="10"/>
      <c r="L19108" s="21">
        <v>828.19310344827591</v>
      </c>
      <c r="M19108" s="68"/>
      <c r="N19108" s="4"/>
    </row>
    <row r="19109" spans="2:14">
      <c r="B19109" s="59" t="s">
        <v>32186</v>
      </c>
      <c r="C19109" s="7" t="s">
        <v>32187</v>
      </c>
      <c r="I19109" s="64"/>
      <c r="J19109" s="65"/>
      <c r="K19109" s="10"/>
      <c r="L19109" s="21">
        <v>1374.7396551724139</v>
      </c>
      <c r="M19109" s="68"/>
      <c r="N19109" s="4"/>
    </row>
    <row r="19110" spans="2:14">
      <c r="B19110" s="59" t="s">
        <v>32188</v>
      </c>
      <c r="C19110" s="7" t="s">
        <v>32189</v>
      </c>
      <c r="I19110" s="64"/>
      <c r="J19110" s="65"/>
      <c r="K19110" s="10"/>
      <c r="L19110" s="21">
        <v>1419.3971264367817</v>
      </c>
      <c r="M19110" s="68"/>
      <c r="N19110" s="4"/>
    </row>
    <row r="19111" spans="2:14">
      <c r="B19111" s="59" t="s">
        <v>32190</v>
      </c>
      <c r="C19111" s="7" t="s">
        <v>32191</v>
      </c>
      <c r="I19111" s="64"/>
      <c r="J19111" s="65"/>
      <c r="K19111" s="10"/>
      <c r="L19111" s="21">
        <v>896.19425287356319</v>
      </c>
      <c r="M19111" s="68"/>
      <c r="N19111" s="4"/>
    </row>
    <row r="19112" spans="2:14">
      <c r="B19112" s="59" t="s">
        <v>32192</v>
      </c>
      <c r="C19112" s="7" t="s">
        <v>32193</v>
      </c>
      <c r="I19112" s="64"/>
      <c r="J19112" s="65"/>
      <c r="K19112" s="10"/>
      <c r="L19112" s="21">
        <v>1178.8557471264367</v>
      </c>
      <c r="M19112" s="68"/>
      <c r="N19112" s="4"/>
    </row>
    <row r="19113" spans="2:14">
      <c r="B19113" s="59" t="s">
        <v>32194</v>
      </c>
      <c r="C19113" s="7" t="s">
        <v>32195</v>
      </c>
      <c r="I19113" s="64"/>
      <c r="J19113" s="65"/>
      <c r="K19113" s="10"/>
      <c r="L19113" s="21">
        <v>1448.8304597701151</v>
      </c>
      <c r="M19113" s="68"/>
      <c r="N19113" s="4"/>
    </row>
    <row r="19114" spans="2:14">
      <c r="B19114" s="59" t="s">
        <v>32196</v>
      </c>
      <c r="C19114" s="7" t="s">
        <v>32197</v>
      </c>
      <c r="I19114" s="64"/>
      <c r="J19114" s="65"/>
      <c r="K19114" s="10"/>
      <c r="L19114" s="21">
        <v>862.70114942528733</v>
      </c>
      <c r="M19114" s="68"/>
      <c r="N19114" s="4"/>
    </row>
    <row r="19115" spans="2:14">
      <c r="B19115" s="59" t="s">
        <v>32198</v>
      </c>
      <c r="C19115" s="7" t="s">
        <v>32199</v>
      </c>
      <c r="I19115" s="64"/>
      <c r="J19115" s="65"/>
      <c r="K19115" s="10"/>
      <c r="L19115" s="21">
        <v>1062.137356321839</v>
      </c>
      <c r="M19115" s="68"/>
      <c r="N19115" s="4"/>
    </row>
    <row r="19116" spans="2:14">
      <c r="B19116" s="59" t="s">
        <v>32200</v>
      </c>
      <c r="C19116" s="7" t="s">
        <v>32201</v>
      </c>
      <c r="I19116" s="64"/>
      <c r="J19116" s="65"/>
      <c r="K19116" s="10"/>
      <c r="L19116" s="21">
        <v>1581.2804597701149</v>
      </c>
      <c r="M19116" s="68"/>
      <c r="N19116" s="4"/>
    </row>
    <row r="19117" spans="2:14">
      <c r="B19117" s="59" t="s">
        <v>38529</v>
      </c>
      <c r="C19117" s="7" t="s">
        <v>40712</v>
      </c>
      <c r="I19117" s="64"/>
      <c r="J19117" s="65"/>
      <c r="K19117" s="10"/>
      <c r="L19117" s="21">
        <v>995.65862068965509</v>
      </c>
      <c r="M19117" s="68"/>
      <c r="N19117" s="4"/>
    </row>
    <row r="19118" spans="2:14">
      <c r="B19118" s="59" t="s">
        <v>32202</v>
      </c>
      <c r="C19118" s="7" t="s">
        <v>32203</v>
      </c>
      <c r="I19118" s="64"/>
      <c r="J19118" s="65"/>
      <c r="K19118" s="10"/>
      <c r="L19118" s="21">
        <v>940.34425287356328</v>
      </c>
      <c r="M19118" s="68"/>
      <c r="N19118" s="4"/>
    </row>
    <row r="19119" spans="2:14">
      <c r="B19119" s="59" t="s">
        <v>32204</v>
      </c>
      <c r="C19119" s="7" t="s">
        <v>32205</v>
      </c>
      <c r="I19119" s="64"/>
      <c r="J19119" s="65"/>
      <c r="K19119" s="10"/>
      <c r="L19119" s="21">
        <v>1210.3189655172414</v>
      </c>
      <c r="M19119" s="68"/>
      <c r="N19119" s="4"/>
    </row>
    <row r="19120" spans="2:14">
      <c r="B19120" s="59" t="s">
        <v>32206</v>
      </c>
      <c r="C19120" s="7" t="s">
        <v>32207</v>
      </c>
      <c r="I19120" s="64"/>
      <c r="J19120" s="65"/>
      <c r="K19120" s="10"/>
      <c r="L19120" s="21">
        <v>1401.635632183908</v>
      </c>
      <c r="M19120" s="68"/>
      <c r="N19120" s="4"/>
    </row>
    <row r="19121" spans="2:14">
      <c r="B19121" s="59" t="s">
        <v>32208</v>
      </c>
      <c r="C19121" s="7" t="s">
        <v>32209</v>
      </c>
      <c r="I19121" s="64"/>
      <c r="J19121" s="65"/>
      <c r="K19121" s="10"/>
      <c r="L19121" s="21">
        <v>905.32873563218391</v>
      </c>
      <c r="M19121" s="68"/>
      <c r="N19121" s="4"/>
    </row>
    <row r="19122" spans="2:14">
      <c r="B19122" s="59" t="s">
        <v>32210</v>
      </c>
      <c r="C19122" s="7" t="s">
        <v>32211</v>
      </c>
      <c r="I19122" s="64"/>
      <c r="J19122" s="65"/>
      <c r="K19122" s="10"/>
      <c r="L19122" s="21">
        <v>1026.106896551724</v>
      </c>
      <c r="M19122" s="68"/>
      <c r="N19122" s="4"/>
    </row>
    <row r="19123" spans="2:14">
      <c r="B19123" s="59" t="s">
        <v>32212</v>
      </c>
      <c r="C19123" s="7" t="s">
        <v>32213</v>
      </c>
      <c r="I19123" s="64"/>
      <c r="J19123" s="65"/>
      <c r="K19123" s="10"/>
      <c r="L19123" s="21">
        <v>1248.3793103448274</v>
      </c>
      <c r="M19123" s="68"/>
      <c r="N19123" s="4"/>
    </row>
    <row r="19124" spans="2:14">
      <c r="B19124" s="59" t="s">
        <v>32214</v>
      </c>
      <c r="C19124" s="7" t="s">
        <v>32215</v>
      </c>
      <c r="I19124" s="64"/>
      <c r="J19124" s="65"/>
      <c r="K19124" s="10"/>
      <c r="L19124" s="21">
        <v>1341.246551724138</v>
      </c>
      <c r="M19124" s="68"/>
      <c r="N19124" s="4"/>
    </row>
    <row r="19125" spans="2:14">
      <c r="B19125" s="59" t="s">
        <v>32216</v>
      </c>
      <c r="C19125" s="7" t="s">
        <v>32217</v>
      </c>
      <c r="I19125" s="64"/>
      <c r="J19125" s="65"/>
      <c r="K19125" s="10"/>
      <c r="L19125" s="21">
        <v>1590.4149425287358</v>
      </c>
      <c r="M19125" s="68"/>
      <c r="N19125" s="4"/>
    </row>
    <row r="19126" spans="2:14">
      <c r="B19126" s="59" t="s">
        <v>32218</v>
      </c>
      <c r="C19126" s="7" t="s">
        <v>32219</v>
      </c>
      <c r="I19126" s="64"/>
      <c r="J19126" s="65"/>
      <c r="K19126" s="10"/>
      <c r="L19126" s="21">
        <v>2377.5028735632186</v>
      </c>
      <c r="M19126" s="68"/>
      <c r="N19126" s="4"/>
    </row>
    <row r="19127" spans="2:14">
      <c r="B19127" s="59" t="s">
        <v>32220</v>
      </c>
      <c r="C19127" s="7" t="s">
        <v>32221</v>
      </c>
      <c r="I19127" s="64"/>
      <c r="J19127" s="65"/>
      <c r="K19127" s="10"/>
      <c r="L19127" s="21">
        <v>1290.4994252873564</v>
      </c>
      <c r="M19127" s="68"/>
      <c r="N19127" s="4"/>
    </row>
    <row r="19128" spans="2:14">
      <c r="B19128" s="59" t="s">
        <v>32222</v>
      </c>
      <c r="C19128" s="7" t="s">
        <v>32223</v>
      </c>
      <c r="I19128" s="64"/>
      <c r="J19128" s="65"/>
      <c r="K19128" s="10"/>
      <c r="L19128" s="21">
        <v>1604.1166666666668</v>
      </c>
      <c r="M19128" s="68"/>
      <c r="N19128" s="4"/>
    </row>
    <row r="19129" spans="2:14">
      <c r="B19129" s="59" t="s">
        <v>32224</v>
      </c>
      <c r="C19129" s="7" t="s">
        <v>32225</v>
      </c>
      <c r="I19129" s="64"/>
      <c r="J19129" s="65"/>
      <c r="K19129" s="10"/>
      <c r="L19129" s="21">
        <v>2591.1482758620691</v>
      </c>
      <c r="M19129" s="68"/>
      <c r="N19129" s="4"/>
    </row>
    <row r="19130" spans="2:14">
      <c r="B19130" s="59" t="s">
        <v>32226</v>
      </c>
      <c r="C19130" s="7" t="s">
        <v>32227</v>
      </c>
      <c r="I19130" s="64"/>
      <c r="J19130" s="65"/>
      <c r="K19130" s="10"/>
      <c r="L19130" s="21">
        <v>1633.0425287356322</v>
      </c>
      <c r="M19130" s="68"/>
      <c r="N19130" s="4"/>
    </row>
    <row r="19131" spans="2:14">
      <c r="B19131" s="59" t="s">
        <v>32229</v>
      </c>
      <c r="C19131" s="7" t="s">
        <v>32228</v>
      </c>
      <c r="I19131" s="64"/>
      <c r="J19131" s="65"/>
      <c r="K19131" s="10"/>
      <c r="L19131" s="21">
        <v>1453.3977011494251</v>
      </c>
      <c r="M19131" s="68"/>
      <c r="N19131" s="4"/>
    </row>
    <row r="19132" spans="2:14">
      <c r="B19132" s="59" t="s">
        <v>32230</v>
      </c>
      <c r="C19132" s="7" t="s">
        <v>32231</v>
      </c>
      <c r="I19132" s="64"/>
      <c r="J19132" s="65"/>
      <c r="K19132" s="10"/>
      <c r="L19132" s="21">
        <v>1359.0080459770115</v>
      </c>
      <c r="M19132" s="68"/>
      <c r="N19132" s="4"/>
    </row>
    <row r="19133" spans="2:14">
      <c r="B19133" s="59" t="s">
        <v>32232</v>
      </c>
      <c r="C19133" s="7" t="s">
        <v>32233</v>
      </c>
      <c r="I19133" s="64"/>
      <c r="J19133" s="65"/>
      <c r="K19133" s="10"/>
      <c r="L19133" s="21">
        <v>2334.8752873563217</v>
      </c>
      <c r="M19133" s="68"/>
      <c r="N19133" s="4"/>
    </row>
    <row r="19134" spans="2:14">
      <c r="B19134" s="59" t="s">
        <v>32234</v>
      </c>
      <c r="C19134" s="7" t="s">
        <v>32235</v>
      </c>
      <c r="I19134" s="64"/>
      <c r="J19134" s="65"/>
      <c r="K19134" s="10"/>
      <c r="L19134" s="21">
        <v>1571.6385057471264</v>
      </c>
      <c r="M19134" s="68"/>
      <c r="N19134" s="4"/>
    </row>
    <row r="19135" spans="2:14">
      <c r="B19135" s="59" t="s">
        <v>32236</v>
      </c>
      <c r="C19135" s="7" t="s">
        <v>32237</v>
      </c>
      <c r="I19135" s="64"/>
      <c r="J19135" s="65"/>
      <c r="K19135" s="10"/>
      <c r="L19135" s="21">
        <v>1828.926436781609</v>
      </c>
      <c r="M19135" s="68"/>
      <c r="N19135" s="4"/>
    </row>
    <row r="19136" spans="2:14">
      <c r="B19136" s="59" t="s">
        <v>32238</v>
      </c>
      <c r="C19136" s="7" t="s">
        <v>32239</v>
      </c>
      <c r="I19136" s="64"/>
      <c r="J19136" s="65"/>
      <c r="K19136" s="10"/>
      <c r="L19136" s="21">
        <v>2937.7511494252872</v>
      </c>
      <c r="M19136" s="68"/>
      <c r="N19136" s="4"/>
    </row>
    <row r="19137" spans="2:14">
      <c r="B19137" s="59" t="s">
        <v>32240</v>
      </c>
      <c r="C19137" s="7" t="s">
        <v>32241</v>
      </c>
      <c r="I19137" s="64"/>
      <c r="J19137" s="65"/>
      <c r="K19137" s="10"/>
      <c r="L19137" s="21">
        <v>371.46896551724137</v>
      </c>
      <c r="M19137" s="68"/>
      <c r="N19137" s="4"/>
    </row>
    <row r="19138" spans="2:14">
      <c r="B19138" s="59" t="s">
        <v>32242</v>
      </c>
      <c r="C19138" s="7" t="s">
        <v>32241</v>
      </c>
      <c r="I19138" s="64"/>
      <c r="J19138" s="65"/>
      <c r="K19138" s="10"/>
      <c r="L19138" s="21">
        <v>164.4206896551724</v>
      </c>
      <c r="M19138" s="68"/>
      <c r="N19138" s="4"/>
    </row>
    <row r="19139" spans="2:14">
      <c r="B19139" s="59" t="s">
        <v>32243</v>
      </c>
      <c r="C19139" s="7" t="s">
        <v>32241</v>
      </c>
      <c r="I19139" s="64"/>
      <c r="J19139" s="65"/>
      <c r="K19139" s="10"/>
      <c r="L19139" s="21">
        <v>209.58563218390807</v>
      </c>
      <c r="M19139" s="68"/>
      <c r="N19139" s="4"/>
    </row>
    <row r="19140" spans="2:14">
      <c r="B19140" s="59" t="s">
        <v>32244</v>
      </c>
      <c r="C19140" s="7" t="s">
        <v>32241</v>
      </c>
      <c r="I19140" s="64"/>
      <c r="J19140" s="65"/>
      <c r="K19140" s="10"/>
      <c r="L19140" s="21">
        <v>233.94425287356322</v>
      </c>
      <c r="M19140" s="68"/>
      <c r="N19140" s="4"/>
    </row>
    <row r="19141" spans="2:14">
      <c r="B19141" s="59" t="s">
        <v>32245</v>
      </c>
      <c r="C19141" s="7" t="s">
        <v>30785</v>
      </c>
      <c r="I19141" s="64"/>
      <c r="J19141" s="65"/>
      <c r="K19141" s="10"/>
      <c r="L19141" s="21">
        <v>209.58563218390807</v>
      </c>
      <c r="M19141" s="68"/>
      <c r="N19141" s="4"/>
    </row>
    <row r="19142" spans="2:14">
      <c r="B19142" s="59" t="s">
        <v>32246</v>
      </c>
      <c r="C19142" s="7" t="s">
        <v>30785</v>
      </c>
      <c r="I19142" s="64"/>
      <c r="J19142" s="65"/>
      <c r="K19142" s="10"/>
      <c r="L19142" s="21">
        <v>207.04827586206898</v>
      </c>
      <c r="M19142" s="68"/>
      <c r="N19142" s="4"/>
    </row>
    <row r="19143" spans="2:14">
      <c r="B19143" s="59" t="s">
        <v>32247</v>
      </c>
      <c r="C19143" s="7" t="s">
        <v>32248</v>
      </c>
      <c r="I19143" s="64"/>
      <c r="J19143" s="65"/>
      <c r="K19143" s="10"/>
      <c r="L19143" s="21">
        <v>150.71896551724137</v>
      </c>
      <c r="M19143" s="68"/>
      <c r="N19143" s="4"/>
    </row>
    <row r="19144" spans="2:14">
      <c r="B19144" s="59" t="s">
        <v>32249</v>
      </c>
      <c r="C19144" s="7" t="s">
        <v>32248</v>
      </c>
      <c r="I19144" s="64"/>
      <c r="J19144" s="65"/>
      <c r="K19144" s="10"/>
      <c r="L19144" s="21">
        <v>150.71896551724137</v>
      </c>
      <c r="M19144" s="68"/>
      <c r="N19144" s="4"/>
    </row>
    <row r="19145" spans="2:14">
      <c r="B19145" s="59" t="s">
        <v>32250</v>
      </c>
      <c r="C19145" s="7" t="s">
        <v>32248</v>
      </c>
      <c r="I19145" s="64"/>
      <c r="J19145" s="65"/>
      <c r="K19145" s="10"/>
      <c r="L19145" s="21">
        <v>150.71896551724137</v>
      </c>
      <c r="M19145" s="68"/>
      <c r="N19145" s="4"/>
    </row>
    <row r="19146" spans="2:14">
      <c r="B19146" s="59" t="s">
        <v>32251</v>
      </c>
      <c r="C19146" s="7" t="s">
        <v>32248</v>
      </c>
      <c r="I19146" s="64"/>
      <c r="J19146" s="65"/>
      <c r="K19146" s="10"/>
      <c r="L19146" s="21">
        <v>157.8235632183908</v>
      </c>
      <c r="M19146" s="68"/>
      <c r="N19146" s="4"/>
    </row>
    <row r="19147" spans="2:14">
      <c r="B19147" s="59" t="s">
        <v>32252</v>
      </c>
      <c r="C19147" s="7" t="s">
        <v>30785</v>
      </c>
      <c r="I19147" s="64"/>
      <c r="J19147" s="65"/>
      <c r="K19147" s="10"/>
      <c r="L19147" s="21">
        <v>412.06666666666666</v>
      </c>
      <c r="M19147" s="68"/>
      <c r="N19147" s="4"/>
    </row>
    <row r="19148" spans="2:14">
      <c r="B19148" s="59" t="s">
        <v>32253</v>
      </c>
      <c r="C19148" s="7" t="s">
        <v>30785</v>
      </c>
      <c r="I19148" s="64"/>
      <c r="J19148" s="65"/>
      <c r="K19148" s="10"/>
      <c r="L19148" s="21">
        <v>364.87183908045972</v>
      </c>
      <c r="M19148" s="68"/>
      <c r="N19148" s="4"/>
    </row>
    <row r="19149" spans="2:14">
      <c r="B19149" s="59" t="s">
        <v>32254</v>
      </c>
      <c r="C19149" s="7" t="s">
        <v>30785</v>
      </c>
      <c r="I19149" s="64"/>
      <c r="J19149" s="65"/>
      <c r="K19149" s="10"/>
      <c r="L19149" s="21">
        <v>166.45057471264369</v>
      </c>
      <c r="M19149" s="68"/>
      <c r="N19149" s="4"/>
    </row>
    <row r="19150" spans="2:14">
      <c r="B19150" s="59" t="s">
        <v>32255</v>
      </c>
      <c r="C19150" s="7" t="s">
        <v>30785</v>
      </c>
      <c r="I19150" s="64"/>
      <c r="J19150" s="65"/>
      <c r="K19150" s="10"/>
      <c r="L19150" s="21">
        <v>148.68908045977011</v>
      </c>
      <c r="M19150" s="68"/>
      <c r="N19150" s="4"/>
    </row>
    <row r="19151" spans="2:14">
      <c r="B19151" s="59" t="s">
        <v>32256</v>
      </c>
      <c r="C19151" s="7" t="s">
        <v>30785</v>
      </c>
      <c r="I19151" s="64"/>
      <c r="J19151" s="65"/>
      <c r="K19151" s="10"/>
      <c r="L19151" s="21">
        <v>310.57241379310341</v>
      </c>
      <c r="M19151" s="68"/>
      <c r="N19151" s="4"/>
    </row>
    <row r="19152" spans="2:14">
      <c r="B19152" s="59" t="s">
        <v>32257</v>
      </c>
      <c r="C19152" s="7" t="s">
        <v>30785</v>
      </c>
      <c r="I19152" s="64"/>
      <c r="J19152" s="65"/>
      <c r="K19152" s="10"/>
      <c r="L19152" s="21">
        <v>220.75</v>
      </c>
      <c r="M19152" s="68"/>
      <c r="N19152" s="4"/>
    </row>
    <row r="19153" spans="2:14">
      <c r="B19153" s="59" t="s">
        <v>32258</v>
      </c>
      <c r="C19153" s="7" t="s">
        <v>30785</v>
      </c>
      <c r="I19153" s="64"/>
      <c r="J19153" s="65"/>
      <c r="K19153" s="10"/>
      <c r="L19153" s="21">
        <v>222.77988505747126</v>
      </c>
      <c r="M19153" s="68"/>
      <c r="N19153" s="4"/>
    </row>
    <row r="19154" spans="2:14">
      <c r="B19154" s="59" t="s">
        <v>32259</v>
      </c>
      <c r="C19154" s="7" t="s">
        <v>32241</v>
      </c>
      <c r="I19154" s="64"/>
      <c r="J19154" s="65"/>
      <c r="K19154" s="10"/>
      <c r="L19154" s="21">
        <v>200.45114942528738</v>
      </c>
      <c r="M19154" s="68"/>
      <c r="N19154" s="4"/>
    </row>
    <row r="19155" spans="2:14">
      <c r="B19155" s="59" t="s">
        <v>32260</v>
      </c>
      <c r="C19155" s="7" t="s">
        <v>32248</v>
      </c>
      <c r="I19155" s="64"/>
      <c r="J19155" s="65"/>
      <c r="K19155" s="10"/>
      <c r="L19155" s="21">
        <v>214.15287356321838</v>
      </c>
      <c r="M19155" s="68"/>
      <c r="N19155" s="4"/>
    </row>
    <row r="19156" spans="2:14">
      <c r="B19156" s="59" t="s">
        <v>32261</v>
      </c>
      <c r="C19156" s="7" t="s">
        <v>32248</v>
      </c>
      <c r="I19156" s="64"/>
      <c r="J19156" s="65"/>
      <c r="K19156" s="10"/>
      <c r="L19156" s="21">
        <v>157.8235632183908</v>
      </c>
      <c r="M19156" s="68"/>
      <c r="N19156" s="4"/>
    </row>
    <row r="19157" spans="2:14">
      <c r="B19157" s="59" t="s">
        <v>32262</v>
      </c>
      <c r="C19157" s="7" t="s">
        <v>32248</v>
      </c>
      <c r="I19157" s="64"/>
      <c r="J19157" s="65"/>
      <c r="K19157" s="10"/>
      <c r="L19157" s="21">
        <v>128.39022988505747</v>
      </c>
      <c r="M19157" s="68"/>
      <c r="N19157" s="4"/>
    </row>
    <row r="19158" spans="2:14">
      <c r="B19158" s="59" t="s">
        <v>32263</v>
      </c>
      <c r="C19158" s="7" t="s">
        <v>32248</v>
      </c>
      <c r="I19158" s="64"/>
      <c r="J19158" s="65"/>
      <c r="K19158" s="10"/>
      <c r="L19158" s="21">
        <v>195.88390804597702</v>
      </c>
      <c r="M19158" s="68"/>
      <c r="N19158" s="4"/>
    </row>
    <row r="19159" spans="2:14">
      <c r="B19159" s="59" t="s">
        <v>32264</v>
      </c>
      <c r="C19159" s="7" t="s">
        <v>32241</v>
      </c>
      <c r="I19159" s="64"/>
      <c r="J19159" s="65"/>
      <c r="K19159" s="10"/>
      <c r="L19159" s="21">
        <v>148.68908045977011</v>
      </c>
      <c r="M19159" s="68"/>
      <c r="N19159" s="4"/>
    </row>
    <row r="19160" spans="2:14">
      <c r="B19160" s="59" t="s">
        <v>32265</v>
      </c>
      <c r="C19160" s="7" t="s">
        <v>30785</v>
      </c>
      <c r="I19160" s="64"/>
      <c r="J19160" s="65"/>
      <c r="K19160" s="10"/>
      <c r="L19160" s="21">
        <v>340.0057471264368</v>
      </c>
      <c r="M19160" s="68"/>
      <c r="N19160" s="4"/>
    </row>
    <row r="19161" spans="2:14">
      <c r="B19161" s="59" t="s">
        <v>32266</v>
      </c>
      <c r="C19161" s="7" t="s">
        <v>30785</v>
      </c>
      <c r="I19161" s="64"/>
      <c r="J19161" s="65"/>
      <c r="K19161" s="10"/>
      <c r="L19161" s="21">
        <v>326.30402298850578</v>
      </c>
      <c r="M19161" s="68"/>
      <c r="N19161" s="4"/>
    </row>
    <row r="19162" spans="2:14">
      <c r="B19162" s="59" t="s">
        <v>32267</v>
      </c>
      <c r="C19162" s="7" t="s">
        <v>30785</v>
      </c>
      <c r="I19162" s="64"/>
      <c r="J19162" s="65"/>
      <c r="K19162" s="10"/>
      <c r="L19162" s="21">
        <v>178.12241379310345</v>
      </c>
      <c r="M19162" s="68"/>
      <c r="N19162" s="4"/>
    </row>
    <row r="19163" spans="2:14">
      <c r="B19163" s="59" t="s">
        <v>32268</v>
      </c>
      <c r="C19163" s="7" t="s">
        <v>30785</v>
      </c>
      <c r="I19163" s="64"/>
      <c r="J19163" s="65"/>
      <c r="K19163" s="10"/>
      <c r="L19163" s="21">
        <v>171.01781609195405</v>
      </c>
      <c r="M19163" s="68"/>
      <c r="N19163" s="4"/>
    </row>
    <row r="19164" spans="2:14">
      <c r="B19164" s="59" t="s">
        <v>32269</v>
      </c>
      <c r="C19164" s="7" t="s">
        <v>30785</v>
      </c>
      <c r="I19164" s="64"/>
      <c r="J19164" s="65"/>
      <c r="K19164" s="10"/>
      <c r="L19164" s="21">
        <v>150.71896551724137</v>
      </c>
      <c r="M19164" s="68"/>
      <c r="N19164" s="4"/>
    </row>
    <row r="19165" spans="2:14">
      <c r="B19165" s="59" t="s">
        <v>32270</v>
      </c>
      <c r="C19165" s="7" t="s">
        <v>30785</v>
      </c>
      <c r="I19165" s="64"/>
      <c r="J19165" s="65"/>
      <c r="K19165" s="10"/>
      <c r="L19165" s="21">
        <v>144.12183908045978</v>
      </c>
      <c r="M19165" s="68"/>
      <c r="N19165" s="4"/>
    </row>
    <row r="19166" spans="2:14">
      <c r="B19166" s="59" t="s">
        <v>32271</v>
      </c>
      <c r="C19166" s="7" t="s">
        <v>30785</v>
      </c>
      <c r="I19166" s="64"/>
      <c r="J19166" s="65"/>
      <c r="K19166" s="10"/>
      <c r="L19166" s="21">
        <v>357.76724137931035</v>
      </c>
      <c r="M19166" s="68"/>
      <c r="N19166" s="4"/>
    </row>
    <row r="19167" spans="2:14">
      <c r="B19167" s="59" t="s">
        <v>32272</v>
      </c>
      <c r="C19167" s="7" t="s">
        <v>30785</v>
      </c>
      <c r="I19167" s="64"/>
      <c r="J19167" s="65"/>
      <c r="K19167" s="10"/>
      <c r="L19167" s="21">
        <v>218.21264367816093</v>
      </c>
      <c r="M19167" s="68"/>
      <c r="N19167" s="4"/>
    </row>
    <row r="19168" spans="2:14">
      <c r="B19168" s="59" t="s">
        <v>32273</v>
      </c>
      <c r="C19168" s="7" t="s">
        <v>30785</v>
      </c>
      <c r="I19168" s="64"/>
      <c r="J19168" s="65"/>
      <c r="K19168" s="10"/>
      <c r="L19168" s="21">
        <v>222.77988505747126</v>
      </c>
      <c r="M19168" s="68"/>
      <c r="N19168" s="4"/>
    </row>
    <row r="19169" spans="2:14">
      <c r="B19169" s="59" t="s">
        <v>32274</v>
      </c>
      <c r="C19169" s="7" t="s">
        <v>32275</v>
      </c>
      <c r="I19169" s="64"/>
      <c r="J19169" s="65"/>
      <c r="K19169" s="10"/>
      <c r="L19169" s="21">
        <v>9069.0189655172417</v>
      </c>
      <c r="M19169" s="68"/>
      <c r="N19169" s="4"/>
    </row>
    <row r="19170" spans="2:14">
      <c r="B19170" s="59" t="s">
        <v>32276</v>
      </c>
      <c r="C19170" s="7" t="s">
        <v>32277</v>
      </c>
      <c r="I19170" s="64"/>
      <c r="J19170" s="65"/>
      <c r="K19170" s="10"/>
      <c r="L19170" s="21">
        <v>7611.5614942528737</v>
      </c>
      <c r="M19170" s="68"/>
      <c r="N19170" s="4"/>
    </row>
    <row r="19171" spans="2:14">
      <c r="B19171" s="59" t="s">
        <v>32278</v>
      </c>
      <c r="C19171" s="7" t="s">
        <v>32277</v>
      </c>
      <c r="I19171" s="64"/>
      <c r="J19171" s="65"/>
      <c r="K19171" s="10"/>
      <c r="L19171" s="21">
        <v>9825.1511494252863</v>
      </c>
      <c r="M19171" s="68"/>
      <c r="N19171" s="4"/>
    </row>
    <row r="19172" spans="2:14">
      <c r="B19172" s="59" t="s">
        <v>32279</v>
      </c>
      <c r="C19172" s="7" t="s">
        <v>32277</v>
      </c>
      <c r="I19172" s="64"/>
      <c r="J19172" s="65"/>
      <c r="K19172" s="10"/>
      <c r="L19172" s="21">
        <v>8088.5844827586207</v>
      </c>
      <c r="M19172" s="68"/>
      <c r="N19172" s="4"/>
    </row>
    <row r="19173" spans="2:14">
      <c r="B19173" s="59" t="s">
        <v>32280</v>
      </c>
      <c r="C19173" s="7" t="s">
        <v>32277</v>
      </c>
      <c r="I19173" s="64"/>
      <c r="J19173" s="65"/>
      <c r="K19173" s="10"/>
      <c r="L19173" s="21">
        <v>10450.355747126436</v>
      </c>
      <c r="M19173" s="68"/>
      <c r="N19173" s="4"/>
    </row>
    <row r="19174" spans="2:14">
      <c r="B19174" s="59" t="s">
        <v>32281</v>
      </c>
      <c r="C19174" s="7" t="s">
        <v>32277</v>
      </c>
      <c r="I19174" s="64"/>
      <c r="J19174" s="65"/>
      <c r="K19174" s="10"/>
      <c r="L19174" s="21">
        <v>8376.3206896551728</v>
      </c>
      <c r="M19174" s="68"/>
      <c r="N19174" s="4"/>
    </row>
    <row r="19175" spans="2:14">
      <c r="B19175" s="59" t="s">
        <v>32282</v>
      </c>
      <c r="C19175" s="7" t="s">
        <v>32277</v>
      </c>
      <c r="I19175" s="64"/>
      <c r="J19175" s="65"/>
      <c r="K19175" s="10"/>
      <c r="L19175" s="21">
        <v>10232.143103448276</v>
      </c>
      <c r="M19175" s="68"/>
      <c r="N19175" s="4"/>
    </row>
    <row r="19176" spans="2:14">
      <c r="B19176" s="59" t="s">
        <v>32283</v>
      </c>
      <c r="C19176" s="7" t="s">
        <v>32277</v>
      </c>
      <c r="I19176" s="64"/>
      <c r="J19176" s="65"/>
      <c r="K19176" s="10"/>
      <c r="L19176" s="21">
        <v>7996.2247126436787</v>
      </c>
      <c r="M19176" s="68"/>
      <c r="N19176" s="4"/>
    </row>
    <row r="19177" spans="2:14">
      <c r="B19177" s="59" t="s">
        <v>32284</v>
      </c>
      <c r="C19177" s="7" t="s">
        <v>32285</v>
      </c>
      <c r="I19177" s="64"/>
      <c r="J19177" s="65"/>
      <c r="K19177" s="10"/>
      <c r="L19177" s="21">
        <v>9849.5097701149425</v>
      </c>
      <c r="M19177" s="68"/>
      <c r="N19177" s="4"/>
    </row>
    <row r="19178" spans="2:14">
      <c r="B19178" s="59" t="s">
        <v>32286</v>
      </c>
      <c r="C19178" s="7" t="s">
        <v>32287</v>
      </c>
      <c r="I19178" s="64"/>
      <c r="J19178" s="65"/>
      <c r="K19178" s="10"/>
      <c r="L19178" s="21">
        <v>8079.45</v>
      </c>
      <c r="M19178" s="68"/>
      <c r="N19178" s="4"/>
    </row>
    <row r="19179" spans="2:14">
      <c r="B19179" s="59" t="s">
        <v>32288</v>
      </c>
      <c r="C19179" s="7" t="s">
        <v>32287</v>
      </c>
      <c r="I19179" s="64"/>
      <c r="J19179" s="65"/>
      <c r="K19179" s="10"/>
      <c r="L19179" s="21">
        <v>10234.172988505747</v>
      </c>
      <c r="M19179" s="68"/>
      <c r="N19179" s="4"/>
    </row>
    <row r="19180" spans="2:14">
      <c r="B19180" s="59" t="s">
        <v>32289</v>
      </c>
      <c r="C19180" s="7" t="s">
        <v>32287</v>
      </c>
      <c r="I19180" s="64"/>
      <c r="J19180" s="65"/>
      <c r="K19180" s="10"/>
      <c r="L19180" s="21">
        <v>8261.6321839080465</v>
      </c>
      <c r="M19180" s="68"/>
      <c r="N19180" s="4"/>
    </row>
    <row r="19181" spans="2:14">
      <c r="B19181" s="59" t="s">
        <v>32290</v>
      </c>
      <c r="C19181" s="7" t="s">
        <v>32287</v>
      </c>
      <c r="I19181" s="64"/>
      <c r="J19181" s="65"/>
      <c r="K19181" s="10"/>
      <c r="L19181" s="21">
        <v>10434.624137931034</v>
      </c>
      <c r="M19181" s="68"/>
      <c r="N19181" s="4"/>
    </row>
    <row r="19182" spans="2:14">
      <c r="B19182" s="59" t="s">
        <v>32291</v>
      </c>
      <c r="C19182" s="7" t="s">
        <v>32287</v>
      </c>
      <c r="I19182" s="64"/>
      <c r="J19182" s="65"/>
      <c r="K19182" s="10"/>
      <c r="L19182" s="21">
        <v>8198.7057471264361</v>
      </c>
      <c r="M19182" s="68"/>
      <c r="N19182" s="4"/>
    </row>
    <row r="19183" spans="2:14">
      <c r="B19183" s="59" t="s">
        <v>32292</v>
      </c>
      <c r="C19183" s="7" t="s">
        <v>32287</v>
      </c>
      <c r="I19183" s="64"/>
      <c r="J19183" s="65"/>
      <c r="K19183" s="10"/>
      <c r="L19183" s="21">
        <v>9829.21091954023</v>
      </c>
      <c r="M19183" s="68"/>
      <c r="N19183" s="4"/>
    </row>
    <row r="19184" spans="2:14">
      <c r="B19184" s="59" t="s">
        <v>32293</v>
      </c>
      <c r="C19184" s="7" t="s">
        <v>32287</v>
      </c>
      <c r="I19184" s="64"/>
      <c r="J19184" s="65"/>
      <c r="K19184" s="10"/>
      <c r="L19184" s="21">
        <v>7499.4103448275864</v>
      </c>
      <c r="M19184" s="68"/>
      <c r="N19184" s="4"/>
    </row>
    <row r="19185" spans="2:14">
      <c r="B19185" s="59" t="s">
        <v>38530</v>
      </c>
      <c r="C19185" s="7" t="s">
        <v>40713</v>
      </c>
      <c r="I19185" s="64"/>
      <c r="J19185" s="65"/>
      <c r="K19185" s="10"/>
      <c r="L19185" s="21">
        <v>8956.8678160919553</v>
      </c>
      <c r="M19185" s="68"/>
      <c r="N19185" s="4"/>
    </row>
    <row r="19186" spans="2:14">
      <c r="B19186" s="59" t="s">
        <v>32294</v>
      </c>
      <c r="C19186" s="7" t="s">
        <v>32295</v>
      </c>
      <c r="I19186" s="64"/>
      <c r="J19186" s="65"/>
      <c r="K19186" s="10"/>
      <c r="L19186" s="21">
        <v>5468.0028735632186</v>
      </c>
      <c r="M19186" s="68"/>
      <c r="N19186" s="4"/>
    </row>
    <row r="19187" spans="2:14">
      <c r="B19187" s="59" t="s">
        <v>32296</v>
      </c>
      <c r="C19187" s="7" t="s">
        <v>32297</v>
      </c>
      <c r="I19187" s="64"/>
      <c r="J19187" s="65"/>
      <c r="K19187" s="10"/>
      <c r="L19187" s="21">
        <v>5744.5747126436781</v>
      </c>
      <c r="M19187" s="68"/>
      <c r="N19187" s="4"/>
    </row>
    <row r="19188" spans="2:14">
      <c r="B19188" s="59" t="s">
        <v>32298</v>
      </c>
      <c r="C19188" s="7" t="s">
        <v>32297</v>
      </c>
      <c r="I19188" s="64"/>
      <c r="J19188" s="65"/>
      <c r="K19188" s="10"/>
      <c r="L19188" s="21">
        <v>6824.4735632183911</v>
      </c>
      <c r="M19188" s="68"/>
      <c r="N19188" s="4"/>
    </row>
    <row r="19189" spans="2:14">
      <c r="B19189" s="59" t="s">
        <v>32299</v>
      </c>
      <c r="C19189" s="7" t="s">
        <v>32297</v>
      </c>
      <c r="I19189" s="64"/>
      <c r="J19189" s="65"/>
      <c r="K19189" s="10"/>
      <c r="L19189" s="21">
        <v>6378.9137931034484</v>
      </c>
      <c r="M19189" s="68"/>
      <c r="N19189" s="4"/>
    </row>
    <row r="19190" spans="2:14">
      <c r="B19190" s="59" t="s">
        <v>32300</v>
      </c>
      <c r="C19190" s="7" t="s">
        <v>32297</v>
      </c>
      <c r="I19190" s="64"/>
      <c r="J19190" s="65"/>
      <c r="K19190" s="10"/>
      <c r="L19190" s="21">
        <v>6610.8281609195401</v>
      </c>
      <c r="M19190" s="68"/>
      <c r="N19190" s="4"/>
    </row>
    <row r="19191" spans="2:14">
      <c r="B19191" s="59" t="s">
        <v>32301</v>
      </c>
      <c r="C19191" s="7" t="s">
        <v>32297</v>
      </c>
      <c r="I19191" s="64"/>
      <c r="J19191" s="65"/>
      <c r="K19191" s="10"/>
      <c r="L19191" s="21">
        <v>7719.6528735632182</v>
      </c>
      <c r="M19191" s="68"/>
      <c r="N19191" s="4"/>
    </row>
    <row r="19192" spans="2:14">
      <c r="B19192" s="59" t="s">
        <v>38531</v>
      </c>
      <c r="C19192" s="7" t="s">
        <v>40714</v>
      </c>
      <c r="I19192" s="64"/>
      <c r="J19192" s="65"/>
      <c r="K19192" s="10"/>
      <c r="L19192" s="21">
        <v>6489.542528735632</v>
      </c>
      <c r="M19192" s="68"/>
      <c r="N19192" s="4"/>
    </row>
    <row r="19193" spans="2:14">
      <c r="B19193" s="59" t="s">
        <v>38532</v>
      </c>
      <c r="C19193" s="7" t="s">
        <v>40715</v>
      </c>
      <c r="I19193" s="64"/>
      <c r="J19193" s="65"/>
      <c r="K19193" s="10"/>
      <c r="L19193" s="21">
        <v>8312.8867816091952</v>
      </c>
      <c r="M19193" s="68"/>
      <c r="N19193" s="4"/>
    </row>
    <row r="19194" spans="2:14">
      <c r="B19194" s="59" t="s">
        <v>32302</v>
      </c>
      <c r="C19194" s="7" t="s">
        <v>32303</v>
      </c>
      <c r="I19194" s="64"/>
      <c r="J19194" s="65"/>
      <c r="K19194" s="10"/>
      <c r="L19194" s="21">
        <v>7105.6126436781606</v>
      </c>
      <c r="M19194" s="68"/>
      <c r="N19194" s="4"/>
    </row>
    <row r="19195" spans="2:14">
      <c r="B19195" s="59" t="s">
        <v>32304</v>
      </c>
      <c r="C19195" s="7" t="s">
        <v>32305</v>
      </c>
      <c r="I19195" s="64"/>
      <c r="J19195" s="65"/>
      <c r="K19195" s="10"/>
      <c r="L19195" s="21">
        <v>6945.7591954022992</v>
      </c>
      <c r="M19195" s="68"/>
      <c r="N19195" s="4"/>
    </row>
    <row r="19196" spans="2:14">
      <c r="B19196" s="59" t="s">
        <v>32306</v>
      </c>
      <c r="C19196" s="7" t="s">
        <v>32307</v>
      </c>
      <c r="I19196" s="64"/>
      <c r="J19196" s="65"/>
      <c r="K19196" s="10"/>
      <c r="L19196" s="21">
        <v>7732.8471264367818</v>
      </c>
      <c r="M19196" s="68"/>
      <c r="N19196" s="4"/>
    </row>
    <row r="19197" spans="2:14">
      <c r="B19197" s="59" t="s">
        <v>32308</v>
      </c>
      <c r="C19197" s="7" t="s">
        <v>32309</v>
      </c>
      <c r="I19197" s="64"/>
      <c r="J19197" s="65"/>
      <c r="K19197" s="10"/>
      <c r="L19197" s="21">
        <v>6893.9971264367814</v>
      </c>
      <c r="M19197" s="68"/>
      <c r="N19197" s="4"/>
    </row>
    <row r="19198" spans="2:14">
      <c r="B19198" s="59" t="s">
        <v>32310</v>
      </c>
      <c r="C19198" s="7" t="s">
        <v>32305</v>
      </c>
      <c r="I19198" s="64"/>
      <c r="J19198" s="65"/>
      <c r="K19198" s="10"/>
      <c r="L19198" s="21">
        <v>6927.9977011494257</v>
      </c>
      <c r="M19198" s="68"/>
      <c r="N19198" s="4"/>
    </row>
    <row r="19199" spans="2:14">
      <c r="B19199" s="59" t="s">
        <v>32311</v>
      </c>
      <c r="C19199" s="7" t="s">
        <v>32307</v>
      </c>
      <c r="I19199" s="64"/>
      <c r="J19199" s="65"/>
      <c r="K19199" s="10"/>
      <c r="L19199" s="21">
        <v>8005.3591954022995</v>
      </c>
      <c r="M19199" s="68"/>
      <c r="N19199" s="4"/>
    </row>
    <row r="19200" spans="2:14">
      <c r="B19200" s="59" t="s">
        <v>32312</v>
      </c>
      <c r="C19200" s="7" t="s">
        <v>32313</v>
      </c>
      <c r="I19200" s="64"/>
      <c r="J19200" s="65"/>
      <c r="K19200" s="10"/>
      <c r="L19200" s="21">
        <v>7294.391954022989</v>
      </c>
      <c r="M19200" s="68"/>
      <c r="N19200" s="4"/>
    </row>
    <row r="19201" spans="2:14">
      <c r="B19201" s="59" t="s">
        <v>32314</v>
      </c>
      <c r="C19201" s="7" t="s">
        <v>32315</v>
      </c>
      <c r="I19201" s="64"/>
      <c r="J19201" s="65"/>
      <c r="K19201" s="10"/>
      <c r="L19201" s="21">
        <v>7083.2839080459771</v>
      </c>
      <c r="M19201" s="68"/>
      <c r="N19201" s="4"/>
    </row>
    <row r="19202" spans="2:14">
      <c r="B19202" s="59" t="s">
        <v>32316</v>
      </c>
      <c r="C19202" s="7" t="s">
        <v>32317</v>
      </c>
      <c r="I19202" s="64"/>
      <c r="J19202" s="65"/>
      <c r="K19202" s="10"/>
      <c r="L19202" s="21">
        <v>7850.0729885057472</v>
      </c>
      <c r="M19202" s="68"/>
      <c r="N19202" s="4"/>
    </row>
    <row r="19203" spans="2:14">
      <c r="B19203" s="59" t="s">
        <v>32318</v>
      </c>
      <c r="C19203" s="7" t="s">
        <v>32319</v>
      </c>
      <c r="I19203" s="64"/>
      <c r="J19203" s="65"/>
      <c r="K19203" s="10"/>
      <c r="L19203" s="21">
        <v>6979.7597701149425</v>
      </c>
      <c r="M19203" s="68"/>
      <c r="N19203" s="4"/>
    </row>
    <row r="19204" spans="2:14">
      <c r="B19204" s="59" t="s">
        <v>32320</v>
      </c>
      <c r="C19204" s="7" t="s">
        <v>32315</v>
      </c>
      <c r="I19204" s="64"/>
      <c r="J19204" s="65"/>
      <c r="K19204" s="10"/>
      <c r="L19204" s="21">
        <v>7024.4172413793112</v>
      </c>
      <c r="M19204" s="68"/>
      <c r="N19204" s="4"/>
    </row>
    <row r="19205" spans="2:14">
      <c r="B19205" s="59" t="s">
        <v>32321</v>
      </c>
      <c r="C19205" s="7" t="s">
        <v>32317</v>
      </c>
      <c r="I19205" s="64"/>
      <c r="J19205" s="65"/>
      <c r="K19205" s="10"/>
      <c r="L19205" s="21">
        <v>8153.540804597701</v>
      </c>
      <c r="M19205" s="68"/>
      <c r="N19205" s="4"/>
    </row>
    <row r="19206" spans="2:14">
      <c r="B19206" s="59" t="s">
        <v>32322</v>
      </c>
      <c r="C19206" s="7" t="s">
        <v>32323</v>
      </c>
      <c r="I19206" s="64"/>
      <c r="J19206" s="65"/>
      <c r="K19206" s="10"/>
      <c r="L19206" s="21">
        <v>7715.0856321839083</v>
      </c>
      <c r="M19206" s="68"/>
      <c r="N19206" s="4"/>
    </row>
    <row r="19207" spans="2:14">
      <c r="B19207" s="59" t="s">
        <v>32324</v>
      </c>
      <c r="C19207" s="7" t="s">
        <v>32325</v>
      </c>
      <c r="I19207" s="64"/>
      <c r="J19207" s="65"/>
      <c r="K19207" s="10"/>
      <c r="L19207" s="21">
        <v>7407.0505747126435</v>
      </c>
      <c r="M19207" s="68"/>
      <c r="N19207" s="4"/>
    </row>
    <row r="19208" spans="2:14">
      <c r="B19208" s="59" t="s">
        <v>32326</v>
      </c>
      <c r="C19208" s="7" t="s">
        <v>32327</v>
      </c>
      <c r="I19208" s="64"/>
      <c r="J19208" s="65"/>
      <c r="K19208" s="10"/>
      <c r="L19208" s="21">
        <v>12094.562643678162</v>
      </c>
      <c r="M19208" s="68"/>
      <c r="N19208" s="4"/>
    </row>
    <row r="19209" spans="2:14">
      <c r="B19209" s="59" t="s">
        <v>32328</v>
      </c>
      <c r="C19209" s="7" t="s">
        <v>32327</v>
      </c>
      <c r="I19209" s="64"/>
      <c r="J19209" s="65"/>
      <c r="K19209" s="10"/>
      <c r="L19209" s="21">
        <v>9622.670114942528</v>
      </c>
      <c r="M19209" s="68"/>
      <c r="N19209" s="4"/>
    </row>
    <row r="19210" spans="2:14">
      <c r="B19210" s="59" t="s">
        <v>32329</v>
      </c>
      <c r="C19210" s="7" t="s">
        <v>32330</v>
      </c>
      <c r="I19210" s="64"/>
      <c r="J19210" s="65"/>
      <c r="K19210" s="10"/>
      <c r="L19210" s="21">
        <v>7065.0149425287354</v>
      </c>
      <c r="M19210" s="68"/>
      <c r="N19210" s="4"/>
    </row>
    <row r="19211" spans="2:14">
      <c r="B19211" s="59" t="s">
        <v>32331</v>
      </c>
      <c r="C19211" s="7" t="s">
        <v>32325</v>
      </c>
      <c r="I19211" s="64"/>
      <c r="J19211" s="65"/>
      <c r="K19211" s="10"/>
      <c r="L19211" s="21">
        <v>7137.0758620689658</v>
      </c>
      <c r="M19211" s="68"/>
      <c r="N19211" s="4"/>
    </row>
    <row r="19212" spans="2:14">
      <c r="B19212" s="59" t="s">
        <v>32332</v>
      </c>
      <c r="C19212" s="7" t="s">
        <v>32327</v>
      </c>
      <c r="I19212" s="64"/>
      <c r="J19212" s="65"/>
      <c r="K19212" s="10"/>
      <c r="L19212" s="21">
        <v>12398.030459770116</v>
      </c>
      <c r="M19212" s="68"/>
      <c r="N19212" s="4"/>
    </row>
    <row r="19213" spans="2:14">
      <c r="B19213" s="59" t="s">
        <v>32333</v>
      </c>
      <c r="C19213" s="7" t="s">
        <v>32327</v>
      </c>
      <c r="I19213" s="64"/>
      <c r="J19213" s="65"/>
      <c r="K19213" s="10"/>
      <c r="L19213" s="21">
        <v>10522.416666666668</v>
      </c>
      <c r="M19213" s="68"/>
      <c r="N19213" s="4"/>
    </row>
    <row r="19214" spans="2:14">
      <c r="B19214" s="59" t="s">
        <v>32334</v>
      </c>
      <c r="C19214" s="7" t="s">
        <v>32335</v>
      </c>
      <c r="I19214" s="64"/>
      <c r="J19214" s="65"/>
      <c r="K19214" s="10"/>
      <c r="L19214" s="21">
        <v>8165.2126436781609</v>
      </c>
      <c r="M19214" s="68"/>
      <c r="N19214" s="4"/>
    </row>
    <row r="19215" spans="2:14">
      <c r="B19215" s="59" t="s">
        <v>32336</v>
      </c>
      <c r="C19215" s="7" t="s">
        <v>32337</v>
      </c>
      <c r="I19215" s="64"/>
      <c r="J19215" s="65"/>
      <c r="K19215" s="10"/>
      <c r="L19215" s="21">
        <v>7658.7563218390806</v>
      </c>
      <c r="M19215" s="68"/>
      <c r="N19215" s="4"/>
    </row>
    <row r="19216" spans="2:14">
      <c r="B19216" s="59" t="s">
        <v>32338</v>
      </c>
      <c r="C19216" s="7" t="s">
        <v>32337</v>
      </c>
      <c r="I19216" s="64"/>
      <c r="J19216" s="65"/>
      <c r="K19216" s="10"/>
      <c r="L19216" s="21">
        <v>12211.281034482759</v>
      </c>
      <c r="M19216" s="68"/>
      <c r="N19216" s="4"/>
    </row>
    <row r="19217" spans="2:14">
      <c r="B19217" s="59" t="s">
        <v>32339</v>
      </c>
      <c r="C19217" s="7" t="s">
        <v>32337</v>
      </c>
      <c r="I19217" s="64"/>
      <c r="J19217" s="65"/>
      <c r="K19217" s="10"/>
      <c r="L19217" s="21">
        <v>9395.3229885057481</v>
      </c>
      <c r="M19217" s="68"/>
      <c r="N19217" s="4"/>
    </row>
    <row r="19218" spans="2:14">
      <c r="B19218" s="59" t="s">
        <v>32340</v>
      </c>
      <c r="C19218" s="7" t="s">
        <v>32337</v>
      </c>
      <c r="I19218" s="64"/>
      <c r="J19218" s="65"/>
      <c r="K19218" s="10"/>
      <c r="L19218" s="21">
        <v>6534.2</v>
      </c>
      <c r="M19218" s="68"/>
      <c r="N19218" s="4"/>
    </row>
    <row r="19219" spans="2:14">
      <c r="B19219" s="59" t="s">
        <v>32341</v>
      </c>
      <c r="C19219" s="7" t="s">
        <v>32337</v>
      </c>
      <c r="I19219" s="64"/>
      <c r="J19219" s="65"/>
      <c r="K19219" s="10"/>
      <c r="L19219" s="21">
        <v>6073.4160919540236</v>
      </c>
      <c r="M19219" s="68"/>
      <c r="N19219" s="4"/>
    </row>
    <row r="19220" spans="2:14">
      <c r="B19220" s="59" t="s">
        <v>32342</v>
      </c>
      <c r="C19220" s="7" t="s">
        <v>32337</v>
      </c>
      <c r="I19220" s="64"/>
      <c r="J19220" s="65"/>
      <c r="K19220" s="10"/>
      <c r="L19220" s="21">
        <v>9386.1885057471263</v>
      </c>
      <c r="M19220" s="68"/>
      <c r="N19220" s="4"/>
    </row>
    <row r="19221" spans="2:14">
      <c r="B19221" s="59" t="s">
        <v>32343</v>
      </c>
      <c r="C19221" s="7" t="s">
        <v>32337</v>
      </c>
      <c r="I19221" s="64"/>
      <c r="J19221" s="65"/>
      <c r="K19221" s="10"/>
      <c r="L19221" s="21">
        <v>6885.3701149425287</v>
      </c>
      <c r="M19221" s="68"/>
      <c r="N19221" s="4"/>
    </row>
    <row r="19222" spans="2:14">
      <c r="B19222" s="59" t="s">
        <v>38533</v>
      </c>
      <c r="C19222" s="7" t="s">
        <v>40716</v>
      </c>
      <c r="I19222" s="64"/>
      <c r="J19222" s="65"/>
      <c r="K19222" s="10"/>
      <c r="L19222" s="21">
        <v>10807.108045977011</v>
      </c>
      <c r="M19222" s="68"/>
      <c r="N19222" s="4"/>
    </row>
    <row r="19223" spans="2:14">
      <c r="B19223" s="59" t="s">
        <v>32344</v>
      </c>
      <c r="C19223" s="7" t="s">
        <v>32345</v>
      </c>
      <c r="I19223" s="64"/>
      <c r="J19223" s="65"/>
      <c r="K19223" s="10"/>
      <c r="L19223" s="21">
        <v>34.000574712643676</v>
      </c>
      <c r="M19223" s="68"/>
      <c r="N19223" s="4"/>
    </row>
    <row r="19224" spans="2:14">
      <c r="B19224" s="59" t="s">
        <v>32346</v>
      </c>
      <c r="C19224" s="7" t="s">
        <v>32345</v>
      </c>
      <c r="I19224" s="64"/>
      <c r="J19224" s="65"/>
      <c r="K19224" s="10"/>
      <c r="L19224" s="21">
        <v>36.030459770114945</v>
      </c>
      <c r="M19224" s="68"/>
      <c r="N19224" s="4"/>
    </row>
    <row r="19225" spans="2:14">
      <c r="B19225" s="59" t="s">
        <v>32347</v>
      </c>
      <c r="C19225" s="7" t="s">
        <v>32345</v>
      </c>
      <c r="I19225" s="64"/>
      <c r="J19225" s="65"/>
      <c r="K19225" s="10"/>
      <c r="L19225" s="21">
        <v>74.598275862068959</v>
      </c>
      <c r="M19225" s="68"/>
      <c r="N19225" s="4"/>
    </row>
    <row r="19226" spans="2:14">
      <c r="B19226" s="59" t="s">
        <v>32348</v>
      </c>
      <c r="C19226" s="7" t="s">
        <v>32345</v>
      </c>
      <c r="I19226" s="64"/>
      <c r="J19226" s="65"/>
      <c r="K19226" s="10"/>
      <c r="L19226" s="21">
        <v>54.299425287356321</v>
      </c>
      <c r="M19226" s="68"/>
      <c r="N19226" s="4"/>
    </row>
    <row r="19227" spans="2:14">
      <c r="B19227" s="59" t="s">
        <v>32349</v>
      </c>
      <c r="C19227" s="7" t="s">
        <v>32345</v>
      </c>
      <c r="I19227" s="64"/>
      <c r="J19227" s="65"/>
      <c r="K19227" s="10"/>
      <c r="L19227" s="21">
        <v>267.94482758620688</v>
      </c>
      <c r="M19227" s="68"/>
      <c r="N19227" s="4"/>
    </row>
    <row r="19228" spans="2:14">
      <c r="B19228" s="59" t="s">
        <v>32350</v>
      </c>
      <c r="C19228" s="7" t="s">
        <v>30824</v>
      </c>
      <c r="I19228" s="64"/>
      <c r="J19228" s="65"/>
      <c r="K19228" s="10"/>
      <c r="L19228" s="21">
        <v>679.50402298850577</v>
      </c>
      <c r="M19228" s="68"/>
      <c r="N19228" s="4"/>
    </row>
    <row r="19229" spans="2:14">
      <c r="B19229" s="59" t="s">
        <v>32351</v>
      </c>
      <c r="C19229" s="7" t="s">
        <v>32345</v>
      </c>
      <c r="I19229" s="64"/>
      <c r="J19229" s="65"/>
      <c r="K19229" s="10"/>
      <c r="L19229" s="21">
        <v>825.65574712643684</v>
      </c>
      <c r="M19229" s="68"/>
      <c r="N19229" s="4"/>
    </row>
    <row r="19230" spans="2:14">
      <c r="B19230" s="59" t="s">
        <v>32352</v>
      </c>
      <c r="C19230" s="7" t="s">
        <v>32345</v>
      </c>
      <c r="I19230" s="64"/>
      <c r="J19230" s="65"/>
      <c r="K19230" s="10"/>
      <c r="L19230" s="21">
        <v>351.17011494252876</v>
      </c>
      <c r="M19230" s="68"/>
      <c r="N19230" s="4"/>
    </row>
    <row r="19231" spans="2:14">
      <c r="B19231" s="59" t="s">
        <v>32353</v>
      </c>
      <c r="C19231" s="7" t="s">
        <v>32345</v>
      </c>
      <c r="I19231" s="64"/>
      <c r="J19231" s="65"/>
      <c r="K19231" s="10"/>
      <c r="L19231" s="21">
        <v>454.69425287356324</v>
      </c>
      <c r="M19231" s="68"/>
      <c r="N19231" s="4"/>
    </row>
    <row r="19232" spans="2:14">
      <c r="B19232" s="59" t="s">
        <v>32354</v>
      </c>
      <c r="C19232" s="7" t="s">
        <v>32345</v>
      </c>
      <c r="I19232" s="64"/>
      <c r="J19232" s="65"/>
      <c r="K19232" s="10"/>
      <c r="L19232" s="21">
        <v>513.05344827586202</v>
      </c>
      <c r="M19232" s="68"/>
      <c r="N19232" s="4"/>
    </row>
    <row r="19233" spans="2:14">
      <c r="B19233" s="59" t="s">
        <v>32355</v>
      </c>
      <c r="C19233" s="7" t="s">
        <v>32345</v>
      </c>
      <c r="I19233" s="64"/>
      <c r="J19233" s="65"/>
      <c r="K19233" s="10"/>
      <c r="L19233" s="21">
        <v>891.11954022988505</v>
      </c>
      <c r="M19233" s="68"/>
      <c r="N19233" s="4"/>
    </row>
    <row r="19234" spans="2:14">
      <c r="B19234" s="59" t="s">
        <v>32356</v>
      </c>
      <c r="C19234" s="7" t="s">
        <v>32345</v>
      </c>
      <c r="I19234" s="64"/>
      <c r="J19234" s="65"/>
      <c r="K19234" s="10"/>
      <c r="L19234" s="21">
        <v>560.24827586206891</v>
      </c>
      <c r="M19234" s="68"/>
      <c r="N19234" s="4"/>
    </row>
    <row r="19235" spans="2:14">
      <c r="B19235" s="59" t="s">
        <v>32357</v>
      </c>
      <c r="C19235" s="7" t="s">
        <v>32345</v>
      </c>
      <c r="I19235" s="64"/>
      <c r="J19235" s="65"/>
      <c r="K19235" s="10"/>
      <c r="L19235" s="21">
        <v>778.46091954022984</v>
      </c>
      <c r="M19235" s="68"/>
      <c r="N19235" s="4"/>
    </row>
    <row r="19236" spans="2:14">
      <c r="B19236" s="59" t="s">
        <v>32358</v>
      </c>
      <c r="C19236" s="7" t="s">
        <v>32345</v>
      </c>
      <c r="I19236" s="64"/>
      <c r="J19236" s="65"/>
      <c r="K19236" s="10"/>
      <c r="L19236" s="21">
        <v>58.866666666666667</v>
      </c>
      <c r="M19236" s="68"/>
      <c r="N19236" s="4"/>
    </row>
    <row r="19237" spans="2:14">
      <c r="B19237" s="59" t="s">
        <v>32359</v>
      </c>
      <c r="C19237" s="7" t="s">
        <v>30824</v>
      </c>
      <c r="I19237" s="64"/>
      <c r="J19237" s="65"/>
      <c r="K19237" s="10"/>
      <c r="L19237" s="21">
        <v>162.39080459770116</v>
      </c>
      <c r="M19237" s="68"/>
      <c r="N19237" s="4"/>
    </row>
    <row r="19238" spans="2:14">
      <c r="B19238" s="59" t="s">
        <v>32360</v>
      </c>
      <c r="C19238" s="7" t="s">
        <v>32345</v>
      </c>
      <c r="I19238" s="64"/>
      <c r="J19238" s="65"/>
      <c r="K19238" s="10"/>
      <c r="L19238" s="21">
        <v>189.2867816091954</v>
      </c>
      <c r="M19238" s="68"/>
      <c r="N19238" s="4"/>
    </row>
    <row r="19239" spans="2:14">
      <c r="B19239" s="59" t="s">
        <v>32361</v>
      </c>
      <c r="C19239" s="7" t="s">
        <v>32345</v>
      </c>
      <c r="I19239" s="64"/>
      <c r="J19239" s="65"/>
      <c r="K19239" s="10"/>
      <c r="L19239" s="21">
        <v>47.702298850574714</v>
      </c>
      <c r="M19239" s="68"/>
      <c r="N19239" s="4"/>
    </row>
    <row r="19240" spans="2:14">
      <c r="B19240" s="59" t="s">
        <v>32362</v>
      </c>
      <c r="C19240" s="7" t="s">
        <v>32345</v>
      </c>
      <c r="I19240" s="64"/>
      <c r="J19240" s="65"/>
      <c r="K19240" s="10"/>
      <c r="L19240" s="21">
        <v>121.79310344827587</v>
      </c>
      <c r="M19240" s="68"/>
      <c r="N19240" s="4"/>
    </row>
    <row r="19241" spans="2:14">
      <c r="B19241" s="59" t="s">
        <v>32363</v>
      </c>
      <c r="C19241" s="7" t="s">
        <v>32345</v>
      </c>
      <c r="I19241" s="64"/>
      <c r="J19241" s="65"/>
      <c r="K19241" s="10"/>
      <c r="L19241" s="21">
        <v>150.71896551724137</v>
      </c>
      <c r="M19241" s="68"/>
      <c r="N19241" s="4"/>
    </row>
    <row r="19242" spans="2:14">
      <c r="B19242" s="59" t="s">
        <v>32364</v>
      </c>
      <c r="C19242" s="7" t="s">
        <v>32345</v>
      </c>
      <c r="I19242" s="64"/>
      <c r="J19242" s="65"/>
      <c r="K19242" s="10"/>
      <c r="L19242" s="21">
        <v>200.45114942528738</v>
      </c>
      <c r="M19242" s="68"/>
      <c r="N19242" s="4"/>
    </row>
    <row r="19243" spans="2:14">
      <c r="B19243" s="59" t="s">
        <v>32365</v>
      </c>
      <c r="C19243" s="7" t="s">
        <v>32345</v>
      </c>
      <c r="I19243" s="64"/>
      <c r="J19243" s="65"/>
      <c r="K19243" s="10"/>
      <c r="L19243" s="21">
        <v>245.61609195402301</v>
      </c>
      <c r="M19243" s="68"/>
      <c r="N19243" s="4"/>
    </row>
    <row r="19244" spans="2:14">
      <c r="B19244" s="59" t="s">
        <v>32366</v>
      </c>
      <c r="C19244" s="7" t="s">
        <v>32345</v>
      </c>
      <c r="I19244" s="64"/>
      <c r="J19244" s="65"/>
      <c r="K19244" s="10"/>
      <c r="L19244" s="21">
        <v>132.95747126436783</v>
      </c>
      <c r="M19244" s="68"/>
      <c r="N19244" s="4"/>
    </row>
    <row r="19245" spans="2:14">
      <c r="B19245" s="59" t="s">
        <v>32367</v>
      </c>
      <c r="C19245" s="7" t="s">
        <v>32345</v>
      </c>
      <c r="I19245" s="64"/>
      <c r="J19245" s="65"/>
      <c r="K19245" s="10"/>
      <c r="L19245" s="21">
        <v>164.4206896551724</v>
      </c>
      <c r="M19245" s="68"/>
      <c r="N19245" s="4"/>
    </row>
    <row r="19246" spans="2:14">
      <c r="B19246" s="59" t="s">
        <v>32368</v>
      </c>
      <c r="C19246" s="7" t="s">
        <v>30824</v>
      </c>
      <c r="I19246" s="64"/>
      <c r="J19246" s="65"/>
      <c r="K19246" s="10"/>
      <c r="L19246" s="21">
        <v>193.85402298850573</v>
      </c>
      <c r="M19246" s="68"/>
      <c r="N19246" s="4"/>
    </row>
    <row r="19247" spans="2:14">
      <c r="B19247" s="59" t="s">
        <v>32369</v>
      </c>
      <c r="C19247" s="7" t="s">
        <v>30824</v>
      </c>
      <c r="I19247" s="64"/>
      <c r="J19247" s="65"/>
      <c r="K19247" s="10"/>
      <c r="L19247" s="21">
        <v>146.65919540229885</v>
      </c>
      <c r="M19247" s="68"/>
      <c r="N19247" s="4"/>
    </row>
    <row r="19248" spans="2:14">
      <c r="B19248" s="59" t="s">
        <v>32370</v>
      </c>
      <c r="C19248" s="7" t="s">
        <v>32345</v>
      </c>
      <c r="I19248" s="64"/>
      <c r="J19248" s="65"/>
      <c r="K19248" s="10"/>
      <c r="L19248" s="21">
        <v>38.567816091954029</v>
      </c>
      <c r="M19248" s="68"/>
      <c r="N19248" s="4"/>
    </row>
    <row r="19249" spans="2:14">
      <c r="B19249" s="59" t="s">
        <v>32371</v>
      </c>
      <c r="C19249" s="7" t="s">
        <v>30824</v>
      </c>
      <c r="I19249" s="64"/>
      <c r="J19249" s="65"/>
      <c r="K19249" s="10"/>
      <c r="L19249" s="21">
        <v>87.792528735632189</v>
      </c>
      <c r="M19249" s="68"/>
      <c r="N19249" s="4"/>
    </row>
    <row r="19250" spans="2:14">
      <c r="B19250" s="59" t="s">
        <v>32372</v>
      </c>
      <c r="C19250" s="7" t="s">
        <v>32345</v>
      </c>
      <c r="I19250" s="64"/>
      <c r="J19250" s="65"/>
      <c r="K19250" s="10"/>
      <c r="L19250" s="21">
        <v>72.060919540229889</v>
      </c>
      <c r="M19250" s="68"/>
      <c r="N19250" s="4"/>
    </row>
    <row r="19251" spans="2:14">
      <c r="B19251" s="59" t="s">
        <v>32373</v>
      </c>
      <c r="C19251" s="7" t="s">
        <v>30824</v>
      </c>
      <c r="I19251" s="64"/>
      <c r="J19251" s="65"/>
      <c r="K19251" s="10"/>
      <c r="L19251" s="21">
        <v>92.359770114942521</v>
      </c>
      <c r="M19251" s="68"/>
      <c r="N19251" s="4"/>
    </row>
    <row r="19252" spans="2:14">
      <c r="B19252" s="59" t="s">
        <v>32374</v>
      </c>
      <c r="C19252" s="7" t="s">
        <v>32345</v>
      </c>
      <c r="I19252" s="64"/>
      <c r="J19252" s="65"/>
      <c r="K19252" s="10"/>
      <c r="L19252" s="21">
        <v>96.927011494252866</v>
      </c>
      <c r="M19252" s="68"/>
      <c r="N19252" s="4"/>
    </row>
    <row r="19253" spans="2:14">
      <c r="B19253" s="59" t="s">
        <v>32375</v>
      </c>
      <c r="C19253" s="7" t="s">
        <v>32345</v>
      </c>
      <c r="I19253" s="64"/>
      <c r="J19253" s="65"/>
      <c r="K19253" s="10"/>
      <c r="L19253" s="21">
        <v>249.6758620689655</v>
      </c>
      <c r="M19253" s="68"/>
      <c r="N19253" s="4"/>
    </row>
    <row r="19254" spans="2:14">
      <c r="B19254" s="59" t="s">
        <v>32376</v>
      </c>
      <c r="C19254" s="7" t="s">
        <v>32345</v>
      </c>
      <c r="I19254" s="64"/>
      <c r="J19254" s="65"/>
      <c r="K19254" s="10"/>
      <c r="L19254" s="21">
        <v>315.13965517241377</v>
      </c>
      <c r="M19254" s="68"/>
      <c r="N19254" s="4"/>
    </row>
    <row r="19255" spans="2:14">
      <c r="B19255" s="59" t="s">
        <v>32377</v>
      </c>
      <c r="C19255" s="7" t="s">
        <v>32345</v>
      </c>
      <c r="I19255" s="64"/>
      <c r="J19255" s="65"/>
      <c r="K19255" s="10"/>
      <c r="L19255" s="21">
        <v>79.165517241379305</v>
      </c>
      <c r="M19255" s="68"/>
      <c r="N19255" s="4"/>
    </row>
    <row r="19256" spans="2:14">
      <c r="B19256" s="59" t="s">
        <v>32378</v>
      </c>
      <c r="C19256" s="7" t="s">
        <v>32345</v>
      </c>
      <c r="I19256" s="64"/>
      <c r="J19256" s="65"/>
      <c r="K19256" s="10"/>
      <c r="L19256" s="21">
        <v>164.4206896551724</v>
      </c>
      <c r="M19256" s="68"/>
      <c r="N19256" s="4"/>
    </row>
    <row r="19257" spans="2:14">
      <c r="B19257" s="59" t="s">
        <v>32379</v>
      </c>
      <c r="C19257" s="7" t="s">
        <v>32345</v>
      </c>
      <c r="I19257" s="64"/>
      <c r="J19257" s="65"/>
      <c r="K19257" s="10"/>
      <c r="L19257" s="21">
        <v>207.04827586206898</v>
      </c>
      <c r="M19257" s="68"/>
      <c r="N19257" s="4"/>
    </row>
    <row r="19258" spans="2:14">
      <c r="B19258" s="59" t="s">
        <v>38534</v>
      </c>
      <c r="C19258" s="7" t="s">
        <v>40717</v>
      </c>
      <c r="I19258" s="64"/>
      <c r="J19258" s="65"/>
      <c r="K19258" s="10"/>
      <c r="L19258" s="21">
        <v>775.92356321839077</v>
      </c>
      <c r="M19258" s="68"/>
      <c r="N19258" s="4"/>
    </row>
    <row r="19259" spans="2:14">
      <c r="B19259" s="59" t="s">
        <v>38535</v>
      </c>
      <c r="C19259" s="7" t="s">
        <v>40718</v>
      </c>
      <c r="I19259" s="64"/>
      <c r="J19259" s="65"/>
      <c r="K19259" s="10"/>
      <c r="L19259" s="21">
        <v>1251.4241379310345</v>
      </c>
      <c r="M19259" s="68"/>
      <c r="N19259" s="4"/>
    </row>
    <row r="19260" spans="2:14">
      <c r="B19260" s="59" t="s">
        <v>32380</v>
      </c>
      <c r="C19260" s="7" t="s">
        <v>32381</v>
      </c>
      <c r="I19260" s="64"/>
      <c r="J19260" s="65"/>
      <c r="K19260" s="10"/>
      <c r="L19260" s="21">
        <v>740.40057471264367</v>
      </c>
      <c r="M19260" s="68"/>
      <c r="N19260" s="4"/>
    </row>
    <row r="19261" spans="2:14">
      <c r="B19261" s="59" t="s">
        <v>32382</v>
      </c>
      <c r="C19261" s="7" t="s">
        <v>32381</v>
      </c>
      <c r="I19261" s="64"/>
      <c r="J19261" s="65"/>
      <c r="K19261" s="10"/>
      <c r="L19261" s="21">
        <v>710.96724137931039</v>
      </c>
      <c r="M19261" s="68"/>
      <c r="N19261" s="4"/>
    </row>
    <row r="19262" spans="2:14">
      <c r="B19262" s="59" t="s">
        <v>32383</v>
      </c>
      <c r="C19262" s="7" t="s">
        <v>32381</v>
      </c>
      <c r="I19262" s="64"/>
      <c r="J19262" s="65"/>
      <c r="K19262" s="10"/>
      <c r="L19262" s="21">
        <v>1397.0683908045976</v>
      </c>
      <c r="M19262" s="68"/>
      <c r="N19262" s="4"/>
    </row>
    <row r="19263" spans="2:14">
      <c r="B19263" s="59" t="s">
        <v>32384</v>
      </c>
      <c r="C19263" s="7" t="s">
        <v>32381</v>
      </c>
      <c r="I19263" s="64"/>
      <c r="J19263" s="65"/>
      <c r="K19263" s="10"/>
      <c r="L19263" s="21">
        <v>1565.5488505747126</v>
      </c>
      <c r="M19263" s="68"/>
      <c r="N19263" s="4"/>
    </row>
    <row r="19264" spans="2:14">
      <c r="B19264" s="59" t="s">
        <v>32385</v>
      </c>
      <c r="C19264" s="7" t="s">
        <v>32381</v>
      </c>
      <c r="I19264" s="64"/>
      <c r="J19264" s="65"/>
      <c r="K19264" s="10"/>
      <c r="L19264" s="21">
        <v>243.07873563218391</v>
      </c>
      <c r="M19264" s="68"/>
      <c r="N19264" s="4"/>
    </row>
    <row r="19265" spans="2:14">
      <c r="B19265" s="59" t="s">
        <v>32386</v>
      </c>
      <c r="C19265" s="7" t="s">
        <v>32381</v>
      </c>
      <c r="I19265" s="64"/>
      <c r="J19265" s="65"/>
      <c r="K19265" s="10"/>
      <c r="L19265" s="21">
        <v>281.64655172413791</v>
      </c>
      <c r="M19265" s="68"/>
      <c r="N19265" s="4"/>
    </row>
    <row r="19266" spans="2:14">
      <c r="B19266" s="59" t="s">
        <v>32387</v>
      </c>
      <c r="C19266" s="7" t="s">
        <v>32381</v>
      </c>
      <c r="I19266" s="64"/>
      <c r="J19266" s="65"/>
      <c r="K19266" s="10"/>
      <c r="L19266" s="21">
        <v>241.04885057471265</v>
      </c>
      <c r="M19266" s="68"/>
      <c r="N19266" s="4"/>
    </row>
    <row r="19267" spans="2:14">
      <c r="B19267" s="59" t="s">
        <v>32388</v>
      </c>
      <c r="C19267" s="7" t="s">
        <v>32381</v>
      </c>
      <c r="I19267" s="64"/>
      <c r="J19267" s="65"/>
      <c r="K19267" s="10"/>
      <c r="L19267" s="21">
        <v>594.24885057471261</v>
      </c>
      <c r="M19267" s="68"/>
      <c r="N19267" s="4"/>
    </row>
    <row r="19268" spans="2:14">
      <c r="B19268" s="59" t="s">
        <v>32389</v>
      </c>
      <c r="C19268" s="7" t="s">
        <v>32381</v>
      </c>
      <c r="I19268" s="64"/>
      <c r="J19268" s="65"/>
      <c r="K19268" s="10"/>
      <c r="L19268" s="21">
        <v>214.15287356321838</v>
      </c>
      <c r="M19268" s="68"/>
      <c r="N19268" s="4"/>
    </row>
    <row r="19269" spans="2:14">
      <c r="B19269" s="59" t="s">
        <v>32390</v>
      </c>
      <c r="C19269" s="7" t="s">
        <v>32381</v>
      </c>
      <c r="I19269" s="64"/>
      <c r="J19269" s="65"/>
      <c r="K19269" s="10"/>
      <c r="L19269" s="21">
        <v>344.57298850574716</v>
      </c>
      <c r="M19269" s="68"/>
      <c r="N19269" s="4"/>
    </row>
    <row r="19270" spans="2:14">
      <c r="B19270" s="59" t="s">
        <v>32391</v>
      </c>
      <c r="C19270" s="7" t="s">
        <v>32381</v>
      </c>
      <c r="I19270" s="64"/>
      <c r="J19270" s="65"/>
      <c r="K19270" s="10"/>
      <c r="L19270" s="21">
        <v>387.20057471264369</v>
      </c>
      <c r="M19270" s="68"/>
      <c r="N19270" s="4"/>
    </row>
    <row r="19271" spans="2:14">
      <c r="B19271" s="59" t="s">
        <v>32392</v>
      </c>
      <c r="C19271" s="7" t="s">
        <v>32381</v>
      </c>
      <c r="I19271" s="64"/>
      <c r="J19271" s="65"/>
      <c r="K19271" s="10"/>
      <c r="L19271" s="21">
        <v>340.0057471264368</v>
      </c>
      <c r="M19271" s="68"/>
      <c r="N19271" s="4"/>
    </row>
    <row r="19272" spans="2:14">
      <c r="B19272" s="59" t="s">
        <v>32393</v>
      </c>
      <c r="C19272" s="7" t="s">
        <v>32381</v>
      </c>
      <c r="I19272" s="64"/>
      <c r="J19272" s="65"/>
      <c r="K19272" s="10"/>
      <c r="L19272" s="21">
        <v>677.47413793103453</v>
      </c>
      <c r="M19272" s="68"/>
      <c r="N19272" s="4"/>
    </row>
    <row r="19273" spans="2:14">
      <c r="B19273" s="59" t="s">
        <v>32394</v>
      </c>
      <c r="C19273" s="7" t="s">
        <v>32381</v>
      </c>
      <c r="I19273" s="64"/>
      <c r="J19273" s="65"/>
      <c r="K19273" s="10"/>
      <c r="L19273" s="21">
        <v>310.57241379310341</v>
      </c>
      <c r="M19273" s="68"/>
      <c r="N19273" s="4"/>
    </row>
    <row r="19274" spans="2:14">
      <c r="B19274" s="59" t="s">
        <v>32395</v>
      </c>
      <c r="C19274" s="7" t="s">
        <v>32381</v>
      </c>
      <c r="I19274" s="64"/>
      <c r="J19274" s="65"/>
      <c r="K19274" s="10"/>
      <c r="L19274" s="21">
        <v>906.85114942528742</v>
      </c>
      <c r="M19274" s="68"/>
      <c r="N19274" s="4"/>
    </row>
    <row r="19275" spans="2:14">
      <c r="B19275" s="59" t="s">
        <v>32396</v>
      </c>
      <c r="C19275" s="7" t="s">
        <v>32381</v>
      </c>
      <c r="I19275" s="64"/>
      <c r="J19275" s="65"/>
      <c r="K19275" s="10"/>
      <c r="L19275" s="21">
        <v>454.69425287356324</v>
      </c>
      <c r="M19275" s="68"/>
      <c r="N19275" s="4"/>
    </row>
    <row r="19276" spans="2:14">
      <c r="B19276" s="59" t="s">
        <v>32397</v>
      </c>
      <c r="C19276" s="7" t="s">
        <v>32381</v>
      </c>
      <c r="I19276" s="64"/>
      <c r="J19276" s="65"/>
      <c r="K19276" s="10"/>
      <c r="L19276" s="21">
        <v>931.20977011494256</v>
      </c>
      <c r="M19276" s="68"/>
      <c r="N19276" s="4"/>
    </row>
    <row r="19277" spans="2:14">
      <c r="B19277" s="59" t="s">
        <v>32398</v>
      </c>
      <c r="C19277" s="7" t="s">
        <v>32381</v>
      </c>
      <c r="I19277" s="64"/>
      <c r="J19277" s="65"/>
      <c r="K19277" s="10"/>
      <c r="L19277" s="21">
        <v>792.16264367816098</v>
      </c>
      <c r="M19277" s="68"/>
      <c r="N19277" s="4"/>
    </row>
    <row r="19278" spans="2:14">
      <c r="B19278" s="59" t="s">
        <v>32399</v>
      </c>
      <c r="C19278" s="7" t="s">
        <v>32381</v>
      </c>
      <c r="I19278" s="64"/>
      <c r="J19278" s="65"/>
      <c r="K19278" s="10"/>
      <c r="L19278" s="21">
        <v>308.54252873563223</v>
      </c>
      <c r="M19278" s="68"/>
      <c r="N19278" s="4"/>
    </row>
    <row r="19279" spans="2:14">
      <c r="B19279" s="59" t="s">
        <v>32400</v>
      </c>
      <c r="C19279" s="7" t="s">
        <v>32381</v>
      </c>
      <c r="I19279" s="64"/>
      <c r="J19279" s="65"/>
      <c r="K19279" s="10"/>
      <c r="L19279" s="21">
        <v>20.298850574712645</v>
      </c>
      <c r="M19279" s="68"/>
      <c r="N19279" s="4"/>
    </row>
    <row r="19280" spans="2:14">
      <c r="B19280" s="59" t="s">
        <v>32401</v>
      </c>
      <c r="C19280" s="7" t="s">
        <v>32381</v>
      </c>
      <c r="I19280" s="64"/>
      <c r="J19280" s="65"/>
      <c r="K19280" s="10"/>
      <c r="L19280" s="21">
        <v>20.298850574712645</v>
      </c>
      <c r="M19280" s="68"/>
      <c r="N19280" s="4"/>
    </row>
    <row r="19281" spans="2:14">
      <c r="B19281" s="59" t="s">
        <v>32402</v>
      </c>
      <c r="C19281" s="7" t="s">
        <v>32381</v>
      </c>
      <c r="I19281" s="64"/>
      <c r="J19281" s="65"/>
      <c r="K19281" s="10"/>
      <c r="L19281" s="21">
        <v>22.836206896551722</v>
      </c>
      <c r="M19281" s="68"/>
      <c r="N19281" s="4"/>
    </row>
    <row r="19282" spans="2:14">
      <c r="B19282" s="59" t="s">
        <v>32403</v>
      </c>
      <c r="C19282" s="7" t="s">
        <v>32381</v>
      </c>
      <c r="I19282" s="64"/>
      <c r="J19282" s="65"/>
      <c r="K19282" s="10"/>
      <c r="L19282" s="21">
        <v>205.01839080459771</v>
      </c>
      <c r="M19282" s="68"/>
      <c r="N19282" s="4"/>
    </row>
    <row r="19283" spans="2:14">
      <c r="B19283" s="59" t="s">
        <v>32404</v>
      </c>
      <c r="C19283" s="7" t="s">
        <v>32381</v>
      </c>
      <c r="I19283" s="64"/>
      <c r="J19283" s="65"/>
      <c r="K19283" s="10"/>
      <c r="L19283" s="21">
        <v>301.43793103448274</v>
      </c>
      <c r="M19283" s="68"/>
      <c r="N19283" s="4"/>
    </row>
    <row r="19284" spans="2:14">
      <c r="B19284" s="59" t="s">
        <v>32405</v>
      </c>
      <c r="C19284" s="7" t="s">
        <v>32381</v>
      </c>
      <c r="I19284" s="64"/>
      <c r="J19284" s="65"/>
      <c r="K19284" s="10"/>
      <c r="L19284" s="21">
        <v>292.81091954022986</v>
      </c>
      <c r="M19284" s="68"/>
      <c r="N19284" s="4"/>
    </row>
    <row r="19285" spans="2:14">
      <c r="B19285" s="59" t="s">
        <v>32406</v>
      </c>
      <c r="C19285" s="7" t="s">
        <v>32407</v>
      </c>
      <c r="I19285" s="64"/>
      <c r="J19285" s="65"/>
      <c r="K19285" s="10"/>
      <c r="L19285" s="21">
        <v>4469.2994252873568</v>
      </c>
      <c r="M19285" s="68"/>
      <c r="N19285" s="4"/>
    </row>
    <row r="19286" spans="2:14">
      <c r="B19286" s="59" t="s">
        <v>32408</v>
      </c>
      <c r="C19286" s="7" t="s">
        <v>32409</v>
      </c>
      <c r="I19286" s="64"/>
      <c r="J19286" s="65"/>
      <c r="K19286" s="10"/>
      <c r="L19286" s="21">
        <v>5177.7293103448274</v>
      </c>
      <c r="M19286" s="68"/>
      <c r="N19286" s="4"/>
    </row>
    <row r="19287" spans="2:14">
      <c r="B19287" s="59" t="s">
        <v>32410</v>
      </c>
      <c r="C19287" s="7" t="s">
        <v>32411</v>
      </c>
      <c r="I19287" s="64"/>
      <c r="J19287" s="65"/>
      <c r="K19287" s="10"/>
      <c r="L19287" s="21">
        <v>8936.5689655172428</v>
      </c>
      <c r="M19287" s="68"/>
      <c r="N19287" s="4"/>
    </row>
    <row r="19288" spans="2:14">
      <c r="B19288" s="59" t="s">
        <v>32412</v>
      </c>
      <c r="C19288" s="7" t="s">
        <v>32413</v>
      </c>
      <c r="I19288" s="64"/>
      <c r="J19288" s="65"/>
      <c r="K19288" s="10"/>
      <c r="L19288" s="21">
        <v>555.68103448275861</v>
      </c>
      <c r="M19288" s="68"/>
      <c r="N19288" s="4"/>
    </row>
    <row r="19289" spans="2:14">
      <c r="B19289" s="59" t="s">
        <v>32414</v>
      </c>
      <c r="C19289" s="7" t="s">
        <v>32415</v>
      </c>
      <c r="I19289" s="64"/>
      <c r="J19289" s="65"/>
      <c r="K19289" s="10"/>
      <c r="L19289" s="21">
        <v>845.9545977011494</v>
      </c>
      <c r="M19289" s="68"/>
      <c r="N19289" s="4"/>
    </row>
    <row r="19290" spans="2:14">
      <c r="B19290" s="59" t="s">
        <v>32416</v>
      </c>
      <c r="C19290" s="7" t="s">
        <v>32417</v>
      </c>
      <c r="I19290" s="64"/>
      <c r="J19290" s="65"/>
      <c r="K19290" s="10"/>
      <c r="L19290" s="21">
        <v>1536.6229885057471</v>
      </c>
      <c r="M19290" s="68"/>
      <c r="N19290" s="4"/>
    </row>
    <row r="19291" spans="2:14">
      <c r="B19291" s="59" t="s">
        <v>32418</v>
      </c>
      <c r="C19291" s="7" t="s">
        <v>32419</v>
      </c>
      <c r="I19291" s="64"/>
      <c r="J19291" s="65"/>
      <c r="K19291" s="10"/>
      <c r="L19291" s="21">
        <v>222.77988505747126</v>
      </c>
      <c r="M19291" s="68"/>
      <c r="N19291" s="4"/>
    </row>
    <row r="19292" spans="2:14">
      <c r="B19292" s="59" t="s">
        <v>32420</v>
      </c>
      <c r="C19292" s="7" t="s">
        <v>32421</v>
      </c>
      <c r="I19292" s="64"/>
      <c r="J19292" s="65"/>
      <c r="K19292" s="10"/>
      <c r="L19292" s="21">
        <v>306.0051724137931</v>
      </c>
      <c r="M19292" s="68"/>
      <c r="N19292" s="4"/>
    </row>
    <row r="19293" spans="2:14">
      <c r="B19293" s="59" t="s">
        <v>32422</v>
      </c>
      <c r="C19293" s="7" t="s">
        <v>32423</v>
      </c>
      <c r="I19293" s="64"/>
      <c r="J19293" s="65"/>
      <c r="K19293" s="10"/>
      <c r="L19293" s="21">
        <v>378.06609195402302</v>
      </c>
      <c r="M19293" s="68"/>
      <c r="N19293" s="4"/>
    </row>
    <row r="19294" spans="2:14">
      <c r="B19294" s="59" t="s">
        <v>32424</v>
      </c>
      <c r="C19294" s="7" t="s">
        <v>32425</v>
      </c>
      <c r="I19294" s="64"/>
      <c r="J19294" s="65"/>
      <c r="K19294" s="10"/>
      <c r="L19294" s="21">
        <v>537.91954022988511</v>
      </c>
      <c r="M19294" s="68"/>
      <c r="N19294" s="4"/>
    </row>
    <row r="19295" spans="2:14">
      <c r="B19295" s="59" t="s">
        <v>32426</v>
      </c>
      <c r="C19295" s="7" t="s">
        <v>32427</v>
      </c>
      <c r="I19295" s="64"/>
      <c r="J19295" s="65"/>
      <c r="K19295" s="10"/>
      <c r="L19295" s="21">
        <v>836.82011494252879</v>
      </c>
      <c r="M19295" s="68"/>
      <c r="N19295" s="4"/>
    </row>
    <row r="19296" spans="2:14">
      <c r="B19296" s="59" t="s">
        <v>32428</v>
      </c>
      <c r="C19296" s="7" t="s">
        <v>32429</v>
      </c>
      <c r="I19296" s="64"/>
      <c r="J19296" s="65"/>
      <c r="K19296" s="10"/>
      <c r="L19296" s="21">
        <v>1111.3620689655172</v>
      </c>
      <c r="M19296" s="68"/>
      <c r="N19296" s="4"/>
    </row>
    <row r="19297" spans="2:14">
      <c r="B19297" s="59" t="s">
        <v>32430</v>
      </c>
      <c r="C19297" s="7" t="s">
        <v>32431</v>
      </c>
      <c r="I19297" s="64"/>
      <c r="J19297" s="65"/>
      <c r="K19297" s="10"/>
      <c r="L19297" s="21">
        <v>3792.3327586206897</v>
      </c>
      <c r="M19297" s="68"/>
      <c r="N19297" s="4"/>
    </row>
    <row r="19298" spans="2:14">
      <c r="B19298" s="59" t="s">
        <v>32432</v>
      </c>
      <c r="C19298" s="7" t="s">
        <v>32433</v>
      </c>
      <c r="I19298" s="64"/>
      <c r="J19298" s="65"/>
      <c r="K19298" s="10"/>
      <c r="L19298" s="21">
        <v>4044.5459770114944</v>
      </c>
      <c r="M19298" s="68"/>
      <c r="N19298" s="4"/>
    </row>
    <row r="19299" spans="2:14">
      <c r="B19299" s="59" t="s">
        <v>32434</v>
      </c>
      <c r="C19299" s="7" t="s">
        <v>32435</v>
      </c>
      <c r="I19299" s="64"/>
      <c r="J19299" s="65"/>
      <c r="K19299" s="10"/>
      <c r="L19299" s="21">
        <v>4170.3988505747129</v>
      </c>
      <c r="M19299" s="68"/>
      <c r="N19299" s="4"/>
    </row>
    <row r="19300" spans="2:14">
      <c r="B19300" s="59" t="s">
        <v>32436</v>
      </c>
      <c r="C19300" s="7" t="s">
        <v>32435</v>
      </c>
      <c r="I19300" s="64"/>
      <c r="J19300" s="65"/>
      <c r="K19300" s="10"/>
      <c r="L19300" s="21">
        <v>6037.3856321839075</v>
      </c>
      <c r="M19300" s="68"/>
      <c r="N19300" s="4"/>
    </row>
    <row r="19301" spans="2:14">
      <c r="B19301" s="59" t="s">
        <v>32437</v>
      </c>
      <c r="C19301" s="7" t="s">
        <v>32438</v>
      </c>
      <c r="I19301" s="64"/>
      <c r="J19301" s="65"/>
      <c r="K19301" s="10"/>
      <c r="L19301" s="21">
        <v>7832.3114942528737</v>
      </c>
      <c r="M19301" s="68"/>
      <c r="N19301" s="4"/>
    </row>
    <row r="19302" spans="2:14">
      <c r="B19302" s="59" t="s">
        <v>32439</v>
      </c>
      <c r="C19302" s="7" t="s">
        <v>32438</v>
      </c>
      <c r="I19302" s="64"/>
      <c r="J19302" s="65"/>
      <c r="K19302" s="10"/>
      <c r="L19302" s="21">
        <v>11532.28448275862</v>
      </c>
      <c r="M19302" s="68"/>
      <c r="N19302" s="4"/>
    </row>
    <row r="19303" spans="2:14">
      <c r="B19303" s="59" t="s">
        <v>32440</v>
      </c>
      <c r="C19303" s="7" t="s">
        <v>28576</v>
      </c>
      <c r="I19303" s="64"/>
      <c r="J19303" s="65"/>
      <c r="K19303" s="10"/>
      <c r="L19303" s="21">
        <v>4352.5810344827587</v>
      </c>
      <c r="M19303" s="68"/>
      <c r="N19303" s="4"/>
    </row>
    <row r="19304" spans="2:14">
      <c r="B19304" s="59" t="s">
        <v>32441</v>
      </c>
      <c r="C19304" s="7" t="s">
        <v>28576</v>
      </c>
      <c r="I19304" s="64"/>
      <c r="J19304" s="65"/>
      <c r="K19304" s="10"/>
      <c r="L19304" s="21">
        <v>1572.653448275862</v>
      </c>
      <c r="M19304" s="68"/>
      <c r="N19304" s="4"/>
    </row>
    <row r="19305" spans="2:14">
      <c r="B19305" s="59" t="s">
        <v>32442</v>
      </c>
      <c r="C19305" s="7" t="s">
        <v>28576</v>
      </c>
      <c r="I19305" s="64"/>
      <c r="J19305" s="65"/>
      <c r="K19305" s="10"/>
      <c r="L19305" s="21">
        <v>1572.653448275862</v>
      </c>
      <c r="M19305" s="68"/>
      <c r="N19305" s="4"/>
    </row>
    <row r="19306" spans="2:14">
      <c r="B19306" s="59" t="s">
        <v>32443</v>
      </c>
      <c r="C19306" s="7" t="s">
        <v>32444</v>
      </c>
      <c r="I19306" s="64"/>
      <c r="J19306" s="65"/>
      <c r="K19306" s="10"/>
      <c r="L19306" s="21">
        <v>566.84540229885056</v>
      </c>
      <c r="M19306" s="68"/>
      <c r="N19306" s="4"/>
    </row>
    <row r="19307" spans="2:14">
      <c r="B19307" s="59" t="s">
        <v>32445</v>
      </c>
      <c r="C19307" s="7" t="s">
        <v>32444</v>
      </c>
      <c r="I19307" s="64"/>
      <c r="J19307" s="65"/>
      <c r="K19307" s="10"/>
      <c r="L19307" s="21">
        <v>931.20977011494256</v>
      </c>
      <c r="M19307" s="68"/>
      <c r="N19307" s="4"/>
    </row>
    <row r="19308" spans="2:14">
      <c r="B19308" s="59" t="s">
        <v>32446</v>
      </c>
      <c r="C19308" s="7" t="s">
        <v>32444</v>
      </c>
      <c r="I19308" s="64"/>
      <c r="J19308" s="65"/>
      <c r="K19308" s="10"/>
      <c r="L19308" s="21">
        <v>2317.1137931034486</v>
      </c>
      <c r="M19308" s="68"/>
      <c r="N19308" s="4"/>
    </row>
    <row r="19309" spans="2:14">
      <c r="B19309" s="59" t="s">
        <v>32447</v>
      </c>
      <c r="C19309" s="7" t="s">
        <v>28576</v>
      </c>
      <c r="I19309" s="64"/>
      <c r="J19309" s="65"/>
      <c r="K19309" s="10"/>
      <c r="L19309" s="21">
        <v>402.93218390804594</v>
      </c>
      <c r="M19309" s="68"/>
      <c r="N19309" s="4"/>
    </row>
    <row r="19310" spans="2:14">
      <c r="B19310" s="59" t="s">
        <v>32448</v>
      </c>
      <c r="C19310" s="7" t="s">
        <v>28576</v>
      </c>
      <c r="I19310" s="64"/>
      <c r="J19310" s="65"/>
      <c r="K19310" s="10"/>
      <c r="L19310" s="21">
        <v>357.76724137931035</v>
      </c>
      <c r="M19310" s="68"/>
      <c r="N19310" s="4"/>
    </row>
    <row r="19311" spans="2:14">
      <c r="B19311" s="59" t="s">
        <v>32449</v>
      </c>
      <c r="C19311" s="7" t="s">
        <v>28576</v>
      </c>
      <c r="I19311" s="64"/>
      <c r="J19311" s="65"/>
      <c r="K19311" s="10"/>
      <c r="L19311" s="21">
        <v>852.55172413793105</v>
      </c>
      <c r="M19311" s="68"/>
      <c r="N19311" s="4"/>
    </row>
    <row r="19312" spans="2:14">
      <c r="B19312" s="59" t="s">
        <v>32450</v>
      </c>
      <c r="C19312" s="7" t="s">
        <v>28576</v>
      </c>
      <c r="I19312" s="64"/>
      <c r="J19312" s="65"/>
      <c r="K19312" s="10"/>
      <c r="L19312" s="21">
        <v>861.68620689655177</v>
      </c>
      <c r="M19312" s="68"/>
      <c r="N19312" s="4"/>
    </row>
    <row r="19313" spans="2:14">
      <c r="B19313" s="59" t="s">
        <v>32451</v>
      </c>
      <c r="C19313" s="7" t="s">
        <v>28576</v>
      </c>
      <c r="I19313" s="64"/>
      <c r="J19313" s="65"/>
      <c r="K19313" s="10"/>
      <c r="L19313" s="21">
        <v>1433.0988505747127</v>
      </c>
      <c r="M19313" s="68"/>
      <c r="N19313" s="4"/>
    </row>
    <row r="19314" spans="2:14">
      <c r="B19314" s="59" t="s">
        <v>32452</v>
      </c>
      <c r="C19314" s="7" t="s">
        <v>28576</v>
      </c>
      <c r="I19314" s="64"/>
      <c r="J19314" s="65"/>
      <c r="K19314" s="10"/>
      <c r="L19314" s="21">
        <v>1576.7132183908047</v>
      </c>
      <c r="M19314" s="68"/>
      <c r="N19314" s="4"/>
    </row>
    <row r="19315" spans="2:14">
      <c r="B19315" s="59" t="s">
        <v>32453</v>
      </c>
      <c r="C19315" s="7" t="s">
        <v>28576</v>
      </c>
      <c r="I19315" s="64"/>
      <c r="J19315" s="65"/>
      <c r="K19315" s="10"/>
      <c r="L19315" s="21">
        <v>1876.1212643678161</v>
      </c>
      <c r="M19315" s="68"/>
      <c r="N19315" s="4"/>
    </row>
    <row r="19316" spans="2:14">
      <c r="B19316" s="59" t="s">
        <v>32454</v>
      </c>
      <c r="C19316" s="7" t="s">
        <v>28576</v>
      </c>
      <c r="I19316" s="64"/>
      <c r="J19316" s="65"/>
      <c r="K19316" s="10"/>
      <c r="L19316" s="21">
        <v>1806.5977011494253</v>
      </c>
      <c r="M19316" s="68"/>
      <c r="N19316" s="4"/>
    </row>
    <row r="19317" spans="2:14">
      <c r="B19317" s="59" t="s">
        <v>32455</v>
      </c>
      <c r="C19317" s="7" t="s">
        <v>28582</v>
      </c>
      <c r="I19317" s="64"/>
      <c r="J19317" s="65"/>
      <c r="K19317" s="10"/>
      <c r="L19317" s="21">
        <v>463.82873563218391</v>
      </c>
      <c r="M19317" s="68"/>
      <c r="N19317" s="4"/>
    </row>
    <row r="19318" spans="2:14">
      <c r="B19318" s="59" t="s">
        <v>32456</v>
      </c>
      <c r="C19318" s="7" t="s">
        <v>28580</v>
      </c>
      <c r="I19318" s="64"/>
      <c r="J19318" s="65"/>
      <c r="K19318" s="10"/>
      <c r="L19318" s="21">
        <v>2863.6603448275864</v>
      </c>
      <c r="M19318" s="68"/>
      <c r="N19318" s="4"/>
    </row>
    <row r="19319" spans="2:14">
      <c r="B19319" s="59" t="s">
        <v>32457</v>
      </c>
      <c r="C19319" s="7" t="s">
        <v>32458</v>
      </c>
      <c r="I19319" s="64"/>
      <c r="J19319" s="65"/>
      <c r="K19319" s="10"/>
      <c r="L19319" s="21">
        <v>4154.6672413793103</v>
      </c>
      <c r="M19319" s="68"/>
      <c r="N19319" s="4"/>
    </row>
    <row r="19320" spans="2:14">
      <c r="B19320" s="59" t="s">
        <v>32459</v>
      </c>
      <c r="C19320" s="7" t="s">
        <v>28580</v>
      </c>
      <c r="I19320" s="64"/>
      <c r="J19320" s="65"/>
      <c r="K19320" s="10"/>
      <c r="L19320" s="21">
        <v>4946.3224137931038</v>
      </c>
      <c r="M19320" s="68"/>
      <c r="N19320" s="4"/>
    </row>
    <row r="19321" spans="2:14">
      <c r="B19321" s="59" t="s">
        <v>32460</v>
      </c>
      <c r="C19321" s="7" t="s">
        <v>32461</v>
      </c>
      <c r="I19321" s="64"/>
      <c r="J19321" s="65"/>
      <c r="K19321" s="10"/>
      <c r="L19321" s="21">
        <v>313.10977011494253</v>
      </c>
      <c r="M19321" s="68"/>
      <c r="N19321" s="4"/>
    </row>
    <row r="19322" spans="2:14">
      <c r="B19322" s="59" t="s">
        <v>32462</v>
      </c>
      <c r="C19322" s="7" t="s">
        <v>32461</v>
      </c>
      <c r="I19322" s="64"/>
      <c r="J19322" s="65"/>
      <c r="K19322" s="10"/>
      <c r="L19322" s="21">
        <v>440.99252873563216</v>
      </c>
      <c r="M19322" s="68"/>
      <c r="N19322" s="4"/>
    </row>
    <row r="19323" spans="2:14">
      <c r="B19323" s="59" t="s">
        <v>32463</v>
      </c>
      <c r="C19323" s="7" t="s">
        <v>32461</v>
      </c>
      <c r="I19323" s="64"/>
      <c r="J19323" s="65"/>
      <c r="K19323" s="10"/>
      <c r="L19323" s="21">
        <v>474.99310344827592</v>
      </c>
      <c r="M19323" s="68"/>
      <c r="N19323" s="4"/>
    </row>
    <row r="19324" spans="2:14">
      <c r="B19324" s="59" t="s">
        <v>32464</v>
      </c>
      <c r="C19324" s="7" t="s">
        <v>32461</v>
      </c>
      <c r="I19324" s="64"/>
      <c r="J19324" s="65"/>
      <c r="K19324" s="10"/>
      <c r="L19324" s="21">
        <v>544.51666666666665</v>
      </c>
      <c r="M19324" s="68"/>
      <c r="N19324" s="4"/>
    </row>
    <row r="19325" spans="2:14">
      <c r="B19325" s="59" t="s">
        <v>32465</v>
      </c>
      <c r="C19325" s="7" t="s">
        <v>32461</v>
      </c>
      <c r="I19325" s="64"/>
      <c r="J19325" s="65"/>
      <c r="K19325" s="10"/>
      <c r="L19325" s="21">
        <v>448.09712643678159</v>
      </c>
      <c r="M19325" s="68"/>
      <c r="N19325" s="4"/>
    </row>
    <row r="19326" spans="2:14">
      <c r="B19326" s="59" t="s">
        <v>32466</v>
      </c>
      <c r="C19326" s="7" t="s">
        <v>32461</v>
      </c>
      <c r="I19326" s="64"/>
      <c r="J19326" s="65"/>
      <c r="K19326" s="10"/>
      <c r="L19326" s="21">
        <v>333.40862068965515</v>
      </c>
      <c r="M19326" s="68"/>
      <c r="N19326" s="4"/>
    </row>
    <row r="19327" spans="2:14">
      <c r="B19327" s="59" t="s">
        <v>32467</v>
      </c>
      <c r="C19327" s="7" t="s">
        <v>32461</v>
      </c>
      <c r="I19327" s="64"/>
      <c r="J19327" s="65"/>
      <c r="K19327" s="10"/>
      <c r="L19327" s="21">
        <v>344.57298850574716</v>
      </c>
      <c r="M19327" s="68"/>
      <c r="N19327" s="4"/>
    </row>
    <row r="19328" spans="2:14">
      <c r="B19328" s="59" t="s">
        <v>32468</v>
      </c>
      <c r="C19328" s="7" t="s">
        <v>32468</v>
      </c>
      <c r="I19328" s="64"/>
      <c r="J19328" s="65"/>
      <c r="K19328" s="10"/>
      <c r="L19328" s="21">
        <v>83.225287356321843</v>
      </c>
      <c r="M19328" s="68"/>
      <c r="N19328" s="4"/>
    </row>
    <row r="19329" spans="2:14">
      <c r="B19329" s="59" t="s">
        <v>32469</v>
      </c>
      <c r="C19329" s="7" t="s">
        <v>32469</v>
      </c>
      <c r="I19329" s="64"/>
      <c r="J19329" s="65"/>
      <c r="K19329" s="10"/>
      <c r="L19329" s="21">
        <v>83.225287356321843</v>
      </c>
      <c r="M19329" s="68"/>
      <c r="N19329" s="4"/>
    </row>
    <row r="19330" spans="2:14">
      <c r="B19330" s="59" t="s">
        <v>32470</v>
      </c>
      <c r="C19330" s="7" t="s">
        <v>32470</v>
      </c>
      <c r="I19330" s="64"/>
      <c r="J19330" s="65"/>
      <c r="K19330" s="10"/>
      <c r="L19330" s="21">
        <v>20.298850574712645</v>
      </c>
      <c r="M19330" s="68"/>
      <c r="N19330" s="4"/>
    </row>
    <row r="19331" spans="2:14">
      <c r="B19331" s="59" t="s">
        <v>32471</v>
      </c>
      <c r="C19331" s="7" t="s">
        <v>32471</v>
      </c>
      <c r="I19331" s="64"/>
      <c r="J19331" s="65"/>
      <c r="K19331" s="10"/>
      <c r="L19331" s="21">
        <v>29.433333333333334</v>
      </c>
      <c r="M19331" s="68"/>
      <c r="N19331" s="4"/>
    </row>
    <row r="19332" spans="2:14">
      <c r="B19332" s="59" t="s">
        <v>32472</v>
      </c>
      <c r="C19332" s="7" t="s">
        <v>32472</v>
      </c>
      <c r="I19332" s="64"/>
      <c r="J19332" s="65"/>
      <c r="K19332" s="10"/>
      <c r="L19332" s="21">
        <v>83.225287356321843</v>
      </c>
      <c r="M19332" s="68"/>
      <c r="N19332" s="4"/>
    </row>
    <row r="19333" spans="2:14">
      <c r="B19333" s="59" t="s">
        <v>32473</v>
      </c>
      <c r="C19333" s="7" t="s">
        <v>32473</v>
      </c>
      <c r="I19333" s="64"/>
      <c r="J19333" s="65"/>
      <c r="K19333" s="10"/>
      <c r="L19333" s="21">
        <v>85.762643678160927</v>
      </c>
      <c r="M19333" s="68"/>
      <c r="N19333" s="4"/>
    </row>
    <row r="19334" spans="2:14">
      <c r="B19334" s="59" t="s">
        <v>38536</v>
      </c>
      <c r="C19334" s="7" t="s">
        <v>40719</v>
      </c>
      <c r="I19334" s="64"/>
      <c r="J19334" s="65"/>
      <c r="K19334" s="10"/>
      <c r="L19334" s="21">
        <v>16.239080459770115</v>
      </c>
      <c r="M19334" s="68"/>
      <c r="N19334" s="4"/>
    </row>
    <row r="19335" spans="2:14">
      <c r="B19335" s="59" t="s">
        <v>32474</v>
      </c>
      <c r="C19335" s="7" t="s">
        <v>32474</v>
      </c>
      <c r="I19335" s="64"/>
      <c r="J19335" s="65"/>
      <c r="K19335" s="10"/>
      <c r="L19335" s="21">
        <v>18.26896551724138</v>
      </c>
      <c r="M19335" s="68"/>
      <c r="N19335" s="4"/>
    </row>
    <row r="19336" spans="2:14">
      <c r="B19336" s="59" t="s">
        <v>32475</v>
      </c>
      <c r="C19336" s="7" t="s">
        <v>32476</v>
      </c>
      <c r="I19336" s="64"/>
      <c r="J19336" s="65"/>
      <c r="K19336" s="10"/>
      <c r="L19336" s="21">
        <v>85.762643678160927</v>
      </c>
      <c r="M19336" s="68"/>
      <c r="N19336" s="4"/>
    </row>
    <row r="19337" spans="2:14">
      <c r="B19337" s="59" t="s">
        <v>38537</v>
      </c>
      <c r="C19337" s="7" t="s">
        <v>40720</v>
      </c>
      <c r="I19337" s="64"/>
      <c r="J19337" s="65"/>
      <c r="K19337" s="10"/>
      <c r="L19337" s="21">
        <v>26202.771264367817</v>
      </c>
      <c r="M19337" s="68"/>
      <c r="N19337" s="4"/>
    </row>
    <row r="19338" spans="2:14">
      <c r="B19338" s="59" t="s">
        <v>32477</v>
      </c>
      <c r="C19338" s="7" t="s">
        <v>32478</v>
      </c>
      <c r="I19338" s="64"/>
      <c r="J19338" s="65"/>
      <c r="K19338" s="10"/>
      <c r="L19338" s="21">
        <v>2945.8706896551721</v>
      </c>
      <c r="M19338" s="68"/>
      <c r="N19338" s="4"/>
    </row>
    <row r="19339" spans="2:14">
      <c r="B19339" s="59" t="s">
        <v>32479</v>
      </c>
      <c r="C19339" s="7" t="s">
        <v>32478</v>
      </c>
      <c r="I19339" s="64"/>
      <c r="J19339" s="65"/>
      <c r="K19339" s="10"/>
      <c r="L19339" s="21">
        <v>2906.2879310344829</v>
      </c>
      <c r="M19339" s="68"/>
      <c r="N19339" s="4"/>
    </row>
    <row r="19340" spans="2:14">
      <c r="B19340" s="59" t="s">
        <v>32480</v>
      </c>
      <c r="C19340" s="7" t="s">
        <v>32478</v>
      </c>
      <c r="I19340" s="64"/>
      <c r="J19340" s="65"/>
      <c r="K19340" s="10"/>
      <c r="L19340" s="21">
        <v>980.94195402298851</v>
      </c>
      <c r="M19340" s="68"/>
      <c r="N19340" s="4"/>
    </row>
    <row r="19341" spans="2:14">
      <c r="B19341" s="59" t="s">
        <v>32481</v>
      </c>
      <c r="C19341" s="7" t="s">
        <v>32478</v>
      </c>
      <c r="I19341" s="64"/>
      <c r="J19341" s="65"/>
      <c r="K19341" s="10"/>
      <c r="L19341" s="21">
        <v>2152.6931034482759</v>
      </c>
      <c r="M19341" s="68"/>
      <c r="N19341" s="4"/>
    </row>
    <row r="19342" spans="2:14">
      <c r="B19342" s="59" t="s">
        <v>32482</v>
      </c>
      <c r="C19342" s="7" t="s">
        <v>32478</v>
      </c>
      <c r="I19342" s="64"/>
      <c r="J19342" s="65"/>
      <c r="K19342" s="10"/>
      <c r="L19342" s="21">
        <v>4539.3304597701153</v>
      </c>
      <c r="M19342" s="68"/>
      <c r="N19342" s="4"/>
    </row>
    <row r="19343" spans="2:14">
      <c r="B19343" s="59" t="s">
        <v>32483</v>
      </c>
      <c r="C19343" s="7" t="s">
        <v>32478</v>
      </c>
      <c r="I19343" s="64"/>
      <c r="J19343" s="65"/>
      <c r="K19343" s="10"/>
      <c r="L19343" s="21">
        <v>1286.9471264367817</v>
      </c>
      <c r="M19343" s="68"/>
      <c r="N19343" s="4"/>
    </row>
    <row r="19344" spans="2:14">
      <c r="B19344" s="59" t="s">
        <v>32484</v>
      </c>
      <c r="C19344" s="7" t="s">
        <v>32485</v>
      </c>
      <c r="I19344" s="64"/>
      <c r="J19344" s="65"/>
      <c r="K19344" s="10"/>
      <c r="L19344" s="21">
        <v>132.95747126436783</v>
      </c>
      <c r="M19344" s="68"/>
      <c r="N19344" s="4"/>
    </row>
    <row r="19345" spans="2:14">
      <c r="B19345" s="59" t="s">
        <v>32486</v>
      </c>
      <c r="C19345" s="7" t="s">
        <v>32487</v>
      </c>
      <c r="I19345" s="64"/>
      <c r="J19345" s="65"/>
      <c r="K19345" s="10"/>
      <c r="L19345" s="21">
        <v>153.25632183908047</v>
      </c>
      <c r="M19345" s="68"/>
      <c r="N19345" s="4"/>
    </row>
    <row r="19346" spans="2:14">
      <c r="B19346" s="59" t="s">
        <v>32488</v>
      </c>
      <c r="C19346" s="7" t="s">
        <v>32489</v>
      </c>
      <c r="I19346" s="64"/>
      <c r="J19346" s="65"/>
      <c r="K19346" s="10"/>
      <c r="L19346" s="21">
        <v>249.6758620689655</v>
      </c>
      <c r="M19346" s="68"/>
      <c r="N19346" s="4"/>
    </row>
    <row r="19347" spans="2:14">
      <c r="B19347" s="59" t="s">
        <v>32490</v>
      </c>
      <c r="C19347" s="7" t="s">
        <v>32491</v>
      </c>
      <c r="I19347" s="64"/>
      <c r="J19347" s="65"/>
      <c r="K19347" s="10"/>
      <c r="L19347" s="21">
        <v>117.22586206896553</v>
      </c>
      <c r="M19347" s="68"/>
      <c r="N19347" s="4"/>
    </row>
    <row r="19348" spans="2:14">
      <c r="B19348" s="59" t="s">
        <v>32492</v>
      </c>
      <c r="C19348" s="7" t="s">
        <v>32493</v>
      </c>
      <c r="I19348" s="64"/>
      <c r="J19348" s="65"/>
      <c r="K19348" s="10"/>
      <c r="L19348" s="21">
        <v>261.34770114942529</v>
      </c>
      <c r="M19348" s="68"/>
      <c r="N19348" s="4"/>
    </row>
    <row r="19349" spans="2:14">
      <c r="B19349" s="59" t="s">
        <v>32494</v>
      </c>
      <c r="C19349" s="7" t="s">
        <v>32495</v>
      </c>
      <c r="I19349" s="64"/>
      <c r="J19349" s="65"/>
      <c r="K19349" s="10"/>
      <c r="L19349" s="21">
        <v>283.6764367816092</v>
      </c>
      <c r="M19349" s="68"/>
      <c r="N19349" s="4"/>
    </row>
    <row r="19350" spans="2:14">
      <c r="B19350" s="59" t="s">
        <v>32496</v>
      </c>
      <c r="C19350" s="7" t="s">
        <v>32497</v>
      </c>
      <c r="I19350" s="64"/>
      <c r="J19350" s="65"/>
      <c r="K19350" s="10"/>
      <c r="L19350" s="21">
        <v>292.81091954022986</v>
      </c>
      <c r="M19350" s="68"/>
      <c r="N19350" s="4"/>
    </row>
    <row r="19351" spans="2:14">
      <c r="B19351" s="59" t="s">
        <v>32498</v>
      </c>
      <c r="C19351" s="7" t="s">
        <v>32499</v>
      </c>
      <c r="I19351" s="64"/>
      <c r="J19351" s="65"/>
      <c r="K19351" s="10"/>
      <c r="L19351" s="21">
        <v>310.57241379310341</v>
      </c>
      <c r="M19351" s="68"/>
      <c r="N19351" s="4"/>
    </row>
    <row r="19352" spans="2:14">
      <c r="B19352" s="59" t="s">
        <v>32500</v>
      </c>
      <c r="C19352" s="7" t="s">
        <v>32501</v>
      </c>
      <c r="I19352" s="64"/>
      <c r="J19352" s="65"/>
      <c r="K19352" s="10"/>
      <c r="L19352" s="21">
        <v>751.56494252873563</v>
      </c>
      <c r="M19352" s="68"/>
      <c r="N19352" s="4"/>
    </row>
    <row r="19353" spans="2:14">
      <c r="B19353" s="59" t="s">
        <v>32502</v>
      </c>
      <c r="C19353" s="7" t="s">
        <v>32503</v>
      </c>
      <c r="I19353" s="64"/>
      <c r="J19353" s="65"/>
      <c r="K19353" s="10"/>
      <c r="L19353" s="21">
        <v>346.60287356321845</v>
      </c>
      <c r="M19353" s="68"/>
      <c r="N19353" s="4"/>
    </row>
    <row r="19354" spans="2:14">
      <c r="B19354" s="59" t="s">
        <v>32504</v>
      </c>
      <c r="C19354" s="7" t="s">
        <v>32505</v>
      </c>
      <c r="I19354" s="64"/>
      <c r="J19354" s="65"/>
      <c r="K19354" s="10"/>
      <c r="L19354" s="21">
        <v>272.51206896551724</v>
      </c>
      <c r="M19354" s="68"/>
      <c r="N19354" s="4"/>
    </row>
    <row r="19355" spans="2:14">
      <c r="B19355" s="59" t="s">
        <v>32506</v>
      </c>
      <c r="C19355" s="7" t="s">
        <v>32507</v>
      </c>
      <c r="I19355" s="64"/>
      <c r="J19355" s="65"/>
      <c r="K19355" s="10"/>
      <c r="L19355" s="21">
        <v>357.76724137931035</v>
      </c>
      <c r="M19355" s="68"/>
      <c r="N19355" s="4"/>
    </row>
    <row r="19356" spans="2:14">
      <c r="B19356" s="59" t="s">
        <v>32508</v>
      </c>
      <c r="C19356" s="7" t="s">
        <v>32509</v>
      </c>
      <c r="I19356" s="64"/>
      <c r="J19356" s="65"/>
      <c r="K19356" s="10"/>
      <c r="L19356" s="21">
        <v>380.60344827586209</v>
      </c>
      <c r="M19356" s="68"/>
      <c r="N19356" s="4"/>
    </row>
    <row r="19357" spans="2:14">
      <c r="B19357" s="59" t="s">
        <v>32510</v>
      </c>
      <c r="C19357" s="7" t="s">
        <v>32511</v>
      </c>
      <c r="I19357" s="64"/>
      <c r="J19357" s="65"/>
      <c r="K19357" s="10"/>
      <c r="L19357" s="21">
        <v>236.48160919540231</v>
      </c>
      <c r="M19357" s="68"/>
      <c r="N19357" s="4"/>
    </row>
    <row r="19358" spans="2:14">
      <c r="B19358" s="59" t="s">
        <v>32512</v>
      </c>
      <c r="C19358" s="7" t="s">
        <v>32513</v>
      </c>
      <c r="I19358" s="64"/>
      <c r="J19358" s="65"/>
      <c r="K19358" s="10"/>
      <c r="L19358" s="21">
        <v>402.93218390804594</v>
      </c>
      <c r="M19358" s="68"/>
      <c r="N19358" s="4"/>
    </row>
    <row r="19359" spans="2:14">
      <c r="B19359" s="59" t="s">
        <v>32514</v>
      </c>
      <c r="C19359" s="7" t="s">
        <v>32515</v>
      </c>
      <c r="I19359" s="64"/>
      <c r="J19359" s="65"/>
      <c r="K19359" s="10"/>
      <c r="L19359" s="21">
        <v>241.04885057471265</v>
      </c>
      <c r="M19359" s="68"/>
      <c r="N19359" s="4"/>
    </row>
    <row r="19360" spans="2:14">
      <c r="B19360" s="59" t="s">
        <v>32516</v>
      </c>
      <c r="C19360" s="7" t="s">
        <v>32517</v>
      </c>
      <c r="I19360" s="64"/>
      <c r="J19360" s="65"/>
      <c r="K19360" s="10"/>
      <c r="L19360" s="21">
        <v>436.42528735632186</v>
      </c>
      <c r="M19360" s="68"/>
      <c r="N19360" s="4"/>
    </row>
    <row r="19361" spans="2:14">
      <c r="B19361" s="59" t="s">
        <v>32518</v>
      </c>
      <c r="C19361" s="7" t="s">
        <v>32519</v>
      </c>
      <c r="I19361" s="64"/>
      <c r="J19361" s="65"/>
      <c r="K19361" s="10"/>
      <c r="L19361" s="21">
        <v>70.031034482758614</v>
      </c>
      <c r="M19361" s="68"/>
      <c r="N19361" s="4"/>
    </row>
    <row r="19362" spans="2:14">
      <c r="B19362" s="59" t="s">
        <v>32520</v>
      </c>
      <c r="C19362" s="7" t="s">
        <v>32521</v>
      </c>
      <c r="I19362" s="64"/>
      <c r="J19362" s="65"/>
      <c r="K19362" s="10"/>
      <c r="L19362" s="21">
        <v>79.165517241379305</v>
      </c>
      <c r="M19362" s="68"/>
      <c r="N19362" s="4"/>
    </row>
    <row r="19363" spans="2:14">
      <c r="B19363" s="59" t="s">
        <v>32522</v>
      </c>
      <c r="C19363" s="7" t="s">
        <v>32523</v>
      </c>
      <c r="I19363" s="64"/>
      <c r="J19363" s="65"/>
      <c r="K19363" s="10"/>
      <c r="L19363" s="21">
        <v>56.32931034482759</v>
      </c>
      <c r="M19363" s="68"/>
      <c r="N19363" s="4"/>
    </row>
    <row r="19364" spans="2:14">
      <c r="B19364" s="59" t="s">
        <v>32524</v>
      </c>
      <c r="C19364" s="7" t="s">
        <v>32525</v>
      </c>
      <c r="I19364" s="64"/>
      <c r="J19364" s="65"/>
      <c r="K19364" s="10"/>
      <c r="L19364" s="21">
        <v>47.702298850574714</v>
      </c>
      <c r="M19364" s="68"/>
      <c r="N19364" s="4"/>
    </row>
    <row r="19365" spans="2:14">
      <c r="B19365" s="59" t="s">
        <v>32526</v>
      </c>
      <c r="C19365" s="7" t="s">
        <v>32527</v>
      </c>
      <c r="I19365" s="64"/>
      <c r="J19365" s="65"/>
      <c r="K19365" s="10"/>
      <c r="L19365" s="21">
        <v>64.448850574712651</v>
      </c>
      <c r="M19365" s="68"/>
      <c r="N19365" s="4"/>
    </row>
    <row r="19366" spans="2:14">
      <c r="B19366" s="59" t="s">
        <v>32528</v>
      </c>
      <c r="C19366" s="7" t="s">
        <v>32529</v>
      </c>
      <c r="I19366" s="64"/>
      <c r="J19366" s="65"/>
      <c r="K19366" s="10"/>
      <c r="L19366" s="21">
        <v>101.49425287356321</v>
      </c>
      <c r="M19366" s="68"/>
      <c r="N19366" s="4"/>
    </row>
    <row r="19367" spans="2:14">
      <c r="B19367" s="59" t="s">
        <v>32530</v>
      </c>
      <c r="C19367" s="7" t="s">
        <v>32531</v>
      </c>
      <c r="I19367" s="64"/>
      <c r="J19367" s="65"/>
      <c r="K19367" s="10"/>
      <c r="L19367" s="21">
        <v>92.359770114942521</v>
      </c>
      <c r="M19367" s="68"/>
      <c r="N19367" s="4"/>
    </row>
    <row r="19368" spans="2:14">
      <c r="B19368" s="59" t="s">
        <v>32532</v>
      </c>
      <c r="C19368" s="7" t="s">
        <v>32533</v>
      </c>
      <c r="I19368" s="64"/>
      <c r="J19368" s="65"/>
      <c r="K19368" s="10"/>
      <c r="L19368" s="21">
        <v>81.702873563218404</v>
      </c>
      <c r="M19368" s="68"/>
      <c r="N19368" s="4"/>
    </row>
    <row r="19369" spans="2:14">
      <c r="B19369" s="59" t="s">
        <v>32534</v>
      </c>
      <c r="C19369" s="7" t="s">
        <v>32535</v>
      </c>
      <c r="I19369" s="64"/>
      <c r="J19369" s="65"/>
      <c r="K19369" s="10"/>
      <c r="L19369" s="21">
        <v>279.10919540229884</v>
      </c>
      <c r="M19369" s="68"/>
      <c r="N19369" s="4"/>
    </row>
    <row r="19370" spans="2:14">
      <c r="B19370" s="59" t="s">
        <v>32536</v>
      </c>
      <c r="C19370" s="7" t="s">
        <v>32537</v>
      </c>
      <c r="I19370" s="64"/>
      <c r="J19370" s="65"/>
      <c r="K19370" s="10"/>
      <c r="L19370" s="21">
        <v>96.927011494252866</v>
      </c>
      <c r="M19370" s="68"/>
      <c r="N19370" s="4"/>
    </row>
    <row r="19371" spans="2:14">
      <c r="B19371" s="59" t="s">
        <v>32538</v>
      </c>
      <c r="C19371" s="7" t="s">
        <v>32539</v>
      </c>
      <c r="I19371" s="64"/>
      <c r="J19371" s="65"/>
      <c r="K19371" s="10"/>
      <c r="L19371" s="21">
        <v>121.79310344827587</v>
      </c>
      <c r="M19371" s="68"/>
      <c r="N19371" s="4"/>
    </row>
    <row r="19372" spans="2:14">
      <c r="B19372" s="59" t="s">
        <v>32540</v>
      </c>
      <c r="C19372" s="7" t="s">
        <v>32541</v>
      </c>
      <c r="I19372" s="64"/>
      <c r="J19372" s="65"/>
      <c r="K19372" s="10"/>
      <c r="L19372" s="21">
        <v>90.329885057471273</v>
      </c>
      <c r="M19372" s="68"/>
      <c r="N19372" s="4"/>
    </row>
    <row r="19373" spans="2:14">
      <c r="B19373" s="59" t="s">
        <v>32542</v>
      </c>
      <c r="C19373" s="7" t="s">
        <v>32543</v>
      </c>
      <c r="I19373" s="64"/>
      <c r="J19373" s="65"/>
      <c r="K19373" s="10"/>
      <c r="L19373" s="21">
        <v>99.971839080459773</v>
      </c>
      <c r="M19373" s="68"/>
      <c r="N19373" s="4"/>
    </row>
    <row r="19374" spans="2:14">
      <c r="B19374" s="59" t="s">
        <v>38538</v>
      </c>
      <c r="C19374" s="7" t="s">
        <v>40721</v>
      </c>
      <c r="I19374" s="64"/>
      <c r="J19374" s="65"/>
      <c r="K19374" s="10"/>
      <c r="L19374" s="21">
        <v>109.10632183908046</v>
      </c>
      <c r="M19374" s="68"/>
      <c r="N19374" s="4"/>
    </row>
    <row r="19375" spans="2:14">
      <c r="B19375" s="59" t="s">
        <v>32544</v>
      </c>
      <c r="C19375" s="7" t="s">
        <v>32545</v>
      </c>
      <c r="I19375" s="64"/>
      <c r="J19375" s="65"/>
      <c r="K19375" s="10"/>
      <c r="L19375" s="21">
        <v>130.92758620689654</v>
      </c>
      <c r="M19375" s="68"/>
      <c r="N19375" s="4"/>
    </row>
    <row r="19376" spans="2:14">
      <c r="B19376" s="59" t="s">
        <v>32546</v>
      </c>
      <c r="C19376" s="7" t="s">
        <v>32547</v>
      </c>
      <c r="I19376" s="64"/>
      <c r="J19376" s="65"/>
      <c r="K19376" s="10"/>
      <c r="L19376" s="21">
        <v>20.298850574712645</v>
      </c>
      <c r="M19376" s="68"/>
      <c r="N19376" s="4"/>
    </row>
    <row r="19377" spans="2:14">
      <c r="B19377" s="59" t="s">
        <v>32548</v>
      </c>
      <c r="C19377" s="7" t="s">
        <v>32549</v>
      </c>
      <c r="I19377" s="64"/>
      <c r="J19377" s="65"/>
      <c r="K19377" s="10"/>
      <c r="L19377" s="21">
        <v>18.26896551724138</v>
      </c>
      <c r="M19377" s="68"/>
      <c r="N19377" s="4"/>
    </row>
    <row r="19378" spans="2:14">
      <c r="B19378" s="59" t="s">
        <v>32550</v>
      </c>
      <c r="C19378" s="7" t="s">
        <v>32551</v>
      </c>
      <c r="I19378" s="64"/>
      <c r="J19378" s="65"/>
      <c r="K19378" s="10"/>
      <c r="L19378" s="21">
        <v>19.791379310344826</v>
      </c>
      <c r="M19378" s="68"/>
      <c r="N19378" s="4"/>
    </row>
    <row r="19379" spans="2:14">
      <c r="B19379" s="59" t="s">
        <v>32552</v>
      </c>
      <c r="C19379" s="7" t="s">
        <v>32553</v>
      </c>
      <c r="I19379" s="64"/>
      <c r="J19379" s="65"/>
      <c r="K19379" s="10"/>
      <c r="L19379" s="21">
        <v>18.26896551724138</v>
      </c>
      <c r="M19379" s="68"/>
      <c r="N19379" s="4"/>
    </row>
    <row r="19380" spans="2:14">
      <c r="B19380" s="59" t="s">
        <v>32554</v>
      </c>
      <c r="C19380" s="7" t="s">
        <v>32555</v>
      </c>
      <c r="I19380" s="64"/>
      <c r="J19380" s="65"/>
      <c r="K19380" s="10"/>
      <c r="L19380" s="21">
        <v>18.26896551724138</v>
      </c>
      <c r="M19380" s="68"/>
      <c r="N19380" s="4"/>
    </row>
    <row r="19381" spans="2:14">
      <c r="B19381" s="59" t="s">
        <v>32556</v>
      </c>
      <c r="C19381" s="7" t="s">
        <v>32557</v>
      </c>
      <c r="I19381" s="64"/>
      <c r="J19381" s="65"/>
      <c r="K19381" s="10"/>
      <c r="L19381" s="21">
        <v>19.791379310344826</v>
      </c>
      <c r="M19381" s="68"/>
      <c r="N19381" s="4"/>
    </row>
    <row r="19382" spans="2:14">
      <c r="B19382" s="59" t="s">
        <v>32558</v>
      </c>
      <c r="C19382" s="7" t="s">
        <v>32559</v>
      </c>
      <c r="I19382" s="64"/>
      <c r="J19382" s="65"/>
      <c r="K19382" s="10"/>
      <c r="L19382" s="21">
        <v>43.135057471264375</v>
      </c>
      <c r="M19382" s="68"/>
      <c r="N19382" s="4"/>
    </row>
    <row r="19383" spans="2:14">
      <c r="B19383" s="59" t="s">
        <v>32560</v>
      </c>
      <c r="C19383" s="7" t="s">
        <v>32561</v>
      </c>
      <c r="I19383" s="64"/>
      <c r="J19383" s="65"/>
      <c r="K19383" s="10"/>
      <c r="L19383" s="21">
        <v>49.732183908045982</v>
      </c>
      <c r="M19383" s="68"/>
      <c r="N19383" s="4"/>
    </row>
    <row r="19384" spans="2:14">
      <c r="B19384" s="59" t="s">
        <v>32562</v>
      </c>
      <c r="C19384" s="7" t="s">
        <v>32563</v>
      </c>
      <c r="I19384" s="64"/>
      <c r="J19384" s="65"/>
      <c r="K19384" s="10"/>
      <c r="L19384" s="21">
        <v>61.404022988505751</v>
      </c>
      <c r="M19384" s="68"/>
      <c r="N19384" s="4"/>
    </row>
    <row r="19385" spans="2:14">
      <c r="B19385" s="59" t="s">
        <v>32564</v>
      </c>
      <c r="C19385" s="7" t="s">
        <v>32565</v>
      </c>
      <c r="I19385" s="64"/>
      <c r="J19385" s="65"/>
      <c r="K19385" s="10"/>
      <c r="L19385" s="21">
        <v>16.239080459770115</v>
      </c>
      <c r="M19385" s="68"/>
      <c r="N19385" s="4"/>
    </row>
    <row r="19386" spans="2:14">
      <c r="B19386" s="59" t="s">
        <v>32566</v>
      </c>
      <c r="C19386" s="7" t="s">
        <v>32567</v>
      </c>
      <c r="I19386" s="64"/>
      <c r="J19386" s="65"/>
      <c r="K19386" s="10"/>
      <c r="L19386" s="21">
        <v>18.26896551724138</v>
      </c>
      <c r="M19386" s="68"/>
      <c r="N19386" s="4"/>
    </row>
    <row r="19387" spans="2:14">
      <c r="B19387" s="59" t="s">
        <v>32568</v>
      </c>
      <c r="C19387" s="7" t="s">
        <v>32569</v>
      </c>
      <c r="I19387" s="64"/>
      <c r="J19387" s="65"/>
      <c r="K19387" s="10"/>
      <c r="L19387" s="21">
        <v>643.47356321839084</v>
      </c>
      <c r="M19387" s="68"/>
      <c r="N19387" s="4"/>
    </row>
    <row r="19388" spans="2:14">
      <c r="B19388" s="59" t="s">
        <v>32570</v>
      </c>
      <c r="C19388" s="7" t="s">
        <v>32571</v>
      </c>
      <c r="I19388" s="64"/>
      <c r="J19388" s="65"/>
      <c r="K19388" s="10"/>
      <c r="L19388" s="21">
        <v>238.51149425287355</v>
      </c>
      <c r="M19388" s="68"/>
      <c r="N19388" s="4"/>
    </row>
    <row r="19389" spans="2:14">
      <c r="B19389" s="59" t="s">
        <v>32572</v>
      </c>
      <c r="C19389" s="7" t="s">
        <v>32573</v>
      </c>
      <c r="I19389" s="64"/>
      <c r="J19389" s="65"/>
      <c r="K19389" s="10"/>
      <c r="L19389" s="21">
        <v>238.51149425287355</v>
      </c>
      <c r="M19389" s="68"/>
      <c r="N19389" s="4"/>
    </row>
    <row r="19390" spans="2:14">
      <c r="B19390" s="59" t="s">
        <v>32574</v>
      </c>
      <c r="C19390" s="7" t="s">
        <v>32575</v>
      </c>
      <c r="I19390" s="64"/>
      <c r="J19390" s="65"/>
      <c r="K19390" s="10"/>
      <c r="L19390" s="21">
        <v>193.85402298850573</v>
      </c>
      <c r="M19390" s="68"/>
      <c r="N19390" s="4"/>
    </row>
    <row r="19391" spans="2:14">
      <c r="B19391" s="59" t="s">
        <v>32576</v>
      </c>
      <c r="C19391" s="7" t="s">
        <v>32575</v>
      </c>
      <c r="I19391" s="64"/>
      <c r="J19391" s="65"/>
      <c r="K19391" s="10"/>
      <c r="L19391" s="21">
        <v>162.39080459770116</v>
      </c>
      <c r="M19391" s="68"/>
      <c r="N19391" s="4"/>
    </row>
    <row r="19392" spans="2:14">
      <c r="B19392" s="59" t="s">
        <v>32577</v>
      </c>
      <c r="C19392" s="7" t="s">
        <v>32578</v>
      </c>
      <c r="I19392" s="64"/>
      <c r="J19392" s="65"/>
      <c r="K19392" s="10"/>
      <c r="L19392" s="21">
        <v>67.493678160919544</v>
      </c>
      <c r="M19392" s="68"/>
      <c r="N19392" s="4"/>
    </row>
    <row r="19393" spans="2:14">
      <c r="B19393" s="59" t="s">
        <v>32579</v>
      </c>
      <c r="C19393" s="7" t="s">
        <v>32578</v>
      </c>
      <c r="I19393" s="64"/>
      <c r="J19393" s="65"/>
      <c r="K19393" s="10"/>
      <c r="L19393" s="21">
        <v>128.39022988505747</v>
      </c>
      <c r="M19393" s="68"/>
      <c r="N19393" s="4"/>
    </row>
    <row r="19394" spans="2:14">
      <c r="B19394" s="59" t="s">
        <v>32580</v>
      </c>
      <c r="C19394" s="7" t="s">
        <v>32571</v>
      </c>
      <c r="I19394" s="64"/>
      <c r="J19394" s="65"/>
      <c r="K19394" s="10"/>
      <c r="L19394" s="21">
        <v>101.49425287356321</v>
      </c>
      <c r="M19394" s="68"/>
      <c r="N19394" s="4"/>
    </row>
    <row r="19395" spans="2:14">
      <c r="B19395" s="59" t="s">
        <v>32581</v>
      </c>
      <c r="C19395" s="7" t="s">
        <v>32582</v>
      </c>
      <c r="I19395" s="64"/>
      <c r="J19395" s="65"/>
      <c r="K19395" s="10"/>
      <c r="L19395" s="21">
        <v>94.897126436781619</v>
      </c>
      <c r="M19395" s="68"/>
      <c r="N19395" s="4"/>
    </row>
    <row r="19396" spans="2:14">
      <c r="B19396" s="59" t="s">
        <v>32583</v>
      </c>
      <c r="C19396" s="7" t="s">
        <v>32584</v>
      </c>
      <c r="I19396" s="64"/>
      <c r="J19396" s="65"/>
      <c r="K19396" s="10"/>
      <c r="L19396" s="21">
        <v>236.48160919540231</v>
      </c>
      <c r="M19396" s="68"/>
      <c r="N19396" s="4"/>
    </row>
    <row r="19397" spans="2:14">
      <c r="B19397" s="59" t="s">
        <v>32585</v>
      </c>
      <c r="C19397" s="7" t="s">
        <v>32584</v>
      </c>
      <c r="I19397" s="64"/>
      <c r="J19397" s="65"/>
      <c r="K19397" s="10"/>
      <c r="L19397" s="21">
        <v>231.91436781609195</v>
      </c>
      <c r="M19397" s="68"/>
      <c r="N19397" s="4"/>
    </row>
    <row r="19398" spans="2:14">
      <c r="B19398" s="59" t="s">
        <v>32586</v>
      </c>
      <c r="C19398" s="7" t="s">
        <v>32587</v>
      </c>
      <c r="I19398" s="64"/>
      <c r="J19398" s="65"/>
      <c r="K19398" s="10"/>
      <c r="L19398" s="21">
        <v>24.866091954022991</v>
      </c>
      <c r="M19398" s="68"/>
      <c r="N19398" s="4"/>
    </row>
    <row r="19399" spans="2:14">
      <c r="B19399" s="59" t="s">
        <v>32588</v>
      </c>
      <c r="C19399" s="7" t="s">
        <v>32589</v>
      </c>
      <c r="I19399" s="64"/>
      <c r="J19399" s="65"/>
      <c r="K19399" s="10"/>
      <c r="L19399" s="21">
        <v>511.02356321839085</v>
      </c>
      <c r="M19399" s="68"/>
      <c r="N19399" s="4"/>
    </row>
    <row r="19400" spans="2:14">
      <c r="B19400" s="59" t="s">
        <v>32590</v>
      </c>
      <c r="C19400" s="7" t="s">
        <v>32589</v>
      </c>
      <c r="I19400" s="64"/>
      <c r="J19400" s="65"/>
      <c r="K19400" s="10"/>
      <c r="L19400" s="21">
        <v>402.93218390804594</v>
      </c>
      <c r="M19400" s="68"/>
      <c r="N19400" s="4"/>
    </row>
    <row r="19401" spans="2:14">
      <c r="B19401" s="59" t="s">
        <v>32591</v>
      </c>
      <c r="C19401" s="7" t="s">
        <v>32592</v>
      </c>
      <c r="I19401" s="64"/>
      <c r="J19401" s="65"/>
      <c r="K19401" s="10"/>
      <c r="L19401" s="21">
        <v>214.15287356321838</v>
      </c>
      <c r="M19401" s="68"/>
      <c r="N19401" s="4"/>
    </row>
    <row r="19402" spans="2:14">
      <c r="B19402" s="59" t="s">
        <v>32593</v>
      </c>
      <c r="C19402" s="7" t="s">
        <v>32592</v>
      </c>
      <c r="I19402" s="64"/>
      <c r="J19402" s="65"/>
      <c r="K19402" s="10"/>
      <c r="L19402" s="21">
        <v>288.24367816091956</v>
      </c>
      <c r="M19402" s="68"/>
      <c r="N19402" s="4"/>
    </row>
    <row r="19403" spans="2:14">
      <c r="B19403" s="59" t="s">
        <v>32594</v>
      </c>
      <c r="C19403" s="7" t="s">
        <v>32592</v>
      </c>
      <c r="I19403" s="64"/>
      <c r="J19403" s="65"/>
      <c r="K19403" s="10"/>
      <c r="L19403" s="21">
        <v>641.4436781609196</v>
      </c>
      <c r="M19403" s="68"/>
      <c r="N19403" s="4"/>
    </row>
    <row r="19404" spans="2:14">
      <c r="B19404" s="59" t="s">
        <v>32595</v>
      </c>
      <c r="C19404" s="7" t="s">
        <v>32592</v>
      </c>
      <c r="I19404" s="64"/>
      <c r="J19404" s="65"/>
      <c r="K19404" s="10"/>
      <c r="L19404" s="21">
        <v>650.07068965517249</v>
      </c>
      <c r="M19404" s="68"/>
      <c r="N19404" s="4"/>
    </row>
    <row r="19405" spans="2:14">
      <c r="B19405" s="59" t="s">
        <v>32596</v>
      </c>
      <c r="C19405" s="7" t="s">
        <v>32597</v>
      </c>
      <c r="I19405" s="64"/>
      <c r="J19405" s="65"/>
      <c r="K19405" s="10"/>
      <c r="L19405" s="21">
        <v>1372.2022988505748</v>
      </c>
      <c r="M19405" s="68"/>
      <c r="N19405" s="4"/>
    </row>
    <row r="19406" spans="2:14">
      <c r="B19406" s="59" t="s">
        <v>32598</v>
      </c>
      <c r="C19406" s="7" t="s">
        <v>32597</v>
      </c>
      <c r="I19406" s="64"/>
      <c r="J19406" s="65"/>
      <c r="K19406" s="10"/>
      <c r="L19406" s="21">
        <v>652.60804597701156</v>
      </c>
      <c r="M19406" s="68"/>
      <c r="N19406" s="4"/>
    </row>
    <row r="19407" spans="2:14">
      <c r="B19407" s="59" t="s">
        <v>32599</v>
      </c>
      <c r="C19407" s="7" t="s">
        <v>32597</v>
      </c>
      <c r="I19407" s="64"/>
      <c r="J19407" s="65"/>
      <c r="K19407" s="10"/>
      <c r="L19407" s="21">
        <v>515.59080459770121</v>
      </c>
      <c r="M19407" s="68"/>
      <c r="N19407" s="4"/>
    </row>
    <row r="19408" spans="2:14">
      <c r="B19408" s="59" t="s">
        <v>32600</v>
      </c>
      <c r="C19408" s="7" t="s">
        <v>32601</v>
      </c>
      <c r="I19408" s="64"/>
      <c r="J19408" s="65"/>
      <c r="K19408" s="10"/>
      <c r="L19408" s="21">
        <v>184.71954022988504</v>
      </c>
      <c r="M19408" s="68"/>
      <c r="N19408" s="4"/>
    </row>
    <row r="19409" spans="2:14">
      <c r="B19409" s="59" t="s">
        <v>32602</v>
      </c>
      <c r="C19409" s="7" t="s">
        <v>32597</v>
      </c>
      <c r="I19409" s="64"/>
      <c r="J19409" s="65"/>
      <c r="K19409" s="10"/>
      <c r="L19409" s="21">
        <v>1113.3919540229886</v>
      </c>
      <c r="M19409" s="68"/>
      <c r="N19409" s="4"/>
    </row>
    <row r="19410" spans="2:14">
      <c r="B19410" s="59" t="s">
        <v>32603</v>
      </c>
      <c r="C19410" s="7" t="s">
        <v>32601</v>
      </c>
      <c r="I19410" s="64"/>
      <c r="J19410" s="65"/>
      <c r="K19410" s="10"/>
      <c r="L19410" s="21">
        <v>461.29137931034484</v>
      </c>
      <c r="M19410" s="68"/>
      <c r="N19410" s="4"/>
    </row>
    <row r="19411" spans="2:14">
      <c r="B19411" s="59" t="s">
        <v>32604</v>
      </c>
      <c r="C19411" s="7" t="s">
        <v>32605</v>
      </c>
      <c r="I19411" s="64"/>
      <c r="J19411" s="65"/>
      <c r="K19411" s="10"/>
      <c r="L19411" s="21">
        <v>198.42126436781609</v>
      </c>
      <c r="M19411" s="68"/>
      <c r="N19411" s="4"/>
    </row>
    <row r="19412" spans="2:14">
      <c r="B19412" s="59" t="s">
        <v>32606</v>
      </c>
      <c r="C19412" s="7" t="s">
        <v>32607</v>
      </c>
      <c r="I19412" s="64"/>
      <c r="J19412" s="65"/>
      <c r="K19412" s="10"/>
      <c r="L19412" s="21">
        <v>191.31666666666669</v>
      </c>
      <c r="M19412" s="68"/>
      <c r="N19412" s="4"/>
    </row>
    <row r="19413" spans="2:14">
      <c r="B19413" s="59" t="s">
        <v>32608</v>
      </c>
      <c r="C19413" s="7" t="s">
        <v>32597</v>
      </c>
      <c r="I19413" s="64"/>
      <c r="J19413" s="65"/>
      <c r="K19413" s="10"/>
      <c r="L19413" s="21">
        <v>1262.0810344827587</v>
      </c>
      <c r="M19413" s="68"/>
      <c r="N19413" s="4"/>
    </row>
    <row r="19414" spans="2:14">
      <c r="B19414" s="59" t="s">
        <v>32609</v>
      </c>
      <c r="C19414" s="7" t="s">
        <v>32601</v>
      </c>
      <c r="I19414" s="64"/>
      <c r="J19414" s="65"/>
      <c r="K19414" s="10"/>
      <c r="L19414" s="21">
        <v>463.82873563218391</v>
      </c>
      <c r="M19414" s="68"/>
      <c r="N19414" s="4"/>
    </row>
    <row r="19415" spans="2:14">
      <c r="B19415" s="59" t="s">
        <v>32610</v>
      </c>
      <c r="C19415" s="7" t="s">
        <v>32611</v>
      </c>
      <c r="I19415" s="64"/>
      <c r="J19415" s="65"/>
      <c r="K19415" s="10"/>
      <c r="L19415" s="21">
        <v>2344.0097701149425</v>
      </c>
      <c r="M19415" s="68"/>
      <c r="N19415" s="4"/>
    </row>
    <row r="19416" spans="2:14">
      <c r="B19416" s="59" t="s">
        <v>32612</v>
      </c>
      <c r="C19416" s="7" t="s">
        <v>32601</v>
      </c>
      <c r="I19416" s="64"/>
      <c r="J19416" s="65"/>
      <c r="K19416" s="10"/>
      <c r="L19416" s="21">
        <v>839.35747126436786</v>
      </c>
      <c r="M19416" s="68"/>
      <c r="N19416" s="4"/>
    </row>
    <row r="19417" spans="2:14">
      <c r="B19417" s="59" t="s">
        <v>32613</v>
      </c>
      <c r="C19417" s="7" t="s">
        <v>32605</v>
      </c>
      <c r="I19417" s="64"/>
      <c r="J19417" s="65"/>
      <c r="K19417" s="10"/>
      <c r="L19417" s="21">
        <v>440.99252873563216</v>
      </c>
      <c r="M19417" s="68"/>
      <c r="N19417" s="4"/>
    </row>
    <row r="19418" spans="2:14">
      <c r="B19418" s="59" t="s">
        <v>32614</v>
      </c>
      <c r="C19418" s="7" t="s">
        <v>32605</v>
      </c>
      <c r="I19418" s="64"/>
      <c r="J19418" s="65"/>
      <c r="K19418" s="10"/>
      <c r="L19418" s="21">
        <v>440.99252873563216</v>
      </c>
      <c r="M19418" s="68"/>
      <c r="N19418" s="4"/>
    </row>
    <row r="19419" spans="2:14">
      <c r="B19419" s="59" t="s">
        <v>32615</v>
      </c>
      <c r="C19419" s="7" t="s">
        <v>32611</v>
      </c>
      <c r="I19419" s="64"/>
      <c r="J19419" s="65"/>
      <c r="K19419" s="10"/>
      <c r="L19419" s="21">
        <v>2852.4959770114942</v>
      </c>
      <c r="M19419" s="68"/>
      <c r="N19419" s="4"/>
    </row>
    <row r="19420" spans="2:14">
      <c r="B19420" s="59" t="s">
        <v>32616</v>
      </c>
      <c r="C19420" s="7" t="s">
        <v>32601</v>
      </c>
      <c r="I19420" s="64"/>
      <c r="J19420" s="65"/>
      <c r="K19420" s="10"/>
      <c r="L19420" s="21">
        <v>974.34482758620697</v>
      </c>
      <c r="M19420" s="68"/>
      <c r="N19420" s="4"/>
    </row>
    <row r="19421" spans="2:14">
      <c r="B19421" s="59" t="s">
        <v>32617</v>
      </c>
      <c r="C19421" s="7" t="s">
        <v>32605</v>
      </c>
      <c r="I19421" s="64"/>
      <c r="J19421" s="65"/>
      <c r="K19421" s="10"/>
      <c r="L19421" s="21">
        <v>391.76781609195405</v>
      </c>
      <c r="M19421" s="68"/>
      <c r="N19421" s="4"/>
    </row>
    <row r="19422" spans="2:14">
      <c r="B19422" s="59" t="s">
        <v>32618</v>
      </c>
      <c r="C19422" s="7" t="s">
        <v>32605</v>
      </c>
      <c r="I19422" s="64"/>
      <c r="J19422" s="65"/>
      <c r="K19422" s="10"/>
      <c r="L19422" s="21">
        <v>382.63333333333338</v>
      </c>
      <c r="M19422" s="68"/>
      <c r="N19422" s="4"/>
    </row>
    <row r="19423" spans="2:14">
      <c r="B19423" s="59" t="s">
        <v>32619</v>
      </c>
      <c r="C19423" s="7" t="s">
        <v>32611</v>
      </c>
      <c r="I19423" s="64"/>
      <c r="J19423" s="65"/>
      <c r="K19423" s="10"/>
      <c r="L19423" s="21">
        <v>3644.1511494252877</v>
      </c>
      <c r="M19423" s="68"/>
      <c r="N19423" s="4"/>
    </row>
    <row r="19424" spans="2:14">
      <c r="B19424" s="59" t="s">
        <v>32620</v>
      </c>
      <c r="C19424" s="7" t="s">
        <v>32601</v>
      </c>
      <c r="I19424" s="64"/>
      <c r="J19424" s="65"/>
      <c r="K19424" s="10"/>
      <c r="L19424" s="21">
        <v>1298.1114942528736</v>
      </c>
      <c r="M19424" s="68"/>
      <c r="N19424" s="4"/>
    </row>
    <row r="19425" spans="2:14">
      <c r="B19425" s="59" t="s">
        <v>32621</v>
      </c>
      <c r="C19425" s="7" t="s">
        <v>32605</v>
      </c>
      <c r="I19425" s="64"/>
      <c r="J19425" s="65"/>
      <c r="K19425" s="10"/>
      <c r="L19425" s="21">
        <v>344.57298850574716</v>
      </c>
      <c r="M19425" s="68"/>
      <c r="N19425" s="4"/>
    </row>
    <row r="19426" spans="2:14">
      <c r="B19426" s="59" t="s">
        <v>32622</v>
      </c>
      <c r="C19426" s="7" t="s">
        <v>32605</v>
      </c>
      <c r="I19426" s="64"/>
      <c r="J19426" s="65"/>
      <c r="K19426" s="10"/>
      <c r="L19426" s="21">
        <v>344.57298850574716</v>
      </c>
      <c r="M19426" s="68"/>
      <c r="N19426" s="4"/>
    </row>
    <row r="19427" spans="2:14">
      <c r="B19427" s="59" t="s">
        <v>32623</v>
      </c>
      <c r="C19427" s="7" t="s">
        <v>32611</v>
      </c>
      <c r="I19427" s="64"/>
      <c r="J19427" s="65"/>
      <c r="K19427" s="10"/>
      <c r="L19427" s="21">
        <v>4710.3482758620685</v>
      </c>
      <c r="M19427" s="68"/>
      <c r="N19427" s="4"/>
    </row>
    <row r="19428" spans="2:14">
      <c r="B19428" s="59" t="s">
        <v>32624</v>
      </c>
      <c r="C19428" s="7" t="s">
        <v>32601</v>
      </c>
      <c r="I19428" s="64"/>
      <c r="J19428" s="65"/>
      <c r="K19428" s="10"/>
      <c r="L19428" s="21">
        <v>1205.751724137931</v>
      </c>
      <c r="M19428" s="68"/>
      <c r="N19428" s="4"/>
    </row>
    <row r="19429" spans="2:14">
      <c r="B19429" s="59" t="s">
        <v>32625</v>
      </c>
      <c r="C19429" s="7" t="s">
        <v>32597</v>
      </c>
      <c r="I19429" s="64"/>
      <c r="J19429" s="65"/>
      <c r="K19429" s="10"/>
      <c r="L19429" s="21">
        <v>1143.3327586206897</v>
      </c>
      <c r="M19429" s="68"/>
      <c r="N19429" s="4"/>
    </row>
    <row r="19430" spans="2:14">
      <c r="B19430" s="59" t="s">
        <v>32626</v>
      </c>
      <c r="C19430" s="7" t="s">
        <v>32601</v>
      </c>
      <c r="I19430" s="64"/>
      <c r="J19430" s="65"/>
      <c r="K19430" s="10"/>
      <c r="L19430" s="21">
        <v>371.46896551724137</v>
      </c>
      <c r="M19430" s="68"/>
      <c r="N19430" s="4"/>
    </row>
    <row r="19431" spans="2:14">
      <c r="B19431" s="59" t="s">
        <v>32627</v>
      </c>
      <c r="C19431" s="7" t="s">
        <v>32611</v>
      </c>
      <c r="I19431" s="64"/>
      <c r="J19431" s="65"/>
      <c r="K19431" s="10"/>
      <c r="L19431" s="21">
        <v>1662.4758620689656</v>
      </c>
      <c r="M19431" s="68"/>
      <c r="N19431" s="4"/>
    </row>
    <row r="19432" spans="2:14">
      <c r="B19432" s="59" t="s">
        <v>32628</v>
      </c>
      <c r="C19432" s="7" t="s">
        <v>32601</v>
      </c>
      <c r="I19432" s="64"/>
      <c r="J19432" s="65"/>
      <c r="K19432" s="10"/>
      <c r="L19432" s="21">
        <v>481.59022988505745</v>
      </c>
      <c r="M19432" s="68"/>
      <c r="N19432" s="4"/>
    </row>
    <row r="19433" spans="2:14">
      <c r="B19433" s="59" t="s">
        <v>32629</v>
      </c>
      <c r="C19433" s="7" t="s">
        <v>32611</v>
      </c>
      <c r="I19433" s="64"/>
      <c r="J19433" s="65"/>
      <c r="K19433" s="10"/>
      <c r="L19433" s="21">
        <v>575.97988505747128</v>
      </c>
      <c r="M19433" s="68"/>
      <c r="N19433" s="4"/>
    </row>
    <row r="19434" spans="2:14">
      <c r="B19434" s="59" t="s">
        <v>32630</v>
      </c>
      <c r="C19434" s="7" t="s">
        <v>32597</v>
      </c>
      <c r="I19434" s="64"/>
      <c r="J19434" s="65"/>
      <c r="K19434" s="10"/>
      <c r="L19434" s="21">
        <v>175.58505747126438</v>
      </c>
      <c r="M19434" s="68"/>
      <c r="N19434" s="4"/>
    </row>
    <row r="19435" spans="2:14">
      <c r="B19435" s="59" t="s">
        <v>32631</v>
      </c>
      <c r="C19435" s="7" t="s">
        <v>32611</v>
      </c>
      <c r="I19435" s="64"/>
      <c r="J19435" s="65"/>
      <c r="K19435" s="10"/>
      <c r="L19435" s="21">
        <v>654.63793103448268</v>
      </c>
      <c r="M19435" s="68"/>
      <c r="N19435" s="4"/>
    </row>
    <row r="19436" spans="2:14">
      <c r="B19436" s="59" t="s">
        <v>32632</v>
      </c>
      <c r="C19436" s="7" t="s">
        <v>32597</v>
      </c>
      <c r="I19436" s="64"/>
      <c r="J19436" s="65"/>
      <c r="K19436" s="10"/>
      <c r="L19436" s="21">
        <v>220.75</v>
      </c>
      <c r="M19436" s="68"/>
      <c r="N19436" s="4"/>
    </row>
    <row r="19437" spans="2:14">
      <c r="B19437" s="59" t="s">
        <v>32633</v>
      </c>
      <c r="C19437" s="7" t="s">
        <v>32634</v>
      </c>
      <c r="I19437" s="64"/>
      <c r="J19437" s="65"/>
      <c r="K19437" s="10"/>
      <c r="L19437" s="21">
        <v>1599.5494252873564</v>
      </c>
      <c r="M19437" s="68"/>
      <c r="N19437" s="4"/>
    </row>
    <row r="19438" spans="2:14">
      <c r="B19438" s="59" t="s">
        <v>32635</v>
      </c>
      <c r="C19438" s="7" t="s">
        <v>32597</v>
      </c>
      <c r="I19438" s="64"/>
      <c r="J19438" s="65"/>
      <c r="K19438" s="10"/>
      <c r="L19438" s="21">
        <v>688.63850574712649</v>
      </c>
      <c r="M19438" s="68"/>
      <c r="N19438" s="4"/>
    </row>
    <row r="19439" spans="2:14">
      <c r="B19439" s="59" t="s">
        <v>32636</v>
      </c>
      <c r="C19439" s="7" t="s">
        <v>32597</v>
      </c>
      <c r="I19439" s="64"/>
      <c r="J19439" s="65"/>
      <c r="K19439" s="10"/>
      <c r="L19439" s="21">
        <v>191.31666666666669</v>
      </c>
      <c r="M19439" s="68"/>
      <c r="N19439" s="4"/>
    </row>
    <row r="19440" spans="2:14">
      <c r="B19440" s="59" t="s">
        <v>32637</v>
      </c>
      <c r="C19440" s="7" t="s">
        <v>32638</v>
      </c>
      <c r="I19440" s="64"/>
      <c r="J19440" s="65"/>
      <c r="K19440" s="10"/>
      <c r="L19440" s="21">
        <v>445.55977011494252</v>
      </c>
      <c r="M19440" s="68"/>
      <c r="N19440" s="4"/>
    </row>
    <row r="19441" spans="2:14">
      <c r="B19441" s="59" t="s">
        <v>32639</v>
      </c>
      <c r="C19441" s="7" t="s">
        <v>32638</v>
      </c>
      <c r="I19441" s="64"/>
      <c r="J19441" s="65"/>
      <c r="K19441" s="10"/>
      <c r="L19441" s="21">
        <v>609.98045977011498</v>
      </c>
      <c r="M19441" s="68"/>
      <c r="N19441" s="4"/>
    </row>
    <row r="19442" spans="2:14">
      <c r="B19442" s="59" t="s">
        <v>32640</v>
      </c>
      <c r="C19442" s="7" t="s">
        <v>32638</v>
      </c>
      <c r="I19442" s="64"/>
      <c r="J19442" s="65"/>
      <c r="K19442" s="10"/>
      <c r="L19442" s="21">
        <v>776.43103448275861</v>
      </c>
      <c r="M19442" s="68"/>
      <c r="N19442" s="4"/>
    </row>
    <row r="19443" spans="2:14">
      <c r="B19443" s="59" t="s">
        <v>32641</v>
      </c>
      <c r="C19443" s="7" t="s">
        <v>32638</v>
      </c>
      <c r="I19443" s="64"/>
      <c r="J19443" s="65"/>
      <c r="K19443" s="10"/>
      <c r="L19443" s="21">
        <v>2278.5459770114944</v>
      </c>
      <c r="M19443" s="68"/>
      <c r="N19443" s="4"/>
    </row>
    <row r="19444" spans="2:14">
      <c r="B19444" s="59" t="s">
        <v>32642</v>
      </c>
      <c r="C19444" s="7" t="s">
        <v>32638</v>
      </c>
      <c r="I19444" s="64"/>
      <c r="J19444" s="65"/>
      <c r="K19444" s="10"/>
      <c r="L19444" s="21">
        <v>1505.1597701149426</v>
      </c>
      <c r="M19444" s="68"/>
      <c r="N19444" s="4"/>
    </row>
    <row r="19445" spans="2:14">
      <c r="B19445" s="59" t="s">
        <v>32643</v>
      </c>
      <c r="C19445" s="7" t="s">
        <v>32638</v>
      </c>
      <c r="I19445" s="64"/>
      <c r="J19445" s="65"/>
      <c r="K19445" s="10"/>
      <c r="L19445" s="21">
        <v>245.61609195402301</v>
      </c>
      <c r="M19445" s="68"/>
      <c r="N19445" s="4"/>
    </row>
    <row r="19446" spans="2:14">
      <c r="B19446" s="59" t="s">
        <v>32644</v>
      </c>
      <c r="C19446" s="7" t="s">
        <v>32638</v>
      </c>
      <c r="I19446" s="64"/>
      <c r="J19446" s="65"/>
      <c r="K19446" s="10"/>
      <c r="L19446" s="21">
        <v>717.56436781609193</v>
      </c>
      <c r="M19446" s="68"/>
      <c r="N19446" s="4"/>
    </row>
    <row r="19447" spans="2:14">
      <c r="B19447" s="59" t="s">
        <v>32645</v>
      </c>
      <c r="C19447" s="7" t="s">
        <v>32638</v>
      </c>
      <c r="I19447" s="64"/>
      <c r="J19447" s="65"/>
      <c r="K19447" s="10"/>
      <c r="L19447" s="21">
        <v>769.32643678160912</v>
      </c>
      <c r="M19447" s="68"/>
      <c r="N19447" s="4"/>
    </row>
    <row r="19448" spans="2:14">
      <c r="B19448" s="59" t="s">
        <v>32646</v>
      </c>
      <c r="C19448" s="7" t="s">
        <v>32638</v>
      </c>
      <c r="I19448" s="64"/>
      <c r="J19448" s="65"/>
      <c r="K19448" s="10"/>
      <c r="L19448" s="21">
        <v>1563.5189655172414</v>
      </c>
      <c r="M19448" s="68"/>
      <c r="N19448" s="4"/>
    </row>
    <row r="19449" spans="2:14">
      <c r="B19449" s="59" t="s">
        <v>32647</v>
      </c>
      <c r="C19449" s="7" t="s">
        <v>32638</v>
      </c>
      <c r="I19449" s="64"/>
      <c r="J19449" s="65"/>
      <c r="K19449" s="10"/>
      <c r="L19449" s="21">
        <v>3153.4264367816095</v>
      </c>
      <c r="M19449" s="68"/>
      <c r="N19449" s="4"/>
    </row>
    <row r="19450" spans="2:14">
      <c r="B19450" s="59" t="s">
        <v>32648</v>
      </c>
      <c r="C19450" s="7" t="s">
        <v>32638</v>
      </c>
      <c r="I19450" s="64"/>
      <c r="J19450" s="65"/>
      <c r="K19450" s="10"/>
      <c r="L19450" s="21">
        <v>1682.7747126436784</v>
      </c>
      <c r="M19450" s="68"/>
      <c r="N19450" s="4"/>
    </row>
    <row r="19451" spans="2:14">
      <c r="B19451" s="59" t="s">
        <v>32649</v>
      </c>
      <c r="C19451" s="7" t="s">
        <v>32638</v>
      </c>
      <c r="I19451" s="64"/>
      <c r="J19451" s="65"/>
      <c r="K19451" s="10"/>
      <c r="L19451" s="21">
        <v>443.52988505747123</v>
      </c>
      <c r="M19451" s="68"/>
      <c r="N19451" s="4"/>
    </row>
    <row r="19452" spans="2:14">
      <c r="B19452" s="59" t="s">
        <v>32650</v>
      </c>
      <c r="C19452" s="7" t="s">
        <v>32638</v>
      </c>
      <c r="I19452" s="64"/>
      <c r="J19452" s="65"/>
      <c r="K19452" s="10"/>
      <c r="L19452" s="21">
        <v>587.14425287356323</v>
      </c>
      <c r="M19452" s="68"/>
      <c r="N19452" s="4"/>
    </row>
    <row r="19453" spans="2:14">
      <c r="B19453" s="59" t="s">
        <v>32651</v>
      </c>
      <c r="C19453" s="7" t="s">
        <v>32597</v>
      </c>
      <c r="I19453" s="64"/>
      <c r="J19453" s="65"/>
      <c r="K19453" s="10"/>
      <c r="L19453" s="21">
        <v>366.90172413793101</v>
      </c>
      <c r="M19453" s="68"/>
      <c r="N19453" s="4"/>
    </row>
    <row r="19454" spans="2:14">
      <c r="B19454" s="59" t="s">
        <v>32652</v>
      </c>
      <c r="C19454" s="7" t="s">
        <v>32597</v>
      </c>
      <c r="I19454" s="64"/>
      <c r="J19454" s="65"/>
      <c r="K19454" s="10"/>
      <c r="L19454" s="21">
        <v>142.09195402298852</v>
      </c>
      <c r="M19454" s="68"/>
      <c r="N19454" s="4"/>
    </row>
    <row r="19455" spans="2:14">
      <c r="B19455" s="59" t="s">
        <v>32653</v>
      </c>
      <c r="C19455" s="7" t="s">
        <v>32597</v>
      </c>
      <c r="I19455" s="64"/>
      <c r="J19455" s="65"/>
      <c r="K19455" s="10"/>
      <c r="L19455" s="21">
        <v>499.351724137931</v>
      </c>
      <c r="M19455" s="68"/>
      <c r="N19455" s="4"/>
    </row>
    <row r="19456" spans="2:14">
      <c r="B19456" s="59" t="s">
        <v>38539</v>
      </c>
      <c r="C19456" s="7" t="s">
        <v>40722</v>
      </c>
      <c r="I19456" s="64"/>
      <c r="J19456" s="65"/>
      <c r="K19456" s="10"/>
      <c r="L19456" s="21">
        <v>191.82413793103447</v>
      </c>
      <c r="M19456" s="68"/>
      <c r="N19456" s="4"/>
    </row>
    <row r="19457" spans="2:14">
      <c r="B19457" s="59" t="s">
        <v>32654</v>
      </c>
      <c r="C19457" s="7" t="s">
        <v>32597</v>
      </c>
      <c r="I19457" s="64"/>
      <c r="J19457" s="65"/>
      <c r="K19457" s="10"/>
      <c r="L19457" s="21">
        <v>587.14425287356323</v>
      </c>
      <c r="M19457" s="68"/>
      <c r="N19457" s="4"/>
    </row>
    <row r="19458" spans="2:14">
      <c r="B19458" s="59" t="s">
        <v>32655</v>
      </c>
      <c r="C19458" s="7" t="s">
        <v>32656</v>
      </c>
      <c r="I19458" s="64"/>
      <c r="J19458" s="65"/>
      <c r="K19458" s="10"/>
      <c r="L19458" s="21">
        <v>63044.170114942528</v>
      </c>
      <c r="M19458" s="68"/>
      <c r="N19458" s="4"/>
    </row>
    <row r="19459" spans="2:14">
      <c r="B19459" s="59" t="s">
        <v>32657</v>
      </c>
      <c r="C19459" s="7" t="s">
        <v>32658</v>
      </c>
      <c r="I19459" s="64"/>
      <c r="J19459" s="65"/>
      <c r="K19459" s="10"/>
      <c r="L19459" s="21">
        <v>33885.886206896554</v>
      </c>
      <c r="M19459" s="68"/>
      <c r="N19459" s="4"/>
    </row>
    <row r="19460" spans="2:14">
      <c r="B19460" s="59" t="s">
        <v>32659</v>
      </c>
      <c r="C19460" s="7" t="s">
        <v>32660</v>
      </c>
      <c r="I19460" s="64"/>
      <c r="J19460" s="65"/>
      <c r="K19460" s="10"/>
      <c r="L19460" s="21">
        <v>16756.701149425287</v>
      </c>
      <c r="M19460" s="68"/>
      <c r="N19460" s="4"/>
    </row>
    <row r="19461" spans="2:14">
      <c r="B19461" s="59" t="s">
        <v>32661</v>
      </c>
      <c r="C19461" s="7" t="s">
        <v>32662</v>
      </c>
      <c r="I19461" s="64"/>
      <c r="J19461" s="65"/>
      <c r="K19461" s="10"/>
      <c r="L19461" s="21">
        <v>19918.75459770115</v>
      </c>
      <c r="M19461" s="68"/>
      <c r="N19461" s="4"/>
    </row>
    <row r="19462" spans="2:14">
      <c r="B19462" s="59" t="s">
        <v>32663</v>
      </c>
      <c r="C19462" s="7" t="s">
        <v>32664</v>
      </c>
      <c r="I19462" s="64"/>
      <c r="J19462" s="65"/>
      <c r="K19462" s="10"/>
      <c r="L19462" s="21">
        <v>21921.236206896552</v>
      </c>
      <c r="M19462" s="68"/>
      <c r="N19462" s="4"/>
    </row>
    <row r="19463" spans="2:14">
      <c r="B19463" s="59" t="s">
        <v>32665</v>
      </c>
      <c r="C19463" s="7" t="s">
        <v>32666</v>
      </c>
      <c r="I19463" s="64"/>
      <c r="J19463" s="65"/>
      <c r="K19463" s="10"/>
      <c r="L19463" s="21">
        <v>10996.394827586206</v>
      </c>
      <c r="M19463" s="68"/>
      <c r="N19463" s="4"/>
    </row>
    <row r="19464" spans="2:14">
      <c r="B19464" s="59" t="s">
        <v>32667</v>
      </c>
      <c r="C19464" s="7" t="s">
        <v>32668</v>
      </c>
      <c r="I19464" s="64"/>
      <c r="J19464" s="65"/>
      <c r="K19464" s="10"/>
      <c r="L19464" s="21">
        <v>14920.67011494253</v>
      </c>
      <c r="M19464" s="68"/>
      <c r="N19464" s="4"/>
    </row>
    <row r="19465" spans="2:14">
      <c r="B19465" s="59" t="s">
        <v>32669</v>
      </c>
      <c r="C19465" s="7" t="s">
        <v>32670</v>
      </c>
      <c r="I19465" s="64"/>
      <c r="J19465" s="65"/>
      <c r="K19465" s="10"/>
      <c r="L19465" s="21">
        <v>25717.121264367815</v>
      </c>
      <c r="M19465" s="68"/>
      <c r="N19465" s="4"/>
    </row>
    <row r="19466" spans="2:14">
      <c r="B19466" s="59" t="s">
        <v>32671</v>
      </c>
      <c r="C19466" s="7" t="s">
        <v>32672</v>
      </c>
      <c r="I19466" s="64"/>
      <c r="J19466" s="65"/>
      <c r="K19466" s="10"/>
      <c r="L19466" s="21">
        <v>18361.832758620691</v>
      </c>
      <c r="M19466" s="68"/>
      <c r="N19466" s="4"/>
    </row>
    <row r="19467" spans="2:14">
      <c r="B19467" s="59" t="s">
        <v>32673</v>
      </c>
      <c r="C19467" s="7" t="s">
        <v>32674</v>
      </c>
      <c r="I19467" s="64"/>
      <c r="J19467" s="65"/>
      <c r="K19467" s="10"/>
      <c r="L19467" s="21">
        <v>34904.381034482758</v>
      </c>
      <c r="M19467" s="68"/>
      <c r="N19467" s="4"/>
    </row>
    <row r="19468" spans="2:14">
      <c r="B19468" s="59" t="s">
        <v>32675</v>
      </c>
      <c r="C19468" s="7" t="s">
        <v>32676</v>
      </c>
      <c r="I19468" s="64"/>
      <c r="J19468" s="65"/>
      <c r="K19468" s="10"/>
      <c r="L19468" s="21">
        <v>40117.633333333331</v>
      </c>
      <c r="M19468" s="68"/>
      <c r="N19468" s="4"/>
    </row>
    <row r="19469" spans="2:14">
      <c r="B19469" s="59" t="s">
        <v>32677</v>
      </c>
      <c r="C19469" s="7" t="s">
        <v>32678</v>
      </c>
      <c r="I19469" s="64"/>
      <c r="J19469" s="65"/>
      <c r="K19469" s="10"/>
      <c r="L19469" s="21">
        <v>41091.470689655172</v>
      </c>
      <c r="M19469" s="68"/>
      <c r="N19469" s="4"/>
    </row>
    <row r="19470" spans="2:14">
      <c r="B19470" s="59" t="s">
        <v>32679</v>
      </c>
      <c r="C19470" s="7" t="s">
        <v>32680</v>
      </c>
      <c r="I19470" s="64"/>
      <c r="J19470" s="65"/>
      <c r="K19470" s="10"/>
      <c r="L19470" s="21">
        <v>25164.992528735631</v>
      </c>
      <c r="M19470" s="68"/>
      <c r="N19470" s="4"/>
    </row>
    <row r="19471" spans="2:14">
      <c r="B19471" s="59" t="s">
        <v>32681</v>
      </c>
      <c r="C19471" s="7" t="s">
        <v>32682</v>
      </c>
      <c r="I19471" s="64"/>
      <c r="J19471" s="65"/>
      <c r="K19471" s="10"/>
      <c r="L19471" s="21">
        <v>40098.856896551726</v>
      </c>
      <c r="M19471" s="68"/>
      <c r="N19471" s="4"/>
    </row>
    <row r="19472" spans="2:14">
      <c r="B19472" s="59" t="s">
        <v>32683</v>
      </c>
      <c r="C19472" s="7" t="s">
        <v>32684</v>
      </c>
      <c r="I19472" s="64"/>
      <c r="J19472" s="65"/>
      <c r="K19472" s="10"/>
      <c r="L19472" s="21">
        <v>29244.046551724139</v>
      </c>
      <c r="M19472" s="68"/>
      <c r="N19472" s="4"/>
    </row>
    <row r="19473" spans="2:14">
      <c r="B19473" s="59" t="s">
        <v>32685</v>
      </c>
      <c r="C19473" s="7" t="s">
        <v>32686</v>
      </c>
      <c r="I19473" s="64"/>
      <c r="J19473" s="65"/>
      <c r="K19473" s="10"/>
      <c r="L19473" s="21">
        <v>557.20344827586212</v>
      </c>
      <c r="M19473" s="68"/>
      <c r="N19473" s="4"/>
    </row>
    <row r="19474" spans="2:14">
      <c r="B19474" s="59" t="s">
        <v>32687</v>
      </c>
      <c r="C19474" s="7" t="s">
        <v>32688</v>
      </c>
      <c r="I19474" s="64"/>
      <c r="J19474" s="65"/>
      <c r="K19474" s="10"/>
      <c r="L19474" s="21">
        <v>583.08448275862065</v>
      </c>
      <c r="M19474" s="68"/>
      <c r="N19474" s="4"/>
    </row>
    <row r="19475" spans="2:14">
      <c r="B19475" s="59" t="s">
        <v>32689</v>
      </c>
      <c r="C19475" s="7" t="s">
        <v>32690</v>
      </c>
      <c r="I19475" s="64"/>
      <c r="J19475" s="65"/>
      <c r="K19475" s="10"/>
      <c r="L19475" s="21">
        <v>555.68103448275861</v>
      </c>
      <c r="M19475" s="68"/>
      <c r="N19475" s="4"/>
    </row>
    <row r="19476" spans="2:14">
      <c r="B19476" s="59" t="s">
        <v>32691</v>
      </c>
      <c r="C19476" s="7" t="s">
        <v>32692</v>
      </c>
      <c r="I19476" s="64"/>
      <c r="J19476" s="65"/>
      <c r="K19476" s="10"/>
      <c r="L19476" s="21">
        <v>181.16724137931035</v>
      </c>
      <c r="M19476" s="68"/>
      <c r="N19476" s="4"/>
    </row>
    <row r="19477" spans="2:14">
      <c r="B19477" s="59" t="s">
        <v>32693</v>
      </c>
      <c r="C19477" s="7" t="s">
        <v>32694</v>
      </c>
      <c r="I19477" s="64"/>
      <c r="J19477" s="65"/>
      <c r="K19477" s="10"/>
      <c r="L19477" s="21">
        <v>5421.8229885057472</v>
      </c>
      <c r="M19477" s="68"/>
      <c r="N19477" s="4"/>
    </row>
    <row r="19478" spans="2:14">
      <c r="B19478" s="59" t="s">
        <v>32695</v>
      </c>
      <c r="C19478" s="7" t="s">
        <v>32696</v>
      </c>
      <c r="I19478" s="64"/>
      <c r="J19478" s="65"/>
      <c r="K19478" s="10"/>
      <c r="L19478" s="21">
        <v>6684.411494252874</v>
      </c>
      <c r="M19478" s="68"/>
      <c r="N19478" s="4"/>
    </row>
    <row r="19479" spans="2:14">
      <c r="B19479" s="59" t="s">
        <v>32697</v>
      </c>
      <c r="C19479" s="7" t="s">
        <v>32698</v>
      </c>
      <c r="I19479" s="64"/>
      <c r="J19479" s="65"/>
      <c r="K19479" s="10"/>
      <c r="L19479" s="21">
        <v>456.2166666666667</v>
      </c>
      <c r="M19479" s="68"/>
      <c r="N19479" s="4"/>
    </row>
    <row r="19480" spans="2:14">
      <c r="B19480" s="59" t="s">
        <v>32699</v>
      </c>
      <c r="C19480" s="7" t="s">
        <v>32700</v>
      </c>
      <c r="I19480" s="64"/>
      <c r="J19480" s="65"/>
      <c r="K19480" s="10"/>
      <c r="L19480" s="21">
        <v>572.42758620689654</v>
      </c>
      <c r="M19480" s="68"/>
      <c r="N19480" s="4"/>
    </row>
    <row r="19481" spans="2:14">
      <c r="B19481" s="59" t="s">
        <v>32701</v>
      </c>
      <c r="C19481" s="7" t="s">
        <v>32702</v>
      </c>
      <c r="I19481" s="64"/>
      <c r="J19481" s="65"/>
      <c r="K19481" s="10"/>
      <c r="L19481" s="21">
        <v>641.95114942528744</v>
      </c>
      <c r="M19481" s="68"/>
      <c r="N19481" s="4"/>
    </row>
    <row r="19482" spans="2:14">
      <c r="B19482" s="59" t="s">
        <v>32703</v>
      </c>
      <c r="C19482" s="7" t="s">
        <v>32704</v>
      </c>
      <c r="I19482" s="64"/>
      <c r="J19482" s="65"/>
      <c r="K19482" s="10"/>
      <c r="L19482" s="21">
        <v>1232.6477011494255</v>
      </c>
      <c r="M19482" s="68"/>
      <c r="N19482" s="4"/>
    </row>
    <row r="19483" spans="2:14">
      <c r="B19483" s="59" t="s">
        <v>32705</v>
      </c>
      <c r="C19483" s="7" t="s">
        <v>32706</v>
      </c>
      <c r="I19483" s="64"/>
      <c r="J19483" s="65"/>
      <c r="K19483" s="10"/>
      <c r="L19483" s="21">
        <v>1987.7649425287357</v>
      </c>
      <c r="M19483" s="68"/>
      <c r="N19483" s="4"/>
    </row>
    <row r="19484" spans="2:14">
      <c r="B19484" s="59" t="s">
        <v>32707</v>
      </c>
      <c r="C19484" s="7" t="s">
        <v>32708</v>
      </c>
      <c r="I19484" s="64"/>
      <c r="J19484" s="65"/>
      <c r="K19484" s="10"/>
      <c r="L19484" s="21">
        <v>1311.8132183908044</v>
      </c>
      <c r="M19484" s="68"/>
      <c r="N19484" s="4"/>
    </row>
    <row r="19485" spans="2:14">
      <c r="B19485" s="59" t="s">
        <v>32709</v>
      </c>
      <c r="C19485" s="7" t="s">
        <v>32710</v>
      </c>
      <c r="I19485" s="64"/>
      <c r="J19485" s="65"/>
      <c r="K19485" s="10"/>
      <c r="L19485" s="21">
        <v>2513.5051724137929</v>
      </c>
      <c r="M19485" s="68"/>
      <c r="N19485" s="4"/>
    </row>
    <row r="19486" spans="2:14">
      <c r="B19486" s="59" t="s">
        <v>32711</v>
      </c>
      <c r="C19486" s="7" t="s">
        <v>32712</v>
      </c>
      <c r="I19486" s="64"/>
      <c r="J19486" s="65"/>
      <c r="K19486" s="10"/>
      <c r="L19486" s="21">
        <v>1410.7701149425288</v>
      </c>
      <c r="M19486" s="68"/>
      <c r="N19486" s="4"/>
    </row>
    <row r="19487" spans="2:14">
      <c r="B19487" s="59" t="s">
        <v>32713</v>
      </c>
      <c r="C19487" s="7" t="s">
        <v>32714</v>
      </c>
      <c r="I19487" s="64"/>
      <c r="J19487" s="65"/>
      <c r="K19487" s="10"/>
      <c r="L19487" s="21">
        <v>2790.5844827586207</v>
      </c>
      <c r="M19487" s="68"/>
      <c r="N19487" s="4"/>
    </row>
    <row r="19488" spans="2:14">
      <c r="B19488" s="59" t="s">
        <v>32715</v>
      </c>
      <c r="C19488" s="7" t="s">
        <v>32716</v>
      </c>
      <c r="I19488" s="64"/>
      <c r="J19488" s="65"/>
      <c r="K19488" s="10"/>
      <c r="L19488" s="21">
        <v>2327.2632183908045</v>
      </c>
      <c r="M19488" s="68"/>
      <c r="N19488" s="4"/>
    </row>
    <row r="19489" spans="2:14">
      <c r="B19489" s="59" t="s">
        <v>32717</v>
      </c>
      <c r="C19489" s="7" t="s">
        <v>32718</v>
      </c>
      <c r="I19489" s="64"/>
      <c r="J19489" s="65"/>
      <c r="K19489" s="10"/>
      <c r="L19489" s="21">
        <v>4320.6103448275862</v>
      </c>
      <c r="M19489" s="68"/>
      <c r="N19489" s="4"/>
    </row>
    <row r="19490" spans="2:14">
      <c r="B19490" s="59" t="s">
        <v>32719</v>
      </c>
      <c r="C19490" s="7" t="s">
        <v>32720</v>
      </c>
      <c r="I19490" s="64"/>
      <c r="J19490" s="65"/>
      <c r="K19490" s="10"/>
      <c r="L19490" s="21">
        <v>1774.1195402298849</v>
      </c>
      <c r="M19490" s="68"/>
      <c r="N19490" s="4"/>
    </row>
    <row r="19491" spans="2:14">
      <c r="B19491" s="59" t="s">
        <v>32721</v>
      </c>
      <c r="C19491" s="7" t="s">
        <v>32722</v>
      </c>
      <c r="I19491" s="64"/>
      <c r="J19491" s="65"/>
      <c r="K19491" s="10"/>
      <c r="L19491" s="21">
        <v>8380.8879310344837</v>
      </c>
      <c r="M19491" s="68"/>
      <c r="N19491" s="4"/>
    </row>
    <row r="19492" spans="2:14">
      <c r="B19492" s="59" t="s">
        <v>32723</v>
      </c>
      <c r="C19492" s="7" t="s">
        <v>32724</v>
      </c>
      <c r="I19492" s="64"/>
      <c r="J19492" s="65"/>
      <c r="K19492" s="10"/>
      <c r="L19492" s="21">
        <v>3814.1540229885054</v>
      </c>
      <c r="M19492" s="68"/>
      <c r="N19492" s="4"/>
    </row>
    <row r="19493" spans="2:14">
      <c r="B19493" s="59" t="s">
        <v>32725</v>
      </c>
      <c r="C19493" s="7" t="s">
        <v>32726</v>
      </c>
      <c r="I19493" s="64"/>
      <c r="J19493" s="65"/>
      <c r="K19493" s="10"/>
      <c r="L19493" s="21">
        <v>9208.5735632183914</v>
      </c>
      <c r="M19493" s="68"/>
      <c r="N19493" s="4"/>
    </row>
    <row r="19494" spans="2:14">
      <c r="B19494" s="59" t="s">
        <v>32727</v>
      </c>
      <c r="C19494" s="7" t="s">
        <v>32728</v>
      </c>
      <c r="I19494" s="64"/>
      <c r="J19494" s="65"/>
      <c r="K19494" s="10"/>
      <c r="L19494" s="21">
        <v>12829.888505747127</v>
      </c>
      <c r="M19494" s="68"/>
      <c r="N19494" s="4"/>
    </row>
    <row r="19495" spans="2:14">
      <c r="B19495" s="59" t="s">
        <v>32729</v>
      </c>
      <c r="C19495" s="7" t="s">
        <v>32730</v>
      </c>
      <c r="I19495" s="64"/>
      <c r="J19495" s="65"/>
      <c r="K19495" s="10"/>
      <c r="L19495" s="21">
        <v>15940.179885057472</v>
      </c>
      <c r="M19495" s="68"/>
      <c r="N19495" s="4"/>
    </row>
    <row r="19496" spans="2:14">
      <c r="B19496" s="59" t="s">
        <v>32731</v>
      </c>
      <c r="C19496" s="7" t="s">
        <v>32732</v>
      </c>
      <c r="I19496" s="64"/>
      <c r="J19496" s="65"/>
      <c r="K19496" s="10"/>
      <c r="L19496" s="21">
        <v>898.22413793103453</v>
      </c>
      <c r="M19496" s="68"/>
      <c r="N19496" s="4"/>
    </row>
    <row r="19497" spans="2:14">
      <c r="B19497" s="59" t="s">
        <v>32733</v>
      </c>
      <c r="C19497" s="7" t="s">
        <v>32734</v>
      </c>
      <c r="I19497" s="64"/>
      <c r="J19497" s="65"/>
      <c r="K19497" s="10"/>
      <c r="L19497" s="21">
        <v>1095.1229885057471</v>
      </c>
      <c r="M19497" s="68"/>
      <c r="N19497" s="4"/>
    </row>
    <row r="19498" spans="2:14">
      <c r="B19498" s="59" t="s">
        <v>32735</v>
      </c>
      <c r="C19498" s="7" t="s">
        <v>32736</v>
      </c>
      <c r="I19498" s="64"/>
      <c r="J19498" s="65"/>
      <c r="K19498" s="10"/>
      <c r="L19498" s="21">
        <v>2547.5057471264367</v>
      </c>
      <c r="M19498" s="68"/>
      <c r="N19498" s="4"/>
    </row>
    <row r="19499" spans="2:14">
      <c r="B19499" s="59" t="s">
        <v>32737</v>
      </c>
      <c r="C19499" s="7" t="s">
        <v>32738</v>
      </c>
      <c r="I19499" s="64"/>
      <c r="J19499" s="65"/>
      <c r="K19499" s="10"/>
      <c r="L19499" s="21">
        <v>1362.5603448275863</v>
      </c>
      <c r="M19499" s="68"/>
      <c r="N19499" s="4"/>
    </row>
    <row r="19500" spans="2:14">
      <c r="B19500" s="59" t="s">
        <v>32739</v>
      </c>
      <c r="C19500" s="7" t="s">
        <v>32740</v>
      </c>
      <c r="I19500" s="64"/>
      <c r="J19500" s="65"/>
      <c r="K19500" s="10"/>
      <c r="L19500" s="21">
        <v>1916.2114942528735</v>
      </c>
      <c r="M19500" s="68"/>
      <c r="N19500" s="4"/>
    </row>
    <row r="19501" spans="2:14">
      <c r="B19501" s="59" t="s">
        <v>32741</v>
      </c>
      <c r="C19501" s="7" t="s">
        <v>32742</v>
      </c>
      <c r="I19501" s="64"/>
      <c r="J19501" s="65"/>
      <c r="K19501" s="10"/>
      <c r="L19501" s="21">
        <v>3265.5775862068967</v>
      </c>
      <c r="M19501" s="68"/>
      <c r="N19501" s="4"/>
    </row>
    <row r="19502" spans="2:14">
      <c r="B19502" s="59" t="s">
        <v>32743</v>
      </c>
      <c r="C19502" s="7" t="s">
        <v>32744</v>
      </c>
      <c r="I19502" s="64"/>
      <c r="J19502" s="65"/>
      <c r="K19502" s="10"/>
      <c r="L19502" s="21">
        <v>2025.317816091954</v>
      </c>
      <c r="M19502" s="68"/>
      <c r="N19502" s="4"/>
    </row>
    <row r="19503" spans="2:14">
      <c r="B19503" s="59" t="s">
        <v>32745</v>
      </c>
      <c r="C19503" s="7" t="s">
        <v>32746</v>
      </c>
      <c r="I19503" s="64"/>
      <c r="J19503" s="65"/>
      <c r="K19503" s="10"/>
      <c r="L19503" s="21">
        <v>3792.3327586206897</v>
      </c>
      <c r="M19503" s="68"/>
      <c r="N19503" s="4"/>
    </row>
    <row r="19504" spans="2:14">
      <c r="B19504" s="59" t="s">
        <v>32747</v>
      </c>
      <c r="C19504" s="7" t="s">
        <v>32748</v>
      </c>
      <c r="I19504" s="64"/>
      <c r="J19504" s="65"/>
      <c r="K19504" s="10"/>
      <c r="L19504" s="21">
        <v>4551.5097701149425</v>
      </c>
      <c r="M19504" s="68"/>
      <c r="N19504" s="4"/>
    </row>
    <row r="19505" spans="2:14">
      <c r="B19505" s="59" t="s">
        <v>32749</v>
      </c>
      <c r="C19505" s="7" t="s">
        <v>32750</v>
      </c>
      <c r="I19505" s="64"/>
      <c r="J19505" s="65"/>
      <c r="K19505" s="10"/>
      <c r="L19505" s="21">
        <v>2676.9109195402298</v>
      </c>
      <c r="M19505" s="68"/>
      <c r="N19505" s="4"/>
    </row>
    <row r="19506" spans="2:14">
      <c r="B19506" s="59" t="s">
        <v>32751</v>
      </c>
      <c r="C19506" s="7" t="s">
        <v>32752</v>
      </c>
      <c r="I19506" s="64"/>
      <c r="J19506" s="65"/>
      <c r="K19506" s="10"/>
      <c r="L19506" s="21">
        <v>3048.8873563218394</v>
      </c>
      <c r="M19506" s="68"/>
      <c r="N19506" s="4"/>
    </row>
    <row r="19507" spans="2:14">
      <c r="B19507" s="59" t="s">
        <v>32753</v>
      </c>
      <c r="C19507" s="7" t="s">
        <v>32754</v>
      </c>
      <c r="I19507" s="64"/>
      <c r="J19507" s="65"/>
      <c r="K19507" s="10"/>
      <c r="L19507" s="21">
        <v>6067.8339080459773</v>
      </c>
      <c r="M19507" s="68"/>
      <c r="N19507" s="4"/>
    </row>
    <row r="19508" spans="2:14">
      <c r="B19508" s="59" t="s">
        <v>32755</v>
      </c>
      <c r="C19508" s="7" t="s">
        <v>32756</v>
      </c>
      <c r="I19508" s="64"/>
      <c r="J19508" s="65"/>
      <c r="K19508" s="10"/>
      <c r="L19508" s="21">
        <v>1589.4</v>
      </c>
      <c r="M19508" s="68"/>
      <c r="N19508" s="4"/>
    </row>
    <row r="19509" spans="2:14">
      <c r="B19509" s="59" t="s">
        <v>32757</v>
      </c>
      <c r="C19509" s="7" t="s">
        <v>32758</v>
      </c>
      <c r="I19509" s="64"/>
      <c r="J19509" s="65"/>
      <c r="K19509" s="10"/>
      <c r="L19509" s="21">
        <v>2086.2143678160919</v>
      </c>
      <c r="M19509" s="68"/>
      <c r="N19509" s="4"/>
    </row>
    <row r="19510" spans="2:14">
      <c r="B19510" s="59" t="s">
        <v>32759</v>
      </c>
      <c r="C19510" s="7" t="s">
        <v>32760</v>
      </c>
      <c r="I19510" s="64"/>
      <c r="J19510" s="65"/>
      <c r="K19510" s="10"/>
      <c r="L19510" s="21">
        <v>1174.7959770114942</v>
      </c>
      <c r="M19510" s="68"/>
      <c r="N19510" s="4"/>
    </row>
    <row r="19511" spans="2:14">
      <c r="B19511" s="59" t="s">
        <v>32761</v>
      </c>
      <c r="C19511" s="7" t="s">
        <v>32762</v>
      </c>
      <c r="I19511" s="64"/>
      <c r="J19511" s="65"/>
      <c r="K19511" s="10"/>
      <c r="L19511" s="21">
        <v>1183.930459770115</v>
      </c>
      <c r="M19511" s="68"/>
      <c r="N19511" s="4"/>
    </row>
    <row r="19512" spans="2:14">
      <c r="B19512" s="59" t="s">
        <v>32763</v>
      </c>
      <c r="C19512" s="7" t="s">
        <v>32764</v>
      </c>
      <c r="I19512" s="64"/>
      <c r="J19512" s="65"/>
      <c r="K19512" s="10"/>
      <c r="L19512" s="21">
        <v>1318.4103448275862</v>
      </c>
      <c r="M19512" s="68"/>
      <c r="N19512" s="4"/>
    </row>
    <row r="19513" spans="2:14">
      <c r="B19513" s="59" t="s">
        <v>32765</v>
      </c>
      <c r="C19513" s="7" t="s">
        <v>32766</v>
      </c>
      <c r="I19513" s="64"/>
      <c r="J19513" s="65"/>
      <c r="K19513" s="10"/>
      <c r="L19513" s="21">
        <v>1326.5298850574711</v>
      </c>
      <c r="M19513" s="68"/>
      <c r="N19513" s="4"/>
    </row>
    <row r="19514" spans="2:14">
      <c r="B19514" s="59" t="s">
        <v>32767</v>
      </c>
      <c r="C19514" s="7" t="s">
        <v>32768</v>
      </c>
      <c r="I19514" s="64"/>
      <c r="J19514" s="65"/>
      <c r="K19514" s="10"/>
      <c r="L19514" s="21">
        <v>332.90114942528737</v>
      </c>
      <c r="M19514" s="68"/>
      <c r="N19514" s="4"/>
    </row>
    <row r="19515" spans="2:14">
      <c r="B19515" s="59" t="s">
        <v>32769</v>
      </c>
      <c r="C19515" s="7" t="s">
        <v>32770</v>
      </c>
      <c r="I19515" s="64"/>
      <c r="J19515" s="65"/>
      <c r="K19515" s="10"/>
      <c r="L19515" s="21">
        <v>587.14425287356323</v>
      </c>
      <c r="M19515" s="68"/>
      <c r="N19515" s="4"/>
    </row>
    <row r="19516" spans="2:14">
      <c r="B19516" s="59" t="s">
        <v>32771</v>
      </c>
      <c r="C19516" s="7" t="s">
        <v>32772</v>
      </c>
      <c r="I19516" s="64"/>
      <c r="J19516" s="65"/>
      <c r="K19516" s="10"/>
      <c r="L19516" s="21">
        <v>791.65517241379314</v>
      </c>
      <c r="M19516" s="68"/>
      <c r="N19516" s="4"/>
    </row>
    <row r="19517" spans="2:14">
      <c r="B19517" s="59" t="s">
        <v>32773</v>
      </c>
      <c r="C19517" s="7" t="s">
        <v>32774</v>
      </c>
      <c r="I19517" s="64"/>
      <c r="J19517" s="65"/>
      <c r="K19517" s="10"/>
      <c r="L19517" s="21">
        <v>491.23218390804601</v>
      </c>
      <c r="M19517" s="68"/>
      <c r="N19517" s="4"/>
    </row>
    <row r="19518" spans="2:14">
      <c r="B19518" s="59" t="s">
        <v>32775</v>
      </c>
      <c r="C19518" s="7" t="s">
        <v>32776</v>
      </c>
      <c r="I19518" s="64"/>
      <c r="J19518" s="65"/>
      <c r="K19518" s="10"/>
      <c r="L19518" s="21">
        <v>436.9327586206897</v>
      </c>
      <c r="M19518" s="68"/>
      <c r="N19518" s="4"/>
    </row>
    <row r="19519" spans="2:14">
      <c r="B19519" s="59" t="s">
        <v>32777</v>
      </c>
      <c r="C19519" s="7" t="s">
        <v>32778</v>
      </c>
      <c r="I19519" s="64"/>
      <c r="J19519" s="65"/>
      <c r="K19519" s="10"/>
      <c r="L19519" s="21">
        <v>364.87183908045972</v>
      </c>
      <c r="M19519" s="68"/>
      <c r="N19519" s="4"/>
    </row>
    <row r="19520" spans="2:14">
      <c r="B19520" s="59" t="s">
        <v>32779</v>
      </c>
      <c r="C19520" s="7" t="s">
        <v>32780</v>
      </c>
      <c r="I19520" s="64"/>
      <c r="J19520" s="65"/>
      <c r="K19520" s="10"/>
      <c r="L19520" s="21">
        <v>1913.1666666666665</v>
      </c>
      <c r="M19520" s="68"/>
      <c r="N19520" s="4"/>
    </row>
    <row r="19521" spans="2:14">
      <c r="B19521" s="59" t="s">
        <v>32781</v>
      </c>
      <c r="C19521" s="7" t="s">
        <v>32782</v>
      </c>
      <c r="I19521" s="64"/>
      <c r="J19521" s="65"/>
      <c r="K19521" s="10"/>
      <c r="L19521" s="21">
        <v>1760.9252873563219</v>
      </c>
      <c r="M19521" s="68"/>
      <c r="N19521" s="4"/>
    </row>
    <row r="19522" spans="2:14">
      <c r="B19522" s="59" t="s">
        <v>32783</v>
      </c>
      <c r="C19522" s="7" t="s">
        <v>32784</v>
      </c>
      <c r="I19522" s="64"/>
      <c r="J19522" s="65"/>
      <c r="K19522" s="10"/>
      <c r="L19522" s="21">
        <v>2405.9212643678161</v>
      </c>
      <c r="M19522" s="68"/>
      <c r="N19522" s="4"/>
    </row>
    <row r="19523" spans="2:14">
      <c r="B19523" s="59" t="s">
        <v>32785</v>
      </c>
      <c r="C19523" s="7" t="s">
        <v>32786</v>
      </c>
      <c r="I19523" s="64"/>
      <c r="J19523" s="65"/>
      <c r="K19523" s="10"/>
      <c r="L19523" s="21">
        <v>2296.8149425287356</v>
      </c>
      <c r="M19523" s="68"/>
      <c r="N19523" s="4"/>
    </row>
    <row r="19524" spans="2:14">
      <c r="B19524" s="59" t="s">
        <v>32787</v>
      </c>
      <c r="C19524" s="7" t="s">
        <v>32788</v>
      </c>
      <c r="I19524" s="64"/>
      <c r="J19524" s="65"/>
      <c r="K19524" s="10"/>
      <c r="L19524" s="21">
        <v>3891.7971264367816</v>
      </c>
      <c r="M19524" s="68"/>
      <c r="N19524" s="4"/>
    </row>
    <row r="19525" spans="2:14">
      <c r="B19525" s="59" t="s">
        <v>32789</v>
      </c>
      <c r="C19525" s="7" t="s">
        <v>32790</v>
      </c>
      <c r="I19525" s="64"/>
      <c r="J19525" s="65"/>
      <c r="K19525" s="10"/>
      <c r="L19525" s="21">
        <v>1321.9626436781609</v>
      </c>
      <c r="M19525" s="68"/>
      <c r="N19525" s="4"/>
    </row>
    <row r="19526" spans="2:14">
      <c r="B19526" s="59" t="s">
        <v>32791</v>
      </c>
      <c r="C19526" s="7" t="s">
        <v>32792</v>
      </c>
      <c r="I19526" s="64"/>
      <c r="J19526" s="65"/>
      <c r="K19526" s="10"/>
      <c r="L19526" s="21">
        <v>1337.6942528735633</v>
      </c>
      <c r="M19526" s="68"/>
      <c r="N19526" s="4"/>
    </row>
    <row r="19527" spans="2:14">
      <c r="B19527" s="59" t="s">
        <v>32793</v>
      </c>
      <c r="C19527" s="7" t="s">
        <v>32794</v>
      </c>
      <c r="I19527" s="64"/>
      <c r="J19527" s="65"/>
      <c r="K19527" s="10"/>
      <c r="L19527" s="21">
        <v>1331.6045977011495</v>
      </c>
      <c r="M19527" s="68"/>
      <c r="N19527" s="4"/>
    </row>
    <row r="19528" spans="2:14">
      <c r="B19528" s="59" t="s">
        <v>32795</v>
      </c>
      <c r="C19528" s="7" t="s">
        <v>32796</v>
      </c>
      <c r="I19528" s="64"/>
      <c r="J19528" s="65"/>
      <c r="K19528" s="10"/>
      <c r="L19528" s="21">
        <v>1347.8436781609196</v>
      </c>
      <c r="M19528" s="68"/>
      <c r="N19528" s="4"/>
    </row>
    <row r="19529" spans="2:14">
      <c r="B19529" s="59" t="s">
        <v>32797</v>
      </c>
      <c r="C19529" s="7" t="s">
        <v>32798</v>
      </c>
      <c r="I19529" s="64"/>
      <c r="J19529" s="65"/>
      <c r="K19529" s="10"/>
      <c r="L19529" s="21">
        <v>1452.8902298850576</v>
      </c>
      <c r="M19529" s="68"/>
      <c r="N19529" s="4"/>
    </row>
    <row r="19530" spans="2:14">
      <c r="B19530" s="59" t="s">
        <v>32799</v>
      </c>
      <c r="C19530" s="7" t="s">
        <v>32800</v>
      </c>
      <c r="I19530" s="64"/>
      <c r="J19530" s="65"/>
      <c r="K19530" s="10"/>
      <c r="L19530" s="21">
        <v>1512.7718390804598</v>
      </c>
      <c r="M19530" s="68"/>
      <c r="N19530" s="4"/>
    </row>
    <row r="19531" spans="2:14">
      <c r="B19531" s="59" t="s">
        <v>32801</v>
      </c>
      <c r="C19531" s="7" t="s">
        <v>32802</v>
      </c>
      <c r="I19531" s="64"/>
      <c r="J19531" s="65"/>
      <c r="K19531" s="10"/>
      <c r="L19531" s="21">
        <v>1464.0545977011493</v>
      </c>
      <c r="M19531" s="68"/>
      <c r="N19531" s="4"/>
    </row>
    <row r="19532" spans="2:14">
      <c r="B19532" s="59" t="s">
        <v>32803</v>
      </c>
      <c r="C19532" s="7" t="s">
        <v>32804</v>
      </c>
      <c r="I19532" s="64"/>
      <c r="J19532" s="65"/>
      <c r="K19532" s="10"/>
      <c r="L19532" s="21">
        <v>1519.8764367816093</v>
      </c>
      <c r="M19532" s="68"/>
      <c r="N19532" s="4"/>
    </row>
    <row r="19533" spans="2:14">
      <c r="B19533" s="59" t="s">
        <v>32805</v>
      </c>
      <c r="C19533" s="7" t="s">
        <v>32806</v>
      </c>
      <c r="I19533" s="64"/>
      <c r="J19533" s="65"/>
      <c r="K19533" s="10"/>
      <c r="L19533" s="21">
        <v>524.72528735632181</v>
      </c>
      <c r="M19533" s="68"/>
      <c r="N19533" s="4"/>
    </row>
    <row r="19534" spans="2:14">
      <c r="B19534" s="59" t="s">
        <v>32807</v>
      </c>
      <c r="C19534" s="7" t="s">
        <v>32808</v>
      </c>
      <c r="I19534" s="64"/>
      <c r="J19534" s="65"/>
      <c r="K19534" s="10"/>
      <c r="L19534" s="21">
        <v>129.40517241379311</v>
      </c>
      <c r="M19534" s="68"/>
      <c r="N19534" s="4"/>
    </row>
    <row r="19535" spans="2:14">
      <c r="B19535" s="59" t="s">
        <v>32809</v>
      </c>
      <c r="C19535" s="7" t="s">
        <v>32810</v>
      </c>
      <c r="I19535" s="64"/>
      <c r="J19535" s="65"/>
      <c r="K19535" s="10"/>
      <c r="L19535" s="21">
        <v>795.20747126436788</v>
      </c>
      <c r="M19535" s="68"/>
      <c r="N19535" s="4"/>
    </row>
    <row r="19536" spans="2:14">
      <c r="B19536" s="59" t="s">
        <v>32811</v>
      </c>
      <c r="C19536" s="7" t="s">
        <v>32812</v>
      </c>
      <c r="I19536" s="64"/>
      <c r="J19536" s="65"/>
      <c r="K19536" s="10"/>
      <c r="L19536" s="21">
        <v>287.22873563218394</v>
      </c>
      <c r="M19536" s="68"/>
      <c r="N19536" s="4"/>
    </row>
    <row r="19537" spans="2:14">
      <c r="B19537" s="59" t="s">
        <v>32813</v>
      </c>
      <c r="C19537" s="7" t="s">
        <v>32814</v>
      </c>
      <c r="I19537" s="64"/>
      <c r="J19537" s="65"/>
      <c r="K19537" s="10"/>
      <c r="L19537" s="21">
        <v>306.51264367816094</v>
      </c>
      <c r="M19537" s="68"/>
      <c r="N19537" s="4"/>
    </row>
    <row r="19538" spans="2:14">
      <c r="B19538" s="59" t="s">
        <v>32815</v>
      </c>
      <c r="C19538" s="7" t="s">
        <v>32816</v>
      </c>
      <c r="I19538" s="64"/>
      <c r="J19538" s="65"/>
      <c r="K19538" s="10"/>
      <c r="L19538" s="21">
        <v>182.68965517241378</v>
      </c>
      <c r="M19538" s="68"/>
      <c r="N19538" s="4"/>
    </row>
    <row r="19539" spans="2:14">
      <c r="B19539" s="59" t="s">
        <v>32817</v>
      </c>
      <c r="C19539" s="7" t="s">
        <v>32818</v>
      </c>
      <c r="I19539" s="64"/>
      <c r="J19539" s="65"/>
      <c r="K19539" s="10"/>
      <c r="L19539" s="21">
        <v>275.04942528735631</v>
      </c>
      <c r="M19539" s="68"/>
      <c r="N19539" s="4"/>
    </row>
    <row r="19540" spans="2:14">
      <c r="B19540" s="59" t="s">
        <v>32819</v>
      </c>
      <c r="C19540" s="7" t="s">
        <v>32820</v>
      </c>
      <c r="I19540" s="64"/>
      <c r="J19540" s="65"/>
      <c r="K19540" s="10"/>
      <c r="L19540" s="21">
        <v>331.37873563218392</v>
      </c>
      <c r="M19540" s="68"/>
      <c r="N19540" s="4"/>
    </row>
    <row r="19541" spans="2:14">
      <c r="B19541" s="59" t="s">
        <v>32821</v>
      </c>
      <c r="C19541" s="7" t="s">
        <v>32822</v>
      </c>
      <c r="I19541" s="64"/>
      <c r="J19541" s="65"/>
      <c r="K19541" s="10"/>
      <c r="L19541" s="21">
        <v>552.12873563218386</v>
      </c>
      <c r="M19541" s="68"/>
      <c r="N19541" s="4"/>
    </row>
    <row r="19542" spans="2:14">
      <c r="B19542" s="59" t="s">
        <v>32823</v>
      </c>
      <c r="C19542" s="7" t="s">
        <v>32824</v>
      </c>
      <c r="I19542" s="64"/>
      <c r="J19542" s="65"/>
      <c r="K19542" s="10"/>
      <c r="L19542" s="21">
        <v>1074.3166666666666</v>
      </c>
      <c r="M19542" s="68"/>
      <c r="N19542" s="4"/>
    </row>
    <row r="19543" spans="2:14">
      <c r="B19543" s="59" t="s">
        <v>32825</v>
      </c>
      <c r="C19543" s="7" t="s">
        <v>32826</v>
      </c>
      <c r="I19543" s="64"/>
      <c r="J19543" s="65"/>
      <c r="K19543" s="10"/>
      <c r="L19543" s="21">
        <v>1631.5201149425286</v>
      </c>
      <c r="M19543" s="68"/>
      <c r="N19543" s="4"/>
    </row>
    <row r="19544" spans="2:14">
      <c r="B19544" s="59" t="s">
        <v>32827</v>
      </c>
      <c r="C19544" s="7" t="s">
        <v>32828</v>
      </c>
      <c r="I19544" s="64"/>
      <c r="J19544" s="65"/>
      <c r="K19544" s="10"/>
      <c r="L19544" s="21">
        <v>2005.5264367816092</v>
      </c>
      <c r="M19544" s="68"/>
      <c r="N19544" s="4"/>
    </row>
    <row r="19545" spans="2:14">
      <c r="B19545" s="59" t="s">
        <v>32829</v>
      </c>
      <c r="C19545" s="7" t="s">
        <v>32830</v>
      </c>
      <c r="I19545" s="64"/>
      <c r="J19545" s="65"/>
      <c r="K19545" s="10"/>
      <c r="L19545" s="21">
        <v>2725.6281609195403</v>
      </c>
      <c r="M19545" s="68"/>
      <c r="N19545" s="4"/>
    </row>
    <row r="19546" spans="2:14">
      <c r="B19546" s="59" t="s">
        <v>32831</v>
      </c>
      <c r="C19546" s="7" t="s">
        <v>32832</v>
      </c>
      <c r="I19546" s="64"/>
      <c r="J19546" s="65"/>
      <c r="K19546" s="10"/>
      <c r="L19546" s="21">
        <v>3665.4649425287353</v>
      </c>
      <c r="M19546" s="68"/>
      <c r="N19546" s="4"/>
    </row>
    <row r="19547" spans="2:14">
      <c r="B19547" s="59" t="s">
        <v>32833</v>
      </c>
      <c r="C19547" s="7" t="s">
        <v>32834</v>
      </c>
      <c r="I19547" s="64"/>
      <c r="J19547" s="65"/>
      <c r="K19547" s="10"/>
      <c r="L19547" s="21">
        <v>4441.3885057471261</v>
      </c>
      <c r="M19547" s="68"/>
      <c r="N19547" s="4"/>
    </row>
    <row r="19548" spans="2:14">
      <c r="B19548" s="59" t="s">
        <v>32835</v>
      </c>
      <c r="C19548" s="7" t="s">
        <v>32836</v>
      </c>
      <c r="I19548" s="64"/>
      <c r="J19548" s="65"/>
      <c r="K19548" s="10"/>
      <c r="L19548" s="21">
        <v>5970.9068965517245</v>
      </c>
      <c r="M19548" s="68"/>
      <c r="N19548" s="4"/>
    </row>
    <row r="19549" spans="2:14">
      <c r="B19549" s="59" t="s">
        <v>32837</v>
      </c>
      <c r="C19549" s="7" t="s">
        <v>32838</v>
      </c>
      <c r="I19549" s="64"/>
      <c r="J19549" s="65"/>
      <c r="K19549" s="10"/>
      <c r="L19549" s="21">
        <v>7844.998275862069</v>
      </c>
      <c r="M19549" s="68"/>
      <c r="N19549" s="4"/>
    </row>
    <row r="19550" spans="2:14">
      <c r="B19550" s="59" t="s">
        <v>32839</v>
      </c>
      <c r="C19550" s="7" t="s">
        <v>32840</v>
      </c>
      <c r="I19550" s="64"/>
      <c r="J19550" s="65"/>
      <c r="K19550" s="10"/>
      <c r="L19550" s="21">
        <v>2226.7839080459771</v>
      </c>
      <c r="M19550" s="68"/>
      <c r="N19550" s="4"/>
    </row>
    <row r="19551" spans="2:14">
      <c r="B19551" s="59" t="s">
        <v>32841</v>
      </c>
      <c r="C19551" s="7" t="s">
        <v>32842</v>
      </c>
      <c r="I19551" s="64"/>
      <c r="J19551" s="65"/>
      <c r="K19551" s="10"/>
      <c r="L19551" s="21">
        <v>2670.3137931034485</v>
      </c>
      <c r="M19551" s="68"/>
      <c r="N19551" s="4"/>
    </row>
    <row r="19552" spans="2:14">
      <c r="B19552" s="59" t="s">
        <v>32843</v>
      </c>
      <c r="C19552" s="7" t="s">
        <v>32844</v>
      </c>
      <c r="I19552" s="64"/>
      <c r="J19552" s="65"/>
      <c r="K19552" s="10"/>
      <c r="L19552" s="21">
        <v>5506.5706896551728</v>
      </c>
      <c r="M19552" s="68"/>
      <c r="N19552" s="4"/>
    </row>
    <row r="19553" spans="2:14">
      <c r="B19553" s="59" t="s">
        <v>32845</v>
      </c>
      <c r="C19553" s="7" t="s">
        <v>32846</v>
      </c>
      <c r="I19553" s="64"/>
      <c r="J19553" s="65"/>
      <c r="K19553" s="10"/>
      <c r="L19553" s="21">
        <v>11127.82988505747</v>
      </c>
      <c r="M19553" s="68"/>
      <c r="N19553" s="4"/>
    </row>
    <row r="19554" spans="2:14">
      <c r="B19554" s="59" t="s">
        <v>32847</v>
      </c>
      <c r="C19554" s="7" t="s">
        <v>32848</v>
      </c>
      <c r="I19554" s="64"/>
      <c r="J19554" s="65"/>
      <c r="K19554" s="10"/>
      <c r="L19554" s="21">
        <v>1513.7867816091955</v>
      </c>
      <c r="M19554" s="68"/>
      <c r="N19554" s="4"/>
    </row>
    <row r="19555" spans="2:14">
      <c r="B19555" s="59" t="s">
        <v>32849</v>
      </c>
      <c r="C19555" s="7" t="s">
        <v>32850</v>
      </c>
      <c r="I19555" s="64"/>
      <c r="J19555" s="65"/>
      <c r="K19555" s="10"/>
      <c r="L19555" s="21">
        <v>1522.4137931034484</v>
      </c>
      <c r="M19555" s="68"/>
      <c r="N19555" s="4"/>
    </row>
    <row r="19556" spans="2:14">
      <c r="B19556" s="59" t="s">
        <v>32851</v>
      </c>
      <c r="C19556" s="7" t="s">
        <v>32852</v>
      </c>
      <c r="I19556" s="64"/>
      <c r="J19556" s="65"/>
      <c r="K19556" s="10"/>
      <c r="L19556" s="21">
        <v>1877.1362068965518</v>
      </c>
      <c r="M19556" s="68"/>
      <c r="N19556" s="4"/>
    </row>
    <row r="19557" spans="2:14">
      <c r="B19557" s="59" t="s">
        <v>32853</v>
      </c>
      <c r="C19557" s="7" t="s">
        <v>32854</v>
      </c>
      <c r="I19557" s="64"/>
      <c r="J19557" s="65"/>
      <c r="K19557" s="10"/>
      <c r="L19557" s="21">
        <v>1889.3155172413794</v>
      </c>
      <c r="M19557" s="68"/>
      <c r="N19557" s="4"/>
    </row>
    <row r="19558" spans="2:14">
      <c r="B19558" s="59" t="s">
        <v>32855</v>
      </c>
      <c r="C19558" s="7" t="s">
        <v>32856</v>
      </c>
      <c r="I19558" s="64"/>
      <c r="J19558" s="65"/>
      <c r="K19558" s="10"/>
      <c r="L19558" s="21">
        <v>541.97931034482758</v>
      </c>
      <c r="M19558" s="68"/>
      <c r="N19558" s="4"/>
    </row>
    <row r="19559" spans="2:14">
      <c r="B19559" s="59" t="s">
        <v>32857</v>
      </c>
      <c r="C19559" s="7" t="s">
        <v>32858</v>
      </c>
      <c r="I19559" s="64"/>
      <c r="J19559" s="65"/>
      <c r="K19559" s="10"/>
      <c r="L19559" s="21">
        <v>156.80862068965516</v>
      </c>
      <c r="M19559" s="68"/>
      <c r="N19559" s="4"/>
    </row>
    <row r="19560" spans="2:14">
      <c r="B19560" s="59" t="s">
        <v>32859</v>
      </c>
      <c r="C19560" s="7" t="s">
        <v>32860</v>
      </c>
      <c r="I19560" s="64"/>
      <c r="J19560" s="65"/>
      <c r="K19560" s="10"/>
      <c r="L19560" s="21">
        <v>934.25459770114946</v>
      </c>
      <c r="M19560" s="68"/>
      <c r="N19560" s="4"/>
    </row>
    <row r="19561" spans="2:14">
      <c r="B19561" s="59" t="s">
        <v>32861</v>
      </c>
      <c r="C19561" s="7" t="s">
        <v>32862</v>
      </c>
      <c r="I19561" s="64"/>
      <c r="J19561" s="65"/>
      <c r="K19561" s="10"/>
      <c r="L19561" s="21">
        <v>1342.7689655172414</v>
      </c>
      <c r="M19561" s="68"/>
      <c r="N19561" s="4"/>
    </row>
    <row r="19562" spans="2:14">
      <c r="B19562" s="59" t="s">
        <v>32863</v>
      </c>
      <c r="C19562" s="7" t="s">
        <v>32864</v>
      </c>
      <c r="I19562" s="64"/>
      <c r="J19562" s="65"/>
      <c r="K19562" s="10"/>
      <c r="L19562" s="21">
        <v>1451.3678160919542</v>
      </c>
      <c r="M19562" s="68"/>
      <c r="N19562" s="4"/>
    </row>
    <row r="19563" spans="2:14">
      <c r="B19563" s="59" t="s">
        <v>32865</v>
      </c>
      <c r="C19563" s="7" t="s">
        <v>32866</v>
      </c>
      <c r="I19563" s="64"/>
      <c r="J19563" s="65"/>
      <c r="K19563" s="10"/>
      <c r="L19563" s="21">
        <v>1613.2511494252874</v>
      </c>
      <c r="M19563" s="68"/>
      <c r="N19563" s="4"/>
    </row>
    <row r="19564" spans="2:14">
      <c r="B19564" s="59" t="s">
        <v>32867</v>
      </c>
      <c r="C19564" s="7" t="s">
        <v>32868</v>
      </c>
      <c r="I19564" s="64"/>
      <c r="J19564" s="65"/>
      <c r="K19564" s="10"/>
      <c r="L19564" s="21">
        <v>1781.7316091954024</v>
      </c>
      <c r="M19564" s="68"/>
      <c r="N19564" s="4"/>
    </row>
    <row r="19565" spans="2:14">
      <c r="B19565" s="59" t="s">
        <v>32869</v>
      </c>
      <c r="C19565" s="7" t="s">
        <v>32870</v>
      </c>
      <c r="I19565" s="64"/>
      <c r="J19565" s="65"/>
      <c r="K19565" s="10"/>
      <c r="L19565" s="21">
        <v>363.34942528735627</v>
      </c>
      <c r="M19565" s="68"/>
      <c r="N19565" s="4"/>
    </row>
    <row r="19566" spans="2:14">
      <c r="B19566" s="59" t="s">
        <v>32871</v>
      </c>
      <c r="C19566" s="7" t="s">
        <v>32872</v>
      </c>
      <c r="I19566" s="64"/>
      <c r="J19566" s="65"/>
      <c r="K19566" s="10"/>
      <c r="L19566" s="21">
        <v>376.54367816091957</v>
      </c>
      <c r="M19566" s="68"/>
      <c r="N19566" s="4"/>
    </row>
    <row r="19567" spans="2:14">
      <c r="B19567" s="59" t="s">
        <v>32873</v>
      </c>
      <c r="C19567" s="7" t="s">
        <v>32874</v>
      </c>
      <c r="I19567" s="64"/>
      <c r="J19567" s="65"/>
      <c r="K19567" s="10"/>
      <c r="L19567" s="21">
        <v>435.41034482758624</v>
      </c>
      <c r="M19567" s="68"/>
      <c r="N19567" s="4"/>
    </row>
    <row r="19568" spans="2:14">
      <c r="B19568" s="59" t="s">
        <v>32875</v>
      </c>
      <c r="C19568" s="7" t="s">
        <v>32876</v>
      </c>
      <c r="I19568" s="64"/>
      <c r="J19568" s="65"/>
      <c r="K19568" s="10"/>
      <c r="L19568" s="21">
        <v>459.76896551724138</v>
      </c>
      <c r="M19568" s="68"/>
      <c r="N19568" s="4"/>
    </row>
    <row r="19569" spans="2:14">
      <c r="B19569" s="59" t="s">
        <v>32877</v>
      </c>
      <c r="C19569" s="7" t="s">
        <v>32878</v>
      </c>
      <c r="I19569" s="64"/>
      <c r="J19569" s="65"/>
      <c r="K19569" s="10"/>
      <c r="L19569" s="21">
        <v>524.72528735632181</v>
      </c>
      <c r="M19569" s="68"/>
      <c r="N19569" s="4"/>
    </row>
    <row r="19570" spans="2:14">
      <c r="B19570" s="59" t="s">
        <v>32879</v>
      </c>
      <c r="C19570" s="7" t="s">
        <v>32880</v>
      </c>
      <c r="I19570" s="64"/>
      <c r="J19570" s="65"/>
      <c r="K19570" s="10"/>
      <c r="L19570" s="21">
        <v>474.99310344827592</v>
      </c>
      <c r="M19570" s="68"/>
      <c r="N19570" s="4"/>
    </row>
    <row r="19571" spans="2:14">
      <c r="B19571" s="59" t="s">
        <v>32881</v>
      </c>
      <c r="C19571" s="7" t="s">
        <v>32882</v>
      </c>
      <c r="I19571" s="64"/>
      <c r="J19571" s="65"/>
      <c r="K19571" s="10"/>
      <c r="L19571" s="21">
        <v>492.75459770114946</v>
      </c>
      <c r="M19571" s="68"/>
      <c r="N19571" s="4"/>
    </row>
    <row r="19572" spans="2:14">
      <c r="B19572" s="59" t="s">
        <v>32883</v>
      </c>
      <c r="C19572" s="7" t="s">
        <v>32884</v>
      </c>
      <c r="I19572" s="64"/>
      <c r="J19572" s="65"/>
      <c r="K19572" s="10"/>
      <c r="L19572" s="21">
        <v>551.62126436781614</v>
      </c>
      <c r="M19572" s="68"/>
      <c r="N19572" s="4"/>
    </row>
    <row r="19573" spans="2:14">
      <c r="B19573" s="59" t="s">
        <v>32885</v>
      </c>
      <c r="C19573" s="7" t="s">
        <v>32886</v>
      </c>
      <c r="I19573" s="64"/>
      <c r="J19573" s="65"/>
      <c r="K19573" s="10"/>
      <c r="L19573" s="21">
        <v>583.08448275862065</v>
      </c>
      <c r="M19573" s="68"/>
      <c r="N19573" s="4"/>
    </row>
    <row r="19574" spans="2:14">
      <c r="B19574" s="59" t="s">
        <v>32887</v>
      </c>
      <c r="C19574" s="7" t="s">
        <v>32888</v>
      </c>
      <c r="I19574" s="64"/>
      <c r="J19574" s="65"/>
      <c r="K19574" s="10"/>
      <c r="L19574" s="21">
        <v>671.38448275862072</v>
      </c>
      <c r="M19574" s="68"/>
      <c r="N19574" s="4"/>
    </row>
    <row r="19575" spans="2:14">
      <c r="B19575" s="59" t="s">
        <v>32889</v>
      </c>
      <c r="C19575" s="7" t="s">
        <v>32890</v>
      </c>
      <c r="I19575" s="64"/>
      <c r="J19575" s="65"/>
      <c r="K19575" s="10"/>
      <c r="L19575" s="21">
        <v>685.59367816091958</v>
      </c>
      <c r="M19575" s="68"/>
      <c r="N19575" s="4"/>
    </row>
    <row r="19576" spans="2:14">
      <c r="B19576" s="59" t="s">
        <v>32891</v>
      </c>
      <c r="C19576" s="7" t="s">
        <v>32892</v>
      </c>
      <c r="I19576" s="64"/>
      <c r="J19576" s="65"/>
      <c r="K19576" s="10"/>
      <c r="L19576" s="21">
        <v>713.50459770114946</v>
      </c>
      <c r="M19576" s="68"/>
      <c r="N19576" s="4"/>
    </row>
    <row r="19577" spans="2:14">
      <c r="B19577" s="59" t="s">
        <v>32893</v>
      </c>
      <c r="C19577" s="7" t="s">
        <v>32894</v>
      </c>
      <c r="I19577" s="64"/>
      <c r="J19577" s="65"/>
      <c r="K19577" s="10"/>
      <c r="L19577" s="21">
        <v>916.49310344827597</v>
      </c>
      <c r="M19577" s="68"/>
      <c r="N19577" s="4"/>
    </row>
    <row r="19578" spans="2:14">
      <c r="B19578" s="59" t="s">
        <v>32895</v>
      </c>
      <c r="C19578" s="7" t="s">
        <v>32896</v>
      </c>
      <c r="I19578" s="64"/>
      <c r="J19578" s="65"/>
      <c r="K19578" s="10"/>
      <c r="L19578" s="21">
        <v>972.31494252873563</v>
      </c>
      <c r="M19578" s="68"/>
      <c r="N19578" s="4"/>
    </row>
    <row r="19579" spans="2:14">
      <c r="B19579" s="59" t="s">
        <v>32897</v>
      </c>
      <c r="C19579" s="7" t="s">
        <v>32898</v>
      </c>
      <c r="I19579" s="64"/>
      <c r="J19579" s="65"/>
      <c r="K19579" s="10"/>
      <c r="L19579" s="21">
        <v>1130.1385057471264</v>
      </c>
      <c r="M19579" s="68"/>
      <c r="N19579" s="4"/>
    </row>
    <row r="19580" spans="2:14">
      <c r="B19580" s="59" t="s">
        <v>32899</v>
      </c>
      <c r="C19580" s="7" t="s">
        <v>32900</v>
      </c>
      <c r="I19580" s="64"/>
      <c r="J19580" s="65"/>
      <c r="K19580" s="10"/>
      <c r="L19580" s="21">
        <v>783.02816091954026</v>
      </c>
      <c r="M19580" s="68"/>
      <c r="N19580" s="4"/>
    </row>
    <row r="19581" spans="2:14">
      <c r="B19581" s="59" t="s">
        <v>32901</v>
      </c>
      <c r="C19581" s="7" t="s">
        <v>32902</v>
      </c>
      <c r="I19581" s="64"/>
      <c r="J19581" s="65"/>
      <c r="K19581" s="10"/>
      <c r="L19581" s="21">
        <v>816.01379310344828</v>
      </c>
      <c r="M19581" s="68"/>
      <c r="N19581" s="4"/>
    </row>
    <row r="19582" spans="2:14">
      <c r="B19582" s="59" t="s">
        <v>32903</v>
      </c>
      <c r="C19582" s="7" t="s">
        <v>32904</v>
      </c>
      <c r="I19582" s="64"/>
      <c r="J19582" s="65"/>
      <c r="K19582" s="10"/>
      <c r="L19582" s="21">
        <v>1151.4522988505748</v>
      </c>
      <c r="M19582" s="68"/>
      <c r="N19582" s="4"/>
    </row>
    <row r="19583" spans="2:14">
      <c r="B19583" s="59" t="s">
        <v>32905</v>
      </c>
      <c r="C19583" s="7" t="s">
        <v>32906</v>
      </c>
      <c r="I19583" s="64"/>
      <c r="J19583" s="65"/>
      <c r="K19583" s="10"/>
      <c r="L19583" s="21">
        <v>1225.0356321839081</v>
      </c>
      <c r="M19583" s="68"/>
      <c r="N19583" s="4"/>
    </row>
    <row r="19584" spans="2:14">
      <c r="B19584" s="59" t="s">
        <v>32907</v>
      </c>
      <c r="C19584" s="7" t="s">
        <v>32908</v>
      </c>
      <c r="I19584" s="64"/>
      <c r="J19584" s="65"/>
      <c r="K19584" s="10"/>
      <c r="L19584" s="21">
        <v>1429.0390804597703</v>
      </c>
      <c r="M19584" s="68"/>
      <c r="N19584" s="4"/>
    </row>
    <row r="19585" spans="2:14">
      <c r="B19585" s="59" t="s">
        <v>32913</v>
      </c>
      <c r="C19585" s="7" t="s">
        <v>32914</v>
      </c>
      <c r="I19585" s="64"/>
      <c r="J19585" s="65"/>
      <c r="K19585" s="10"/>
      <c r="L19585" s="21">
        <v>294.33333333333331</v>
      </c>
      <c r="M19585" s="68"/>
      <c r="N19585" s="4"/>
    </row>
    <row r="19586" spans="2:14">
      <c r="B19586" s="59" t="s">
        <v>32915</v>
      </c>
      <c r="C19586" s="7" t="s">
        <v>32916</v>
      </c>
      <c r="I19586" s="64"/>
      <c r="J19586" s="65"/>
      <c r="K19586" s="10"/>
      <c r="L19586" s="21">
        <v>348.63275862068963</v>
      </c>
      <c r="M19586" s="68"/>
      <c r="N19586" s="4"/>
    </row>
    <row r="19587" spans="2:14">
      <c r="B19587" s="59" t="s">
        <v>32919</v>
      </c>
      <c r="C19587" s="7" t="s">
        <v>32920</v>
      </c>
      <c r="I19587" s="64"/>
      <c r="J19587" s="65"/>
      <c r="K19587" s="10"/>
      <c r="L19587" s="21">
        <v>359.2896551724138</v>
      </c>
      <c r="M19587" s="68"/>
      <c r="N19587" s="4"/>
    </row>
    <row r="19588" spans="2:14">
      <c r="B19588" s="59" t="s">
        <v>32921</v>
      </c>
      <c r="C19588" s="7" t="s">
        <v>32922</v>
      </c>
      <c r="I19588" s="64"/>
      <c r="J19588" s="65"/>
      <c r="K19588" s="10"/>
      <c r="L19588" s="21">
        <v>440.48505747126433</v>
      </c>
      <c r="M19588" s="68"/>
      <c r="N19588" s="4"/>
    </row>
    <row r="19589" spans="2:14">
      <c r="B19589" s="59" t="s">
        <v>32923</v>
      </c>
      <c r="C19589" s="7" t="s">
        <v>32924</v>
      </c>
      <c r="I19589" s="64"/>
      <c r="J19589" s="65"/>
      <c r="K19589" s="10"/>
      <c r="L19589" s="21">
        <v>464.84367816091952</v>
      </c>
      <c r="M19589" s="68"/>
      <c r="N19589" s="4"/>
    </row>
    <row r="19590" spans="2:14">
      <c r="B19590" s="59" t="s">
        <v>32925</v>
      </c>
      <c r="C19590" s="7" t="s">
        <v>32926</v>
      </c>
      <c r="I19590" s="64"/>
      <c r="J19590" s="65"/>
      <c r="K19590" s="10"/>
      <c r="L19590" s="21">
        <v>590.18908045977014</v>
      </c>
      <c r="M19590" s="68"/>
      <c r="N19590" s="4"/>
    </row>
    <row r="19591" spans="2:14">
      <c r="B19591" s="59" t="s">
        <v>32927</v>
      </c>
      <c r="C19591" s="7" t="s">
        <v>32928</v>
      </c>
      <c r="I19591" s="64"/>
      <c r="J19591" s="65"/>
      <c r="K19591" s="10"/>
      <c r="L19591" s="21">
        <v>584.60689655172416</v>
      </c>
      <c r="M19591" s="68"/>
      <c r="N19591" s="4"/>
    </row>
    <row r="19592" spans="2:14">
      <c r="B19592" s="59" t="s">
        <v>32929</v>
      </c>
      <c r="C19592" s="7" t="s">
        <v>32930</v>
      </c>
      <c r="I19592" s="64"/>
      <c r="J19592" s="65"/>
      <c r="K19592" s="10"/>
      <c r="L19592" s="21">
        <v>852.55172413793105</v>
      </c>
      <c r="M19592" s="68"/>
      <c r="N19592" s="4"/>
    </row>
    <row r="19593" spans="2:14">
      <c r="B19593" s="59" t="s">
        <v>32931</v>
      </c>
      <c r="C19593" s="7" t="s">
        <v>32932</v>
      </c>
      <c r="I19593" s="64"/>
      <c r="J19593" s="65"/>
      <c r="K19593" s="10"/>
      <c r="L19593" s="21">
        <v>829.20804597701158</v>
      </c>
      <c r="M19593" s="68"/>
      <c r="N19593" s="4"/>
    </row>
    <row r="19594" spans="2:14">
      <c r="B19594" s="59" t="s">
        <v>32933</v>
      </c>
      <c r="C19594" s="7" t="s">
        <v>32934</v>
      </c>
      <c r="I19594" s="64"/>
      <c r="J19594" s="65"/>
      <c r="K19594" s="10"/>
      <c r="L19594" s="21">
        <v>923.0902298850574</v>
      </c>
      <c r="M19594" s="68"/>
      <c r="N19594" s="4"/>
    </row>
    <row r="19595" spans="2:14">
      <c r="B19595" s="59" t="s">
        <v>32935</v>
      </c>
      <c r="C19595" s="7" t="s">
        <v>32936</v>
      </c>
      <c r="I19595" s="64"/>
      <c r="J19595" s="65"/>
      <c r="K19595" s="10"/>
      <c r="L19595" s="21">
        <v>1278.3201149425288</v>
      </c>
      <c r="M19595" s="68"/>
      <c r="N19595" s="4"/>
    </row>
    <row r="19596" spans="2:14">
      <c r="B19596" s="59" t="s">
        <v>32937</v>
      </c>
      <c r="C19596" s="7" t="s">
        <v>32938</v>
      </c>
      <c r="I19596" s="64"/>
      <c r="J19596" s="65"/>
      <c r="K19596" s="10"/>
      <c r="L19596" s="21">
        <v>998.19597701149428</v>
      </c>
      <c r="M19596" s="68"/>
      <c r="N19596" s="4"/>
    </row>
    <row r="19597" spans="2:14">
      <c r="B19597" s="59" t="s">
        <v>32939</v>
      </c>
      <c r="C19597" s="7" t="s">
        <v>32940</v>
      </c>
      <c r="I19597" s="64"/>
      <c r="J19597" s="65"/>
      <c r="K19597" s="10"/>
      <c r="L19597" s="21">
        <v>567.86034482758623</v>
      </c>
      <c r="M19597" s="68"/>
      <c r="N19597" s="4"/>
    </row>
    <row r="19598" spans="2:14">
      <c r="B19598" s="59" t="s">
        <v>32941</v>
      </c>
      <c r="C19598" s="7" t="s">
        <v>32942</v>
      </c>
      <c r="I19598" s="64"/>
      <c r="J19598" s="65"/>
      <c r="K19598" s="10"/>
      <c r="L19598" s="21">
        <v>445.05229885057469</v>
      </c>
      <c r="M19598" s="68"/>
      <c r="N19598" s="4"/>
    </row>
    <row r="19599" spans="2:14">
      <c r="B19599" s="59" t="s">
        <v>32943</v>
      </c>
      <c r="C19599" s="7" t="s">
        <v>32944</v>
      </c>
      <c r="I19599" s="64"/>
      <c r="J19599" s="65"/>
      <c r="K19599" s="10"/>
      <c r="L19599" s="21">
        <v>496.81436781609193</v>
      </c>
      <c r="M19599" s="68"/>
      <c r="N19599" s="4"/>
    </row>
    <row r="19600" spans="2:14">
      <c r="B19600" s="59" t="s">
        <v>32945</v>
      </c>
      <c r="C19600" s="7" t="s">
        <v>32946</v>
      </c>
      <c r="I19600" s="64"/>
      <c r="J19600" s="65"/>
      <c r="K19600" s="10"/>
      <c r="L19600" s="21">
        <v>535.38218390804604</v>
      </c>
      <c r="M19600" s="68"/>
      <c r="N19600" s="4"/>
    </row>
    <row r="19601" spans="2:14">
      <c r="B19601" s="59" t="s">
        <v>32947</v>
      </c>
      <c r="C19601" s="7" t="s">
        <v>32948</v>
      </c>
      <c r="I19601" s="64"/>
      <c r="J19601" s="65"/>
      <c r="K19601" s="10"/>
      <c r="L19601" s="21">
        <v>584.60689655172416</v>
      </c>
      <c r="M19601" s="68"/>
      <c r="N19601" s="4"/>
    </row>
    <row r="19602" spans="2:14">
      <c r="B19602" s="59" t="s">
        <v>32949</v>
      </c>
      <c r="C19602" s="7" t="s">
        <v>32950</v>
      </c>
      <c r="I19602" s="64"/>
      <c r="J19602" s="65"/>
      <c r="K19602" s="10"/>
      <c r="L19602" s="21">
        <v>461.29137931034484</v>
      </c>
      <c r="M19602" s="68"/>
      <c r="N19602" s="4"/>
    </row>
    <row r="19603" spans="2:14">
      <c r="B19603" s="59" t="s">
        <v>32951</v>
      </c>
      <c r="C19603" s="7" t="s">
        <v>32952</v>
      </c>
      <c r="I19603" s="64"/>
      <c r="J19603" s="65"/>
      <c r="K19603" s="10"/>
      <c r="L19603" s="21">
        <v>514.57586206896553</v>
      </c>
      <c r="M19603" s="68"/>
      <c r="N19603" s="4"/>
    </row>
    <row r="19604" spans="2:14">
      <c r="B19604" s="59" t="s">
        <v>32953</v>
      </c>
      <c r="C19604" s="7" t="s">
        <v>32954</v>
      </c>
      <c r="I19604" s="64"/>
      <c r="J19604" s="65"/>
      <c r="K19604" s="10"/>
      <c r="L19604" s="21">
        <v>548.06896551724139</v>
      </c>
      <c r="M19604" s="68"/>
      <c r="N19604" s="4"/>
    </row>
    <row r="19605" spans="2:14">
      <c r="B19605" s="59" t="s">
        <v>32955</v>
      </c>
      <c r="C19605" s="7" t="s">
        <v>32956</v>
      </c>
      <c r="I19605" s="64"/>
      <c r="J19605" s="65"/>
      <c r="K19605" s="10"/>
      <c r="L19605" s="21">
        <v>605.9206896551724</v>
      </c>
      <c r="M19605" s="68"/>
      <c r="N19605" s="4"/>
    </row>
    <row r="19606" spans="2:14">
      <c r="B19606" s="59" t="s">
        <v>32957</v>
      </c>
      <c r="C19606" s="7" t="s">
        <v>32958</v>
      </c>
      <c r="I19606" s="64"/>
      <c r="J19606" s="65"/>
      <c r="K19606" s="10"/>
      <c r="L19606" s="21">
        <v>478.03793103448277</v>
      </c>
      <c r="M19606" s="68"/>
      <c r="N19606" s="4"/>
    </row>
    <row r="19607" spans="2:14">
      <c r="B19607" s="59" t="s">
        <v>32959</v>
      </c>
      <c r="C19607" s="7" t="s">
        <v>32960</v>
      </c>
      <c r="I19607" s="64"/>
      <c r="J19607" s="65"/>
      <c r="K19607" s="10"/>
      <c r="L19607" s="21">
        <v>528.78505747126439</v>
      </c>
      <c r="M19607" s="68"/>
      <c r="N19607" s="4"/>
    </row>
    <row r="19608" spans="2:14">
      <c r="B19608" s="59" t="s">
        <v>32961</v>
      </c>
      <c r="C19608" s="7" t="s">
        <v>32962</v>
      </c>
      <c r="I19608" s="64"/>
      <c r="J19608" s="65"/>
      <c r="K19608" s="10"/>
      <c r="L19608" s="21">
        <v>567.86034482758623</v>
      </c>
      <c r="M19608" s="68"/>
      <c r="N19608" s="4"/>
    </row>
    <row r="19609" spans="2:14">
      <c r="B19609" s="59" t="s">
        <v>32963</v>
      </c>
      <c r="C19609" s="7" t="s">
        <v>32964</v>
      </c>
      <c r="I19609" s="64"/>
      <c r="J19609" s="65"/>
      <c r="K19609" s="10"/>
      <c r="L19609" s="21">
        <v>620.12988505747126</v>
      </c>
      <c r="M19609" s="68"/>
      <c r="N19609" s="4"/>
    </row>
    <row r="19610" spans="2:14">
      <c r="B19610" s="59" t="s">
        <v>32965</v>
      </c>
      <c r="C19610" s="7" t="s">
        <v>32966</v>
      </c>
      <c r="I19610" s="64"/>
      <c r="J19610" s="65"/>
      <c r="K19610" s="10"/>
      <c r="L19610" s="21">
        <v>491.73965517241379</v>
      </c>
      <c r="M19610" s="68"/>
      <c r="N19610" s="4"/>
    </row>
    <row r="19611" spans="2:14">
      <c r="B19611" s="59" t="s">
        <v>32967</v>
      </c>
      <c r="C19611" s="7" t="s">
        <v>32968</v>
      </c>
      <c r="I19611" s="64"/>
      <c r="J19611" s="65"/>
      <c r="K19611" s="10"/>
      <c r="L19611" s="21">
        <v>542.99425287356325</v>
      </c>
      <c r="M19611" s="68"/>
      <c r="N19611" s="4"/>
    </row>
    <row r="19612" spans="2:14">
      <c r="B19612" s="59" t="s">
        <v>32969</v>
      </c>
      <c r="C19612" s="7" t="s">
        <v>32970</v>
      </c>
      <c r="I19612" s="64"/>
      <c r="J19612" s="65"/>
      <c r="K19612" s="10"/>
      <c r="L19612" s="21">
        <v>584.09942528735633</v>
      </c>
      <c r="M19612" s="68"/>
      <c r="N19612" s="4"/>
    </row>
    <row r="19613" spans="2:14">
      <c r="B19613" s="59" t="s">
        <v>32971</v>
      </c>
      <c r="C19613" s="7" t="s">
        <v>32972</v>
      </c>
      <c r="I19613" s="64"/>
      <c r="J19613" s="65"/>
      <c r="K19613" s="10"/>
      <c r="L19613" s="21">
        <v>633.32413793103444</v>
      </c>
      <c r="M19613" s="68"/>
      <c r="N19613" s="4"/>
    </row>
    <row r="19614" spans="2:14">
      <c r="B19614" s="59" t="s">
        <v>32973</v>
      </c>
      <c r="C19614" s="7" t="s">
        <v>32974</v>
      </c>
      <c r="I19614" s="64"/>
      <c r="J19614" s="65"/>
      <c r="K19614" s="10"/>
      <c r="L19614" s="21">
        <v>510.51609195402301</v>
      </c>
      <c r="M19614" s="68"/>
      <c r="N19614" s="4"/>
    </row>
    <row r="19615" spans="2:14">
      <c r="B19615" s="59" t="s">
        <v>32975</v>
      </c>
      <c r="C19615" s="7" t="s">
        <v>32976</v>
      </c>
      <c r="I19615" s="64"/>
      <c r="J19615" s="65"/>
      <c r="K19615" s="10"/>
      <c r="L19615" s="21">
        <v>555.17356321839077</v>
      </c>
      <c r="M19615" s="68"/>
      <c r="N19615" s="4"/>
    </row>
    <row r="19616" spans="2:14">
      <c r="B19616" s="59" t="s">
        <v>32977</v>
      </c>
      <c r="C19616" s="7" t="s">
        <v>32978</v>
      </c>
      <c r="I19616" s="64"/>
      <c r="J19616" s="65"/>
      <c r="K19616" s="10"/>
      <c r="L19616" s="21">
        <v>599.83103448275858</v>
      </c>
      <c r="M19616" s="68"/>
      <c r="N19616" s="4"/>
    </row>
    <row r="19617" spans="2:14">
      <c r="B19617" s="59" t="s">
        <v>32979</v>
      </c>
      <c r="C19617" s="7" t="s">
        <v>32980</v>
      </c>
      <c r="I19617" s="64"/>
      <c r="J19617" s="65"/>
      <c r="K19617" s="10"/>
      <c r="L19617" s="21">
        <v>541.47183908045986</v>
      </c>
      <c r="M19617" s="68"/>
      <c r="N19617" s="4"/>
    </row>
    <row r="19618" spans="2:14">
      <c r="B19618" s="59" t="s">
        <v>32981</v>
      </c>
      <c r="C19618" s="7" t="s">
        <v>32982</v>
      </c>
      <c r="I19618" s="64"/>
      <c r="J19618" s="65"/>
      <c r="K19618" s="10"/>
      <c r="L19618" s="21">
        <v>421.70862068965516</v>
      </c>
      <c r="M19618" s="68"/>
      <c r="N19618" s="4"/>
    </row>
    <row r="19619" spans="2:14">
      <c r="B19619" s="59" t="s">
        <v>32983</v>
      </c>
      <c r="C19619" s="7" t="s">
        <v>32984</v>
      </c>
      <c r="I19619" s="64"/>
      <c r="J19619" s="65"/>
      <c r="K19619" s="10"/>
      <c r="L19619" s="21">
        <v>478.54540229885055</v>
      </c>
      <c r="M19619" s="68"/>
      <c r="N19619" s="4"/>
    </row>
    <row r="19620" spans="2:14">
      <c r="B19620" s="59" t="s">
        <v>32985</v>
      </c>
      <c r="C19620" s="7" t="s">
        <v>32986</v>
      </c>
      <c r="I19620" s="64"/>
      <c r="J19620" s="65"/>
      <c r="K19620" s="10"/>
      <c r="L19620" s="21">
        <v>521.68045977011502</v>
      </c>
      <c r="M19620" s="68"/>
      <c r="N19620" s="4"/>
    </row>
    <row r="19621" spans="2:14">
      <c r="B19621" s="59" t="s">
        <v>32987</v>
      </c>
      <c r="C19621" s="7" t="s">
        <v>32988</v>
      </c>
      <c r="I19621" s="64"/>
      <c r="J19621" s="65"/>
      <c r="K19621" s="10"/>
      <c r="L19621" s="21">
        <v>209.07816091954024</v>
      </c>
      <c r="M19621" s="68"/>
      <c r="N19621" s="4"/>
    </row>
    <row r="19622" spans="2:14">
      <c r="B19622" s="59" t="s">
        <v>32989</v>
      </c>
      <c r="C19622" s="7" t="s">
        <v>32990</v>
      </c>
      <c r="I19622" s="64"/>
      <c r="J19622" s="65"/>
      <c r="K19622" s="10"/>
      <c r="L19622" s="21">
        <v>228.86954022988508</v>
      </c>
      <c r="M19622" s="68"/>
      <c r="N19622" s="4"/>
    </row>
    <row r="19623" spans="2:14">
      <c r="B19623" s="59" t="s">
        <v>32991</v>
      </c>
      <c r="C19623" s="7" t="s">
        <v>32992</v>
      </c>
      <c r="I19623" s="64"/>
      <c r="J19623" s="65"/>
      <c r="K19623" s="10"/>
      <c r="L19623" s="21">
        <v>313.61724137931031</v>
      </c>
      <c r="M19623" s="68"/>
      <c r="N19623" s="4"/>
    </row>
    <row r="19624" spans="2:14">
      <c r="B19624" s="59" t="s">
        <v>32993</v>
      </c>
      <c r="C19624" s="7" t="s">
        <v>32994</v>
      </c>
      <c r="I19624" s="64"/>
      <c r="J19624" s="65"/>
      <c r="K19624" s="10"/>
      <c r="L19624" s="21">
        <v>322.24425287356325</v>
      </c>
      <c r="M19624" s="68"/>
      <c r="N19624" s="4"/>
    </row>
    <row r="19625" spans="2:14">
      <c r="B19625" s="59" t="s">
        <v>32995</v>
      </c>
      <c r="C19625" s="7" t="s">
        <v>32996</v>
      </c>
      <c r="I19625" s="64"/>
      <c r="J19625" s="65"/>
      <c r="K19625" s="10"/>
      <c r="L19625" s="21">
        <v>391.26034482758621</v>
      </c>
      <c r="M19625" s="68"/>
      <c r="N19625" s="4"/>
    </row>
    <row r="19626" spans="2:14">
      <c r="B19626" s="59" t="s">
        <v>32997</v>
      </c>
      <c r="C19626" s="7" t="s">
        <v>32998</v>
      </c>
      <c r="I19626" s="64"/>
      <c r="J19626" s="65"/>
      <c r="K19626" s="10"/>
      <c r="L19626" s="21">
        <v>401.91724137931033</v>
      </c>
      <c r="M19626" s="68"/>
      <c r="N19626" s="4"/>
    </row>
    <row r="19627" spans="2:14">
      <c r="B19627" s="59" t="s">
        <v>32999</v>
      </c>
      <c r="C19627" s="7" t="s">
        <v>33000</v>
      </c>
      <c r="I19627" s="64"/>
      <c r="J19627" s="65"/>
      <c r="K19627" s="10"/>
      <c r="L19627" s="21">
        <v>444.54482758620691</v>
      </c>
      <c r="M19627" s="68"/>
      <c r="N19627" s="4"/>
    </row>
    <row r="19628" spans="2:14">
      <c r="B19628" s="59" t="s">
        <v>33001</v>
      </c>
      <c r="C19628" s="7" t="s">
        <v>33002</v>
      </c>
      <c r="I19628" s="64"/>
      <c r="J19628" s="65"/>
      <c r="K19628" s="10"/>
      <c r="L19628" s="21">
        <v>457.23160919540226</v>
      </c>
      <c r="M19628" s="68"/>
      <c r="N19628" s="4"/>
    </row>
    <row r="19629" spans="2:14">
      <c r="B19629" s="59" t="s">
        <v>33003</v>
      </c>
      <c r="C19629" s="7" t="s">
        <v>33004</v>
      </c>
      <c r="I19629" s="64"/>
      <c r="J19629" s="65"/>
      <c r="K19629" s="10"/>
      <c r="L19629" s="21">
        <v>481.59022988505745</v>
      </c>
      <c r="M19629" s="68"/>
      <c r="N19629" s="4"/>
    </row>
    <row r="19630" spans="2:14">
      <c r="B19630" s="59" t="s">
        <v>33005</v>
      </c>
      <c r="C19630" s="7" t="s">
        <v>33006</v>
      </c>
      <c r="I19630" s="64"/>
      <c r="J19630" s="65"/>
      <c r="K19630" s="10"/>
      <c r="L19630" s="21">
        <v>941.86666666666667</v>
      </c>
      <c r="M19630" s="68"/>
      <c r="N19630" s="4"/>
    </row>
    <row r="19631" spans="2:14">
      <c r="B19631" s="59" t="s">
        <v>33007</v>
      </c>
      <c r="C19631" s="7" t="s">
        <v>33008</v>
      </c>
      <c r="I19631" s="64"/>
      <c r="J19631" s="65"/>
      <c r="K19631" s="10"/>
      <c r="L19631" s="21">
        <v>1145.362643678161</v>
      </c>
      <c r="M19631" s="68"/>
      <c r="N19631" s="4"/>
    </row>
    <row r="19632" spans="2:14">
      <c r="B19632" s="59" t="s">
        <v>33009</v>
      </c>
      <c r="C19632" s="7" t="s">
        <v>33010</v>
      </c>
      <c r="I19632" s="64"/>
      <c r="J19632" s="65"/>
      <c r="K19632" s="10"/>
      <c r="L19632" s="21">
        <v>535.88965517241377</v>
      </c>
      <c r="M19632" s="68"/>
      <c r="N19632" s="4"/>
    </row>
    <row r="19633" spans="2:14">
      <c r="B19633" s="59" t="s">
        <v>33011</v>
      </c>
      <c r="C19633" s="7" t="s">
        <v>33012</v>
      </c>
      <c r="I19633" s="64"/>
      <c r="J19633" s="65"/>
      <c r="K19633" s="10"/>
      <c r="L19633" s="21">
        <v>591.71149425287354</v>
      </c>
      <c r="M19633" s="68"/>
      <c r="N19633" s="4"/>
    </row>
    <row r="19634" spans="2:14">
      <c r="B19634" s="59" t="s">
        <v>33013</v>
      </c>
      <c r="C19634" s="7" t="s">
        <v>33014</v>
      </c>
      <c r="I19634" s="64"/>
      <c r="J19634" s="65"/>
      <c r="K19634" s="10"/>
      <c r="L19634" s="21">
        <v>617.08505747126446</v>
      </c>
      <c r="M19634" s="68"/>
      <c r="N19634" s="4"/>
    </row>
    <row r="19635" spans="2:14">
      <c r="B19635" s="59" t="s">
        <v>33015</v>
      </c>
      <c r="C19635" s="7" t="s">
        <v>33016</v>
      </c>
      <c r="I19635" s="64"/>
      <c r="J19635" s="65"/>
      <c r="K19635" s="10"/>
      <c r="L19635" s="21">
        <v>1269.6931034482759</v>
      </c>
      <c r="M19635" s="68"/>
      <c r="N19635" s="4"/>
    </row>
    <row r="19636" spans="2:14">
      <c r="B19636" s="59" t="s">
        <v>33017</v>
      </c>
      <c r="C19636" s="7" t="s">
        <v>33018</v>
      </c>
      <c r="I19636" s="64"/>
      <c r="J19636" s="65"/>
      <c r="K19636" s="10"/>
      <c r="L19636" s="21">
        <v>1421.4270114942528</v>
      </c>
      <c r="M19636" s="68"/>
      <c r="N19636" s="4"/>
    </row>
    <row r="19637" spans="2:14">
      <c r="B19637" s="59" t="s">
        <v>33019</v>
      </c>
      <c r="C19637" s="7" t="s">
        <v>33020</v>
      </c>
      <c r="I19637" s="64"/>
      <c r="J19637" s="65"/>
      <c r="K19637" s="10"/>
      <c r="L19637" s="21">
        <v>1604.1166666666668</v>
      </c>
      <c r="M19637" s="68"/>
      <c r="N19637" s="4"/>
    </row>
    <row r="19638" spans="2:14">
      <c r="B19638" s="59" t="s">
        <v>33021</v>
      </c>
      <c r="C19638" s="7" t="s">
        <v>33022</v>
      </c>
      <c r="I19638" s="64"/>
      <c r="J19638" s="65"/>
      <c r="K19638" s="10"/>
      <c r="L19638" s="21">
        <v>1854.3</v>
      </c>
      <c r="M19638" s="68"/>
      <c r="N19638" s="4"/>
    </row>
    <row r="19639" spans="2:14">
      <c r="B19639" s="59" t="s">
        <v>33023</v>
      </c>
      <c r="C19639" s="7" t="s">
        <v>33024</v>
      </c>
      <c r="I19639" s="64"/>
      <c r="J19639" s="65"/>
      <c r="K19639" s="10"/>
      <c r="L19639" s="21">
        <v>1953.7643678160921</v>
      </c>
      <c r="M19639" s="68"/>
      <c r="N19639" s="4"/>
    </row>
    <row r="19640" spans="2:14">
      <c r="B19640" s="59" t="s">
        <v>33025</v>
      </c>
      <c r="C19640" s="7" t="s">
        <v>33026</v>
      </c>
      <c r="I19640" s="64"/>
      <c r="J19640" s="65"/>
      <c r="K19640" s="10"/>
      <c r="L19640" s="21">
        <v>2027.3477011494253</v>
      </c>
      <c r="M19640" s="68"/>
      <c r="N19640" s="4"/>
    </row>
    <row r="19641" spans="2:14">
      <c r="B19641" s="59" t="s">
        <v>33027</v>
      </c>
      <c r="C19641" s="7" t="s">
        <v>33028</v>
      </c>
      <c r="I19641" s="64"/>
      <c r="J19641" s="65"/>
      <c r="K19641" s="10"/>
      <c r="L19641" s="21">
        <v>2200.3954022988505</v>
      </c>
      <c r="M19641" s="68"/>
      <c r="N19641" s="4"/>
    </row>
    <row r="19642" spans="2:14">
      <c r="B19642" s="59" t="s">
        <v>33029</v>
      </c>
      <c r="C19642" s="7" t="s">
        <v>33030</v>
      </c>
      <c r="I19642" s="64"/>
      <c r="J19642" s="65"/>
      <c r="K19642" s="10"/>
      <c r="L19642" s="21">
        <v>1097.1528735632185</v>
      </c>
      <c r="M19642" s="68"/>
      <c r="N19642" s="4"/>
    </row>
    <row r="19643" spans="2:14">
      <c r="B19643" s="59" t="s">
        <v>33031</v>
      </c>
      <c r="C19643" s="7" t="s">
        <v>33032</v>
      </c>
      <c r="I19643" s="64"/>
      <c r="J19643" s="65"/>
      <c r="K19643" s="10"/>
      <c r="L19643" s="21">
        <v>1211.3339080459771</v>
      </c>
      <c r="M19643" s="68"/>
      <c r="N19643" s="4"/>
    </row>
    <row r="19644" spans="2:14">
      <c r="B19644" s="59" t="s">
        <v>33033</v>
      </c>
      <c r="C19644" s="7" t="s">
        <v>33034</v>
      </c>
      <c r="I19644" s="64"/>
      <c r="J19644" s="65"/>
      <c r="K19644" s="10"/>
      <c r="L19644" s="21">
        <v>1263.0959770114941</v>
      </c>
      <c r="M19644" s="68"/>
      <c r="N19644" s="4"/>
    </row>
    <row r="19645" spans="2:14">
      <c r="B19645" s="59" t="s">
        <v>33035</v>
      </c>
      <c r="C19645" s="7" t="s">
        <v>33036</v>
      </c>
      <c r="I19645" s="64"/>
      <c r="J19645" s="65"/>
      <c r="K19645" s="10"/>
      <c r="L19645" s="21">
        <v>2914.4074712643683</v>
      </c>
      <c r="M19645" s="68"/>
      <c r="N19645" s="4"/>
    </row>
    <row r="19646" spans="2:14">
      <c r="B19646" s="59" t="s">
        <v>33037</v>
      </c>
      <c r="C19646" s="7" t="s">
        <v>33038</v>
      </c>
      <c r="I19646" s="64"/>
      <c r="J19646" s="65"/>
      <c r="K19646" s="10"/>
      <c r="L19646" s="21">
        <v>3287.9063218390806</v>
      </c>
      <c r="M19646" s="68"/>
      <c r="N19646" s="4"/>
    </row>
    <row r="19647" spans="2:14">
      <c r="B19647" s="59" t="s">
        <v>33039</v>
      </c>
      <c r="C19647" s="7" t="s">
        <v>33040</v>
      </c>
      <c r="I19647" s="64"/>
      <c r="J19647" s="65"/>
      <c r="K19647" s="10"/>
      <c r="L19647" s="21">
        <v>3798.9298850574714</v>
      </c>
      <c r="M19647" s="68"/>
      <c r="N19647" s="4"/>
    </row>
    <row r="19648" spans="2:14">
      <c r="B19648" s="59" t="s">
        <v>33041</v>
      </c>
      <c r="C19648" s="7" t="s">
        <v>33042</v>
      </c>
      <c r="I19648" s="64"/>
      <c r="J19648" s="65"/>
      <c r="K19648" s="10"/>
      <c r="L19648" s="21">
        <v>4003.9482758620688</v>
      </c>
      <c r="M19648" s="68"/>
      <c r="N19648" s="4"/>
    </row>
    <row r="19649" spans="2:14">
      <c r="B19649" s="59" t="s">
        <v>33043</v>
      </c>
      <c r="C19649" s="7" t="s">
        <v>33044</v>
      </c>
      <c r="I19649" s="64"/>
      <c r="J19649" s="65"/>
      <c r="K19649" s="10"/>
      <c r="L19649" s="21">
        <v>4153.6522988505749</v>
      </c>
      <c r="M19649" s="68"/>
      <c r="N19649" s="4"/>
    </row>
    <row r="19650" spans="2:14">
      <c r="B19650" s="59" t="s">
        <v>33045</v>
      </c>
      <c r="C19650" s="7" t="s">
        <v>33046</v>
      </c>
      <c r="I19650" s="64"/>
      <c r="J19650" s="65"/>
      <c r="K19650" s="10"/>
      <c r="L19650" s="21">
        <v>4508.8821839080456</v>
      </c>
      <c r="M19650" s="68"/>
      <c r="N19650" s="4"/>
    </row>
    <row r="19651" spans="2:14">
      <c r="B19651" s="59" t="s">
        <v>33047</v>
      </c>
      <c r="C19651" s="7" t="s">
        <v>33048</v>
      </c>
      <c r="I19651" s="64"/>
      <c r="J19651" s="65"/>
      <c r="K19651" s="10"/>
      <c r="L19651" s="21">
        <v>294.84080459770115</v>
      </c>
      <c r="M19651" s="68"/>
      <c r="N19651" s="4"/>
    </row>
    <row r="19652" spans="2:14">
      <c r="B19652" s="59" t="s">
        <v>33049</v>
      </c>
      <c r="C19652" s="7" t="s">
        <v>33050</v>
      </c>
      <c r="I19652" s="64"/>
      <c r="J19652" s="65"/>
      <c r="K19652" s="10"/>
      <c r="L19652" s="21">
        <v>329.34885057471263</v>
      </c>
      <c r="M19652" s="68"/>
      <c r="N19652" s="4"/>
    </row>
    <row r="19653" spans="2:14">
      <c r="B19653" s="59" t="s">
        <v>33051</v>
      </c>
      <c r="C19653" s="7" t="s">
        <v>33052</v>
      </c>
      <c r="I19653" s="64"/>
      <c r="J19653" s="65"/>
      <c r="K19653" s="10"/>
      <c r="L19653" s="21">
        <v>369.43908045977008</v>
      </c>
      <c r="M19653" s="68"/>
      <c r="N19653" s="4"/>
    </row>
    <row r="19654" spans="2:14">
      <c r="B19654" s="59" t="s">
        <v>33053</v>
      </c>
      <c r="C19654" s="7" t="s">
        <v>33054</v>
      </c>
      <c r="I19654" s="64"/>
      <c r="J19654" s="65"/>
      <c r="K19654" s="10"/>
      <c r="L19654" s="21">
        <v>270.48218390804601</v>
      </c>
      <c r="M19654" s="68"/>
      <c r="N19654" s="4"/>
    </row>
    <row r="19655" spans="2:14">
      <c r="B19655" s="59" t="s">
        <v>33055</v>
      </c>
      <c r="C19655" s="7" t="s">
        <v>33056</v>
      </c>
      <c r="I19655" s="64"/>
      <c r="J19655" s="65"/>
      <c r="K19655" s="10"/>
      <c r="L19655" s="21">
        <v>284.18390804597703</v>
      </c>
      <c r="M19655" s="68"/>
      <c r="N19655" s="4"/>
    </row>
    <row r="19656" spans="2:14">
      <c r="B19656" s="59" t="s">
        <v>33057</v>
      </c>
      <c r="C19656" s="7" t="s">
        <v>33058</v>
      </c>
      <c r="I19656" s="64"/>
      <c r="J19656" s="65"/>
      <c r="K19656" s="10"/>
      <c r="L19656" s="21">
        <v>302.45287356321842</v>
      </c>
      <c r="M19656" s="68"/>
      <c r="N19656" s="4"/>
    </row>
    <row r="19657" spans="2:14">
      <c r="B19657" s="59" t="s">
        <v>33059</v>
      </c>
      <c r="C19657" s="7" t="s">
        <v>33060</v>
      </c>
      <c r="I19657" s="64"/>
      <c r="J19657" s="65"/>
      <c r="K19657" s="10"/>
      <c r="L19657" s="21">
        <v>343.05057471264371</v>
      </c>
      <c r="M19657" s="68"/>
      <c r="N19657" s="4"/>
    </row>
    <row r="19658" spans="2:14">
      <c r="B19658" s="59" t="s">
        <v>33061</v>
      </c>
      <c r="C19658" s="7" t="s">
        <v>33062</v>
      </c>
      <c r="I19658" s="64"/>
      <c r="J19658" s="65"/>
      <c r="K19658" s="10"/>
      <c r="L19658" s="21">
        <v>384.66321839080456</v>
      </c>
      <c r="M19658" s="68"/>
      <c r="N19658" s="4"/>
    </row>
    <row r="19659" spans="2:14">
      <c r="B19659" s="59" t="s">
        <v>33063</v>
      </c>
      <c r="C19659" s="7" t="s">
        <v>33064</v>
      </c>
      <c r="I19659" s="64"/>
      <c r="J19659" s="65"/>
      <c r="K19659" s="10"/>
      <c r="L19659" s="21">
        <v>416.63390804597702</v>
      </c>
      <c r="M19659" s="68"/>
      <c r="N19659" s="4"/>
    </row>
    <row r="19660" spans="2:14">
      <c r="B19660" s="59" t="s">
        <v>33065</v>
      </c>
      <c r="C19660" s="7" t="s">
        <v>33066</v>
      </c>
      <c r="I19660" s="64"/>
      <c r="J19660" s="65"/>
      <c r="K19660" s="10"/>
      <c r="L19660" s="21">
        <v>214.66034482758621</v>
      </c>
      <c r="M19660" s="68"/>
      <c r="N19660" s="4"/>
    </row>
    <row r="19661" spans="2:14">
      <c r="B19661" s="59" t="s">
        <v>33067</v>
      </c>
      <c r="C19661" s="7" t="s">
        <v>33068</v>
      </c>
      <c r="I19661" s="64"/>
      <c r="J19661" s="65"/>
      <c r="K19661" s="10"/>
      <c r="L19661" s="21">
        <v>6117.5660919540232</v>
      </c>
      <c r="M19661" s="68"/>
      <c r="N19661" s="4"/>
    </row>
    <row r="19662" spans="2:14">
      <c r="B19662" s="59" t="s">
        <v>33069</v>
      </c>
      <c r="C19662" s="7" t="s">
        <v>33070</v>
      </c>
      <c r="I19662" s="64"/>
      <c r="J19662" s="65"/>
      <c r="K19662" s="10"/>
      <c r="L19662" s="21">
        <v>294.33333333333331</v>
      </c>
      <c r="M19662" s="68"/>
      <c r="N19662" s="4"/>
    </row>
    <row r="19663" spans="2:14">
      <c r="B19663" s="59" t="s">
        <v>33071</v>
      </c>
      <c r="C19663" s="7" t="s">
        <v>33072</v>
      </c>
      <c r="I19663" s="64"/>
      <c r="J19663" s="65"/>
      <c r="K19663" s="10"/>
      <c r="L19663" s="21">
        <v>314.12471264367815</v>
      </c>
      <c r="M19663" s="68"/>
      <c r="N19663" s="4"/>
    </row>
    <row r="19664" spans="2:14">
      <c r="B19664" s="59" t="s">
        <v>33073</v>
      </c>
      <c r="C19664" s="7" t="s">
        <v>33074</v>
      </c>
      <c r="I19664" s="64"/>
      <c r="J19664" s="65"/>
      <c r="K19664" s="10"/>
      <c r="L19664" s="21">
        <v>334.93103448275861</v>
      </c>
      <c r="M19664" s="68"/>
      <c r="N19664" s="4"/>
    </row>
    <row r="19665" spans="2:14">
      <c r="B19665" s="59" t="s">
        <v>33075</v>
      </c>
      <c r="C19665" s="7" t="s">
        <v>33076</v>
      </c>
      <c r="I19665" s="64"/>
      <c r="J19665" s="65"/>
      <c r="K19665" s="10"/>
      <c r="L19665" s="21">
        <v>364.87183908045972</v>
      </c>
      <c r="M19665" s="68"/>
      <c r="N19665" s="4"/>
    </row>
    <row r="19666" spans="2:14">
      <c r="B19666" s="59" t="s">
        <v>33077</v>
      </c>
      <c r="C19666" s="7" t="s">
        <v>33078</v>
      </c>
      <c r="I19666" s="64"/>
      <c r="J19666" s="65"/>
      <c r="K19666" s="10"/>
      <c r="L19666" s="21">
        <v>384.66321839080456</v>
      </c>
      <c r="M19666" s="68"/>
      <c r="N19666" s="4"/>
    </row>
    <row r="19667" spans="2:14">
      <c r="B19667" s="59" t="s">
        <v>33079</v>
      </c>
      <c r="C19667" s="7" t="s">
        <v>33080</v>
      </c>
      <c r="I19667" s="64"/>
      <c r="J19667" s="65"/>
      <c r="K19667" s="10"/>
      <c r="L19667" s="21">
        <v>395.32011494252873</v>
      </c>
      <c r="M19667" s="68"/>
      <c r="N19667" s="4"/>
    </row>
    <row r="19668" spans="2:14">
      <c r="B19668" s="59" t="s">
        <v>33081</v>
      </c>
      <c r="C19668" s="7" t="s">
        <v>33082</v>
      </c>
      <c r="I19668" s="64"/>
      <c r="J19668" s="65"/>
      <c r="K19668" s="10"/>
      <c r="L19668" s="21">
        <v>415.61896551724141</v>
      </c>
      <c r="M19668" s="68"/>
      <c r="N19668" s="4"/>
    </row>
    <row r="19669" spans="2:14">
      <c r="B19669" s="59" t="s">
        <v>33083</v>
      </c>
      <c r="C19669" s="7" t="s">
        <v>33084</v>
      </c>
      <c r="I19669" s="64"/>
      <c r="J19669" s="65"/>
      <c r="K19669" s="10"/>
      <c r="L19669" s="21">
        <v>433.38045977011495</v>
      </c>
      <c r="M19669" s="68"/>
      <c r="N19669" s="4"/>
    </row>
    <row r="19670" spans="2:14">
      <c r="B19670" s="59" t="s">
        <v>33085</v>
      </c>
      <c r="C19670" s="7" t="s">
        <v>33086</v>
      </c>
      <c r="I19670" s="64"/>
      <c r="J19670" s="65"/>
      <c r="K19670" s="10"/>
      <c r="L19670" s="21">
        <v>455.70919540229886</v>
      </c>
      <c r="M19670" s="68"/>
      <c r="N19670" s="4"/>
    </row>
    <row r="19671" spans="2:14">
      <c r="B19671" s="59" t="s">
        <v>33087</v>
      </c>
      <c r="C19671" s="7" t="s">
        <v>33088</v>
      </c>
      <c r="I19671" s="64"/>
      <c r="J19671" s="65"/>
      <c r="K19671" s="10"/>
      <c r="L19671" s="21">
        <v>524.21781609195398</v>
      </c>
      <c r="M19671" s="68"/>
      <c r="N19671" s="4"/>
    </row>
    <row r="19672" spans="2:14">
      <c r="B19672" s="59" t="s">
        <v>33089</v>
      </c>
      <c r="C19672" s="7" t="s">
        <v>33090</v>
      </c>
      <c r="I19672" s="64"/>
      <c r="J19672" s="65"/>
      <c r="K19672" s="10"/>
      <c r="L19672" s="21">
        <v>510.51609195402301</v>
      </c>
      <c r="M19672" s="68"/>
      <c r="N19672" s="4"/>
    </row>
    <row r="19673" spans="2:14">
      <c r="B19673" s="59" t="s">
        <v>33091</v>
      </c>
      <c r="C19673" s="7" t="s">
        <v>33092</v>
      </c>
      <c r="I19673" s="64"/>
      <c r="J19673" s="65"/>
      <c r="K19673" s="10"/>
      <c r="L19673" s="21">
        <v>613.53275862068972</v>
      </c>
      <c r="M19673" s="68"/>
      <c r="N19673" s="4"/>
    </row>
    <row r="19674" spans="2:14">
      <c r="B19674" s="59" t="s">
        <v>33093</v>
      </c>
      <c r="C19674" s="7" t="s">
        <v>33094</v>
      </c>
      <c r="I19674" s="64"/>
      <c r="J19674" s="65"/>
      <c r="K19674" s="10"/>
      <c r="L19674" s="21">
        <v>562.27816091954026</v>
      </c>
      <c r="M19674" s="68"/>
      <c r="N19674" s="4"/>
    </row>
    <row r="19675" spans="2:14">
      <c r="B19675" s="59" t="s">
        <v>33095</v>
      </c>
      <c r="C19675" s="7" t="s">
        <v>33096</v>
      </c>
      <c r="I19675" s="64"/>
      <c r="J19675" s="65"/>
      <c r="K19675" s="10"/>
      <c r="L19675" s="21">
        <v>639.41379310344826</v>
      </c>
      <c r="M19675" s="68"/>
      <c r="N19675" s="4"/>
    </row>
    <row r="19676" spans="2:14">
      <c r="B19676" s="59" t="s">
        <v>33097</v>
      </c>
      <c r="C19676" s="7" t="s">
        <v>33098</v>
      </c>
      <c r="I19676" s="64"/>
      <c r="J19676" s="65"/>
      <c r="K19676" s="10"/>
      <c r="L19676" s="21">
        <v>705.89252873563214</v>
      </c>
      <c r="M19676" s="68"/>
      <c r="N19676" s="4"/>
    </row>
    <row r="19677" spans="2:14">
      <c r="B19677" s="59" t="s">
        <v>33099</v>
      </c>
      <c r="C19677" s="7" t="s">
        <v>33100</v>
      </c>
      <c r="I19677" s="64"/>
      <c r="J19677" s="65"/>
      <c r="K19677" s="10"/>
      <c r="L19677" s="21">
        <v>888.58218390804598</v>
      </c>
      <c r="M19677" s="68"/>
      <c r="N19677" s="4"/>
    </row>
    <row r="19678" spans="2:14">
      <c r="B19678" s="59" t="s">
        <v>33101</v>
      </c>
      <c r="C19678" s="7" t="s">
        <v>33102</v>
      </c>
      <c r="I19678" s="64"/>
      <c r="J19678" s="65"/>
      <c r="K19678" s="10"/>
      <c r="L19678" s="21">
        <v>1069.2419540229885</v>
      </c>
      <c r="M19678" s="68"/>
      <c r="N19678" s="4"/>
    </row>
    <row r="19679" spans="2:14">
      <c r="B19679" s="59" t="s">
        <v>33103</v>
      </c>
      <c r="C19679" s="7" t="s">
        <v>33104</v>
      </c>
      <c r="I19679" s="64"/>
      <c r="J19679" s="65"/>
      <c r="K19679" s="10"/>
      <c r="L19679" s="21">
        <v>1517.3390804597702</v>
      </c>
      <c r="M19679" s="68"/>
      <c r="N19679" s="4"/>
    </row>
    <row r="19680" spans="2:14">
      <c r="B19680" s="59" t="s">
        <v>33105</v>
      </c>
      <c r="C19680" s="7" t="s">
        <v>33106</v>
      </c>
      <c r="I19680" s="64"/>
      <c r="J19680" s="65"/>
      <c r="K19680" s="10"/>
      <c r="L19680" s="21">
        <v>1551.8471264367815</v>
      </c>
      <c r="M19680" s="68"/>
      <c r="N19680" s="4"/>
    </row>
    <row r="19681" spans="2:14">
      <c r="B19681" s="59" t="s">
        <v>33107</v>
      </c>
      <c r="C19681" s="7" t="s">
        <v>33108</v>
      </c>
      <c r="I19681" s="64"/>
      <c r="J19681" s="65"/>
      <c r="K19681" s="10"/>
      <c r="L19681" s="21">
        <v>1692.4166666666665</v>
      </c>
      <c r="M19681" s="68"/>
      <c r="N19681" s="4"/>
    </row>
    <row r="19682" spans="2:14">
      <c r="B19682" s="59" t="s">
        <v>33109</v>
      </c>
      <c r="C19682" s="7" t="s">
        <v>33110</v>
      </c>
      <c r="I19682" s="64"/>
      <c r="J19682" s="65"/>
      <c r="K19682" s="10"/>
      <c r="L19682" s="21">
        <v>1726.4172413793103</v>
      </c>
      <c r="M19682" s="68"/>
      <c r="N19682" s="4"/>
    </row>
    <row r="19683" spans="2:14">
      <c r="B19683" s="59" t="s">
        <v>33111</v>
      </c>
      <c r="C19683" s="7" t="s">
        <v>33112</v>
      </c>
      <c r="I19683" s="64"/>
      <c r="J19683" s="65"/>
      <c r="K19683" s="10"/>
      <c r="L19683" s="21">
        <v>1924.8385057471264</v>
      </c>
      <c r="M19683" s="68"/>
      <c r="N19683" s="4"/>
    </row>
    <row r="19684" spans="2:14">
      <c r="B19684" s="59" t="s">
        <v>33113</v>
      </c>
      <c r="C19684" s="7" t="s">
        <v>33114</v>
      </c>
      <c r="I19684" s="64"/>
      <c r="J19684" s="65"/>
      <c r="K19684" s="10"/>
      <c r="L19684" s="21">
        <v>3266.0850574712645</v>
      </c>
      <c r="M19684" s="68"/>
      <c r="N19684" s="4"/>
    </row>
    <row r="19685" spans="2:14">
      <c r="B19685" s="59" t="s">
        <v>33115</v>
      </c>
      <c r="C19685" s="7" t="s">
        <v>33116</v>
      </c>
      <c r="I19685" s="64"/>
      <c r="J19685" s="65"/>
      <c r="K19685" s="10"/>
      <c r="L19685" s="21">
        <v>3382.8034482758621</v>
      </c>
      <c r="M19685" s="68"/>
      <c r="N19685" s="4"/>
    </row>
    <row r="19686" spans="2:14">
      <c r="B19686" s="59" t="s">
        <v>33117</v>
      </c>
      <c r="C19686" s="7" t="s">
        <v>33118</v>
      </c>
      <c r="I19686" s="64"/>
      <c r="J19686" s="65"/>
      <c r="K19686" s="10"/>
      <c r="L19686" s="21">
        <v>3499.5218390804598</v>
      </c>
      <c r="M19686" s="68"/>
      <c r="N19686" s="4"/>
    </row>
    <row r="19687" spans="2:14">
      <c r="B19687" s="59" t="s">
        <v>33119</v>
      </c>
      <c r="C19687" s="7" t="s">
        <v>33120</v>
      </c>
      <c r="I19687" s="64"/>
      <c r="J19687" s="65"/>
      <c r="K19687" s="10"/>
      <c r="L19687" s="21">
        <v>3849.1695402298851</v>
      </c>
      <c r="M19687" s="68"/>
      <c r="N19687" s="4"/>
    </row>
    <row r="19688" spans="2:14">
      <c r="B19688" s="59" t="s">
        <v>33121</v>
      </c>
      <c r="C19688" s="7" t="s">
        <v>33122</v>
      </c>
      <c r="I19688" s="64"/>
      <c r="J19688" s="65"/>
      <c r="K19688" s="10"/>
      <c r="L19688" s="21">
        <v>7803.3856321839075</v>
      </c>
      <c r="M19688" s="68"/>
      <c r="N19688" s="4"/>
    </row>
    <row r="19689" spans="2:14">
      <c r="B19689" s="59" t="s">
        <v>33123</v>
      </c>
      <c r="C19689" s="7" t="s">
        <v>33124</v>
      </c>
      <c r="I19689" s="64"/>
      <c r="J19689" s="65"/>
      <c r="K19689" s="10"/>
      <c r="L19689" s="21">
        <v>309.04999999999995</v>
      </c>
      <c r="M19689" s="68"/>
      <c r="N19689" s="4"/>
    </row>
    <row r="19690" spans="2:14">
      <c r="B19690" s="59" t="s">
        <v>33125</v>
      </c>
      <c r="C19690" s="7" t="s">
        <v>33126</v>
      </c>
      <c r="I19690" s="64"/>
      <c r="J19690" s="65"/>
      <c r="K19690" s="10"/>
      <c r="L19690" s="21">
        <v>7995.2097701149432</v>
      </c>
      <c r="M19690" s="68"/>
      <c r="N19690" s="4"/>
    </row>
    <row r="19691" spans="2:14">
      <c r="B19691" s="59" t="s">
        <v>33127</v>
      </c>
      <c r="C19691" s="7" t="s">
        <v>33128</v>
      </c>
      <c r="I19691" s="64"/>
      <c r="J19691" s="65"/>
      <c r="K19691" s="10"/>
      <c r="L19691" s="21">
        <v>15714.862643678161</v>
      </c>
      <c r="M19691" s="68"/>
      <c r="N19691" s="4"/>
    </row>
    <row r="19692" spans="2:14">
      <c r="B19692" s="59" t="s">
        <v>33129</v>
      </c>
      <c r="C19692" s="7" t="s">
        <v>33130</v>
      </c>
      <c r="I19692" s="64"/>
      <c r="J19692" s="65"/>
      <c r="K19692" s="10"/>
      <c r="L19692" s="21">
        <v>409.02183908045976</v>
      </c>
      <c r="M19692" s="68"/>
      <c r="N19692" s="4"/>
    </row>
    <row r="19693" spans="2:14">
      <c r="B19693" s="59" t="s">
        <v>33131</v>
      </c>
      <c r="C19693" s="7" t="s">
        <v>33132</v>
      </c>
      <c r="I19693" s="64"/>
      <c r="J19693" s="65"/>
      <c r="K19693" s="10"/>
      <c r="L19693" s="21">
        <v>483.62011494252874</v>
      </c>
      <c r="M19693" s="68"/>
      <c r="N19693" s="4"/>
    </row>
    <row r="19694" spans="2:14">
      <c r="B19694" s="59" t="s">
        <v>33133</v>
      </c>
      <c r="C19694" s="7" t="s">
        <v>33134</v>
      </c>
      <c r="I19694" s="64"/>
      <c r="J19694" s="65"/>
      <c r="K19694" s="10"/>
      <c r="L19694" s="21">
        <v>578.51724137931035</v>
      </c>
      <c r="M19694" s="68"/>
      <c r="N19694" s="4"/>
    </row>
    <row r="19695" spans="2:14">
      <c r="B19695" s="59" t="s">
        <v>33135</v>
      </c>
      <c r="C19695" s="7" t="s">
        <v>33136</v>
      </c>
      <c r="I19695" s="64"/>
      <c r="J19695" s="65"/>
      <c r="K19695" s="10"/>
      <c r="L19695" s="21">
        <v>483.62011494252874</v>
      </c>
      <c r="M19695" s="68"/>
      <c r="N19695" s="4"/>
    </row>
    <row r="19696" spans="2:14">
      <c r="B19696" s="59" t="s">
        <v>33137</v>
      </c>
      <c r="C19696" s="7" t="s">
        <v>33138</v>
      </c>
      <c r="I19696" s="64"/>
      <c r="J19696" s="65"/>
      <c r="K19696" s="10"/>
      <c r="L19696" s="21">
        <v>560.75574712643686</v>
      </c>
      <c r="M19696" s="68"/>
      <c r="N19696" s="4"/>
    </row>
    <row r="19697" spans="2:14">
      <c r="B19697" s="59" t="s">
        <v>33139</v>
      </c>
      <c r="C19697" s="7" t="s">
        <v>33140</v>
      </c>
      <c r="I19697" s="64"/>
      <c r="J19697" s="65"/>
      <c r="K19697" s="10"/>
      <c r="L19697" s="21">
        <v>656.16034482758619</v>
      </c>
      <c r="M19697" s="68"/>
      <c r="N19697" s="4"/>
    </row>
    <row r="19698" spans="2:14">
      <c r="B19698" s="59" t="s">
        <v>33141</v>
      </c>
      <c r="C19698" s="7" t="s">
        <v>33142</v>
      </c>
      <c r="I19698" s="64"/>
      <c r="J19698" s="65"/>
      <c r="K19698" s="10"/>
      <c r="L19698" s="21">
        <v>549.59137931034479</v>
      </c>
      <c r="M19698" s="68"/>
      <c r="N19698" s="4"/>
    </row>
    <row r="19699" spans="2:14">
      <c r="B19699" s="59" t="s">
        <v>33143</v>
      </c>
      <c r="C19699" s="7" t="s">
        <v>33144</v>
      </c>
      <c r="I19699" s="64"/>
      <c r="J19699" s="65"/>
      <c r="K19699" s="10"/>
      <c r="L19699" s="21">
        <v>620.12988505747126</v>
      </c>
      <c r="M19699" s="68"/>
      <c r="N19699" s="4"/>
    </row>
    <row r="19700" spans="2:14">
      <c r="B19700" s="59" t="s">
        <v>33145</v>
      </c>
      <c r="C19700" s="7" t="s">
        <v>33146</v>
      </c>
      <c r="I19700" s="64"/>
      <c r="J19700" s="65"/>
      <c r="K19700" s="10"/>
      <c r="L19700" s="21">
        <v>712.99712643678163</v>
      </c>
      <c r="M19700" s="68"/>
      <c r="N19700" s="4"/>
    </row>
    <row r="19701" spans="2:14">
      <c r="B19701" s="59" t="s">
        <v>33147</v>
      </c>
      <c r="C19701" s="7" t="s">
        <v>33148</v>
      </c>
      <c r="I19701" s="64"/>
      <c r="J19701" s="65"/>
      <c r="K19701" s="10"/>
      <c r="L19701" s="21">
        <v>593.23390804597705</v>
      </c>
      <c r="M19701" s="68"/>
      <c r="N19701" s="4"/>
    </row>
    <row r="19702" spans="2:14">
      <c r="B19702" s="59" t="s">
        <v>33149</v>
      </c>
      <c r="C19702" s="7" t="s">
        <v>33150</v>
      </c>
      <c r="I19702" s="64"/>
      <c r="J19702" s="65"/>
      <c r="K19702" s="10"/>
      <c r="L19702" s="21">
        <v>673.41436781609195</v>
      </c>
      <c r="M19702" s="68"/>
      <c r="N19702" s="4"/>
    </row>
    <row r="19703" spans="2:14">
      <c r="B19703" s="59" t="s">
        <v>33151</v>
      </c>
      <c r="C19703" s="7" t="s">
        <v>33152</v>
      </c>
      <c r="I19703" s="64"/>
      <c r="J19703" s="65"/>
      <c r="K19703" s="10"/>
      <c r="L19703" s="21">
        <v>765.7741379310346</v>
      </c>
      <c r="M19703" s="68"/>
      <c r="N19703" s="4"/>
    </row>
    <row r="19704" spans="2:14">
      <c r="B19704" s="59" t="s">
        <v>33153</v>
      </c>
      <c r="C19704" s="7" t="s">
        <v>33154</v>
      </c>
      <c r="I19704" s="64"/>
      <c r="J19704" s="65"/>
      <c r="K19704" s="10"/>
      <c r="L19704" s="21">
        <v>642.966091954023</v>
      </c>
      <c r="M19704" s="68"/>
      <c r="N19704" s="4"/>
    </row>
    <row r="19705" spans="2:14">
      <c r="B19705" s="59" t="s">
        <v>33155</v>
      </c>
      <c r="C19705" s="7" t="s">
        <v>33156</v>
      </c>
      <c r="I19705" s="64"/>
      <c r="J19705" s="65"/>
      <c r="K19705" s="10"/>
      <c r="L19705" s="21">
        <v>712.99712643678163</v>
      </c>
      <c r="M19705" s="68"/>
      <c r="N19705" s="4"/>
    </row>
    <row r="19706" spans="2:14">
      <c r="B19706" s="59" t="s">
        <v>33157</v>
      </c>
      <c r="C19706" s="7" t="s">
        <v>33158</v>
      </c>
      <c r="I19706" s="64"/>
      <c r="J19706" s="65"/>
      <c r="K19706" s="10"/>
      <c r="L19706" s="21">
        <v>811.44655172413786</v>
      </c>
      <c r="M19706" s="68"/>
      <c r="N19706" s="4"/>
    </row>
    <row r="19707" spans="2:14">
      <c r="B19707" s="59" t="s">
        <v>33159</v>
      </c>
      <c r="C19707" s="7" t="s">
        <v>33160</v>
      </c>
      <c r="I19707" s="64"/>
      <c r="J19707" s="65"/>
      <c r="K19707" s="10"/>
      <c r="L19707" s="21">
        <v>704.37011494252874</v>
      </c>
      <c r="M19707" s="68"/>
      <c r="N19707" s="4"/>
    </row>
    <row r="19708" spans="2:14">
      <c r="B19708" s="59" t="s">
        <v>33161</v>
      </c>
      <c r="C19708" s="7" t="s">
        <v>33162</v>
      </c>
      <c r="I19708" s="64"/>
      <c r="J19708" s="65"/>
      <c r="K19708" s="10"/>
      <c r="L19708" s="21">
        <v>784.55057471264365</v>
      </c>
      <c r="M19708" s="68"/>
      <c r="N19708" s="4"/>
    </row>
    <row r="19709" spans="2:14">
      <c r="B19709" s="59" t="s">
        <v>33163</v>
      </c>
      <c r="C19709" s="7" t="s">
        <v>33164</v>
      </c>
      <c r="I19709" s="64"/>
      <c r="J19709" s="65"/>
      <c r="K19709" s="10"/>
      <c r="L19709" s="21">
        <v>880.97011494252865</v>
      </c>
      <c r="M19709" s="68"/>
      <c r="N19709" s="4"/>
    </row>
    <row r="19710" spans="2:14">
      <c r="B19710" s="59" t="s">
        <v>33165</v>
      </c>
      <c r="C19710" s="7" t="s">
        <v>33166</v>
      </c>
      <c r="I19710" s="64"/>
      <c r="J19710" s="65"/>
      <c r="K19710" s="10"/>
      <c r="L19710" s="21">
        <v>740.40057471264367</v>
      </c>
      <c r="M19710" s="68"/>
      <c r="N19710" s="4"/>
    </row>
    <row r="19711" spans="2:14">
      <c r="B19711" s="59" t="s">
        <v>33167</v>
      </c>
      <c r="C19711" s="7" t="s">
        <v>33168</v>
      </c>
      <c r="I19711" s="64"/>
      <c r="J19711" s="65"/>
      <c r="K19711" s="10"/>
      <c r="L19711" s="21">
        <v>816.01379310344828</v>
      </c>
      <c r="M19711" s="68"/>
      <c r="N19711" s="4"/>
    </row>
    <row r="19712" spans="2:14">
      <c r="B19712" s="59" t="s">
        <v>33169</v>
      </c>
      <c r="C19712" s="7" t="s">
        <v>33170</v>
      </c>
      <c r="I19712" s="64"/>
      <c r="J19712" s="65"/>
      <c r="K19712" s="10"/>
      <c r="L19712" s="21">
        <v>915.4781609195403</v>
      </c>
      <c r="M19712" s="68"/>
      <c r="N19712" s="4"/>
    </row>
    <row r="19713" spans="2:14">
      <c r="B19713" s="59" t="s">
        <v>33171</v>
      </c>
      <c r="C19713" s="7" t="s">
        <v>33172</v>
      </c>
      <c r="I19713" s="64"/>
      <c r="J19713" s="65"/>
      <c r="K19713" s="10"/>
      <c r="L19713" s="21">
        <v>799.26724137931035</v>
      </c>
      <c r="M19713" s="68"/>
      <c r="N19713" s="4"/>
    </row>
    <row r="19714" spans="2:14">
      <c r="B19714" s="59" t="s">
        <v>33173</v>
      </c>
      <c r="C19714" s="7" t="s">
        <v>33174</v>
      </c>
      <c r="I19714" s="64"/>
      <c r="J19714" s="65"/>
      <c r="K19714" s="10"/>
      <c r="L19714" s="21">
        <v>887.05977011494247</v>
      </c>
      <c r="M19714" s="68"/>
      <c r="N19714" s="4"/>
    </row>
    <row r="19715" spans="2:14">
      <c r="B19715" s="59" t="s">
        <v>33175</v>
      </c>
      <c r="C19715" s="7" t="s">
        <v>33176</v>
      </c>
      <c r="I19715" s="64"/>
      <c r="J19715" s="65"/>
      <c r="K19715" s="10"/>
      <c r="L19715" s="21">
        <v>1056.0477011494252</v>
      </c>
      <c r="M19715" s="68"/>
      <c r="N19715" s="4"/>
    </row>
    <row r="19716" spans="2:14">
      <c r="B19716" s="59" t="s">
        <v>33177</v>
      </c>
      <c r="C19716" s="7" t="s">
        <v>33178</v>
      </c>
      <c r="I19716" s="64"/>
      <c r="J19716" s="65"/>
      <c r="K19716" s="10"/>
      <c r="L19716" s="21">
        <v>874.37298850574723</v>
      </c>
      <c r="M19716" s="68"/>
      <c r="N19716" s="4"/>
    </row>
    <row r="19717" spans="2:14">
      <c r="B19717" s="59" t="s">
        <v>33179</v>
      </c>
      <c r="C19717" s="7" t="s">
        <v>33180</v>
      </c>
      <c r="I19717" s="64"/>
      <c r="J19717" s="65"/>
      <c r="K19717" s="10"/>
      <c r="L19717" s="21">
        <v>963.68793103448274</v>
      </c>
      <c r="M19717" s="68"/>
      <c r="N19717" s="4"/>
    </row>
    <row r="19718" spans="2:14">
      <c r="B19718" s="59" t="s">
        <v>33181</v>
      </c>
      <c r="C19718" s="7" t="s">
        <v>33182</v>
      </c>
      <c r="I19718" s="64"/>
      <c r="J19718" s="65"/>
      <c r="K19718" s="10"/>
      <c r="L19718" s="21">
        <v>1133.6908045977011</v>
      </c>
      <c r="M19718" s="68"/>
      <c r="N19718" s="4"/>
    </row>
    <row r="19719" spans="2:14">
      <c r="B19719" s="59" t="s">
        <v>33183</v>
      </c>
      <c r="C19719" s="7" t="s">
        <v>33184</v>
      </c>
      <c r="I19719" s="64"/>
      <c r="J19719" s="65"/>
      <c r="K19719" s="10"/>
      <c r="L19719" s="21">
        <v>940.85172413793111</v>
      </c>
      <c r="M19719" s="68"/>
      <c r="N19719" s="4"/>
    </row>
    <row r="19720" spans="2:14">
      <c r="B19720" s="59" t="s">
        <v>33185</v>
      </c>
      <c r="C19720" s="7" t="s">
        <v>33186</v>
      </c>
      <c r="I19720" s="64"/>
      <c r="J19720" s="65"/>
      <c r="K19720" s="10"/>
      <c r="L19720" s="21">
        <v>1023.0620689655173</v>
      </c>
      <c r="M19720" s="68"/>
      <c r="N19720" s="4"/>
    </row>
    <row r="19721" spans="2:14">
      <c r="B19721" s="59" t="s">
        <v>33187</v>
      </c>
      <c r="C19721" s="7" t="s">
        <v>33188</v>
      </c>
      <c r="I19721" s="64"/>
      <c r="J19721" s="65"/>
      <c r="K19721" s="10"/>
      <c r="L19721" s="21">
        <v>1190.0201149425288</v>
      </c>
      <c r="M19721" s="68"/>
      <c r="N19721" s="4"/>
    </row>
    <row r="19722" spans="2:14">
      <c r="B19722" s="59" t="s">
        <v>33189</v>
      </c>
      <c r="C19722" s="7" t="s">
        <v>33190</v>
      </c>
      <c r="I19722" s="64"/>
      <c r="J19722" s="65"/>
      <c r="K19722" s="10"/>
      <c r="L19722" s="21">
        <v>983.98678160919542</v>
      </c>
      <c r="M19722" s="68"/>
      <c r="N19722" s="4"/>
    </row>
    <row r="19723" spans="2:14">
      <c r="B19723" s="59" t="s">
        <v>33191</v>
      </c>
      <c r="C19723" s="7" t="s">
        <v>33192</v>
      </c>
      <c r="I19723" s="64"/>
      <c r="J19723" s="65"/>
      <c r="K19723" s="10"/>
      <c r="L19723" s="21">
        <v>1075.3316091954023</v>
      </c>
      <c r="M19723" s="68"/>
      <c r="N19723" s="4"/>
    </row>
    <row r="19724" spans="2:14">
      <c r="B19724" s="59" t="s">
        <v>33193</v>
      </c>
      <c r="C19724" s="7" t="s">
        <v>33194</v>
      </c>
      <c r="I19724" s="64"/>
      <c r="J19724" s="65"/>
      <c r="K19724" s="10"/>
      <c r="L19724" s="21">
        <v>1243.8120689655173</v>
      </c>
      <c r="M19724" s="68"/>
      <c r="N19724" s="4"/>
    </row>
    <row r="19725" spans="2:14">
      <c r="B19725" s="59" t="s">
        <v>33195</v>
      </c>
      <c r="C19725" s="7" t="s">
        <v>33196</v>
      </c>
      <c r="I19725" s="64"/>
      <c r="J19725" s="65"/>
      <c r="K19725" s="10"/>
      <c r="L19725" s="21">
        <v>1033.2114942528735</v>
      </c>
      <c r="M19725" s="68"/>
      <c r="N19725" s="4"/>
    </row>
    <row r="19726" spans="2:14">
      <c r="B19726" s="59" t="s">
        <v>33197</v>
      </c>
      <c r="C19726" s="7" t="s">
        <v>33198</v>
      </c>
      <c r="I19726" s="64"/>
      <c r="J19726" s="65"/>
      <c r="K19726" s="10"/>
      <c r="L19726" s="21">
        <v>1115.9293103448276</v>
      </c>
      <c r="M19726" s="68"/>
      <c r="N19726" s="4"/>
    </row>
    <row r="19727" spans="2:14">
      <c r="B19727" s="59" t="s">
        <v>33199</v>
      </c>
      <c r="C19727" s="7" t="s">
        <v>33200</v>
      </c>
      <c r="I19727" s="64"/>
      <c r="J19727" s="65"/>
      <c r="K19727" s="10"/>
      <c r="L19727" s="21">
        <v>1287.9620689655173</v>
      </c>
      <c r="M19727" s="68"/>
      <c r="N19727" s="4"/>
    </row>
    <row r="19728" spans="2:14">
      <c r="B19728" s="59" t="s">
        <v>33201</v>
      </c>
      <c r="C19728" s="7" t="s">
        <v>33202</v>
      </c>
      <c r="I19728" s="64"/>
      <c r="J19728" s="65"/>
      <c r="K19728" s="10"/>
      <c r="L19728" s="21">
        <v>1118.9741379310346</v>
      </c>
      <c r="M19728" s="68"/>
      <c r="N19728" s="4"/>
    </row>
    <row r="19729" spans="2:14">
      <c r="B19729" s="59" t="s">
        <v>33203</v>
      </c>
      <c r="C19729" s="7" t="s">
        <v>33204</v>
      </c>
      <c r="I19729" s="64"/>
      <c r="J19729" s="65"/>
      <c r="K19729" s="10"/>
      <c r="L19729" s="21">
        <v>1211.3339080459771</v>
      </c>
      <c r="M19729" s="68"/>
      <c r="N19729" s="4"/>
    </row>
    <row r="19730" spans="2:14">
      <c r="B19730" s="59" t="s">
        <v>33205</v>
      </c>
      <c r="C19730" s="7" t="s">
        <v>33206</v>
      </c>
      <c r="I19730" s="64"/>
      <c r="J19730" s="65"/>
      <c r="K19730" s="10"/>
      <c r="L19730" s="21">
        <v>1382.3517241379309</v>
      </c>
      <c r="M19730" s="68"/>
      <c r="N19730" s="4"/>
    </row>
    <row r="19731" spans="2:14">
      <c r="B19731" s="59" t="s">
        <v>33207</v>
      </c>
      <c r="C19731" s="7" t="s">
        <v>33208</v>
      </c>
      <c r="I19731" s="64"/>
      <c r="J19731" s="65"/>
      <c r="K19731" s="10"/>
      <c r="L19731" s="21">
        <v>1201.6919540229885</v>
      </c>
      <c r="M19731" s="68"/>
      <c r="N19731" s="4"/>
    </row>
    <row r="19732" spans="2:14">
      <c r="B19732" s="59" t="s">
        <v>33209</v>
      </c>
      <c r="C19732" s="7" t="s">
        <v>33210</v>
      </c>
      <c r="I19732" s="64"/>
      <c r="J19732" s="65"/>
      <c r="K19732" s="10"/>
      <c r="L19732" s="21">
        <v>1289.4844827586207</v>
      </c>
      <c r="M19732" s="68"/>
      <c r="N19732" s="4"/>
    </row>
    <row r="19733" spans="2:14">
      <c r="B19733" s="59" t="s">
        <v>33211</v>
      </c>
      <c r="C19733" s="7" t="s">
        <v>33212</v>
      </c>
      <c r="I19733" s="64"/>
      <c r="J19733" s="65"/>
      <c r="K19733" s="10"/>
      <c r="L19733" s="21">
        <v>1462.5321839080459</v>
      </c>
      <c r="M19733" s="68"/>
      <c r="N19733" s="4"/>
    </row>
    <row r="19734" spans="2:14">
      <c r="B19734" s="59" t="s">
        <v>33213</v>
      </c>
      <c r="C19734" s="7" t="s">
        <v>33214</v>
      </c>
      <c r="I19734" s="64"/>
      <c r="J19734" s="65"/>
      <c r="K19734" s="10"/>
      <c r="L19734" s="21">
        <v>918.52298850574709</v>
      </c>
      <c r="M19734" s="68"/>
      <c r="N19734" s="4"/>
    </row>
    <row r="19735" spans="2:14">
      <c r="B19735" s="59" t="s">
        <v>33215</v>
      </c>
      <c r="C19735" s="7" t="s">
        <v>33216</v>
      </c>
      <c r="I19735" s="64"/>
      <c r="J19735" s="65"/>
      <c r="K19735" s="10"/>
      <c r="L19735" s="21">
        <v>1011.8977011494253</v>
      </c>
      <c r="M19735" s="68"/>
      <c r="N19735" s="4"/>
    </row>
    <row r="19736" spans="2:14">
      <c r="B19736" s="59" t="s">
        <v>33217</v>
      </c>
      <c r="C19736" s="7" t="s">
        <v>33218</v>
      </c>
      <c r="I19736" s="64"/>
      <c r="J19736" s="65"/>
      <c r="K19736" s="10"/>
      <c r="L19736" s="21">
        <v>1220.4683908045979</v>
      </c>
      <c r="M19736" s="68"/>
      <c r="N19736" s="4"/>
    </row>
    <row r="19737" spans="2:14">
      <c r="B19737" s="59" t="s">
        <v>33219</v>
      </c>
      <c r="C19737" s="7" t="s">
        <v>33220</v>
      </c>
      <c r="I19737" s="64"/>
      <c r="J19737" s="65"/>
      <c r="K19737" s="10"/>
      <c r="L19737" s="21">
        <v>993.12126436781602</v>
      </c>
      <c r="M19737" s="68"/>
      <c r="N19737" s="4"/>
    </row>
    <row r="19738" spans="2:14">
      <c r="B19738" s="59" t="s">
        <v>33221</v>
      </c>
      <c r="C19738" s="7" t="s">
        <v>33222</v>
      </c>
      <c r="I19738" s="64"/>
      <c r="J19738" s="65"/>
      <c r="K19738" s="10"/>
      <c r="L19738" s="21">
        <v>1089.540804597701</v>
      </c>
      <c r="M19738" s="68"/>
      <c r="N19738" s="4"/>
    </row>
    <row r="19739" spans="2:14">
      <c r="B19739" s="59" t="s">
        <v>33223</v>
      </c>
      <c r="C19739" s="7" t="s">
        <v>33224</v>
      </c>
      <c r="I19739" s="64"/>
      <c r="J19739" s="65"/>
      <c r="K19739" s="10"/>
      <c r="L19739" s="21">
        <v>1297.6040229885059</v>
      </c>
      <c r="M19739" s="68"/>
      <c r="N19739" s="4"/>
    </row>
    <row r="19740" spans="2:14">
      <c r="B19740" s="59" t="s">
        <v>33225</v>
      </c>
      <c r="C19740" s="7" t="s">
        <v>33226</v>
      </c>
      <c r="I19740" s="64"/>
      <c r="J19740" s="65"/>
      <c r="K19740" s="10"/>
      <c r="L19740" s="21">
        <v>1059.5999999999999</v>
      </c>
      <c r="M19740" s="68"/>
      <c r="N19740" s="4"/>
    </row>
    <row r="19741" spans="2:14">
      <c r="B19741" s="59" t="s">
        <v>33227</v>
      </c>
      <c r="C19741" s="7" t="s">
        <v>33228</v>
      </c>
      <c r="I19741" s="64"/>
      <c r="J19741" s="65"/>
      <c r="K19741" s="10"/>
      <c r="L19741" s="21">
        <v>1148.4074712643678</v>
      </c>
      <c r="M19741" s="68"/>
      <c r="N19741" s="4"/>
    </row>
    <row r="19742" spans="2:14">
      <c r="B19742" s="59" t="s">
        <v>33229</v>
      </c>
      <c r="C19742" s="7" t="s">
        <v>33230</v>
      </c>
      <c r="I19742" s="64"/>
      <c r="J19742" s="65"/>
      <c r="K19742" s="10"/>
      <c r="L19742" s="21">
        <v>1353.9333333333334</v>
      </c>
      <c r="M19742" s="68"/>
      <c r="N19742" s="4"/>
    </row>
    <row r="19743" spans="2:14">
      <c r="B19743" s="59" t="s">
        <v>33231</v>
      </c>
      <c r="C19743" s="7" t="s">
        <v>33232</v>
      </c>
      <c r="I19743" s="64"/>
      <c r="J19743" s="65"/>
      <c r="K19743" s="10"/>
      <c r="L19743" s="21">
        <v>1102.2275862068966</v>
      </c>
      <c r="M19743" s="68"/>
      <c r="N19743" s="4"/>
    </row>
    <row r="19744" spans="2:14">
      <c r="B19744" s="59" t="s">
        <v>33233</v>
      </c>
      <c r="C19744" s="7" t="s">
        <v>33234</v>
      </c>
      <c r="I19744" s="64"/>
      <c r="J19744" s="65"/>
      <c r="K19744" s="10"/>
      <c r="L19744" s="21">
        <v>1201.1844827586208</v>
      </c>
      <c r="M19744" s="68"/>
      <c r="N19744" s="4"/>
    </row>
    <row r="19745" spans="2:14">
      <c r="B19745" s="59" t="s">
        <v>33235</v>
      </c>
      <c r="C19745" s="7" t="s">
        <v>33236</v>
      </c>
      <c r="I19745" s="64"/>
      <c r="J19745" s="65"/>
      <c r="K19745" s="10"/>
      <c r="L19745" s="21">
        <v>1407.7252873563218</v>
      </c>
      <c r="M19745" s="68"/>
      <c r="N19745" s="4"/>
    </row>
    <row r="19746" spans="2:14">
      <c r="B19746" s="59" t="s">
        <v>33237</v>
      </c>
      <c r="C19746" s="7" t="s">
        <v>33238</v>
      </c>
      <c r="I19746" s="64"/>
      <c r="J19746" s="65"/>
      <c r="K19746" s="10"/>
      <c r="L19746" s="21">
        <v>1151.9597701149426</v>
      </c>
      <c r="M19746" s="68"/>
      <c r="N19746" s="4"/>
    </row>
    <row r="19747" spans="2:14">
      <c r="B19747" s="59" t="s">
        <v>33239</v>
      </c>
      <c r="C19747" s="7" t="s">
        <v>33240</v>
      </c>
      <c r="I19747" s="64"/>
      <c r="J19747" s="65"/>
      <c r="K19747" s="10"/>
      <c r="L19747" s="21">
        <v>1241.7821839080459</v>
      </c>
      <c r="M19747" s="68"/>
      <c r="N19747" s="4"/>
    </row>
    <row r="19748" spans="2:14">
      <c r="B19748" s="59" t="s">
        <v>33241</v>
      </c>
      <c r="C19748" s="7" t="s">
        <v>33242</v>
      </c>
      <c r="I19748" s="64"/>
      <c r="J19748" s="65"/>
      <c r="K19748" s="10"/>
      <c r="L19748" s="21">
        <v>1452.8902298850576</v>
      </c>
      <c r="M19748" s="68"/>
      <c r="N19748" s="4"/>
    </row>
    <row r="19749" spans="2:14">
      <c r="B19749" s="59" t="s">
        <v>33243</v>
      </c>
      <c r="C19749" s="7" t="s">
        <v>33244</v>
      </c>
      <c r="I19749" s="64"/>
      <c r="J19749" s="65"/>
      <c r="K19749" s="10"/>
      <c r="L19749" s="21">
        <v>1236.7074712643678</v>
      </c>
      <c r="M19749" s="68"/>
      <c r="N19749" s="4"/>
    </row>
    <row r="19750" spans="2:14">
      <c r="B19750" s="59" t="s">
        <v>33245</v>
      </c>
      <c r="C19750" s="7" t="s">
        <v>33246</v>
      </c>
      <c r="I19750" s="64"/>
      <c r="J19750" s="65"/>
      <c r="K19750" s="10"/>
      <c r="L19750" s="21">
        <v>1336.6793103448276</v>
      </c>
      <c r="M19750" s="68"/>
      <c r="N19750" s="4"/>
    </row>
    <row r="19751" spans="2:14">
      <c r="B19751" s="59" t="s">
        <v>33247</v>
      </c>
      <c r="C19751" s="7" t="s">
        <v>33248</v>
      </c>
      <c r="I19751" s="64"/>
      <c r="J19751" s="65"/>
      <c r="K19751" s="10"/>
      <c r="L19751" s="21">
        <v>1546.2649425287357</v>
      </c>
      <c r="M19751" s="68"/>
      <c r="N19751" s="4"/>
    </row>
    <row r="19752" spans="2:14">
      <c r="B19752" s="59" t="s">
        <v>33249</v>
      </c>
      <c r="C19752" s="7" t="s">
        <v>33250</v>
      </c>
      <c r="I19752" s="64"/>
      <c r="J19752" s="65"/>
      <c r="K19752" s="10"/>
      <c r="L19752" s="21">
        <v>1319.9327586206896</v>
      </c>
      <c r="M19752" s="68"/>
      <c r="N19752" s="4"/>
    </row>
    <row r="19753" spans="2:14">
      <c r="B19753" s="59" t="s">
        <v>33251</v>
      </c>
      <c r="C19753" s="7" t="s">
        <v>33252</v>
      </c>
      <c r="I19753" s="64"/>
      <c r="J19753" s="65"/>
      <c r="K19753" s="10"/>
      <c r="L19753" s="21">
        <v>1414.8298850574713</v>
      </c>
      <c r="M19753" s="68"/>
      <c r="N19753" s="4"/>
    </row>
    <row r="19754" spans="2:14">
      <c r="B19754" s="59" t="s">
        <v>33253</v>
      </c>
      <c r="C19754" s="7" t="s">
        <v>33254</v>
      </c>
      <c r="I19754" s="64"/>
      <c r="J19754" s="65"/>
      <c r="K19754" s="10"/>
      <c r="L19754" s="21">
        <v>1627.9678160919541</v>
      </c>
      <c r="M19754" s="68"/>
      <c r="N19754" s="4"/>
    </row>
    <row r="19755" spans="2:14">
      <c r="B19755" s="59" t="s">
        <v>33255</v>
      </c>
      <c r="C19755" s="7" t="s">
        <v>33256</v>
      </c>
      <c r="I19755" s="64"/>
      <c r="J19755" s="65"/>
      <c r="K19755" s="10"/>
      <c r="L19755" s="21">
        <v>1359.0080459770115</v>
      </c>
      <c r="M19755" s="68"/>
      <c r="N19755" s="4"/>
    </row>
    <row r="19756" spans="2:14">
      <c r="B19756" s="59" t="s">
        <v>33257</v>
      </c>
      <c r="C19756" s="7" t="s">
        <v>33258</v>
      </c>
      <c r="I19756" s="64"/>
      <c r="J19756" s="65"/>
      <c r="K19756" s="10"/>
      <c r="L19756" s="21">
        <v>1556.414367816092</v>
      </c>
      <c r="M19756" s="68"/>
      <c r="N19756" s="4"/>
    </row>
    <row r="19757" spans="2:14">
      <c r="B19757" s="59" t="s">
        <v>38540</v>
      </c>
      <c r="C19757" s="7" t="s">
        <v>40723</v>
      </c>
      <c r="I19757" s="64"/>
      <c r="J19757" s="65"/>
      <c r="K19757" s="10"/>
      <c r="L19757" s="21">
        <v>861.68620689655177</v>
      </c>
      <c r="M19757" s="68"/>
      <c r="N19757" s="4"/>
    </row>
    <row r="19758" spans="2:14">
      <c r="B19758" s="59" t="s">
        <v>38541</v>
      </c>
      <c r="C19758" s="7" t="s">
        <v>40724</v>
      </c>
      <c r="I19758" s="64"/>
      <c r="J19758" s="65"/>
      <c r="K19758" s="10"/>
      <c r="L19758" s="21">
        <v>4226.7281609195397</v>
      </c>
      <c r="M19758" s="68"/>
      <c r="N19758" s="4"/>
    </row>
    <row r="19759" spans="2:14">
      <c r="B19759" s="59" t="s">
        <v>38542</v>
      </c>
      <c r="C19759" s="7" t="s">
        <v>40725</v>
      </c>
      <c r="I19759" s="64"/>
      <c r="J19759" s="65"/>
      <c r="K19759" s="10"/>
      <c r="L19759" s="21">
        <v>1579.2505747126438</v>
      </c>
      <c r="M19759" s="68"/>
      <c r="N19759" s="4"/>
    </row>
    <row r="19760" spans="2:14">
      <c r="B19760" s="59" t="s">
        <v>38543</v>
      </c>
      <c r="C19760" s="7" t="s">
        <v>40726</v>
      </c>
      <c r="I19760" s="64"/>
      <c r="J19760" s="65"/>
      <c r="K19760" s="10"/>
      <c r="L19760" s="21">
        <v>3855.2591954022987</v>
      </c>
      <c r="M19760" s="68"/>
      <c r="N19760" s="4"/>
    </row>
    <row r="19761" spans="2:14">
      <c r="B19761" s="59" t="s">
        <v>38544</v>
      </c>
      <c r="C19761" s="7" t="s">
        <v>40727</v>
      </c>
      <c r="I19761" s="64"/>
      <c r="J19761" s="65"/>
      <c r="K19761" s="10"/>
      <c r="L19761" s="21">
        <v>2353.1442528735633</v>
      </c>
      <c r="M19761" s="68"/>
      <c r="N19761" s="4"/>
    </row>
    <row r="19762" spans="2:14">
      <c r="B19762" s="59" t="s">
        <v>38545</v>
      </c>
      <c r="C19762" s="7" t="s">
        <v>40728</v>
      </c>
      <c r="I19762" s="64"/>
      <c r="J19762" s="65"/>
      <c r="K19762" s="10"/>
      <c r="L19762" s="21">
        <v>1585.8477011494253</v>
      </c>
      <c r="M19762" s="68"/>
      <c r="N19762" s="4"/>
    </row>
    <row r="19763" spans="2:14">
      <c r="B19763" s="59" t="s">
        <v>38546</v>
      </c>
      <c r="C19763" s="7" t="s">
        <v>40729</v>
      </c>
      <c r="I19763" s="64"/>
      <c r="J19763" s="65"/>
      <c r="K19763" s="10"/>
      <c r="L19763" s="21">
        <v>1709.6706896551725</v>
      </c>
      <c r="M19763" s="68"/>
      <c r="N19763" s="4"/>
    </row>
    <row r="19764" spans="2:14">
      <c r="B19764" s="59" t="s">
        <v>38547</v>
      </c>
      <c r="C19764" s="7" t="s">
        <v>40730</v>
      </c>
      <c r="I19764" s="64"/>
      <c r="J19764" s="65"/>
      <c r="K19764" s="10"/>
      <c r="L19764" s="21">
        <v>1756.8655172413792</v>
      </c>
      <c r="M19764" s="68"/>
      <c r="N19764" s="4"/>
    </row>
    <row r="19765" spans="2:14">
      <c r="B19765" s="59" t="s">
        <v>38548</v>
      </c>
      <c r="C19765" s="7" t="s">
        <v>40731</v>
      </c>
      <c r="I19765" s="64"/>
      <c r="J19765" s="65"/>
      <c r="K19765" s="10"/>
      <c r="L19765" s="21">
        <v>1417.3672413793104</v>
      </c>
      <c r="M19765" s="68"/>
      <c r="N19765" s="4"/>
    </row>
    <row r="19766" spans="2:14">
      <c r="B19766" s="59" t="s">
        <v>38549</v>
      </c>
      <c r="C19766" s="7" t="s">
        <v>40732</v>
      </c>
      <c r="I19766" s="64"/>
      <c r="J19766" s="65"/>
      <c r="K19766" s="10"/>
      <c r="L19766" s="21">
        <v>1885.2557471264367</v>
      </c>
      <c r="M19766" s="68"/>
      <c r="N19766" s="4"/>
    </row>
    <row r="19767" spans="2:14">
      <c r="B19767" s="59" t="s">
        <v>38550</v>
      </c>
      <c r="C19767" s="7" t="s">
        <v>40733</v>
      </c>
      <c r="I19767" s="64"/>
      <c r="J19767" s="65"/>
      <c r="K19767" s="10"/>
      <c r="L19767" s="21">
        <v>1390.471264367816</v>
      </c>
      <c r="M19767" s="68"/>
      <c r="N19767" s="4"/>
    </row>
    <row r="19768" spans="2:14">
      <c r="B19768" s="59" t="s">
        <v>38551</v>
      </c>
      <c r="C19768" s="7" t="s">
        <v>40734</v>
      </c>
      <c r="I19768" s="64"/>
      <c r="J19768" s="65"/>
      <c r="K19768" s="10"/>
      <c r="L19768" s="21">
        <v>1549.8172413793104</v>
      </c>
      <c r="M19768" s="68"/>
      <c r="N19768" s="4"/>
    </row>
    <row r="19769" spans="2:14">
      <c r="B19769" s="59" t="s">
        <v>38552</v>
      </c>
      <c r="C19769" s="7" t="s">
        <v>40735</v>
      </c>
      <c r="I19769" s="64"/>
      <c r="J19769" s="65"/>
      <c r="K19769" s="10"/>
      <c r="L19769" s="21">
        <v>1392.5011494252874</v>
      </c>
      <c r="M19769" s="68"/>
      <c r="N19769" s="4"/>
    </row>
    <row r="19770" spans="2:14">
      <c r="B19770" s="59" t="s">
        <v>38553</v>
      </c>
      <c r="C19770" s="7" t="s">
        <v>40736</v>
      </c>
      <c r="I19770" s="64"/>
      <c r="J19770" s="65"/>
      <c r="K19770" s="10"/>
      <c r="L19770" s="21">
        <v>1414.8298850574713</v>
      </c>
      <c r="M19770" s="68"/>
      <c r="N19770" s="4"/>
    </row>
    <row r="19771" spans="2:14">
      <c r="B19771" s="59" t="s">
        <v>33259</v>
      </c>
      <c r="C19771" s="7" t="s">
        <v>33260</v>
      </c>
      <c r="I19771" s="64"/>
      <c r="J19771" s="65"/>
      <c r="K19771" s="10"/>
      <c r="L19771" s="21">
        <v>852.55172413793105</v>
      </c>
      <c r="M19771" s="68"/>
      <c r="N19771" s="4"/>
    </row>
    <row r="19772" spans="2:14">
      <c r="B19772" s="59" t="s">
        <v>33261</v>
      </c>
      <c r="C19772" s="7" t="s">
        <v>33262</v>
      </c>
      <c r="I19772" s="64"/>
      <c r="J19772" s="65"/>
      <c r="K19772" s="10"/>
      <c r="L19772" s="21">
        <v>917.00057471264358</v>
      </c>
      <c r="M19772" s="68"/>
      <c r="N19772" s="4"/>
    </row>
    <row r="19773" spans="2:14">
      <c r="B19773" s="59" t="s">
        <v>33263</v>
      </c>
      <c r="C19773" s="7" t="s">
        <v>33264</v>
      </c>
      <c r="I19773" s="64"/>
      <c r="J19773" s="65"/>
      <c r="K19773" s="10"/>
      <c r="L19773" s="21">
        <v>965.71781609195398</v>
      </c>
      <c r="M19773" s="68"/>
      <c r="N19773" s="4"/>
    </row>
    <row r="19774" spans="2:14">
      <c r="B19774" s="59" t="s">
        <v>33265</v>
      </c>
      <c r="C19774" s="7" t="s">
        <v>33266</v>
      </c>
      <c r="I19774" s="64"/>
      <c r="J19774" s="65"/>
      <c r="K19774" s="10"/>
      <c r="L19774" s="21">
        <v>1103.75</v>
      </c>
      <c r="M19774" s="68"/>
      <c r="N19774" s="4"/>
    </row>
    <row r="19775" spans="2:14">
      <c r="B19775" s="59" t="s">
        <v>33267</v>
      </c>
      <c r="C19775" s="7" t="s">
        <v>33268</v>
      </c>
      <c r="I19775" s="64"/>
      <c r="J19775" s="65"/>
      <c r="K19775" s="10"/>
      <c r="L19775" s="21">
        <v>954.04597701149419</v>
      </c>
      <c r="M19775" s="68"/>
      <c r="N19775" s="4"/>
    </row>
    <row r="19776" spans="2:14">
      <c r="B19776" s="59" t="s">
        <v>33269</v>
      </c>
      <c r="C19776" s="7" t="s">
        <v>33270</v>
      </c>
      <c r="I19776" s="64"/>
      <c r="J19776" s="65"/>
      <c r="K19776" s="10"/>
      <c r="L19776" s="21">
        <v>1026.106896551724</v>
      </c>
      <c r="M19776" s="68"/>
      <c r="N19776" s="4"/>
    </row>
    <row r="19777" spans="2:14">
      <c r="B19777" s="59" t="s">
        <v>33271</v>
      </c>
      <c r="C19777" s="7" t="s">
        <v>33272</v>
      </c>
      <c r="I19777" s="64"/>
      <c r="J19777" s="65"/>
      <c r="K19777" s="10"/>
      <c r="L19777" s="21">
        <v>1081.4212643678161</v>
      </c>
      <c r="M19777" s="68"/>
      <c r="N19777" s="4"/>
    </row>
    <row r="19778" spans="2:14">
      <c r="B19778" s="59" t="s">
        <v>33273</v>
      </c>
      <c r="C19778" s="7" t="s">
        <v>33274</v>
      </c>
      <c r="I19778" s="64"/>
      <c r="J19778" s="65"/>
      <c r="K19778" s="10"/>
      <c r="L19778" s="21">
        <v>1235.6925287356321</v>
      </c>
      <c r="M19778" s="68"/>
      <c r="N19778" s="4"/>
    </row>
    <row r="19779" spans="2:14">
      <c r="B19779" s="59" t="s">
        <v>33275</v>
      </c>
      <c r="C19779" s="7" t="s">
        <v>33276</v>
      </c>
      <c r="I19779" s="64"/>
      <c r="J19779" s="65"/>
      <c r="K19779" s="10"/>
      <c r="L19779" s="21">
        <v>2005.5264367816092</v>
      </c>
      <c r="M19779" s="68"/>
      <c r="N19779" s="4"/>
    </row>
    <row r="19780" spans="2:14">
      <c r="B19780" s="59" t="s">
        <v>33277</v>
      </c>
      <c r="C19780" s="7" t="s">
        <v>33278</v>
      </c>
      <c r="I19780" s="64"/>
      <c r="J19780" s="65"/>
      <c r="K19780" s="10"/>
      <c r="L19780" s="21">
        <v>2567.2971264367816</v>
      </c>
      <c r="M19780" s="68"/>
      <c r="N19780" s="4"/>
    </row>
    <row r="19781" spans="2:14">
      <c r="B19781" s="59" t="s">
        <v>33279</v>
      </c>
      <c r="C19781" s="7" t="s">
        <v>33280</v>
      </c>
      <c r="I19781" s="64"/>
      <c r="J19781" s="65"/>
      <c r="K19781" s="10"/>
      <c r="L19781" s="21">
        <v>1515.8166666666668</v>
      </c>
      <c r="M19781" s="68"/>
      <c r="N19781" s="4"/>
    </row>
    <row r="19782" spans="2:14">
      <c r="B19782" s="59" t="s">
        <v>33281</v>
      </c>
      <c r="C19782" s="7" t="s">
        <v>33282</v>
      </c>
      <c r="I19782" s="64"/>
      <c r="J19782" s="65"/>
      <c r="K19782" s="10"/>
      <c r="L19782" s="21">
        <v>1519.3689655172416</v>
      </c>
      <c r="M19782" s="68"/>
      <c r="N19782" s="4"/>
    </row>
    <row r="19783" spans="2:14">
      <c r="B19783" s="59" t="s">
        <v>33283</v>
      </c>
      <c r="C19783" s="7" t="s">
        <v>33284</v>
      </c>
      <c r="I19783" s="64"/>
      <c r="J19783" s="65"/>
      <c r="K19783" s="10"/>
      <c r="L19783" s="21">
        <v>1706.6258620689655</v>
      </c>
      <c r="M19783" s="68"/>
      <c r="N19783" s="4"/>
    </row>
    <row r="19784" spans="2:14">
      <c r="B19784" s="59" t="s">
        <v>33285</v>
      </c>
      <c r="C19784" s="7" t="s">
        <v>33286</v>
      </c>
      <c r="I19784" s="64"/>
      <c r="J19784" s="65"/>
      <c r="K19784" s="10"/>
      <c r="L19784" s="21">
        <v>1716.7752873563218</v>
      </c>
      <c r="M19784" s="68"/>
      <c r="N19784" s="4"/>
    </row>
    <row r="19785" spans="2:14">
      <c r="B19785" s="59" t="s">
        <v>33287</v>
      </c>
      <c r="C19785" s="7" t="s">
        <v>33288</v>
      </c>
      <c r="I19785" s="64"/>
      <c r="J19785" s="65"/>
      <c r="K19785" s="10"/>
      <c r="L19785" s="21">
        <v>3401.0724137931034</v>
      </c>
      <c r="M19785" s="68"/>
      <c r="N19785" s="4"/>
    </row>
    <row r="19786" spans="2:14">
      <c r="B19786" s="59" t="s">
        <v>33289</v>
      </c>
      <c r="C19786" s="7" t="s">
        <v>33290</v>
      </c>
      <c r="I19786" s="64"/>
      <c r="J19786" s="65"/>
      <c r="K19786" s="10"/>
      <c r="L19786" s="21">
        <v>3712.1522988505749</v>
      </c>
      <c r="M19786" s="68"/>
      <c r="N19786" s="4"/>
    </row>
    <row r="19787" spans="2:14">
      <c r="B19787" s="59" t="s">
        <v>33291</v>
      </c>
      <c r="C19787" s="7" t="s">
        <v>33292</v>
      </c>
      <c r="I19787" s="64"/>
      <c r="J19787" s="65"/>
      <c r="K19787" s="10"/>
      <c r="L19787" s="21">
        <v>940.85172413793111</v>
      </c>
      <c r="M19787" s="68"/>
      <c r="N19787" s="4"/>
    </row>
    <row r="19788" spans="2:14">
      <c r="B19788" s="59" t="s">
        <v>33293</v>
      </c>
      <c r="C19788" s="7" t="s">
        <v>33294</v>
      </c>
      <c r="I19788" s="64"/>
      <c r="J19788" s="65"/>
      <c r="K19788" s="10"/>
      <c r="L19788" s="21">
        <v>1153.9896551724139</v>
      </c>
      <c r="M19788" s="68"/>
      <c r="N19788" s="4"/>
    </row>
    <row r="19789" spans="2:14">
      <c r="B19789" s="59" t="s">
        <v>33295</v>
      </c>
      <c r="C19789" s="7" t="s">
        <v>33296</v>
      </c>
      <c r="I19789" s="64"/>
      <c r="J19789" s="65"/>
      <c r="K19789" s="10"/>
      <c r="L19789" s="21">
        <v>1617.8183908045976</v>
      </c>
      <c r="M19789" s="68"/>
      <c r="N19789" s="4"/>
    </row>
    <row r="19790" spans="2:14">
      <c r="B19790" s="59" t="s">
        <v>33297</v>
      </c>
      <c r="C19790" s="7" t="s">
        <v>33298</v>
      </c>
      <c r="I19790" s="64"/>
      <c r="J19790" s="65"/>
      <c r="K19790" s="10"/>
      <c r="L19790" s="21">
        <v>1946.6597701149426</v>
      </c>
      <c r="M19790" s="68"/>
      <c r="N19790" s="4"/>
    </row>
    <row r="19791" spans="2:14">
      <c r="B19791" s="59" t="s">
        <v>33299</v>
      </c>
      <c r="C19791" s="7" t="s">
        <v>33300</v>
      </c>
      <c r="I19791" s="64"/>
      <c r="J19791" s="65"/>
      <c r="K19791" s="10"/>
      <c r="L19791" s="21">
        <v>2652.0448275862068</v>
      </c>
      <c r="M19791" s="68"/>
      <c r="N19791" s="4"/>
    </row>
    <row r="19792" spans="2:14">
      <c r="B19792" s="59" t="s">
        <v>33301</v>
      </c>
      <c r="C19792" s="7" t="s">
        <v>33302</v>
      </c>
      <c r="I19792" s="64"/>
      <c r="J19792" s="65"/>
      <c r="K19792" s="10"/>
      <c r="L19792" s="21">
        <v>3225.4873563218389</v>
      </c>
      <c r="M19792" s="68"/>
      <c r="N19792" s="4"/>
    </row>
    <row r="19793" spans="2:14">
      <c r="B19793" s="59" t="s">
        <v>33303</v>
      </c>
      <c r="C19793" s="7" t="s">
        <v>33304</v>
      </c>
      <c r="I19793" s="64"/>
      <c r="J19793" s="65"/>
      <c r="K19793" s="10"/>
      <c r="L19793" s="21">
        <v>2965.1545977011492</v>
      </c>
      <c r="M19793" s="68"/>
      <c r="N19793" s="4"/>
    </row>
    <row r="19794" spans="2:14">
      <c r="B19794" s="59" t="s">
        <v>33305</v>
      </c>
      <c r="C19794" s="7" t="s">
        <v>33306</v>
      </c>
      <c r="I19794" s="64"/>
      <c r="J19794" s="65"/>
      <c r="K19794" s="10"/>
      <c r="L19794" s="21">
        <v>3301.6080459770114</v>
      </c>
      <c r="M19794" s="68"/>
      <c r="N19794" s="4"/>
    </row>
    <row r="19795" spans="2:14">
      <c r="B19795" s="59" t="s">
        <v>33307</v>
      </c>
      <c r="C19795" s="7" t="s">
        <v>33308</v>
      </c>
      <c r="I19795" s="64"/>
      <c r="J19795" s="65"/>
      <c r="K19795" s="10"/>
      <c r="L19795" s="21">
        <v>3645.1660919540232</v>
      </c>
      <c r="M19795" s="68"/>
      <c r="N19795" s="4"/>
    </row>
    <row r="19796" spans="2:14">
      <c r="B19796" s="59" t="s">
        <v>33309</v>
      </c>
      <c r="C19796" s="7" t="s">
        <v>33310</v>
      </c>
      <c r="I19796" s="64"/>
      <c r="J19796" s="65"/>
      <c r="K19796" s="10"/>
      <c r="L19796" s="21">
        <v>3979.0821839080459</v>
      </c>
      <c r="M19796" s="68"/>
      <c r="N19796" s="4"/>
    </row>
    <row r="19797" spans="2:14">
      <c r="B19797" s="59" t="s">
        <v>33311</v>
      </c>
      <c r="C19797" s="7" t="s">
        <v>33312</v>
      </c>
      <c r="I19797" s="64"/>
      <c r="J19797" s="65"/>
      <c r="K19797" s="10"/>
      <c r="L19797" s="21">
        <v>1052.4954022988506</v>
      </c>
      <c r="M19797" s="68"/>
      <c r="N19797" s="4"/>
    </row>
    <row r="19798" spans="2:14">
      <c r="B19798" s="59" t="s">
        <v>33313</v>
      </c>
      <c r="C19798" s="7" t="s">
        <v>33314</v>
      </c>
      <c r="I19798" s="64"/>
      <c r="J19798" s="65"/>
      <c r="K19798" s="10"/>
      <c r="L19798" s="21">
        <v>1291.5143678160921</v>
      </c>
      <c r="M19798" s="68"/>
      <c r="N19798" s="4"/>
    </row>
    <row r="19799" spans="2:14">
      <c r="B19799" s="59" t="s">
        <v>33315</v>
      </c>
      <c r="C19799" s="7" t="s">
        <v>33316</v>
      </c>
      <c r="I19799" s="64"/>
      <c r="J19799" s="65"/>
      <c r="K19799" s="10"/>
      <c r="L19799" s="21">
        <v>1819.2844827586207</v>
      </c>
      <c r="M19799" s="68"/>
      <c r="N19799" s="4"/>
    </row>
    <row r="19800" spans="2:14">
      <c r="B19800" s="59" t="s">
        <v>33317</v>
      </c>
      <c r="C19800" s="7" t="s">
        <v>33318</v>
      </c>
      <c r="I19800" s="64"/>
      <c r="J19800" s="65"/>
      <c r="K19800" s="10"/>
      <c r="L19800" s="21">
        <v>2190.753448275862</v>
      </c>
      <c r="M19800" s="68"/>
      <c r="N19800" s="4"/>
    </row>
    <row r="19801" spans="2:14">
      <c r="B19801" s="59" t="s">
        <v>33319</v>
      </c>
      <c r="C19801" s="7" t="s">
        <v>33320</v>
      </c>
      <c r="I19801" s="64"/>
      <c r="J19801" s="65"/>
      <c r="K19801" s="10"/>
      <c r="L19801" s="21">
        <v>2970.2293103448274</v>
      </c>
      <c r="M19801" s="68"/>
      <c r="N19801" s="4"/>
    </row>
    <row r="19802" spans="2:14">
      <c r="B19802" s="59" t="s">
        <v>33321</v>
      </c>
      <c r="C19802" s="7" t="s">
        <v>33322</v>
      </c>
      <c r="I19802" s="64"/>
      <c r="J19802" s="65"/>
      <c r="K19802" s="10"/>
      <c r="L19802" s="21">
        <v>3612.1804597701152</v>
      </c>
      <c r="M19802" s="68"/>
      <c r="N19802" s="4"/>
    </row>
    <row r="19803" spans="2:14">
      <c r="B19803" s="59" t="s">
        <v>33323</v>
      </c>
      <c r="C19803" s="7" t="s">
        <v>33324</v>
      </c>
      <c r="I19803" s="64"/>
      <c r="J19803" s="65"/>
      <c r="K19803" s="10"/>
      <c r="L19803" s="21">
        <v>3320.8919540229886</v>
      </c>
      <c r="M19803" s="68"/>
      <c r="N19803" s="4"/>
    </row>
    <row r="19804" spans="2:14">
      <c r="B19804" s="59" t="s">
        <v>33325</v>
      </c>
      <c r="C19804" s="7" t="s">
        <v>33326</v>
      </c>
      <c r="I19804" s="64"/>
      <c r="J19804" s="65"/>
      <c r="K19804" s="10"/>
      <c r="L19804" s="21">
        <v>3698.4505747126436</v>
      </c>
      <c r="M19804" s="68"/>
      <c r="N19804" s="4"/>
    </row>
    <row r="19805" spans="2:14">
      <c r="B19805" s="59" t="s">
        <v>33327</v>
      </c>
      <c r="C19805" s="7" t="s">
        <v>33328</v>
      </c>
      <c r="I19805" s="64"/>
      <c r="J19805" s="65"/>
      <c r="K19805" s="10"/>
      <c r="L19805" s="21">
        <v>1019.0022988505748</v>
      </c>
      <c r="M19805" s="68"/>
      <c r="N19805" s="4"/>
    </row>
    <row r="19806" spans="2:14">
      <c r="B19806" s="59" t="s">
        <v>33329</v>
      </c>
      <c r="C19806" s="7" t="s">
        <v>33330</v>
      </c>
      <c r="I19806" s="64"/>
      <c r="J19806" s="65"/>
      <c r="K19806" s="10"/>
      <c r="L19806" s="21">
        <v>3722.3017241379312</v>
      </c>
      <c r="M19806" s="68"/>
      <c r="N19806" s="4"/>
    </row>
    <row r="19807" spans="2:14">
      <c r="B19807" s="59" t="s">
        <v>33331</v>
      </c>
      <c r="C19807" s="7" t="s">
        <v>33332</v>
      </c>
      <c r="I19807" s="64"/>
      <c r="J19807" s="65"/>
      <c r="K19807" s="10"/>
      <c r="L19807" s="21">
        <v>890.10459770114937</v>
      </c>
      <c r="M19807" s="68"/>
      <c r="N19807" s="4"/>
    </row>
    <row r="19808" spans="2:14">
      <c r="B19808" s="59" t="s">
        <v>33333</v>
      </c>
      <c r="C19808" s="7" t="s">
        <v>33334</v>
      </c>
      <c r="I19808" s="64"/>
      <c r="J19808" s="65"/>
      <c r="K19808" s="10"/>
      <c r="L19808" s="21">
        <v>3450.8045977011493</v>
      </c>
      <c r="M19808" s="68"/>
      <c r="N19808" s="4"/>
    </row>
    <row r="19809" spans="2:14">
      <c r="B19809" s="59" t="s">
        <v>33335</v>
      </c>
      <c r="C19809" s="7" t="s">
        <v>33336</v>
      </c>
      <c r="I19809" s="64"/>
      <c r="J19809" s="65"/>
      <c r="K19809" s="10"/>
      <c r="L19809" s="21">
        <v>6247.9862068965513</v>
      </c>
      <c r="M19809" s="68"/>
      <c r="N19809" s="4"/>
    </row>
    <row r="19810" spans="2:14">
      <c r="B19810" s="59" t="s">
        <v>33337</v>
      </c>
      <c r="C19810" s="7" t="s">
        <v>33338</v>
      </c>
      <c r="I19810" s="64"/>
      <c r="J19810" s="65"/>
      <c r="K19810" s="10"/>
      <c r="L19810" s="21">
        <v>6791.4879310344832</v>
      </c>
      <c r="M19810" s="68"/>
      <c r="N19810" s="4"/>
    </row>
    <row r="19811" spans="2:14">
      <c r="B19811" s="59" t="s">
        <v>33339</v>
      </c>
      <c r="C19811" s="7" t="s">
        <v>33340</v>
      </c>
      <c r="I19811" s="64"/>
      <c r="J19811" s="65"/>
      <c r="K19811" s="10"/>
      <c r="L19811" s="21">
        <v>2637.3281609195401</v>
      </c>
      <c r="M19811" s="68"/>
      <c r="N19811" s="4"/>
    </row>
    <row r="19812" spans="2:14">
      <c r="B19812" s="59" t="s">
        <v>33341</v>
      </c>
      <c r="C19812" s="7" t="s">
        <v>33342</v>
      </c>
      <c r="I19812" s="64"/>
      <c r="J19812" s="65"/>
      <c r="K19812" s="10"/>
      <c r="L19812" s="21">
        <v>5337.0752873563224</v>
      </c>
      <c r="M19812" s="68"/>
      <c r="N19812" s="4"/>
    </row>
    <row r="19813" spans="2:14">
      <c r="B19813" s="59" t="s">
        <v>33343</v>
      </c>
      <c r="C19813" s="7" t="s">
        <v>33344</v>
      </c>
      <c r="I19813" s="64"/>
      <c r="J19813" s="65"/>
      <c r="K19813" s="10"/>
      <c r="L19813" s="21">
        <v>6044.4902298850575</v>
      </c>
      <c r="M19813" s="68"/>
      <c r="N19813" s="4"/>
    </row>
    <row r="19814" spans="2:14">
      <c r="B19814" s="59" t="s">
        <v>33345</v>
      </c>
      <c r="C19814" s="7" t="s">
        <v>33346</v>
      </c>
      <c r="I19814" s="64"/>
      <c r="J19814" s="65"/>
      <c r="K19814" s="10"/>
      <c r="L19814" s="21">
        <v>2974.28908045977</v>
      </c>
      <c r="M19814" s="68"/>
      <c r="N19814" s="4"/>
    </row>
    <row r="19815" spans="2:14">
      <c r="B19815" s="59" t="s">
        <v>33347</v>
      </c>
      <c r="C19815" s="7" t="s">
        <v>33348</v>
      </c>
      <c r="I19815" s="64"/>
      <c r="J19815" s="65"/>
      <c r="K19815" s="10"/>
      <c r="L19815" s="21">
        <v>5098.563793103448</v>
      </c>
      <c r="M19815" s="68"/>
      <c r="N19815" s="4"/>
    </row>
    <row r="19816" spans="2:14">
      <c r="B19816" s="59" t="s">
        <v>33349</v>
      </c>
      <c r="C19816" s="7" t="s">
        <v>33350</v>
      </c>
      <c r="I19816" s="64"/>
      <c r="J19816" s="65"/>
      <c r="K19816" s="10"/>
      <c r="L19816" s="21">
        <v>6044.4902298850575</v>
      </c>
      <c r="M19816" s="68"/>
      <c r="N19816" s="4"/>
    </row>
    <row r="19817" spans="2:14">
      <c r="B19817" s="59" t="s">
        <v>33351</v>
      </c>
      <c r="C19817" s="7" t="s">
        <v>33352</v>
      </c>
      <c r="I19817" s="64"/>
      <c r="J19817" s="65"/>
      <c r="K19817" s="10"/>
      <c r="L19817" s="21">
        <v>6723.4867816091955</v>
      </c>
      <c r="M19817" s="68"/>
      <c r="N19817" s="4"/>
    </row>
    <row r="19818" spans="2:14">
      <c r="B19818" s="59" t="s">
        <v>33353</v>
      </c>
      <c r="C19818" s="7" t="s">
        <v>33354</v>
      </c>
      <c r="I19818" s="64"/>
      <c r="J19818" s="65"/>
      <c r="K19818" s="10"/>
      <c r="L19818" s="21">
        <v>5405.0764367816091</v>
      </c>
      <c r="M19818" s="68"/>
      <c r="N19818" s="4"/>
    </row>
    <row r="19819" spans="2:14">
      <c r="B19819" s="59" t="s">
        <v>33355</v>
      </c>
      <c r="C19819" s="7" t="s">
        <v>33356</v>
      </c>
      <c r="I19819" s="64"/>
      <c r="J19819" s="65"/>
      <c r="K19819" s="10"/>
      <c r="L19819" s="21">
        <v>5708.0367816091957</v>
      </c>
      <c r="M19819" s="68"/>
      <c r="N19819" s="4"/>
    </row>
    <row r="19820" spans="2:14">
      <c r="B19820" s="59" t="s">
        <v>33357</v>
      </c>
      <c r="C19820" s="7" t="s">
        <v>33358</v>
      </c>
      <c r="I19820" s="64"/>
      <c r="J19820" s="65"/>
      <c r="K19820" s="10"/>
      <c r="L19820" s="21">
        <v>6723.4867816091955</v>
      </c>
      <c r="M19820" s="68"/>
      <c r="N19820" s="4"/>
    </row>
    <row r="19821" spans="2:14">
      <c r="B19821" s="59" t="s">
        <v>33359</v>
      </c>
      <c r="C19821" s="7" t="s">
        <v>33360</v>
      </c>
      <c r="I19821" s="64"/>
      <c r="J19821" s="65"/>
      <c r="K19821" s="10"/>
      <c r="L19821" s="21">
        <v>6111.9839080459778</v>
      </c>
      <c r="M19821" s="68"/>
      <c r="N19821" s="4"/>
    </row>
    <row r="19822" spans="2:14">
      <c r="B19822" s="59" t="s">
        <v>33361</v>
      </c>
      <c r="C19822" s="7" t="s">
        <v>33362</v>
      </c>
      <c r="I19822" s="64"/>
      <c r="J19822" s="65"/>
      <c r="K19822" s="10"/>
      <c r="L19822" s="21">
        <v>6873.1908045977016</v>
      </c>
      <c r="M19822" s="68"/>
      <c r="N19822" s="4"/>
    </row>
    <row r="19823" spans="2:14">
      <c r="B19823" s="59" t="s">
        <v>33363</v>
      </c>
      <c r="C19823" s="7" t="s">
        <v>33364</v>
      </c>
      <c r="I19823" s="64"/>
      <c r="J19823" s="65"/>
      <c r="K19823" s="10"/>
      <c r="L19823" s="21">
        <v>7538.4856321839079</v>
      </c>
      <c r="M19823" s="68"/>
      <c r="N19823" s="4"/>
    </row>
    <row r="19824" spans="2:14">
      <c r="B19824" s="59" t="s">
        <v>33365</v>
      </c>
      <c r="C19824" s="7" t="s">
        <v>33366</v>
      </c>
      <c r="I19824" s="64"/>
      <c r="J19824" s="65"/>
      <c r="K19824" s="10"/>
      <c r="L19824" s="21">
        <v>2954.4977011494252</v>
      </c>
      <c r="M19824" s="68"/>
      <c r="N19824" s="4"/>
    </row>
    <row r="19825" spans="2:14">
      <c r="B19825" s="59" t="s">
        <v>33367</v>
      </c>
      <c r="C19825" s="7" t="s">
        <v>33368</v>
      </c>
      <c r="I19825" s="64"/>
      <c r="J19825" s="65"/>
      <c r="K19825" s="10"/>
      <c r="L19825" s="21">
        <v>6087.6252873563226</v>
      </c>
      <c r="M19825" s="68"/>
      <c r="N19825" s="4"/>
    </row>
    <row r="19826" spans="2:14">
      <c r="B19826" s="59" t="s">
        <v>33369</v>
      </c>
      <c r="C19826" s="7" t="s">
        <v>33370</v>
      </c>
      <c r="I19826" s="64"/>
      <c r="J19826" s="65"/>
      <c r="K19826" s="10"/>
      <c r="L19826" s="21">
        <v>6534.707471264368</v>
      </c>
      <c r="M19826" s="68"/>
      <c r="N19826" s="4"/>
    </row>
    <row r="19827" spans="2:14">
      <c r="B19827" s="59" t="s">
        <v>33371</v>
      </c>
      <c r="C19827" s="7" t="s">
        <v>33372</v>
      </c>
      <c r="I19827" s="64"/>
      <c r="J19827" s="65"/>
      <c r="K19827" s="10"/>
      <c r="L19827" s="21">
        <v>3399.042528735632</v>
      </c>
      <c r="M19827" s="68"/>
      <c r="N19827" s="4"/>
    </row>
    <row r="19828" spans="2:14">
      <c r="B19828" s="59" t="s">
        <v>33373</v>
      </c>
      <c r="C19828" s="7" t="s">
        <v>33374</v>
      </c>
      <c r="I19828" s="64"/>
      <c r="J19828" s="65"/>
      <c r="K19828" s="10"/>
      <c r="L19828" s="21">
        <v>5710.5741379310339</v>
      </c>
      <c r="M19828" s="68"/>
      <c r="N19828" s="4"/>
    </row>
    <row r="19829" spans="2:14">
      <c r="B19829" s="59" t="s">
        <v>33375</v>
      </c>
      <c r="C19829" s="7" t="s">
        <v>33376</v>
      </c>
      <c r="I19829" s="64"/>
      <c r="J19829" s="65"/>
      <c r="K19829" s="10"/>
      <c r="L19829" s="21">
        <v>6534.707471264368</v>
      </c>
      <c r="M19829" s="68"/>
      <c r="N19829" s="4"/>
    </row>
    <row r="19830" spans="2:14">
      <c r="B19830" s="59" t="s">
        <v>33377</v>
      </c>
      <c r="C19830" s="7" t="s">
        <v>33378</v>
      </c>
      <c r="I19830" s="64"/>
      <c r="J19830" s="65"/>
      <c r="K19830" s="10"/>
      <c r="L19830" s="21">
        <v>7463.8873563218394</v>
      </c>
      <c r="M19830" s="68"/>
      <c r="N19830" s="4"/>
    </row>
    <row r="19831" spans="2:14">
      <c r="B19831" s="59" t="s">
        <v>33379</v>
      </c>
      <c r="C19831" s="7" t="s">
        <v>33380</v>
      </c>
      <c r="I19831" s="64"/>
      <c r="J19831" s="65"/>
      <c r="K19831" s="10"/>
      <c r="L19831" s="21">
        <v>6154.6114942528729</v>
      </c>
      <c r="M19831" s="68"/>
      <c r="N19831" s="4"/>
    </row>
    <row r="19832" spans="2:14">
      <c r="B19832" s="59" t="s">
        <v>33381</v>
      </c>
      <c r="C19832" s="7" t="s">
        <v>33382</v>
      </c>
      <c r="I19832" s="64"/>
      <c r="J19832" s="65"/>
      <c r="K19832" s="10"/>
      <c r="L19832" s="21">
        <v>6108.4316091954024</v>
      </c>
      <c r="M19832" s="68"/>
      <c r="N19832" s="4"/>
    </row>
    <row r="19833" spans="2:14">
      <c r="B19833" s="59" t="s">
        <v>33383</v>
      </c>
      <c r="C19833" s="7" t="s">
        <v>33384</v>
      </c>
      <c r="I19833" s="64"/>
      <c r="J19833" s="65"/>
      <c r="K19833" s="10"/>
      <c r="L19833" s="21">
        <v>7463.8873563218394</v>
      </c>
      <c r="M19833" s="68"/>
      <c r="N19833" s="4"/>
    </row>
    <row r="19834" spans="2:14">
      <c r="B19834" s="59" t="s">
        <v>33385</v>
      </c>
      <c r="C19834" s="7" t="s">
        <v>33386</v>
      </c>
      <c r="I19834" s="64"/>
      <c r="J19834" s="65"/>
      <c r="K19834" s="10"/>
      <c r="L19834" s="21">
        <v>6602.2011494252874</v>
      </c>
      <c r="M19834" s="68"/>
      <c r="N19834" s="4"/>
    </row>
    <row r="19835" spans="2:14">
      <c r="B19835" s="59" t="s">
        <v>33387</v>
      </c>
      <c r="C19835" s="7" t="s">
        <v>33388</v>
      </c>
      <c r="I19835" s="64"/>
      <c r="J19835" s="65"/>
      <c r="K19835" s="10"/>
      <c r="L19835" s="21">
        <v>5643.0804597701153</v>
      </c>
      <c r="M19835" s="68"/>
      <c r="N19835" s="4"/>
    </row>
    <row r="19836" spans="2:14">
      <c r="B19836" s="59" t="s">
        <v>33389</v>
      </c>
      <c r="C19836" s="7" t="s">
        <v>33390</v>
      </c>
      <c r="I19836" s="64"/>
      <c r="J19836" s="65"/>
      <c r="K19836" s="10"/>
      <c r="L19836" s="21">
        <v>6040.4304597701148</v>
      </c>
      <c r="M19836" s="68"/>
      <c r="N19836" s="4"/>
    </row>
    <row r="19837" spans="2:14">
      <c r="B19837" s="59" t="s">
        <v>33391</v>
      </c>
      <c r="C19837" s="7" t="s">
        <v>33392</v>
      </c>
      <c r="I19837" s="64"/>
      <c r="J19837" s="65"/>
      <c r="K19837" s="10"/>
      <c r="L19837" s="21">
        <v>6971.1327586206899</v>
      </c>
      <c r="M19837" s="68"/>
      <c r="N19837" s="4"/>
    </row>
    <row r="19838" spans="2:14">
      <c r="B19838" s="59" t="s">
        <v>33393</v>
      </c>
      <c r="C19838" s="7" t="s">
        <v>33394</v>
      </c>
      <c r="I19838" s="64"/>
      <c r="J19838" s="65"/>
      <c r="K19838" s="10"/>
      <c r="L19838" s="21">
        <v>6040.4304597701148</v>
      </c>
      <c r="M19838" s="68"/>
      <c r="N19838" s="4"/>
    </row>
    <row r="19839" spans="2:14">
      <c r="B19839" s="59" t="s">
        <v>33395</v>
      </c>
      <c r="C19839" s="7" t="s">
        <v>33396</v>
      </c>
      <c r="I19839" s="64"/>
      <c r="J19839" s="65"/>
      <c r="K19839" s="10"/>
      <c r="L19839" s="21">
        <v>6804.1747126436776</v>
      </c>
      <c r="M19839" s="68"/>
      <c r="N19839" s="4"/>
    </row>
    <row r="19840" spans="2:14">
      <c r="B19840" s="59" t="s">
        <v>33397</v>
      </c>
      <c r="C19840" s="7" t="s">
        <v>33398</v>
      </c>
      <c r="I19840" s="64"/>
      <c r="J19840" s="65"/>
      <c r="K19840" s="10"/>
      <c r="L19840" s="21">
        <v>6804.1747126436776</v>
      </c>
      <c r="M19840" s="68"/>
      <c r="N19840" s="4"/>
    </row>
    <row r="19841" spans="2:14">
      <c r="B19841" s="59" t="s">
        <v>33399</v>
      </c>
      <c r="C19841" s="7" t="s">
        <v>33400</v>
      </c>
      <c r="I19841" s="64"/>
      <c r="J19841" s="65"/>
      <c r="K19841" s="10"/>
      <c r="L19841" s="21">
        <v>5031.0701149425286</v>
      </c>
      <c r="M19841" s="68"/>
      <c r="N19841" s="4"/>
    </row>
    <row r="19842" spans="2:14">
      <c r="B19842" s="59" t="s">
        <v>33401</v>
      </c>
      <c r="C19842" s="7" t="s">
        <v>33402</v>
      </c>
      <c r="I19842" s="64"/>
      <c r="J19842" s="65"/>
      <c r="K19842" s="10"/>
      <c r="L19842" s="21">
        <v>5640.5431034482763</v>
      </c>
      <c r="M19842" s="68"/>
      <c r="N19842" s="4"/>
    </row>
    <row r="19843" spans="2:14">
      <c r="B19843" s="59" t="s">
        <v>33403</v>
      </c>
      <c r="C19843" s="7" t="s">
        <v>33404</v>
      </c>
      <c r="I19843" s="64"/>
      <c r="J19843" s="65"/>
      <c r="K19843" s="10"/>
      <c r="L19843" s="21">
        <v>6583.9321839080458</v>
      </c>
      <c r="M19843" s="68"/>
      <c r="N19843" s="4"/>
    </row>
    <row r="19844" spans="2:14">
      <c r="B19844" s="59" t="s">
        <v>33405</v>
      </c>
      <c r="C19844" s="7" t="s">
        <v>33406</v>
      </c>
      <c r="I19844" s="64"/>
      <c r="J19844" s="65"/>
      <c r="K19844" s="10"/>
      <c r="L19844" s="21">
        <v>5640.5431034482763</v>
      </c>
      <c r="M19844" s="68"/>
      <c r="N19844" s="4"/>
    </row>
    <row r="19845" spans="2:14">
      <c r="B19845" s="59" t="s">
        <v>33407</v>
      </c>
      <c r="C19845" s="7" t="s">
        <v>33408</v>
      </c>
      <c r="I19845" s="64"/>
      <c r="J19845" s="65"/>
      <c r="K19845" s="10"/>
      <c r="L19845" s="21">
        <v>6185.5672413793109</v>
      </c>
      <c r="M19845" s="68"/>
      <c r="N19845" s="4"/>
    </row>
    <row r="19846" spans="2:14">
      <c r="B19846" s="59" t="s">
        <v>33409</v>
      </c>
      <c r="C19846" s="7" t="s">
        <v>33410</v>
      </c>
      <c r="I19846" s="64"/>
      <c r="J19846" s="65"/>
      <c r="K19846" s="10"/>
      <c r="L19846" s="21">
        <v>6185.5672413793109</v>
      </c>
      <c r="M19846" s="68"/>
      <c r="N19846" s="4"/>
    </row>
    <row r="19847" spans="2:14">
      <c r="B19847" s="59" t="s">
        <v>33411</v>
      </c>
      <c r="C19847" s="7" t="s">
        <v>33412</v>
      </c>
      <c r="I19847" s="64"/>
      <c r="J19847" s="65"/>
      <c r="K19847" s="10"/>
      <c r="L19847" s="21">
        <v>2490.1614942528736</v>
      </c>
      <c r="M19847" s="68"/>
      <c r="N19847" s="4"/>
    </row>
    <row r="19848" spans="2:14">
      <c r="B19848" s="59" t="s">
        <v>33413</v>
      </c>
      <c r="C19848" s="7" t="s">
        <v>33414</v>
      </c>
      <c r="I19848" s="64"/>
      <c r="J19848" s="65"/>
      <c r="K19848" s="10"/>
      <c r="L19848" s="21">
        <v>2179.0816091954021</v>
      </c>
      <c r="M19848" s="68"/>
      <c r="N19848" s="4"/>
    </row>
    <row r="19849" spans="2:14">
      <c r="B19849" s="59" t="s">
        <v>33415</v>
      </c>
      <c r="C19849" s="7" t="s">
        <v>33416</v>
      </c>
      <c r="I19849" s="64"/>
      <c r="J19849" s="65"/>
      <c r="K19849" s="10"/>
      <c r="L19849" s="21">
        <v>2982.408620689655</v>
      </c>
      <c r="M19849" s="68"/>
      <c r="N19849" s="4"/>
    </row>
    <row r="19850" spans="2:14">
      <c r="B19850" s="59" t="s">
        <v>33417</v>
      </c>
      <c r="C19850" s="7" t="s">
        <v>33418</v>
      </c>
      <c r="I19850" s="64"/>
      <c r="J19850" s="65"/>
      <c r="K19850" s="10"/>
      <c r="L19850" s="21">
        <v>2934.1988505747127</v>
      </c>
      <c r="M19850" s="68"/>
      <c r="N19850" s="4"/>
    </row>
    <row r="19851" spans="2:14">
      <c r="B19851" s="59" t="s">
        <v>33419</v>
      </c>
      <c r="C19851" s="7" t="s">
        <v>33420</v>
      </c>
      <c r="I19851" s="64"/>
      <c r="J19851" s="65"/>
      <c r="K19851" s="10"/>
      <c r="L19851" s="21">
        <v>5488.3017241379312</v>
      </c>
      <c r="M19851" s="68"/>
      <c r="N19851" s="4"/>
    </row>
    <row r="19852" spans="2:14">
      <c r="B19852" s="59" t="s">
        <v>33421</v>
      </c>
      <c r="C19852" s="7" t="s">
        <v>33422</v>
      </c>
      <c r="I19852" s="64"/>
      <c r="J19852" s="65"/>
      <c r="K19852" s="10"/>
      <c r="L19852" s="21">
        <v>1657.9086206896552</v>
      </c>
      <c r="M19852" s="68"/>
      <c r="N19852" s="4"/>
    </row>
    <row r="19853" spans="2:14">
      <c r="B19853" s="59" t="s">
        <v>33423</v>
      </c>
      <c r="C19853" s="7" t="s">
        <v>33424</v>
      </c>
      <c r="I19853" s="64"/>
      <c r="J19853" s="65"/>
      <c r="K19853" s="10"/>
      <c r="L19853" s="21">
        <v>1725.4022988505747</v>
      </c>
      <c r="M19853" s="68"/>
      <c r="N19853" s="4"/>
    </row>
    <row r="19854" spans="2:14">
      <c r="B19854" s="59" t="s">
        <v>33425</v>
      </c>
      <c r="C19854" s="7" t="s">
        <v>33426</v>
      </c>
      <c r="I19854" s="64"/>
      <c r="J19854" s="65"/>
      <c r="K19854" s="10"/>
      <c r="L19854" s="21">
        <v>1674.6551724137933</v>
      </c>
      <c r="M19854" s="68"/>
      <c r="N19854" s="4"/>
    </row>
    <row r="19855" spans="2:14">
      <c r="B19855" s="59" t="s">
        <v>33427</v>
      </c>
      <c r="C19855" s="7" t="s">
        <v>33428</v>
      </c>
      <c r="I19855" s="64"/>
      <c r="J19855" s="65"/>
      <c r="K19855" s="10"/>
      <c r="L19855" s="21">
        <v>1735.5517241379312</v>
      </c>
      <c r="M19855" s="68"/>
      <c r="N19855" s="4"/>
    </row>
    <row r="19856" spans="2:14">
      <c r="B19856" s="59" t="s">
        <v>33429</v>
      </c>
      <c r="C19856" s="7" t="s">
        <v>33430</v>
      </c>
      <c r="I19856" s="64"/>
      <c r="J19856" s="65"/>
      <c r="K19856" s="10"/>
      <c r="L19856" s="21">
        <v>2025.825287356322</v>
      </c>
      <c r="M19856" s="68"/>
      <c r="N19856" s="4"/>
    </row>
    <row r="19857" spans="2:14">
      <c r="B19857" s="59" t="s">
        <v>33431</v>
      </c>
      <c r="C19857" s="7" t="s">
        <v>33432</v>
      </c>
      <c r="I19857" s="64"/>
      <c r="J19857" s="65"/>
      <c r="K19857" s="10"/>
      <c r="L19857" s="21">
        <v>1831.9712643678163</v>
      </c>
      <c r="M19857" s="68"/>
      <c r="N19857" s="4"/>
    </row>
    <row r="19858" spans="2:14">
      <c r="B19858" s="59" t="s">
        <v>33433</v>
      </c>
      <c r="C19858" s="7" t="s">
        <v>33434</v>
      </c>
      <c r="I19858" s="64"/>
      <c r="J19858" s="65"/>
      <c r="K19858" s="10"/>
      <c r="L19858" s="21">
        <v>2045.6166666666668</v>
      </c>
      <c r="M19858" s="68"/>
      <c r="N19858" s="4"/>
    </row>
    <row r="19859" spans="2:14">
      <c r="B19859" s="59" t="s">
        <v>33435</v>
      </c>
      <c r="C19859" s="7" t="s">
        <v>33436</v>
      </c>
      <c r="I19859" s="64"/>
      <c r="J19859" s="65"/>
      <c r="K19859" s="10"/>
      <c r="L19859" s="21">
        <v>1840.5982758620689</v>
      </c>
      <c r="M19859" s="68"/>
      <c r="N19859" s="4"/>
    </row>
    <row r="19860" spans="2:14">
      <c r="B19860" s="59" t="s">
        <v>33437</v>
      </c>
      <c r="C19860" s="7" t="s">
        <v>33438</v>
      </c>
      <c r="I19860" s="64"/>
      <c r="J19860" s="65"/>
      <c r="K19860" s="10"/>
      <c r="L19860" s="21">
        <v>882.49252873563216</v>
      </c>
      <c r="M19860" s="68"/>
      <c r="N19860" s="4"/>
    </row>
    <row r="19861" spans="2:14">
      <c r="B19861" s="59" t="s">
        <v>33439</v>
      </c>
      <c r="C19861" s="7" t="s">
        <v>33440</v>
      </c>
      <c r="I19861" s="64"/>
      <c r="J19861" s="65"/>
      <c r="K19861" s="10"/>
      <c r="L19861" s="21">
        <v>899.23908045977009</v>
      </c>
      <c r="M19861" s="68"/>
      <c r="N19861" s="4"/>
    </row>
    <row r="19862" spans="2:14">
      <c r="B19862" s="59" t="s">
        <v>33441</v>
      </c>
      <c r="C19862" s="7" t="s">
        <v>33442</v>
      </c>
      <c r="I19862" s="64"/>
      <c r="J19862" s="65"/>
      <c r="K19862" s="10"/>
      <c r="L19862" s="21">
        <v>925.62758620689658</v>
      </c>
      <c r="M19862" s="68"/>
      <c r="N19862" s="4"/>
    </row>
    <row r="19863" spans="2:14">
      <c r="B19863" s="59" t="s">
        <v>33443</v>
      </c>
      <c r="C19863" s="7" t="s">
        <v>33444</v>
      </c>
      <c r="I19863" s="64"/>
      <c r="J19863" s="65"/>
      <c r="K19863" s="10"/>
      <c r="L19863" s="21">
        <v>938.82183908045977</v>
      </c>
      <c r="M19863" s="68"/>
      <c r="N19863" s="4"/>
    </row>
    <row r="19864" spans="2:14">
      <c r="B19864" s="59" t="s">
        <v>33445</v>
      </c>
      <c r="C19864" s="7" t="s">
        <v>33446</v>
      </c>
      <c r="I19864" s="64"/>
      <c r="J19864" s="65"/>
      <c r="K19864" s="10"/>
      <c r="L19864" s="21">
        <v>254.24310344827586</v>
      </c>
      <c r="M19864" s="68"/>
      <c r="N19864" s="4"/>
    </row>
    <row r="19865" spans="2:14">
      <c r="B19865" s="59" t="s">
        <v>33447</v>
      </c>
      <c r="C19865" s="7" t="s">
        <v>33448</v>
      </c>
      <c r="I19865" s="64"/>
      <c r="J19865" s="65"/>
      <c r="K19865" s="10"/>
      <c r="L19865" s="21">
        <v>270.48218390804601</v>
      </c>
      <c r="M19865" s="68"/>
      <c r="N19865" s="4"/>
    </row>
    <row r="19866" spans="2:14">
      <c r="B19866" s="59" t="s">
        <v>33449</v>
      </c>
      <c r="C19866" s="7" t="s">
        <v>33450</v>
      </c>
      <c r="I19866" s="64"/>
      <c r="J19866" s="65"/>
      <c r="K19866" s="10"/>
      <c r="L19866" s="21">
        <v>377.05114942528735</v>
      </c>
      <c r="M19866" s="68"/>
      <c r="N19866" s="4"/>
    </row>
    <row r="19867" spans="2:14">
      <c r="B19867" s="59" t="s">
        <v>33451</v>
      </c>
      <c r="C19867" s="7" t="s">
        <v>33452</v>
      </c>
      <c r="I19867" s="64"/>
      <c r="J19867" s="65"/>
      <c r="K19867" s="10"/>
      <c r="L19867" s="21">
        <v>2698.732183908046</v>
      </c>
      <c r="M19867" s="68"/>
      <c r="N19867" s="4"/>
    </row>
    <row r="19868" spans="2:14">
      <c r="B19868" s="59" t="s">
        <v>33453</v>
      </c>
      <c r="C19868" s="7" t="s">
        <v>33454</v>
      </c>
      <c r="I19868" s="64"/>
      <c r="J19868" s="65"/>
      <c r="K19868" s="10"/>
      <c r="L19868" s="21">
        <v>3288.9212643678161</v>
      </c>
      <c r="M19868" s="68"/>
      <c r="N19868" s="4"/>
    </row>
    <row r="19869" spans="2:14">
      <c r="B19869" s="59" t="s">
        <v>33455</v>
      </c>
      <c r="C19869" s="7" t="s">
        <v>33456</v>
      </c>
      <c r="I19869" s="64"/>
      <c r="J19869" s="65"/>
      <c r="K19869" s="10"/>
      <c r="L19869" s="21">
        <v>7167.0166666666673</v>
      </c>
      <c r="M19869" s="68"/>
      <c r="N19869" s="4"/>
    </row>
    <row r="19870" spans="2:14">
      <c r="B19870" s="59" t="s">
        <v>33457</v>
      </c>
      <c r="C19870" s="7" t="s">
        <v>33458</v>
      </c>
      <c r="I19870" s="64"/>
      <c r="J19870" s="65"/>
      <c r="K19870" s="10"/>
      <c r="L19870" s="21">
        <v>13884.921264367815</v>
      </c>
      <c r="M19870" s="68"/>
      <c r="N19870" s="4"/>
    </row>
    <row r="19871" spans="2:14">
      <c r="B19871" s="59" t="s">
        <v>33459</v>
      </c>
      <c r="C19871" s="7" t="s">
        <v>33460</v>
      </c>
      <c r="I19871" s="64"/>
      <c r="J19871" s="65"/>
      <c r="K19871" s="10"/>
      <c r="L19871" s="21">
        <v>1895.4051724137933</v>
      </c>
      <c r="M19871" s="68"/>
      <c r="N19871" s="4"/>
    </row>
    <row r="19872" spans="2:14">
      <c r="B19872" s="59" t="s">
        <v>33461</v>
      </c>
      <c r="C19872" s="7" t="s">
        <v>33462</v>
      </c>
      <c r="I19872" s="64"/>
      <c r="J19872" s="65"/>
      <c r="K19872" s="10"/>
      <c r="L19872" s="21">
        <v>1900.4798850574714</v>
      </c>
      <c r="M19872" s="68"/>
      <c r="N19872" s="4"/>
    </row>
    <row r="19873" spans="2:14">
      <c r="B19873" s="59" t="s">
        <v>33463</v>
      </c>
      <c r="C19873" s="7" t="s">
        <v>33464</v>
      </c>
      <c r="I19873" s="64"/>
      <c r="J19873" s="65"/>
      <c r="K19873" s="10"/>
      <c r="L19873" s="21">
        <v>2346.0396551724139</v>
      </c>
      <c r="M19873" s="68"/>
      <c r="N19873" s="4"/>
    </row>
    <row r="19874" spans="2:14">
      <c r="B19874" s="59" t="s">
        <v>33465</v>
      </c>
      <c r="C19874" s="7" t="s">
        <v>33466</v>
      </c>
      <c r="I19874" s="64"/>
      <c r="J19874" s="65"/>
      <c r="K19874" s="10"/>
      <c r="L19874" s="21">
        <v>2354.6666666666665</v>
      </c>
      <c r="M19874" s="68"/>
      <c r="N19874" s="4"/>
    </row>
    <row r="19875" spans="2:14">
      <c r="B19875" s="59" t="s">
        <v>33467</v>
      </c>
      <c r="C19875" s="7" t="s">
        <v>33468</v>
      </c>
      <c r="I19875" s="64"/>
      <c r="J19875" s="65"/>
      <c r="K19875" s="10"/>
      <c r="L19875" s="21">
        <v>239.52643678160919</v>
      </c>
      <c r="M19875" s="68"/>
      <c r="N19875" s="4"/>
    </row>
    <row r="19876" spans="2:14">
      <c r="B19876" s="59" t="s">
        <v>33469</v>
      </c>
      <c r="C19876" s="7" t="s">
        <v>33470</v>
      </c>
      <c r="I19876" s="64"/>
      <c r="J19876" s="65"/>
      <c r="K19876" s="10"/>
      <c r="L19876" s="21">
        <v>951.50862068965523</v>
      </c>
      <c r="M19876" s="68"/>
      <c r="N19876" s="4"/>
    </row>
    <row r="19877" spans="2:14">
      <c r="B19877" s="59" t="s">
        <v>38554</v>
      </c>
      <c r="C19877" s="7" t="s">
        <v>40737</v>
      </c>
      <c r="I19877" s="64"/>
      <c r="J19877" s="65"/>
      <c r="K19877" s="10"/>
      <c r="L19877" s="21">
        <v>943.89655172413802</v>
      </c>
      <c r="M19877" s="68"/>
      <c r="N19877" s="4"/>
    </row>
    <row r="19878" spans="2:14">
      <c r="B19878" s="59" t="s">
        <v>33471</v>
      </c>
      <c r="C19878" s="7" t="s">
        <v>33472</v>
      </c>
      <c r="I19878" s="64"/>
      <c r="J19878" s="65"/>
      <c r="K19878" s="10"/>
      <c r="L19878" s="21">
        <v>516.09827586206893</v>
      </c>
      <c r="M19878" s="68"/>
      <c r="N19878" s="4"/>
    </row>
    <row r="19879" spans="2:14">
      <c r="B19879" s="59" t="s">
        <v>33473</v>
      </c>
      <c r="C19879" s="7" t="s">
        <v>33474</v>
      </c>
      <c r="I19879" s="64"/>
      <c r="J19879" s="65"/>
      <c r="K19879" s="10"/>
      <c r="L19879" s="21">
        <v>623.682183908046</v>
      </c>
      <c r="M19879" s="68"/>
      <c r="N19879" s="4"/>
    </row>
    <row r="19880" spans="2:14">
      <c r="B19880" s="59" t="s">
        <v>33475</v>
      </c>
      <c r="C19880" s="7" t="s">
        <v>33476</v>
      </c>
      <c r="I19880" s="64"/>
      <c r="J19880" s="65"/>
      <c r="K19880" s="10"/>
      <c r="L19880" s="21">
        <v>275.04942528735631</v>
      </c>
      <c r="M19880" s="68"/>
      <c r="N19880" s="4"/>
    </row>
    <row r="19881" spans="2:14">
      <c r="B19881" s="59" t="s">
        <v>33477</v>
      </c>
      <c r="C19881" s="7" t="s">
        <v>33478</v>
      </c>
      <c r="I19881" s="64"/>
      <c r="J19881" s="65"/>
      <c r="K19881" s="10"/>
      <c r="L19881" s="21">
        <v>572.42758620689654</v>
      </c>
      <c r="M19881" s="68"/>
      <c r="N19881" s="4"/>
    </row>
    <row r="19882" spans="2:14">
      <c r="B19882" s="59" t="s">
        <v>33479</v>
      </c>
      <c r="C19882" s="7" t="s">
        <v>33480</v>
      </c>
      <c r="I19882" s="64"/>
      <c r="J19882" s="65"/>
      <c r="K19882" s="10"/>
      <c r="L19882" s="21">
        <v>254.24310344827586</v>
      </c>
      <c r="M19882" s="68"/>
      <c r="N19882" s="4"/>
    </row>
    <row r="19883" spans="2:14">
      <c r="B19883" s="59" t="s">
        <v>33481</v>
      </c>
      <c r="C19883" s="7" t="s">
        <v>33482</v>
      </c>
      <c r="I19883" s="64"/>
      <c r="J19883" s="65"/>
      <c r="K19883" s="10"/>
      <c r="L19883" s="21">
        <v>306.0051724137931</v>
      </c>
      <c r="M19883" s="68"/>
      <c r="N19883" s="4"/>
    </row>
    <row r="19884" spans="2:14">
      <c r="B19884" s="59" t="s">
        <v>33483</v>
      </c>
      <c r="C19884" s="7" t="s">
        <v>33484</v>
      </c>
      <c r="I19884" s="64"/>
      <c r="J19884" s="65"/>
      <c r="K19884" s="10"/>
      <c r="L19884" s="21">
        <v>342.03563218390809</v>
      </c>
      <c r="M19884" s="68"/>
      <c r="N19884" s="4"/>
    </row>
    <row r="19885" spans="2:14">
      <c r="B19885" s="59" t="s">
        <v>33485</v>
      </c>
      <c r="C19885" s="7" t="s">
        <v>33486</v>
      </c>
      <c r="I19885" s="64"/>
      <c r="J19885" s="65"/>
      <c r="K19885" s="10"/>
      <c r="L19885" s="21">
        <v>369.43908045977008</v>
      </c>
      <c r="M19885" s="68"/>
      <c r="N19885" s="4"/>
    </row>
    <row r="19886" spans="2:14">
      <c r="B19886" s="59" t="s">
        <v>33487</v>
      </c>
      <c r="C19886" s="7" t="s">
        <v>33488</v>
      </c>
      <c r="I19886" s="64"/>
      <c r="J19886" s="65"/>
      <c r="K19886" s="10"/>
      <c r="L19886" s="21">
        <v>100.9867816091954</v>
      </c>
      <c r="M19886" s="68"/>
      <c r="N19886" s="4"/>
    </row>
    <row r="19887" spans="2:14">
      <c r="B19887" s="59" t="s">
        <v>33489</v>
      </c>
      <c r="C19887" s="7" t="s">
        <v>33490</v>
      </c>
      <c r="I19887" s="64"/>
      <c r="J19887" s="65"/>
      <c r="K19887" s="10"/>
      <c r="L19887" s="21">
        <v>139.55459770114942</v>
      </c>
      <c r="M19887" s="68"/>
      <c r="N19887" s="4"/>
    </row>
    <row r="19888" spans="2:14">
      <c r="B19888" s="59" t="s">
        <v>33491</v>
      </c>
      <c r="C19888" s="7" t="s">
        <v>33492</v>
      </c>
      <c r="I19888" s="64"/>
      <c r="J19888" s="65"/>
      <c r="K19888" s="10"/>
      <c r="L19888" s="21">
        <v>165.43563218390804</v>
      </c>
      <c r="M19888" s="68"/>
      <c r="N19888" s="4"/>
    </row>
    <row r="19889" spans="2:14">
      <c r="B19889" s="59" t="s">
        <v>33493</v>
      </c>
      <c r="C19889" s="7" t="s">
        <v>33494</v>
      </c>
      <c r="I19889" s="64"/>
      <c r="J19889" s="65"/>
      <c r="K19889" s="10"/>
      <c r="L19889" s="21">
        <v>174.57011494252873</v>
      </c>
      <c r="M19889" s="68"/>
      <c r="N19889" s="4"/>
    </row>
    <row r="19890" spans="2:14">
      <c r="B19890" s="59" t="s">
        <v>33495</v>
      </c>
      <c r="C19890" s="7" t="s">
        <v>33496</v>
      </c>
      <c r="I19890" s="64"/>
      <c r="J19890" s="65"/>
      <c r="K19890" s="10"/>
      <c r="L19890" s="21">
        <v>128.8977011494253</v>
      </c>
      <c r="M19890" s="68"/>
      <c r="N19890" s="4"/>
    </row>
    <row r="19891" spans="2:14">
      <c r="B19891" s="59" t="s">
        <v>33497</v>
      </c>
      <c r="C19891" s="7" t="s">
        <v>33498</v>
      </c>
      <c r="I19891" s="64"/>
      <c r="J19891" s="65"/>
      <c r="K19891" s="10"/>
      <c r="L19891" s="21">
        <v>138.03218390804597</v>
      </c>
      <c r="M19891" s="68"/>
      <c r="N19891" s="4"/>
    </row>
    <row r="19892" spans="2:14">
      <c r="B19892" s="59" t="s">
        <v>33499</v>
      </c>
      <c r="C19892" s="7" t="s">
        <v>33500</v>
      </c>
      <c r="I19892" s="64"/>
      <c r="J19892" s="65"/>
      <c r="K19892" s="10"/>
      <c r="L19892" s="21">
        <v>152.24137931034483</v>
      </c>
      <c r="M19892" s="68"/>
      <c r="N19892" s="4"/>
    </row>
    <row r="19893" spans="2:14">
      <c r="B19893" s="59" t="s">
        <v>33501</v>
      </c>
      <c r="C19893" s="7" t="s">
        <v>33502</v>
      </c>
      <c r="I19893" s="64"/>
      <c r="J19893" s="65"/>
      <c r="K19893" s="10"/>
      <c r="L19893" s="21">
        <v>181.67471264367813</v>
      </c>
      <c r="M19893" s="68"/>
      <c r="N19893" s="4"/>
    </row>
    <row r="19894" spans="2:14">
      <c r="B19894" s="59" t="s">
        <v>33503</v>
      </c>
      <c r="C19894" s="7" t="s">
        <v>33504</v>
      </c>
      <c r="I19894" s="64"/>
      <c r="J19894" s="65"/>
      <c r="K19894" s="10"/>
      <c r="L19894" s="21">
        <v>199.43620689655174</v>
      </c>
      <c r="M19894" s="68"/>
      <c r="N19894" s="4"/>
    </row>
    <row r="19895" spans="2:14">
      <c r="B19895" s="59" t="s">
        <v>33505</v>
      </c>
      <c r="C19895" s="7" t="s">
        <v>33506</v>
      </c>
      <c r="I19895" s="64"/>
      <c r="J19895" s="65"/>
      <c r="K19895" s="10"/>
      <c r="L19895" s="21">
        <v>136.50977011494254</v>
      </c>
      <c r="M19895" s="68"/>
      <c r="N19895" s="4"/>
    </row>
    <row r="19896" spans="2:14">
      <c r="B19896" s="59" t="s">
        <v>33507</v>
      </c>
      <c r="C19896" s="7" t="s">
        <v>33508</v>
      </c>
      <c r="I19896" s="64"/>
      <c r="J19896" s="65"/>
      <c r="K19896" s="10"/>
      <c r="L19896" s="21">
        <v>156.80862068965516</v>
      </c>
      <c r="M19896" s="68"/>
      <c r="N19896" s="4"/>
    </row>
    <row r="19897" spans="2:14">
      <c r="B19897" s="59" t="s">
        <v>33509</v>
      </c>
      <c r="C19897" s="7" t="s">
        <v>33510</v>
      </c>
      <c r="I19897" s="64"/>
      <c r="J19897" s="65"/>
      <c r="K19897" s="10"/>
      <c r="L19897" s="21">
        <v>188.27183908045978</v>
      </c>
      <c r="M19897" s="68"/>
      <c r="N19897" s="4"/>
    </row>
    <row r="19898" spans="2:14">
      <c r="B19898" s="59" t="s">
        <v>33511</v>
      </c>
      <c r="C19898" s="7" t="s">
        <v>33512</v>
      </c>
      <c r="I19898" s="64"/>
      <c r="J19898" s="65"/>
      <c r="K19898" s="10"/>
      <c r="L19898" s="21">
        <v>213.13793103448276</v>
      </c>
      <c r="M19898" s="68"/>
      <c r="N19898" s="4"/>
    </row>
    <row r="19899" spans="2:14">
      <c r="B19899" s="59" t="s">
        <v>33513</v>
      </c>
      <c r="C19899" s="7" t="s">
        <v>33514</v>
      </c>
      <c r="I19899" s="64"/>
      <c r="J19899" s="65"/>
      <c r="K19899" s="10"/>
      <c r="L19899" s="21">
        <v>238.51149425287355</v>
      </c>
      <c r="M19899" s="68"/>
      <c r="N19899" s="4"/>
    </row>
    <row r="19900" spans="2:14">
      <c r="B19900" s="59" t="s">
        <v>33515</v>
      </c>
      <c r="C19900" s="7" t="s">
        <v>33516</v>
      </c>
      <c r="I19900" s="64"/>
      <c r="J19900" s="65"/>
      <c r="K19900" s="10"/>
      <c r="L19900" s="21">
        <v>157.31609195402299</v>
      </c>
      <c r="M19900" s="68"/>
      <c r="N19900" s="4"/>
    </row>
    <row r="19901" spans="2:14">
      <c r="B19901" s="59" t="s">
        <v>33517</v>
      </c>
      <c r="C19901" s="7" t="s">
        <v>33518</v>
      </c>
      <c r="I19901" s="64"/>
      <c r="J19901" s="65"/>
      <c r="K19901" s="10"/>
      <c r="L19901" s="21">
        <v>182.182183908046</v>
      </c>
      <c r="M19901" s="68"/>
      <c r="N19901" s="4"/>
    </row>
    <row r="19902" spans="2:14">
      <c r="B19902" s="59" t="s">
        <v>33519</v>
      </c>
      <c r="C19902" s="7" t="s">
        <v>33520</v>
      </c>
      <c r="I19902" s="64"/>
      <c r="J19902" s="65"/>
      <c r="K19902" s="10"/>
      <c r="L19902" s="21">
        <v>213.64540229885057</v>
      </c>
      <c r="M19902" s="68"/>
      <c r="N19902" s="4"/>
    </row>
    <row r="19903" spans="2:14">
      <c r="B19903" s="59" t="s">
        <v>33521</v>
      </c>
      <c r="C19903" s="7" t="s">
        <v>33522</v>
      </c>
      <c r="I19903" s="64"/>
      <c r="J19903" s="65"/>
      <c r="K19903" s="10"/>
      <c r="L19903" s="21">
        <v>250.18333333333334</v>
      </c>
      <c r="M19903" s="68"/>
      <c r="N19903" s="4"/>
    </row>
    <row r="19904" spans="2:14">
      <c r="B19904" s="59" t="s">
        <v>33523</v>
      </c>
      <c r="C19904" s="7" t="s">
        <v>33524</v>
      </c>
      <c r="I19904" s="64"/>
      <c r="J19904" s="65"/>
      <c r="K19904" s="10"/>
      <c r="L19904" s="21">
        <v>275.55689655172415</v>
      </c>
      <c r="M19904" s="68"/>
      <c r="N19904" s="4"/>
    </row>
    <row r="19905" spans="2:14">
      <c r="B19905" s="59" t="s">
        <v>33525</v>
      </c>
      <c r="C19905" s="7" t="s">
        <v>33526</v>
      </c>
      <c r="I19905" s="64"/>
      <c r="J19905" s="65"/>
      <c r="K19905" s="10"/>
      <c r="L19905" s="21">
        <v>178.12241379310345</v>
      </c>
      <c r="M19905" s="68"/>
      <c r="N19905" s="4"/>
    </row>
    <row r="19906" spans="2:14">
      <c r="B19906" s="59" t="s">
        <v>33527</v>
      </c>
      <c r="C19906" s="7" t="s">
        <v>33528</v>
      </c>
      <c r="I19906" s="64"/>
      <c r="J19906" s="65"/>
      <c r="K19906" s="10"/>
      <c r="L19906" s="21">
        <v>198.92873563218393</v>
      </c>
      <c r="M19906" s="68"/>
      <c r="N19906" s="4"/>
    </row>
    <row r="19907" spans="2:14">
      <c r="B19907" s="59" t="s">
        <v>33529</v>
      </c>
      <c r="C19907" s="7" t="s">
        <v>33530</v>
      </c>
      <c r="I19907" s="64"/>
      <c r="J19907" s="65"/>
      <c r="K19907" s="10"/>
      <c r="L19907" s="21">
        <v>249.6758620689655</v>
      </c>
      <c r="M19907" s="68"/>
      <c r="N19907" s="4"/>
    </row>
    <row r="19908" spans="2:14">
      <c r="B19908" s="59" t="s">
        <v>33531</v>
      </c>
      <c r="C19908" s="7" t="s">
        <v>33532</v>
      </c>
      <c r="I19908" s="64"/>
      <c r="J19908" s="65"/>
      <c r="K19908" s="10"/>
      <c r="L19908" s="21">
        <v>286.21379310344827</v>
      </c>
      <c r="M19908" s="68"/>
      <c r="N19908" s="4"/>
    </row>
    <row r="19909" spans="2:14">
      <c r="B19909" s="59" t="s">
        <v>33533</v>
      </c>
      <c r="C19909" s="7" t="s">
        <v>33534</v>
      </c>
      <c r="I19909" s="64"/>
      <c r="J19909" s="65"/>
      <c r="K19909" s="10"/>
      <c r="L19909" s="21">
        <v>312.6022988505747</v>
      </c>
      <c r="M19909" s="68"/>
      <c r="N19909" s="4"/>
    </row>
    <row r="19910" spans="2:14">
      <c r="B19910" s="59" t="s">
        <v>33535</v>
      </c>
      <c r="C19910" s="7" t="s">
        <v>33536</v>
      </c>
      <c r="I19910" s="64"/>
      <c r="J19910" s="65"/>
      <c r="K19910" s="10"/>
      <c r="L19910" s="21">
        <v>361.31954022988509</v>
      </c>
      <c r="M19910" s="68"/>
      <c r="N19910" s="4"/>
    </row>
    <row r="19911" spans="2:14">
      <c r="B19911" s="59" t="s">
        <v>33537</v>
      </c>
      <c r="C19911" s="7" t="s">
        <v>33538</v>
      </c>
      <c r="I19911" s="64"/>
      <c r="J19911" s="65"/>
      <c r="K19911" s="10"/>
      <c r="L19911" s="21">
        <v>398.36494252873564</v>
      </c>
      <c r="M19911" s="68"/>
      <c r="N19911" s="4"/>
    </row>
    <row r="19912" spans="2:14">
      <c r="B19912" s="59" t="s">
        <v>33539</v>
      </c>
      <c r="C19912" s="7" t="s">
        <v>33540</v>
      </c>
      <c r="I19912" s="64"/>
      <c r="J19912" s="65"/>
      <c r="K19912" s="10"/>
      <c r="L19912" s="21">
        <v>424.75344827586207</v>
      </c>
      <c r="M19912" s="68"/>
      <c r="N19912" s="4"/>
    </row>
    <row r="19913" spans="2:14">
      <c r="B19913" s="59" t="s">
        <v>33541</v>
      </c>
      <c r="C19913" s="7" t="s">
        <v>33542</v>
      </c>
      <c r="I19913" s="64"/>
      <c r="J19913" s="65"/>
      <c r="K19913" s="10"/>
      <c r="L19913" s="21">
        <v>243.58620689655174</v>
      </c>
      <c r="M19913" s="68"/>
      <c r="N19913" s="4"/>
    </row>
    <row r="19914" spans="2:14">
      <c r="B19914" s="59" t="s">
        <v>33543</v>
      </c>
      <c r="C19914" s="7" t="s">
        <v>33544</v>
      </c>
      <c r="I19914" s="64"/>
      <c r="J19914" s="65"/>
      <c r="K19914" s="10"/>
      <c r="L19914" s="21">
        <v>270.48218390804601</v>
      </c>
      <c r="M19914" s="68"/>
      <c r="N19914" s="4"/>
    </row>
    <row r="19915" spans="2:14">
      <c r="B19915" s="59" t="s">
        <v>33545</v>
      </c>
      <c r="C19915" s="7" t="s">
        <v>33546</v>
      </c>
      <c r="I19915" s="64"/>
      <c r="J19915" s="65"/>
      <c r="K19915" s="10"/>
      <c r="L19915" s="21">
        <v>294.84080459770115</v>
      </c>
      <c r="M19915" s="68"/>
      <c r="N19915" s="4"/>
    </row>
    <row r="19916" spans="2:14">
      <c r="B19916" s="59" t="s">
        <v>33547</v>
      </c>
      <c r="C19916" s="7" t="s">
        <v>33548</v>
      </c>
      <c r="I19916" s="64"/>
      <c r="J19916" s="65"/>
      <c r="K19916" s="10"/>
      <c r="L19916" s="21">
        <v>287.22873563218394</v>
      </c>
      <c r="M19916" s="68"/>
      <c r="N19916" s="4"/>
    </row>
    <row r="19917" spans="2:14">
      <c r="B19917" s="59" t="s">
        <v>33549</v>
      </c>
      <c r="C19917" s="7" t="s">
        <v>33550</v>
      </c>
      <c r="I19917" s="64"/>
      <c r="J19917" s="65"/>
      <c r="K19917" s="10"/>
      <c r="L19917" s="21">
        <v>322.24425287356325</v>
      </c>
      <c r="M19917" s="68"/>
      <c r="N19917" s="4"/>
    </row>
    <row r="19918" spans="2:14">
      <c r="B19918" s="59" t="s">
        <v>33551</v>
      </c>
      <c r="C19918" s="7" t="s">
        <v>33552</v>
      </c>
      <c r="I19918" s="64"/>
      <c r="J19918" s="65"/>
      <c r="K19918" s="10"/>
      <c r="L19918" s="21">
        <v>349.14022988505747</v>
      </c>
      <c r="M19918" s="68"/>
      <c r="N19918" s="4"/>
    </row>
    <row r="19919" spans="2:14">
      <c r="B19919" s="59" t="s">
        <v>33553</v>
      </c>
      <c r="C19919" s="7" t="s">
        <v>33554</v>
      </c>
      <c r="I19919" s="64"/>
      <c r="J19919" s="65"/>
      <c r="K19919" s="10"/>
      <c r="L19919" s="21">
        <v>328.84137931034479</v>
      </c>
      <c r="M19919" s="68"/>
      <c r="N19919" s="4"/>
    </row>
    <row r="19920" spans="2:14">
      <c r="B19920" s="59" t="s">
        <v>33555</v>
      </c>
      <c r="C19920" s="7" t="s">
        <v>33556</v>
      </c>
      <c r="I19920" s="64"/>
      <c r="J19920" s="65"/>
      <c r="K19920" s="10"/>
      <c r="L19920" s="21">
        <v>359.2896551724138</v>
      </c>
      <c r="M19920" s="68"/>
      <c r="N19920" s="4"/>
    </row>
    <row r="19921" spans="2:14">
      <c r="B19921" s="59" t="s">
        <v>33557</v>
      </c>
      <c r="C19921" s="7" t="s">
        <v>33558</v>
      </c>
      <c r="I19921" s="64"/>
      <c r="J19921" s="65"/>
      <c r="K19921" s="10"/>
      <c r="L19921" s="21">
        <v>391.76781609195405</v>
      </c>
      <c r="M19921" s="68"/>
      <c r="N19921" s="4"/>
    </row>
    <row r="19922" spans="2:14">
      <c r="B19922" s="59" t="s">
        <v>33559</v>
      </c>
      <c r="C19922" s="7" t="s">
        <v>33560</v>
      </c>
      <c r="I19922" s="64"/>
      <c r="J19922" s="65"/>
      <c r="K19922" s="10"/>
      <c r="L19922" s="21">
        <v>1389.9637931034481</v>
      </c>
      <c r="M19922" s="68"/>
      <c r="N19922" s="4"/>
    </row>
    <row r="19923" spans="2:14">
      <c r="B19923" s="59" t="s">
        <v>33561</v>
      </c>
      <c r="C19923" s="7" t="s">
        <v>33562</v>
      </c>
      <c r="I19923" s="64"/>
      <c r="J19923" s="65"/>
      <c r="K19923" s="10"/>
      <c r="L19923" s="21">
        <v>1565.0413793103448</v>
      </c>
      <c r="M19923" s="68"/>
      <c r="N19923" s="4"/>
    </row>
    <row r="19924" spans="2:14">
      <c r="B19924" s="59" t="s">
        <v>33563</v>
      </c>
      <c r="C19924" s="7" t="s">
        <v>33564</v>
      </c>
      <c r="I19924" s="64"/>
      <c r="J19924" s="65"/>
      <c r="K19924" s="10"/>
      <c r="L19924" s="21">
        <v>1317.9028735632182</v>
      </c>
      <c r="M19924" s="68"/>
      <c r="N19924" s="4"/>
    </row>
    <row r="19925" spans="2:14">
      <c r="B19925" s="59" t="s">
        <v>33565</v>
      </c>
      <c r="C19925" s="7" t="s">
        <v>33566</v>
      </c>
      <c r="I19925" s="64"/>
      <c r="J19925" s="65"/>
      <c r="K19925" s="10"/>
      <c r="L19925" s="21">
        <v>1469.1293103448274</v>
      </c>
      <c r="M19925" s="68"/>
      <c r="N19925" s="4"/>
    </row>
    <row r="19926" spans="2:14">
      <c r="B19926" s="59" t="s">
        <v>33567</v>
      </c>
      <c r="C19926" s="7" t="s">
        <v>33568</v>
      </c>
      <c r="I19926" s="64"/>
      <c r="J19926" s="65"/>
      <c r="K19926" s="10"/>
      <c r="L19926" s="21">
        <v>615.56264367816084</v>
      </c>
      <c r="M19926" s="68"/>
      <c r="N19926" s="4"/>
    </row>
    <row r="19927" spans="2:14">
      <c r="B19927" s="59" t="s">
        <v>33569</v>
      </c>
      <c r="C19927" s="7" t="s">
        <v>33570</v>
      </c>
      <c r="I19927" s="64"/>
      <c r="J19927" s="65"/>
      <c r="K19927" s="10"/>
      <c r="L19927" s="21">
        <v>1234.1701149425289</v>
      </c>
      <c r="M19927" s="68"/>
      <c r="N19927" s="4"/>
    </row>
    <row r="19928" spans="2:14">
      <c r="B19928" s="59" t="s">
        <v>33571</v>
      </c>
      <c r="C19928" s="7" t="s">
        <v>33572</v>
      </c>
      <c r="I19928" s="64"/>
      <c r="J19928" s="65"/>
      <c r="K19928" s="10"/>
      <c r="L19928" s="21">
        <v>1275.7827586206897</v>
      </c>
      <c r="M19928" s="68"/>
      <c r="N19928" s="4"/>
    </row>
    <row r="19929" spans="2:14">
      <c r="B19929" s="59" t="s">
        <v>33573</v>
      </c>
      <c r="C19929" s="7" t="s">
        <v>33574</v>
      </c>
      <c r="I19929" s="64"/>
      <c r="J19929" s="65"/>
      <c r="K19929" s="10"/>
      <c r="L19929" s="21">
        <v>1414.3224137931034</v>
      </c>
      <c r="M19929" s="68"/>
      <c r="N19929" s="4"/>
    </row>
    <row r="19930" spans="2:14">
      <c r="B19930" s="59" t="s">
        <v>33575</v>
      </c>
      <c r="C19930" s="7" t="s">
        <v>33576</v>
      </c>
      <c r="I19930" s="64"/>
      <c r="J19930" s="65"/>
      <c r="K19930" s="10"/>
      <c r="L19930" s="21">
        <v>1591.9373563218392</v>
      </c>
      <c r="M19930" s="68"/>
      <c r="N19930" s="4"/>
    </row>
    <row r="19931" spans="2:14">
      <c r="B19931" s="59" t="s">
        <v>33577</v>
      </c>
      <c r="C19931" s="7" t="s">
        <v>33578</v>
      </c>
      <c r="I19931" s="64"/>
      <c r="J19931" s="65"/>
      <c r="K19931" s="10"/>
      <c r="L19931" s="21">
        <v>687.62356321839081</v>
      </c>
      <c r="M19931" s="68"/>
      <c r="N19931" s="4"/>
    </row>
    <row r="19932" spans="2:14">
      <c r="B19932" s="59" t="s">
        <v>33579</v>
      </c>
      <c r="C19932" s="7" t="s">
        <v>33580</v>
      </c>
      <c r="I19932" s="64"/>
      <c r="J19932" s="65"/>
      <c r="K19932" s="10"/>
      <c r="L19932" s="21">
        <v>1315.3655172413792</v>
      </c>
      <c r="M19932" s="68"/>
      <c r="N19932" s="4"/>
    </row>
    <row r="19933" spans="2:14">
      <c r="B19933" s="59" t="s">
        <v>33581</v>
      </c>
      <c r="C19933" s="7" t="s">
        <v>33582</v>
      </c>
      <c r="I19933" s="64"/>
      <c r="J19933" s="65"/>
      <c r="K19933" s="10"/>
      <c r="L19933" s="21">
        <v>1355.4557471264368</v>
      </c>
      <c r="M19933" s="68"/>
      <c r="N19933" s="4"/>
    </row>
    <row r="19934" spans="2:14">
      <c r="B19934" s="59" t="s">
        <v>33583</v>
      </c>
      <c r="C19934" s="7" t="s">
        <v>33584</v>
      </c>
      <c r="I19934" s="64"/>
      <c r="J19934" s="65"/>
      <c r="K19934" s="10"/>
      <c r="L19934" s="21">
        <v>1181.9005747126437</v>
      </c>
      <c r="M19934" s="68"/>
      <c r="N19934" s="4"/>
    </row>
    <row r="19935" spans="2:14">
      <c r="B19935" s="59" t="s">
        <v>33585</v>
      </c>
      <c r="C19935" s="7" t="s">
        <v>33586</v>
      </c>
      <c r="I19935" s="64"/>
      <c r="J19935" s="65"/>
      <c r="K19935" s="10"/>
      <c r="L19935" s="21">
        <v>1471.1591954022988</v>
      </c>
      <c r="M19935" s="68"/>
      <c r="N19935" s="4"/>
    </row>
    <row r="19936" spans="2:14">
      <c r="B19936" s="59" t="s">
        <v>33587</v>
      </c>
      <c r="C19936" s="7" t="s">
        <v>33588</v>
      </c>
      <c r="I19936" s="64"/>
      <c r="J19936" s="65"/>
      <c r="K19936" s="10"/>
      <c r="L19936" s="21">
        <v>1604.1166666666668</v>
      </c>
      <c r="M19936" s="68"/>
      <c r="N19936" s="4"/>
    </row>
    <row r="19937" spans="2:14">
      <c r="B19937" s="59" t="s">
        <v>33589</v>
      </c>
      <c r="C19937" s="7" t="s">
        <v>33590</v>
      </c>
      <c r="I19937" s="64"/>
      <c r="J19937" s="65"/>
      <c r="K19937" s="10"/>
      <c r="L19937" s="21">
        <v>1262.0810344827587</v>
      </c>
      <c r="M19937" s="68"/>
      <c r="N19937" s="4"/>
    </row>
    <row r="19938" spans="2:14">
      <c r="B19938" s="59" t="s">
        <v>33591</v>
      </c>
      <c r="C19938" s="7" t="s">
        <v>33592</v>
      </c>
      <c r="I19938" s="64"/>
      <c r="J19938" s="65"/>
      <c r="K19938" s="10"/>
      <c r="L19938" s="21">
        <v>1647.251724137931</v>
      </c>
      <c r="M19938" s="68"/>
      <c r="N19938" s="4"/>
    </row>
    <row r="19939" spans="2:14">
      <c r="B19939" s="59" t="s">
        <v>33593</v>
      </c>
      <c r="C19939" s="7" t="s">
        <v>33594</v>
      </c>
      <c r="I19939" s="64"/>
      <c r="J19939" s="65"/>
      <c r="K19939" s="10"/>
      <c r="L19939" s="21">
        <v>1749.2534482758622</v>
      </c>
      <c r="M19939" s="68"/>
      <c r="N19939" s="4"/>
    </row>
    <row r="19940" spans="2:14">
      <c r="B19940" s="59" t="s">
        <v>33595</v>
      </c>
      <c r="C19940" s="7" t="s">
        <v>33596</v>
      </c>
      <c r="I19940" s="64"/>
      <c r="J19940" s="65"/>
      <c r="K19940" s="10"/>
      <c r="L19940" s="21">
        <v>8455.9936781609194</v>
      </c>
      <c r="M19940" s="68"/>
      <c r="N19940" s="4"/>
    </row>
    <row r="19941" spans="2:14">
      <c r="B19941" s="59" t="s">
        <v>33597</v>
      </c>
      <c r="C19941" s="7" t="s">
        <v>33598</v>
      </c>
      <c r="I19941" s="64"/>
      <c r="J19941" s="65"/>
      <c r="K19941" s="10"/>
      <c r="L19941" s="21">
        <v>1420.9195402298851</v>
      </c>
      <c r="M19941" s="68"/>
      <c r="N19941" s="4"/>
    </row>
    <row r="19942" spans="2:14">
      <c r="B19942" s="59" t="s">
        <v>33599</v>
      </c>
      <c r="C19942" s="7" t="s">
        <v>33600</v>
      </c>
      <c r="I19942" s="64"/>
      <c r="J19942" s="65"/>
      <c r="K19942" s="10"/>
      <c r="L19942" s="21">
        <v>1520.891379310345</v>
      </c>
      <c r="M19942" s="68"/>
      <c r="N19942" s="4"/>
    </row>
    <row r="19943" spans="2:14">
      <c r="B19943" s="59" t="s">
        <v>33601</v>
      </c>
      <c r="C19943" s="7" t="s">
        <v>33602</v>
      </c>
      <c r="I19943" s="64"/>
      <c r="J19943" s="65"/>
      <c r="K19943" s="10"/>
      <c r="L19943" s="21">
        <v>9999.7212643678158</v>
      </c>
      <c r="M19943" s="68"/>
      <c r="N19943" s="4"/>
    </row>
    <row r="19944" spans="2:14">
      <c r="B19944" s="59" t="s">
        <v>33603</v>
      </c>
      <c r="C19944" s="7" t="s">
        <v>33604</v>
      </c>
      <c r="I19944" s="64"/>
      <c r="J19944" s="65"/>
      <c r="K19944" s="10"/>
      <c r="L19944" s="21">
        <v>21722.814942528734</v>
      </c>
      <c r="M19944" s="68"/>
      <c r="N19944" s="4"/>
    </row>
    <row r="19945" spans="2:14">
      <c r="B19945" s="59" t="s">
        <v>33605</v>
      </c>
      <c r="C19945" s="7" t="s">
        <v>33606</v>
      </c>
      <c r="I19945" s="64"/>
      <c r="J19945" s="65"/>
      <c r="K19945" s="10"/>
      <c r="L19945" s="21">
        <v>674.42931034482763</v>
      </c>
      <c r="M19945" s="68"/>
      <c r="N19945" s="4"/>
    </row>
    <row r="19946" spans="2:14">
      <c r="B19946" s="59" t="s">
        <v>33607</v>
      </c>
      <c r="C19946" s="7" t="s">
        <v>33608</v>
      </c>
      <c r="I19946" s="64"/>
      <c r="J19946" s="65"/>
      <c r="K19946" s="10"/>
      <c r="L19946" s="21">
        <v>799.77471264367819</v>
      </c>
      <c r="M19946" s="68"/>
      <c r="N19946" s="4"/>
    </row>
    <row r="19947" spans="2:14">
      <c r="B19947" s="59" t="s">
        <v>33609</v>
      </c>
      <c r="C19947" s="7" t="s">
        <v>33610</v>
      </c>
      <c r="I19947" s="64"/>
      <c r="J19947" s="65"/>
      <c r="K19947" s="10"/>
      <c r="L19947" s="21">
        <v>565.32298850574716</v>
      </c>
      <c r="M19947" s="68"/>
      <c r="N19947" s="4"/>
    </row>
    <row r="19948" spans="2:14">
      <c r="B19948" s="59" t="s">
        <v>33611</v>
      </c>
      <c r="C19948" s="7" t="s">
        <v>33612</v>
      </c>
      <c r="I19948" s="64"/>
      <c r="J19948" s="65"/>
      <c r="K19948" s="10"/>
      <c r="L19948" s="21">
        <v>830.22298850574714</v>
      </c>
      <c r="M19948" s="68"/>
      <c r="N19948" s="4"/>
    </row>
    <row r="19949" spans="2:14">
      <c r="B19949" s="59" t="s">
        <v>33613</v>
      </c>
      <c r="C19949" s="7" t="s">
        <v>33614</v>
      </c>
      <c r="I19949" s="64"/>
      <c r="J19949" s="65"/>
      <c r="K19949" s="10"/>
      <c r="L19949" s="21">
        <v>595.26379310344828</v>
      </c>
      <c r="M19949" s="68"/>
      <c r="N19949" s="4"/>
    </row>
    <row r="19950" spans="2:14">
      <c r="B19950" s="59" t="s">
        <v>33615</v>
      </c>
      <c r="C19950" s="7" t="s">
        <v>33616</v>
      </c>
      <c r="I19950" s="64"/>
      <c r="J19950" s="65"/>
      <c r="K19950" s="10"/>
      <c r="L19950" s="21">
        <v>868.79080459770114</v>
      </c>
      <c r="M19950" s="68"/>
      <c r="N19950" s="4"/>
    </row>
    <row r="19951" spans="2:14">
      <c r="B19951" s="59" t="s">
        <v>33617</v>
      </c>
      <c r="C19951" s="7" t="s">
        <v>33618</v>
      </c>
      <c r="I19951" s="64"/>
      <c r="J19951" s="65"/>
      <c r="K19951" s="10"/>
      <c r="L19951" s="21">
        <v>634.84655172413795</v>
      </c>
      <c r="M19951" s="68"/>
      <c r="N19951" s="4"/>
    </row>
    <row r="19952" spans="2:14">
      <c r="B19952" s="59" t="s">
        <v>33619</v>
      </c>
      <c r="C19952" s="7" t="s">
        <v>33620</v>
      </c>
      <c r="I19952" s="64"/>
      <c r="J19952" s="65"/>
      <c r="K19952" s="10"/>
      <c r="L19952" s="21">
        <v>755.11724137931037</v>
      </c>
      <c r="M19952" s="68"/>
      <c r="N19952" s="4"/>
    </row>
    <row r="19953" spans="2:14">
      <c r="B19953" s="59" t="s">
        <v>33621</v>
      </c>
      <c r="C19953" s="7" t="s">
        <v>33622</v>
      </c>
      <c r="I19953" s="64"/>
      <c r="J19953" s="65"/>
      <c r="K19953" s="10"/>
      <c r="L19953" s="21">
        <v>769.83390804597695</v>
      </c>
      <c r="M19953" s="68"/>
      <c r="N19953" s="4"/>
    </row>
    <row r="19954" spans="2:14">
      <c r="B19954" s="59" t="s">
        <v>33623</v>
      </c>
      <c r="C19954" s="7" t="s">
        <v>33624</v>
      </c>
      <c r="I19954" s="64"/>
      <c r="J19954" s="65"/>
      <c r="K19954" s="10"/>
      <c r="L19954" s="21">
        <v>529.79999999999995</v>
      </c>
      <c r="M19954" s="68"/>
      <c r="N19954" s="4"/>
    </row>
    <row r="19955" spans="2:14">
      <c r="B19955" s="59" t="s">
        <v>33625</v>
      </c>
      <c r="C19955" s="7" t="s">
        <v>33626</v>
      </c>
      <c r="I19955" s="64"/>
      <c r="J19955" s="65"/>
      <c r="K19955" s="10"/>
      <c r="L19955" s="21">
        <v>801.2971264367817</v>
      </c>
      <c r="M19955" s="68"/>
      <c r="N19955" s="4"/>
    </row>
    <row r="19956" spans="2:14">
      <c r="B19956" s="59" t="s">
        <v>33627</v>
      </c>
      <c r="C19956" s="7" t="s">
        <v>33628</v>
      </c>
      <c r="I19956" s="64"/>
      <c r="J19956" s="65"/>
      <c r="K19956" s="10"/>
      <c r="L19956" s="21">
        <v>529.79999999999995</v>
      </c>
      <c r="M19956" s="68"/>
      <c r="N19956" s="4"/>
    </row>
    <row r="19957" spans="2:14">
      <c r="B19957" s="59" t="s">
        <v>33629</v>
      </c>
      <c r="C19957" s="7" t="s">
        <v>33630</v>
      </c>
      <c r="I19957" s="64"/>
      <c r="J19957" s="65"/>
      <c r="K19957" s="10"/>
      <c r="L19957" s="21">
        <v>513.56091954022986</v>
      </c>
      <c r="M19957" s="68"/>
      <c r="N19957" s="4"/>
    </row>
    <row r="19958" spans="2:14">
      <c r="B19958" s="59" t="s">
        <v>33631</v>
      </c>
      <c r="C19958" s="7" t="s">
        <v>33632</v>
      </c>
      <c r="I19958" s="64"/>
      <c r="J19958" s="65"/>
      <c r="K19958" s="10"/>
      <c r="L19958" s="21">
        <v>495.29195402298848</v>
      </c>
      <c r="M19958" s="68"/>
      <c r="N19958" s="4"/>
    </row>
    <row r="19959" spans="2:14">
      <c r="B19959" s="59" t="s">
        <v>33633</v>
      </c>
      <c r="C19959" s="7" t="s">
        <v>33628</v>
      </c>
      <c r="I19959" s="64"/>
      <c r="J19959" s="65"/>
      <c r="K19959" s="10"/>
      <c r="L19959" s="21">
        <v>573.44252873563221</v>
      </c>
      <c r="M19959" s="68"/>
      <c r="N19959" s="4"/>
    </row>
    <row r="19960" spans="2:14">
      <c r="B19960" s="59" t="s">
        <v>33634</v>
      </c>
      <c r="C19960" s="7" t="s">
        <v>33635</v>
      </c>
      <c r="I19960" s="64"/>
      <c r="J19960" s="65"/>
      <c r="K19960" s="10"/>
      <c r="L19960" s="21">
        <v>553.14367816091954</v>
      </c>
      <c r="M19960" s="68"/>
      <c r="N19960" s="4"/>
    </row>
    <row r="19961" spans="2:14">
      <c r="B19961" s="59" t="s">
        <v>33636</v>
      </c>
      <c r="C19961" s="7" t="s">
        <v>33637</v>
      </c>
      <c r="I19961" s="64"/>
      <c r="J19961" s="65"/>
      <c r="K19961" s="10"/>
      <c r="L19961" s="21">
        <v>536.90459770114944</v>
      </c>
      <c r="M19961" s="68"/>
      <c r="N19961" s="4"/>
    </row>
    <row r="19962" spans="2:14">
      <c r="B19962" s="59" t="s">
        <v>33638</v>
      </c>
      <c r="C19962" s="7" t="s">
        <v>33639</v>
      </c>
      <c r="I19962" s="64"/>
      <c r="J19962" s="65"/>
      <c r="K19962" s="10"/>
      <c r="L19962" s="21">
        <v>714.0120689655173</v>
      </c>
      <c r="M19962" s="68"/>
      <c r="N19962" s="4"/>
    </row>
    <row r="19963" spans="2:14">
      <c r="B19963" s="59" t="s">
        <v>33640</v>
      </c>
      <c r="C19963" s="7" t="s">
        <v>33641</v>
      </c>
      <c r="I19963" s="64"/>
      <c r="J19963" s="65"/>
      <c r="K19963" s="10"/>
      <c r="L19963" s="21">
        <v>599.32356321839086</v>
      </c>
      <c r="M19963" s="68"/>
      <c r="N19963" s="4"/>
    </row>
    <row r="19964" spans="2:14">
      <c r="B19964" s="59" t="s">
        <v>33642</v>
      </c>
      <c r="C19964" s="7" t="s">
        <v>33643</v>
      </c>
      <c r="I19964" s="64"/>
      <c r="J19964" s="65"/>
      <c r="K19964" s="10"/>
      <c r="L19964" s="21">
        <v>626.72701149425291</v>
      </c>
      <c r="M19964" s="68"/>
      <c r="N19964" s="4"/>
    </row>
    <row r="19965" spans="2:14">
      <c r="B19965" s="59" t="s">
        <v>33644</v>
      </c>
      <c r="C19965" s="7" t="s">
        <v>33645</v>
      </c>
      <c r="I19965" s="64"/>
      <c r="J19965" s="65"/>
      <c r="K19965" s="10"/>
      <c r="L19965" s="21">
        <v>672.39942528735628</v>
      </c>
      <c r="M19965" s="68"/>
      <c r="N19965" s="4"/>
    </row>
    <row r="19966" spans="2:14">
      <c r="B19966" s="59" t="s">
        <v>33646</v>
      </c>
      <c r="C19966" s="7" t="s">
        <v>33647</v>
      </c>
      <c r="I19966" s="64"/>
      <c r="J19966" s="65"/>
      <c r="K19966" s="10"/>
      <c r="L19966" s="21">
        <v>648.54827586206898</v>
      </c>
      <c r="M19966" s="68"/>
      <c r="N19966" s="4"/>
    </row>
    <row r="19967" spans="2:14">
      <c r="B19967" s="59" t="s">
        <v>33648</v>
      </c>
      <c r="C19967" s="7" t="s">
        <v>33649</v>
      </c>
      <c r="I19967" s="64"/>
      <c r="J19967" s="65"/>
      <c r="K19967" s="10"/>
      <c r="L19967" s="21">
        <v>584.60689655172416</v>
      </c>
      <c r="M19967" s="68"/>
      <c r="N19967" s="4"/>
    </row>
    <row r="19968" spans="2:14">
      <c r="B19968" s="59" t="s">
        <v>33650</v>
      </c>
      <c r="C19968" s="7" t="s">
        <v>33651</v>
      </c>
      <c r="I19968" s="64"/>
      <c r="J19968" s="65"/>
      <c r="K19968" s="10"/>
      <c r="L19968" s="21">
        <v>574.96494252873561</v>
      </c>
      <c r="M19968" s="68"/>
      <c r="N19968" s="4"/>
    </row>
    <row r="19969" spans="2:14">
      <c r="B19969" s="59" t="s">
        <v>33652</v>
      </c>
      <c r="C19969" s="7" t="s">
        <v>33653</v>
      </c>
      <c r="I19969" s="64"/>
      <c r="J19969" s="65"/>
      <c r="K19969" s="10"/>
      <c r="L19969" s="21">
        <v>555.68103448275861</v>
      </c>
      <c r="M19969" s="68"/>
      <c r="N19969" s="4"/>
    </row>
    <row r="19970" spans="2:14">
      <c r="B19970" s="59" t="s">
        <v>33654</v>
      </c>
      <c r="C19970" s="7" t="s">
        <v>33651</v>
      </c>
      <c r="I19970" s="64"/>
      <c r="J19970" s="65"/>
      <c r="K19970" s="10"/>
      <c r="L19970" s="21">
        <v>598.30862068965519</v>
      </c>
      <c r="M19970" s="68"/>
      <c r="N19970" s="4"/>
    </row>
    <row r="19971" spans="2:14">
      <c r="B19971" s="59" t="s">
        <v>33655</v>
      </c>
      <c r="C19971" s="7" t="s">
        <v>33656</v>
      </c>
      <c r="I19971" s="64"/>
      <c r="J19971" s="65"/>
      <c r="K19971" s="10"/>
      <c r="L19971" s="21">
        <v>593.23390804597705</v>
      </c>
      <c r="M19971" s="68"/>
      <c r="N19971" s="4"/>
    </row>
    <row r="19972" spans="2:14">
      <c r="B19972" s="59" t="s">
        <v>33657</v>
      </c>
      <c r="C19972" s="7" t="s">
        <v>33658</v>
      </c>
      <c r="I19972" s="64"/>
      <c r="J19972" s="65"/>
      <c r="K19972" s="10"/>
      <c r="L19972" s="21">
        <v>374.00632183908044</v>
      </c>
      <c r="M19972" s="68"/>
      <c r="N19972" s="4"/>
    </row>
    <row r="19973" spans="2:14">
      <c r="B19973" s="59" t="s">
        <v>33659</v>
      </c>
      <c r="C19973" s="7" t="s">
        <v>33660</v>
      </c>
      <c r="I19973" s="64"/>
      <c r="J19973" s="65"/>
      <c r="K19973" s="10"/>
      <c r="L19973" s="21">
        <v>1038.2862068965517</v>
      </c>
      <c r="M19973" s="68"/>
      <c r="N19973" s="4"/>
    </row>
    <row r="19974" spans="2:14">
      <c r="B19974" s="59" t="s">
        <v>33661</v>
      </c>
      <c r="C19974" s="7" t="s">
        <v>33662</v>
      </c>
      <c r="I19974" s="64"/>
      <c r="J19974" s="65"/>
      <c r="K19974" s="10"/>
      <c r="L19974" s="21">
        <v>1339.2166666666667</v>
      </c>
      <c r="M19974" s="68"/>
      <c r="N19974" s="4"/>
    </row>
    <row r="19975" spans="2:14">
      <c r="B19975" s="59" t="s">
        <v>33663</v>
      </c>
      <c r="C19975" s="7" t="s">
        <v>33664</v>
      </c>
      <c r="I19975" s="64"/>
      <c r="J19975" s="65"/>
      <c r="K19975" s="10"/>
      <c r="L19975" s="21">
        <v>1362.0528735632186</v>
      </c>
      <c r="M19975" s="68"/>
      <c r="N19975" s="4"/>
    </row>
    <row r="19976" spans="2:14">
      <c r="B19976" s="59" t="s">
        <v>33665</v>
      </c>
      <c r="C19976" s="7" t="s">
        <v>33666</v>
      </c>
      <c r="I19976" s="64"/>
      <c r="J19976" s="65"/>
      <c r="K19976" s="10"/>
      <c r="L19976" s="21">
        <v>1221.4833333333333</v>
      </c>
      <c r="M19976" s="68"/>
      <c r="N19976" s="4"/>
    </row>
    <row r="19977" spans="2:14">
      <c r="B19977" s="59" t="s">
        <v>33667</v>
      </c>
      <c r="C19977" s="7" t="s">
        <v>33668</v>
      </c>
      <c r="I19977" s="64"/>
      <c r="J19977" s="65"/>
      <c r="K19977" s="10"/>
      <c r="L19977" s="21">
        <v>1154.4971264367816</v>
      </c>
      <c r="M19977" s="68"/>
      <c r="N19977" s="4"/>
    </row>
    <row r="19978" spans="2:14">
      <c r="B19978" s="59" t="s">
        <v>33669</v>
      </c>
      <c r="C19978" s="7" t="s">
        <v>33670</v>
      </c>
      <c r="I19978" s="64"/>
      <c r="J19978" s="65"/>
      <c r="K19978" s="10"/>
      <c r="L19978" s="21">
        <v>1154.4971264367816</v>
      </c>
      <c r="M19978" s="68"/>
      <c r="N19978" s="4"/>
    </row>
    <row r="19979" spans="2:14">
      <c r="B19979" s="59" t="s">
        <v>33671</v>
      </c>
      <c r="C19979" s="7" t="s">
        <v>33672</v>
      </c>
      <c r="I19979" s="64"/>
      <c r="J19979" s="65"/>
      <c r="K19979" s="10"/>
      <c r="L19979" s="21">
        <v>1212.3488505747127</v>
      </c>
      <c r="M19979" s="68"/>
      <c r="N19979" s="4"/>
    </row>
    <row r="19980" spans="2:14">
      <c r="B19980" s="59" t="s">
        <v>33673</v>
      </c>
      <c r="C19980" s="7" t="s">
        <v>33674</v>
      </c>
      <c r="I19980" s="64"/>
      <c r="J19980" s="65"/>
      <c r="K19980" s="10"/>
      <c r="L19980" s="21">
        <v>1246.3494252873563</v>
      </c>
      <c r="M19980" s="68"/>
      <c r="N19980" s="4"/>
    </row>
    <row r="19981" spans="2:14">
      <c r="B19981" s="59" t="s">
        <v>33675</v>
      </c>
      <c r="C19981" s="7" t="s">
        <v>33676</v>
      </c>
      <c r="I19981" s="64"/>
      <c r="J19981" s="65"/>
      <c r="K19981" s="10"/>
      <c r="L19981" s="21">
        <v>1246.3494252873563</v>
      </c>
      <c r="M19981" s="68"/>
      <c r="N19981" s="4"/>
    </row>
    <row r="19982" spans="2:14">
      <c r="B19982" s="59" t="s">
        <v>33677</v>
      </c>
      <c r="C19982" s="7" t="s">
        <v>33678</v>
      </c>
      <c r="I19982" s="64"/>
      <c r="J19982" s="65"/>
      <c r="K19982" s="10"/>
      <c r="L19982" s="21">
        <v>1212.3488505747127</v>
      </c>
      <c r="M19982" s="68"/>
      <c r="N19982" s="4"/>
    </row>
    <row r="19983" spans="2:14">
      <c r="B19983" s="59" t="s">
        <v>33679</v>
      </c>
      <c r="C19983" s="7" t="s">
        <v>33680</v>
      </c>
      <c r="I19983" s="64"/>
      <c r="J19983" s="65"/>
      <c r="K19983" s="10"/>
      <c r="L19983" s="21">
        <v>1236.7074712643678</v>
      </c>
      <c r="M19983" s="68"/>
      <c r="N19983" s="4"/>
    </row>
    <row r="19984" spans="2:14">
      <c r="B19984" s="59" t="s">
        <v>33681</v>
      </c>
      <c r="C19984" s="7" t="s">
        <v>33682</v>
      </c>
      <c r="I19984" s="64"/>
      <c r="J19984" s="65"/>
      <c r="K19984" s="10"/>
      <c r="L19984" s="21">
        <v>1246.3494252873563</v>
      </c>
      <c r="M19984" s="68"/>
      <c r="N19984" s="4"/>
    </row>
    <row r="19985" spans="2:14">
      <c r="B19985" s="59" t="s">
        <v>33683</v>
      </c>
      <c r="C19985" s="7" t="s">
        <v>33684</v>
      </c>
      <c r="I19985" s="64"/>
      <c r="J19985" s="65"/>
      <c r="K19985" s="10"/>
      <c r="L19985" s="21">
        <v>1246.3494252873563</v>
      </c>
      <c r="M19985" s="68"/>
      <c r="N19985" s="4"/>
    </row>
    <row r="19986" spans="2:14">
      <c r="B19986" s="59" t="s">
        <v>33685</v>
      </c>
      <c r="C19986" s="7" t="s">
        <v>33686</v>
      </c>
      <c r="I19986" s="64"/>
      <c r="J19986" s="65"/>
      <c r="K19986" s="10"/>
      <c r="L19986" s="21">
        <v>1319.9327586206896</v>
      </c>
      <c r="M19986" s="68"/>
      <c r="N19986" s="4"/>
    </row>
    <row r="19987" spans="2:14">
      <c r="B19987" s="59" t="s">
        <v>33687</v>
      </c>
      <c r="C19987" s="7" t="s">
        <v>33688</v>
      </c>
      <c r="I19987" s="64"/>
      <c r="J19987" s="65"/>
      <c r="K19987" s="10"/>
      <c r="L19987" s="21">
        <v>1319.9327586206896</v>
      </c>
      <c r="M19987" s="68"/>
      <c r="N19987" s="4"/>
    </row>
    <row r="19988" spans="2:14">
      <c r="B19988" s="59" t="s">
        <v>33689</v>
      </c>
      <c r="C19988" s="7" t="s">
        <v>33690</v>
      </c>
      <c r="I19988" s="64"/>
      <c r="J19988" s="65"/>
      <c r="K19988" s="10"/>
      <c r="L19988" s="21">
        <v>1246.3494252873563</v>
      </c>
      <c r="M19988" s="68"/>
      <c r="N19988" s="4"/>
    </row>
    <row r="19989" spans="2:14">
      <c r="B19989" s="59" t="s">
        <v>33691</v>
      </c>
      <c r="C19989" s="7" t="s">
        <v>33692</v>
      </c>
      <c r="I19989" s="64"/>
      <c r="J19989" s="65"/>
      <c r="K19989" s="10"/>
      <c r="L19989" s="21">
        <v>921.06034482758616</v>
      </c>
      <c r="M19989" s="68"/>
      <c r="N19989" s="4"/>
    </row>
    <row r="19990" spans="2:14">
      <c r="B19990" s="59" t="s">
        <v>33693</v>
      </c>
      <c r="C19990" s="7" t="s">
        <v>33694</v>
      </c>
      <c r="I19990" s="64"/>
      <c r="J19990" s="65"/>
      <c r="K19990" s="10"/>
      <c r="L19990" s="21">
        <v>1086.4959770114942</v>
      </c>
      <c r="M19990" s="68"/>
      <c r="N19990" s="4"/>
    </row>
    <row r="19991" spans="2:14">
      <c r="B19991" s="59" t="s">
        <v>33695</v>
      </c>
      <c r="C19991" s="7" t="s">
        <v>33696</v>
      </c>
      <c r="I19991" s="64"/>
      <c r="J19991" s="65"/>
      <c r="K19991" s="10"/>
      <c r="L19991" s="21">
        <v>881.47758620689649</v>
      </c>
      <c r="M19991" s="68"/>
      <c r="N19991" s="4"/>
    </row>
    <row r="19992" spans="2:14">
      <c r="B19992" s="59" t="s">
        <v>33697</v>
      </c>
      <c r="C19992" s="7" t="s">
        <v>33698</v>
      </c>
      <c r="I19992" s="64"/>
      <c r="J19992" s="65"/>
      <c r="K19992" s="10"/>
      <c r="L19992" s="21">
        <v>880.46264367816093</v>
      </c>
      <c r="M19992" s="68"/>
      <c r="N19992" s="4"/>
    </row>
    <row r="19993" spans="2:14">
      <c r="B19993" s="59" t="s">
        <v>33699</v>
      </c>
      <c r="C19993" s="7" t="s">
        <v>33700</v>
      </c>
      <c r="I19993" s="64"/>
      <c r="J19993" s="65"/>
      <c r="K19993" s="10"/>
      <c r="L19993" s="21">
        <v>1047.4206896551723</v>
      </c>
      <c r="M19993" s="68"/>
      <c r="N19993" s="4"/>
    </row>
    <row r="19994" spans="2:14">
      <c r="B19994" s="59" t="s">
        <v>33701</v>
      </c>
      <c r="C19994" s="7" t="s">
        <v>33702</v>
      </c>
      <c r="I19994" s="64"/>
      <c r="J19994" s="65"/>
      <c r="K19994" s="10"/>
      <c r="L19994" s="21">
        <v>1047.4206896551723</v>
      </c>
      <c r="M19994" s="68"/>
      <c r="N19994" s="4"/>
    </row>
    <row r="19995" spans="2:14">
      <c r="B19995" s="59" t="s">
        <v>33703</v>
      </c>
      <c r="C19995" s="7" t="s">
        <v>33704</v>
      </c>
      <c r="I19995" s="64"/>
      <c r="J19995" s="65"/>
      <c r="K19995" s="10"/>
      <c r="L19995" s="21">
        <v>951.00114942528739</v>
      </c>
      <c r="M19995" s="68"/>
      <c r="N19995" s="4"/>
    </row>
    <row r="19996" spans="2:14">
      <c r="B19996" s="59" t="s">
        <v>33705</v>
      </c>
      <c r="C19996" s="7" t="s">
        <v>33706</v>
      </c>
      <c r="I19996" s="64"/>
      <c r="J19996" s="65"/>
      <c r="K19996" s="10"/>
      <c r="L19996" s="21">
        <v>1087.5109195402299</v>
      </c>
      <c r="M19996" s="68"/>
      <c r="N19996" s="4"/>
    </row>
    <row r="19997" spans="2:14">
      <c r="B19997" s="59" t="s">
        <v>33707</v>
      </c>
      <c r="C19997" s="7" t="s">
        <v>33708</v>
      </c>
      <c r="I19997" s="64"/>
      <c r="J19997" s="65"/>
      <c r="K19997" s="10"/>
      <c r="L19997" s="21">
        <v>1147.3925287356321</v>
      </c>
      <c r="M19997" s="68"/>
      <c r="N19997" s="4"/>
    </row>
    <row r="19998" spans="2:14">
      <c r="B19998" s="59" t="s">
        <v>33709</v>
      </c>
      <c r="C19998" s="7" t="s">
        <v>33710</v>
      </c>
      <c r="I19998" s="64"/>
      <c r="J19998" s="65"/>
      <c r="K19998" s="10"/>
      <c r="L19998" s="21">
        <v>930.70229885057472</v>
      </c>
      <c r="M19998" s="68"/>
      <c r="N19998" s="4"/>
    </row>
    <row r="19999" spans="2:14">
      <c r="B19999" s="59" t="s">
        <v>33711</v>
      </c>
      <c r="C19999" s="7" t="s">
        <v>33712</v>
      </c>
      <c r="I19999" s="64"/>
      <c r="J19999" s="65"/>
      <c r="K19999" s="10"/>
      <c r="L19999" s="21">
        <v>1147.3925287356321</v>
      </c>
      <c r="M19999" s="68"/>
      <c r="N19999" s="4"/>
    </row>
    <row r="20000" spans="2:14">
      <c r="B20000" s="59" t="s">
        <v>33713</v>
      </c>
      <c r="C20000" s="7" t="s">
        <v>33714</v>
      </c>
      <c r="I20000" s="64"/>
      <c r="J20000" s="65"/>
      <c r="K20000" s="10"/>
      <c r="L20000" s="21">
        <v>1087.5109195402299</v>
      </c>
      <c r="M20000" s="68"/>
      <c r="N20000" s="4"/>
    </row>
    <row r="20001" spans="2:14">
      <c r="B20001" s="59" t="s">
        <v>33715</v>
      </c>
      <c r="C20001" s="7" t="s">
        <v>33716</v>
      </c>
      <c r="I20001" s="64"/>
      <c r="J20001" s="65"/>
      <c r="K20001" s="10"/>
      <c r="L20001" s="21">
        <v>1221.4833333333333</v>
      </c>
      <c r="M20001" s="68"/>
      <c r="N20001" s="4"/>
    </row>
    <row r="20002" spans="2:14">
      <c r="B20002" s="59" t="s">
        <v>33717</v>
      </c>
      <c r="C20002" s="7" t="s">
        <v>33718</v>
      </c>
      <c r="I20002" s="64"/>
      <c r="J20002" s="65"/>
      <c r="K20002" s="10"/>
      <c r="L20002" s="21">
        <v>997.18103448275861</v>
      </c>
      <c r="M20002" s="68"/>
      <c r="N20002" s="4"/>
    </row>
    <row r="20003" spans="2:14">
      <c r="B20003" s="59" t="s">
        <v>33719</v>
      </c>
      <c r="C20003" s="7" t="s">
        <v>33720</v>
      </c>
      <c r="I20003" s="64"/>
      <c r="J20003" s="65"/>
      <c r="K20003" s="10"/>
      <c r="L20003" s="21">
        <v>1138.2580459770115</v>
      </c>
      <c r="M20003" s="68"/>
      <c r="N20003" s="4"/>
    </row>
    <row r="20004" spans="2:14">
      <c r="B20004" s="59" t="s">
        <v>33721</v>
      </c>
      <c r="C20004" s="7" t="s">
        <v>33722</v>
      </c>
      <c r="I20004" s="64"/>
      <c r="J20004" s="65"/>
      <c r="K20004" s="10"/>
      <c r="L20004" s="21">
        <v>1221.4833333333333</v>
      </c>
      <c r="M20004" s="68"/>
      <c r="N20004" s="4"/>
    </row>
    <row r="20005" spans="2:14">
      <c r="B20005" s="59" t="s">
        <v>33723</v>
      </c>
      <c r="C20005" s="7" t="s">
        <v>33724</v>
      </c>
      <c r="I20005" s="64"/>
      <c r="J20005" s="65"/>
      <c r="K20005" s="10"/>
      <c r="L20005" s="21">
        <v>1345.3063218390805</v>
      </c>
      <c r="M20005" s="68"/>
      <c r="N20005" s="4"/>
    </row>
    <row r="20006" spans="2:14">
      <c r="B20006" s="59" t="s">
        <v>33725</v>
      </c>
      <c r="C20006" s="7" t="s">
        <v>33726</v>
      </c>
      <c r="I20006" s="64"/>
      <c r="J20006" s="65"/>
      <c r="K20006" s="10"/>
      <c r="L20006" s="21">
        <v>1095.6304597701148</v>
      </c>
      <c r="M20006" s="68"/>
      <c r="N20006" s="4"/>
    </row>
    <row r="20007" spans="2:14">
      <c r="B20007" s="59" t="s">
        <v>33727</v>
      </c>
      <c r="C20007" s="7" t="s">
        <v>33728</v>
      </c>
      <c r="I20007" s="64"/>
      <c r="J20007" s="65"/>
      <c r="K20007" s="10"/>
      <c r="L20007" s="21">
        <v>1385.3965517241381</v>
      </c>
      <c r="M20007" s="68"/>
      <c r="N20007" s="4"/>
    </row>
    <row r="20008" spans="2:14">
      <c r="B20008" s="59" t="s">
        <v>33729</v>
      </c>
      <c r="C20008" s="7" t="s">
        <v>33730</v>
      </c>
      <c r="I20008" s="64"/>
      <c r="J20008" s="65"/>
      <c r="K20008" s="10"/>
      <c r="L20008" s="21">
        <v>1262.5885057471264</v>
      </c>
      <c r="M20008" s="68"/>
      <c r="N20008" s="4"/>
    </row>
    <row r="20009" spans="2:14">
      <c r="B20009" s="59" t="s">
        <v>33731</v>
      </c>
      <c r="C20009" s="7" t="s">
        <v>33732</v>
      </c>
      <c r="I20009" s="64"/>
      <c r="J20009" s="65"/>
      <c r="K20009" s="10"/>
      <c r="L20009" s="21">
        <v>1262.5885057471264</v>
      </c>
      <c r="M20009" s="68"/>
      <c r="N20009" s="4"/>
    </row>
    <row r="20010" spans="2:14">
      <c r="B20010" s="59" t="s">
        <v>33733</v>
      </c>
      <c r="C20010" s="7" t="s">
        <v>33734</v>
      </c>
      <c r="I20010" s="64"/>
      <c r="J20010" s="65"/>
      <c r="K20010" s="10"/>
      <c r="L20010" s="21">
        <v>1179.8706896551723</v>
      </c>
      <c r="M20010" s="68"/>
      <c r="N20010" s="4"/>
    </row>
    <row r="20011" spans="2:14">
      <c r="B20011" s="59" t="s">
        <v>33735</v>
      </c>
      <c r="C20011" s="7" t="s">
        <v>33736</v>
      </c>
      <c r="I20011" s="64"/>
      <c r="J20011" s="65"/>
      <c r="K20011" s="10"/>
      <c r="L20011" s="21">
        <v>1304.2011494252874</v>
      </c>
      <c r="M20011" s="68"/>
      <c r="N20011" s="4"/>
    </row>
    <row r="20012" spans="2:14">
      <c r="B20012" s="59" t="s">
        <v>33737</v>
      </c>
      <c r="C20012" s="7" t="s">
        <v>33738</v>
      </c>
      <c r="I20012" s="64"/>
      <c r="J20012" s="65"/>
      <c r="K20012" s="10"/>
      <c r="L20012" s="21">
        <v>1229.0954022988508</v>
      </c>
      <c r="M20012" s="68"/>
      <c r="N20012" s="4"/>
    </row>
    <row r="20013" spans="2:14">
      <c r="B20013" s="59" t="s">
        <v>33739</v>
      </c>
      <c r="C20013" s="7" t="s">
        <v>33740</v>
      </c>
      <c r="I20013" s="64"/>
      <c r="J20013" s="65"/>
      <c r="K20013" s="10"/>
      <c r="L20013" s="21">
        <v>1345.3063218390805</v>
      </c>
      <c r="M20013" s="68"/>
      <c r="N20013" s="4"/>
    </row>
    <row r="20014" spans="2:14">
      <c r="B20014" s="59" t="s">
        <v>33741</v>
      </c>
      <c r="C20014" s="7" t="s">
        <v>33742</v>
      </c>
      <c r="I20014" s="64"/>
      <c r="J20014" s="65"/>
      <c r="K20014" s="10"/>
      <c r="L20014" s="21">
        <v>1146.3775862068967</v>
      </c>
      <c r="M20014" s="68"/>
      <c r="N20014" s="4"/>
    </row>
    <row r="20015" spans="2:14">
      <c r="B20015" s="59" t="s">
        <v>33743</v>
      </c>
      <c r="C20015" s="7" t="s">
        <v>33744</v>
      </c>
      <c r="I20015" s="64"/>
      <c r="J20015" s="65"/>
      <c r="K20015" s="10"/>
      <c r="L20015" s="21">
        <v>1385.3965517241381</v>
      </c>
      <c r="M20015" s="68"/>
      <c r="N20015" s="4"/>
    </row>
    <row r="20016" spans="2:14">
      <c r="B20016" s="59" t="s">
        <v>33745</v>
      </c>
      <c r="C20016" s="7" t="s">
        <v>33746</v>
      </c>
      <c r="I20016" s="64"/>
      <c r="J20016" s="65"/>
      <c r="K20016" s="10"/>
      <c r="L20016" s="21">
        <v>1385.3965517241381</v>
      </c>
      <c r="M20016" s="68"/>
      <c r="N20016" s="4"/>
    </row>
    <row r="20017" spans="2:14">
      <c r="B20017" s="59" t="s">
        <v>33747</v>
      </c>
      <c r="C20017" s="7" t="s">
        <v>33748</v>
      </c>
      <c r="I20017" s="64"/>
      <c r="J20017" s="65"/>
      <c r="K20017" s="10"/>
      <c r="L20017" s="21">
        <v>1304.2011494252874</v>
      </c>
      <c r="M20017" s="68"/>
      <c r="N20017" s="4"/>
    </row>
    <row r="20018" spans="2:14">
      <c r="B20018" s="59" t="s">
        <v>33749</v>
      </c>
      <c r="C20018" s="7" t="s">
        <v>33750</v>
      </c>
      <c r="I20018" s="64"/>
      <c r="J20018" s="65"/>
      <c r="K20018" s="10"/>
      <c r="L20018" s="21">
        <v>1347.8436781609196</v>
      </c>
      <c r="M20018" s="68"/>
      <c r="N20018" s="4"/>
    </row>
    <row r="20019" spans="2:14">
      <c r="B20019" s="59" t="s">
        <v>33751</v>
      </c>
      <c r="C20019" s="7" t="s">
        <v>33752</v>
      </c>
      <c r="I20019" s="64"/>
      <c r="J20019" s="65"/>
      <c r="K20019" s="10"/>
      <c r="L20019" s="21">
        <v>1385.3965517241381</v>
      </c>
      <c r="M20019" s="68"/>
      <c r="N20019" s="4"/>
    </row>
    <row r="20020" spans="2:14">
      <c r="B20020" s="59" t="s">
        <v>33753</v>
      </c>
      <c r="C20020" s="7" t="s">
        <v>33754</v>
      </c>
      <c r="I20020" s="64"/>
      <c r="J20020" s="65"/>
      <c r="K20020" s="10"/>
      <c r="L20020" s="21">
        <v>955.5683908045977</v>
      </c>
      <c r="M20020" s="68"/>
      <c r="N20020" s="4"/>
    </row>
    <row r="20021" spans="2:14">
      <c r="B20021" s="59" t="s">
        <v>33755</v>
      </c>
      <c r="C20021" s="7" t="s">
        <v>33756</v>
      </c>
      <c r="I20021" s="64"/>
      <c r="J20021" s="65"/>
      <c r="K20021" s="10"/>
      <c r="L20021" s="21">
        <v>1122.0189655172414</v>
      </c>
      <c r="M20021" s="68"/>
      <c r="N20021" s="4"/>
    </row>
    <row r="20022" spans="2:14">
      <c r="B20022" s="59" t="s">
        <v>33757</v>
      </c>
      <c r="C20022" s="7" t="s">
        <v>33758</v>
      </c>
      <c r="I20022" s="64"/>
      <c r="J20022" s="65"/>
      <c r="K20022" s="10"/>
      <c r="L20022" s="21">
        <v>1047.4206896551723</v>
      </c>
      <c r="M20022" s="68"/>
      <c r="N20022" s="4"/>
    </row>
    <row r="20023" spans="2:14">
      <c r="B20023" s="59" t="s">
        <v>33759</v>
      </c>
      <c r="C20023" s="7" t="s">
        <v>33760</v>
      </c>
      <c r="I20023" s="64"/>
      <c r="J20023" s="65"/>
      <c r="K20023" s="10"/>
      <c r="L20023" s="21">
        <v>1170.228735632184</v>
      </c>
      <c r="M20023" s="68"/>
      <c r="N20023" s="4"/>
    </row>
    <row r="20024" spans="2:14">
      <c r="B20024" s="59" t="s">
        <v>33761</v>
      </c>
      <c r="C20024" s="7" t="s">
        <v>33762</v>
      </c>
      <c r="I20024" s="64"/>
      <c r="J20024" s="65"/>
      <c r="K20024" s="10"/>
      <c r="L20024" s="21">
        <v>1170.228735632184</v>
      </c>
      <c r="M20024" s="68"/>
      <c r="N20024" s="4"/>
    </row>
    <row r="20025" spans="2:14">
      <c r="B20025" s="59" t="s">
        <v>33763</v>
      </c>
      <c r="C20025" s="7" t="s">
        <v>33764</v>
      </c>
      <c r="I20025" s="64"/>
      <c r="J20025" s="65"/>
      <c r="K20025" s="10"/>
      <c r="L20025" s="21">
        <v>1129.6310344827587</v>
      </c>
      <c r="M20025" s="68"/>
      <c r="N20025" s="4"/>
    </row>
    <row r="20026" spans="2:14">
      <c r="B20026" s="59" t="s">
        <v>33765</v>
      </c>
      <c r="C20026" s="7" t="s">
        <v>33766</v>
      </c>
      <c r="I20026" s="64"/>
      <c r="J20026" s="65"/>
      <c r="K20026" s="10"/>
      <c r="L20026" s="21">
        <v>1212.3488505747127</v>
      </c>
      <c r="M20026" s="68"/>
      <c r="N20026" s="4"/>
    </row>
    <row r="20027" spans="2:14">
      <c r="B20027" s="59" t="s">
        <v>33767</v>
      </c>
      <c r="C20027" s="7" t="s">
        <v>33768</v>
      </c>
      <c r="I20027" s="64"/>
      <c r="J20027" s="65"/>
      <c r="K20027" s="10"/>
      <c r="L20027" s="21">
        <v>1284.4097701149426</v>
      </c>
      <c r="M20027" s="68"/>
      <c r="N20027" s="4"/>
    </row>
    <row r="20028" spans="2:14">
      <c r="B20028" s="59" t="s">
        <v>33769</v>
      </c>
      <c r="C20028" s="7" t="s">
        <v>33770</v>
      </c>
      <c r="I20028" s="64"/>
      <c r="J20028" s="65"/>
      <c r="K20028" s="10"/>
      <c r="L20028" s="21">
        <v>1054.5252873563218</v>
      </c>
      <c r="M20028" s="68"/>
      <c r="N20028" s="4"/>
    </row>
    <row r="20029" spans="2:14">
      <c r="B20029" s="59" t="s">
        <v>33771</v>
      </c>
      <c r="C20029" s="7" t="s">
        <v>33772</v>
      </c>
      <c r="I20029" s="64"/>
      <c r="J20029" s="65"/>
      <c r="K20029" s="10"/>
      <c r="L20029" s="21">
        <v>1284.4097701149426</v>
      </c>
      <c r="M20029" s="68"/>
      <c r="N20029" s="4"/>
    </row>
    <row r="20030" spans="2:14">
      <c r="B20030" s="59" t="s">
        <v>33773</v>
      </c>
      <c r="C20030" s="7" t="s">
        <v>33774</v>
      </c>
      <c r="I20030" s="64"/>
      <c r="J20030" s="65"/>
      <c r="K20030" s="10"/>
      <c r="L20030" s="21">
        <v>1212.3488505747127</v>
      </c>
      <c r="M20030" s="68"/>
      <c r="N20030" s="4"/>
    </row>
    <row r="20031" spans="2:14">
      <c r="B20031" s="59" t="s">
        <v>33775</v>
      </c>
      <c r="C20031" s="7" t="s">
        <v>33776</v>
      </c>
      <c r="I20031" s="64"/>
      <c r="J20031" s="65"/>
      <c r="K20031" s="10"/>
      <c r="L20031" s="21">
        <v>997.18103448275861</v>
      </c>
      <c r="M20031" s="68"/>
      <c r="N20031" s="4"/>
    </row>
    <row r="20032" spans="2:14">
      <c r="B20032" s="59" t="s">
        <v>33777</v>
      </c>
      <c r="C20032" s="7" t="s">
        <v>33778</v>
      </c>
      <c r="I20032" s="64"/>
      <c r="J20032" s="65"/>
      <c r="K20032" s="10"/>
      <c r="L20032" s="21">
        <v>1345.3063218390805</v>
      </c>
      <c r="M20032" s="68"/>
      <c r="N20032" s="4"/>
    </row>
    <row r="20033" spans="2:14">
      <c r="B20033" s="59" t="s">
        <v>33779</v>
      </c>
      <c r="C20033" s="7" t="s">
        <v>33780</v>
      </c>
      <c r="I20033" s="64"/>
      <c r="J20033" s="65"/>
      <c r="K20033" s="10"/>
      <c r="L20033" s="21">
        <v>1095.6304597701148</v>
      </c>
      <c r="M20033" s="68"/>
      <c r="N20033" s="4"/>
    </row>
    <row r="20034" spans="2:14">
      <c r="B20034" s="59" t="s">
        <v>33781</v>
      </c>
      <c r="C20034" s="7" t="s">
        <v>33782</v>
      </c>
      <c r="I20034" s="64"/>
      <c r="J20034" s="65"/>
      <c r="K20034" s="10"/>
      <c r="L20034" s="21">
        <v>1385.3965517241381</v>
      </c>
      <c r="M20034" s="68"/>
      <c r="N20034" s="4"/>
    </row>
    <row r="20035" spans="2:14">
      <c r="B20035" s="59" t="s">
        <v>33783</v>
      </c>
      <c r="C20035" s="7" t="s">
        <v>33784</v>
      </c>
      <c r="I20035" s="64"/>
      <c r="J20035" s="65"/>
      <c r="K20035" s="10"/>
      <c r="L20035" s="21">
        <v>1262.5885057471264</v>
      </c>
      <c r="M20035" s="68"/>
      <c r="N20035" s="4"/>
    </row>
    <row r="20036" spans="2:14">
      <c r="B20036" s="59" t="s">
        <v>33785</v>
      </c>
      <c r="C20036" s="7" t="s">
        <v>33786</v>
      </c>
      <c r="I20036" s="64"/>
      <c r="J20036" s="65"/>
      <c r="K20036" s="10"/>
      <c r="L20036" s="21">
        <v>1262.5885057471264</v>
      </c>
      <c r="M20036" s="68"/>
      <c r="N20036" s="4"/>
    </row>
    <row r="20037" spans="2:14">
      <c r="B20037" s="59" t="s">
        <v>33787</v>
      </c>
      <c r="C20037" s="7" t="s">
        <v>33788</v>
      </c>
      <c r="I20037" s="64"/>
      <c r="J20037" s="65"/>
      <c r="K20037" s="10"/>
      <c r="L20037" s="21">
        <v>1179.8706896551723</v>
      </c>
      <c r="M20037" s="68"/>
      <c r="N20037" s="4"/>
    </row>
    <row r="20038" spans="2:14">
      <c r="B20038" s="59" t="s">
        <v>33789</v>
      </c>
      <c r="C20038" s="7" t="s">
        <v>33790</v>
      </c>
      <c r="I20038" s="64"/>
      <c r="J20038" s="65"/>
      <c r="K20038" s="10"/>
      <c r="L20038" s="21">
        <v>1304.2011494252874</v>
      </c>
      <c r="M20038" s="68"/>
      <c r="N20038" s="4"/>
    </row>
    <row r="20039" spans="2:14">
      <c r="B20039" s="59" t="s">
        <v>33791</v>
      </c>
      <c r="C20039" s="7" t="s">
        <v>33792</v>
      </c>
      <c r="I20039" s="64"/>
      <c r="J20039" s="65"/>
      <c r="K20039" s="10"/>
      <c r="L20039" s="21">
        <v>1229.0954022988508</v>
      </c>
      <c r="M20039" s="68"/>
      <c r="N20039" s="4"/>
    </row>
    <row r="20040" spans="2:14">
      <c r="B20040" s="59" t="s">
        <v>33793</v>
      </c>
      <c r="C20040" s="7" t="s">
        <v>33794</v>
      </c>
      <c r="I20040" s="64"/>
      <c r="J20040" s="65"/>
      <c r="K20040" s="10"/>
      <c r="L20040" s="21">
        <v>1345.3063218390805</v>
      </c>
      <c r="M20040" s="68"/>
      <c r="N20040" s="4"/>
    </row>
    <row r="20041" spans="2:14">
      <c r="B20041" s="59" t="s">
        <v>33795</v>
      </c>
      <c r="C20041" s="7" t="s">
        <v>33796</v>
      </c>
      <c r="I20041" s="64"/>
      <c r="J20041" s="65"/>
      <c r="K20041" s="10"/>
      <c r="L20041" s="21">
        <v>1146.3775862068967</v>
      </c>
      <c r="M20041" s="68"/>
      <c r="N20041" s="4"/>
    </row>
    <row r="20042" spans="2:14">
      <c r="B20042" s="59" t="s">
        <v>33797</v>
      </c>
      <c r="C20042" s="7" t="s">
        <v>33798</v>
      </c>
      <c r="I20042" s="64"/>
      <c r="J20042" s="65"/>
      <c r="K20042" s="10"/>
      <c r="L20042" s="21">
        <v>1385.3965517241381</v>
      </c>
      <c r="M20042" s="68"/>
      <c r="N20042" s="4"/>
    </row>
    <row r="20043" spans="2:14">
      <c r="B20043" s="59" t="s">
        <v>33799</v>
      </c>
      <c r="C20043" s="7" t="s">
        <v>33800</v>
      </c>
      <c r="I20043" s="64"/>
      <c r="J20043" s="65"/>
      <c r="K20043" s="10"/>
      <c r="L20043" s="21">
        <v>1385.3965517241381</v>
      </c>
      <c r="M20043" s="68"/>
      <c r="N20043" s="4"/>
    </row>
    <row r="20044" spans="2:14">
      <c r="B20044" s="59" t="s">
        <v>33801</v>
      </c>
      <c r="C20044" s="7" t="s">
        <v>33802</v>
      </c>
      <c r="I20044" s="64"/>
      <c r="J20044" s="65"/>
      <c r="K20044" s="10"/>
      <c r="L20044" s="21">
        <v>1304.2011494252874</v>
      </c>
      <c r="M20044" s="68"/>
      <c r="N20044" s="4"/>
    </row>
    <row r="20045" spans="2:14">
      <c r="B20045" s="59" t="s">
        <v>33803</v>
      </c>
      <c r="C20045" s="7" t="s">
        <v>33804</v>
      </c>
      <c r="I20045" s="64"/>
      <c r="J20045" s="65"/>
      <c r="K20045" s="10"/>
      <c r="L20045" s="21">
        <v>1347.8436781609196</v>
      </c>
      <c r="M20045" s="68"/>
      <c r="N20045" s="4"/>
    </row>
    <row r="20046" spans="2:14">
      <c r="B20046" s="59" t="s">
        <v>33805</v>
      </c>
      <c r="C20046" s="7" t="s">
        <v>33806</v>
      </c>
      <c r="I20046" s="64"/>
      <c r="J20046" s="65"/>
      <c r="K20046" s="10"/>
      <c r="L20046" s="21">
        <v>1385.3965517241381</v>
      </c>
      <c r="M20046" s="68"/>
      <c r="N20046" s="4"/>
    </row>
    <row r="20047" spans="2:14">
      <c r="B20047" s="59" t="s">
        <v>33807</v>
      </c>
      <c r="C20047" s="7" t="s">
        <v>33808</v>
      </c>
      <c r="I20047" s="64"/>
      <c r="J20047" s="65"/>
      <c r="K20047" s="10"/>
      <c r="L20047" s="21">
        <v>1865.4643678160919</v>
      </c>
      <c r="M20047" s="68"/>
      <c r="N20047" s="4"/>
    </row>
    <row r="20048" spans="2:14">
      <c r="B20048" s="59" t="s">
        <v>33809</v>
      </c>
      <c r="C20048" s="7" t="s">
        <v>33810</v>
      </c>
      <c r="I20048" s="64"/>
      <c r="J20048" s="65"/>
      <c r="K20048" s="10"/>
      <c r="L20048" s="21">
        <v>1748.7459770114945</v>
      </c>
      <c r="M20048" s="68"/>
      <c r="N20048" s="4"/>
    </row>
    <row r="20049" spans="2:14">
      <c r="B20049" s="59" t="s">
        <v>33811</v>
      </c>
      <c r="C20049" s="7" t="s">
        <v>33812</v>
      </c>
      <c r="I20049" s="64"/>
      <c r="J20049" s="65"/>
      <c r="K20049" s="10"/>
      <c r="L20049" s="21">
        <v>1122.0189655172414</v>
      </c>
      <c r="M20049" s="68"/>
      <c r="N20049" s="4"/>
    </row>
    <row r="20050" spans="2:14">
      <c r="B20050" s="59" t="s">
        <v>33813</v>
      </c>
      <c r="C20050" s="7" t="s">
        <v>33814</v>
      </c>
      <c r="I20050" s="64"/>
      <c r="J20050" s="65"/>
      <c r="K20050" s="10"/>
      <c r="L20050" s="21">
        <v>1375.7545977011496</v>
      </c>
      <c r="M20050" s="68"/>
      <c r="N20050" s="4"/>
    </row>
    <row r="20051" spans="2:14">
      <c r="B20051" s="59" t="s">
        <v>33815</v>
      </c>
      <c r="C20051" s="7" t="s">
        <v>33816</v>
      </c>
      <c r="I20051" s="64"/>
      <c r="J20051" s="65"/>
      <c r="K20051" s="10"/>
      <c r="L20051" s="21">
        <v>1375.7545977011496</v>
      </c>
      <c r="M20051" s="68"/>
      <c r="N20051" s="4"/>
    </row>
    <row r="20052" spans="2:14">
      <c r="B20052" s="59" t="s">
        <v>33817</v>
      </c>
      <c r="C20052" s="7" t="s">
        <v>33818</v>
      </c>
      <c r="I20052" s="64"/>
      <c r="J20052" s="65"/>
      <c r="K20052" s="10"/>
      <c r="L20052" s="21">
        <v>1411.7850574712643</v>
      </c>
      <c r="M20052" s="68"/>
      <c r="N20052" s="4"/>
    </row>
    <row r="20053" spans="2:14">
      <c r="B20053" s="59" t="s">
        <v>33819</v>
      </c>
      <c r="C20053" s="7" t="s">
        <v>33820</v>
      </c>
      <c r="I20053" s="64"/>
      <c r="J20053" s="65"/>
      <c r="K20053" s="10"/>
      <c r="L20053" s="21">
        <v>1254.4689655172413</v>
      </c>
      <c r="M20053" s="68"/>
      <c r="N20053" s="4"/>
    </row>
    <row r="20054" spans="2:14">
      <c r="B20054" s="59" t="s">
        <v>33821</v>
      </c>
      <c r="C20054" s="7" t="s">
        <v>33822</v>
      </c>
      <c r="I20054" s="64"/>
      <c r="J20054" s="65"/>
      <c r="K20054" s="10"/>
      <c r="L20054" s="21">
        <v>1246.3494252873563</v>
      </c>
      <c r="M20054" s="68"/>
      <c r="N20054" s="4"/>
    </row>
    <row r="20055" spans="2:14">
      <c r="B20055" s="59" t="s">
        <v>33823</v>
      </c>
      <c r="C20055" s="7" t="s">
        <v>33668</v>
      </c>
      <c r="I20055" s="64"/>
      <c r="J20055" s="65"/>
      <c r="K20055" s="10"/>
      <c r="L20055" s="21">
        <v>1246.3494252873563</v>
      </c>
      <c r="M20055" s="68"/>
      <c r="N20055" s="4"/>
    </row>
    <row r="20056" spans="2:14">
      <c r="B20056" s="59" t="s">
        <v>33824</v>
      </c>
      <c r="C20056" s="7" t="s">
        <v>33825</v>
      </c>
      <c r="I20056" s="64"/>
      <c r="J20056" s="65"/>
      <c r="K20056" s="10"/>
      <c r="L20056" s="21">
        <v>1236.7074712643678</v>
      </c>
      <c r="M20056" s="68"/>
      <c r="N20056" s="4"/>
    </row>
    <row r="20057" spans="2:14">
      <c r="B20057" s="59" t="s">
        <v>33826</v>
      </c>
      <c r="C20057" s="7" t="s">
        <v>33827</v>
      </c>
      <c r="I20057" s="64"/>
      <c r="J20057" s="65"/>
      <c r="K20057" s="10"/>
      <c r="L20057" s="21">
        <v>1421.4270114942528</v>
      </c>
      <c r="M20057" s="68"/>
      <c r="N20057" s="4"/>
    </row>
    <row r="20058" spans="2:14">
      <c r="B20058" s="59" t="s">
        <v>33828</v>
      </c>
      <c r="C20058" s="7" t="s">
        <v>33829</v>
      </c>
      <c r="I20058" s="64"/>
      <c r="J20058" s="65"/>
      <c r="K20058" s="10"/>
      <c r="L20058" s="21">
        <v>1278.8275862068965</v>
      </c>
      <c r="M20058" s="68"/>
      <c r="N20058" s="4"/>
    </row>
    <row r="20059" spans="2:14">
      <c r="B20059" s="59" t="s">
        <v>33830</v>
      </c>
      <c r="C20059" s="7" t="s">
        <v>33831</v>
      </c>
      <c r="I20059" s="64"/>
      <c r="J20059" s="65"/>
      <c r="K20059" s="10"/>
      <c r="L20059" s="21">
        <v>1295.0666666666668</v>
      </c>
      <c r="M20059" s="68"/>
      <c r="N20059" s="4"/>
    </row>
    <row r="20060" spans="2:14">
      <c r="B20060" s="59" t="s">
        <v>33832</v>
      </c>
      <c r="C20060" s="7" t="s">
        <v>33833</v>
      </c>
      <c r="I20060" s="64"/>
      <c r="J20060" s="65"/>
      <c r="K20060" s="10"/>
      <c r="L20060" s="21">
        <v>1295.0666666666668</v>
      </c>
      <c r="M20060" s="68"/>
      <c r="N20060" s="4"/>
    </row>
    <row r="20061" spans="2:14">
      <c r="B20061" s="59" t="s">
        <v>33834</v>
      </c>
      <c r="C20061" s="7" t="s">
        <v>33835</v>
      </c>
      <c r="I20061" s="64"/>
      <c r="J20061" s="65"/>
      <c r="K20061" s="10"/>
      <c r="L20061" s="21">
        <v>1278.8275862068965</v>
      </c>
      <c r="M20061" s="68"/>
      <c r="N20061" s="4"/>
    </row>
    <row r="20062" spans="2:14">
      <c r="B20062" s="59" t="s">
        <v>33836</v>
      </c>
      <c r="C20062" s="7" t="s">
        <v>33837</v>
      </c>
      <c r="I20062" s="64"/>
      <c r="J20062" s="65"/>
      <c r="K20062" s="10"/>
      <c r="L20062" s="21">
        <v>3340.1758620689657</v>
      </c>
      <c r="M20062" s="68"/>
      <c r="N20062" s="4"/>
    </row>
    <row r="20063" spans="2:14">
      <c r="B20063" s="59" t="s">
        <v>33838</v>
      </c>
      <c r="C20063" s="7" t="s">
        <v>33839</v>
      </c>
      <c r="I20063" s="64"/>
      <c r="J20063" s="65"/>
      <c r="K20063" s="10"/>
      <c r="L20063" s="21">
        <v>3340.1758620689657</v>
      </c>
      <c r="M20063" s="68"/>
      <c r="N20063" s="4"/>
    </row>
    <row r="20064" spans="2:14">
      <c r="B20064" s="59" t="s">
        <v>33840</v>
      </c>
      <c r="C20064" s="7" t="s">
        <v>33841</v>
      </c>
      <c r="I20064" s="64"/>
      <c r="J20064" s="65"/>
      <c r="K20064" s="10"/>
      <c r="L20064" s="21">
        <v>1411.7850574712643</v>
      </c>
      <c r="M20064" s="68"/>
      <c r="N20064" s="4"/>
    </row>
    <row r="20065" spans="2:14">
      <c r="B20065" s="59" t="s">
        <v>33842</v>
      </c>
      <c r="C20065" s="7" t="s">
        <v>33843</v>
      </c>
      <c r="I20065" s="64"/>
      <c r="J20065" s="65"/>
      <c r="K20065" s="10"/>
      <c r="L20065" s="21">
        <v>1329.0672413793104</v>
      </c>
      <c r="M20065" s="68"/>
      <c r="N20065" s="4"/>
    </row>
    <row r="20066" spans="2:14">
      <c r="B20066" s="59" t="s">
        <v>38555</v>
      </c>
      <c r="C20066" s="7" t="s">
        <v>33844</v>
      </c>
      <c r="I20066" s="64"/>
      <c r="J20066" s="65"/>
      <c r="K20066" s="10"/>
      <c r="L20066" s="21">
        <v>1217.9310344827586</v>
      </c>
      <c r="M20066" s="68"/>
      <c r="N20066" s="4"/>
    </row>
    <row r="20067" spans="2:14">
      <c r="B20067" s="59" t="s">
        <v>33845</v>
      </c>
      <c r="C20067" s="7" t="s">
        <v>33846</v>
      </c>
      <c r="I20067" s="64"/>
      <c r="J20067" s="65"/>
      <c r="K20067" s="10"/>
      <c r="L20067" s="21">
        <v>1337.1867816091954</v>
      </c>
      <c r="M20067" s="68"/>
      <c r="N20067" s="4"/>
    </row>
    <row r="20068" spans="2:14">
      <c r="B20068" s="59" t="s">
        <v>33847</v>
      </c>
      <c r="C20068" s="7" t="s">
        <v>33848</v>
      </c>
      <c r="I20068" s="64"/>
      <c r="J20068" s="65"/>
      <c r="K20068" s="10"/>
      <c r="L20068" s="21">
        <v>3340.1758620689657</v>
      </c>
      <c r="M20068" s="68"/>
      <c r="N20068" s="4"/>
    </row>
    <row r="20069" spans="2:14">
      <c r="B20069" s="59" t="s">
        <v>33849</v>
      </c>
      <c r="C20069" s="7" t="s">
        <v>33850</v>
      </c>
      <c r="I20069" s="64"/>
      <c r="J20069" s="65"/>
      <c r="K20069" s="10"/>
      <c r="L20069" s="21">
        <v>1411.7850574712643</v>
      </c>
      <c r="M20069" s="68"/>
      <c r="N20069" s="4"/>
    </row>
    <row r="20070" spans="2:14">
      <c r="B20070" s="59" t="s">
        <v>33851</v>
      </c>
      <c r="C20070" s="7" t="s">
        <v>33852</v>
      </c>
      <c r="I20070" s="64"/>
      <c r="J20070" s="65"/>
      <c r="K20070" s="10"/>
      <c r="L20070" s="21">
        <v>1411.7850574712643</v>
      </c>
      <c r="M20070" s="68"/>
      <c r="N20070" s="4"/>
    </row>
    <row r="20071" spans="2:14">
      <c r="B20071" s="59" t="s">
        <v>33853</v>
      </c>
      <c r="C20071" s="7" t="s">
        <v>33854</v>
      </c>
      <c r="I20071" s="64"/>
      <c r="J20071" s="65"/>
      <c r="K20071" s="10"/>
      <c r="L20071" s="21">
        <v>1404.1729885057471</v>
      </c>
      <c r="M20071" s="68"/>
      <c r="N20071" s="4"/>
    </row>
    <row r="20072" spans="2:14">
      <c r="B20072" s="59" t="s">
        <v>33855</v>
      </c>
      <c r="C20072" s="7" t="s">
        <v>33856</v>
      </c>
      <c r="I20072" s="64"/>
      <c r="J20072" s="65"/>
      <c r="K20072" s="10"/>
      <c r="L20072" s="21">
        <v>3340.1758620689657</v>
      </c>
      <c r="M20072" s="68"/>
      <c r="N20072" s="4"/>
    </row>
    <row r="20073" spans="2:14">
      <c r="B20073" s="59" t="s">
        <v>33857</v>
      </c>
      <c r="C20073" s="7" t="s">
        <v>33858</v>
      </c>
      <c r="I20073" s="64"/>
      <c r="J20073" s="65"/>
      <c r="K20073" s="10"/>
      <c r="L20073" s="21">
        <v>1337.1867816091954</v>
      </c>
      <c r="M20073" s="68"/>
      <c r="N20073" s="4"/>
    </row>
    <row r="20074" spans="2:14">
      <c r="B20074" s="59" t="s">
        <v>33859</v>
      </c>
      <c r="C20074" s="7" t="s">
        <v>33860</v>
      </c>
      <c r="I20074" s="64"/>
      <c r="J20074" s="65"/>
      <c r="K20074" s="10"/>
      <c r="L20074" s="21">
        <v>3340.1758620689657</v>
      </c>
      <c r="M20074" s="68"/>
      <c r="N20074" s="4"/>
    </row>
    <row r="20075" spans="2:14">
      <c r="B20075" s="59" t="s">
        <v>33861</v>
      </c>
      <c r="C20075" s="7" t="s">
        <v>33862</v>
      </c>
      <c r="I20075" s="64"/>
      <c r="J20075" s="65"/>
      <c r="K20075" s="10"/>
      <c r="L20075" s="21">
        <v>3340.1758620689657</v>
      </c>
      <c r="M20075" s="68"/>
      <c r="N20075" s="4"/>
    </row>
    <row r="20076" spans="2:14">
      <c r="B20076" s="59" t="s">
        <v>33863</v>
      </c>
      <c r="C20076" s="7" t="s">
        <v>33864</v>
      </c>
      <c r="I20076" s="64"/>
      <c r="J20076" s="65"/>
      <c r="K20076" s="10"/>
      <c r="L20076" s="21">
        <v>1424.4718390804599</v>
      </c>
      <c r="M20076" s="68"/>
      <c r="N20076" s="4"/>
    </row>
    <row r="20077" spans="2:14">
      <c r="B20077" s="59" t="s">
        <v>33865</v>
      </c>
      <c r="C20077" s="7" t="s">
        <v>33866</v>
      </c>
      <c r="I20077" s="64"/>
      <c r="J20077" s="65"/>
      <c r="K20077" s="10"/>
      <c r="L20077" s="21">
        <v>1636.087356321839</v>
      </c>
      <c r="M20077" s="68"/>
      <c r="N20077" s="4"/>
    </row>
    <row r="20078" spans="2:14">
      <c r="B20078" s="59" t="s">
        <v>33867</v>
      </c>
      <c r="C20078" s="7" t="s">
        <v>33868</v>
      </c>
      <c r="I20078" s="64"/>
      <c r="J20078" s="65"/>
      <c r="K20078" s="10"/>
      <c r="L20078" s="21">
        <v>1636.087356321839</v>
      </c>
      <c r="M20078" s="68"/>
      <c r="N20078" s="4"/>
    </row>
    <row r="20079" spans="2:14">
      <c r="B20079" s="59" t="s">
        <v>33869</v>
      </c>
      <c r="C20079" s="7" t="s">
        <v>33870</v>
      </c>
      <c r="I20079" s="64"/>
      <c r="J20079" s="65"/>
      <c r="K20079" s="10"/>
      <c r="L20079" s="21">
        <v>1752.2982758620692</v>
      </c>
      <c r="M20079" s="68"/>
      <c r="N20079" s="4"/>
    </row>
    <row r="20080" spans="2:14">
      <c r="B20080" s="59" t="s">
        <v>33871</v>
      </c>
      <c r="C20080" s="7" t="s">
        <v>33872</v>
      </c>
      <c r="I20080" s="64"/>
      <c r="J20080" s="65"/>
      <c r="K20080" s="10"/>
      <c r="L20080" s="21">
        <v>1553.3695402298849</v>
      </c>
      <c r="M20080" s="68"/>
      <c r="N20080" s="4"/>
    </row>
    <row r="20081" spans="2:14">
      <c r="B20081" s="59" t="s">
        <v>33873</v>
      </c>
      <c r="C20081" s="7" t="s">
        <v>33874</v>
      </c>
      <c r="I20081" s="64"/>
      <c r="J20081" s="65"/>
      <c r="K20081" s="10"/>
      <c r="L20081" s="21">
        <v>1810.6574712643678</v>
      </c>
      <c r="M20081" s="68"/>
      <c r="N20081" s="4"/>
    </row>
    <row r="20082" spans="2:14">
      <c r="B20082" s="59" t="s">
        <v>33875</v>
      </c>
      <c r="C20082" s="7" t="s">
        <v>33876</v>
      </c>
      <c r="I20082" s="64"/>
      <c r="J20082" s="65"/>
      <c r="K20082" s="10"/>
      <c r="L20082" s="21">
        <v>1524.9511494252874</v>
      </c>
      <c r="M20082" s="68"/>
      <c r="N20082" s="4"/>
    </row>
    <row r="20083" spans="2:14">
      <c r="B20083" s="59" t="s">
        <v>33877</v>
      </c>
      <c r="C20083" s="7" t="s">
        <v>33878</v>
      </c>
      <c r="I20083" s="64"/>
      <c r="J20083" s="65"/>
      <c r="K20083" s="10"/>
      <c r="L20083" s="21">
        <v>3340.1758620689657</v>
      </c>
      <c r="M20083" s="68"/>
      <c r="N20083" s="4"/>
    </row>
    <row r="20084" spans="2:14">
      <c r="B20084" s="59" t="s">
        <v>33879</v>
      </c>
      <c r="C20084" s="7" t="s">
        <v>33880</v>
      </c>
      <c r="I20084" s="64"/>
      <c r="J20084" s="65"/>
      <c r="K20084" s="10"/>
      <c r="L20084" s="21">
        <v>3340.1758620689657</v>
      </c>
      <c r="M20084" s="68"/>
      <c r="N20084" s="4"/>
    </row>
    <row r="20085" spans="2:14">
      <c r="B20085" s="59" t="s">
        <v>33881</v>
      </c>
      <c r="C20085" s="7" t="s">
        <v>33882</v>
      </c>
      <c r="I20085" s="64"/>
      <c r="J20085" s="65"/>
      <c r="K20085" s="10"/>
      <c r="L20085" s="21">
        <v>1685.3120689655175</v>
      </c>
      <c r="M20085" s="68"/>
      <c r="N20085" s="4"/>
    </row>
    <row r="20086" spans="2:14">
      <c r="B20086" s="59" t="s">
        <v>33883</v>
      </c>
      <c r="C20086" s="7" t="s">
        <v>33884</v>
      </c>
      <c r="I20086" s="64"/>
      <c r="J20086" s="65"/>
      <c r="K20086" s="10"/>
      <c r="L20086" s="21">
        <v>1685.3120689655175</v>
      </c>
      <c r="M20086" s="68"/>
      <c r="N20086" s="4"/>
    </row>
    <row r="20087" spans="2:14">
      <c r="B20087" s="59" t="s">
        <v>33885</v>
      </c>
      <c r="C20087" s="7" t="s">
        <v>33886</v>
      </c>
      <c r="I20087" s="64"/>
      <c r="J20087" s="65"/>
      <c r="K20087" s="10"/>
      <c r="L20087" s="21">
        <v>1643.6994252873562</v>
      </c>
      <c r="M20087" s="68"/>
      <c r="N20087" s="4"/>
    </row>
    <row r="20088" spans="2:14">
      <c r="B20088" s="59" t="s">
        <v>33887</v>
      </c>
      <c r="C20088" s="7" t="s">
        <v>33888</v>
      </c>
      <c r="I20088" s="64"/>
      <c r="J20088" s="65"/>
      <c r="K20088" s="10"/>
      <c r="L20088" s="21">
        <v>3340.1758620689657</v>
      </c>
      <c r="M20088" s="68"/>
      <c r="N20088" s="4"/>
    </row>
    <row r="20089" spans="2:14">
      <c r="B20089" s="59" t="s">
        <v>33889</v>
      </c>
      <c r="C20089" s="7" t="s">
        <v>33890</v>
      </c>
      <c r="I20089" s="64"/>
      <c r="J20089" s="65"/>
      <c r="K20089" s="10"/>
      <c r="L20089" s="21">
        <v>1810.6574712643678</v>
      </c>
      <c r="M20089" s="68"/>
      <c r="N20089" s="4"/>
    </row>
    <row r="20090" spans="2:14">
      <c r="B20090" s="59" t="s">
        <v>33891</v>
      </c>
      <c r="C20090" s="7" t="s">
        <v>33892</v>
      </c>
      <c r="I20090" s="64"/>
      <c r="J20090" s="65"/>
      <c r="K20090" s="10"/>
      <c r="L20090" s="21">
        <v>3340.1758620689657</v>
      </c>
      <c r="M20090" s="68"/>
      <c r="N20090" s="4"/>
    </row>
    <row r="20091" spans="2:14">
      <c r="B20091" s="59" t="s">
        <v>33893</v>
      </c>
      <c r="C20091" s="7" t="s">
        <v>33894</v>
      </c>
      <c r="I20091" s="64"/>
      <c r="J20091" s="65"/>
      <c r="K20091" s="10"/>
      <c r="L20091" s="21">
        <v>1586.3551724137931</v>
      </c>
      <c r="M20091" s="68"/>
      <c r="N20091" s="4"/>
    </row>
    <row r="20092" spans="2:14">
      <c r="B20092" s="59" t="s">
        <v>33895</v>
      </c>
      <c r="C20092" s="7" t="s">
        <v>33896</v>
      </c>
      <c r="I20092" s="64"/>
      <c r="J20092" s="65"/>
      <c r="K20092" s="10"/>
      <c r="L20092" s="21">
        <v>3039.7528735632186</v>
      </c>
      <c r="M20092" s="68"/>
      <c r="N20092" s="4"/>
    </row>
    <row r="20093" spans="2:14">
      <c r="B20093" s="59" t="s">
        <v>33897</v>
      </c>
      <c r="C20093" s="7" t="s">
        <v>33898</v>
      </c>
      <c r="I20093" s="64"/>
      <c r="J20093" s="65"/>
      <c r="K20093" s="10"/>
      <c r="L20093" s="21">
        <v>1764.9850574712643</v>
      </c>
      <c r="M20093" s="68"/>
      <c r="N20093" s="4"/>
    </row>
    <row r="20094" spans="2:14">
      <c r="B20094" s="59" t="s">
        <v>33899</v>
      </c>
      <c r="C20094" s="7" t="s">
        <v>33900</v>
      </c>
      <c r="I20094" s="64"/>
      <c r="J20094" s="65"/>
      <c r="K20094" s="10"/>
      <c r="L20094" s="21">
        <v>1751.2833333333335</v>
      </c>
      <c r="M20094" s="68"/>
      <c r="N20094" s="4"/>
    </row>
    <row r="20095" spans="2:14">
      <c r="B20095" s="59" t="s">
        <v>33901</v>
      </c>
      <c r="C20095" s="7" t="s">
        <v>33902</v>
      </c>
      <c r="I20095" s="64"/>
      <c r="J20095" s="65"/>
      <c r="K20095" s="10"/>
      <c r="L20095" s="21">
        <v>962.67298850574707</v>
      </c>
      <c r="M20095" s="68"/>
      <c r="N20095" s="4"/>
    </row>
    <row r="20096" spans="2:14">
      <c r="B20096" s="59" t="s">
        <v>33903</v>
      </c>
      <c r="C20096" s="7" t="s">
        <v>33904</v>
      </c>
      <c r="I20096" s="64"/>
      <c r="J20096" s="65"/>
      <c r="K20096" s="10"/>
      <c r="L20096" s="21">
        <v>1128.616091954023</v>
      </c>
      <c r="M20096" s="68"/>
      <c r="N20096" s="4"/>
    </row>
    <row r="20097" spans="2:14">
      <c r="B20097" s="59" t="s">
        <v>33905</v>
      </c>
      <c r="C20097" s="7" t="s">
        <v>33906</v>
      </c>
      <c r="I20097" s="64"/>
      <c r="J20097" s="65"/>
      <c r="K20097" s="10"/>
      <c r="L20097" s="21">
        <v>919.53793103448277</v>
      </c>
      <c r="M20097" s="68"/>
      <c r="N20097" s="4"/>
    </row>
    <row r="20098" spans="2:14">
      <c r="B20098" s="59" t="s">
        <v>33907</v>
      </c>
      <c r="C20098" s="7" t="s">
        <v>33908</v>
      </c>
      <c r="I20098" s="64"/>
      <c r="J20098" s="65"/>
      <c r="K20098" s="10"/>
      <c r="L20098" s="21">
        <v>922.58275862068967</v>
      </c>
      <c r="M20098" s="68"/>
      <c r="N20098" s="4"/>
    </row>
    <row r="20099" spans="2:14">
      <c r="B20099" s="59" t="s">
        <v>33909</v>
      </c>
      <c r="C20099" s="7" t="s">
        <v>33910</v>
      </c>
      <c r="I20099" s="64"/>
      <c r="J20099" s="65"/>
      <c r="K20099" s="10"/>
      <c r="L20099" s="21">
        <v>1087.5109195402299</v>
      </c>
      <c r="M20099" s="68"/>
      <c r="N20099" s="4"/>
    </row>
    <row r="20100" spans="2:14">
      <c r="B20100" s="59" t="s">
        <v>33911</v>
      </c>
      <c r="C20100" s="7" t="s">
        <v>33912</v>
      </c>
      <c r="I20100" s="64"/>
      <c r="J20100" s="65"/>
      <c r="K20100" s="10"/>
      <c r="L20100" s="21">
        <v>1087.5109195402299</v>
      </c>
      <c r="M20100" s="68"/>
      <c r="N20100" s="4"/>
    </row>
    <row r="20101" spans="2:14">
      <c r="B20101" s="59" t="s">
        <v>33913</v>
      </c>
      <c r="C20101" s="7" t="s">
        <v>33914</v>
      </c>
      <c r="I20101" s="64"/>
      <c r="J20101" s="65"/>
      <c r="K20101" s="10"/>
      <c r="L20101" s="21">
        <v>997.18103448275861</v>
      </c>
      <c r="M20101" s="68"/>
      <c r="N20101" s="4"/>
    </row>
    <row r="20102" spans="2:14">
      <c r="B20102" s="59" t="s">
        <v>33915</v>
      </c>
      <c r="C20102" s="7" t="s">
        <v>33916</v>
      </c>
      <c r="I20102" s="64"/>
      <c r="J20102" s="65"/>
      <c r="K20102" s="10"/>
      <c r="L20102" s="21">
        <v>1129.6310344827587</v>
      </c>
      <c r="M20102" s="68"/>
      <c r="N20102" s="4"/>
    </row>
    <row r="20103" spans="2:14">
      <c r="B20103" s="59" t="s">
        <v>33917</v>
      </c>
      <c r="C20103" s="7" t="s">
        <v>33918</v>
      </c>
      <c r="I20103" s="64"/>
      <c r="J20103" s="65"/>
      <c r="K20103" s="10"/>
      <c r="L20103" s="21">
        <v>1193.0649425287356</v>
      </c>
      <c r="M20103" s="68"/>
      <c r="N20103" s="4"/>
    </row>
    <row r="20104" spans="2:14">
      <c r="B20104" s="59" t="s">
        <v>33919</v>
      </c>
      <c r="C20104" s="7" t="s">
        <v>33920</v>
      </c>
      <c r="I20104" s="64"/>
      <c r="J20104" s="65"/>
      <c r="K20104" s="10"/>
      <c r="L20104" s="21">
        <v>967.24022988505749</v>
      </c>
      <c r="M20104" s="68"/>
      <c r="N20104" s="4"/>
    </row>
    <row r="20105" spans="2:14">
      <c r="B20105" s="59" t="s">
        <v>33921</v>
      </c>
      <c r="C20105" s="7" t="s">
        <v>33922</v>
      </c>
      <c r="I20105" s="64"/>
      <c r="J20105" s="65"/>
      <c r="K20105" s="10"/>
      <c r="L20105" s="21">
        <v>1193.0649425287356</v>
      </c>
      <c r="M20105" s="68"/>
      <c r="N20105" s="4"/>
    </row>
    <row r="20106" spans="2:14">
      <c r="B20106" s="59" t="s">
        <v>33923</v>
      </c>
      <c r="C20106" s="7" t="s">
        <v>33924</v>
      </c>
      <c r="I20106" s="64"/>
      <c r="J20106" s="65"/>
      <c r="K20106" s="10"/>
      <c r="L20106" s="21">
        <v>1129.6310344827587</v>
      </c>
      <c r="M20106" s="68"/>
      <c r="N20106" s="4"/>
    </row>
    <row r="20107" spans="2:14">
      <c r="B20107" s="59" t="s">
        <v>33925</v>
      </c>
      <c r="C20107" s="7" t="s">
        <v>33926</v>
      </c>
      <c r="I20107" s="64"/>
      <c r="J20107" s="65"/>
      <c r="K20107" s="10"/>
      <c r="L20107" s="21">
        <v>1262.5885057471264</v>
      </c>
      <c r="M20107" s="68"/>
      <c r="N20107" s="4"/>
    </row>
    <row r="20108" spans="2:14">
      <c r="B20108" s="59" t="s">
        <v>33927</v>
      </c>
      <c r="C20108" s="7" t="s">
        <v>33928</v>
      </c>
      <c r="I20108" s="64"/>
      <c r="J20108" s="65"/>
      <c r="K20108" s="10"/>
      <c r="L20108" s="21">
        <v>1047.4206896551723</v>
      </c>
      <c r="M20108" s="68"/>
      <c r="N20108" s="4"/>
    </row>
    <row r="20109" spans="2:14">
      <c r="B20109" s="59" t="s">
        <v>33929</v>
      </c>
      <c r="C20109" s="7" t="s">
        <v>33930</v>
      </c>
      <c r="I20109" s="64"/>
      <c r="J20109" s="65"/>
      <c r="K20109" s="10"/>
      <c r="L20109" s="21">
        <v>1179.8706896551723</v>
      </c>
      <c r="M20109" s="68"/>
      <c r="N20109" s="4"/>
    </row>
    <row r="20110" spans="2:14">
      <c r="B20110" s="59" t="s">
        <v>33931</v>
      </c>
      <c r="C20110" s="7" t="s">
        <v>33932</v>
      </c>
      <c r="I20110" s="64"/>
      <c r="J20110" s="65"/>
      <c r="K20110" s="10"/>
      <c r="L20110" s="21">
        <v>1262.5885057471264</v>
      </c>
      <c r="M20110" s="68"/>
      <c r="N20110" s="4"/>
    </row>
    <row r="20111" spans="2:14">
      <c r="B20111" s="59" t="s">
        <v>33933</v>
      </c>
      <c r="C20111" s="7" t="s">
        <v>33934</v>
      </c>
      <c r="I20111" s="64"/>
      <c r="J20111" s="65"/>
      <c r="K20111" s="10"/>
      <c r="L20111" s="21">
        <v>1395.0385057471265</v>
      </c>
      <c r="M20111" s="68"/>
      <c r="N20111" s="4"/>
    </row>
    <row r="20112" spans="2:14">
      <c r="B20112" s="59" t="s">
        <v>33935</v>
      </c>
      <c r="C20112" s="7" t="s">
        <v>33936</v>
      </c>
      <c r="I20112" s="64"/>
      <c r="J20112" s="65"/>
      <c r="K20112" s="10"/>
      <c r="L20112" s="21">
        <v>1146.3775862068967</v>
      </c>
      <c r="M20112" s="68"/>
      <c r="N20112" s="4"/>
    </row>
    <row r="20113" spans="2:14">
      <c r="B20113" s="59" t="s">
        <v>33937</v>
      </c>
      <c r="C20113" s="7" t="s">
        <v>33938</v>
      </c>
      <c r="I20113" s="64"/>
      <c r="J20113" s="65"/>
      <c r="K20113" s="10"/>
      <c r="L20113" s="21">
        <v>1439.6959770114943</v>
      </c>
      <c r="M20113" s="68"/>
      <c r="N20113" s="4"/>
    </row>
    <row r="20114" spans="2:14">
      <c r="B20114" s="59" t="s">
        <v>33939</v>
      </c>
      <c r="C20114" s="7" t="s">
        <v>33940</v>
      </c>
      <c r="I20114" s="64"/>
      <c r="J20114" s="65"/>
      <c r="K20114" s="10"/>
      <c r="L20114" s="21">
        <v>1312.3206896551724</v>
      </c>
      <c r="M20114" s="68"/>
      <c r="N20114" s="4"/>
    </row>
    <row r="20115" spans="2:14">
      <c r="B20115" s="59" t="s">
        <v>33941</v>
      </c>
      <c r="C20115" s="7" t="s">
        <v>33942</v>
      </c>
      <c r="I20115" s="64"/>
      <c r="J20115" s="65"/>
      <c r="K20115" s="10"/>
      <c r="L20115" s="21">
        <v>1312.3206896551724</v>
      </c>
      <c r="M20115" s="68"/>
      <c r="N20115" s="4"/>
    </row>
    <row r="20116" spans="2:14">
      <c r="B20116" s="59" t="s">
        <v>33943</v>
      </c>
      <c r="C20116" s="7" t="s">
        <v>33944</v>
      </c>
      <c r="I20116" s="64"/>
      <c r="J20116" s="65"/>
      <c r="K20116" s="10"/>
      <c r="L20116" s="21">
        <v>1229.0954022988508</v>
      </c>
      <c r="M20116" s="68"/>
      <c r="N20116" s="4"/>
    </row>
    <row r="20117" spans="2:14">
      <c r="B20117" s="59" t="s">
        <v>33945</v>
      </c>
      <c r="C20117" s="7" t="s">
        <v>33946</v>
      </c>
      <c r="I20117" s="64"/>
      <c r="J20117" s="65"/>
      <c r="K20117" s="10"/>
      <c r="L20117" s="21">
        <v>1353.4258620689657</v>
      </c>
      <c r="M20117" s="68"/>
      <c r="N20117" s="4"/>
    </row>
    <row r="20118" spans="2:14">
      <c r="B20118" s="59" t="s">
        <v>33947</v>
      </c>
      <c r="C20118" s="7" t="s">
        <v>33948</v>
      </c>
      <c r="I20118" s="64"/>
      <c r="J20118" s="65"/>
      <c r="K20118" s="10"/>
      <c r="L20118" s="21">
        <v>1270.2005747126436</v>
      </c>
      <c r="M20118" s="68"/>
      <c r="N20118" s="4"/>
    </row>
    <row r="20119" spans="2:14">
      <c r="B20119" s="59" t="s">
        <v>33949</v>
      </c>
      <c r="C20119" s="7" t="s">
        <v>33950</v>
      </c>
      <c r="I20119" s="64"/>
      <c r="J20119" s="65"/>
      <c r="K20119" s="10"/>
      <c r="L20119" s="21">
        <v>1395.0385057471265</v>
      </c>
      <c r="M20119" s="68"/>
      <c r="N20119" s="4"/>
    </row>
    <row r="20120" spans="2:14">
      <c r="B20120" s="59" t="s">
        <v>33951</v>
      </c>
      <c r="C20120" s="7" t="s">
        <v>33952</v>
      </c>
      <c r="I20120" s="64"/>
      <c r="J20120" s="65"/>
      <c r="K20120" s="10"/>
      <c r="L20120" s="21">
        <v>1329.0672413793104</v>
      </c>
      <c r="M20120" s="68"/>
      <c r="N20120" s="4"/>
    </row>
    <row r="20121" spans="2:14">
      <c r="B20121" s="59" t="s">
        <v>33953</v>
      </c>
      <c r="C20121" s="7" t="s">
        <v>33954</v>
      </c>
      <c r="I20121" s="64"/>
      <c r="J20121" s="65"/>
      <c r="K20121" s="10"/>
      <c r="L20121" s="21">
        <v>1197.1247126436781</v>
      </c>
      <c r="M20121" s="68"/>
      <c r="N20121" s="4"/>
    </row>
    <row r="20122" spans="2:14">
      <c r="B20122" s="59" t="s">
        <v>33955</v>
      </c>
      <c r="C20122" s="7" t="s">
        <v>33956</v>
      </c>
      <c r="I20122" s="64"/>
      <c r="J20122" s="65"/>
      <c r="K20122" s="10"/>
      <c r="L20122" s="21">
        <v>1439.6959770114943</v>
      </c>
      <c r="M20122" s="68"/>
      <c r="N20122" s="4"/>
    </row>
    <row r="20123" spans="2:14">
      <c r="B20123" s="59" t="s">
        <v>33957</v>
      </c>
      <c r="C20123" s="7" t="s">
        <v>33958</v>
      </c>
      <c r="I20123" s="64"/>
      <c r="J20123" s="65"/>
      <c r="K20123" s="10"/>
      <c r="L20123" s="21">
        <v>1439.6959770114943</v>
      </c>
      <c r="M20123" s="68"/>
      <c r="N20123" s="4"/>
    </row>
    <row r="20124" spans="2:14">
      <c r="B20124" s="59" t="s">
        <v>33959</v>
      </c>
      <c r="C20124" s="7" t="s">
        <v>33960</v>
      </c>
      <c r="I20124" s="64"/>
      <c r="J20124" s="65"/>
      <c r="K20124" s="10"/>
      <c r="L20124" s="21">
        <v>1353.4258620689657</v>
      </c>
      <c r="M20124" s="68"/>
      <c r="N20124" s="4"/>
    </row>
    <row r="20125" spans="2:14">
      <c r="B20125" s="59" t="s">
        <v>33961</v>
      </c>
      <c r="C20125" s="7" t="s">
        <v>33962</v>
      </c>
      <c r="I20125" s="64"/>
      <c r="J20125" s="65"/>
      <c r="K20125" s="10"/>
      <c r="L20125" s="21">
        <v>1439.6959770114943</v>
      </c>
      <c r="M20125" s="68"/>
      <c r="N20125" s="4"/>
    </row>
    <row r="20126" spans="2:14">
      <c r="B20126" s="59" t="s">
        <v>33963</v>
      </c>
      <c r="C20126" s="7" t="s">
        <v>33964</v>
      </c>
      <c r="I20126" s="64"/>
      <c r="J20126" s="65"/>
      <c r="K20126" s="10"/>
      <c r="L20126" s="21">
        <v>997.18103448275861</v>
      </c>
      <c r="M20126" s="68"/>
      <c r="N20126" s="4"/>
    </row>
    <row r="20127" spans="2:14">
      <c r="B20127" s="59" t="s">
        <v>33965</v>
      </c>
      <c r="C20127" s="7" t="s">
        <v>33966</v>
      </c>
      <c r="I20127" s="64"/>
      <c r="J20127" s="65"/>
      <c r="K20127" s="10"/>
      <c r="L20127" s="21">
        <v>1162.6166666666666</v>
      </c>
      <c r="M20127" s="68"/>
      <c r="N20127" s="4"/>
    </row>
    <row r="20128" spans="2:14">
      <c r="B20128" s="59" t="s">
        <v>33967</v>
      </c>
      <c r="C20128" s="7" t="s">
        <v>33968</v>
      </c>
      <c r="I20128" s="64"/>
      <c r="J20128" s="65"/>
      <c r="K20128" s="10"/>
      <c r="L20128" s="21">
        <v>1207.7816091954023</v>
      </c>
      <c r="M20128" s="68"/>
      <c r="N20128" s="4"/>
    </row>
    <row r="20129" spans="2:14">
      <c r="B20129" s="59" t="s">
        <v>33969</v>
      </c>
      <c r="C20129" s="7" t="s">
        <v>33970</v>
      </c>
      <c r="I20129" s="64"/>
      <c r="J20129" s="65"/>
      <c r="K20129" s="10"/>
      <c r="L20129" s="21">
        <v>1212.3488505747127</v>
      </c>
      <c r="M20129" s="68"/>
      <c r="N20129" s="4"/>
    </row>
    <row r="20130" spans="2:14">
      <c r="B20130" s="59" t="s">
        <v>33971</v>
      </c>
      <c r="C20130" s="7" t="s">
        <v>33972</v>
      </c>
      <c r="I20130" s="64"/>
      <c r="J20130" s="65"/>
      <c r="K20130" s="10"/>
      <c r="L20130" s="21">
        <v>1212.3488505747127</v>
      </c>
      <c r="M20130" s="68"/>
      <c r="N20130" s="4"/>
    </row>
    <row r="20131" spans="2:14">
      <c r="B20131" s="59" t="s">
        <v>33973</v>
      </c>
      <c r="C20131" s="7" t="s">
        <v>33974</v>
      </c>
      <c r="I20131" s="64"/>
      <c r="J20131" s="65"/>
      <c r="K20131" s="10"/>
      <c r="L20131" s="21">
        <v>1179.8706896551723</v>
      </c>
      <c r="M20131" s="68"/>
      <c r="N20131" s="4"/>
    </row>
    <row r="20132" spans="2:14">
      <c r="B20132" s="59" t="s">
        <v>33975</v>
      </c>
      <c r="C20132" s="7" t="s">
        <v>33976</v>
      </c>
      <c r="I20132" s="64"/>
      <c r="J20132" s="65"/>
      <c r="K20132" s="10"/>
      <c r="L20132" s="21">
        <v>1254.4689655172413</v>
      </c>
      <c r="M20132" s="68"/>
      <c r="N20132" s="4"/>
    </row>
    <row r="20133" spans="2:14">
      <c r="B20133" s="59" t="s">
        <v>33977</v>
      </c>
      <c r="C20133" s="7" t="s">
        <v>33978</v>
      </c>
      <c r="I20133" s="64"/>
      <c r="J20133" s="65"/>
      <c r="K20133" s="10"/>
      <c r="L20133" s="21">
        <v>1330.0821839080459</v>
      </c>
      <c r="M20133" s="68"/>
      <c r="N20133" s="4"/>
    </row>
    <row r="20134" spans="2:14">
      <c r="B20134" s="59" t="s">
        <v>33979</v>
      </c>
      <c r="C20134" s="7" t="s">
        <v>33980</v>
      </c>
      <c r="I20134" s="64"/>
      <c r="J20134" s="65"/>
      <c r="K20134" s="10"/>
      <c r="L20134" s="21">
        <v>1223.005747126437</v>
      </c>
      <c r="M20134" s="68"/>
      <c r="N20134" s="4"/>
    </row>
    <row r="20135" spans="2:14">
      <c r="B20135" s="59" t="s">
        <v>33981</v>
      </c>
      <c r="C20135" s="7" t="s">
        <v>33982</v>
      </c>
      <c r="I20135" s="64"/>
      <c r="J20135" s="65"/>
      <c r="K20135" s="10"/>
      <c r="L20135" s="21">
        <v>1330.0821839080459</v>
      </c>
      <c r="M20135" s="68"/>
      <c r="N20135" s="4"/>
    </row>
    <row r="20136" spans="2:14">
      <c r="B20136" s="59" t="s">
        <v>33983</v>
      </c>
      <c r="C20136" s="7" t="s">
        <v>33984</v>
      </c>
      <c r="I20136" s="64"/>
      <c r="J20136" s="65"/>
      <c r="K20136" s="10"/>
      <c r="L20136" s="21">
        <v>1254.4689655172413</v>
      </c>
      <c r="M20136" s="68"/>
      <c r="N20136" s="4"/>
    </row>
    <row r="20137" spans="2:14">
      <c r="B20137" s="59" t="s">
        <v>33985</v>
      </c>
      <c r="C20137" s="7" t="s">
        <v>33986</v>
      </c>
      <c r="I20137" s="64"/>
      <c r="J20137" s="65"/>
      <c r="K20137" s="10"/>
      <c r="L20137" s="21">
        <v>1047.4206896551723</v>
      </c>
      <c r="M20137" s="68"/>
      <c r="N20137" s="4"/>
    </row>
    <row r="20138" spans="2:14">
      <c r="B20138" s="59" t="s">
        <v>33987</v>
      </c>
      <c r="C20138" s="7" t="s">
        <v>33988</v>
      </c>
      <c r="I20138" s="64"/>
      <c r="J20138" s="65"/>
      <c r="K20138" s="10"/>
      <c r="L20138" s="21">
        <v>1395.0385057471265</v>
      </c>
      <c r="M20138" s="68"/>
      <c r="N20138" s="4"/>
    </row>
    <row r="20139" spans="2:14">
      <c r="B20139" s="59" t="s">
        <v>33989</v>
      </c>
      <c r="C20139" s="7" t="s">
        <v>33990</v>
      </c>
      <c r="I20139" s="64"/>
      <c r="J20139" s="65"/>
      <c r="K20139" s="10"/>
      <c r="L20139" s="21">
        <v>1158.0494252873564</v>
      </c>
      <c r="M20139" s="68"/>
      <c r="N20139" s="4"/>
    </row>
    <row r="20140" spans="2:14">
      <c r="B20140" s="59" t="s">
        <v>33991</v>
      </c>
      <c r="C20140" s="7" t="s">
        <v>33992</v>
      </c>
      <c r="I20140" s="64"/>
      <c r="J20140" s="65"/>
      <c r="K20140" s="10"/>
      <c r="L20140" s="21">
        <v>1430.0540229885057</v>
      </c>
      <c r="M20140" s="68"/>
      <c r="N20140" s="4"/>
    </row>
    <row r="20141" spans="2:14">
      <c r="B20141" s="59" t="s">
        <v>33993</v>
      </c>
      <c r="C20141" s="7" t="s">
        <v>33994</v>
      </c>
      <c r="I20141" s="64"/>
      <c r="J20141" s="65"/>
      <c r="K20141" s="10"/>
      <c r="L20141" s="21">
        <v>1304.2011494252874</v>
      </c>
      <c r="M20141" s="68"/>
      <c r="N20141" s="4"/>
    </row>
    <row r="20142" spans="2:14">
      <c r="B20142" s="59" t="s">
        <v>33995</v>
      </c>
      <c r="C20142" s="7" t="s">
        <v>33996</v>
      </c>
      <c r="I20142" s="64"/>
      <c r="J20142" s="65"/>
      <c r="K20142" s="10"/>
      <c r="L20142" s="21">
        <v>1304.2011494252874</v>
      </c>
      <c r="M20142" s="68"/>
      <c r="N20142" s="4"/>
    </row>
    <row r="20143" spans="2:14">
      <c r="B20143" s="59" t="s">
        <v>33997</v>
      </c>
      <c r="C20143" s="7" t="s">
        <v>33998</v>
      </c>
      <c r="I20143" s="64"/>
      <c r="J20143" s="65"/>
      <c r="K20143" s="10"/>
      <c r="L20143" s="21">
        <v>1229.0954022988508</v>
      </c>
      <c r="M20143" s="68"/>
      <c r="N20143" s="4"/>
    </row>
    <row r="20144" spans="2:14">
      <c r="B20144" s="59" t="s">
        <v>33999</v>
      </c>
      <c r="C20144" s="7" t="s">
        <v>34000</v>
      </c>
      <c r="I20144" s="64"/>
      <c r="J20144" s="65"/>
      <c r="K20144" s="10"/>
      <c r="L20144" s="21">
        <v>1345.3063218390805</v>
      </c>
      <c r="M20144" s="68"/>
      <c r="N20144" s="4"/>
    </row>
    <row r="20145" spans="2:14">
      <c r="B20145" s="59" t="s">
        <v>34001</v>
      </c>
      <c r="C20145" s="7" t="s">
        <v>34002</v>
      </c>
      <c r="I20145" s="64"/>
      <c r="J20145" s="65"/>
      <c r="K20145" s="10"/>
      <c r="L20145" s="21">
        <v>1270.2005747126436</v>
      </c>
      <c r="M20145" s="68"/>
      <c r="N20145" s="4"/>
    </row>
    <row r="20146" spans="2:14">
      <c r="B20146" s="59" t="s">
        <v>34003</v>
      </c>
      <c r="C20146" s="7" t="s">
        <v>34004</v>
      </c>
      <c r="I20146" s="64"/>
      <c r="J20146" s="65"/>
      <c r="K20146" s="10"/>
      <c r="L20146" s="21">
        <v>1395.0385057471265</v>
      </c>
      <c r="M20146" s="68"/>
      <c r="N20146" s="4"/>
    </row>
    <row r="20147" spans="2:14">
      <c r="B20147" s="59" t="s">
        <v>34005</v>
      </c>
      <c r="C20147" s="7" t="s">
        <v>34006</v>
      </c>
      <c r="I20147" s="64"/>
      <c r="J20147" s="65"/>
      <c r="K20147" s="10"/>
      <c r="L20147" s="21">
        <v>1329.0672413793104</v>
      </c>
      <c r="M20147" s="68"/>
      <c r="N20147" s="4"/>
    </row>
    <row r="20148" spans="2:14">
      <c r="B20148" s="59" t="s">
        <v>34007</v>
      </c>
      <c r="C20148" s="7" t="s">
        <v>34008</v>
      </c>
      <c r="I20148" s="64"/>
      <c r="J20148" s="65"/>
      <c r="K20148" s="10"/>
      <c r="L20148" s="21">
        <v>1255.4839080459769</v>
      </c>
      <c r="M20148" s="68"/>
      <c r="N20148" s="4"/>
    </row>
    <row r="20149" spans="2:14">
      <c r="B20149" s="59" t="s">
        <v>34009</v>
      </c>
      <c r="C20149" s="7" t="s">
        <v>34010</v>
      </c>
      <c r="I20149" s="64"/>
      <c r="J20149" s="65"/>
      <c r="K20149" s="10"/>
      <c r="L20149" s="21">
        <v>1430.0540229885057</v>
      </c>
      <c r="M20149" s="68"/>
      <c r="N20149" s="4"/>
    </row>
    <row r="20150" spans="2:14">
      <c r="B20150" s="59" t="s">
        <v>34011</v>
      </c>
      <c r="C20150" s="7" t="s">
        <v>34012</v>
      </c>
      <c r="I20150" s="64"/>
      <c r="J20150" s="65"/>
      <c r="K20150" s="10"/>
      <c r="L20150" s="21">
        <v>1430.0540229885057</v>
      </c>
      <c r="M20150" s="68"/>
      <c r="N20150" s="4"/>
    </row>
    <row r="20151" spans="2:14">
      <c r="B20151" s="59" t="s">
        <v>34013</v>
      </c>
      <c r="C20151" s="7" t="s">
        <v>34014</v>
      </c>
      <c r="I20151" s="64"/>
      <c r="J20151" s="65"/>
      <c r="K20151" s="10"/>
      <c r="L20151" s="21">
        <v>1345.3063218390805</v>
      </c>
      <c r="M20151" s="68"/>
      <c r="N20151" s="4"/>
    </row>
    <row r="20152" spans="2:14">
      <c r="B20152" s="59" t="s">
        <v>34015</v>
      </c>
      <c r="C20152" s="7" t="s">
        <v>34016</v>
      </c>
      <c r="I20152" s="64"/>
      <c r="J20152" s="65"/>
      <c r="K20152" s="10"/>
      <c r="L20152" s="21">
        <v>1430.0540229885057</v>
      </c>
      <c r="M20152" s="68"/>
      <c r="N20152" s="4"/>
    </row>
    <row r="20153" spans="2:14">
      <c r="B20153" s="59" t="s">
        <v>34017</v>
      </c>
      <c r="C20153" s="7" t="s">
        <v>34018</v>
      </c>
      <c r="I20153" s="64"/>
      <c r="J20153" s="65"/>
      <c r="K20153" s="10"/>
      <c r="L20153" s="21">
        <v>2034.9597701149426</v>
      </c>
      <c r="M20153" s="68"/>
      <c r="N20153" s="4"/>
    </row>
    <row r="20154" spans="2:14">
      <c r="B20154" s="59" t="s">
        <v>34019</v>
      </c>
      <c r="C20154" s="7" t="s">
        <v>34020</v>
      </c>
      <c r="I20154" s="64"/>
      <c r="J20154" s="65"/>
      <c r="K20154" s="10"/>
      <c r="L20154" s="21">
        <v>2569.8344827586207</v>
      </c>
      <c r="M20154" s="68"/>
      <c r="N20154" s="4"/>
    </row>
    <row r="20155" spans="2:14">
      <c r="B20155" s="59" t="s">
        <v>34021</v>
      </c>
      <c r="C20155" s="7" t="s">
        <v>34022</v>
      </c>
      <c r="I20155" s="64"/>
      <c r="J20155" s="65"/>
      <c r="K20155" s="10"/>
      <c r="L20155" s="21">
        <v>613.53275862068972</v>
      </c>
      <c r="M20155" s="68"/>
      <c r="N20155" s="4"/>
    </row>
    <row r="20156" spans="2:14">
      <c r="B20156" s="59" t="s">
        <v>34023</v>
      </c>
      <c r="C20156" s="7" t="s">
        <v>34024</v>
      </c>
      <c r="I20156" s="64"/>
      <c r="J20156" s="65"/>
      <c r="K20156" s="10"/>
      <c r="L20156" s="21">
        <v>1417.8747126436781</v>
      </c>
      <c r="M20156" s="68"/>
      <c r="N20156" s="4"/>
    </row>
    <row r="20157" spans="2:14">
      <c r="B20157" s="59" t="s">
        <v>34025</v>
      </c>
      <c r="C20157" s="7" t="s">
        <v>34026</v>
      </c>
      <c r="I20157" s="64"/>
      <c r="J20157" s="65"/>
      <c r="K20157" s="10"/>
      <c r="L20157" s="21">
        <v>1417.8747126436781</v>
      </c>
      <c r="M20157" s="68"/>
      <c r="N20157" s="4"/>
    </row>
    <row r="20158" spans="2:14">
      <c r="B20158" s="59" t="s">
        <v>34027</v>
      </c>
      <c r="C20158" s="7" t="s">
        <v>34028</v>
      </c>
      <c r="I20158" s="64"/>
      <c r="J20158" s="65"/>
      <c r="K20158" s="10"/>
      <c r="L20158" s="21">
        <v>1527.9959770114945</v>
      </c>
      <c r="M20158" s="68"/>
      <c r="N20158" s="4"/>
    </row>
    <row r="20159" spans="2:14">
      <c r="B20159" s="59" t="s">
        <v>34029</v>
      </c>
      <c r="C20159" s="7" t="s">
        <v>34030</v>
      </c>
      <c r="I20159" s="64"/>
      <c r="J20159" s="65"/>
      <c r="K20159" s="10"/>
      <c r="L20159" s="21">
        <v>1503.1298850574713</v>
      </c>
      <c r="M20159" s="68"/>
      <c r="N20159" s="4"/>
    </row>
    <row r="20160" spans="2:14">
      <c r="B20160" s="59" t="s">
        <v>34031</v>
      </c>
      <c r="C20160" s="7" t="s">
        <v>34032</v>
      </c>
      <c r="I20160" s="64"/>
      <c r="J20160" s="65"/>
      <c r="K20160" s="10"/>
      <c r="L20160" s="21">
        <v>1519.8764367816093</v>
      </c>
      <c r="M20160" s="68"/>
      <c r="N20160" s="4"/>
    </row>
    <row r="20161" spans="2:14">
      <c r="B20161" s="59" t="s">
        <v>34033</v>
      </c>
      <c r="C20161" s="7" t="s">
        <v>34034</v>
      </c>
      <c r="I20161" s="64"/>
      <c r="J20161" s="65"/>
      <c r="K20161" s="10"/>
      <c r="L20161" s="21">
        <v>1544.742528735632</v>
      </c>
      <c r="M20161" s="68"/>
      <c r="N20161" s="4"/>
    </row>
    <row r="20162" spans="2:14">
      <c r="B20162" s="59" t="s">
        <v>34035</v>
      </c>
      <c r="C20162" s="7" t="s">
        <v>34036</v>
      </c>
      <c r="I20162" s="64"/>
      <c r="J20162" s="65"/>
      <c r="K20162" s="10"/>
      <c r="L20162" s="21">
        <v>1544.742528735632</v>
      </c>
      <c r="M20162" s="68"/>
      <c r="N20162" s="4"/>
    </row>
    <row r="20163" spans="2:14">
      <c r="B20163" s="59" t="s">
        <v>34037</v>
      </c>
      <c r="C20163" s="7" t="s">
        <v>34038</v>
      </c>
      <c r="I20163" s="64"/>
      <c r="J20163" s="65"/>
      <c r="K20163" s="10"/>
      <c r="L20163" s="21">
        <v>1519.8764367816093</v>
      </c>
      <c r="M20163" s="68"/>
      <c r="N20163" s="4"/>
    </row>
    <row r="20164" spans="2:14">
      <c r="B20164" s="59" t="s">
        <v>34039</v>
      </c>
      <c r="C20164" s="7" t="s">
        <v>34040</v>
      </c>
      <c r="I20164" s="64"/>
      <c r="J20164" s="65"/>
      <c r="K20164" s="10"/>
      <c r="L20164" s="21">
        <v>1594.4747126436782</v>
      </c>
      <c r="M20164" s="68"/>
      <c r="N20164" s="4"/>
    </row>
    <row r="20165" spans="2:14">
      <c r="B20165" s="59" t="s">
        <v>34041</v>
      </c>
      <c r="C20165" s="7" t="s">
        <v>34042</v>
      </c>
      <c r="I20165" s="64"/>
      <c r="J20165" s="65"/>
      <c r="K20165" s="10"/>
      <c r="L20165" s="21">
        <v>1594.4747126436782</v>
      </c>
      <c r="M20165" s="68"/>
      <c r="N20165" s="4"/>
    </row>
    <row r="20166" spans="2:14">
      <c r="B20166" s="59" t="s">
        <v>34043</v>
      </c>
      <c r="C20166" s="7" t="s">
        <v>34044</v>
      </c>
      <c r="I20166" s="64"/>
      <c r="J20166" s="65"/>
      <c r="K20166" s="10"/>
      <c r="L20166" s="21">
        <v>1544.742528735632</v>
      </c>
      <c r="M20166" s="68"/>
      <c r="N20166" s="4"/>
    </row>
    <row r="20167" spans="2:14">
      <c r="B20167" s="59" t="s">
        <v>34045</v>
      </c>
      <c r="C20167" s="7" t="s">
        <v>34046</v>
      </c>
      <c r="I20167" s="64"/>
      <c r="J20167" s="65"/>
      <c r="K20167" s="10"/>
      <c r="L20167" s="21">
        <v>3441.1626436781612</v>
      </c>
      <c r="M20167" s="68"/>
      <c r="N20167" s="4"/>
    </row>
    <row r="20168" spans="2:14">
      <c r="B20168" s="59" t="s">
        <v>34047</v>
      </c>
      <c r="C20168" s="7" t="s">
        <v>34048</v>
      </c>
      <c r="I20168" s="64"/>
      <c r="J20168" s="65"/>
      <c r="K20168" s="10"/>
      <c r="L20168" s="21">
        <v>1643.6994252873562</v>
      </c>
      <c r="M20168" s="68"/>
      <c r="N20168" s="4"/>
    </row>
    <row r="20169" spans="2:14">
      <c r="B20169" s="59" t="s">
        <v>34049</v>
      </c>
      <c r="C20169" s="7" t="s">
        <v>34050</v>
      </c>
      <c r="I20169" s="64"/>
      <c r="J20169" s="65"/>
      <c r="K20169" s="10"/>
      <c r="L20169" s="21">
        <v>1643.6994252873562</v>
      </c>
      <c r="M20169" s="68"/>
      <c r="N20169" s="4"/>
    </row>
    <row r="20170" spans="2:14">
      <c r="B20170" s="59" t="s">
        <v>34051</v>
      </c>
      <c r="C20170" s="7" t="s">
        <v>34052</v>
      </c>
      <c r="I20170" s="64"/>
      <c r="J20170" s="65"/>
      <c r="K20170" s="10"/>
      <c r="L20170" s="21">
        <v>1652.8339080459771</v>
      </c>
      <c r="M20170" s="68"/>
      <c r="N20170" s="4"/>
    </row>
    <row r="20171" spans="2:14">
      <c r="B20171" s="59" t="s">
        <v>34053</v>
      </c>
      <c r="C20171" s="7" t="s">
        <v>34054</v>
      </c>
      <c r="I20171" s="64"/>
      <c r="J20171" s="65"/>
      <c r="K20171" s="10"/>
      <c r="L20171" s="21">
        <v>3441.1626436781612</v>
      </c>
      <c r="M20171" s="68"/>
      <c r="N20171" s="4"/>
    </row>
    <row r="20172" spans="2:14">
      <c r="B20172" s="59" t="s">
        <v>34055</v>
      </c>
      <c r="C20172" s="7" t="s">
        <v>34056</v>
      </c>
      <c r="I20172" s="64"/>
      <c r="J20172" s="65"/>
      <c r="K20172" s="10"/>
      <c r="L20172" s="21">
        <v>1544.742528735632</v>
      </c>
      <c r="M20172" s="68"/>
      <c r="N20172" s="4"/>
    </row>
    <row r="20173" spans="2:14">
      <c r="B20173" s="59" t="s">
        <v>34057</v>
      </c>
      <c r="C20173" s="7" t="s">
        <v>34058</v>
      </c>
      <c r="I20173" s="64"/>
      <c r="J20173" s="65"/>
      <c r="K20173" s="10"/>
      <c r="L20173" s="21">
        <v>1469.6367816091954</v>
      </c>
      <c r="M20173" s="68"/>
      <c r="N20173" s="4"/>
    </row>
    <row r="20174" spans="2:14">
      <c r="B20174" s="59" t="s">
        <v>34059</v>
      </c>
      <c r="C20174" s="7" t="s">
        <v>34060</v>
      </c>
      <c r="I20174" s="64"/>
      <c r="J20174" s="65"/>
      <c r="K20174" s="10"/>
      <c r="L20174" s="21">
        <v>1801.5229885057472</v>
      </c>
      <c r="M20174" s="68"/>
      <c r="N20174" s="4"/>
    </row>
    <row r="20175" spans="2:14">
      <c r="B20175" s="59" t="s">
        <v>34061</v>
      </c>
      <c r="C20175" s="7" t="s">
        <v>34062</v>
      </c>
      <c r="I20175" s="64"/>
      <c r="J20175" s="65"/>
      <c r="K20175" s="10"/>
      <c r="L20175" s="21">
        <v>1801.5229885057472</v>
      </c>
      <c r="M20175" s="68"/>
      <c r="N20175" s="4"/>
    </row>
    <row r="20176" spans="2:14">
      <c r="B20176" s="59" t="s">
        <v>34063</v>
      </c>
      <c r="C20176" s="7" t="s">
        <v>34064</v>
      </c>
      <c r="I20176" s="64"/>
      <c r="J20176" s="65"/>
      <c r="K20176" s="10"/>
      <c r="L20176" s="21">
        <v>1835.5235632183908</v>
      </c>
      <c r="M20176" s="68"/>
      <c r="N20176" s="4"/>
    </row>
    <row r="20177" spans="2:14">
      <c r="B20177" s="59" t="s">
        <v>34065</v>
      </c>
      <c r="C20177" s="7" t="s">
        <v>34066</v>
      </c>
      <c r="I20177" s="64"/>
      <c r="J20177" s="65"/>
      <c r="K20177" s="10"/>
      <c r="L20177" s="21">
        <v>1835.5235632183908</v>
      </c>
      <c r="M20177" s="68"/>
      <c r="N20177" s="4"/>
    </row>
    <row r="20178" spans="2:14">
      <c r="B20178" s="59" t="s">
        <v>34067</v>
      </c>
      <c r="C20178" s="7" t="s">
        <v>34068</v>
      </c>
      <c r="I20178" s="64"/>
      <c r="J20178" s="65"/>
      <c r="K20178" s="10"/>
      <c r="L20178" s="21">
        <v>1685.3120689655175</v>
      </c>
      <c r="M20178" s="68"/>
      <c r="N20178" s="4"/>
    </row>
    <row r="20179" spans="2:14">
      <c r="B20179" s="59" t="s">
        <v>34069</v>
      </c>
      <c r="C20179" s="7" t="s">
        <v>34070</v>
      </c>
      <c r="I20179" s="64"/>
      <c r="J20179" s="65"/>
      <c r="K20179" s="10"/>
      <c r="L20179" s="21">
        <v>1851.2551724137932</v>
      </c>
      <c r="M20179" s="68"/>
      <c r="N20179" s="4"/>
    </row>
    <row r="20180" spans="2:14">
      <c r="B20180" s="59" t="s">
        <v>34071</v>
      </c>
      <c r="C20180" s="7" t="s">
        <v>34072</v>
      </c>
      <c r="I20180" s="64"/>
      <c r="J20180" s="65"/>
      <c r="K20180" s="10"/>
      <c r="L20180" s="21">
        <v>1851.2551724137932</v>
      </c>
      <c r="M20180" s="68"/>
      <c r="N20180" s="4"/>
    </row>
    <row r="20181" spans="2:14">
      <c r="B20181" s="59" t="s">
        <v>34073</v>
      </c>
      <c r="C20181" s="7" t="s">
        <v>34074</v>
      </c>
      <c r="I20181" s="64"/>
      <c r="J20181" s="65"/>
      <c r="K20181" s="10"/>
      <c r="L20181" s="21">
        <v>1892.8678160919542</v>
      </c>
      <c r="M20181" s="68"/>
      <c r="N20181" s="4"/>
    </row>
    <row r="20182" spans="2:14">
      <c r="B20182" s="59" t="s">
        <v>34075</v>
      </c>
      <c r="C20182" s="7" t="s">
        <v>34076</v>
      </c>
      <c r="I20182" s="64"/>
      <c r="J20182" s="65"/>
      <c r="K20182" s="10"/>
      <c r="L20182" s="21">
        <v>1892.8678160919542</v>
      </c>
      <c r="M20182" s="68"/>
      <c r="N20182" s="4"/>
    </row>
    <row r="20183" spans="2:14">
      <c r="B20183" s="59" t="s">
        <v>34077</v>
      </c>
      <c r="C20183" s="7" t="s">
        <v>34078</v>
      </c>
      <c r="I20183" s="64"/>
      <c r="J20183" s="65"/>
      <c r="K20183" s="10"/>
      <c r="L20183" s="21">
        <v>1643.1919540229885</v>
      </c>
      <c r="M20183" s="68"/>
      <c r="N20183" s="4"/>
    </row>
    <row r="20184" spans="2:14">
      <c r="B20184" s="59" t="s">
        <v>34079</v>
      </c>
      <c r="C20184" s="7" t="s">
        <v>34080</v>
      </c>
      <c r="I20184" s="64"/>
      <c r="J20184" s="65"/>
      <c r="K20184" s="10"/>
      <c r="L20184" s="21">
        <v>3039.7528735632186</v>
      </c>
      <c r="M20184" s="68"/>
      <c r="N20184" s="4"/>
    </row>
    <row r="20185" spans="2:14">
      <c r="B20185" s="59" t="s">
        <v>34081</v>
      </c>
      <c r="C20185" s="7" t="s">
        <v>34082</v>
      </c>
      <c r="I20185" s="64"/>
      <c r="J20185" s="65"/>
      <c r="K20185" s="10"/>
      <c r="L20185" s="21">
        <v>2453.1160919540234</v>
      </c>
      <c r="M20185" s="68"/>
      <c r="N20185" s="4"/>
    </row>
    <row r="20186" spans="2:14">
      <c r="B20186" s="59" t="s">
        <v>34083</v>
      </c>
      <c r="C20186" s="7" t="s">
        <v>34084</v>
      </c>
      <c r="I20186" s="64"/>
      <c r="J20186" s="65"/>
      <c r="K20186" s="10"/>
      <c r="L20186" s="21">
        <v>2526.1919540229883</v>
      </c>
      <c r="M20186" s="68"/>
      <c r="N20186" s="4"/>
    </row>
    <row r="20187" spans="2:14">
      <c r="B20187" s="59" t="s">
        <v>34085</v>
      </c>
      <c r="C20187" s="7" t="s">
        <v>34086</v>
      </c>
      <c r="I20187" s="64"/>
      <c r="J20187" s="65"/>
      <c r="K20187" s="10"/>
      <c r="L20187" s="21">
        <v>1279.3350574712645</v>
      </c>
      <c r="M20187" s="68"/>
      <c r="N20187" s="4"/>
    </row>
    <row r="20188" spans="2:14">
      <c r="B20188" s="59" t="s">
        <v>34087</v>
      </c>
      <c r="C20188" s="7" t="s">
        <v>34088</v>
      </c>
      <c r="I20188" s="64"/>
      <c r="J20188" s="65"/>
      <c r="K20188" s="10"/>
      <c r="L20188" s="21">
        <v>1301.6637931034484</v>
      </c>
      <c r="M20188" s="68"/>
      <c r="N20188" s="4"/>
    </row>
    <row r="20189" spans="2:14">
      <c r="B20189" s="59" t="s">
        <v>34089</v>
      </c>
      <c r="C20189" s="7" t="s">
        <v>34090</v>
      </c>
      <c r="I20189" s="64"/>
      <c r="J20189" s="65"/>
      <c r="K20189" s="10"/>
      <c r="L20189" s="21">
        <v>1468.114367816092</v>
      </c>
      <c r="M20189" s="68"/>
      <c r="N20189" s="4"/>
    </row>
    <row r="20190" spans="2:14">
      <c r="B20190" s="59" t="s">
        <v>34091</v>
      </c>
      <c r="C20190" s="7" t="s">
        <v>34092</v>
      </c>
      <c r="I20190" s="64"/>
      <c r="J20190" s="65"/>
      <c r="K20190" s="10"/>
      <c r="L20190" s="21">
        <v>1352.41091954023</v>
      </c>
      <c r="M20190" s="68"/>
      <c r="N20190" s="4"/>
    </row>
    <row r="20191" spans="2:14">
      <c r="B20191" s="59" t="s">
        <v>34093</v>
      </c>
      <c r="C20191" s="7" t="s">
        <v>34094</v>
      </c>
      <c r="I20191" s="64"/>
      <c r="J20191" s="65"/>
      <c r="K20191" s="10"/>
      <c r="L20191" s="21">
        <v>1446.8005747126438</v>
      </c>
      <c r="M20191" s="68"/>
      <c r="N20191" s="4"/>
    </row>
    <row r="20192" spans="2:14">
      <c r="B20192" s="59" t="s">
        <v>34095</v>
      </c>
      <c r="C20192" s="7" t="s">
        <v>34096</v>
      </c>
      <c r="I20192" s="64"/>
      <c r="J20192" s="65"/>
      <c r="K20192" s="10"/>
      <c r="L20192" s="21">
        <v>1279.3350574712645</v>
      </c>
      <c r="M20192" s="68"/>
      <c r="N20192" s="4"/>
    </row>
    <row r="20193" spans="2:14">
      <c r="B20193" s="59" t="s">
        <v>34095</v>
      </c>
      <c r="C20193" s="7" t="s">
        <v>40738</v>
      </c>
      <c r="I20193" s="64"/>
      <c r="J20193" s="65"/>
      <c r="K20193" s="10"/>
      <c r="L20193" s="21">
        <v>1279.3350574712645</v>
      </c>
      <c r="M20193" s="68"/>
      <c r="N20193" s="4"/>
    </row>
    <row r="20194" spans="2:14">
      <c r="B20194" s="59" t="s">
        <v>34097</v>
      </c>
      <c r="C20194" s="7" t="s">
        <v>34098</v>
      </c>
      <c r="I20194" s="64"/>
      <c r="J20194" s="65"/>
      <c r="K20194" s="10"/>
      <c r="L20194" s="21">
        <v>1314.8580459770114</v>
      </c>
      <c r="M20194" s="68"/>
      <c r="N20194" s="4"/>
    </row>
    <row r="20195" spans="2:14">
      <c r="B20195" s="59" t="s">
        <v>34099</v>
      </c>
      <c r="C20195" s="7" t="s">
        <v>34100</v>
      </c>
      <c r="I20195" s="64"/>
      <c r="J20195" s="65"/>
      <c r="K20195" s="10"/>
      <c r="L20195" s="21">
        <v>1458.9798850574712</v>
      </c>
      <c r="M20195" s="68"/>
      <c r="N20195" s="4"/>
    </row>
    <row r="20196" spans="2:14">
      <c r="B20196" s="59" t="s">
        <v>34101</v>
      </c>
      <c r="C20196" s="7" t="s">
        <v>34102</v>
      </c>
      <c r="I20196" s="64"/>
      <c r="J20196" s="65"/>
      <c r="K20196" s="10"/>
      <c r="L20196" s="21">
        <v>1434.1137931034484</v>
      </c>
      <c r="M20196" s="68"/>
      <c r="N20196" s="4"/>
    </row>
    <row r="20197" spans="2:14">
      <c r="B20197" s="59" t="s">
        <v>34103</v>
      </c>
      <c r="C20197" s="7" t="s">
        <v>34104</v>
      </c>
      <c r="I20197" s="64"/>
      <c r="J20197" s="65"/>
      <c r="K20197" s="10"/>
      <c r="L20197" s="21">
        <v>1410.7701149425288</v>
      </c>
      <c r="M20197" s="68"/>
      <c r="N20197" s="4"/>
    </row>
    <row r="20198" spans="2:14">
      <c r="B20198" s="59" t="s">
        <v>34105</v>
      </c>
      <c r="C20198" s="7" t="s">
        <v>34106</v>
      </c>
      <c r="I20198" s="64"/>
      <c r="J20198" s="65"/>
      <c r="K20198" s="10"/>
      <c r="L20198" s="21">
        <v>1438.6810344827586</v>
      </c>
      <c r="M20198" s="68"/>
      <c r="N20198" s="4"/>
    </row>
    <row r="20199" spans="2:14">
      <c r="B20199" s="59" t="s">
        <v>34107</v>
      </c>
      <c r="C20199" s="7" t="s">
        <v>34108</v>
      </c>
      <c r="I20199" s="64"/>
      <c r="J20199" s="65"/>
      <c r="K20199" s="10"/>
      <c r="L20199" s="21">
        <v>665.29482758620691</v>
      </c>
      <c r="M20199" s="68"/>
      <c r="N20199" s="4"/>
    </row>
    <row r="20200" spans="2:14">
      <c r="B20200" s="59" t="s">
        <v>34109</v>
      </c>
      <c r="C20200" s="7" t="s">
        <v>34110</v>
      </c>
      <c r="I20200" s="64"/>
      <c r="J20200" s="65"/>
      <c r="K20200" s="10"/>
      <c r="L20200" s="21">
        <v>848.49195402298847</v>
      </c>
      <c r="M20200" s="68"/>
      <c r="N20200" s="4"/>
    </row>
    <row r="20201" spans="2:14">
      <c r="B20201" s="59" t="s">
        <v>34111</v>
      </c>
      <c r="C20201" s="7" t="s">
        <v>34112</v>
      </c>
      <c r="I20201" s="64"/>
      <c r="J20201" s="65"/>
      <c r="K20201" s="10"/>
      <c r="L20201" s="21">
        <v>841.89482758620682</v>
      </c>
      <c r="M20201" s="68"/>
      <c r="N20201" s="4"/>
    </row>
    <row r="20202" spans="2:14">
      <c r="B20202" s="59" t="s">
        <v>34113</v>
      </c>
      <c r="C20202" s="7" t="s">
        <v>34114</v>
      </c>
      <c r="I20202" s="64"/>
      <c r="J20202" s="65"/>
      <c r="K20202" s="10"/>
      <c r="L20202" s="21">
        <v>814.99885057471261</v>
      </c>
      <c r="M20202" s="68"/>
      <c r="N20202" s="4"/>
    </row>
    <row r="20203" spans="2:14">
      <c r="B20203" s="59" t="s">
        <v>34115</v>
      </c>
      <c r="C20203" s="7" t="s">
        <v>34116</v>
      </c>
      <c r="I20203" s="64"/>
      <c r="J20203" s="65"/>
      <c r="K20203" s="10"/>
      <c r="L20203" s="21">
        <v>171.01781609195405</v>
      </c>
      <c r="M20203" s="68"/>
      <c r="N20203" s="4"/>
    </row>
    <row r="20204" spans="2:14">
      <c r="B20204" s="59" t="s">
        <v>34117</v>
      </c>
      <c r="C20204" s="7" t="s">
        <v>34118</v>
      </c>
      <c r="I20204" s="64"/>
      <c r="J20204" s="65"/>
      <c r="K20204" s="10"/>
      <c r="L20204" s="21">
        <v>199.43620689655174</v>
      </c>
      <c r="M20204" s="68"/>
      <c r="N20204" s="4"/>
    </row>
    <row r="20205" spans="2:14">
      <c r="B20205" s="59" t="s">
        <v>34119</v>
      </c>
      <c r="C20205" s="7" t="s">
        <v>34120</v>
      </c>
      <c r="I20205" s="64"/>
      <c r="J20205" s="65"/>
      <c r="K20205" s="10"/>
      <c r="L20205" s="21">
        <v>199.43620689655174</v>
      </c>
      <c r="M20205" s="68"/>
      <c r="N20205" s="4"/>
    </row>
    <row r="20206" spans="2:14">
      <c r="B20206" s="59" t="s">
        <v>34121</v>
      </c>
      <c r="C20206" s="7" t="s">
        <v>34122</v>
      </c>
      <c r="I20206" s="64"/>
      <c r="J20206" s="65"/>
      <c r="K20206" s="10"/>
      <c r="L20206" s="21">
        <v>91.34482758620689</v>
      </c>
      <c r="M20206" s="68"/>
      <c r="N20206" s="4"/>
    </row>
    <row r="20207" spans="2:14">
      <c r="B20207" s="59" t="s">
        <v>34123</v>
      </c>
      <c r="C20207" s="7" t="s">
        <v>34124</v>
      </c>
      <c r="I20207" s="64"/>
      <c r="J20207" s="65"/>
      <c r="K20207" s="10"/>
      <c r="L20207" s="21">
        <v>99.464367816091965</v>
      </c>
      <c r="M20207" s="68"/>
      <c r="N20207" s="4"/>
    </row>
    <row r="20208" spans="2:14">
      <c r="B20208" s="59" t="s">
        <v>34125</v>
      </c>
      <c r="C20208" s="7" t="s">
        <v>34126</v>
      </c>
      <c r="I20208" s="64"/>
      <c r="J20208" s="65"/>
      <c r="K20208" s="10"/>
      <c r="L20208" s="21">
        <v>103.01666666666667</v>
      </c>
      <c r="M20208" s="68"/>
      <c r="N20208" s="4"/>
    </row>
    <row r="20209" spans="2:14">
      <c r="B20209" s="59" t="s">
        <v>34127</v>
      </c>
      <c r="C20209" s="7" t="s">
        <v>34128</v>
      </c>
      <c r="I20209" s="64"/>
      <c r="J20209" s="65"/>
      <c r="K20209" s="10"/>
      <c r="L20209" s="21">
        <v>395.82758620689657</v>
      </c>
      <c r="M20209" s="68"/>
      <c r="N20209" s="4"/>
    </row>
    <row r="20210" spans="2:14">
      <c r="B20210" s="59" t="s">
        <v>34129</v>
      </c>
      <c r="C20210" s="7" t="s">
        <v>34130</v>
      </c>
      <c r="I20210" s="64"/>
      <c r="J20210" s="65"/>
      <c r="K20210" s="10"/>
      <c r="L20210" s="21">
        <v>753.59482758620697</v>
      </c>
      <c r="M20210" s="68"/>
      <c r="N20210" s="4"/>
    </row>
    <row r="20211" spans="2:14">
      <c r="B20211" s="59" t="s">
        <v>34131</v>
      </c>
      <c r="C20211" s="7" t="s">
        <v>34132</v>
      </c>
      <c r="I20211" s="64"/>
      <c r="J20211" s="65"/>
      <c r="K20211" s="10"/>
      <c r="L20211" s="21">
        <v>199.43620689655174</v>
      </c>
      <c r="M20211" s="68"/>
      <c r="N20211" s="4"/>
    </row>
    <row r="20212" spans="2:14">
      <c r="B20212" s="59" t="s">
        <v>38556</v>
      </c>
      <c r="C20212" s="7" t="s">
        <v>40739</v>
      </c>
      <c r="I20212" s="64"/>
      <c r="J20212" s="65"/>
      <c r="K20212" s="10"/>
      <c r="L20212" s="21">
        <v>310.06494252873563</v>
      </c>
      <c r="M20212" s="68"/>
      <c r="N20212" s="4"/>
    </row>
    <row r="20213" spans="2:14">
      <c r="B20213" s="59" t="s">
        <v>34133</v>
      </c>
      <c r="C20213" s="7" t="s">
        <v>34134</v>
      </c>
      <c r="I20213" s="64"/>
      <c r="J20213" s="65"/>
      <c r="K20213" s="10"/>
      <c r="L20213" s="21">
        <v>313.61724137931031</v>
      </c>
      <c r="M20213" s="68"/>
      <c r="N20213" s="4"/>
    </row>
    <row r="20214" spans="2:14">
      <c r="B20214" s="59" t="s">
        <v>34135</v>
      </c>
      <c r="C20214" s="7" t="s">
        <v>34136</v>
      </c>
      <c r="I20214" s="64"/>
      <c r="J20214" s="65"/>
      <c r="K20214" s="10"/>
      <c r="L20214" s="21">
        <v>362.33448275862071</v>
      </c>
      <c r="M20214" s="68"/>
      <c r="N20214" s="4"/>
    </row>
    <row r="20215" spans="2:14">
      <c r="B20215" s="59" t="s">
        <v>34137</v>
      </c>
      <c r="C20215" s="7" t="s">
        <v>34138</v>
      </c>
      <c r="I20215" s="64"/>
      <c r="J20215" s="65"/>
      <c r="K20215" s="10"/>
      <c r="L20215" s="21">
        <v>337.97586206896551</v>
      </c>
      <c r="M20215" s="68"/>
      <c r="N20215" s="4"/>
    </row>
    <row r="20216" spans="2:14">
      <c r="B20216" s="59" t="s">
        <v>34139</v>
      </c>
      <c r="C20216" s="7" t="s">
        <v>34140</v>
      </c>
      <c r="I20216" s="64"/>
      <c r="J20216" s="65"/>
      <c r="K20216" s="10"/>
      <c r="L20216" s="21">
        <v>132.95747126436783</v>
      </c>
      <c r="M20216" s="68"/>
      <c r="N20216" s="4"/>
    </row>
    <row r="20217" spans="2:14">
      <c r="B20217" s="59" t="s">
        <v>34141</v>
      </c>
      <c r="C20217" s="7" t="s">
        <v>34142</v>
      </c>
      <c r="I20217" s="64"/>
      <c r="J20217" s="65"/>
      <c r="K20217" s="10"/>
      <c r="L20217" s="21">
        <v>1197.1247126436781</v>
      </c>
      <c r="M20217" s="68"/>
      <c r="N20217" s="4"/>
    </row>
    <row r="20218" spans="2:14">
      <c r="B20218" s="59" t="s">
        <v>34143</v>
      </c>
      <c r="C20218" s="7" t="s">
        <v>34144</v>
      </c>
      <c r="I20218" s="64"/>
      <c r="J20218" s="65"/>
      <c r="K20218" s="10"/>
      <c r="L20218" s="21">
        <v>2007.0488505747126</v>
      </c>
      <c r="M20218" s="68"/>
      <c r="N20218" s="4"/>
    </row>
    <row r="20219" spans="2:14">
      <c r="B20219" s="59" t="s">
        <v>34145</v>
      </c>
      <c r="C20219" s="7" t="s">
        <v>34146</v>
      </c>
      <c r="I20219" s="64"/>
      <c r="J20219" s="65"/>
      <c r="K20219" s="10"/>
      <c r="L20219" s="21">
        <v>1121.5114942528737</v>
      </c>
      <c r="M20219" s="68"/>
      <c r="N20219" s="4"/>
    </row>
    <row r="20220" spans="2:14">
      <c r="B20220" s="59" t="s">
        <v>34147</v>
      </c>
      <c r="C20220" s="7" t="s">
        <v>34148</v>
      </c>
      <c r="I20220" s="64"/>
      <c r="J20220" s="65"/>
      <c r="K20220" s="10"/>
      <c r="L20220" s="21">
        <v>1728.4471264367817</v>
      </c>
      <c r="M20220" s="68"/>
      <c r="N20220" s="4"/>
    </row>
    <row r="20221" spans="2:14">
      <c r="B20221" s="59" t="s">
        <v>34149</v>
      </c>
      <c r="C20221" s="7" t="s">
        <v>34150</v>
      </c>
      <c r="I20221" s="64"/>
      <c r="J20221" s="65"/>
      <c r="K20221" s="10"/>
      <c r="L20221" s="21">
        <v>1135.7206896551725</v>
      </c>
      <c r="M20221" s="68"/>
      <c r="N20221" s="4"/>
    </row>
    <row r="20222" spans="2:14">
      <c r="B20222" s="59" t="s">
        <v>34151</v>
      </c>
      <c r="C20222" s="7" t="s">
        <v>34152</v>
      </c>
      <c r="I20222" s="64"/>
      <c r="J20222" s="65"/>
      <c r="K20222" s="10"/>
      <c r="L20222" s="21">
        <v>1815.2247126436782</v>
      </c>
      <c r="M20222" s="68"/>
      <c r="N20222" s="4"/>
    </row>
    <row r="20223" spans="2:14">
      <c r="B20223" s="59" t="s">
        <v>34153</v>
      </c>
      <c r="C20223" s="7" t="s">
        <v>34154</v>
      </c>
      <c r="I20223" s="64"/>
      <c r="J20223" s="65"/>
      <c r="K20223" s="10"/>
      <c r="L20223" s="21">
        <v>1159.0643678160918</v>
      </c>
      <c r="M20223" s="68"/>
      <c r="N20223" s="4"/>
    </row>
    <row r="20224" spans="2:14">
      <c r="B20224" s="59" t="s">
        <v>34155</v>
      </c>
      <c r="C20224" s="7" t="s">
        <v>34156</v>
      </c>
      <c r="I20224" s="64"/>
      <c r="J20224" s="65"/>
      <c r="K20224" s="10"/>
      <c r="L20224" s="21">
        <v>1867.4942528735633</v>
      </c>
      <c r="M20224" s="68"/>
      <c r="N20224" s="4"/>
    </row>
    <row r="20225" spans="2:14">
      <c r="B20225" s="59" t="s">
        <v>34157</v>
      </c>
      <c r="C20225" s="7" t="s">
        <v>34158</v>
      </c>
      <c r="I20225" s="64"/>
      <c r="J20225" s="65"/>
      <c r="K20225" s="10"/>
      <c r="L20225" s="21">
        <v>1197.1247126436781</v>
      </c>
      <c r="M20225" s="68"/>
      <c r="N20225" s="4"/>
    </row>
    <row r="20226" spans="2:14">
      <c r="B20226" s="59" t="s">
        <v>34159</v>
      </c>
      <c r="C20226" s="7" t="s">
        <v>34160</v>
      </c>
      <c r="I20226" s="64"/>
      <c r="J20226" s="65"/>
      <c r="K20226" s="10"/>
      <c r="L20226" s="21">
        <v>2007.0488505747126</v>
      </c>
      <c r="M20226" s="68"/>
      <c r="N20226" s="4"/>
    </row>
    <row r="20227" spans="2:14">
      <c r="B20227" s="59" t="s">
        <v>34161</v>
      </c>
      <c r="C20227" s="7" t="s">
        <v>34162</v>
      </c>
      <c r="I20227" s="64"/>
      <c r="J20227" s="65"/>
      <c r="K20227" s="10"/>
      <c r="L20227" s="21">
        <v>1121.5114942528737</v>
      </c>
      <c r="M20227" s="68"/>
      <c r="N20227" s="4"/>
    </row>
    <row r="20228" spans="2:14">
      <c r="B20228" s="59" t="s">
        <v>34163</v>
      </c>
      <c r="C20228" s="7" t="s">
        <v>34164</v>
      </c>
      <c r="I20228" s="64"/>
      <c r="J20228" s="65"/>
      <c r="K20228" s="10"/>
      <c r="L20228" s="21">
        <v>1728.4471264367817</v>
      </c>
      <c r="M20228" s="68"/>
      <c r="N20228" s="4"/>
    </row>
    <row r="20229" spans="2:14">
      <c r="B20229" s="59" t="s">
        <v>34165</v>
      </c>
      <c r="C20229" s="7" t="s">
        <v>34166</v>
      </c>
      <c r="I20229" s="64"/>
      <c r="J20229" s="65"/>
      <c r="K20229" s="10"/>
      <c r="L20229" s="21">
        <v>1149.9298850574712</v>
      </c>
      <c r="M20229" s="68"/>
      <c r="N20229" s="4"/>
    </row>
    <row r="20230" spans="2:14">
      <c r="B20230" s="59" t="s">
        <v>34167</v>
      </c>
      <c r="C20230" s="7" t="s">
        <v>34168</v>
      </c>
      <c r="I20230" s="64"/>
      <c r="J20230" s="65"/>
      <c r="K20230" s="10"/>
      <c r="L20230" s="21">
        <v>1782.2390804597701</v>
      </c>
      <c r="M20230" s="68"/>
      <c r="N20230" s="4"/>
    </row>
    <row r="20231" spans="2:14">
      <c r="B20231" s="59" t="s">
        <v>34169</v>
      </c>
      <c r="C20231" s="7" t="s">
        <v>34170</v>
      </c>
      <c r="I20231" s="64"/>
      <c r="J20231" s="65"/>
      <c r="K20231" s="10"/>
      <c r="L20231" s="21">
        <v>1159.0643678160918</v>
      </c>
      <c r="M20231" s="68"/>
      <c r="N20231" s="4"/>
    </row>
    <row r="20232" spans="2:14">
      <c r="B20232" s="59" t="s">
        <v>34171</v>
      </c>
      <c r="C20232" s="7" t="s">
        <v>34172</v>
      </c>
      <c r="I20232" s="64"/>
      <c r="J20232" s="65"/>
      <c r="K20232" s="10"/>
      <c r="L20232" s="21">
        <v>1867.4942528735633</v>
      </c>
      <c r="M20232" s="68"/>
      <c r="N20232" s="4"/>
    </row>
    <row r="20233" spans="2:14">
      <c r="B20233" s="59" t="s">
        <v>38557</v>
      </c>
      <c r="C20233" s="7" t="s">
        <v>40740</v>
      </c>
      <c r="I20233" s="64"/>
      <c r="J20233" s="65"/>
      <c r="K20233" s="10"/>
      <c r="L20233" s="21">
        <v>233.43678160919541</v>
      </c>
      <c r="M20233" s="68"/>
      <c r="N20233" s="4"/>
    </row>
    <row r="20234" spans="2:14">
      <c r="B20234" s="59" t="s">
        <v>34173</v>
      </c>
      <c r="C20234" s="7" t="s">
        <v>34174</v>
      </c>
      <c r="I20234" s="64"/>
      <c r="J20234" s="65"/>
      <c r="K20234" s="10"/>
      <c r="L20234" s="21">
        <v>276.57183908045977</v>
      </c>
      <c r="M20234" s="68"/>
      <c r="N20234" s="4"/>
    </row>
    <row r="20235" spans="2:14">
      <c r="B20235" s="59" t="s">
        <v>34175</v>
      </c>
      <c r="C20235" s="7" t="s">
        <v>34176</v>
      </c>
      <c r="I20235" s="64"/>
      <c r="J20235" s="65"/>
      <c r="K20235" s="10"/>
      <c r="L20235" s="21">
        <v>303.97528735632187</v>
      </c>
      <c r="M20235" s="68"/>
      <c r="N20235" s="4"/>
    </row>
    <row r="20236" spans="2:14">
      <c r="B20236" s="59" t="s">
        <v>38558</v>
      </c>
      <c r="C20236" s="7" t="s">
        <v>40741</v>
      </c>
      <c r="I20236" s="64"/>
      <c r="J20236" s="65"/>
      <c r="K20236" s="10"/>
      <c r="L20236" s="21">
        <v>350.15517241379308</v>
      </c>
      <c r="M20236" s="68"/>
      <c r="N20236" s="4"/>
    </row>
    <row r="20237" spans="2:14">
      <c r="B20237" s="59" t="s">
        <v>34177</v>
      </c>
      <c r="C20237" s="7" t="s">
        <v>34178</v>
      </c>
      <c r="I20237" s="64"/>
      <c r="J20237" s="65"/>
      <c r="K20237" s="10"/>
      <c r="L20237" s="21">
        <v>514.57586206896553</v>
      </c>
      <c r="M20237" s="68"/>
      <c r="N20237" s="4"/>
    </row>
    <row r="20238" spans="2:14">
      <c r="B20238" s="59" t="s">
        <v>34179</v>
      </c>
      <c r="C20238" s="7" t="s">
        <v>34180</v>
      </c>
      <c r="I20238" s="64"/>
      <c r="J20238" s="65"/>
      <c r="K20238" s="10"/>
      <c r="L20238" s="21">
        <v>406.48448275862069</v>
      </c>
      <c r="M20238" s="68"/>
      <c r="N20238" s="4"/>
    </row>
    <row r="20239" spans="2:14">
      <c r="B20239" s="59" t="s">
        <v>34181</v>
      </c>
      <c r="C20239" s="7" t="s">
        <v>34182</v>
      </c>
      <c r="I20239" s="64"/>
      <c r="J20239" s="65"/>
      <c r="K20239" s="10"/>
      <c r="L20239" s="21">
        <v>444.03735632183907</v>
      </c>
      <c r="M20239" s="68"/>
      <c r="N20239" s="4"/>
    </row>
    <row r="20240" spans="2:14">
      <c r="B20240" s="59" t="s">
        <v>34183</v>
      </c>
      <c r="C20240" s="7" t="s">
        <v>34184</v>
      </c>
      <c r="I20240" s="64"/>
      <c r="J20240" s="65"/>
      <c r="K20240" s="10"/>
      <c r="L20240" s="21">
        <v>460.783908045977</v>
      </c>
      <c r="M20240" s="68"/>
      <c r="N20240" s="4"/>
    </row>
    <row r="20241" spans="2:14">
      <c r="B20241" s="59" t="s">
        <v>34185</v>
      </c>
      <c r="C20241" s="7" t="s">
        <v>34186</v>
      </c>
      <c r="I20241" s="64"/>
      <c r="J20241" s="65"/>
      <c r="K20241" s="10"/>
      <c r="L20241" s="21">
        <v>487.67988505747127</v>
      </c>
      <c r="M20241" s="68"/>
      <c r="N20241" s="4"/>
    </row>
    <row r="20242" spans="2:14">
      <c r="B20242" s="59" t="s">
        <v>34187</v>
      </c>
      <c r="C20242" s="7" t="s">
        <v>34188</v>
      </c>
      <c r="I20242" s="64"/>
      <c r="J20242" s="65"/>
      <c r="K20242" s="10"/>
      <c r="L20242" s="21">
        <v>973.83735632183914</v>
      </c>
      <c r="M20242" s="68"/>
      <c r="N20242" s="4"/>
    </row>
    <row r="20243" spans="2:14">
      <c r="B20243" s="59" t="s">
        <v>34189</v>
      </c>
      <c r="C20243" s="7" t="s">
        <v>34190</v>
      </c>
      <c r="I20243" s="64"/>
      <c r="J20243" s="65"/>
      <c r="K20243" s="10"/>
      <c r="L20243" s="21">
        <v>1037.778735632184</v>
      </c>
      <c r="M20243" s="68"/>
      <c r="N20243" s="4"/>
    </row>
    <row r="20244" spans="2:14">
      <c r="B20244" s="59" t="s">
        <v>34191</v>
      </c>
      <c r="C20244" s="7" t="s">
        <v>34192</v>
      </c>
      <c r="I20244" s="64"/>
      <c r="J20244" s="65"/>
      <c r="K20244" s="10"/>
      <c r="L20244" s="21">
        <v>1579.7580459770115</v>
      </c>
      <c r="M20244" s="68"/>
      <c r="N20244" s="4"/>
    </row>
    <row r="20245" spans="2:14">
      <c r="B20245" s="59" t="s">
        <v>34193</v>
      </c>
      <c r="C20245" s="7" t="s">
        <v>34194</v>
      </c>
      <c r="I20245" s="64"/>
      <c r="J20245" s="65"/>
      <c r="K20245" s="10"/>
      <c r="L20245" s="21">
        <v>546.69879310344822</v>
      </c>
      <c r="M20245" s="68"/>
      <c r="N20245" s="4"/>
    </row>
    <row r="20246" spans="2:14">
      <c r="B20246" s="59" t="s">
        <v>34195</v>
      </c>
      <c r="C20246" s="7" t="s">
        <v>34196</v>
      </c>
      <c r="I20246" s="64"/>
      <c r="J20246" s="65"/>
      <c r="K20246" s="10"/>
      <c r="L20246" s="21">
        <v>546.69879310344822</v>
      </c>
      <c r="M20246" s="68"/>
      <c r="N20246" s="4"/>
    </row>
    <row r="20247" spans="2:14">
      <c r="B20247" s="59" t="s">
        <v>34197</v>
      </c>
      <c r="C20247" s="7" t="s">
        <v>34198</v>
      </c>
      <c r="I20247" s="64"/>
      <c r="J20247" s="65"/>
      <c r="K20247" s="10"/>
      <c r="L20247" s="21">
        <v>901.26896551724144</v>
      </c>
      <c r="M20247" s="68"/>
      <c r="N20247" s="4"/>
    </row>
    <row r="20248" spans="2:14">
      <c r="B20248" s="59" t="s">
        <v>34199</v>
      </c>
      <c r="C20248" s="7" t="s">
        <v>34200</v>
      </c>
      <c r="I20248" s="64"/>
      <c r="J20248" s="65"/>
      <c r="K20248" s="10"/>
      <c r="L20248" s="21">
        <v>1032.7040229885058</v>
      </c>
      <c r="M20248" s="68"/>
      <c r="N20248" s="4"/>
    </row>
    <row r="20249" spans="2:14">
      <c r="B20249" s="59" t="s">
        <v>34201</v>
      </c>
      <c r="C20249" s="7" t="s">
        <v>34202</v>
      </c>
      <c r="I20249" s="64"/>
      <c r="J20249" s="65"/>
      <c r="K20249" s="10"/>
      <c r="L20249" s="21">
        <v>1234.6775862068964</v>
      </c>
      <c r="M20249" s="68"/>
      <c r="N20249" s="4"/>
    </row>
    <row r="20250" spans="2:14">
      <c r="B20250" s="59" t="s">
        <v>34203</v>
      </c>
      <c r="C20250" s="7" t="s">
        <v>34204</v>
      </c>
      <c r="I20250" s="64"/>
      <c r="J20250" s="65"/>
      <c r="K20250" s="10"/>
      <c r="L20250" s="21">
        <v>1808.1201149425287</v>
      </c>
      <c r="M20250" s="68"/>
      <c r="N20250" s="4"/>
    </row>
    <row r="20251" spans="2:14">
      <c r="B20251" s="59" t="s">
        <v>34205</v>
      </c>
      <c r="C20251" s="7" t="s">
        <v>34206</v>
      </c>
      <c r="I20251" s="64"/>
      <c r="J20251" s="65"/>
      <c r="K20251" s="10"/>
      <c r="L20251" s="21">
        <v>449.11206896551727</v>
      </c>
      <c r="M20251" s="68"/>
      <c r="N20251" s="4"/>
    </row>
    <row r="20252" spans="2:14">
      <c r="B20252" s="59" t="s">
        <v>34207</v>
      </c>
      <c r="C20252" s="7" t="s">
        <v>34208</v>
      </c>
      <c r="I20252" s="64"/>
      <c r="J20252" s="65"/>
      <c r="K20252" s="10"/>
      <c r="L20252" s="21">
        <v>374.51379310344828</v>
      </c>
      <c r="M20252" s="68"/>
      <c r="N20252" s="4"/>
    </row>
    <row r="20253" spans="2:14">
      <c r="B20253" s="59" t="s">
        <v>34209</v>
      </c>
      <c r="C20253" s="7" t="s">
        <v>34210</v>
      </c>
      <c r="I20253" s="64"/>
      <c r="J20253" s="65"/>
      <c r="K20253" s="10"/>
      <c r="L20253" s="21">
        <v>470.42586206896556</v>
      </c>
      <c r="M20253" s="68"/>
      <c r="N20253" s="4"/>
    </row>
    <row r="20254" spans="2:14">
      <c r="B20254" s="59" t="s">
        <v>34211</v>
      </c>
      <c r="C20254" s="7" t="s">
        <v>34212</v>
      </c>
      <c r="I20254" s="64"/>
      <c r="J20254" s="65"/>
      <c r="K20254" s="10"/>
      <c r="L20254" s="21">
        <v>363.85689655172416</v>
      </c>
      <c r="M20254" s="68"/>
      <c r="N20254" s="4"/>
    </row>
    <row r="20255" spans="2:14">
      <c r="B20255" s="59" t="s">
        <v>34213</v>
      </c>
      <c r="C20255" s="7" t="s">
        <v>34214</v>
      </c>
      <c r="I20255" s="64"/>
      <c r="J20255" s="65"/>
      <c r="K20255" s="10"/>
      <c r="L20255" s="21">
        <v>395.32011494252873</v>
      </c>
      <c r="M20255" s="68"/>
      <c r="N20255" s="4"/>
    </row>
    <row r="20256" spans="2:14">
      <c r="B20256" s="59" t="s">
        <v>34215</v>
      </c>
      <c r="C20256" s="7" t="s">
        <v>34216</v>
      </c>
      <c r="I20256" s="64"/>
      <c r="J20256" s="65"/>
      <c r="K20256" s="10"/>
      <c r="L20256" s="21">
        <v>431.8580459770115</v>
      </c>
      <c r="M20256" s="68"/>
      <c r="N20256" s="4"/>
    </row>
    <row r="20257" spans="2:14">
      <c r="B20257" s="59" t="s">
        <v>34217</v>
      </c>
      <c r="C20257" s="7" t="s">
        <v>34218</v>
      </c>
      <c r="I20257" s="64"/>
      <c r="J20257" s="65"/>
      <c r="K20257" s="10"/>
      <c r="L20257" s="21">
        <v>376.54367816091957</v>
      </c>
      <c r="M20257" s="68"/>
      <c r="N20257" s="4"/>
    </row>
    <row r="20258" spans="2:14">
      <c r="B20258" s="59" t="s">
        <v>34219</v>
      </c>
      <c r="C20258" s="7" t="s">
        <v>34220</v>
      </c>
      <c r="I20258" s="64"/>
      <c r="J20258" s="65"/>
      <c r="K20258" s="10"/>
      <c r="L20258" s="21">
        <v>405.97701149425285</v>
      </c>
      <c r="M20258" s="68"/>
      <c r="N20258" s="4"/>
    </row>
    <row r="20259" spans="2:14">
      <c r="B20259" s="59" t="s">
        <v>34221</v>
      </c>
      <c r="C20259" s="7" t="s">
        <v>34222</v>
      </c>
      <c r="I20259" s="64"/>
      <c r="J20259" s="65"/>
      <c r="K20259" s="10"/>
      <c r="L20259" s="21">
        <v>438.96264367816087</v>
      </c>
      <c r="M20259" s="68"/>
      <c r="N20259" s="4"/>
    </row>
    <row r="20260" spans="2:14">
      <c r="B20260" s="59" t="s">
        <v>34223</v>
      </c>
      <c r="C20260" s="7" t="s">
        <v>34224</v>
      </c>
      <c r="I20260" s="64"/>
      <c r="J20260" s="65"/>
      <c r="K20260" s="10"/>
      <c r="L20260" s="21">
        <v>395.32011494252873</v>
      </c>
      <c r="M20260" s="68"/>
      <c r="N20260" s="4"/>
    </row>
    <row r="20261" spans="2:14">
      <c r="B20261" s="59" t="s">
        <v>34225</v>
      </c>
      <c r="C20261" s="7" t="s">
        <v>34226</v>
      </c>
      <c r="I20261" s="64"/>
      <c r="J20261" s="65"/>
      <c r="K20261" s="10"/>
      <c r="L20261" s="21">
        <v>423.7385057471264</v>
      </c>
      <c r="M20261" s="68"/>
      <c r="N20261" s="4"/>
    </row>
    <row r="20262" spans="2:14">
      <c r="B20262" s="59" t="s">
        <v>34227</v>
      </c>
      <c r="C20262" s="7" t="s">
        <v>34228</v>
      </c>
      <c r="I20262" s="64"/>
      <c r="J20262" s="65"/>
      <c r="K20262" s="10"/>
      <c r="L20262" s="21">
        <v>444.03735632183907</v>
      </c>
      <c r="M20262" s="68"/>
      <c r="N20262" s="4"/>
    </row>
    <row r="20263" spans="2:14">
      <c r="B20263" s="59" t="s">
        <v>34229</v>
      </c>
      <c r="C20263" s="7" t="s">
        <v>34230</v>
      </c>
      <c r="I20263" s="64"/>
      <c r="J20263" s="65"/>
      <c r="K20263" s="10"/>
      <c r="L20263" s="21">
        <v>407.4994252873563</v>
      </c>
      <c r="M20263" s="68"/>
      <c r="N20263" s="4"/>
    </row>
    <row r="20264" spans="2:14">
      <c r="B20264" s="59" t="s">
        <v>34231</v>
      </c>
      <c r="C20264" s="7" t="s">
        <v>34232</v>
      </c>
      <c r="I20264" s="64"/>
      <c r="J20264" s="65"/>
      <c r="K20264" s="10"/>
      <c r="L20264" s="21">
        <v>437.44022988505748</v>
      </c>
      <c r="M20264" s="68"/>
      <c r="N20264" s="4"/>
    </row>
    <row r="20265" spans="2:14">
      <c r="B20265" s="59" t="s">
        <v>34233</v>
      </c>
      <c r="C20265" s="7" t="s">
        <v>34234</v>
      </c>
      <c r="I20265" s="64"/>
      <c r="J20265" s="65"/>
      <c r="K20265" s="10"/>
      <c r="L20265" s="21">
        <v>459.76896551724138</v>
      </c>
      <c r="M20265" s="68"/>
      <c r="N20265" s="4"/>
    </row>
    <row r="20266" spans="2:14">
      <c r="B20266" s="59" t="s">
        <v>34235</v>
      </c>
      <c r="C20266" s="7" t="s">
        <v>34236</v>
      </c>
      <c r="I20266" s="64"/>
      <c r="J20266" s="65"/>
      <c r="K20266" s="10"/>
      <c r="L20266" s="21">
        <v>415.61896551724141</v>
      </c>
      <c r="M20266" s="68"/>
      <c r="N20266" s="4"/>
    </row>
    <row r="20267" spans="2:14">
      <c r="B20267" s="59" t="s">
        <v>34237</v>
      </c>
      <c r="C20267" s="7" t="s">
        <v>34238</v>
      </c>
      <c r="I20267" s="64"/>
      <c r="J20267" s="65"/>
      <c r="K20267" s="10"/>
      <c r="L20267" s="21">
        <v>442.51494252873562</v>
      </c>
      <c r="M20267" s="68"/>
      <c r="N20267" s="4"/>
    </row>
    <row r="20268" spans="2:14">
      <c r="B20268" s="59" t="s">
        <v>34239</v>
      </c>
      <c r="C20268" s="7" t="s">
        <v>34240</v>
      </c>
      <c r="I20268" s="64"/>
      <c r="J20268" s="65"/>
      <c r="K20268" s="10"/>
      <c r="L20268" s="21">
        <v>472.96321839080463</v>
      </c>
      <c r="M20268" s="68"/>
      <c r="N20268" s="4"/>
    </row>
    <row r="20269" spans="2:14">
      <c r="B20269" s="59" t="s">
        <v>34241</v>
      </c>
      <c r="C20269" s="7" t="s">
        <v>34242</v>
      </c>
      <c r="I20269" s="64"/>
      <c r="J20269" s="65"/>
      <c r="K20269" s="10"/>
      <c r="L20269" s="21">
        <v>428.30574712643676</v>
      </c>
      <c r="M20269" s="68"/>
      <c r="N20269" s="4"/>
    </row>
    <row r="20270" spans="2:14">
      <c r="B20270" s="59" t="s">
        <v>34243</v>
      </c>
      <c r="C20270" s="7" t="s">
        <v>34244</v>
      </c>
      <c r="I20270" s="64"/>
      <c r="J20270" s="65"/>
      <c r="K20270" s="10"/>
      <c r="L20270" s="21">
        <v>445.05229885057469</v>
      </c>
      <c r="M20270" s="68"/>
      <c r="N20270" s="4"/>
    </row>
    <row r="20271" spans="2:14">
      <c r="B20271" s="59" t="s">
        <v>34245</v>
      </c>
      <c r="C20271" s="7" t="s">
        <v>34246</v>
      </c>
      <c r="I20271" s="64"/>
      <c r="J20271" s="65"/>
      <c r="K20271" s="10"/>
      <c r="L20271" s="21">
        <v>484.63505747126436</v>
      </c>
      <c r="M20271" s="68"/>
      <c r="N20271" s="4"/>
    </row>
    <row r="20272" spans="2:14">
      <c r="B20272" s="59" t="s">
        <v>34247</v>
      </c>
      <c r="C20272" s="7" t="s">
        <v>34248</v>
      </c>
      <c r="I20272" s="64"/>
      <c r="J20272" s="65"/>
      <c r="K20272" s="10"/>
      <c r="L20272" s="21">
        <v>439.47011494252871</v>
      </c>
      <c r="M20272" s="68"/>
      <c r="N20272" s="4"/>
    </row>
    <row r="20273" spans="2:14">
      <c r="B20273" s="59" t="s">
        <v>34249</v>
      </c>
      <c r="C20273" s="7" t="s">
        <v>34250</v>
      </c>
      <c r="I20273" s="64"/>
      <c r="J20273" s="65"/>
      <c r="K20273" s="10"/>
      <c r="L20273" s="21">
        <v>458.75402298850571</v>
      </c>
      <c r="M20273" s="68"/>
      <c r="N20273" s="4"/>
    </row>
    <row r="20274" spans="2:14">
      <c r="B20274" s="59" t="s">
        <v>34251</v>
      </c>
      <c r="C20274" s="7" t="s">
        <v>34252</v>
      </c>
      <c r="I20274" s="64"/>
      <c r="J20274" s="65"/>
      <c r="K20274" s="10"/>
      <c r="L20274" s="21">
        <v>494.27701149425292</v>
      </c>
      <c r="M20274" s="68"/>
      <c r="N20274" s="4"/>
    </row>
    <row r="20275" spans="2:14">
      <c r="B20275" s="59" t="s">
        <v>34253</v>
      </c>
      <c r="C20275" s="7" t="s">
        <v>34254</v>
      </c>
      <c r="I20275" s="64"/>
      <c r="J20275" s="65"/>
      <c r="K20275" s="10"/>
      <c r="L20275" s="21">
        <v>476.51551724137937</v>
      </c>
      <c r="M20275" s="68"/>
      <c r="N20275" s="4"/>
    </row>
    <row r="20276" spans="2:14">
      <c r="B20276" s="59" t="s">
        <v>34255</v>
      </c>
      <c r="C20276" s="7" t="s">
        <v>34256</v>
      </c>
      <c r="I20276" s="64"/>
      <c r="J20276" s="65"/>
      <c r="K20276" s="10"/>
      <c r="L20276" s="21">
        <v>484.12758620689658</v>
      </c>
      <c r="M20276" s="68"/>
      <c r="N20276" s="4"/>
    </row>
    <row r="20277" spans="2:14">
      <c r="B20277" s="59" t="s">
        <v>34257</v>
      </c>
      <c r="C20277" s="7" t="s">
        <v>34258</v>
      </c>
      <c r="I20277" s="64"/>
      <c r="J20277" s="65"/>
      <c r="K20277" s="10"/>
      <c r="L20277" s="21">
        <v>523.71034482758614</v>
      </c>
      <c r="M20277" s="68"/>
      <c r="N20277" s="4"/>
    </row>
    <row r="20278" spans="2:14">
      <c r="B20278" s="59" t="s">
        <v>34259</v>
      </c>
      <c r="C20278" s="7" t="s">
        <v>34260</v>
      </c>
      <c r="I20278" s="64"/>
      <c r="J20278" s="65"/>
      <c r="K20278" s="10"/>
      <c r="L20278" s="21">
        <v>495.29195402298848</v>
      </c>
      <c r="M20278" s="68"/>
      <c r="N20278" s="4"/>
    </row>
    <row r="20279" spans="2:14">
      <c r="B20279" s="59" t="s">
        <v>34261</v>
      </c>
      <c r="C20279" s="7" t="s">
        <v>34262</v>
      </c>
      <c r="I20279" s="64"/>
      <c r="J20279" s="65"/>
      <c r="K20279" s="10"/>
      <c r="L20279" s="21">
        <v>503.41149425287358</v>
      </c>
      <c r="M20279" s="68"/>
      <c r="N20279" s="4"/>
    </row>
    <row r="20280" spans="2:14">
      <c r="B20280" s="59" t="s">
        <v>34263</v>
      </c>
      <c r="C20280" s="7" t="s">
        <v>34264</v>
      </c>
      <c r="I20280" s="64"/>
      <c r="J20280" s="65"/>
      <c r="K20280" s="10"/>
      <c r="L20280" s="21">
        <v>542.48678160919542</v>
      </c>
      <c r="M20280" s="68"/>
      <c r="N20280" s="4"/>
    </row>
    <row r="20281" spans="2:14">
      <c r="B20281" s="59" t="s">
        <v>34265</v>
      </c>
      <c r="C20281" s="7" t="s">
        <v>34266</v>
      </c>
      <c r="I20281" s="64"/>
      <c r="J20281" s="65"/>
      <c r="K20281" s="10"/>
      <c r="L20281" s="21">
        <v>502.90402298850574</v>
      </c>
      <c r="M20281" s="68"/>
      <c r="N20281" s="4"/>
    </row>
    <row r="20282" spans="2:14">
      <c r="B20282" s="59" t="s">
        <v>34267</v>
      </c>
      <c r="C20282" s="7" t="s">
        <v>34268</v>
      </c>
      <c r="I20282" s="64"/>
      <c r="J20282" s="65"/>
      <c r="K20282" s="10"/>
      <c r="L20282" s="21">
        <v>526.24770114942532</v>
      </c>
      <c r="M20282" s="68"/>
      <c r="N20282" s="4"/>
    </row>
    <row r="20283" spans="2:14">
      <c r="B20283" s="59" t="s">
        <v>34269</v>
      </c>
      <c r="C20283" s="7" t="s">
        <v>34270</v>
      </c>
      <c r="I20283" s="64"/>
      <c r="J20283" s="65"/>
      <c r="K20283" s="10"/>
      <c r="L20283" s="21">
        <v>563.80057471264365</v>
      </c>
      <c r="M20283" s="68"/>
      <c r="N20283" s="4"/>
    </row>
    <row r="20284" spans="2:14">
      <c r="B20284" s="59" t="s">
        <v>34271</v>
      </c>
      <c r="C20284" s="7" t="s">
        <v>34272</v>
      </c>
      <c r="I20284" s="64"/>
      <c r="J20284" s="65"/>
      <c r="K20284" s="10"/>
      <c r="L20284" s="21">
        <v>430.84310344827588</v>
      </c>
      <c r="M20284" s="68"/>
      <c r="N20284" s="4"/>
    </row>
    <row r="20285" spans="2:14">
      <c r="B20285" s="59" t="s">
        <v>34273</v>
      </c>
      <c r="C20285" s="7" t="s">
        <v>34274</v>
      </c>
      <c r="I20285" s="64"/>
      <c r="J20285" s="65"/>
      <c r="K20285" s="10"/>
      <c r="L20285" s="21">
        <v>599.32356321839086</v>
      </c>
      <c r="M20285" s="68"/>
      <c r="N20285" s="4"/>
    </row>
    <row r="20286" spans="2:14">
      <c r="B20286" s="59" t="s">
        <v>34275</v>
      </c>
      <c r="C20286" s="7" t="s">
        <v>34276</v>
      </c>
      <c r="I20286" s="64"/>
      <c r="J20286" s="65"/>
      <c r="K20286" s="10"/>
      <c r="L20286" s="21">
        <v>277.58678160919538</v>
      </c>
      <c r="M20286" s="68"/>
      <c r="N20286" s="4"/>
    </row>
    <row r="20287" spans="2:14">
      <c r="B20287" s="59" t="s">
        <v>34277</v>
      </c>
      <c r="C20287" s="7" t="s">
        <v>34278</v>
      </c>
      <c r="I20287" s="64"/>
      <c r="J20287" s="65"/>
      <c r="K20287" s="10"/>
      <c r="L20287" s="21">
        <v>254.24310344827586</v>
      </c>
      <c r="M20287" s="68"/>
      <c r="N20287" s="4"/>
    </row>
    <row r="20288" spans="2:14">
      <c r="B20288" s="59" t="s">
        <v>34279</v>
      </c>
      <c r="C20288" s="7" t="s">
        <v>34280</v>
      </c>
      <c r="I20288" s="64"/>
      <c r="J20288" s="65"/>
      <c r="K20288" s="10"/>
      <c r="L20288" s="21">
        <v>336.45344827586206</v>
      </c>
      <c r="M20288" s="68"/>
      <c r="N20288" s="4"/>
    </row>
    <row r="20289" spans="2:14">
      <c r="B20289" s="59" t="s">
        <v>34281</v>
      </c>
      <c r="C20289" s="7" t="s">
        <v>34282</v>
      </c>
      <c r="I20289" s="64"/>
      <c r="J20289" s="65"/>
      <c r="K20289" s="10"/>
      <c r="L20289" s="21">
        <v>460.27643678160916</v>
      </c>
      <c r="M20289" s="68"/>
      <c r="N20289" s="4"/>
    </row>
    <row r="20290" spans="2:14">
      <c r="B20290" s="59" t="s">
        <v>34283</v>
      </c>
      <c r="C20290" s="7" t="s">
        <v>34284</v>
      </c>
      <c r="I20290" s="64"/>
      <c r="J20290" s="65"/>
      <c r="K20290" s="10"/>
      <c r="L20290" s="21">
        <v>387.20057471264369</v>
      </c>
      <c r="M20290" s="68"/>
      <c r="N20290" s="4"/>
    </row>
    <row r="20291" spans="2:14">
      <c r="B20291" s="59" t="s">
        <v>34285</v>
      </c>
      <c r="C20291" s="7" t="s">
        <v>34286</v>
      </c>
      <c r="I20291" s="64"/>
      <c r="J20291" s="65"/>
      <c r="K20291" s="10"/>
      <c r="L20291" s="21">
        <v>623.682183908046</v>
      </c>
      <c r="M20291" s="68"/>
      <c r="N20291" s="4"/>
    </row>
    <row r="20292" spans="2:14">
      <c r="B20292" s="59" t="s">
        <v>34287</v>
      </c>
      <c r="C20292" s="7" t="s">
        <v>34288</v>
      </c>
      <c r="I20292" s="64"/>
      <c r="J20292" s="65"/>
      <c r="K20292" s="10"/>
      <c r="L20292" s="21">
        <v>519.14310344827584</v>
      </c>
      <c r="M20292" s="68"/>
      <c r="N20292" s="4"/>
    </row>
    <row r="20293" spans="2:14">
      <c r="B20293" s="59" t="s">
        <v>34289</v>
      </c>
      <c r="C20293" s="7" t="s">
        <v>34290</v>
      </c>
      <c r="I20293" s="64"/>
      <c r="J20293" s="65"/>
      <c r="K20293" s="10"/>
      <c r="L20293" s="21">
        <v>681.533908045977</v>
      </c>
      <c r="M20293" s="68"/>
      <c r="N20293" s="4"/>
    </row>
    <row r="20294" spans="2:14">
      <c r="B20294" s="59" t="s">
        <v>34291</v>
      </c>
      <c r="C20294" s="7" t="s">
        <v>34292</v>
      </c>
      <c r="I20294" s="64"/>
      <c r="J20294" s="65"/>
      <c r="K20294" s="10"/>
      <c r="L20294" s="21">
        <v>738.87816091954016</v>
      </c>
      <c r="M20294" s="68"/>
      <c r="N20294" s="4"/>
    </row>
    <row r="20295" spans="2:14">
      <c r="B20295" s="59" t="s">
        <v>34293</v>
      </c>
      <c r="C20295" s="7" t="s">
        <v>34294</v>
      </c>
      <c r="I20295" s="64"/>
      <c r="J20295" s="65"/>
      <c r="K20295" s="10"/>
      <c r="L20295" s="21">
        <v>806.87931034482756</v>
      </c>
      <c r="M20295" s="68"/>
      <c r="N20295" s="4"/>
    </row>
    <row r="20296" spans="2:14">
      <c r="B20296" s="59" t="s">
        <v>34295</v>
      </c>
      <c r="C20296" s="7" t="s">
        <v>34296</v>
      </c>
      <c r="I20296" s="64"/>
      <c r="J20296" s="65"/>
      <c r="K20296" s="10"/>
      <c r="L20296" s="21">
        <v>701.32528735632184</v>
      </c>
      <c r="M20296" s="68"/>
      <c r="N20296" s="4"/>
    </row>
    <row r="20297" spans="2:14">
      <c r="B20297" s="59" t="s">
        <v>34297</v>
      </c>
      <c r="C20297" s="7" t="s">
        <v>34298</v>
      </c>
      <c r="I20297" s="64"/>
      <c r="J20297" s="65"/>
      <c r="K20297" s="10"/>
      <c r="L20297" s="21">
        <v>756.13218390804604</v>
      </c>
      <c r="M20297" s="68"/>
      <c r="N20297" s="4"/>
    </row>
    <row r="20298" spans="2:14">
      <c r="B20298" s="59" t="s">
        <v>34299</v>
      </c>
      <c r="C20298" s="7" t="s">
        <v>34300</v>
      </c>
      <c r="I20298" s="64"/>
      <c r="J20298" s="65"/>
      <c r="K20298" s="10"/>
      <c r="L20298" s="21">
        <v>817.02873563218395</v>
      </c>
      <c r="M20298" s="68"/>
      <c r="N20298" s="4"/>
    </row>
    <row r="20299" spans="2:14">
      <c r="B20299" s="59" t="s">
        <v>34301</v>
      </c>
      <c r="C20299" s="7" t="s">
        <v>34302</v>
      </c>
      <c r="I20299" s="64"/>
      <c r="J20299" s="65"/>
      <c r="K20299" s="10"/>
      <c r="L20299" s="21">
        <v>744.46034482758625</v>
      </c>
      <c r="M20299" s="68"/>
      <c r="N20299" s="4"/>
    </row>
    <row r="20300" spans="2:14">
      <c r="B20300" s="59" t="s">
        <v>34303</v>
      </c>
      <c r="C20300" s="7" t="s">
        <v>34304</v>
      </c>
      <c r="I20300" s="64"/>
      <c r="J20300" s="65"/>
      <c r="K20300" s="10"/>
      <c r="L20300" s="21">
        <v>798.25229885057479</v>
      </c>
      <c r="M20300" s="68"/>
      <c r="N20300" s="4"/>
    </row>
    <row r="20301" spans="2:14">
      <c r="B20301" s="59" t="s">
        <v>34305</v>
      </c>
      <c r="C20301" s="7" t="s">
        <v>34306</v>
      </c>
      <c r="I20301" s="64"/>
      <c r="J20301" s="65"/>
      <c r="K20301" s="10"/>
      <c r="L20301" s="21">
        <v>835.29770114942539</v>
      </c>
      <c r="M20301" s="68"/>
      <c r="N20301" s="4"/>
    </row>
    <row r="20302" spans="2:14">
      <c r="B20302" s="59" t="s">
        <v>34307</v>
      </c>
      <c r="C20302" s="7" t="s">
        <v>34308</v>
      </c>
      <c r="I20302" s="64"/>
      <c r="J20302" s="65"/>
      <c r="K20302" s="10"/>
      <c r="L20302" s="21">
        <v>762.7293103448277</v>
      </c>
      <c r="M20302" s="68"/>
      <c r="N20302" s="4"/>
    </row>
    <row r="20303" spans="2:14">
      <c r="B20303" s="59" t="s">
        <v>34309</v>
      </c>
      <c r="C20303" s="7" t="s">
        <v>34310</v>
      </c>
      <c r="I20303" s="64"/>
      <c r="J20303" s="65"/>
      <c r="K20303" s="10"/>
      <c r="L20303" s="21">
        <v>819.56609195402302</v>
      </c>
      <c r="M20303" s="68"/>
      <c r="N20303" s="4"/>
    </row>
    <row r="20304" spans="2:14">
      <c r="B20304" s="59" t="s">
        <v>34311</v>
      </c>
      <c r="C20304" s="7" t="s">
        <v>34312</v>
      </c>
      <c r="I20304" s="64"/>
      <c r="J20304" s="65"/>
      <c r="K20304" s="10"/>
      <c r="L20304" s="21">
        <v>861.68620689655177</v>
      </c>
      <c r="M20304" s="68"/>
      <c r="N20304" s="4"/>
    </row>
    <row r="20305" spans="2:14">
      <c r="B20305" s="59" t="s">
        <v>34313</v>
      </c>
      <c r="C20305" s="7" t="s">
        <v>34314</v>
      </c>
      <c r="I20305" s="64"/>
      <c r="J20305" s="65"/>
      <c r="K20305" s="10"/>
      <c r="L20305" s="21">
        <v>781.50574712643675</v>
      </c>
      <c r="M20305" s="68"/>
      <c r="N20305" s="4"/>
    </row>
    <row r="20306" spans="2:14">
      <c r="B20306" s="59" t="s">
        <v>34315</v>
      </c>
      <c r="C20306" s="7" t="s">
        <v>34316</v>
      </c>
      <c r="I20306" s="64"/>
      <c r="J20306" s="65"/>
      <c r="K20306" s="10"/>
      <c r="L20306" s="21">
        <v>833.77528735632188</v>
      </c>
      <c r="M20306" s="68"/>
      <c r="N20306" s="4"/>
    </row>
    <row r="20307" spans="2:14">
      <c r="B20307" s="59" t="s">
        <v>34317</v>
      </c>
      <c r="C20307" s="7" t="s">
        <v>34318</v>
      </c>
      <c r="I20307" s="64"/>
      <c r="J20307" s="65"/>
      <c r="K20307" s="10"/>
      <c r="L20307" s="21">
        <v>911.41839080459772</v>
      </c>
      <c r="M20307" s="68"/>
      <c r="N20307" s="4"/>
    </row>
    <row r="20308" spans="2:14">
      <c r="B20308" s="59" t="s">
        <v>34319</v>
      </c>
      <c r="C20308" s="7" t="s">
        <v>34320</v>
      </c>
      <c r="I20308" s="64"/>
      <c r="J20308" s="65"/>
      <c r="K20308" s="10"/>
      <c r="L20308" s="21">
        <v>209.58563218390807</v>
      </c>
      <c r="M20308" s="68"/>
      <c r="N20308" s="4"/>
    </row>
    <row r="20309" spans="2:14">
      <c r="B20309" s="59" t="s">
        <v>34321</v>
      </c>
      <c r="C20309" s="7" t="s">
        <v>34322</v>
      </c>
      <c r="I20309" s="64"/>
      <c r="J20309" s="65"/>
      <c r="K20309" s="10"/>
      <c r="L20309" s="21">
        <v>1060.1074712643679</v>
      </c>
      <c r="M20309" s="68"/>
      <c r="N20309" s="4"/>
    </row>
    <row r="20310" spans="2:14">
      <c r="B20310" s="59" t="s">
        <v>34323</v>
      </c>
      <c r="C20310" s="7" t="s">
        <v>34324</v>
      </c>
      <c r="I20310" s="64"/>
      <c r="J20310" s="65"/>
      <c r="K20310" s="10"/>
      <c r="L20310" s="21">
        <v>2045.1091954022991</v>
      </c>
      <c r="M20310" s="68"/>
      <c r="N20310" s="4"/>
    </row>
    <row r="20311" spans="2:14">
      <c r="B20311" s="59" t="s">
        <v>34325</v>
      </c>
      <c r="C20311" s="7" t="s">
        <v>34326</v>
      </c>
      <c r="I20311" s="64"/>
      <c r="J20311" s="65"/>
      <c r="K20311" s="10"/>
      <c r="L20311" s="21">
        <v>462.81379310344829</v>
      </c>
      <c r="M20311" s="68"/>
      <c r="N20311" s="4"/>
    </row>
    <row r="20312" spans="2:14">
      <c r="B20312" s="59" t="s">
        <v>34327</v>
      </c>
      <c r="C20312" s="7" t="s">
        <v>34328</v>
      </c>
      <c r="I20312" s="64"/>
      <c r="J20312" s="65"/>
      <c r="K20312" s="10"/>
      <c r="L20312" s="21">
        <v>538.42701149425295</v>
      </c>
      <c r="M20312" s="68"/>
      <c r="N20312" s="4"/>
    </row>
    <row r="20313" spans="2:14">
      <c r="B20313" s="59" t="s">
        <v>34329</v>
      </c>
      <c r="C20313" s="7" t="s">
        <v>34330</v>
      </c>
      <c r="I20313" s="64"/>
      <c r="J20313" s="65"/>
      <c r="K20313" s="10"/>
      <c r="L20313" s="21">
        <v>558.21839080459768</v>
      </c>
      <c r="M20313" s="68"/>
      <c r="N20313" s="4"/>
    </row>
    <row r="20314" spans="2:14">
      <c r="B20314" s="59" t="s">
        <v>34331</v>
      </c>
      <c r="C20314" s="7" t="s">
        <v>34332</v>
      </c>
      <c r="I20314" s="64"/>
      <c r="J20314" s="65"/>
      <c r="K20314" s="10"/>
      <c r="L20314" s="21">
        <v>591.71149425287354</v>
      </c>
      <c r="M20314" s="68"/>
      <c r="N20314" s="4"/>
    </row>
    <row r="20315" spans="2:14">
      <c r="B20315" s="59" t="s">
        <v>34333</v>
      </c>
      <c r="C20315" s="7" t="s">
        <v>34334</v>
      </c>
      <c r="I20315" s="64"/>
      <c r="J20315" s="65"/>
      <c r="K20315" s="10"/>
      <c r="L20315" s="21">
        <v>726.69885057471254</v>
      </c>
      <c r="M20315" s="68"/>
      <c r="N20315" s="4"/>
    </row>
    <row r="20316" spans="2:14">
      <c r="B20316" s="59" t="s">
        <v>34335</v>
      </c>
      <c r="C20316" s="7" t="s">
        <v>34336</v>
      </c>
      <c r="I20316" s="64"/>
      <c r="J20316" s="65"/>
      <c r="K20316" s="10"/>
      <c r="L20316" s="21">
        <v>836.31264367816095</v>
      </c>
      <c r="M20316" s="68"/>
      <c r="N20316" s="4"/>
    </row>
    <row r="20317" spans="2:14">
      <c r="B20317" s="59" t="s">
        <v>34337</v>
      </c>
      <c r="C20317" s="7" t="s">
        <v>34338</v>
      </c>
      <c r="I20317" s="64"/>
      <c r="J20317" s="65"/>
      <c r="K20317" s="10"/>
      <c r="L20317" s="21">
        <v>748.52011494252872</v>
      </c>
      <c r="M20317" s="68"/>
      <c r="N20317" s="4"/>
    </row>
    <row r="20318" spans="2:14">
      <c r="B20318" s="59" t="s">
        <v>34339</v>
      </c>
      <c r="C20318" s="7" t="s">
        <v>34340</v>
      </c>
      <c r="I20318" s="64"/>
      <c r="J20318" s="65"/>
      <c r="K20318" s="10"/>
      <c r="L20318" s="21">
        <v>982.97183908045986</v>
      </c>
      <c r="M20318" s="68"/>
      <c r="N20318" s="4"/>
    </row>
    <row r="20319" spans="2:14">
      <c r="B20319" s="59" t="s">
        <v>34341</v>
      </c>
      <c r="C20319" s="7" t="s">
        <v>34342</v>
      </c>
      <c r="I20319" s="64"/>
      <c r="J20319" s="65"/>
      <c r="K20319" s="10"/>
      <c r="L20319" s="21">
        <v>1052.4954022988506</v>
      </c>
      <c r="M20319" s="68"/>
      <c r="N20319" s="4"/>
    </row>
    <row r="20320" spans="2:14">
      <c r="B20320" s="59" t="s">
        <v>34343</v>
      </c>
      <c r="C20320" s="7" t="s">
        <v>34344</v>
      </c>
      <c r="I20320" s="64"/>
      <c r="J20320" s="65"/>
      <c r="K20320" s="10"/>
      <c r="L20320" s="21">
        <v>178.62988505747128</v>
      </c>
      <c r="M20320" s="68"/>
      <c r="N20320" s="4"/>
    </row>
    <row r="20321" spans="2:14">
      <c r="B20321" s="59" t="s">
        <v>34345</v>
      </c>
      <c r="C20321" s="7" t="s">
        <v>34346</v>
      </c>
      <c r="I20321" s="64"/>
      <c r="J20321" s="65"/>
      <c r="K20321" s="10"/>
      <c r="L20321" s="21">
        <v>239.01896551724138</v>
      </c>
      <c r="M20321" s="68"/>
      <c r="N20321" s="4"/>
    </row>
    <row r="20322" spans="2:14">
      <c r="B20322" s="59" t="s">
        <v>34347</v>
      </c>
      <c r="C20322" s="7" t="s">
        <v>34348</v>
      </c>
      <c r="I20322" s="64"/>
      <c r="J20322" s="65"/>
      <c r="K20322" s="10"/>
      <c r="L20322" s="21">
        <v>266.42241379310343</v>
      </c>
      <c r="M20322" s="68"/>
      <c r="N20322" s="4"/>
    </row>
    <row r="20323" spans="2:14">
      <c r="B20323" s="59" t="s">
        <v>34349</v>
      </c>
      <c r="C20323" s="7" t="s">
        <v>34350</v>
      </c>
      <c r="I20323" s="64"/>
      <c r="J20323" s="65"/>
      <c r="K20323" s="10"/>
      <c r="L20323" s="21">
        <v>277.58678160919538</v>
      </c>
      <c r="M20323" s="68"/>
      <c r="N20323" s="4"/>
    </row>
    <row r="20324" spans="2:14">
      <c r="B20324" s="59" t="s">
        <v>34351</v>
      </c>
      <c r="C20324" s="7" t="s">
        <v>34352</v>
      </c>
      <c r="I20324" s="64"/>
      <c r="J20324" s="65"/>
      <c r="K20324" s="10"/>
      <c r="L20324" s="21">
        <v>285.70632183908049</v>
      </c>
      <c r="M20324" s="68"/>
      <c r="N20324" s="4"/>
    </row>
    <row r="20325" spans="2:14">
      <c r="B20325" s="59" t="s">
        <v>34353</v>
      </c>
      <c r="C20325" s="7" t="s">
        <v>34354</v>
      </c>
      <c r="I20325" s="64"/>
      <c r="J20325" s="65"/>
      <c r="K20325" s="10"/>
      <c r="L20325" s="21">
        <v>288.75114942528739</v>
      </c>
      <c r="M20325" s="68"/>
      <c r="N20325" s="4"/>
    </row>
    <row r="20326" spans="2:14">
      <c r="B20326" s="59" t="s">
        <v>34355</v>
      </c>
      <c r="C20326" s="7" t="s">
        <v>34356</v>
      </c>
      <c r="I20326" s="64"/>
      <c r="J20326" s="65"/>
      <c r="K20326" s="10"/>
      <c r="L20326" s="21">
        <v>764.25172413793109</v>
      </c>
      <c r="M20326" s="68"/>
      <c r="N20326" s="4"/>
    </row>
    <row r="20327" spans="2:14">
      <c r="B20327" s="59" t="s">
        <v>34357</v>
      </c>
      <c r="C20327" s="7" t="s">
        <v>34358</v>
      </c>
      <c r="I20327" s="64"/>
      <c r="J20327" s="65"/>
      <c r="K20327" s="10"/>
      <c r="L20327" s="21">
        <v>859.1488505747127</v>
      </c>
      <c r="M20327" s="68"/>
      <c r="N20327" s="4"/>
    </row>
    <row r="20328" spans="2:14">
      <c r="B20328" s="59" t="s">
        <v>34359</v>
      </c>
      <c r="C20328" s="7" t="s">
        <v>34360</v>
      </c>
      <c r="I20328" s="64"/>
      <c r="J20328" s="65"/>
      <c r="K20328" s="10"/>
      <c r="L20328" s="21">
        <v>302.45287356321842</v>
      </c>
      <c r="M20328" s="68"/>
      <c r="N20328" s="4"/>
    </row>
    <row r="20329" spans="2:14">
      <c r="B20329" s="59" t="s">
        <v>34361</v>
      </c>
      <c r="C20329" s="7" t="s">
        <v>34362</v>
      </c>
      <c r="I20329" s="64"/>
      <c r="J20329" s="65"/>
      <c r="K20329" s="10"/>
      <c r="L20329" s="21">
        <v>2276.5160919540231</v>
      </c>
      <c r="M20329" s="68"/>
      <c r="N20329" s="4"/>
    </row>
    <row r="20330" spans="2:14">
      <c r="B20330" s="59" t="s">
        <v>34363</v>
      </c>
      <c r="C20330" s="7" t="s">
        <v>34364</v>
      </c>
      <c r="I20330" s="64"/>
      <c r="J20330" s="65"/>
      <c r="K20330" s="10"/>
      <c r="L20330" s="21">
        <v>535.88965517241377</v>
      </c>
      <c r="M20330" s="68"/>
      <c r="N20330" s="4"/>
    </row>
    <row r="20331" spans="2:14">
      <c r="B20331" s="59" t="s">
        <v>34365</v>
      </c>
      <c r="C20331" s="7" t="s">
        <v>34366</v>
      </c>
      <c r="I20331" s="64"/>
      <c r="J20331" s="65"/>
      <c r="K20331" s="10"/>
      <c r="L20331" s="21">
        <v>602.87586206896549</v>
      </c>
      <c r="M20331" s="68"/>
      <c r="N20331" s="4"/>
    </row>
    <row r="20332" spans="2:14">
      <c r="B20332" s="59" t="s">
        <v>34367</v>
      </c>
      <c r="C20332" s="7" t="s">
        <v>34368</v>
      </c>
      <c r="I20332" s="64"/>
      <c r="J20332" s="65"/>
      <c r="K20332" s="10"/>
      <c r="L20332" s="21">
        <v>687.11609195402309</v>
      </c>
      <c r="M20332" s="68"/>
      <c r="N20332" s="4"/>
    </row>
    <row r="20333" spans="2:14">
      <c r="B20333" s="59" t="s">
        <v>34369</v>
      </c>
      <c r="C20333" s="7" t="s">
        <v>34370</v>
      </c>
      <c r="I20333" s="64"/>
      <c r="J20333" s="65"/>
      <c r="K20333" s="10"/>
      <c r="L20333" s="21">
        <v>1332.1120689655172</v>
      </c>
      <c r="M20333" s="68"/>
      <c r="N20333" s="4"/>
    </row>
    <row r="20334" spans="2:14">
      <c r="B20334" s="59" t="s">
        <v>34371</v>
      </c>
      <c r="C20334" s="7" t="s">
        <v>34372</v>
      </c>
      <c r="I20334" s="64"/>
      <c r="J20334" s="65"/>
      <c r="K20334" s="10"/>
      <c r="L20334" s="21">
        <v>1472.6816091954022</v>
      </c>
      <c r="M20334" s="68"/>
      <c r="N20334" s="4"/>
    </row>
    <row r="20335" spans="2:14">
      <c r="B20335" s="59" t="s">
        <v>34373</v>
      </c>
      <c r="C20335" s="7" t="s">
        <v>34374</v>
      </c>
      <c r="I20335" s="64"/>
      <c r="J20335" s="65"/>
      <c r="K20335" s="10"/>
      <c r="L20335" s="21">
        <v>1582.8028735632186</v>
      </c>
      <c r="M20335" s="68"/>
      <c r="N20335" s="4"/>
    </row>
    <row r="20336" spans="2:14">
      <c r="B20336" s="59" t="s">
        <v>34375</v>
      </c>
      <c r="C20336" s="7" t="s">
        <v>34376</v>
      </c>
      <c r="I20336" s="64"/>
      <c r="J20336" s="65"/>
      <c r="K20336" s="10"/>
      <c r="L20336" s="21">
        <v>1945.6448275862069</v>
      </c>
      <c r="M20336" s="68"/>
      <c r="N20336" s="4"/>
    </row>
    <row r="20337" spans="2:14">
      <c r="B20337" s="59" t="s">
        <v>34377</v>
      </c>
      <c r="C20337" s="7" t="s">
        <v>34378</v>
      </c>
      <c r="I20337" s="64"/>
      <c r="J20337" s="65"/>
      <c r="K20337" s="10"/>
      <c r="L20337" s="21">
        <v>2526.6994252873565</v>
      </c>
      <c r="M20337" s="68"/>
      <c r="N20337" s="4"/>
    </row>
    <row r="20338" spans="2:14">
      <c r="B20338" s="59" t="s">
        <v>34379</v>
      </c>
      <c r="C20338" s="7" t="s">
        <v>34380</v>
      </c>
      <c r="I20338" s="64"/>
      <c r="J20338" s="65"/>
      <c r="K20338" s="10"/>
      <c r="L20338" s="21">
        <v>599.83103448275858</v>
      </c>
      <c r="M20338" s="68"/>
      <c r="N20338" s="4"/>
    </row>
    <row r="20339" spans="2:14">
      <c r="B20339" s="59" t="s">
        <v>34381</v>
      </c>
      <c r="C20339" s="7" t="s">
        <v>34382</v>
      </c>
      <c r="I20339" s="64"/>
      <c r="J20339" s="65"/>
      <c r="K20339" s="10"/>
      <c r="L20339" s="21">
        <v>675.95172413793102</v>
      </c>
      <c r="M20339" s="68"/>
      <c r="N20339" s="4"/>
    </row>
    <row r="20340" spans="2:14">
      <c r="B20340" s="59" t="s">
        <v>34383</v>
      </c>
      <c r="C20340" s="7" t="s">
        <v>34384</v>
      </c>
      <c r="I20340" s="64"/>
      <c r="J20340" s="65"/>
      <c r="K20340" s="10"/>
      <c r="L20340" s="21">
        <v>769.32643678160912</v>
      </c>
      <c r="M20340" s="68"/>
      <c r="N20340" s="4"/>
    </row>
    <row r="20341" spans="2:14">
      <c r="B20341" s="59" t="s">
        <v>34385</v>
      </c>
      <c r="C20341" s="7" t="s">
        <v>34386</v>
      </c>
      <c r="I20341" s="64"/>
      <c r="J20341" s="65"/>
      <c r="K20341" s="10"/>
      <c r="L20341" s="21">
        <v>1490.9505747126436</v>
      </c>
      <c r="M20341" s="68"/>
      <c r="N20341" s="4"/>
    </row>
    <row r="20342" spans="2:14">
      <c r="B20342" s="59" t="s">
        <v>34387</v>
      </c>
      <c r="C20342" s="7" t="s">
        <v>34388</v>
      </c>
      <c r="I20342" s="64"/>
      <c r="J20342" s="65"/>
      <c r="K20342" s="10"/>
      <c r="L20342" s="21">
        <v>1649.78908045977</v>
      </c>
      <c r="M20342" s="68"/>
      <c r="N20342" s="4"/>
    </row>
    <row r="20343" spans="2:14">
      <c r="B20343" s="59" t="s">
        <v>34389</v>
      </c>
      <c r="C20343" s="7" t="s">
        <v>34390</v>
      </c>
      <c r="I20343" s="64"/>
      <c r="J20343" s="65"/>
      <c r="K20343" s="10"/>
      <c r="L20343" s="21">
        <v>1693.4316091954022</v>
      </c>
      <c r="M20343" s="68"/>
      <c r="N20343" s="4"/>
    </row>
    <row r="20344" spans="2:14">
      <c r="B20344" s="59" t="s">
        <v>34391</v>
      </c>
      <c r="C20344" s="7" t="s">
        <v>34392</v>
      </c>
      <c r="I20344" s="64"/>
      <c r="J20344" s="65"/>
      <c r="K20344" s="10"/>
      <c r="L20344" s="21">
        <v>2169.4396551724135</v>
      </c>
      <c r="M20344" s="68"/>
      <c r="N20344" s="4"/>
    </row>
    <row r="20345" spans="2:14">
      <c r="B20345" s="59" t="s">
        <v>34393</v>
      </c>
      <c r="C20345" s="7" t="s">
        <v>34394</v>
      </c>
      <c r="I20345" s="64"/>
      <c r="J20345" s="65"/>
      <c r="K20345" s="10"/>
      <c r="L20345" s="21">
        <v>2147.11091954023</v>
      </c>
      <c r="M20345" s="68"/>
      <c r="N20345" s="4"/>
    </row>
    <row r="20346" spans="2:14">
      <c r="B20346" s="59" t="s">
        <v>34395</v>
      </c>
      <c r="C20346" s="7" t="s">
        <v>34396</v>
      </c>
      <c r="I20346" s="64"/>
      <c r="J20346" s="65"/>
      <c r="K20346" s="10"/>
      <c r="L20346" s="21">
        <v>2412.0109195402301</v>
      </c>
      <c r="M20346" s="68"/>
      <c r="N20346" s="4"/>
    </row>
    <row r="20347" spans="2:14">
      <c r="B20347" s="59" t="s">
        <v>34397</v>
      </c>
      <c r="C20347" s="7" t="s">
        <v>34398</v>
      </c>
      <c r="I20347" s="64"/>
      <c r="J20347" s="65"/>
      <c r="K20347" s="10"/>
      <c r="L20347" s="21">
        <v>442.51494252873562</v>
      </c>
      <c r="M20347" s="68"/>
      <c r="N20347" s="4"/>
    </row>
    <row r="20348" spans="2:14">
      <c r="B20348" s="59" t="s">
        <v>34399</v>
      </c>
      <c r="C20348" s="7" t="s">
        <v>34400</v>
      </c>
      <c r="I20348" s="64"/>
      <c r="J20348" s="65"/>
      <c r="K20348" s="10"/>
      <c r="L20348" s="21">
        <v>496.81436781609193</v>
      </c>
      <c r="M20348" s="68"/>
      <c r="N20348" s="4"/>
    </row>
    <row r="20349" spans="2:14">
      <c r="B20349" s="59" t="s">
        <v>34401</v>
      </c>
      <c r="C20349" s="7" t="s">
        <v>34402</v>
      </c>
      <c r="I20349" s="64"/>
      <c r="J20349" s="65"/>
      <c r="K20349" s="10"/>
      <c r="L20349" s="21">
        <v>493.26206896551724</v>
      </c>
      <c r="M20349" s="68"/>
      <c r="N20349" s="4"/>
    </row>
    <row r="20350" spans="2:14">
      <c r="B20350" s="59" t="s">
        <v>34403</v>
      </c>
      <c r="C20350" s="7" t="s">
        <v>34404</v>
      </c>
      <c r="I20350" s="64"/>
      <c r="J20350" s="65"/>
      <c r="K20350" s="10"/>
      <c r="L20350" s="21">
        <v>541.97931034482758</v>
      </c>
      <c r="M20350" s="68"/>
      <c r="N20350" s="4"/>
    </row>
    <row r="20351" spans="2:14">
      <c r="B20351" s="59" t="s">
        <v>34405</v>
      </c>
      <c r="C20351" s="7" t="s">
        <v>34406</v>
      </c>
      <c r="I20351" s="64"/>
      <c r="J20351" s="65"/>
      <c r="K20351" s="10"/>
      <c r="L20351" s="21">
        <v>573.44252873563221</v>
      </c>
      <c r="M20351" s="68"/>
      <c r="N20351" s="4"/>
    </row>
    <row r="20352" spans="2:14">
      <c r="B20352" s="59" t="s">
        <v>34407</v>
      </c>
      <c r="C20352" s="7" t="s">
        <v>34408</v>
      </c>
      <c r="I20352" s="64"/>
      <c r="J20352" s="65"/>
      <c r="K20352" s="10"/>
      <c r="L20352" s="21">
        <v>642.966091954023</v>
      </c>
      <c r="M20352" s="68"/>
      <c r="N20352" s="4"/>
    </row>
    <row r="20353" spans="2:14">
      <c r="B20353" s="59" t="s">
        <v>34409</v>
      </c>
      <c r="C20353" s="7" t="s">
        <v>34410</v>
      </c>
      <c r="I20353" s="64"/>
      <c r="J20353" s="65"/>
      <c r="K20353" s="10"/>
      <c r="L20353" s="21">
        <v>648.04080459770125</v>
      </c>
      <c r="M20353" s="68"/>
      <c r="N20353" s="4"/>
    </row>
    <row r="20354" spans="2:14">
      <c r="B20354" s="59" t="s">
        <v>34411</v>
      </c>
      <c r="C20354" s="7" t="s">
        <v>34412</v>
      </c>
      <c r="I20354" s="64"/>
      <c r="J20354" s="65"/>
      <c r="K20354" s="10"/>
      <c r="L20354" s="21">
        <v>763.23678160919542</v>
      </c>
      <c r="M20354" s="68"/>
      <c r="N20354" s="4"/>
    </row>
    <row r="20355" spans="2:14">
      <c r="B20355" s="59" t="s">
        <v>34413</v>
      </c>
      <c r="C20355" s="7" t="s">
        <v>34414</v>
      </c>
      <c r="I20355" s="64"/>
      <c r="J20355" s="65"/>
      <c r="K20355" s="10"/>
      <c r="L20355" s="21">
        <v>1258.528735632184</v>
      </c>
      <c r="M20355" s="68"/>
      <c r="N20355" s="4"/>
    </row>
    <row r="20356" spans="2:14">
      <c r="B20356" s="59" t="s">
        <v>34415</v>
      </c>
      <c r="C20356" s="7" t="s">
        <v>34416</v>
      </c>
      <c r="I20356" s="64"/>
      <c r="J20356" s="65"/>
      <c r="K20356" s="10"/>
      <c r="L20356" s="21">
        <v>1414.8298850574713</v>
      </c>
      <c r="M20356" s="68"/>
      <c r="N20356" s="4"/>
    </row>
    <row r="20357" spans="2:14">
      <c r="B20357" s="59" t="s">
        <v>34417</v>
      </c>
      <c r="C20357" s="7" t="s">
        <v>34418</v>
      </c>
      <c r="I20357" s="64"/>
      <c r="J20357" s="65"/>
      <c r="K20357" s="10"/>
      <c r="L20357" s="21">
        <v>1389.4563218390804</v>
      </c>
      <c r="M20357" s="68"/>
      <c r="N20357" s="4"/>
    </row>
    <row r="20358" spans="2:14">
      <c r="B20358" s="59" t="s">
        <v>34419</v>
      </c>
      <c r="C20358" s="7" t="s">
        <v>34420</v>
      </c>
      <c r="I20358" s="64"/>
      <c r="J20358" s="65"/>
      <c r="K20358" s="10"/>
      <c r="L20358" s="21">
        <v>1560.4741379310344</v>
      </c>
      <c r="M20358" s="68"/>
      <c r="N20358" s="4"/>
    </row>
    <row r="20359" spans="2:14">
      <c r="B20359" s="59" t="s">
        <v>34421</v>
      </c>
      <c r="C20359" s="7" t="s">
        <v>34422</v>
      </c>
      <c r="I20359" s="64"/>
      <c r="J20359" s="65"/>
      <c r="K20359" s="10"/>
      <c r="L20359" s="21">
        <v>1533.5781609195401</v>
      </c>
      <c r="M20359" s="68"/>
      <c r="N20359" s="4"/>
    </row>
    <row r="20360" spans="2:14">
      <c r="B20360" s="59" t="s">
        <v>34423</v>
      </c>
      <c r="C20360" s="7" t="s">
        <v>34424</v>
      </c>
      <c r="I20360" s="64"/>
      <c r="J20360" s="65"/>
      <c r="K20360" s="10"/>
      <c r="L20360" s="21">
        <v>1761.9402298850573</v>
      </c>
      <c r="M20360" s="68"/>
      <c r="N20360" s="4"/>
    </row>
    <row r="20361" spans="2:14">
      <c r="B20361" s="59" t="s">
        <v>34425</v>
      </c>
      <c r="C20361" s="7" t="s">
        <v>34426</v>
      </c>
      <c r="I20361" s="64"/>
      <c r="J20361" s="65"/>
      <c r="K20361" s="10"/>
      <c r="L20361" s="21">
        <v>1836.0310344827585</v>
      </c>
      <c r="M20361" s="68"/>
      <c r="N20361" s="4"/>
    </row>
    <row r="20362" spans="2:14">
      <c r="B20362" s="59" t="s">
        <v>34427</v>
      </c>
      <c r="C20362" s="7" t="s">
        <v>34428</v>
      </c>
      <c r="I20362" s="64"/>
      <c r="J20362" s="65"/>
      <c r="K20362" s="10"/>
      <c r="L20362" s="21">
        <v>2062.3632183908048</v>
      </c>
      <c r="M20362" s="68"/>
      <c r="N20362" s="4"/>
    </row>
    <row r="20363" spans="2:14">
      <c r="B20363" s="59" t="s">
        <v>34429</v>
      </c>
      <c r="C20363" s="7" t="s">
        <v>34430</v>
      </c>
      <c r="I20363" s="64"/>
      <c r="J20363" s="65"/>
      <c r="K20363" s="10"/>
      <c r="L20363" s="21">
        <v>2384.1</v>
      </c>
      <c r="M20363" s="68"/>
      <c r="N20363" s="4"/>
    </row>
    <row r="20364" spans="2:14">
      <c r="B20364" s="59" t="s">
        <v>34431</v>
      </c>
      <c r="C20364" s="7" t="s">
        <v>34432</v>
      </c>
      <c r="I20364" s="64"/>
      <c r="J20364" s="65"/>
      <c r="K20364" s="10"/>
      <c r="L20364" s="21">
        <v>2745.4195402298851</v>
      </c>
      <c r="M20364" s="68"/>
      <c r="N20364" s="4"/>
    </row>
    <row r="20365" spans="2:14">
      <c r="B20365" s="59" t="s">
        <v>34433</v>
      </c>
      <c r="C20365" s="7" t="s">
        <v>34434</v>
      </c>
      <c r="I20365" s="64"/>
      <c r="J20365" s="65"/>
      <c r="K20365" s="10"/>
      <c r="L20365" s="21">
        <v>495.29195402298848</v>
      </c>
      <c r="M20365" s="68"/>
      <c r="N20365" s="4"/>
    </row>
    <row r="20366" spans="2:14">
      <c r="B20366" s="59" t="s">
        <v>34435</v>
      </c>
      <c r="C20366" s="7" t="s">
        <v>34436</v>
      </c>
      <c r="I20366" s="64"/>
      <c r="J20366" s="65"/>
      <c r="K20366" s="10"/>
      <c r="L20366" s="21">
        <v>623.682183908046</v>
      </c>
      <c r="M20366" s="68"/>
      <c r="N20366" s="4"/>
    </row>
    <row r="20367" spans="2:14">
      <c r="B20367" s="59" t="s">
        <v>34437</v>
      </c>
      <c r="C20367" s="7" t="s">
        <v>34438</v>
      </c>
      <c r="I20367" s="64"/>
      <c r="J20367" s="65"/>
      <c r="K20367" s="10"/>
      <c r="L20367" s="21">
        <v>552.6362068965517</v>
      </c>
      <c r="M20367" s="68"/>
      <c r="N20367" s="4"/>
    </row>
    <row r="20368" spans="2:14">
      <c r="B20368" s="59" t="s">
        <v>34439</v>
      </c>
      <c r="C20368" s="7" t="s">
        <v>34440</v>
      </c>
      <c r="I20368" s="64"/>
      <c r="J20368" s="65"/>
      <c r="K20368" s="10"/>
      <c r="L20368" s="21">
        <v>774.90862068965521</v>
      </c>
      <c r="M20368" s="68"/>
      <c r="N20368" s="4"/>
    </row>
    <row r="20369" spans="2:14">
      <c r="B20369" s="59" t="s">
        <v>34441</v>
      </c>
      <c r="C20369" s="7" t="s">
        <v>34442</v>
      </c>
      <c r="I20369" s="64"/>
      <c r="J20369" s="65"/>
      <c r="K20369" s="10"/>
      <c r="L20369" s="21">
        <v>641.4436781609196</v>
      </c>
      <c r="M20369" s="68"/>
      <c r="N20369" s="4"/>
    </row>
    <row r="20370" spans="2:14">
      <c r="B20370" s="59" t="s">
        <v>34443</v>
      </c>
      <c r="C20370" s="7" t="s">
        <v>34444</v>
      </c>
      <c r="I20370" s="64"/>
      <c r="J20370" s="65"/>
      <c r="K20370" s="10"/>
      <c r="L20370" s="21">
        <v>828.19310344827591</v>
      </c>
      <c r="M20370" s="68"/>
      <c r="N20370" s="4"/>
    </row>
    <row r="20371" spans="2:14">
      <c r="B20371" s="59" t="s">
        <v>34445</v>
      </c>
      <c r="C20371" s="7" t="s">
        <v>34446</v>
      </c>
      <c r="I20371" s="64"/>
      <c r="J20371" s="65"/>
      <c r="K20371" s="10"/>
      <c r="L20371" s="21">
        <v>726.19137931034493</v>
      </c>
      <c r="M20371" s="68"/>
      <c r="N20371" s="4"/>
    </row>
    <row r="20372" spans="2:14">
      <c r="B20372" s="59" t="s">
        <v>34447</v>
      </c>
      <c r="C20372" s="7" t="s">
        <v>34448</v>
      </c>
      <c r="I20372" s="64"/>
      <c r="J20372" s="65"/>
      <c r="K20372" s="10"/>
      <c r="L20372" s="21">
        <v>922.58275862068967</v>
      </c>
      <c r="M20372" s="68"/>
      <c r="N20372" s="4"/>
    </row>
    <row r="20373" spans="2:14">
      <c r="B20373" s="59" t="s">
        <v>34449</v>
      </c>
      <c r="C20373" s="7" t="s">
        <v>34450</v>
      </c>
      <c r="I20373" s="64"/>
      <c r="J20373" s="65"/>
      <c r="K20373" s="10"/>
      <c r="L20373" s="21">
        <v>1410.2626436781609</v>
      </c>
      <c r="M20373" s="68"/>
      <c r="N20373" s="4"/>
    </row>
    <row r="20374" spans="2:14">
      <c r="B20374" s="59" t="s">
        <v>34451</v>
      </c>
      <c r="C20374" s="7" t="s">
        <v>34452</v>
      </c>
      <c r="I20374" s="64"/>
      <c r="J20374" s="65"/>
      <c r="K20374" s="10"/>
      <c r="L20374" s="21">
        <v>1651.8189655172414</v>
      </c>
      <c r="M20374" s="68"/>
      <c r="N20374" s="4"/>
    </row>
    <row r="20375" spans="2:14">
      <c r="B20375" s="59" t="s">
        <v>34453</v>
      </c>
      <c r="C20375" s="7" t="s">
        <v>34454</v>
      </c>
      <c r="I20375" s="64"/>
      <c r="J20375" s="65"/>
      <c r="K20375" s="10"/>
      <c r="L20375" s="21">
        <v>1555.3994252873563</v>
      </c>
      <c r="M20375" s="68"/>
      <c r="N20375" s="4"/>
    </row>
    <row r="20376" spans="2:14">
      <c r="B20376" s="59" t="s">
        <v>34455</v>
      </c>
      <c r="C20376" s="7" t="s">
        <v>34456</v>
      </c>
      <c r="I20376" s="64"/>
      <c r="J20376" s="65"/>
      <c r="K20376" s="10"/>
      <c r="L20376" s="21">
        <v>1815.2247126436782</v>
      </c>
      <c r="M20376" s="68"/>
      <c r="N20376" s="4"/>
    </row>
    <row r="20377" spans="2:14">
      <c r="B20377" s="59" t="s">
        <v>34457</v>
      </c>
      <c r="C20377" s="7" t="s">
        <v>34458</v>
      </c>
      <c r="I20377" s="64"/>
      <c r="J20377" s="65"/>
      <c r="K20377" s="10"/>
      <c r="L20377" s="21">
        <v>1641.1620689655172</v>
      </c>
      <c r="M20377" s="68"/>
      <c r="N20377" s="4"/>
    </row>
    <row r="20378" spans="2:14">
      <c r="B20378" s="59" t="s">
        <v>34459</v>
      </c>
      <c r="C20378" s="7" t="s">
        <v>34460</v>
      </c>
      <c r="I20378" s="64"/>
      <c r="J20378" s="65"/>
      <c r="K20378" s="10"/>
      <c r="L20378" s="21">
        <v>1953.7643678160921</v>
      </c>
      <c r="M20378" s="68"/>
      <c r="N20378" s="4"/>
    </row>
    <row r="20379" spans="2:14">
      <c r="B20379" s="59" t="s">
        <v>34461</v>
      </c>
      <c r="C20379" s="7" t="s">
        <v>34462</v>
      </c>
      <c r="I20379" s="64"/>
      <c r="J20379" s="65"/>
      <c r="K20379" s="10"/>
      <c r="L20379" s="21">
        <v>2046.6316091954025</v>
      </c>
      <c r="M20379" s="68"/>
      <c r="N20379" s="4"/>
    </row>
    <row r="20380" spans="2:14">
      <c r="B20380" s="59" t="s">
        <v>34463</v>
      </c>
      <c r="C20380" s="7" t="s">
        <v>34464</v>
      </c>
      <c r="I20380" s="64"/>
      <c r="J20380" s="65"/>
      <c r="K20380" s="10"/>
      <c r="L20380" s="21">
        <v>2366.8459770114941</v>
      </c>
      <c r="M20380" s="68"/>
      <c r="N20380" s="4"/>
    </row>
    <row r="20381" spans="2:14">
      <c r="B20381" s="59" t="s">
        <v>34465</v>
      </c>
      <c r="C20381" s="7" t="s">
        <v>34466</v>
      </c>
      <c r="I20381" s="64"/>
      <c r="J20381" s="65"/>
      <c r="K20381" s="10"/>
      <c r="L20381" s="21">
        <v>663.7724137931034</v>
      </c>
      <c r="M20381" s="68"/>
      <c r="N20381" s="4"/>
    </row>
    <row r="20382" spans="2:14">
      <c r="B20382" s="59" t="s">
        <v>34467</v>
      </c>
      <c r="C20382" s="7" t="s">
        <v>34468</v>
      </c>
      <c r="I20382" s="64"/>
      <c r="J20382" s="65"/>
      <c r="K20382" s="10"/>
      <c r="L20382" s="21">
        <v>409.02183908045976</v>
      </c>
      <c r="M20382" s="68"/>
      <c r="N20382" s="4"/>
    </row>
    <row r="20383" spans="2:14">
      <c r="B20383" s="59" t="s">
        <v>34469</v>
      </c>
      <c r="C20383" s="7" t="s">
        <v>34470</v>
      </c>
      <c r="I20383" s="64"/>
      <c r="J20383" s="65"/>
      <c r="K20383" s="10"/>
      <c r="L20383" s="21">
        <v>581.05459770114942</v>
      </c>
      <c r="M20383" s="68"/>
      <c r="N20383" s="4"/>
    </row>
    <row r="20384" spans="2:14">
      <c r="B20384" s="59" t="s">
        <v>34471</v>
      </c>
      <c r="C20384" s="7" t="s">
        <v>34472</v>
      </c>
      <c r="I20384" s="64"/>
      <c r="J20384" s="65"/>
      <c r="K20384" s="10"/>
      <c r="L20384" s="21">
        <v>617.5925287356323</v>
      </c>
      <c r="M20384" s="68"/>
      <c r="N20384" s="4"/>
    </row>
    <row r="20385" spans="2:14">
      <c r="B20385" s="59" t="s">
        <v>34473</v>
      </c>
      <c r="C20385" s="7" t="s">
        <v>34474</v>
      </c>
      <c r="I20385" s="64"/>
      <c r="J20385" s="65"/>
      <c r="K20385" s="10"/>
      <c r="L20385" s="21">
        <v>1001.2408045977012</v>
      </c>
      <c r="M20385" s="68"/>
      <c r="N20385" s="4"/>
    </row>
    <row r="20386" spans="2:14">
      <c r="B20386" s="59" t="s">
        <v>34475</v>
      </c>
      <c r="C20386" s="7" t="s">
        <v>34476</v>
      </c>
      <c r="I20386" s="64"/>
      <c r="J20386" s="65"/>
      <c r="K20386" s="10"/>
      <c r="L20386" s="21">
        <v>498.84425287356322</v>
      </c>
      <c r="M20386" s="68"/>
      <c r="N20386" s="4"/>
    </row>
    <row r="20387" spans="2:14">
      <c r="B20387" s="59" t="s">
        <v>34477</v>
      </c>
      <c r="C20387" s="7" t="s">
        <v>34478</v>
      </c>
      <c r="I20387" s="64"/>
      <c r="J20387" s="65"/>
      <c r="K20387" s="10"/>
      <c r="L20387" s="21">
        <v>947.44885057471265</v>
      </c>
      <c r="M20387" s="68"/>
      <c r="N20387" s="4"/>
    </row>
    <row r="20388" spans="2:14">
      <c r="B20388" s="59" t="s">
        <v>34479</v>
      </c>
      <c r="C20388" s="7" t="s">
        <v>34480</v>
      </c>
      <c r="I20388" s="64"/>
      <c r="J20388" s="65"/>
      <c r="K20388" s="10"/>
      <c r="L20388" s="21">
        <v>987.53908045977016</v>
      </c>
      <c r="M20388" s="68"/>
      <c r="N20388" s="4"/>
    </row>
    <row r="20389" spans="2:14">
      <c r="B20389" s="59" t="s">
        <v>34481</v>
      </c>
      <c r="C20389" s="7" t="s">
        <v>34482</v>
      </c>
      <c r="I20389" s="64"/>
      <c r="J20389" s="65"/>
      <c r="K20389" s="10"/>
      <c r="L20389" s="21">
        <v>348.12528735632185</v>
      </c>
      <c r="M20389" s="68"/>
      <c r="N20389" s="4"/>
    </row>
    <row r="20390" spans="2:14">
      <c r="B20390" s="59" t="s">
        <v>34483</v>
      </c>
      <c r="C20390" s="7" t="s">
        <v>34484</v>
      </c>
      <c r="I20390" s="64"/>
      <c r="J20390" s="65"/>
      <c r="K20390" s="10"/>
      <c r="L20390" s="21">
        <v>175.07758620689654</v>
      </c>
      <c r="M20390" s="68"/>
      <c r="N20390" s="4"/>
    </row>
    <row r="20391" spans="2:14">
      <c r="B20391" s="59" t="s">
        <v>34485</v>
      </c>
      <c r="C20391" s="7" t="s">
        <v>34486</v>
      </c>
      <c r="I20391" s="64"/>
      <c r="J20391" s="65"/>
      <c r="K20391" s="10"/>
      <c r="L20391" s="21">
        <v>193.34655172413792</v>
      </c>
      <c r="M20391" s="68"/>
      <c r="N20391" s="4"/>
    </row>
    <row r="20392" spans="2:14">
      <c r="B20392" s="59" t="s">
        <v>34487</v>
      </c>
      <c r="C20392" s="7" t="s">
        <v>34488</v>
      </c>
      <c r="I20392" s="64"/>
      <c r="J20392" s="65"/>
      <c r="K20392" s="10"/>
      <c r="L20392" s="21">
        <v>238.00402298850577</v>
      </c>
      <c r="M20392" s="68"/>
      <c r="N20392" s="4"/>
    </row>
    <row r="20393" spans="2:14">
      <c r="B20393" s="59" t="s">
        <v>34489</v>
      </c>
      <c r="C20393" s="7" t="s">
        <v>34490</v>
      </c>
      <c r="I20393" s="64"/>
      <c r="J20393" s="65"/>
      <c r="K20393" s="10"/>
      <c r="L20393" s="21">
        <v>227.85459770114943</v>
      </c>
      <c r="M20393" s="68"/>
      <c r="N20393" s="4"/>
    </row>
    <row r="20394" spans="2:14">
      <c r="B20394" s="59" t="s">
        <v>34491</v>
      </c>
      <c r="C20394" s="7" t="s">
        <v>34492</v>
      </c>
      <c r="I20394" s="64"/>
      <c r="J20394" s="65"/>
      <c r="K20394" s="10"/>
      <c r="L20394" s="21">
        <v>246.12356321839081</v>
      </c>
      <c r="M20394" s="68"/>
      <c r="N20394" s="4"/>
    </row>
    <row r="20395" spans="2:14">
      <c r="B20395" s="59" t="s">
        <v>34493</v>
      </c>
      <c r="C20395" s="7" t="s">
        <v>34494</v>
      </c>
      <c r="I20395" s="64"/>
      <c r="J20395" s="65"/>
      <c r="K20395" s="10"/>
      <c r="L20395" s="21">
        <v>289.25862068965517</v>
      </c>
      <c r="M20395" s="68"/>
      <c r="N20395" s="4"/>
    </row>
    <row r="20396" spans="2:14">
      <c r="B20396" s="59" t="s">
        <v>34495</v>
      </c>
      <c r="C20396" s="7" t="s">
        <v>34496</v>
      </c>
      <c r="I20396" s="64"/>
      <c r="J20396" s="65"/>
      <c r="K20396" s="10"/>
      <c r="L20396" s="21">
        <v>1271.7229885057473</v>
      </c>
      <c r="M20396" s="68"/>
      <c r="N20396" s="4"/>
    </row>
    <row r="20397" spans="2:14">
      <c r="B20397" s="59" t="s">
        <v>34497</v>
      </c>
      <c r="C20397" s="7" t="s">
        <v>34498</v>
      </c>
      <c r="I20397" s="64"/>
      <c r="J20397" s="65"/>
      <c r="K20397" s="10"/>
      <c r="L20397" s="21">
        <v>1345.3063218390805</v>
      </c>
      <c r="M20397" s="68"/>
      <c r="N20397" s="4"/>
    </row>
    <row r="20398" spans="2:14">
      <c r="B20398" s="59" t="s">
        <v>34499</v>
      </c>
      <c r="C20398" s="7" t="s">
        <v>34500</v>
      </c>
      <c r="I20398" s="64"/>
      <c r="J20398" s="65"/>
      <c r="K20398" s="10"/>
      <c r="L20398" s="21">
        <v>1546.2649425287357</v>
      </c>
      <c r="M20398" s="68"/>
      <c r="N20398" s="4"/>
    </row>
    <row r="20399" spans="2:14">
      <c r="B20399" s="59" t="s">
        <v>34501</v>
      </c>
      <c r="C20399" s="7" t="s">
        <v>34502</v>
      </c>
      <c r="I20399" s="64"/>
      <c r="J20399" s="65"/>
      <c r="K20399" s="10"/>
      <c r="L20399" s="21">
        <v>1433.0988505747127</v>
      </c>
      <c r="M20399" s="68"/>
      <c r="N20399" s="4"/>
    </row>
    <row r="20400" spans="2:14">
      <c r="B20400" s="59" t="s">
        <v>34503</v>
      </c>
      <c r="C20400" s="7" t="s">
        <v>34504</v>
      </c>
      <c r="I20400" s="64"/>
      <c r="J20400" s="65"/>
      <c r="K20400" s="10"/>
      <c r="L20400" s="21">
        <v>1517.3390804597702</v>
      </c>
      <c r="M20400" s="68"/>
      <c r="N20400" s="4"/>
    </row>
    <row r="20401" spans="2:14">
      <c r="B20401" s="59" t="s">
        <v>34505</v>
      </c>
      <c r="C20401" s="7" t="s">
        <v>34506</v>
      </c>
      <c r="I20401" s="64"/>
      <c r="J20401" s="65"/>
      <c r="K20401" s="10"/>
      <c r="L20401" s="21">
        <v>1742.6563218390806</v>
      </c>
      <c r="M20401" s="68"/>
      <c r="N20401" s="4"/>
    </row>
    <row r="20402" spans="2:14">
      <c r="B20402" s="59" t="s">
        <v>34507</v>
      </c>
      <c r="C20402" s="7" t="s">
        <v>34508</v>
      </c>
      <c r="I20402" s="64"/>
      <c r="J20402" s="65"/>
      <c r="K20402" s="10"/>
      <c r="L20402" s="21">
        <v>434.90287356321841</v>
      </c>
      <c r="M20402" s="68"/>
      <c r="N20402" s="4"/>
    </row>
    <row r="20403" spans="2:14">
      <c r="B20403" s="59" t="s">
        <v>34509</v>
      </c>
      <c r="C20403" s="7" t="s">
        <v>34510</v>
      </c>
      <c r="I20403" s="64"/>
      <c r="J20403" s="65"/>
      <c r="K20403" s="10"/>
      <c r="L20403" s="21">
        <v>567.86034482758623</v>
      </c>
      <c r="M20403" s="68"/>
      <c r="N20403" s="4"/>
    </row>
    <row r="20404" spans="2:14">
      <c r="B20404" s="59" t="s">
        <v>34511</v>
      </c>
      <c r="C20404" s="7" t="s">
        <v>34512</v>
      </c>
      <c r="I20404" s="64"/>
      <c r="J20404" s="65"/>
      <c r="K20404" s="10"/>
      <c r="L20404" s="21">
        <v>261.34770114942529</v>
      </c>
      <c r="M20404" s="68"/>
      <c r="N20404" s="4"/>
    </row>
    <row r="20405" spans="2:14">
      <c r="B20405" s="59" t="s">
        <v>34513</v>
      </c>
      <c r="C20405" s="7" t="s">
        <v>34514</v>
      </c>
      <c r="I20405" s="64"/>
      <c r="J20405" s="65"/>
      <c r="K20405" s="10"/>
      <c r="L20405" s="21">
        <v>281.13908045977013</v>
      </c>
      <c r="M20405" s="68"/>
      <c r="N20405" s="4"/>
    </row>
    <row r="20406" spans="2:14">
      <c r="B20406" s="59" t="s">
        <v>34515</v>
      </c>
      <c r="C20406" s="7" t="s">
        <v>34516</v>
      </c>
      <c r="I20406" s="64"/>
      <c r="J20406" s="65"/>
      <c r="K20406" s="10"/>
      <c r="L20406" s="21">
        <v>324.27413793103449</v>
      </c>
      <c r="M20406" s="68"/>
      <c r="N20406" s="4"/>
    </row>
    <row r="20407" spans="2:14">
      <c r="B20407" s="59" t="s">
        <v>34517</v>
      </c>
      <c r="C20407" s="7" t="s">
        <v>34518</v>
      </c>
      <c r="I20407" s="64"/>
      <c r="J20407" s="65"/>
      <c r="K20407" s="10"/>
      <c r="L20407" s="21">
        <v>602.87586206896549</v>
      </c>
      <c r="M20407" s="68"/>
      <c r="N20407" s="4"/>
    </row>
    <row r="20408" spans="2:14">
      <c r="B20408" s="59" t="s">
        <v>34519</v>
      </c>
      <c r="C20408" s="7" t="s">
        <v>34520</v>
      </c>
      <c r="I20408" s="64"/>
      <c r="J20408" s="65"/>
      <c r="K20408" s="10"/>
      <c r="L20408" s="21">
        <v>285.70632183908049</v>
      </c>
      <c r="M20408" s="68"/>
      <c r="N20408" s="4"/>
    </row>
    <row r="20409" spans="2:14">
      <c r="B20409" s="59" t="s">
        <v>34521</v>
      </c>
      <c r="C20409" s="7" t="s">
        <v>34522</v>
      </c>
      <c r="I20409" s="64"/>
      <c r="J20409" s="65"/>
      <c r="K20409" s="10"/>
      <c r="L20409" s="21">
        <v>303.97528735632187</v>
      </c>
      <c r="M20409" s="68"/>
      <c r="N20409" s="4"/>
    </row>
    <row r="20410" spans="2:14">
      <c r="B20410" s="59" t="s">
        <v>34523</v>
      </c>
      <c r="C20410" s="7" t="s">
        <v>34524</v>
      </c>
      <c r="I20410" s="64"/>
      <c r="J20410" s="65"/>
      <c r="K20410" s="10"/>
      <c r="L20410" s="21">
        <v>348.12528735632185</v>
      </c>
      <c r="M20410" s="68"/>
      <c r="N20410" s="4"/>
    </row>
    <row r="20411" spans="2:14">
      <c r="B20411" s="59" t="s">
        <v>34525</v>
      </c>
      <c r="C20411" s="7" t="s">
        <v>34526</v>
      </c>
      <c r="I20411" s="64"/>
      <c r="J20411" s="65"/>
      <c r="K20411" s="10"/>
      <c r="L20411" s="21">
        <v>514.0683908045977</v>
      </c>
      <c r="M20411" s="68"/>
      <c r="N20411" s="4"/>
    </row>
    <row r="20412" spans="2:14">
      <c r="B20412" s="59" t="s">
        <v>34527</v>
      </c>
      <c r="C20412" s="7" t="s">
        <v>34528</v>
      </c>
      <c r="I20412" s="64"/>
      <c r="J20412" s="65"/>
      <c r="K20412" s="10"/>
      <c r="L20412" s="21">
        <v>647.53333333333342</v>
      </c>
      <c r="M20412" s="68"/>
      <c r="N20412" s="4"/>
    </row>
    <row r="20413" spans="2:14">
      <c r="B20413" s="59" t="s">
        <v>34529</v>
      </c>
      <c r="C20413" s="7" t="s">
        <v>34530</v>
      </c>
      <c r="I20413" s="64"/>
      <c r="J20413" s="65"/>
      <c r="K20413" s="10"/>
      <c r="L20413" s="21">
        <v>315.13965517241377</v>
      </c>
      <c r="M20413" s="68"/>
      <c r="N20413" s="4"/>
    </row>
    <row r="20414" spans="2:14">
      <c r="B20414" s="59" t="s">
        <v>34531</v>
      </c>
      <c r="C20414" s="7" t="s">
        <v>34532</v>
      </c>
      <c r="I20414" s="64"/>
      <c r="J20414" s="65"/>
      <c r="K20414" s="10"/>
      <c r="L20414" s="21">
        <v>334.93103448275861</v>
      </c>
      <c r="M20414" s="68"/>
      <c r="N20414" s="4"/>
    </row>
    <row r="20415" spans="2:14">
      <c r="B20415" s="59" t="s">
        <v>34533</v>
      </c>
      <c r="C20415" s="7" t="s">
        <v>34534</v>
      </c>
      <c r="I20415" s="64"/>
      <c r="J20415" s="65"/>
      <c r="K20415" s="10"/>
      <c r="L20415" s="21">
        <v>403.94712643678162</v>
      </c>
      <c r="M20415" s="68"/>
      <c r="N20415" s="4"/>
    </row>
    <row r="20416" spans="2:14">
      <c r="B20416" s="59" t="s">
        <v>34535</v>
      </c>
      <c r="C20416" s="7" t="s">
        <v>34536</v>
      </c>
      <c r="I20416" s="64"/>
      <c r="J20416" s="65"/>
      <c r="K20416" s="10"/>
      <c r="L20416" s="21">
        <v>697.26551724137926</v>
      </c>
      <c r="M20416" s="68"/>
      <c r="N20416" s="4"/>
    </row>
    <row r="20417" spans="2:14">
      <c r="B20417" s="59" t="s">
        <v>38559</v>
      </c>
      <c r="C20417" s="7" t="s">
        <v>40742</v>
      </c>
      <c r="I20417" s="64"/>
      <c r="J20417" s="65"/>
      <c r="K20417" s="10"/>
      <c r="L20417" s="21">
        <v>326.30402298850578</v>
      </c>
      <c r="M20417" s="68"/>
      <c r="N20417" s="4"/>
    </row>
    <row r="20418" spans="2:14">
      <c r="B20418" s="59" t="s">
        <v>34537</v>
      </c>
      <c r="C20418" s="7" t="s">
        <v>34538</v>
      </c>
      <c r="I20418" s="64"/>
      <c r="J20418" s="65"/>
      <c r="K20418" s="10"/>
      <c r="L20418" s="21">
        <v>410.03678160919543</v>
      </c>
      <c r="M20418" s="68"/>
      <c r="N20418" s="4"/>
    </row>
    <row r="20419" spans="2:14">
      <c r="B20419" s="59" t="s">
        <v>34539</v>
      </c>
      <c r="C20419" s="7" t="s">
        <v>34540</v>
      </c>
      <c r="I20419" s="64"/>
      <c r="J20419" s="65"/>
      <c r="K20419" s="10"/>
      <c r="L20419" s="21">
        <v>456.2166666666667</v>
      </c>
      <c r="M20419" s="68"/>
      <c r="N20419" s="4"/>
    </row>
    <row r="20420" spans="2:14">
      <c r="B20420" s="59" t="s">
        <v>34541</v>
      </c>
      <c r="C20420" s="7" t="s">
        <v>34542</v>
      </c>
      <c r="I20420" s="64"/>
      <c r="J20420" s="65"/>
      <c r="K20420" s="10"/>
      <c r="L20420" s="21">
        <v>634.33908045977012</v>
      </c>
      <c r="M20420" s="68"/>
      <c r="N20420" s="4"/>
    </row>
    <row r="20421" spans="2:14">
      <c r="B20421" s="59" t="s">
        <v>34543</v>
      </c>
      <c r="C20421" s="7" t="s">
        <v>34544</v>
      </c>
      <c r="I20421" s="64"/>
      <c r="J20421" s="65"/>
      <c r="K20421" s="10"/>
      <c r="L20421" s="21">
        <v>435.91781609195402</v>
      </c>
      <c r="M20421" s="68"/>
      <c r="N20421" s="4"/>
    </row>
    <row r="20422" spans="2:14">
      <c r="B20422" s="59" t="s">
        <v>34545</v>
      </c>
      <c r="C20422" s="7" t="s">
        <v>34546</v>
      </c>
      <c r="I20422" s="64"/>
      <c r="J20422" s="65"/>
      <c r="K20422" s="10"/>
      <c r="L20422" s="21">
        <v>455.20172413793108</v>
      </c>
      <c r="M20422" s="68"/>
      <c r="N20422" s="4"/>
    </row>
    <row r="20423" spans="2:14">
      <c r="B20423" s="59" t="s">
        <v>34547</v>
      </c>
      <c r="C20423" s="7" t="s">
        <v>34548</v>
      </c>
      <c r="I20423" s="64"/>
      <c r="J20423" s="65"/>
      <c r="K20423" s="10"/>
      <c r="L20423" s="21">
        <v>524.21781609195398</v>
      </c>
      <c r="M20423" s="68"/>
      <c r="N20423" s="4"/>
    </row>
    <row r="20424" spans="2:14">
      <c r="B20424" s="59" t="s">
        <v>38560</v>
      </c>
      <c r="C20424" s="7" t="s">
        <v>40743</v>
      </c>
      <c r="I20424" s="64"/>
      <c r="J20424" s="65"/>
      <c r="K20424" s="10"/>
      <c r="L20424" s="21">
        <v>431.35057471264366</v>
      </c>
      <c r="M20424" s="68"/>
      <c r="N20424" s="4"/>
    </row>
    <row r="20425" spans="2:14">
      <c r="B20425" s="59" t="s">
        <v>34549</v>
      </c>
      <c r="C20425" s="7" t="s">
        <v>34550</v>
      </c>
      <c r="I20425" s="64"/>
      <c r="J20425" s="65"/>
      <c r="K20425" s="10"/>
      <c r="L20425" s="21">
        <v>461.29137931034484</v>
      </c>
      <c r="M20425" s="68"/>
      <c r="N20425" s="4"/>
    </row>
    <row r="20426" spans="2:14">
      <c r="B20426" s="59" t="s">
        <v>34551</v>
      </c>
      <c r="C20426" s="7" t="s">
        <v>34552</v>
      </c>
      <c r="I20426" s="64"/>
      <c r="J20426" s="65"/>
      <c r="K20426" s="10"/>
      <c r="L20426" s="21">
        <v>687.11609195402309</v>
      </c>
      <c r="M20426" s="68"/>
      <c r="N20426" s="4"/>
    </row>
    <row r="20427" spans="2:14">
      <c r="B20427" s="59" t="s">
        <v>34553</v>
      </c>
      <c r="C20427" s="7" t="s">
        <v>34554</v>
      </c>
      <c r="I20427" s="64"/>
      <c r="J20427" s="65"/>
      <c r="K20427" s="10"/>
      <c r="L20427" s="21">
        <v>514.0683908045977</v>
      </c>
      <c r="M20427" s="68"/>
      <c r="N20427" s="4"/>
    </row>
    <row r="20428" spans="2:14">
      <c r="B20428" s="59" t="s">
        <v>34555</v>
      </c>
      <c r="C20428" s="7" t="s">
        <v>34556</v>
      </c>
      <c r="I20428" s="64"/>
      <c r="J20428" s="65"/>
      <c r="K20428" s="10"/>
      <c r="L20428" s="21">
        <v>533.85977011494253</v>
      </c>
      <c r="M20428" s="68"/>
      <c r="N20428" s="4"/>
    </row>
    <row r="20429" spans="2:14">
      <c r="B20429" s="59" t="s">
        <v>34557</v>
      </c>
      <c r="C20429" s="7" t="s">
        <v>34558</v>
      </c>
      <c r="I20429" s="64"/>
      <c r="J20429" s="65"/>
      <c r="K20429" s="10"/>
      <c r="L20429" s="21">
        <v>576.99482758620695</v>
      </c>
      <c r="M20429" s="68"/>
      <c r="N20429" s="4"/>
    </row>
    <row r="20430" spans="2:14">
      <c r="B20430" s="59" t="s">
        <v>34559</v>
      </c>
      <c r="C20430" s="7" t="s">
        <v>34560</v>
      </c>
      <c r="I20430" s="64"/>
      <c r="J20430" s="65"/>
      <c r="K20430" s="10"/>
      <c r="L20430" s="21">
        <v>136.0022988505747</v>
      </c>
      <c r="M20430" s="68"/>
      <c r="N20430" s="4"/>
    </row>
    <row r="20431" spans="2:14">
      <c r="B20431" s="59" t="s">
        <v>34561</v>
      </c>
      <c r="C20431" s="7" t="s">
        <v>34562</v>
      </c>
      <c r="I20431" s="64"/>
      <c r="J20431" s="65"/>
      <c r="K20431" s="10"/>
      <c r="L20431" s="21">
        <v>154.7787356321839</v>
      </c>
      <c r="M20431" s="68"/>
      <c r="N20431" s="4"/>
    </row>
    <row r="20432" spans="2:14">
      <c r="B20432" s="59" t="s">
        <v>34563</v>
      </c>
      <c r="C20432" s="7" t="s">
        <v>34564</v>
      </c>
      <c r="I20432" s="64"/>
      <c r="J20432" s="65"/>
      <c r="K20432" s="10"/>
      <c r="L20432" s="21">
        <v>198.92873563218393</v>
      </c>
      <c r="M20432" s="68"/>
      <c r="N20432" s="4"/>
    </row>
    <row r="20433" spans="2:14">
      <c r="B20433" s="59" t="s">
        <v>34565</v>
      </c>
      <c r="C20433" s="7" t="s">
        <v>34566</v>
      </c>
      <c r="I20433" s="64"/>
      <c r="J20433" s="65"/>
      <c r="K20433" s="10"/>
      <c r="L20433" s="21">
        <v>739.89310344827584</v>
      </c>
      <c r="M20433" s="68"/>
      <c r="N20433" s="4"/>
    </row>
    <row r="20434" spans="2:14">
      <c r="B20434" s="59" t="s">
        <v>34567</v>
      </c>
      <c r="C20434" s="7" t="s">
        <v>34568</v>
      </c>
      <c r="I20434" s="64"/>
      <c r="J20434" s="65"/>
      <c r="K20434" s="10"/>
      <c r="L20434" s="21">
        <v>524.72528735632181</v>
      </c>
      <c r="M20434" s="68"/>
      <c r="N20434" s="4"/>
    </row>
    <row r="20435" spans="2:14">
      <c r="B20435" s="59" t="s">
        <v>34569</v>
      </c>
      <c r="C20435" s="7" t="s">
        <v>34570</v>
      </c>
      <c r="I20435" s="64"/>
      <c r="J20435" s="65"/>
      <c r="K20435" s="10"/>
      <c r="L20435" s="21">
        <v>544.00919540229881</v>
      </c>
      <c r="M20435" s="68"/>
      <c r="N20435" s="4"/>
    </row>
    <row r="20436" spans="2:14">
      <c r="B20436" s="59" t="s">
        <v>34571</v>
      </c>
      <c r="C20436" s="7" t="s">
        <v>34572</v>
      </c>
      <c r="I20436" s="64"/>
      <c r="J20436" s="65"/>
      <c r="K20436" s="10"/>
      <c r="L20436" s="21">
        <v>628.75689655172414</v>
      </c>
      <c r="M20436" s="68"/>
      <c r="N20436" s="4"/>
    </row>
    <row r="20437" spans="2:14">
      <c r="B20437" s="59" t="s">
        <v>34573</v>
      </c>
      <c r="C20437" s="7" t="s">
        <v>34574</v>
      </c>
      <c r="I20437" s="64"/>
      <c r="J20437" s="65"/>
      <c r="K20437" s="10"/>
      <c r="L20437" s="21">
        <v>767.29655172413788</v>
      </c>
      <c r="M20437" s="68"/>
      <c r="N20437" s="4"/>
    </row>
    <row r="20438" spans="2:14">
      <c r="B20438" s="59" t="s">
        <v>34575</v>
      </c>
      <c r="C20438" s="7" t="s">
        <v>34576</v>
      </c>
      <c r="I20438" s="64"/>
      <c r="J20438" s="65"/>
      <c r="K20438" s="10"/>
      <c r="L20438" s="21">
        <v>541.97931034482758</v>
      </c>
      <c r="M20438" s="68"/>
      <c r="N20438" s="4"/>
    </row>
    <row r="20439" spans="2:14">
      <c r="B20439" s="59" t="s">
        <v>34577</v>
      </c>
      <c r="C20439" s="7" t="s">
        <v>34578</v>
      </c>
      <c r="I20439" s="64"/>
      <c r="J20439" s="65"/>
      <c r="K20439" s="10"/>
      <c r="L20439" s="21">
        <v>573.44252873563221</v>
      </c>
      <c r="M20439" s="68"/>
      <c r="N20439" s="4"/>
    </row>
    <row r="20440" spans="2:14">
      <c r="B20440" s="59" t="s">
        <v>34579</v>
      </c>
      <c r="C20440" s="7" t="s">
        <v>34580</v>
      </c>
      <c r="I20440" s="64"/>
      <c r="J20440" s="65"/>
      <c r="K20440" s="10"/>
      <c r="L20440" s="21">
        <v>659.20517241379309</v>
      </c>
      <c r="M20440" s="68"/>
      <c r="N20440" s="4"/>
    </row>
    <row r="20441" spans="2:14">
      <c r="B20441" s="59" t="s">
        <v>34581</v>
      </c>
      <c r="C20441" s="7" t="s">
        <v>34582</v>
      </c>
      <c r="I20441" s="64"/>
      <c r="J20441" s="65"/>
      <c r="K20441" s="10"/>
      <c r="L20441" s="21">
        <v>234.45172413793105</v>
      </c>
      <c r="M20441" s="68"/>
      <c r="N20441" s="4"/>
    </row>
    <row r="20442" spans="2:14">
      <c r="B20442" s="59" t="s">
        <v>34583</v>
      </c>
      <c r="C20442" s="7" t="s">
        <v>34584</v>
      </c>
      <c r="I20442" s="64"/>
      <c r="J20442" s="65"/>
      <c r="K20442" s="10"/>
      <c r="L20442" s="21">
        <v>252.2132183908046</v>
      </c>
      <c r="M20442" s="68"/>
      <c r="N20442" s="4"/>
    </row>
    <row r="20443" spans="2:14">
      <c r="B20443" s="59" t="s">
        <v>34585</v>
      </c>
      <c r="C20443" s="7" t="s">
        <v>34586</v>
      </c>
      <c r="I20443" s="64"/>
      <c r="J20443" s="65"/>
      <c r="K20443" s="10"/>
      <c r="L20443" s="21">
        <v>940.34425287356328</v>
      </c>
      <c r="M20443" s="68"/>
      <c r="N20443" s="4"/>
    </row>
    <row r="20444" spans="2:14">
      <c r="B20444" s="59" t="s">
        <v>34587</v>
      </c>
      <c r="C20444" s="7" t="s">
        <v>34588</v>
      </c>
      <c r="I20444" s="64"/>
      <c r="J20444" s="65"/>
      <c r="K20444" s="10"/>
      <c r="L20444" s="21">
        <v>1037.2712643678162</v>
      </c>
      <c r="M20444" s="68"/>
      <c r="N20444" s="4"/>
    </row>
    <row r="20445" spans="2:14">
      <c r="B20445" s="59" t="s">
        <v>34589</v>
      </c>
      <c r="C20445" s="7" t="s">
        <v>34590</v>
      </c>
      <c r="I20445" s="64"/>
      <c r="J20445" s="65"/>
      <c r="K20445" s="10"/>
      <c r="L20445" s="21">
        <v>1115.9293103448276</v>
      </c>
      <c r="M20445" s="68"/>
      <c r="N20445" s="4"/>
    </row>
    <row r="20446" spans="2:14">
      <c r="B20446" s="59" t="s">
        <v>34591</v>
      </c>
      <c r="C20446" s="7" t="s">
        <v>34592</v>
      </c>
      <c r="I20446" s="64"/>
      <c r="J20446" s="65"/>
      <c r="K20446" s="10"/>
      <c r="L20446" s="21">
        <v>1155.0045977011496</v>
      </c>
      <c r="M20446" s="68"/>
      <c r="N20446" s="4"/>
    </row>
    <row r="20447" spans="2:14">
      <c r="B20447" s="59" t="s">
        <v>34593</v>
      </c>
      <c r="C20447" s="7" t="s">
        <v>34594</v>
      </c>
      <c r="I20447" s="64"/>
      <c r="J20447" s="65"/>
      <c r="K20447" s="10"/>
      <c r="L20447" s="21">
        <v>440.48505747126433</v>
      </c>
      <c r="M20447" s="68"/>
      <c r="N20447" s="4"/>
    </row>
    <row r="20448" spans="2:14">
      <c r="B20448" s="59" t="s">
        <v>34595</v>
      </c>
      <c r="C20448" s="7" t="s">
        <v>34596</v>
      </c>
      <c r="I20448" s="64"/>
      <c r="J20448" s="65"/>
      <c r="K20448" s="10"/>
      <c r="L20448" s="21">
        <v>527.26264367816088</v>
      </c>
      <c r="M20448" s="68"/>
      <c r="N20448" s="4"/>
    </row>
    <row r="20449" spans="2:14">
      <c r="B20449" s="59" t="s">
        <v>34597</v>
      </c>
      <c r="C20449" s="7" t="s">
        <v>34598</v>
      </c>
      <c r="I20449" s="64"/>
      <c r="J20449" s="65"/>
      <c r="K20449" s="10"/>
      <c r="L20449" s="21">
        <v>440.48505747126433</v>
      </c>
      <c r="M20449" s="68"/>
      <c r="N20449" s="4"/>
    </row>
    <row r="20450" spans="2:14">
      <c r="B20450" s="59" t="s">
        <v>34599</v>
      </c>
      <c r="C20450" s="7" t="s">
        <v>34600</v>
      </c>
      <c r="I20450" s="64"/>
      <c r="J20450" s="65"/>
      <c r="K20450" s="10"/>
      <c r="L20450" s="21">
        <v>527.26264367816088</v>
      </c>
      <c r="M20450" s="68"/>
      <c r="N20450" s="4"/>
    </row>
    <row r="20451" spans="2:14">
      <c r="B20451" s="59" t="s">
        <v>34601</v>
      </c>
      <c r="C20451" s="7" t="s">
        <v>34602</v>
      </c>
      <c r="I20451" s="64"/>
      <c r="J20451" s="65"/>
      <c r="K20451" s="10"/>
      <c r="L20451" s="21">
        <v>470.93333333333334</v>
      </c>
      <c r="M20451" s="68"/>
      <c r="N20451" s="4"/>
    </row>
    <row r="20452" spans="2:14">
      <c r="B20452" s="59" t="s">
        <v>34603</v>
      </c>
      <c r="C20452" s="7" t="s">
        <v>34604</v>
      </c>
      <c r="I20452" s="64"/>
      <c r="J20452" s="65"/>
      <c r="K20452" s="10"/>
      <c r="L20452" s="21">
        <v>591.2040229885057</v>
      </c>
      <c r="M20452" s="68"/>
      <c r="N20452" s="4"/>
    </row>
    <row r="20453" spans="2:14">
      <c r="B20453" s="59" t="s">
        <v>34605</v>
      </c>
      <c r="C20453" s="7" t="s">
        <v>34606</v>
      </c>
      <c r="I20453" s="64"/>
      <c r="J20453" s="65"/>
      <c r="K20453" s="10"/>
      <c r="L20453" s="21">
        <v>591.2040229885057</v>
      </c>
      <c r="M20453" s="68"/>
      <c r="N20453" s="4"/>
    </row>
    <row r="20454" spans="2:14">
      <c r="B20454" s="59" t="s">
        <v>34607</v>
      </c>
      <c r="C20454" s="7" t="s">
        <v>34608</v>
      </c>
      <c r="I20454" s="64"/>
      <c r="J20454" s="65"/>
      <c r="K20454" s="10"/>
      <c r="L20454" s="21">
        <v>758.66954022988511</v>
      </c>
      <c r="M20454" s="68"/>
      <c r="N20454" s="4"/>
    </row>
    <row r="20455" spans="2:14">
      <c r="B20455" s="59" t="s">
        <v>34609</v>
      </c>
      <c r="C20455" s="7" t="s">
        <v>34610</v>
      </c>
      <c r="I20455" s="64"/>
      <c r="J20455" s="65"/>
      <c r="K20455" s="10"/>
      <c r="L20455" s="21">
        <v>408.51436781609198</v>
      </c>
      <c r="M20455" s="68"/>
      <c r="N20455" s="4"/>
    </row>
    <row r="20456" spans="2:14">
      <c r="B20456" s="59" t="s">
        <v>34611</v>
      </c>
      <c r="C20456" s="7" t="s">
        <v>34612</v>
      </c>
      <c r="I20456" s="64"/>
      <c r="J20456" s="65"/>
      <c r="K20456" s="10"/>
      <c r="L20456" s="21">
        <v>419.17126436781615</v>
      </c>
      <c r="M20456" s="68"/>
      <c r="N20456" s="4"/>
    </row>
    <row r="20457" spans="2:14">
      <c r="B20457" s="59" t="s">
        <v>34613</v>
      </c>
      <c r="C20457" s="7" t="s">
        <v>34614</v>
      </c>
      <c r="I20457" s="64"/>
      <c r="J20457" s="65"/>
      <c r="K20457" s="10"/>
      <c r="L20457" s="21">
        <v>486.15747126436781</v>
      </c>
      <c r="M20457" s="68"/>
      <c r="N20457" s="4"/>
    </row>
    <row r="20458" spans="2:14">
      <c r="B20458" s="59" t="s">
        <v>34615</v>
      </c>
      <c r="C20458" s="7" t="s">
        <v>34616</v>
      </c>
      <c r="I20458" s="64"/>
      <c r="J20458" s="65"/>
      <c r="K20458" s="10"/>
      <c r="L20458" s="21">
        <v>526.75517241379305</v>
      </c>
      <c r="M20458" s="68"/>
      <c r="N20458" s="4"/>
    </row>
    <row r="20459" spans="2:14">
      <c r="B20459" s="59" t="s">
        <v>34617</v>
      </c>
      <c r="C20459" s="7" t="s">
        <v>34618</v>
      </c>
      <c r="I20459" s="64"/>
      <c r="J20459" s="65"/>
      <c r="K20459" s="10"/>
      <c r="L20459" s="21">
        <v>682.04137931034484</v>
      </c>
      <c r="M20459" s="68"/>
      <c r="N20459" s="4"/>
    </row>
    <row r="20460" spans="2:14">
      <c r="B20460" s="59" t="s">
        <v>34619</v>
      </c>
      <c r="C20460" s="7" t="s">
        <v>34620</v>
      </c>
      <c r="I20460" s="64"/>
      <c r="J20460" s="65"/>
      <c r="K20460" s="10"/>
      <c r="L20460" s="21">
        <v>704.37011494252874</v>
      </c>
      <c r="M20460" s="68"/>
      <c r="N20460" s="4"/>
    </row>
    <row r="20461" spans="2:14">
      <c r="B20461" s="59" t="s">
        <v>34621</v>
      </c>
      <c r="C20461" s="7" t="s">
        <v>34622</v>
      </c>
      <c r="I20461" s="64"/>
      <c r="J20461" s="65"/>
      <c r="K20461" s="10"/>
      <c r="L20461" s="21">
        <v>708.42988505747132</v>
      </c>
      <c r="M20461" s="68"/>
      <c r="N20461" s="4"/>
    </row>
    <row r="20462" spans="2:14">
      <c r="B20462" s="59" t="s">
        <v>34623</v>
      </c>
      <c r="C20462" s="7" t="s">
        <v>34624</v>
      </c>
      <c r="I20462" s="64"/>
      <c r="J20462" s="65"/>
      <c r="K20462" s="10"/>
      <c r="L20462" s="21">
        <v>744.46034482758625</v>
      </c>
      <c r="M20462" s="68"/>
      <c r="N20462" s="4"/>
    </row>
    <row r="20463" spans="2:14">
      <c r="B20463" s="59" t="s">
        <v>34625</v>
      </c>
      <c r="C20463" s="7" t="s">
        <v>34626</v>
      </c>
      <c r="I20463" s="64"/>
      <c r="J20463" s="65"/>
      <c r="K20463" s="10"/>
      <c r="L20463" s="21">
        <v>809.92413793103447</v>
      </c>
      <c r="M20463" s="68"/>
      <c r="N20463" s="4"/>
    </row>
    <row r="20464" spans="2:14">
      <c r="B20464" s="59" t="s">
        <v>34627</v>
      </c>
      <c r="C20464" s="7" t="s">
        <v>34628</v>
      </c>
      <c r="I20464" s="64"/>
      <c r="J20464" s="65"/>
      <c r="K20464" s="10"/>
      <c r="L20464" s="21">
        <v>1250.4091954022988</v>
      </c>
      <c r="M20464" s="68"/>
      <c r="N20464" s="4"/>
    </row>
    <row r="20465" spans="2:14">
      <c r="B20465" s="59" t="s">
        <v>34629</v>
      </c>
      <c r="C20465" s="7" t="s">
        <v>34630</v>
      </c>
      <c r="I20465" s="64"/>
      <c r="J20465" s="65"/>
      <c r="K20465" s="10"/>
      <c r="L20465" s="21">
        <v>1424.9793103448276</v>
      </c>
      <c r="M20465" s="68"/>
      <c r="N20465" s="4"/>
    </row>
    <row r="20466" spans="2:14">
      <c r="B20466" s="59" t="s">
        <v>34631</v>
      </c>
      <c r="C20466" s="7" t="s">
        <v>34632</v>
      </c>
      <c r="I20466" s="64"/>
      <c r="J20466" s="65"/>
      <c r="K20466" s="10"/>
      <c r="L20466" s="21">
        <v>511.02356321839085</v>
      </c>
      <c r="M20466" s="68"/>
      <c r="N20466" s="4"/>
    </row>
    <row r="20467" spans="2:14">
      <c r="B20467" s="59" t="s">
        <v>34633</v>
      </c>
      <c r="C20467" s="7" t="s">
        <v>34634</v>
      </c>
      <c r="I20467" s="64"/>
      <c r="J20467" s="65"/>
      <c r="K20467" s="10"/>
      <c r="L20467" s="21">
        <v>986.01666666666677</v>
      </c>
      <c r="M20467" s="68"/>
      <c r="N20467" s="4"/>
    </row>
    <row r="20468" spans="2:14">
      <c r="B20468" s="59" t="s">
        <v>34635</v>
      </c>
      <c r="C20468" s="7" t="s">
        <v>34636</v>
      </c>
      <c r="I20468" s="64"/>
      <c r="J20468" s="65"/>
      <c r="K20468" s="10"/>
      <c r="L20468" s="21">
        <v>1567.0712643678162</v>
      </c>
      <c r="M20468" s="68"/>
      <c r="N20468" s="4"/>
    </row>
    <row r="20469" spans="2:14">
      <c r="B20469" s="59" t="s">
        <v>34637</v>
      </c>
      <c r="C20469" s="7" t="s">
        <v>34638</v>
      </c>
      <c r="I20469" s="64"/>
      <c r="J20469" s="65"/>
      <c r="K20469" s="10"/>
      <c r="L20469" s="21">
        <v>1801.0155172413793</v>
      </c>
      <c r="M20469" s="68"/>
      <c r="N20469" s="4"/>
    </row>
    <row r="20470" spans="2:14">
      <c r="B20470" s="59" t="s">
        <v>34639</v>
      </c>
      <c r="C20470" s="7" t="s">
        <v>34640</v>
      </c>
      <c r="I20470" s="64"/>
      <c r="J20470" s="65"/>
      <c r="K20470" s="10"/>
      <c r="L20470" s="21">
        <v>1477.7563218390803</v>
      </c>
      <c r="M20470" s="68"/>
      <c r="N20470" s="4"/>
    </row>
    <row r="20471" spans="2:14">
      <c r="B20471" s="59" t="s">
        <v>34641</v>
      </c>
      <c r="C20471" s="7" t="s">
        <v>34642</v>
      </c>
      <c r="I20471" s="64"/>
      <c r="J20471" s="65"/>
      <c r="K20471" s="10"/>
      <c r="L20471" s="21">
        <v>1628.9827586206895</v>
      </c>
      <c r="M20471" s="68"/>
      <c r="N20471" s="4"/>
    </row>
    <row r="20472" spans="2:14">
      <c r="B20472" s="59" t="s">
        <v>34643</v>
      </c>
      <c r="C20472" s="7" t="s">
        <v>34644</v>
      </c>
      <c r="I20472" s="64"/>
      <c r="J20472" s="65"/>
      <c r="K20472" s="10"/>
      <c r="L20472" s="21">
        <v>376.54367816091957</v>
      </c>
      <c r="M20472" s="68"/>
      <c r="N20472" s="4"/>
    </row>
    <row r="20473" spans="2:14">
      <c r="B20473" s="59" t="s">
        <v>34645</v>
      </c>
      <c r="C20473" s="7" t="s">
        <v>34646</v>
      </c>
      <c r="I20473" s="64"/>
      <c r="J20473" s="65"/>
      <c r="K20473" s="10"/>
      <c r="L20473" s="21">
        <v>504.93390804597703</v>
      </c>
      <c r="M20473" s="68"/>
      <c r="N20473" s="4"/>
    </row>
    <row r="20474" spans="2:14">
      <c r="B20474" s="59" t="s">
        <v>34647</v>
      </c>
      <c r="C20474" s="7" t="s">
        <v>34648</v>
      </c>
      <c r="I20474" s="64"/>
      <c r="J20474" s="65"/>
      <c r="K20474" s="10"/>
      <c r="L20474" s="21">
        <v>601.35344827586209</v>
      </c>
      <c r="M20474" s="68"/>
      <c r="N20474" s="4"/>
    </row>
    <row r="20475" spans="2:14">
      <c r="B20475" s="59" t="s">
        <v>34649</v>
      </c>
      <c r="C20475" s="7" t="s">
        <v>34650</v>
      </c>
      <c r="I20475" s="64"/>
      <c r="J20475" s="65"/>
      <c r="K20475" s="10"/>
      <c r="L20475" s="21">
        <v>771.35632183908046</v>
      </c>
      <c r="M20475" s="68"/>
      <c r="N20475" s="4"/>
    </row>
    <row r="20476" spans="2:14">
      <c r="B20476" s="59" t="s">
        <v>34651</v>
      </c>
      <c r="C20476" s="7" t="s">
        <v>34652</v>
      </c>
      <c r="I20476" s="64"/>
      <c r="J20476" s="65"/>
      <c r="K20476" s="10"/>
      <c r="L20476" s="21">
        <v>880.97011494252865</v>
      </c>
      <c r="M20476" s="68"/>
      <c r="N20476" s="4"/>
    </row>
    <row r="20477" spans="2:14">
      <c r="B20477" s="59" t="s">
        <v>34653</v>
      </c>
      <c r="C20477" s="7" t="s">
        <v>34654</v>
      </c>
      <c r="I20477" s="64"/>
      <c r="J20477" s="65"/>
      <c r="K20477" s="10"/>
      <c r="L20477" s="21">
        <v>405.97701149425285</v>
      </c>
      <c r="M20477" s="68"/>
      <c r="N20477" s="4"/>
    </row>
    <row r="20478" spans="2:14">
      <c r="B20478" s="59" t="s">
        <v>34655</v>
      </c>
      <c r="C20478" s="7" t="s">
        <v>34656</v>
      </c>
      <c r="I20478" s="64"/>
      <c r="J20478" s="65"/>
      <c r="K20478" s="10"/>
      <c r="L20478" s="21">
        <v>563.80057471264365</v>
      </c>
      <c r="M20478" s="68"/>
      <c r="N20478" s="4"/>
    </row>
    <row r="20479" spans="2:14">
      <c r="B20479" s="59" t="s">
        <v>34657</v>
      </c>
      <c r="C20479" s="7" t="s">
        <v>34658</v>
      </c>
      <c r="I20479" s="64"/>
      <c r="J20479" s="65"/>
      <c r="K20479" s="10"/>
      <c r="L20479" s="21">
        <v>683.05632183908051</v>
      </c>
      <c r="M20479" s="68"/>
      <c r="N20479" s="4"/>
    </row>
    <row r="20480" spans="2:14">
      <c r="B20480" s="59" t="s">
        <v>34659</v>
      </c>
      <c r="C20480" s="7" t="s">
        <v>34660</v>
      </c>
      <c r="I20480" s="64"/>
      <c r="J20480" s="65"/>
      <c r="K20480" s="10"/>
      <c r="L20480" s="21">
        <v>892.64195402298856</v>
      </c>
      <c r="M20480" s="68"/>
      <c r="N20480" s="4"/>
    </row>
    <row r="20481" spans="2:14">
      <c r="B20481" s="59" t="s">
        <v>34661</v>
      </c>
      <c r="C20481" s="7" t="s">
        <v>34662</v>
      </c>
      <c r="I20481" s="64"/>
      <c r="J20481" s="65"/>
      <c r="K20481" s="10"/>
      <c r="L20481" s="21">
        <v>434.90287356321841</v>
      </c>
      <c r="M20481" s="68"/>
      <c r="N20481" s="4"/>
    </row>
    <row r="20482" spans="2:14">
      <c r="B20482" s="59" t="s">
        <v>34663</v>
      </c>
      <c r="C20482" s="7" t="s">
        <v>34664</v>
      </c>
      <c r="I20482" s="64"/>
      <c r="J20482" s="65"/>
      <c r="K20482" s="10"/>
      <c r="L20482" s="21">
        <v>591.71149425287354</v>
      </c>
      <c r="M20482" s="68"/>
      <c r="N20482" s="4"/>
    </row>
    <row r="20483" spans="2:14">
      <c r="B20483" s="59" t="s">
        <v>34665</v>
      </c>
      <c r="C20483" s="7" t="s">
        <v>34666</v>
      </c>
      <c r="I20483" s="64"/>
      <c r="J20483" s="65"/>
      <c r="K20483" s="10"/>
      <c r="L20483" s="21">
        <v>708.42988505747132</v>
      </c>
      <c r="M20483" s="68"/>
      <c r="N20483" s="4"/>
    </row>
    <row r="20484" spans="2:14">
      <c r="B20484" s="59" t="s">
        <v>34667</v>
      </c>
      <c r="C20484" s="7" t="s">
        <v>34668</v>
      </c>
      <c r="I20484" s="64"/>
      <c r="J20484" s="65"/>
      <c r="K20484" s="10"/>
      <c r="L20484" s="21">
        <v>818.55114942528735</v>
      </c>
      <c r="M20484" s="68"/>
      <c r="N20484" s="4"/>
    </row>
    <row r="20485" spans="2:14">
      <c r="B20485" s="59" t="s">
        <v>34669</v>
      </c>
      <c r="C20485" s="7" t="s">
        <v>34670</v>
      </c>
      <c r="I20485" s="64"/>
      <c r="J20485" s="65"/>
      <c r="K20485" s="10"/>
      <c r="L20485" s="21">
        <v>922.07528735632184</v>
      </c>
      <c r="M20485" s="68"/>
      <c r="N20485" s="4"/>
    </row>
    <row r="20486" spans="2:14">
      <c r="B20486" s="59" t="s">
        <v>34671</v>
      </c>
      <c r="C20486" s="7" t="s">
        <v>34672</v>
      </c>
      <c r="I20486" s="64"/>
      <c r="J20486" s="65"/>
      <c r="K20486" s="10"/>
      <c r="L20486" s="21">
        <v>464.33620689655174</v>
      </c>
      <c r="M20486" s="68"/>
      <c r="N20486" s="4"/>
    </row>
    <row r="20487" spans="2:14">
      <c r="B20487" s="59" t="s">
        <v>34673</v>
      </c>
      <c r="C20487" s="7" t="s">
        <v>34674</v>
      </c>
      <c r="I20487" s="64"/>
      <c r="J20487" s="65"/>
      <c r="K20487" s="10"/>
      <c r="L20487" s="21">
        <v>620.12988505747126</v>
      </c>
      <c r="M20487" s="68"/>
      <c r="N20487" s="4"/>
    </row>
    <row r="20488" spans="2:14">
      <c r="B20488" s="59" t="s">
        <v>34675</v>
      </c>
      <c r="C20488" s="7" t="s">
        <v>34676</v>
      </c>
      <c r="I20488" s="64"/>
      <c r="J20488" s="65"/>
      <c r="K20488" s="10"/>
      <c r="L20488" s="21">
        <v>737.35574712643677</v>
      </c>
      <c r="M20488" s="68"/>
      <c r="N20488" s="4"/>
    </row>
    <row r="20489" spans="2:14">
      <c r="B20489" s="59" t="s">
        <v>34677</v>
      </c>
      <c r="C20489" s="7" t="s">
        <v>34678</v>
      </c>
      <c r="I20489" s="64"/>
      <c r="J20489" s="65"/>
      <c r="K20489" s="10"/>
      <c r="L20489" s="21">
        <v>984.49425287356325</v>
      </c>
      <c r="M20489" s="68"/>
      <c r="N20489" s="4"/>
    </row>
    <row r="20490" spans="2:14">
      <c r="B20490" s="59" t="s">
        <v>34679</v>
      </c>
      <c r="C20490" s="7" t="s">
        <v>34680</v>
      </c>
      <c r="I20490" s="64"/>
      <c r="J20490" s="65"/>
      <c r="K20490" s="10"/>
      <c r="L20490" s="21">
        <v>669.86206896551721</v>
      </c>
      <c r="M20490" s="68"/>
      <c r="N20490" s="4"/>
    </row>
    <row r="20491" spans="2:14">
      <c r="B20491" s="59" t="s">
        <v>34681</v>
      </c>
      <c r="C20491" s="7" t="s">
        <v>34682</v>
      </c>
      <c r="I20491" s="64"/>
      <c r="J20491" s="65"/>
      <c r="K20491" s="10"/>
      <c r="L20491" s="21">
        <v>887.05977011494247</v>
      </c>
      <c r="M20491" s="68"/>
      <c r="N20491" s="4"/>
    </row>
    <row r="20492" spans="2:14">
      <c r="B20492" s="59" t="s">
        <v>34683</v>
      </c>
      <c r="C20492" s="7" t="s">
        <v>34684</v>
      </c>
      <c r="I20492" s="64"/>
      <c r="J20492" s="65"/>
      <c r="K20492" s="10"/>
      <c r="L20492" s="21">
        <v>535.38218390804604</v>
      </c>
      <c r="M20492" s="68"/>
      <c r="N20492" s="4"/>
    </row>
    <row r="20493" spans="2:14">
      <c r="B20493" s="59" t="s">
        <v>34685</v>
      </c>
      <c r="C20493" s="7" t="s">
        <v>34686</v>
      </c>
      <c r="I20493" s="64"/>
      <c r="J20493" s="65"/>
      <c r="K20493" s="10"/>
      <c r="L20493" s="21">
        <v>687.11609195402309</v>
      </c>
      <c r="M20493" s="68"/>
      <c r="N20493" s="4"/>
    </row>
    <row r="20494" spans="2:14">
      <c r="B20494" s="59" t="s">
        <v>34687</v>
      </c>
      <c r="C20494" s="7" t="s">
        <v>34688</v>
      </c>
      <c r="I20494" s="64"/>
      <c r="J20494" s="65"/>
      <c r="K20494" s="10"/>
      <c r="L20494" s="21">
        <v>801.80459770114953</v>
      </c>
      <c r="M20494" s="68"/>
      <c r="N20494" s="4"/>
    </row>
    <row r="20495" spans="2:14">
      <c r="B20495" s="59" t="s">
        <v>34689</v>
      </c>
      <c r="C20495" s="7" t="s">
        <v>34690</v>
      </c>
      <c r="I20495" s="64"/>
      <c r="J20495" s="65"/>
      <c r="K20495" s="10"/>
      <c r="L20495" s="21">
        <v>716.04195402298853</v>
      </c>
      <c r="M20495" s="68"/>
      <c r="N20495" s="4"/>
    </row>
    <row r="20496" spans="2:14">
      <c r="B20496" s="59" t="s">
        <v>34691</v>
      </c>
      <c r="C20496" s="7" t="s">
        <v>34692</v>
      </c>
      <c r="I20496" s="64"/>
      <c r="J20496" s="65"/>
      <c r="K20496" s="10"/>
      <c r="L20496" s="21">
        <v>834.79022988505756</v>
      </c>
      <c r="M20496" s="68"/>
      <c r="N20496" s="4"/>
    </row>
    <row r="20497" spans="2:14">
      <c r="B20497" s="59" t="s">
        <v>34693</v>
      </c>
      <c r="C20497" s="7" t="s">
        <v>34694</v>
      </c>
      <c r="I20497" s="64"/>
      <c r="J20497" s="65"/>
      <c r="K20497" s="10"/>
      <c r="L20497" s="21">
        <v>954.55344827586202</v>
      </c>
      <c r="M20497" s="68"/>
      <c r="N20497" s="4"/>
    </row>
    <row r="20498" spans="2:14">
      <c r="B20498" s="59" t="s">
        <v>34695</v>
      </c>
      <c r="C20498" s="7" t="s">
        <v>34696</v>
      </c>
      <c r="I20498" s="64"/>
      <c r="J20498" s="65"/>
      <c r="K20498" s="10"/>
      <c r="L20498" s="21">
        <v>585.114367816092</v>
      </c>
      <c r="M20498" s="68"/>
      <c r="N20498" s="4"/>
    </row>
    <row r="20499" spans="2:14">
      <c r="B20499" s="59" t="s">
        <v>34697</v>
      </c>
      <c r="C20499" s="7" t="s">
        <v>34698</v>
      </c>
      <c r="I20499" s="64"/>
      <c r="J20499" s="65"/>
      <c r="K20499" s="10"/>
      <c r="L20499" s="21">
        <v>745.47528735632181</v>
      </c>
      <c r="M20499" s="68"/>
      <c r="N20499" s="4"/>
    </row>
    <row r="20500" spans="2:14">
      <c r="B20500" s="59" t="s">
        <v>34699</v>
      </c>
      <c r="C20500" s="7" t="s">
        <v>34700</v>
      </c>
      <c r="I20500" s="64"/>
      <c r="J20500" s="65"/>
      <c r="K20500" s="10"/>
      <c r="L20500" s="21">
        <v>865.74597701149423</v>
      </c>
      <c r="M20500" s="68"/>
      <c r="N20500" s="4"/>
    </row>
    <row r="20501" spans="2:14">
      <c r="B20501" s="59" t="s">
        <v>34701</v>
      </c>
      <c r="C20501" s="7" t="s">
        <v>34702</v>
      </c>
      <c r="I20501" s="64"/>
      <c r="J20501" s="65"/>
      <c r="K20501" s="10"/>
      <c r="L20501" s="21">
        <v>1083.4511494252872</v>
      </c>
      <c r="M20501" s="68"/>
      <c r="N20501" s="4"/>
    </row>
    <row r="20502" spans="2:14">
      <c r="B20502" s="59" t="s">
        <v>34703</v>
      </c>
      <c r="C20502" s="7" t="s">
        <v>34704</v>
      </c>
      <c r="I20502" s="64"/>
      <c r="J20502" s="65"/>
      <c r="K20502" s="10"/>
      <c r="L20502" s="21">
        <v>635.35402298850579</v>
      </c>
      <c r="M20502" s="68"/>
      <c r="N20502" s="4"/>
    </row>
    <row r="20503" spans="2:14">
      <c r="B20503" s="59" t="s">
        <v>34705</v>
      </c>
      <c r="C20503" s="7" t="s">
        <v>34706</v>
      </c>
      <c r="I20503" s="64"/>
      <c r="J20503" s="65"/>
      <c r="K20503" s="10"/>
      <c r="L20503" s="21">
        <v>850.5218390804597</v>
      </c>
      <c r="M20503" s="68"/>
      <c r="N20503" s="4"/>
    </row>
    <row r="20504" spans="2:14">
      <c r="B20504" s="59" t="s">
        <v>34707</v>
      </c>
      <c r="C20504" s="7" t="s">
        <v>34708</v>
      </c>
      <c r="I20504" s="64"/>
      <c r="J20504" s="65"/>
      <c r="K20504" s="10"/>
      <c r="L20504" s="21">
        <v>957.59827586206893</v>
      </c>
      <c r="M20504" s="68"/>
      <c r="N20504" s="4"/>
    </row>
    <row r="20505" spans="2:14">
      <c r="B20505" s="59" t="s">
        <v>34709</v>
      </c>
      <c r="C20505" s="7" t="s">
        <v>34710</v>
      </c>
      <c r="I20505" s="64"/>
      <c r="J20505" s="65"/>
      <c r="K20505" s="10"/>
      <c r="L20505" s="21">
        <v>357.76724137931035</v>
      </c>
      <c r="M20505" s="68"/>
      <c r="N20505" s="4"/>
    </row>
    <row r="20506" spans="2:14">
      <c r="B20506" s="59" t="s">
        <v>34711</v>
      </c>
      <c r="C20506" s="7" t="s">
        <v>34712</v>
      </c>
      <c r="I20506" s="64"/>
      <c r="J20506" s="65"/>
      <c r="K20506" s="10"/>
      <c r="L20506" s="21">
        <v>453.67931034482763</v>
      </c>
      <c r="M20506" s="68"/>
      <c r="N20506" s="4"/>
    </row>
    <row r="20507" spans="2:14">
      <c r="B20507" s="59" t="s">
        <v>34713</v>
      </c>
      <c r="C20507" s="7" t="s">
        <v>34714</v>
      </c>
      <c r="I20507" s="64"/>
      <c r="J20507" s="65"/>
      <c r="K20507" s="10"/>
      <c r="L20507" s="21">
        <v>175.58505747126438</v>
      </c>
      <c r="M20507" s="68"/>
      <c r="N20507" s="4"/>
    </row>
    <row r="20508" spans="2:14">
      <c r="B20508" s="59" t="s">
        <v>34715</v>
      </c>
      <c r="C20508" s="7" t="s">
        <v>34716</v>
      </c>
      <c r="I20508" s="64"/>
      <c r="J20508" s="65"/>
      <c r="K20508" s="10"/>
      <c r="L20508" s="21">
        <v>224.30229885057472</v>
      </c>
      <c r="M20508" s="68"/>
      <c r="N20508" s="4"/>
    </row>
    <row r="20509" spans="2:14">
      <c r="B20509" s="59" t="s">
        <v>34717</v>
      </c>
      <c r="C20509" s="7" t="s">
        <v>34718</v>
      </c>
      <c r="I20509" s="64"/>
      <c r="J20509" s="65"/>
      <c r="K20509" s="10"/>
      <c r="L20509" s="21">
        <v>252.2132183908046</v>
      </c>
      <c r="M20509" s="68"/>
      <c r="N20509" s="4"/>
    </row>
    <row r="20510" spans="2:14">
      <c r="B20510" s="59" t="s">
        <v>34719</v>
      </c>
      <c r="C20510" s="7" t="s">
        <v>34720</v>
      </c>
      <c r="I20510" s="64"/>
      <c r="J20510" s="65"/>
      <c r="K20510" s="10"/>
      <c r="L20510" s="21">
        <v>224.30229885057472</v>
      </c>
      <c r="M20510" s="68"/>
      <c r="N20510" s="4"/>
    </row>
    <row r="20511" spans="2:14">
      <c r="B20511" s="59" t="s">
        <v>34721</v>
      </c>
      <c r="C20511" s="7" t="s">
        <v>34722</v>
      </c>
      <c r="I20511" s="64"/>
      <c r="J20511" s="65"/>
      <c r="K20511" s="10"/>
      <c r="L20511" s="21">
        <v>296.3632183908046</v>
      </c>
      <c r="M20511" s="68"/>
      <c r="N20511" s="4"/>
    </row>
    <row r="20512" spans="2:14">
      <c r="B20512" s="59" t="s">
        <v>34723</v>
      </c>
      <c r="C20512" s="7" t="s">
        <v>34724</v>
      </c>
      <c r="I20512" s="64"/>
      <c r="J20512" s="65"/>
      <c r="K20512" s="10"/>
      <c r="L20512" s="21">
        <v>311.58735632183908</v>
      </c>
      <c r="M20512" s="68"/>
      <c r="N20512" s="4"/>
    </row>
    <row r="20513" spans="2:14">
      <c r="B20513" s="59" t="s">
        <v>34725</v>
      </c>
      <c r="C20513" s="7" t="s">
        <v>34726</v>
      </c>
      <c r="I20513" s="64"/>
      <c r="J20513" s="65"/>
      <c r="K20513" s="10"/>
      <c r="L20513" s="21">
        <v>255.25804597701151</v>
      </c>
      <c r="M20513" s="68"/>
      <c r="N20513" s="4"/>
    </row>
    <row r="20514" spans="2:14">
      <c r="B20514" s="59" t="s">
        <v>34727</v>
      </c>
      <c r="C20514" s="7" t="s">
        <v>34728</v>
      </c>
      <c r="I20514" s="64"/>
      <c r="J20514" s="65"/>
      <c r="K20514" s="10"/>
      <c r="L20514" s="21">
        <v>324.27413793103449</v>
      </c>
      <c r="M20514" s="68"/>
      <c r="N20514" s="4"/>
    </row>
    <row r="20515" spans="2:14">
      <c r="B20515" s="59" t="s">
        <v>34729</v>
      </c>
      <c r="C20515" s="7" t="s">
        <v>34730</v>
      </c>
      <c r="I20515" s="64"/>
      <c r="J20515" s="65"/>
      <c r="K20515" s="10"/>
      <c r="L20515" s="21">
        <v>446.57471264367814</v>
      </c>
      <c r="M20515" s="68"/>
      <c r="N20515" s="4"/>
    </row>
    <row r="20516" spans="2:14">
      <c r="B20516" s="59" t="s">
        <v>34731</v>
      </c>
      <c r="C20516" s="7" t="s">
        <v>34732</v>
      </c>
      <c r="I20516" s="64"/>
      <c r="J20516" s="65"/>
      <c r="K20516" s="10"/>
      <c r="L20516" s="21">
        <v>303.97528735632187</v>
      </c>
      <c r="M20516" s="68"/>
      <c r="N20516" s="4"/>
    </row>
    <row r="20517" spans="2:14">
      <c r="B20517" s="59" t="s">
        <v>34733</v>
      </c>
      <c r="C20517" s="7" t="s">
        <v>34734</v>
      </c>
      <c r="I20517" s="64"/>
      <c r="J20517" s="65"/>
      <c r="K20517" s="10"/>
      <c r="L20517" s="21">
        <v>318.18448275862067</v>
      </c>
      <c r="M20517" s="68"/>
      <c r="N20517" s="4"/>
    </row>
    <row r="20518" spans="2:14">
      <c r="B20518" s="59" t="s">
        <v>34735</v>
      </c>
      <c r="C20518" s="7" t="s">
        <v>34736</v>
      </c>
      <c r="I20518" s="64"/>
      <c r="J20518" s="65"/>
      <c r="K20518" s="10"/>
      <c r="L20518" s="21">
        <v>1567.0712643678162</v>
      </c>
      <c r="M20518" s="68"/>
      <c r="N20518" s="4"/>
    </row>
    <row r="20519" spans="2:14">
      <c r="B20519" s="59" t="s">
        <v>34737</v>
      </c>
      <c r="C20519" s="7" t="s">
        <v>34738</v>
      </c>
      <c r="I20519" s="64"/>
      <c r="J20519" s="65"/>
      <c r="K20519" s="10"/>
      <c r="L20519" s="21">
        <v>1801.0155172413793</v>
      </c>
      <c r="M20519" s="68"/>
      <c r="N20519" s="4"/>
    </row>
    <row r="20520" spans="2:14">
      <c r="B20520" s="59" t="s">
        <v>34739</v>
      </c>
      <c r="C20520" s="7" t="s">
        <v>34740</v>
      </c>
      <c r="I20520" s="64"/>
      <c r="J20520" s="65"/>
      <c r="K20520" s="10"/>
      <c r="L20520" s="21">
        <v>1477.7563218390803</v>
      </c>
      <c r="M20520" s="68"/>
      <c r="N20520" s="4"/>
    </row>
    <row r="20521" spans="2:14">
      <c r="B20521" s="59" t="s">
        <v>34741</v>
      </c>
      <c r="C20521" s="7" t="s">
        <v>34742</v>
      </c>
      <c r="I20521" s="64"/>
      <c r="J20521" s="65"/>
      <c r="K20521" s="10"/>
      <c r="L20521" s="21">
        <v>1628.9827586206895</v>
      </c>
      <c r="M20521" s="68"/>
      <c r="N20521" s="4"/>
    </row>
    <row r="20522" spans="2:14">
      <c r="B20522" s="59" t="s">
        <v>34743</v>
      </c>
      <c r="C20522" s="7" t="s">
        <v>34744</v>
      </c>
      <c r="I20522" s="64"/>
      <c r="J20522" s="65"/>
      <c r="K20522" s="10"/>
      <c r="L20522" s="21">
        <v>95.404597701149427</v>
      </c>
      <c r="M20522" s="68"/>
      <c r="N20522" s="4"/>
    </row>
    <row r="20523" spans="2:14">
      <c r="B20523" s="59" t="s">
        <v>34745</v>
      </c>
      <c r="C20523" s="7" t="s">
        <v>34746</v>
      </c>
      <c r="I20523" s="64"/>
      <c r="J20523" s="65"/>
      <c r="K20523" s="10"/>
      <c r="L20523" s="21">
        <v>124.83793103448275</v>
      </c>
      <c r="M20523" s="68"/>
      <c r="N20523" s="4"/>
    </row>
    <row r="20524" spans="2:14">
      <c r="B20524" s="59" t="s">
        <v>34747</v>
      </c>
      <c r="C20524" s="7" t="s">
        <v>34748</v>
      </c>
      <c r="I20524" s="64"/>
      <c r="J20524" s="65"/>
      <c r="K20524" s="10"/>
      <c r="L20524" s="21">
        <v>136.50977011494254</v>
      </c>
      <c r="M20524" s="68"/>
      <c r="N20524" s="4"/>
    </row>
    <row r="20525" spans="2:14">
      <c r="B20525" s="59" t="s">
        <v>34749</v>
      </c>
      <c r="C20525" s="7" t="s">
        <v>34750</v>
      </c>
      <c r="I20525" s="64"/>
      <c r="J20525" s="65"/>
      <c r="K20525" s="10"/>
      <c r="L20525" s="21">
        <v>149.19655172413792</v>
      </c>
      <c r="M20525" s="68"/>
      <c r="N20525" s="4"/>
    </row>
    <row r="20526" spans="2:14">
      <c r="B20526" s="59" t="s">
        <v>34751</v>
      </c>
      <c r="C20526" s="7" t="s">
        <v>34752</v>
      </c>
      <c r="I20526" s="64"/>
      <c r="J20526" s="65"/>
      <c r="K20526" s="10"/>
      <c r="L20526" s="21">
        <v>163.91321839080459</v>
      </c>
      <c r="M20526" s="68"/>
      <c r="N20526" s="4"/>
    </row>
    <row r="20527" spans="2:14">
      <c r="B20527" s="59" t="s">
        <v>34753</v>
      </c>
      <c r="C20527" s="7" t="s">
        <v>34754</v>
      </c>
      <c r="I20527" s="64"/>
      <c r="J20527" s="65"/>
      <c r="K20527" s="10"/>
      <c r="L20527" s="21">
        <v>174.57011494252873</v>
      </c>
      <c r="M20527" s="68"/>
      <c r="N20527" s="4"/>
    </row>
    <row r="20528" spans="2:14">
      <c r="B20528" s="59" t="s">
        <v>34755</v>
      </c>
      <c r="C20528" s="7" t="s">
        <v>34756</v>
      </c>
      <c r="I20528" s="64"/>
      <c r="J20528" s="65"/>
      <c r="K20528" s="10"/>
      <c r="L20528" s="21">
        <v>185.73448275862069</v>
      </c>
      <c r="M20528" s="68"/>
      <c r="N20528" s="4"/>
    </row>
    <row r="20529" spans="2:14">
      <c r="B20529" s="59" t="s">
        <v>34757</v>
      </c>
      <c r="C20529" s="7" t="s">
        <v>34758</v>
      </c>
      <c r="I20529" s="64"/>
      <c r="J20529" s="65"/>
      <c r="K20529" s="10"/>
      <c r="L20529" s="21">
        <v>196.39137931034483</v>
      </c>
      <c r="M20529" s="68"/>
      <c r="N20529" s="4"/>
    </row>
    <row r="20530" spans="2:14">
      <c r="B20530" s="59" t="s">
        <v>34759</v>
      </c>
      <c r="C20530" s="7" t="s">
        <v>34760</v>
      </c>
      <c r="I20530" s="64"/>
      <c r="J20530" s="65"/>
      <c r="K20530" s="10"/>
      <c r="L20530" s="21">
        <v>221.76494252873562</v>
      </c>
      <c r="M20530" s="68"/>
      <c r="N20530" s="4"/>
    </row>
    <row r="20531" spans="2:14">
      <c r="B20531" s="59" t="s">
        <v>34761</v>
      </c>
      <c r="C20531" s="7" t="s">
        <v>34762</v>
      </c>
      <c r="I20531" s="64"/>
      <c r="J20531" s="65"/>
      <c r="K20531" s="10"/>
      <c r="L20531" s="21">
        <v>362.33448275862071</v>
      </c>
      <c r="M20531" s="68"/>
      <c r="N20531" s="4"/>
    </row>
    <row r="20532" spans="2:14">
      <c r="B20532" s="59" t="s">
        <v>34763</v>
      </c>
      <c r="C20532" s="7" t="s">
        <v>34764</v>
      </c>
      <c r="I20532" s="64"/>
      <c r="J20532" s="65"/>
      <c r="K20532" s="10"/>
      <c r="L20532" s="21">
        <v>421.70862068965516</v>
      </c>
      <c r="M20532" s="68"/>
      <c r="N20532" s="4"/>
    </row>
    <row r="20533" spans="2:14">
      <c r="B20533" s="59" t="s">
        <v>34765</v>
      </c>
      <c r="C20533" s="7" t="s">
        <v>34766</v>
      </c>
      <c r="I20533" s="64"/>
      <c r="J20533" s="65"/>
      <c r="K20533" s="10"/>
      <c r="L20533" s="21">
        <v>481.08275862068967</v>
      </c>
      <c r="M20533" s="68"/>
      <c r="N20533" s="4"/>
    </row>
    <row r="20534" spans="2:14">
      <c r="B20534" s="59" t="s">
        <v>34767</v>
      </c>
      <c r="C20534" s="7" t="s">
        <v>34768</v>
      </c>
      <c r="I20534" s="64"/>
      <c r="J20534" s="65"/>
      <c r="K20534" s="10"/>
      <c r="L20534" s="21">
        <v>540.96436781609202</v>
      </c>
      <c r="M20534" s="68"/>
      <c r="N20534" s="4"/>
    </row>
    <row r="20535" spans="2:14">
      <c r="B20535" s="59" t="s">
        <v>34769</v>
      </c>
      <c r="C20535" s="7" t="s">
        <v>34770</v>
      </c>
      <c r="I20535" s="64"/>
      <c r="J20535" s="65"/>
      <c r="K20535" s="10"/>
      <c r="L20535" s="21">
        <v>599.83103448275858</v>
      </c>
      <c r="M20535" s="68"/>
      <c r="N20535" s="4"/>
    </row>
    <row r="20536" spans="2:14">
      <c r="B20536" s="59" t="s">
        <v>34771</v>
      </c>
      <c r="C20536" s="7" t="s">
        <v>34772</v>
      </c>
      <c r="I20536" s="64"/>
      <c r="J20536" s="65"/>
      <c r="K20536" s="10"/>
      <c r="L20536" s="21">
        <v>659.71264367816093</v>
      </c>
      <c r="M20536" s="68"/>
      <c r="N20536" s="4"/>
    </row>
    <row r="20537" spans="2:14">
      <c r="B20537" s="59" t="s">
        <v>34773</v>
      </c>
      <c r="C20537" s="7" t="s">
        <v>34774</v>
      </c>
      <c r="I20537" s="64"/>
      <c r="J20537" s="65"/>
      <c r="K20537" s="10"/>
      <c r="L20537" s="21">
        <v>718.5793103448276</v>
      </c>
      <c r="M20537" s="68"/>
      <c r="N20537" s="4"/>
    </row>
    <row r="20538" spans="2:14">
      <c r="B20538" s="59" t="s">
        <v>34775</v>
      </c>
      <c r="C20538" s="7" t="s">
        <v>34776</v>
      </c>
      <c r="I20538" s="64"/>
      <c r="J20538" s="65"/>
      <c r="K20538" s="10"/>
      <c r="L20538" s="21">
        <v>837.32758620689663</v>
      </c>
      <c r="M20538" s="68"/>
      <c r="N20538" s="4"/>
    </row>
    <row r="20539" spans="2:14">
      <c r="B20539" s="59" t="s">
        <v>34777</v>
      </c>
      <c r="C20539" s="7" t="s">
        <v>34778</v>
      </c>
      <c r="I20539" s="64"/>
      <c r="J20539" s="65"/>
      <c r="K20539" s="10"/>
      <c r="L20539" s="21">
        <v>923.59770114942523</v>
      </c>
      <c r="M20539" s="68"/>
      <c r="N20539" s="4"/>
    </row>
    <row r="20540" spans="2:14">
      <c r="B20540" s="59" t="s">
        <v>34779</v>
      </c>
      <c r="C20540" s="7" t="s">
        <v>34780</v>
      </c>
      <c r="I20540" s="64"/>
      <c r="J20540" s="65"/>
      <c r="K20540" s="10"/>
      <c r="L20540" s="21">
        <v>1846.1804597701148</v>
      </c>
      <c r="M20540" s="68"/>
      <c r="N20540" s="4"/>
    </row>
    <row r="20541" spans="2:14">
      <c r="B20541" s="59" t="s">
        <v>34781</v>
      </c>
      <c r="C20541" s="7" t="s">
        <v>34782</v>
      </c>
      <c r="I20541" s="64"/>
      <c r="J20541" s="65"/>
      <c r="K20541" s="10"/>
      <c r="L20541" s="21">
        <v>2536.8488505747127</v>
      </c>
      <c r="M20541" s="68"/>
      <c r="N20541" s="4"/>
    </row>
    <row r="20542" spans="2:14">
      <c r="B20542" s="59" t="s">
        <v>34783</v>
      </c>
      <c r="C20542" s="7" t="s">
        <v>34784</v>
      </c>
      <c r="I20542" s="64"/>
      <c r="J20542" s="65"/>
      <c r="K20542" s="10"/>
      <c r="L20542" s="21">
        <v>2740.344827586207</v>
      </c>
      <c r="M20542" s="68"/>
      <c r="N20542" s="4"/>
    </row>
    <row r="20543" spans="2:14">
      <c r="B20543" s="59" t="s">
        <v>34785</v>
      </c>
      <c r="C20543" s="7" t="s">
        <v>34786</v>
      </c>
      <c r="I20543" s="64"/>
      <c r="J20543" s="65"/>
      <c r="K20543" s="10"/>
      <c r="L20543" s="21">
        <v>377.05114942528735</v>
      </c>
      <c r="M20543" s="68"/>
      <c r="N20543" s="4"/>
    </row>
    <row r="20544" spans="2:14">
      <c r="B20544" s="59" t="s">
        <v>34787</v>
      </c>
      <c r="C20544" s="7" t="s">
        <v>34788</v>
      </c>
      <c r="I20544" s="64"/>
      <c r="J20544" s="65"/>
      <c r="K20544" s="10"/>
      <c r="L20544" s="21">
        <v>643.98103448275867</v>
      </c>
      <c r="M20544" s="68"/>
      <c r="N20544" s="4"/>
    </row>
    <row r="20545" spans="2:14">
      <c r="B20545" s="59" t="s">
        <v>34789</v>
      </c>
      <c r="C20545" s="7" t="s">
        <v>34790</v>
      </c>
      <c r="I20545" s="64"/>
      <c r="J20545" s="65"/>
      <c r="K20545" s="10"/>
      <c r="L20545" s="21">
        <v>300.93045977011496</v>
      </c>
      <c r="M20545" s="68"/>
      <c r="N20545" s="4"/>
    </row>
    <row r="20546" spans="2:14">
      <c r="B20546" s="59" t="s">
        <v>34791</v>
      </c>
      <c r="C20546" s="7" t="s">
        <v>34792</v>
      </c>
      <c r="I20546" s="64"/>
      <c r="J20546" s="65"/>
      <c r="K20546" s="10"/>
      <c r="L20546" s="21">
        <v>516.09827586206893</v>
      </c>
      <c r="M20546" s="68"/>
      <c r="N20546" s="4"/>
    </row>
    <row r="20547" spans="2:14">
      <c r="B20547" s="59" t="s">
        <v>34793</v>
      </c>
      <c r="C20547" s="7" t="s">
        <v>34794</v>
      </c>
      <c r="I20547" s="64"/>
      <c r="J20547" s="65"/>
      <c r="K20547" s="10"/>
      <c r="L20547" s="21">
        <v>355.22988505747128</v>
      </c>
      <c r="M20547" s="68"/>
      <c r="N20547" s="4"/>
    </row>
    <row r="20548" spans="2:14">
      <c r="B20548" s="59" t="s">
        <v>34795</v>
      </c>
      <c r="C20548" s="7" t="s">
        <v>34794</v>
      </c>
      <c r="I20548" s="64"/>
      <c r="J20548" s="65"/>
      <c r="K20548" s="10"/>
      <c r="L20548" s="21">
        <v>369.94655172413792</v>
      </c>
      <c r="M20548" s="68"/>
      <c r="N20548" s="4"/>
    </row>
    <row r="20549" spans="2:14">
      <c r="B20549" s="59" t="s">
        <v>34796</v>
      </c>
      <c r="C20549" s="7" t="s">
        <v>34797</v>
      </c>
      <c r="I20549" s="64"/>
      <c r="J20549" s="65"/>
      <c r="K20549" s="10"/>
      <c r="L20549" s="21">
        <v>424.24597701149423</v>
      </c>
      <c r="M20549" s="68"/>
      <c r="N20549" s="4"/>
    </row>
    <row r="20550" spans="2:14">
      <c r="B20550" s="59" t="s">
        <v>38561</v>
      </c>
      <c r="C20550" s="7" t="s">
        <v>34797</v>
      </c>
      <c r="I20550" s="64"/>
      <c r="J20550" s="65"/>
      <c r="K20550" s="10"/>
      <c r="L20550" s="21">
        <v>365.37931034482756</v>
      </c>
      <c r="M20550" s="68"/>
      <c r="N20550" s="4"/>
    </row>
    <row r="20551" spans="2:14">
      <c r="B20551" s="59" t="s">
        <v>34798</v>
      </c>
      <c r="C20551" s="7" t="s">
        <v>34799</v>
      </c>
      <c r="I20551" s="64"/>
      <c r="J20551" s="65"/>
      <c r="K20551" s="10"/>
      <c r="L20551" s="21">
        <v>510.51609195402301</v>
      </c>
      <c r="M20551" s="68"/>
      <c r="N20551" s="4"/>
    </row>
    <row r="20552" spans="2:14">
      <c r="B20552" s="59" t="s">
        <v>34800</v>
      </c>
      <c r="C20552" s="7" t="s">
        <v>34801</v>
      </c>
      <c r="I20552" s="64"/>
      <c r="J20552" s="65"/>
      <c r="K20552" s="10"/>
      <c r="L20552" s="21">
        <v>1385.9040229885056</v>
      </c>
      <c r="M20552" s="68"/>
      <c r="N20552" s="4"/>
    </row>
    <row r="20553" spans="2:14">
      <c r="B20553" s="59" t="s">
        <v>34802</v>
      </c>
      <c r="C20553" s="7" t="s">
        <v>34803</v>
      </c>
      <c r="I20553" s="64"/>
      <c r="J20553" s="65"/>
      <c r="K20553" s="10"/>
      <c r="L20553" s="21">
        <v>965.21034482758625</v>
      </c>
      <c r="M20553" s="68"/>
      <c r="N20553" s="4"/>
    </row>
    <row r="20554" spans="2:14">
      <c r="B20554" s="59" t="s">
        <v>34804</v>
      </c>
      <c r="C20554" s="7" t="s">
        <v>34805</v>
      </c>
      <c r="I20554" s="64"/>
      <c r="J20554" s="65"/>
      <c r="K20554" s="10"/>
      <c r="L20554" s="21">
        <v>564.30804597701149</v>
      </c>
      <c r="M20554" s="68"/>
      <c r="N20554" s="4"/>
    </row>
    <row r="20555" spans="2:14">
      <c r="B20555" s="59" t="s">
        <v>34806</v>
      </c>
      <c r="C20555" s="7" t="s">
        <v>34807</v>
      </c>
      <c r="I20555" s="64"/>
      <c r="J20555" s="65"/>
      <c r="K20555" s="10"/>
      <c r="L20555" s="21">
        <v>1048.435632183908</v>
      </c>
      <c r="M20555" s="68"/>
      <c r="N20555" s="4"/>
    </row>
    <row r="20556" spans="2:14">
      <c r="B20556" s="59" t="s">
        <v>34808</v>
      </c>
      <c r="C20556" s="7" t="s">
        <v>34809</v>
      </c>
      <c r="I20556" s="64"/>
      <c r="J20556" s="65"/>
      <c r="K20556" s="10"/>
      <c r="L20556" s="21">
        <v>574.96494252873561</v>
      </c>
      <c r="M20556" s="68"/>
      <c r="N20556" s="4"/>
    </row>
    <row r="20557" spans="2:14">
      <c r="B20557" s="59" t="s">
        <v>34810</v>
      </c>
      <c r="C20557" s="7" t="s">
        <v>34809</v>
      </c>
      <c r="I20557" s="64"/>
      <c r="J20557" s="65"/>
      <c r="K20557" s="10"/>
      <c r="L20557" s="21">
        <v>593.23390804597705</v>
      </c>
      <c r="M20557" s="68"/>
      <c r="N20557" s="4"/>
    </row>
    <row r="20558" spans="2:14">
      <c r="B20558" s="59" t="s">
        <v>34811</v>
      </c>
      <c r="C20558" s="7" t="s">
        <v>34812</v>
      </c>
      <c r="I20558" s="64"/>
      <c r="J20558" s="65"/>
      <c r="K20558" s="10"/>
      <c r="L20558" s="21">
        <v>1118.9741379310346</v>
      </c>
      <c r="M20558" s="68"/>
      <c r="N20558" s="4"/>
    </row>
    <row r="20559" spans="2:14">
      <c r="B20559" s="59" t="s">
        <v>34813</v>
      </c>
      <c r="C20559" s="7" t="s">
        <v>34814</v>
      </c>
      <c r="I20559" s="64"/>
      <c r="J20559" s="65"/>
      <c r="K20559" s="10"/>
      <c r="L20559" s="21">
        <v>609.47298850574714</v>
      </c>
      <c r="M20559" s="68"/>
      <c r="N20559" s="4"/>
    </row>
    <row r="20560" spans="2:14">
      <c r="B20560" s="59" t="s">
        <v>34815</v>
      </c>
      <c r="C20560" s="7" t="s">
        <v>34814</v>
      </c>
      <c r="I20560" s="64"/>
      <c r="J20560" s="65"/>
      <c r="K20560" s="10"/>
      <c r="L20560" s="21">
        <v>635.35402298850579</v>
      </c>
      <c r="M20560" s="68"/>
      <c r="N20560" s="4"/>
    </row>
    <row r="20561" spans="2:14">
      <c r="B20561" s="59" t="s">
        <v>34816</v>
      </c>
      <c r="C20561" s="7" t="s">
        <v>34817</v>
      </c>
      <c r="I20561" s="64"/>
      <c r="J20561" s="65"/>
      <c r="K20561" s="10"/>
      <c r="L20561" s="21">
        <v>455.20172413793108</v>
      </c>
      <c r="M20561" s="68"/>
      <c r="N20561" s="4"/>
    </row>
    <row r="20562" spans="2:14">
      <c r="B20562" s="59" t="s">
        <v>34818</v>
      </c>
      <c r="C20562" s="7" t="s">
        <v>34819</v>
      </c>
      <c r="I20562" s="64"/>
      <c r="J20562" s="65"/>
      <c r="K20562" s="10"/>
      <c r="L20562" s="21">
        <v>872.34310344827588</v>
      </c>
      <c r="M20562" s="68"/>
      <c r="N20562" s="4"/>
    </row>
    <row r="20563" spans="2:14">
      <c r="B20563" s="59" t="s">
        <v>34820</v>
      </c>
      <c r="C20563" s="7" t="s">
        <v>34821</v>
      </c>
      <c r="I20563" s="64"/>
      <c r="J20563" s="65"/>
      <c r="K20563" s="10"/>
      <c r="L20563" s="21">
        <v>574.96494252873561</v>
      </c>
      <c r="M20563" s="68"/>
      <c r="N20563" s="4"/>
    </row>
    <row r="20564" spans="2:14">
      <c r="B20564" s="59" t="s">
        <v>34822</v>
      </c>
      <c r="C20564" s="7" t="s">
        <v>34823</v>
      </c>
      <c r="I20564" s="64"/>
      <c r="J20564" s="65"/>
      <c r="K20564" s="10"/>
      <c r="L20564" s="21">
        <v>354.21494252873566</v>
      </c>
      <c r="M20564" s="68"/>
      <c r="N20564" s="4"/>
    </row>
    <row r="20565" spans="2:14">
      <c r="B20565" s="59" t="s">
        <v>34824</v>
      </c>
      <c r="C20565" s="7" t="s">
        <v>34825</v>
      </c>
      <c r="I20565" s="64"/>
      <c r="J20565" s="65"/>
      <c r="K20565" s="10"/>
      <c r="L20565" s="21">
        <v>641.95114942528744</v>
      </c>
      <c r="M20565" s="68"/>
      <c r="N20565" s="4"/>
    </row>
    <row r="20566" spans="2:14">
      <c r="B20566" s="59" t="s">
        <v>34826</v>
      </c>
      <c r="C20566" s="7" t="s">
        <v>34827</v>
      </c>
      <c r="I20566" s="64"/>
      <c r="J20566" s="65"/>
      <c r="K20566" s="10"/>
      <c r="L20566" s="21">
        <v>384.66321839080456</v>
      </c>
      <c r="M20566" s="68"/>
      <c r="N20566" s="4"/>
    </row>
    <row r="20567" spans="2:14">
      <c r="B20567" s="59" t="s">
        <v>34828</v>
      </c>
      <c r="C20567" s="7" t="s">
        <v>34827</v>
      </c>
      <c r="I20567" s="64"/>
      <c r="J20567" s="65"/>
      <c r="K20567" s="10"/>
      <c r="L20567" s="21">
        <v>390.75287356321837</v>
      </c>
      <c r="M20567" s="68"/>
      <c r="N20567" s="4"/>
    </row>
    <row r="20568" spans="2:14">
      <c r="B20568" s="59" t="s">
        <v>34829</v>
      </c>
      <c r="C20568" s="7" t="s">
        <v>34830</v>
      </c>
      <c r="I20568" s="64"/>
      <c r="J20568" s="65"/>
      <c r="K20568" s="10"/>
      <c r="L20568" s="21">
        <v>740.90804597701151</v>
      </c>
      <c r="M20568" s="68"/>
      <c r="N20568" s="4"/>
    </row>
    <row r="20569" spans="2:14">
      <c r="B20569" s="59" t="s">
        <v>34831</v>
      </c>
      <c r="C20569" s="7" t="s">
        <v>34832</v>
      </c>
      <c r="I20569" s="64"/>
      <c r="J20569" s="65"/>
      <c r="K20569" s="10"/>
      <c r="L20569" s="21">
        <v>433.88793103448279</v>
      </c>
      <c r="M20569" s="68"/>
      <c r="N20569" s="4"/>
    </row>
    <row r="20570" spans="2:14">
      <c r="B20570" s="59" t="s">
        <v>34833</v>
      </c>
      <c r="C20570" s="7" t="s">
        <v>34832</v>
      </c>
      <c r="I20570" s="64"/>
      <c r="J20570" s="65"/>
      <c r="K20570" s="10"/>
      <c r="L20570" s="21">
        <v>434.90287356321841</v>
      </c>
      <c r="M20570" s="68"/>
      <c r="N20570" s="4"/>
    </row>
    <row r="20571" spans="2:14">
      <c r="B20571" s="59" t="s">
        <v>34834</v>
      </c>
      <c r="C20571" s="7" t="s">
        <v>34835</v>
      </c>
      <c r="I20571" s="64"/>
      <c r="J20571" s="65"/>
      <c r="K20571" s="10"/>
      <c r="L20571" s="21">
        <v>889.08965517241381</v>
      </c>
      <c r="M20571" s="68"/>
      <c r="N20571" s="4"/>
    </row>
    <row r="20572" spans="2:14">
      <c r="B20572" s="59" t="s">
        <v>34836</v>
      </c>
      <c r="C20572" s="7" t="s">
        <v>34837</v>
      </c>
      <c r="I20572" s="64"/>
      <c r="J20572" s="65"/>
      <c r="K20572" s="10"/>
      <c r="L20572" s="21">
        <v>615.56264367816084</v>
      </c>
      <c r="M20572" s="68"/>
      <c r="N20572" s="4"/>
    </row>
    <row r="20573" spans="2:14">
      <c r="B20573" s="59" t="s">
        <v>34838</v>
      </c>
      <c r="C20573" s="7" t="s">
        <v>34839</v>
      </c>
      <c r="I20573" s="64"/>
      <c r="J20573" s="65"/>
      <c r="K20573" s="10"/>
      <c r="L20573" s="21">
        <v>363.85689655172416</v>
      </c>
      <c r="M20573" s="68"/>
      <c r="N20573" s="4"/>
    </row>
    <row r="20574" spans="2:14">
      <c r="B20574" s="59" t="s">
        <v>34840</v>
      </c>
      <c r="C20574" s="7" t="s">
        <v>34841</v>
      </c>
      <c r="I20574" s="64"/>
      <c r="J20574" s="65"/>
      <c r="K20574" s="10"/>
      <c r="L20574" s="21">
        <v>684.57873563218391</v>
      </c>
      <c r="M20574" s="68"/>
      <c r="N20574" s="4"/>
    </row>
    <row r="20575" spans="2:14">
      <c r="B20575" s="59" t="s">
        <v>34842</v>
      </c>
      <c r="C20575" s="7" t="s">
        <v>34843</v>
      </c>
      <c r="I20575" s="64"/>
      <c r="J20575" s="65"/>
      <c r="K20575" s="10"/>
      <c r="L20575" s="21">
        <v>396.84252873563219</v>
      </c>
      <c r="M20575" s="68"/>
      <c r="N20575" s="4"/>
    </row>
    <row r="20576" spans="2:14">
      <c r="B20576" s="59" t="s">
        <v>34844</v>
      </c>
      <c r="C20576" s="7" t="s">
        <v>34843</v>
      </c>
      <c r="I20576" s="64"/>
      <c r="J20576" s="65"/>
      <c r="K20576" s="10"/>
      <c r="L20576" s="21">
        <v>401.91724137931033</v>
      </c>
      <c r="M20576" s="68"/>
      <c r="N20576" s="4"/>
    </row>
    <row r="20577" spans="2:14">
      <c r="B20577" s="59" t="s">
        <v>34845</v>
      </c>
      <c r="C20577" s="7" t="s">
        <v>34846</v>
      </c>
      <c r="I20577" s="64"/>
      <c r="J20577" s="65"/>
      <c r="K20577" s="10"/>
      <c r="L20577" s="21">
        <v>758.66954022988511</v>
      </c>
      <c r="M20577" s="68"/>
      <c r="N20577" s="4"/>
    </row>
    <row r="20578" spans="2:14">
      <c r="B20578" s="59" t="s">
        <v>34847</v>
      </c>
      <c r="C20578" s="7" t="s">
        <v>34848</v>
      </c>
      <c r="I20578" s="64"/>
      <c r="J20578" s="65"/>
      <c r="K20578" s="10"/>
      <c r="L20578" s="21">
        <v>443.02241379310345</v>
      </c>
      <c r="M20578" s="68"/>
      <c r="N20578" s="4"/>
    </row>
    <row r="20579" spans="2:14">
      <c r="B20579" s="59" t="s">
        <v>34849</v>
      </c>
      <c r="C20579" s="7" t="s">
        <v>34848</v>
      </c>
      <c r="I20579" s="64"/>
      <c r="J20579" s="65"/>
      <c r="K20579" s="10"/>
      <c r="L20579" s="21">
        <v>448.60459770114943</v>
      </c>
      <c r="M20579" s="68"/>
      <c r="N20579" s="4"/>
    </row>
    <row r="20580" spans="2:14">
      <c r="B20580" s="59" t="s">
        <v>34850</v>
      </c>
      <c r="C20580" s="7" t="s">
        <v>34851</v>
      </c>
      <c r="I20580" s="64"/>
      <c r="J20580" s="65"/>
      <c r="K20580" s="10"/>
      <c r="L20580" s="21">
        <v>1061.1224137931035</v>
      </c>
      <c r="M20580" s="68"/>
      <c r="N20580" s="4"/>
    </row>
    <row r="20581" spans="2:14">
      <c r="B20581" s="59" t="s">
        <v>34852</v>
      </c>
      <c r="C20581" s="7" t="s">
        <v>34853</v>
      </c>
      <c r="I20581" s="64"/>
      <c r="J20581" s="65"/>
      <c r="K20581" s="10"/>
      <c r="L20581" s="21">
        <v>926.1350574712643</v>
      </c>
      <c r="M20581" s="68"/>
      <c r="N20581" s="4"/>
    </row>
    <row r="20582" spans="2:14">
      <c r="B20582" s="59" t="s">
        <v>34854</v>
      </c>
      <c r="C20582" s="7" t="s">
        <v>34855</v>
      </c>
      <c r="I20582" s="64"/>
      <c r="J20582" s="65"/>
      <c r="K20582" s="10"/>
      <c r="L20582" s="21">
        <v>621.65229885057465</v>
      </c>
      <c r="M20582" s="68"/>
      <c r="N20582" s="4"/>
    </row>
    <row r="20583" spans="2:14">
      <c r="B20583" s="59" t="s">
        <v>34856</v>
      </c>
      <c r="C20583" s="7" t="s">
        <v>34857</v>
      </c>
      <c r="I20583" s="64"/>
      <c r="J20583" s="65"/>
      <c r="K20583" s="10"/>
      <c r="L20583" s="21">
        <v>374.00632183908044</v>
      </c>
      <c r="M20583" s="68"/>
      <c r="N20583" s="4"/>
    </row>
    <row r="20584" spans="2:14">
      <c r="B20584" s="59" t="s">
        <v>34858</v>
      </c>
      <c r="C20584" s="7" t="s">
        <v>34859</v>
      </c>
      <c r="I20584" s="64"/>
      <c r="J20584" s="65"/>
      <c r="K20584" s="10"/>
      <c r="L20584" s="21">
        <v>456.72413793103453</v>
      </c>
      <c r="M20584" s="68"/>
      <c r="N20584" s="4"/>
    </row>
    <row r="20585" spans="2:14">
      <c r="B20585" s="59" t="s">
        <v>34860</v>
      </c>
      <c r="C20585" s="7" t="s">
        <v>34861</v>
      </c>
      <c r="I20585" s="64"/>
      <c r="J20585" s="65"/>
      <c r="K20585" s="10"/>
      <c r="L20585" s="21">
        <v>699.80287356321833</v>
      </c>
      <c r="M20585" s="68"/>
      <c r="N20585" s="4"/>
    </row>
    <row r="20586" spans="2:14">
      <c r="B20586" s="59" t="s">
        <v>34862</v>
      </c>
      <c r="C20586" s="7" t="s">
        <v>34863</v>
      </c>
      <c r="I20586" s="64"/>
      <c r="J20586" s="65"/>
      <c r="K20586" s="10"/>
      <c r="L20586" s="21">
        <v>411.05172413793105</v>
      </c>
      <c r="M20586" s="68"/>
      <c r="N20586" s="4"/>
    </row>
    <row r="20587" spans="2:14">
      <c r="B20587" s="59" t="s">
        <v>34864</v>
      </c>
      <c r="C20587" s="7" t="s">
        <v>34863</v>
      </c>
      <c r="I20587" s="64"/>
      <c r="J20587" s="65"/>
      <c r="K20587" s="10"/>
      <c r="L20587" s="21">
        <v>416.63390804597702</v>
      </c>
      <c r="M20587" s="68"/>
      <c r="N20587" s="4"/>
    </row>
    <row r="20588" spans="2:14">
      <c r="B20588" s="59" t="s">
        <v>34865</v>
      </c>
      <c r="C20588" s="7" t="s">
        <v>34866</v>
      </c>
      <c r="I20588" s="64"/>
      <c r="J20588" s="65"/>
      <c r="K20588" s="10"/>
      <c r="L20588" s="21">
        <v>790.64022988505747</v>
      </c>
      <c r="M20588" s="68"/>
      <c r="N20588" s="4"/>
    </row>
    <row r="20589" spans="2:14">
      <c r="B20589" s="59" t="s">
        <v>34867</v>
      </c>
      <c r="C20589" s="7" t="s">
        <v>34859</v>
      </c>
      <c r="I20589" s="64"/>
      <c r="J20589" s="65"/>
      <c r="K20589" s="10"/>
      <c r="L20589" s="21">
        <v>463.82873563218391</v>
      </c>
      <c r="M20589" s="68"/>
      <c r="N20589" s="4"/>
    </row>
    <row r="20590" spans="2:14">
      <c r="B20590" s="59" t="s">
        <v>34868</v>
      </c>
      <c r="C20590" s="7" t="s">
        <v>34869</v>
      </c>
      <c r="I20590" s="64"/>
      <c r="J20590" s="65"/>
      <c r="K20590" s="10"/>
      <c r="L20590" s="21">
        <v>976.88218390804604</v>
      </c>
      <c r="M20590" s="68"/>
      <c r="N20590" s="4"/>
    </row>
    <row r="20591" spans="2:14">
      <c r="B20591" s="59" t="s">
        <v>34870</v>
      </c>
      <c r="C20591" s="7" t="s">
        <v>34871</v>
      </c>
      <c r="I20591" s="64"/>
      <c r="J20591" s="65"/>
      <c r="K20591" s="10"/>
      <c r="L20591" s="21">
        <v>1148.9149425287358</v>
      </c>
      <c r="M20591" s="68"/>
      <c r="N20591" s="4"/>
    </row>
    <row r="20592" spans="2:14">
      <c r="B20592" s="59" t="s">
        <v>34872</v>
      </c>
      <c r="C20592" s="7" t="s">
        <v>34873</v>
      </c>
      <c r="I20592" s="64"/>
      <c r="J20592" s="65"/>
      <c r="K20592" s="10"/>
      <c r="L20592" s="21">
        <v>396.84252873563219</v>
      </c>
      <c r="M20592" s="68"/>
      <c r="N20592" s="4"/>
    </row>
    <row r="20593" spans="2:14">
      <c r="B20593" s="59" t="s">
        <v>34874</v>
      </c>
      <c r="C20593" s="7" t="s">
        <v>34875</v>
      </c>
      <c r="I20593" s="64"/>
      <c r="J20593" s="65"/>
      <c r="K20593" s="10"/>
      <c r="L20593" s="21">
        <v>744.46034482758625</v>
      </c>
      <c r="M20593" s="68"/>
      <c r="N20593" s="4"/>
    </row>
    <row r="20594" spans="2:14">
      <c r="B20594" s="59" t="s">
        <v>34876</v>
      </c>
      <c r="C20594" s="7" t="s">
        <v>34877</v>
      </c>
      <c r="I20594" s="64"/>
      <c r="J20594" s="65"/>
      <c r="K20594" s="10"/>
      <c r="L20594" s="21">
        <v>435.41034482758624</v>
      </c>
      <c r="M20594" s="68"/>
      <c r="N20594" s="4"/>
    </row>
    <row r="20595" spans="2:14">
      <c r="B20595" s="59" t="s">
        <v>34878</v>
      </c>
      <c r="C20595" s="7" t="s">
        <v>34877</v>
      </c>
      <c r="I20595" s="64"/>
      <c r="J20595" s="65"/>
      <c r="K20595" s="10"/>
      <c r="L20595" s="21">
        <v>441.5</v>
      </c>
      <c r="M20595" s="68"/>
      <c r="N20595" s="4"/>
    </row>
    <row r="20596" spans="2:14">
      <c r="B20596" s="59" t="s">
        <v>34879</v>
      </c>
      <c r="C20596" s="7" t="s">
        <v>34880</v>
      </c>
      <c r="I20596" s="64"/>
      <c r="J20596" s="65"/>
      <c r="K20596" s="10"/>
      <c r="L20596" s="21">
        <v>838.3425287356323</v>
      </c>
      <c r="M20596" s="68"/>
      <c r="N20596" s="4"/>
    </row>
    <row r="20597" spans="2:14">
      <c r="B20597" s="59" t="s">
        <v>34881</v>
      </c>
      <c r="C20597" s="7" t="s">
        <v>34882</v>
      </c>
      <c r="I20597" s="64"/>
      <c r="J20597" s="65"/>
      <c r="K20597" s="10"/>
      <c r="L20597" s="21">
        <v>480.57528735632184</v>
      </c>
      <c r="M20597" s="68"/>
      <c r="N20597" s="4"/>
    </row>
    <row r="20598" spans="2:14">
      <c r="B20598" s="59" t="s">
        <v>34883</v>
      </c>
      <c r="C20598" s="7" t="s">
        <v>34882</v>
      </c>
      <c r="I20598" s="64"/>
      <c r="J20598" s="65"/>
      <c r="K20598" s="10"/>
      <c r="L20598" s="21">
        <v>484.63505747126436</v>
      </c>
      <c r="M20598" s="68"/>
      <c r="N20598" s="4"/>
    </row>
    <row r="20599" spans="2:14">
      <c r="B20599" s="59" t="s">
        <v>34884</v>
      </c>
      <c r="C20599" s="7" t="s">
        <v>34885</v>
      </c>
      <c r="I20599" s="64"/>
      <c r="J20599" s="65"/>
      <c r="K20599" s="10"/>
      <c r="L20599" s="21">
        <v>983.98678160919542</v>
      </c>
      <c r="M20599" s="68"/>
      <c r="N20599" s="4"/>
    </row>
    <row r="20600" spans="2:14">
      <c r="B20600" s="59" t="s">
        <v>34886</v>
      </c>
      <c r="C20600" s="7" t="s">
        <v>34887</v>
      </c>
      <c r="I20600" s="64"/>
      <c r="J20600" s="65"/>
      <c r="K20600" s="10"/>
      <c r="L20600" s="21">
        <v>402.93218390804594</v>
      </c>
      <c r="M20600" s="68"/>
      <c r="N20600" s="4"/>
    </row>
    <row r="20601" spans="2:14">
      <c r="B20601" s="59" t="s">
        <v>34888</v>
      </c>
      <c r="C20601" s="7" t="s">
        <v>34889</v>
      </c>
      <c r="I20601" s="64"/>
      <c r="J20601" s="65"/>
      <c r="K20601" s="10"/>
      <c r="L20601" s="21">
        <v>762.22183908045986</v>
      </c>
      <c r="M20601" s="68"/>
      <c r="N20601" s="4"/>
    </row>
    <row r="20602" spans="2:14">
      <c r="B20602" s="59" t="s">
        <v>34890</v>
      </c>
      <c r="C20602" s="7" t="s">
        <v>34891</v>
      </c>
      <c r="I20602" s="64"/>
      <c r="J20602" s="65"/>
      <c r="K20602" s="10"/>
      <c r="L20602" s="21">
        <v>437.94770114942531</v>
      </c>
      <c r="M20602" s="68"/>
      <c r="N20602" s="4"/>
    </row>
    <row r="20603" spans="2:14">
      <c r="B20603" s="59" t="s">
        <v>34892</v>
      </c>
      <c r="C20603" s="7" t="s">
        <v>34891</v>
      </c>
      <c r="I20603" s="64"/>
      <c r="J20603" s="65"/>
      <c r="K20603" s="10"/>
      <c r="L20603" s="21">
        <v>440.99252873563216</v>
      </c>
      <c r="M20603" s="68"/>
      <c r="N20603" s="4"/>
    </row>
    <row r="20604" spans="2:14">
      <c r="B20604" s="59" t="s">
        <v>34893</v>
      </c>
      <c r="C20604" s="7" t="s">
        <v>34894</v>
      </c>
      <c r="I20604" s="64"/>
      <c r="J20604" s="65"/>
      <c r="K20604" s="10"/>
      <c r="L20604" s="21">
        <v>852.55172413793105</v>
      </c>
      <c r="M20604" s="68"/>
      <c r="N20604" s="4"/>
    </row>
    <row r="20605" spans="2:14">
      <c r="B20605" s="59" t="s">
        <v>34895</v>
      </c>
      <c r="C20605" s="7" t="s">
        <v>34896</v>
      </c>
      <c r="I20605" s="64"/>
      <c r="J20605" s="65"/>
      <c r="K20605" s="10"/>
      <c r="L20605" s="21">
        <v>486.15747126436781</v>
      </c>
      <c r="M20605" s="68"/>
      <c r="N20605" s="4"/>
    </row>
    <row r="20606" spans="2:14">
      <c r="B20606" s="59" t="s">
        <v>34897</v>
      </c>
      <c r="C20606" s="7" t="s">
        <v>34896</v>
      </c>
      <c r="I20606" s="64"/>
      <c r="J20606" s="65"/>
      <c r="K20606" s="10"/>
      <c r="L20606" s="21">
        <v>486.15747126436781</v>
      </c>
      <c r="M20606" s="68"/>
      <c r="N20606" s="4"/>
    </row>
    <row r="20607" spans="2:14">
      <c r="B20607" s="59" t="s">
        <v>34898</v>
      </c>
      <c r="C20607" s="7" t="s">
        <v>34899</v>
      </c>
      <c r="I20607" s="64"/>
      <c r="J20607" s="65"/>
      <c r="K20607" s="10"/>
      <c r="L20607" s="21">
        <v>1154.4971264367816</v>
      </c>
      <c r="M20607" s="68"/>
      <c r="N20607" s="4"/>
    </row>
    <row r="20608" spans="2:14">
      <c r="B20608" s="59" t="s">
        <v>34900</v>
      </c>
      <c r="C20608" s="7" t="s">
        <v>34901</v>
      </c>
      <c r="I20608" s="64"/>
      <c r="J20608" s="65"/>
      <c r="K20608" s="10"/>
      <c r="L20608" s="21">
        <v>1360.5304597701149</v>
      </c>
      <c r="M20608" s="68"/>
      <c r="N20608" s="4"/>
    </row>
    <row r="20609" spans="2:14">
      <c r="B20609" s="59" t="s">
        <v>34902</v>
      </c>
      <c r="C20609" s="7" t="s">
        <v>34903</v>
      </c>
      <c r="I20609" s="64"/>
      <c r="J20609" s="65"/>
      <c r="K20609" s="10"/>
      <c r="L20609" s="21">
        <v>1189.5126436781609</v>
      </c>
      <c r="M20609" s="68"/>
      <c r="N20609" s="4"/>
    </row>
    <row r="20610" spans="2:14">
      <c r="B20610" s="59" t="s">
        <v>34904</v>
      </c>
      <c r="C20610" s="7" t="s">
        <v>34905</v>
      </c>
      <c r="I20610" s="64"/>
      <c r="J20610" s="65"/>
      <c r="K20610" s="10"/>
      <c r="L20610" s="21">
        <v>414.09655172413795</v>
      </c>
      <c r="M20610" s="68"/>
      <c r="N20610" s="4"/>
    </row>
    <row r="20611" spans="2:14">
      <c r="B20611" s="59" t="s">
        <v>34906</v>
      </c>
      <c r="C20611" s="7" t="s">
        <v>34907</v>
      </c>
      <c r="I20611" s="64"/>
      <c r="J20611" s="65"/>
      <c r="K20611" s="10"/>
      <c r="L20611" s="21">
        <v>452.66436781609195</v>
      </c>
      <c r="M20611" s="68"/>
      <c r="N20611" s="4"/>
    </row>
    <row r="20612" spans="2:14">
      <c r="B20612" s="59" t="s">
        <v>34908</v>
      </c>
      <c r="C20612" s="7" t="s">
        <v>34909</v>
      </c>
      <c r="I20612" s="64"/>
      <c r="J20612" s="65"/>
      <c r="K20612" s="10"/>
      <c r="L20612" s="21">
        <v>498.84425287356322</v>
      </c>
      <c r="M20612" s="68"/>
      <c r="N20612" s="4"/>
    </row>
    <row r="20613" spans="2:14">
      <c r="B20613" s="59" t="s">
        <v>34910</v>
      </c>
      <c r="C20613" s="7" t="s">
        <v>34911</v>
      </c>
      <c r="I20613" s="64"/>
      <c r="J20613" s="65"/>
      <c r="K20613" s="10"/>
      <c r="L20613" s="21">
        <v>438.96264367816087</v>
      </c>
      <c r="M20613" s="68"/>
      <c r="N20613" s="4"/>
    </row>
    <row r="20614" spans="2:14">
      <c r="B20614" s="59" t="s">
        <v>34912</v>
      </c>
      <c r="C20614" s="7" t="s">
        <v>34913</v>
      </c>
      <c r="I20614" s="64"/>
      <c r="J20614" s="65"/>
      <c r="K20614" s="10"/>
      <c r="L20614" s="21">
        <v>473.47068965517246</v>
      </c>
      <c r="M20614" s="68"/>
      <c r="N20614" s="4"/>
    </row>
    <row r="20615" spans="2:14">
      <c r="B20615" s="59" t="s">
        <v>34914</v>
      </c>
      <c r="C20615" s="7" t="s">
        <v>34915</v>
      </c>
      <c r="I20615" s="64"/>
      <c r="J20615" s="65"/>
      <c r="K20615" s="10"/>
      <c r="L20615" s="21">
        <v>516.09827586206893</v>
      </c>
      <c r="M20615" s="68"/>
      <c r="N20615" s="4"/>
    </row>
    <row r="20616" spans="2:14">
      <c r="B20616" s="59" t="s">
        <v>34916</v>
      </c>
      <c r="C20616" s="7" t="s">
        <v>34917</v>
      </c>
      <c r="I20616" s="64"/>
      <c r="J20616" s="65"/>
      <c r="K20616" s="10"/>
      <c r="L20616" s="21">
        <v>458.75402298850571</v>
      </c>
      <c r="M20616" s="68"/>
      <c r="N20616" s="4"/>
    </row>
    <row r="20617" spans="2:14">
      <c r="B20617" s="59" t="s">
        <v>34918</v>
      </c>
      <c r="C20617" s="7" t="s">
        <v>34919</v>
      </c>
      <c r="I20617" s="64"/>
      <c r="J20617" s="65"/>
      <c r="K20617" s="10"/>
      <c r="L20617" s="21">
        <v>496.81436781609193</v>
      </c>
      <c r="M20617" s="68"/>
      <c r="N20617" s="4"/>
    </row>
    <row r="20618" spans="2:14">
      <c r="B20618" s="59" t="s">
        <v>34920</v>
      </c>
      <c r="C20618" s="7" t="s">
        <v>34921</v>
      </c>
      <c r="I20618" s="64"/>
      <c r="J20618" s="65"/>
      <c r="K20618" s="10"/>
      <c r="L20618" s="21">
        <v>545.02413793103449</v>
      </c>
      <c r="M20618" s="68"/>
      <c r="N20618" s="4"/>
    </row>
    <row r="20619" spans="2:14">
      <c r="B20619" s="59" t="s">
        <v>34922</v>
      </c>
      <c r="C20619" s="7" t="s">
        <v>34923</v>
      </c>
      <c r="I20619" s="64"/>
      <c r="J20619" s="65"/>
      <c r="K20619" s="10"/>
      <c r="L20619" s="21">
        <v>485.65000000000003</v>
      </c>
      <c r="M20619" s="68"/>
      <c r="N20619" s="4"/>
    </row>
    <row r="20620" spans="2:14">
      <c r="B20620" s="59" t="s">
        <v>34924</v>
      </c>
      <c r="C20620" s="7" t="s">
        <v>34925</v>
      </c>
      <c r="I20620" s="64"/>
      <c r="J20620" s="65"/>
      <c r="K20620" s="10"/>
      <c r="L20620" s="21">
        <v>515.59080459770121</v>
      </c>
      <c r="M20620" s="68"/>
      <c r="N20620" s="4"/>
    </row>
    <row r="20621" spans="2:14">
      <c r="B20621" s="59" t="s">
        <v>34926</v>
      </c>
      <c r="C20621" s="7" t="s">
        <v>34927</v>
      </c>
      <c r="I20621" s="64"/>
      <c r="J20621" s="65"/>
      <c r="K20621" s="10"/>
      <c r="L20621" s="21">
        <v>562.78563218390798</v>
      </c>
      <c r="M20621" s="68"/>
      <c r="N20621" s="4"/>
    </row>
    <row r="20622" spans="2:14">
      <c r="B20622" s="59" t="s">
        <v>34928</v>
      </c>
      <c r="C20622" s="7" t="s">
        <v>34929</v>
      </c>
      <c r="I20622" s="64"/>
      <c r="J20622" s="65"/>
      <c r="K20622" s="10"/>
      <c r="L20622" s="21">
        <v>1205.751724137931</v>
      </c>
      <c r="M20622" s="68"/>
      <c r="N20622" s="4"/>
    </row>
    <row r="20623" spans="2:14">
      <c r="B20623" s="59" t="s">
        <v>34930</v>
      </c>
      <c r="C20623" s="7" t="s">
        <v>34931</v>
      </c>
      <c r="I20623" s="64"/>
      <c r="J20623" s="65"/>
      <c r="K20623" s="10"/>
      <c r="L20623" s="21">
        <v>866.76091954022991</v>
      </c>
      <c r="M20623" s="68"/>
      <c r="N20623" s="4"/>
    </row>
    <row r="20624" spans="2:14">
      <c r="B20624" s="59" t="s">
        <v>34932</v>
      </c>
      <c r="C20624" s="7" t="s">
        <v>34933</v>
      </c>
      <c r="I20624" s="64"/>
      <c r="J20624" s="65"/>
      <c r="K20624" s="10"/>
      <c r="L20624" s="21">
        <v>499.351724137931</v>
      </c>
      <c r="M20624" s="68"/>
      <c r="N20624" s="4"/>
    </row>
    <row r="20625" spans="2:14">
      <c r="B20625" s="59" t="s">
        <v>34934</v>
      </c>
      <c r="C20625" s="7" t="s">
        <v>34935</v>
      </c>
      <c r="I20625" s="64"/>
      <c r="J20625" s="65"/>
      <c r="K20625" s="10"/>
      <c r="L20625" s="21">
        <v>949.478735632184</v>
      </c>
      <c r="M20625" s="68"/>
      <c r="N20625" s="4"/>
    </row>
    <row r="20626" spans="2:14">
      <c r="B20626" s="59" t="s">
        <v>34936</v>
      </c>
      <c r="C20626" s="7" t="s">
        <v>34937</v>
      </c>
      <c r="I20626" s="64"/>
      <c r="J20626" s="65"/>
      <c r="K20626" s="10"/>
      <c r="L20626" s="21">
        <v>535.88965517241377</v>
      </c>
      <c r="M20626" s="68"/>
      <c r="N20626" s="4"/>
    </row>
    <row r="20627" spans="2:14">
      <c r="B20627" s="59" t="s">
        <v>34938</v>
      </c>
      <c r="C20627" s="7" t="s">
        <v>34937</v>
      </c>
      <c r="I20627" s="64"/>
      <c r="J20627" s="65"/>
      <c r="K20627" s="10"/>
      <c r="L20627" s="21">
        <v>546.03908045977016</v>
      </c>
      <c r="M20627" s="68"/>
      <c r="N20627" s="4"/>
    </row>
    <row r="20628" spans="2:14">
      <c r="B20628" s="59" t="s">
        <v>34939</v>
      </c>
      <c r="C20628" s="7" t="s">
        <v>34940</v>
      </c>
      <c r="I20628" s="64"/>
      <c r="J20628" s="65"/>
      <c r="K20628" s="10"/>
      <c r="L20628" s="21">
        <v>1051.9879310344827</v>
      </c>
      <c r="M20628" s="68"/>
      <c r="N20628" s="4"/>
    </row>
    <row r="20629" spans="2:14">
      <c r="B20629" s="59" t="s">
        <v>34941</v>
      </c>
      <c r="C20629" s="7" t="s">
        <v>34942</v>
      </c>
      <c r="I20629" s="64"/>
      <c r="J20629" s="65"/>
      <c r="K20629" s="10"/>
      <c r="L20629" s="21">
        <v>574.96494252873561</v>
      </c>
      <c r="M20629" s="68"/>
      <c r="N20629" s="4"/>
    </row>
    <row r="20630" spans="2:14">
      <c r="B20630" s="59" t="s">
        <v>34943</v>
      </c>
      <c r="C20630" s="7" t="s">
        <v>34942</v>
      </c>
      <c r="I20630" s="64"/>
      <c r="J20630" s="65"/>
      <c r="K20630" s="10"/>
      <c r="L20630" s="21">
        <v>596.27873563218395</v>
      </c>
      <c r="M20630" s="68"/>
      <c r="N20630" s="4"/>
    </row>
    <row r="20631" spans="2:14">
      <c r="B20631" s="59" t="s">
        <v>34944</v>
      </c>
      <c r="C20631" s="7" t="s">
        <v>34945</v>
      </c>
      <c r="I20631" s="64"/>
      <c r="J20631" s="65"/>
      <c r="K20631" s="10"/>
      <c r="L20631" s="21">
        <v>1252.4390804597701</v>
      </c>
      <c r="M20631" s="68"/>
      <c r="N20631" s="4"/>
    </row>
    <row r="20632" spans="2:14">
      <c r="B20632" s="59" t="s">
        <v>34946</v>
      </c>
      <c r="C20632" s="7" t="s">
        <v>34947</v>
      </c>
      <c r="I20632" s="64"/>
      <c r="J20632" s="65"/>
      <c r="K20632" s="10"/>
      <c r="L20632" s="21">
        <v>902.79137931034484</v>
      </c>
      <c r="M20632" s="68"/>
      <c r="N20632" s="4"/>
    </row>
    <row r="20633" spans="2:14">
      <c r="B20633" s="59" t="s">
        <v>34948</v>
      </c>
      <c r="C20633" s="7" t="s">
        <v>34949</v>
      </c>
      <c r="I20633" s="64"/>
      <c r="J20633" s="65"/>
      <c r="K20633" s="10"/>
      <c r="L20633" s="21">
        <v>526.75517241379305</v>
      </c>
      <c r="M20633" s="68"/>
      <c r="N20633" s="4"/>
    </row>
    <row r="20634" spans="2:14">
      <c r="B20634" s="59" t="s">
        <v>34950</v>
      </c>
      <c r="C20634" s="7" t="s">
        <v>34951</v>
      </c>
      <c r="I20634" s="64"/>
      <c r="J20634" s="65"/>
      <c r="K20634" s="10"/>
      <c r="L20634" s="21">
        <v>986.52413793103449</v>
      </c>
      <c r="M20634" s="68"/>
      <c r="N20634" s="4"/>
    </row>
    <row r="20635" spans="2:14">
      <c r="B20635" s="59" t="s">
        <v>34952</v>
      </c>
      <c r="C20635" s="7" t="s">
        <v>34953</v>
      </c>
      <c r="I20635" s="64"/>
      <c r="J20635" s="65"/>
      <c r="K20635" s="10"/>
      <c r="L20635" s="21">
        <v>548.57643678160923</v>
      </c>
      <c r="M20635" s="68"/>
      <c r="N20635" s="4"/>
    </row>
    <row r="20636" spans="2:14">
      <c r="B20636" s="59" t="s">
        <v>34954</v>
      </c>
      <c r="C20636" s="7" t="s">
        <v>34953</v>
      </c>
      <c r="I20636" s="64"/>
      <c r="J20636" s="65"/>
      <c r="K20636" s="10"/>
      <c r="L20636" s="21">
        <v>566.33793103448272</v>
      </c>
      <c r="M20636" s="68"/>
      <c r="N20636" s="4"/>
    </row>
    <row r="20637" spans="2:14">
      <c r="B20637" s="59" t="s">
        <v>34955</v>
      </c>
      <c r="C20637" s="7" t="s">
        <v>34956</v>
      </c>
      <c r="I20637" s="64"/>
      <c r="J20637" s="65"/>
      <c r="K20637" s="10"/>
      <c r="L20637" s="21">
        <v>1068.2270114942528</v>
      </c>
      <c r="M20637" s="68"/>
      <c r="N20637" s="4"/>
    </row>
    <row r="20638" spans="2:14">
      <c r="B20638" s="59" t="s">
        <v>34957</v>
      </c>
      <c r="C20638" s="7" t="s">
        <v>34958</v>
      </c>
      <c r="I20638" s="64"/>
      <c r="J20638" s="65"/>
      <c r="K20638" s="10"/>
      <c r="L20638" s="21">
        <v>593.23390804597705</v>
      </c>
      <c r="M20638" s="68"/>
      <c r="N20638" s="4"/>
    </row>
    <row r="20639" spans="2:14">
      <c r="B20639" s="59" t="s">
        <v>34959</v>
      </c>
      <c r="C20639" s="7" t="s">
        <v>34958</v>
      </c>
      <c r="I20639" s="64"/>
      <c r="J20639" s="65"/>
      <c r="K20639" s="10"/>
      <c r="L20639" s="21">
        <v>608.45804597701158</v>
      </c>
      <c r="M20639" s="68"/>
      <c r="N20639" s="4"/>
    </row>
    <row r="20640" spans="2:14">
      <c r="B20640" s="59" t="s">
        <v>34960</v>
      </c>
      <c r="C20640" s="7" t="s">
        <v>34961</v>
      </c>
      <c r="I20640" s="64"/>
      <c r="J20640" s="65"/>
      <c r="K20640" s="10"/>
      <c r="L20640" s="21">
        <v>120.27068965517242</v>
      </c>
      <c r="M20640" s="68"/>
      <c r="N20640" s="4"/>
    </row>
    <row r="20641" spans="2:14">
      <c r="B20641" s="59" t="s">
        <v>34962</v>
      </c>
      <c r="C20641" s="7" t="s">
        <v>34963</v>
      </c>
      <c r="I20641" s="64"/>
      <c r="J20641" s="65"/>
      <c r="K20641" s="10"/>
      <c r="L20641" s="21">
        <v>609.47298850574714</v>
      </c>
      <c r="M20641" s="68"/>
      <c r="N20641" s="4"/>
    </row>
    <row r="20642" spans="2:14">
      <c r="B20642" s="59" t="s">
        <v>34964</v>
      </c>
      <c r="C20642" s="7" t="s">
        <v>34965</v>
      </c>
      <c r="I20642" s="64"/>
      <c r="J20642" s="65"/>
      <c r="K20642" s="10"/>
      <c r="L20642" s="21">
        <v>275.55689655172415</v>
      </c>
      <c r="M20642" s="68"/>
      <c r="N20642" s="4"/>
    </row>
    <row r="20643" spans="2:14">
      <c r="B20643" s="59" t="s">
        <v>34966</v>
      </c>
      <c r="C20643" s="7" t="s">
        <v>34967</v>
      </c>
      <c r="I20643" s="64"/>
      <c r="J20643" s="65"/>
      <c r="K20643" s="10"/>
      <c r="L20643" s="21">
        <v>1017.9873563218391</v>
      </c>
      <c r="M20643" s="68"/>
      <c r="N20643" s="4"/>
    </row>
    <row r="20644" spans="2:14">
      <c r="B20644" s="59" t="s">
        <v>34968</v>
      </c>
      <c r="C20644" s="7" t="s">
        <v>34969</v>
      </c>
      <c r="I20644" s="64"/>
      <c r="J20644" s="65"/>
      <c r="K20644" s="10"/>
      <c r="L20644" s="21">
        <v>1029.1517241379311</v>
      </c>
      <c r="M20644" s="68"/>
      <c r="N20644" s="4"/>
    </row>
    <row r="20645" spans="2:14">
      <c r="B20645" s="59" t="s">
        <v>34970</v>
      </c>
      <c r="C20645" s="7" t="s">
        <v>34971</v>
      </c>
      <c r="I20645" s="64"/>
      <c r="J20645" s="65"/>
      <c r="K20645" s="10"/>
      <c r="L20645" s="21">
        <v>4412.9701149425291</v>
      </c>
      <c r="M20645" s="68"/>
      <c r="N20645" s="4"/>
    </row>
    <row r="20646" spans="2:14">
      <c r="B20646" s="59" t="s">
        <v>34972</v>
      </c>
      <c r="C20646" s="7" t="s">
        <v>34973</v>
      </c>
      <c r="I20646" s="64"/>
      <c r="J20646" s="65"/>
      <c r="K20646" s="10"/>
      <c r="L20646" s="21">
        <v>843.92471264367816</v>
      </c>
      <c r="M20646" s="68"/>
      <c r="N20646" s="4"/>
    </row>
    <row r="20647" spans="2:14">
      <c r="B20647" s="59" t="s">
        <v>34974</v>
      </c>
      <c r="C20647" s="7" t="s">
        <v>34975</v>
      </c>
      <c r="I20647" s="64"/>
      <c r="J20647" s="65"/>
      <c r="K20647" s="10"/>
      <c r="L20647" s="21">
        <v>943.89655172413802</v>
      </c>
      <c r="M20647" s="68"/>
      <c r="N20647" s="4"/>
    </row>
    <row r="20648" spans="2:14">
      <c r="B20648" s="59" t="s">
        <v>34976</v>
      </c>
      <c r="C20648" s="7" t="s">
        <v>34977</v>
      </c>
      <c r="I20648" s="64"/>
      <c r="J20648" s="65"/>
      <c r="K20648" s="10"/>
      <c r="L20648" s="21">
        <v>902.79137931034484</v>
      </c>
      <c r="M20648" s="68"/>
      <c r="N20648" s="4"/>
    </row>
    <row r="20649" spans="2:14">
      <c r="B20649" s="59" t="s">
        <v>34978</v>
      </c>
      <c r="C20649" s="7" t="s">
        <v>34979</v>
      </c>
      <c r="I20649" s="64"/>
      <c r="J20649" s="65"/>
      <c r="K20649" s="10"/>
      <c r="L20649" s="21">
        <v>964.70287356321842</v>
      </c>
      <c r="M20649" s="68"/>
      <c r="N20649" s="4"/>
    </row>
    <row r="20650" spans="2:14">
      <c r="B20650" s="59" t="s">
        <v>34980</v>
      </c>
      <c r="C20650" s="7" t="s">
        <v>34981</v>
      </c>
      <c r="I20650" s="64"/>
      <c r="J20650" s="65"/>
      <c r="K20650" s="10"/>
      <c r="L20650" s="21">
        <v>226.83965517241381</v>
      </c>
      <c r="M20650" s="68"/>
      <c r="N20650" s="4"/>
    </row>
    <row r="20651" spans="2:14">
      <c r="B20651" s="59" t="s">
        <v>34982</v>
      </c>
      <c r="C20651" s="7" t="s">
        <v>34983</v>
      </c>
      <c r="I20651" s="64"/>
      <c r="J20651" s="65"/>
      <c r="K20651" s="10"/>
      <c r="L20651" s="21">
        <v>239.01896551724138</v>
      </c>
      <c r="M20651" s="68"/>
      <c r="N20651" s="4"/>
    </row>
    <row r="20652" spans="2:14">
      <c r="B20652" s="59" t="s">
        <v>34984</v>
      </c>
      <c r="C20652" s="7" t="s">
        <v>34985</v>
      </c>
      <c r="I20652" s="64"/>
      <c r="J20652" s="65"/>
      <c r="K20652" s="10"/>
      <c r="L20652" s="21">
        <v>313.61724137931031</v>
      </c>
      <c r="M20652" s="68"/>
      <c r="N20652" s="4"/>
    </row>
    <row r="20653" spans="2:14">
      <c r="B20653" s="59" t="s">
        <v>34986</v>
      </c>
      <c r="C20653" s="7" t="s">
        <v>34987</v>
      </c>
      <c r="I20653" s="64"/>
      <c r="J20653" s="65"/>
      <c r="K20653" s="10"/>
      <c r="L20653" s="21">
        <v>544.51666666666665</v>
      </c>
      <c r="M20653" s="68"/>
      <c r="N20653" s="4"/>
    </row>
    <row r="20654" spans="2:14">
      <c r="B20654" s="59" t="s">
        <v>34988</v>
      </c>
      <c r="C20654" s="7" t="s">
        <v>34989</v>
      </c>
      <c r="I20654" s="64"/>
      <c r="J20654" s="65"/>
      <c r="K20654" s="10"/>
      <c r="L20654" s="21">
        <v>369.43908045977008</v>
      </c>
      <c r="M20654" s="68"/>
      <c r="N20654" s="4"/>
    </row>
    <row r="20655" spans="2:14">
      <c r="B20655" s="59" t="s">
        <v>34990</v>
      </c>
      <c r="C20655" s="7" t="s">
        <v>34991</v>
      </c>
      <c r="I20655" s="64"/>
      <c r="J20655" s="65"/>
      <c r="K20655" s="10"/>
      <c r="L20655" s="21">
        <v>389.73793103448276</v>
      </c>
      <c r="M20655" s="68"/>
      <c r="N20655" s="4"/>
    </row>
    <row r="20656" spans="2:14">
      <c r="B20656" s="59" t="s">
        <v>34992</v>
      </c>
      <c r="C20656" s="7" t="s">
        <v>34993</v>
      </c>
      <c r="I20656" s="64"/>
      <c r="J20656" s="65"/>
      <c r="K20656" s="10"/>
      <c r="L20656" s="21">
        <v>510.51609195402301</v>
      </c>
      <c r="M20656" s="68"/>
      <c r="N20656" s="4"/>
    </row>
    <row r="20657" spans="2:14">
      <c r="B20657" s="59" t="s">
        <v>34994</v>
      </c>
      <c r="C20657" s="7" t="s">
        <v>34995</v>
      </c>
      <c r="I20657" s="64"/>
      <c r="J20657" s="65"/>
      <c r="K20657" s="10"/>
      <c r="L20657" s="21">
        <v>346.09540229885056</v>
      </c>
      <c r="M20657" s="68"/>
      <c r="N20657" s="4"/>
    </row>
    <row r="20658" spans="2:14">
      <c r="B20658" s="59" t="s">
        <v>34996</v>
      </c>
      <c r="C20658" s="7" t="s">
        <v>34997</v>
      </c>
      <c r="I20658" s="64"/>
      <c r="J20658" s="65"/>
      <c r="K20658" s="10"/>
      <c r="L20658" s="21">
        <v>363.85689655172416</v>
      </c>
      <c r="M20658" s="68"/>
      <c r="N20658" s="4"/>
    </row>
    <row r="20659" spans="2:14">
      <c r="B20659" s="59" t="s">
        <v>34998</v>
      </c>
      <c r="C20659" s="7" t="s">
        <v>34999</v>
      </c>
      <c r="I20659" s="64"/>
      <c r="J20659" s="65"/>
      <c r="K20659" s="10"/>
      <c r="L20659" s="21">
        <v>478.03793103448277</v>
      </c>
      <c r="M20659" s="68"/>
      <c r="N20659" s="4"/>
    </row>
    <row r="20660" spans="2:14">
      <c r="B20660" s="59" t="s">
        <v>35000</v>
      </c>
      <c r="C20660" s="7" t="s">
        <v>35001</v>
      </c>
      <c r="I20660" s="64"/>
      <c r="J20660" s="65"/>
      <c r="K20660" s="10"/>
      <c r="L20660" s="21">
        <v>698.28045977011493</v>
      </c>
      <c r="M20660" s="68"/>
      <c r="N20660" s="4"/>
    </row>
    <row r="20661" spans="2:14">
      <c r="B20661" s="59" t="s">
        <v>35002</v>
      </c>
      <c r="C20661" s="7" t="s">
        <v>35003</v>
      </c>
      <c r="I20661" s="64"/>
      <c r="J20661" s="65"/>
      <c r="K20661" s="10"/>
      <c r="L20661" s="21">
        <v>748.01264367816088</v>
      </c>
      <c r="M20661" s="68"/>
      <c r="N20661" s="4"/>
    </row>
    <row r="20662" spans="2:14">
      <c r="B20662" s="59" t="s">
        <v>35004</v>
      </c>
      <c r="C20662" s="7" t="s">
        <v>35005</v>
      </c>
      <c r="I20662" s="64"/>
      <c r="J20662" s="65"/>
      <c r="K20662" s="10"/>
      <c r="L20662" s="21">
        <v>801.2971264367817</v>
      </c>
      <c r="M20662" s="68"/>
      <c r="N20662" s="4"/>
    </row>
    <row r="20663" spans="2:14">
      <c r="B20663" s="59" t="s">
        <v>35006</v>
      </c>
      <c r="C20663" s="7" t="s">
        <v>35007</v>
      </c>
      <c r="I20663" s="64"/>
      <c r="J20663" s="65"/>
      <c r="K20663" s="10"/>
      <c r="L20663" s="21">
        <v>752.5798850574713</v>
      </c>
      <c r="M20663" s="68"/>
      <c r="N20663" s="4"/>
    </row>
    <row r="20664" spans="2:14">
      <c r="B20664" s="59" t="s">
        <v>35008</v>
      </c>
      <c r="C20664" s="7" t="s">
        <v>35009</v>
      </c>
      <c r="I20664" s="64"/>
      <c r="J20664" s="65"/>
      <c r="K20664" s="10"/>
      <c r="L20664" s="21">
        <v>804.3419540229886</v>
      </c>
      <c r="M20664" s="68"/>
      <c r="N20664" s="4"/>
    </row>
    <row r="20665" spans="2:14">
      <c r="B20665" s="59" t="s">
        <v>35010</v>
      </c>
      <c r="C20665" s="7" t="s">
        <v>35011</v>
      </c>
      <c r="I20665" s="64"/>
      <c r="J20665" s="65"/>
      <c r="K20665" s="10"/>
      <c r="L20665" s="21">
        <v>866.25344827586207</v>
      </c>
      <c r="M20665" s="68"/>
      <c r="N20665" s="4"/>
    </row>
    <row r="20666" spans="2:14">
      <c r="B20666" s="59" t="s">
        <v>35012</v>
      </c>
      <c r="C20666" s="7" t="s">
        <v>35013</v>
      </c>
      <c r="I20666" s="64"/>
      <c r="J20666" s="65"/>
      <c r="K20666" s="10"/>
      <c r="L20666" s="21">
        <v>780.49080459770119</v>
      </c>
      <c r="M20666" s="68"/>
      <c r="N20666" s="4"/>
    </row>
    <row r="20667" spans="2:14">
      <c r="B20667" s="59" t="s">
        <v>35014</v>
      </c>
      <c r="C20667" s="7" t="s">
        <v>35015</v>
      </c>
      <c r="I20667" s="64"/>
      <c r="J20667" s="65"/>
      <c r="K20667" s="10"/>
      <c r="L20667" s="21">
        <v>863.20862068965516</v>
      </c>
      <c r="M20667" s="68"/>
      <c r="N20667" s="4"/>
    </row>
    <row r="20668" spans="2:14">
      <c r="B20668" s="59" t="s">
        <v>35016</v>
      </c>
      <c r="C20668" s="7" t="s">
        <v>35017</v>
      </c>
      <c r="I20668" s="64"/>
      <c r="J20668" s="65"/>
      <c r="K20668" s="10"/>
      <c r="L20668" s="21">
        <v>939.83678160919544</v>
      </c>
      <c r="M20668" s="68"/>
      <c r="N20668" s="4"/>
    </row>
    <row r="20669" spans="2:14">
      <c r="B20669" s="59" t="s">
        <v>35018</v>
      </c>
      <c r="C20669" s="7" t="s">
        <v>35019</v>
      </c>
      <c r="I20669" s="64"/>
      <c r="J20669" s="65"/>
      <c r="K20669" s="10"/>
      <c r="L20669" s="21">
        <v>1031.1816091954024</v>
      </c>
      <c r="M20669" s="68"/>
      <c r="N20669" s="4"/>
    </row>
    <row r="20670" spans="2:14">
      <c r="B20670" s="59" t="s">
        <v>35020</v>
      </c>
      <c r="C20670" s="7" t="s">
        <v>35021</v>
      </c>
      <c r="I20670" s="64"/>
      <c r="J20670" s="65"/>
      <c r="K20670" s="10"/>
      <c r="L20670" s="21">
        <v>4412.9701149425291</v>
      </c>
      <c r="M20670" s="68"/>
      <c r="N20670" s="4"/>
    </row>
    <row r="20671" spans="2:14">
      <c r="B20671" s="59" t="s">
        <v>35022</v>
      </c>
      <c r="C20671" s="7" t="s">
        <v>35023</v>
      </c>
      <c r="I20671" s="64"/>
      <c r="J20671" s="65"/>
      <c r="K20671" s="10"/>
      <c r="L20671" s="21">
        <v>3349.8178160919542</v>
      </c>
      <c r="M20671" s="68"/>
      <c r="N20671" s="4"/>
    </row>
    <row r="20672" spans="2:14">
      <c r="B20672" s="59" t="s">
        <v>35024</v>
      </c>
      <c r="C20672" s="7" t="s">
        <v>35025</v>
      </c>
      <c r="I20672" s="64"/>
      <c r="J20672" s="65"/>
      <c r="K20672" s="10"/>
      <c r="L20672" s="21">
        <v>3399.042528735632</v>
      </c>
      <c r="M20672" s="68"/>
      <c r="N20672" s="4"/>
    </row>
    <row r="20673" spans="2:14">
      <c r="B20673" s="59" t="s">
        <v>35026</v>
      </c>
      <c r="C20673" s="7" t="s">
        <v>35027</v>
      </c>
      <c r="I20673" s="64"/>
      <c r="J20673" s="65"/>
      <c r="K20673" s="10"/>
      <c r="L20673" s="21">
        <v>787.08793103448272</v>
      </c>
      <c r="M20673" s="68"/>
      <c r="N20673" s="4"/>
    </row>
    <row r="20674" spans="2:14">
      <c r="B20674" s="59" t="s">
        <v>35028</v>
      </c>
      <c r="C20674" s="7" t="s">
        <v>35029</v>
      </c>
      <c r="I20674" s="64"/>
      <c r="J20674" s="65"/>
      <c r="K20674" s="10"/>
      <c r="L20674" s="21">
        <v>840.37241379310353</v>
      </c>
      <c r="M20674" s="68"/>
      <c r="N20674" s="4"/>
    </row>
    <row r="20675" spans="2:14">
      <c r="B20675" s="59" t="s">
        <v>35030</v>
      </c>
      <c r="C20675" s="7" t="s">
        <v>35031</v>
      </c>
      <c r="I20675" s="64"/>
      <c r="J20675" s="65"/>
      <c r="K20675" s="10"/>
      <c r="L20675" s="21">
        <v>843.92471264367816</v>
      </c>
      <c r="M20675" s="68"/>
      <c r="N20675" s="4"/>
    </row>
    <row r="20676" spans="2:14">
      <c r="B20676" s="59" t="s">
        <v>35032</v>
      </c>
      <c r="C20676" s="7" t="s">
        <v>35033</v>
      </c>
      <c r="I20676" s="64"/>
      <c r="J20676" s="65"/>
      <c r="K20676" s="10"/>
      <c r="L20676" s="21">
        <v>845.44712643678156</v>
      </c>
      <c r="M20676" s="68"/>
      <c r="N20676" s="4"/>
    </row>
    <row r="20677" spans="2:14">
      <c r="B20677" s="59" t="s">
        <v>35034</v>
      </c>
      <c r="C20677" s="7" t="s">
        <v>35035</v>
      </c>
      <c r="I20677" s="64"/>
      <c r="J20677" s="65"/>
      <c r="K20677" s="10"/>
      <c r="L20677" s="21">
        <v>950.49367816091956</v>
      </c>
      <c r="M20677" s="68"/>
      <c r="N20677" s="4"/>
    </row>
    <row r="20678" spans="2:14">
      <c r="B20678" s="59" t="s">
        <v>35036</v>
      </c>
      <c r="C20678" s="7" t="s">
        <v>35037</v>
      </c>
      <c r="I20678" s="64"/>
      <c r="J20678" s="65"/>
      <c r="K20678" s="10"/>
      <c r="L20678" s="21">
        <v>950.49367816091956</v>
      </c>
      <c r="M20678" s="68"/>
      <c r="N20678" s="4"/>
    </row>
    <row r="20679" spans="2:14">
      <c r="B20679" s="59" t="s">
        <v>35038</v>
      </c>
      <c r="C20679" s="7" t="s">
        <v>35039</v>
      </c>
      <c r="I20679" s="64"/>
      <c r="J20679" s="65"/>
      <c r="K20679" s="10"/>
      <c r="L20679" s="21">
        <v>948.46379310344832</v>
      </c>
      <c r="M20679" s="68"/>
      <c r="N20679" s="4"/>
    </row>
    <row r="20680" spans="2:14">
      <c r="B20680" s="59" t="s">
        <v>35040</v>
      </c>
      <c r="C20680" s="7" t="s">
        <v>35041</v>
      </c>
      <c r="I20680" s="64"/>
      <c r="J20680" s="65"/>
      <c r="K20680" s="10"/>
      <c r="L20680" s="21">
        <v>820.58103448275858</v>
      </c>
      <c r="M20680" s="68"/>
      <c r="N20680" s="4"/>
    </row>
    <row r="20681" spans="2:14">
      <c r="B20681" s="59" t="s">
        <v>35042</v>
      </c>
      <c r="C20681" s="7" t="s">
        <v>35043</v>
      </c>
      <c r="I20681" s="64"/>
      <c r="J20681" s="65"/>
      <c r="K20681" s="10"/>
      <c r="L20681" s="21">
        <v>901.26896551724144</v>
      </c>
      <c r="M20681" s="68"/>
      <c r="N20681" s="4"/>
    </row>
    <row r="20682" spans="2:14">
      <c r="B20682" s="59" t="s">
        <v>35044</v>
      </c>
      <c r="C20682" s="7" t="s">
        <v>35045</v>
      </c>
      <c r="I20682" s="64"/>
      <c r="J20682" s="65"/>
      <c r="K20682" s="10"/>
      <c r="L20682" s="21">
        <v>904.31379310344835</v>
      </c>
      <c r="M20682" s="68"/>
      <c r="N20682" s="4"/>
    </row>
    <row r="20683" spans="2:14">
      <c r="B20683" s="59" t="s">
        <v>35046</v>
      </c>
      <c r="C20683" s="7" t="s">
        <v>35047</v>
      </c>
      <c r="I20683" s="64"/>
      <c r="J20683" s="65"/>
      <c r="K20683" s="10"/>
      <c r="L20683" s="21">
        <v>917.00057471264358</v>
      </c>
      <c r="M20683" s="68"/>
      <c r="N20683" s="4"/>
    </row>
    <row r="20684" spans="2:14">
      <c r="B20684" s="59" t="s">
        <v>35048</v>
      </c>
      <c r="C20684" s="7" t="s">
        <v>35049</v>
      </c>
      <c r="I20684" s="64"/>
      <c r="J20684" s="65"/>
      <c r="K20684" s="10"/>
      <c r="L20684" s="21">
        <v>970.28505747126439</v>
      </c>
      <c r="M20684" s="68"/>
      <c r="N20684" s="4"/>
    </row>
    <row r="20685" spans="2:14">
      <c r="B20685" s="59" t="s">
        <v>35050</v>
      </c>
      <c r="C20685" s="7" t="s">
        <v>35051</v>
      </c>
      <c r="I20685" s="64"/>
      <c r="J20685" s="65"/>
      <c r="K20685" s="10"/>
      <c r="L20685" s="21">
        <v>967.24022988505749</v>
      </c>
      <c r="M20685" s="68"/>
      <c r="N20685" s="4"/>
    </row>
    <row r="20686" spans="2:14">
      <c r="B20686" s="59" t="s">
        <v>35052</v>
      </c>
      <c r="C20686" s="7" t="s">
        <v>35053</v>
      </c>
      <c r="I20686" s="64"/>
      <c r="J20686" s="65"/>
      <c r="K20686" s="10"/>
      <c r="L20686" s="21">
        <v>965.71781609195398</v>
      </c>
      <c r="M20686" s="68"/>
      <c r="N20686" s="4"/>
    </row>
    <row r="20687" spans="2:14">
      <c r="B20687" s="59" t="s">
        <v>35054</v>
      </c>
      <c r="C20687" s="7" t="s">
        <v>35055</v>
      </c>
      <c r="I20687" s="64"/>
      <c r="J20687" s="65"/>
      <c r="K20687" s="10"/>
      <c r="L20687" s="21">
        <v>111.13620689655173</v>
      </c>
      <c r="M20687" s="68"/>
      <c r="N20687" s="4"/>
    </row>
    <row r="20688" spans="2:14">
      <c r="B20688" s="59" t="s">
        <v>35056</v>
      </c>
      <c r="C20688" s="7" t="s">
        <v>35057</v>
      </c>
      <c r="I20688" s="64"/>
      <c r="J20688" s="65"/>
      <c r="K20688" s="10"/>
      <c r="L20688" s="21">
        <v>3485.820114942529</v>
      </c>
      <c r="M20688" s="68"/>
      <c r="N20688" s="4"/>
    </row>
    <row r="20689" spans="2:14">
      <c r="B20689" s="59" t="s">
        <v>35058</v>
      </c>
      <c r="C20689" s="7" t="s">
        <v>35059</v>
      </c>
      <c r="I20689" s="64"/>
      <c r="J20689" s="65"/>
      <c r="K20689" s="10"/>
      <c r="L20689" s="21">
        <v>3485.820114942529</v>
      </c>
      <c r="M20689" s="68"/>
      <c r="N20689" s="4"/>
    </row>
    <row r="20690" spans="2:14">
      <c r="B20690" s="59" t="s">
        <v>35060</v>
      </c>
      <c r="C20690" s="7" t="s">
        <v>35061</v>
      </c>
      <c r="I20690" s="64"/>
      <c r="J20690" s="65"/>
      <c r="K20690" s="10"/>
      <c r="L20690" s="21">
        <v>3594.4189655172413</v>
      </c>
      <c r="M20690" s="68"/>
      <c r="N20690" s="4"/>
    </row>
    <row r="20691" spans="2:14">
      <c r="B20691" s="59" t="s">
        <v>35062</v>
      </c>
      <c r="C20691" s="7" t="s">
        <v>35063</v>
      </c>
      <c r="I20691" s="64"/>
      <c r="J20691" s="65"/>
      <c r="K20691" s="10"/>
      <c r="L20691" s="21">
        <v>3594.4189655172413</v>
      </c>
      <c r="M20691" s="68"/>
      <c r="N20691" s="4"/>
    </row>
    <row r="20692" spans="2:14">
      <c r="B20692" s="59" t="s">
        <v>35064</v>
      </c>
      <c r="C20692" s="7" t="s">
        <v>35065</v>
      </c>
      <c r="I20692" s="64"/>
      <c r="J20692" s="65"/>
      <c r="K20692" s="10"/>
      <c r="L20692" s="21">
        <v>3684.7488505747124</v>
      </c>
      <c r="M20692" s="68"/>
      <c r="N20692" s="4"/>
    </row>
    <row r="20693" spans="2:14">
      <c r="B20693" s="59" t="s">
        <v>35066</v>
      </c>
      <c r="C20693" s="7" t="s">
        <v>35067</v>
      </c>
      <c r="I20693" s="64"/>
      <c r="J20693" s="65"/>
      <c r="K20693" s="10"/>
      <c r="L20693" s="21">
        <v>3744.1229885057473</v>
      </c>
      <c r="M20693" s="68"/>
      <c r="N20693" s="4"/>
    </row>
    <row r="20694" spans="2:14">
      <c r="B20694" s="59" t="s">
        <v>35068</v>
      </c>
      <c r="C20694" s="7" t="s">
        <v>35069</v>
      </c>
      <c r="I20694" s="64"/>
      <c r="J20694" s="65"/>
      <c r="K20694" s="10"/>
      <c r="L20694" s="21">
        <v>1082.4362068965518</v>
      </c>
      <c r="M20694" s="68"/>
      <c r="N20694" s="4"/>
    </row>
    <row r="20695" spans="2:14">
      <c r="B20695" s="59" t="s">
        <v>35070</v>
      </c>
      <c r="C20695" s="7" t="s">
        <v>35071</v>
      </c>
      <c r="I20695" s="64"/>
      <c r="J20695" s="65"/>
      <c r="K20695" s="10"/>
      <c r="L20695" s="21">
        <v>1107.8097701149425</v>
      </c>
      <c r="M20695" s="68"/>
      <c r="N20695" s="4"/>
    </row>
    <row r="20696" spans="2:14">
      <c r="B20696" s="59" t="s">
        <v>35072</v>
      </c>
      <c r="C20696" s="7" t="s">
        <v>35073</v>
      </c>
      <c r="I20696" s="64"/>
      <c r="J20696" s="65"/>
      <c r="K20696" s="10"/>
      <c r="L20696" s="21">
        <v>300.42298850574713</v>
      </c>
      <c r="M20696" s="68"/>
      <c r="N20696" s="4"/>
    </row>
    <row r="20697" spans="2:14">
      <c r="B20697" s="59" t="s">
        <v>35074</v>
      </c>
      <c r="C20697" s="7" t="s">
        <v>35075</v>
      </c>
      <c r="I20697" s="64"/>
      <c r="J20697" s="65"/>
      <c r="K20697" s="10"/>
      <c r="L20697" s="21">
        <v>324.27413793103449</v>
      </c>
      <c r="M20697" s="68"/>
      <c r="N20697" s="4"/>
    </row>
    <row r="20698" spans="2:14">
      <c r="B20698" s="59" t="s">
        <v>35076</v>
      </c>
      <c r="C20698" s="7" t="s">
        <v>35077</v>
      </c>
      <c r="I20698" s="64"/>
      <c r="J20698" s="65"/>
      <c r="K20698" s="10"/>
      <c r="L20698" s="21">
        <v>355.73735632183912</v>
      </c>
      <c r="M20698" s="68"/>
      <c r="N20698" s="4"/>
    </row>
    <row r="20699" spans="2:14">
      <c r="B20699" s="59" t="s">
        <v>35078</v>
      </c>
      <c r="C20699" s="7" t="s">
        <v>35079</v>
      </c>
      <c r="I20699" s="64"/>
      <c r="J20699" s="65"/>
      <c r="K20699" s="10"/>
      <c r="L20699" s="21">
        <v>333.91609195402299</v>
      </c>
      <c r="M20699" s="68"/>
      <c r="N20699" s="4"/>
    </row>
    <row r="20700" spans="2:14">
      <c r="B20700" s="59" t="s">
        <v>35080</v>
      </c>
      <c r="C20700" s="7" t="s">
        <v>35081</v>
      </c>
      <c r="I20700" s="64"/>
      <c r="J20700" s="65"/>
      <c r="K20700" s="10"/>
      <c r="L20700" s="21">
        <v>356.75229885057473</v>
      </c>
      <c r="M20700" s="68"/>
      <c r="N20700" s="4"/>
    </row>
    <row r="20701" spans="2:14">
      <c r="B20701" s="59" t="s">
        <v>35082</v>
      </c>
      <c r="C20701" s="7" t="s">
        <v>35083</v>
      </c>
      <c r="I20701" s="64"/>
      <c r="J20701" s="65"/>
      <c r="K20701" s="10"/>
      <c r="L20701" s="21">
        <v>387.70804597701147</v>
      </c>
      <c r="M20701" s="68"/>
      <c r="N20701" s="4"/>
    </row>
    <row r="20702" spans="2:14">
      <c r="B20702" s="59" t="s">
        <v>35084</v>
      </c>
      <c r="C20702" s="7" t="s">
        <v>35085</v>
      </c>
      <c r="I20702" s="64"/>
      <c r="J20702" s="65"/>
      <c r="K20702" s="10"/>
      <c r="L20702" s="21">
        <v>344.57298850574716</v>
      </c>
      <c r="M20702" s="68"/>
      <c r="N20702" s="4"/>
    </row>
    <row r="20703" spans="2:14">
      <c r="B20703" s="59" t="s">
        <v>35086</v>
      </c>
      <c r="C20703" s="7" t="s">
        <v>35087</v>
      </c>
      <c r="I20703" s="64"/>
      <c r="J20703" s="65"/>
      <c r="K20703" s="10"/>
      <c r="L20703" s="21">
        <v>368.42413793103447</v>
      </c>
      <c r="M20703" s="68"/>
      <c r="N20703" s="4"/>
    </row>
    <row r="20704" spans="2:14">
      <c r="B20704" s="59" t="s">
        <v>35088</v>
      </c>
      <c r="C20704" s="7" t="s">
        <v>35089</v>
      </c>
      <c r="I20704" s="64"/>
      <c r="J20704" s="65"/>
      <c r="K20704" s="10"/>
      <c r="L20704" s="21">
        <v>399.37988505747131</v>
      </c>
      <c r="M20704" s="68"/>
      <c r="N20704" s="4"/>
    </row>
    <row r="20705" spans="2:14">
      <c r="B20705" s="59" t="s">
        <v>35090</v>
      </c>
      <c r="C20705" s="7" t="s">
        <v>35091</v>
      </c>
      <c r="I20705" s="64"/>
      <c r="J20705" s="65"/>
      <c r="K20705" s="10"/>
      <c r="L20705" s="21">
        <v>354.21494252873566</v>
      </c>
      <c r="M20705" s="68"/>
      <c r="N20705" s="4"/>
    </row>
    <row r="20706" spans="2:14">
      <c r="B20706" s="59" t="s">
        <v>35092</v>
      </c>
      <c r="C20706" s="7" t="s">
        <v>35093</v>
      </c>
      <c r="I20706" s="64"/>
      <c r="J20706" s="65"/>
      <c r="K20706" s="10"/>
      <c r="L20706" s="21">
        <v>378.06609195402302</v>
      </c>
      <c r="M20706" s="68"/>
      <c r="N20706" s="4"/>
    </row>
    <row r="20707" spans="2:14">
      <c r="B20707" s="59" t="s">
        <v>35094</v>
      </c>
      <c r="C20707" s="7" t="s">
        <v>35095</v>
      </c>
      <c r="I20707" s="64"/>
      <c r="J20707" s="65"/>
      <c r="K20707" s="10"/>
      <c r="L20707" s="21">
        <v>409.52931034482759</v>
      </c>
      <c r="M20707" s="68"/>
      <c r="N20707" s="4"/>
    </row>
    <row r="20708" spans="2:14">
      <c r="B20708" s="59" t="s">
        <v>35096</v>
      </c>
      <c r="C20708" s="7" t="s">
        <v>35097</v>
      </c>
      <c r="I20708" s="64"/>
      <c r="J20708" s="65"/>
      <c r="K20708" s="10"/>
      <c r="L20708" s="21">
        <v>367.91666666666663</v>
      </c>
      <c r="M20708" s="68"/>
      <c r="N20708" s="4"/>
    </row>
    <row r="20709" spans="2:14">
      <c r="B20709" s="59" t="s">
        <v>35098</v>
      </c>
      <c r="C20709" s="7" t="s">
        <v>35099</v>
      </c>
      <c r="I20709" s="64"/>
      <c r="J20709" s="65"/>
      <c r="K20709" s="10"/>
      <c r="L20709" s="21">
        <v>391.26034482758621</v>
      </c>
      <c r="M20709" s="68"/>
      <c r="N20709" s="4"/>
    </row>
    <row r="20710" spans="2:14">
      <c r="B20710" s="59" t="s">
        <v>35100</v>
      </c>
      <c r="C20710" s="7" t="s">
        <v>35101</v>
      </c>
      <c r="I20710" s="64"/>
      <c r="J20710" s="65"/>
      <c r="K20710" s="10"/>
      <c r="L20710" s="21">
        <v>422.72356321839078</v>
      </c>
      <c r="M20710" s="68"/>
      <c r="N20710" s="4"/>
    </row>
    <row r="20711" spans="2:14">
      <c r="B20711" s="59" t="s">
        <v>35102</v>
      </c>
      <c r="C20711" s="7" t="s">
        <v>35103</v>
      </c>
      <c r="I20711" s="64"/>
      <c r="J20711" s="65"/>
      <c r="K20711" s="10"/>
      <c r="L20711" s="21">
        <v>288.75114942528739</v>
      </c>
      <c r="M20711" s="68"/>
      <c r="N20711" s="4"/>
    </row>
    <row r="20712" spans="2:14">
      <c r="B20712" s="59" t="s">
        <v>35104</v>
      </c>
      <c r="C20712" s="7" t="s">
        <v>35105</v>
      </c>
      <c r="I20712" s="64"/>
      <c r="J20712" s="65"/>
      <c r="K20712" s="10"/>
      <c r="L20712" s="21">
        <v>311.58735632183908</v>
      </c>
      <c r="M20712" s="68"/>
      <c r="N20712" s="4"/>
    </row>
    <row r="20713" spans="2:14">
      <c r="B20713" s="59" t="s">
        <v>35106</v>
      </c>
      <c r="C20713" s="7" t="s">
        <v>35107</v>
      </c>
      <c r="I20713" s="64"/>
      <c r="J20713" s="65"/>
      <c r="K20713" s="10"/>
      <c r="L20713" s="21">
        <v>343.05057471264371</v>
      </c>
      <c r="M20713" s="68"/>
      <c r="N20713" s="4"/>
    </row>
    <row r="20714" spans="2:14">
      <c r="B20714" s="59" t="s">
        <v>35108</v>
      </c>
      <c r="C20714" s="7" t="s">
        <v>35085</v>
      </c>
      <c r="I20714" s="64"/>
      <c r="J20714" s="65"/>
      <c r="K20714" s="10"/>
      <c r="L20714" s="21">
        <v>911.41839080459772</v>
      </c>
      <c r="M20714" s="68"/>
      <c r="N20714" s="4"/>
    </row>
    <row r="20715" spans="2:14">
      <c r="B20715" s="59" t="s">
        <v>35109</v>
      </c>
      <c r="C20715" s="7" t="s">
        <v>35087</v>
      </c>
      <c r="I20715" s="64"/>
      <c r="J20715" s="65"/>
      <c r="K20715" s="10"/>
      <c r="L20715" s="21">
        <v>936.79195402298853</v>
      </c>
      <c r="M20715" s="68"/>
      <c r="N20715" s="4"/>
    </row>
    <row r="20716" spans="2:14">
      <c r="B20716" s="59" t="s">
        <v>35110</v>
      </c>
      <c r="C20716" s="7" t="s">
        <v>35089</v>
      </c>
      <c r="I20716" s="64"/>
      <c r="J20716" s="65"/>
      <c r="K20716" s="10"/>
      <c r="L20716" s="21">
        <v>1092.0781609195403</v>
      </c>
      <c r="M20716" s="68"/>
      <c r="N20716" s="4"/>
    </row>
    <row r="20717" spans="2:14">
      <c r="B20717" s="59" t="s">
        <v>35111</v>
      </c>
      <c r="C20717" s="7" t="s">
        <v>35091</v>
      </c>
      <c r="I20717" s="64"/>
      <c r="J20717" s="65"/>
      <c r="K20717" s="10"/>
      <c r="L20717" s="21">
        <v>951.50862068965523</v>
      </c>
      <c r="M20717" s="68"/>
      <c r="N20717" s="4"/>
    </row>
    <row r="20718" spans="2:14">
      <c r="B20718" s="59" t="s">
        <v>35112</v>
      </c>
      <c r="C20718" s="7" t="s">
        <v>35093</v>
      </c>
      <c r="I20718" s="64"/>
      <c r="J20718" s="65"/>
      <c r="K20718" s="10"/>
      <c r="L20718" s="21">
        <v>975.35977011494253</v>
      </c>
      <c r="M20718" s="68"/>
      <c r="N20718" s="4"/>
    </row>
    <row r="20719" spans="2:14">
      <c r="B20719" s="59" t="s">
        <v>35113</v>
      </c>
      <c r="C20719" s="7" t="s">
        <v>35095</v>
      </c>
      <c r="I20719" s="64"/>
      <c r="J20719" s="65"/>
      <c r="K20719" s="10"/>
      <c r="L20719" s="21">
        <v>1133.6908045977011</v>
      </c>
      <c r="M20719" s="68"/>
      <c r="N20719" s="4"/>
    </row>
    <row r="20720" spans="2:14">
      <c r="B20720" s="59" t="s">
        <v>35114</v>
      </c>
      <c r="C20720" s="7" t="s">
        <v>35097</v>
      </c>
      <c r="I20720" s="64"/>
      <c r="J20720" s="65"/>
      <c r="K20720" s="10"/>
      <c r="L20720" s="21">
        <v>972.82241379310346</v>
      </c>
      <c r="M20720" s="68"/>
      <c r="N20720" s="4"/>
    </row>
    <row r="20721" spans="2:14">
      <c r="B20721" s="59" t="s">
        <v>35115</v>
      </c>
      <c r="C20721" s="7" t="s">
        <v>35099</v>
      </c>
      <c r="I20721" s="64"/>
      <c r="J20721" s="65"/>
      <c r="K20721" s="10"/>
      <c r="L20721" s="21">
        <v>998.703448275862</v>
      </c>
      <c r="M20721" s="68"/>
      <c r="N20721" s="4"/>
    </row>
    <row r="20722" spans="2:14">
      <c r="B20722" s="59" t="s">
        <v>35116</v>
      </c>
      <c r="C20722" s="7" t="s">
        <v>35101</v>
      </c>
      <c r="I20722" s="64"/>
      <c r="J20722" s="65"/>
      <c r="K20722" s="10"/>
      <c r="L20722" s="21">
        <v>1156.019540229885</v>
      </c>
      <c r="M20722" s="68"/>
      <c r="N20722" s="4"/>
    </row>
    <row r="20723" spans="2:14">
      <c r="B20723" s="59" t="s">
        <v>35117</v>
      </c>
      <c r="C20723" s="7" t="s">
        <v>35118</v>
      </c>
      <c r="I20723" s="64"/>
      <c r="J20723" s="65"/>
      <c r="K20723" s="10"/>
      <c r="L20723" s="21">
        <v>1019.0022988505748</v>
      </c>
      <c r="M20723" s="68"/>
      <c r="N20723" s="4"/>
    </row>
    <row r="20724" spans="2:14">
      <c r="B20724" s="59" t="s">
        <v>35119</v>
      </c>
      <c r="C20724" s="7" t="s">
        <v>35120</v>
      </c>
      <c r="I20724" s="64"/>
      <c r="J20724" s="65"/>
      <c r="K20724" s="10"/>
      <c r="L20724" s="21">
        <v>1041.8385057471264</v>
      </c>
      <c r="M20724" s="68"/>
      <c r="N20724" s="4"/>
    </row>
    <row r="20725" spans="2:14">
      <c r="B20725" s="59" t="s">
        <v>35121</v>
      </c>
      <c r="C20725" s="7" t="s">
        <v>35122</v>
      </c>
      <c r="I20725" s="64"/>
      <c r="J20725" s="65"/>
      <c r="K20725" s="10"/>
      <c r="L20725" s="21">
        <v>1200.6770114942528</v>
      </c>
      <c r="M20725" s="68"/>
      <c r="N20725" s="4"/>
    </row>
    <row r="20726" spans="2:14">
      <c r="B20726" s="59" t="s">
        <v>35123</v>
      </c>
      <c r="C20726" s="7" t="s">
        <v>35124</v>
      </c>
      <c r="I20726" s="64"/>
      <c r="J20726" s="65"/>
      <c r="K20726" s="10"/>
      <c r="L20726" s="21">
        <v>1031.1816091954024</v>
      </c>
      <c r="M20726" s="68"/>
      <c r="N20726" s="4"/>
    </row>
    <row r="20727" spans="2:14">
      <c r="B20727" s="59" t="s">
        <v>35125</v>
      </c>
      <c r="C20727" s="7" t="s">
        <v>35126</v>
      </c>
      <c r="I20727" s="64"/>
      <c r="J20727" s="65"/>
      <c r="K20727" s="10"/>
      <c r="L20727" s="21">
        <v>1058.5850574712645</v>
      </c>
      <c r="M20727" s="68"/>
      <c r="N20727" s="4"/>
    </row>
    <row r="20728" spans="2:14">
      <c r="B20728" s="59" t="s">
        <v>35127</v>
      </c>
      <c r="C20728" s="7" t="s">
        <v>35128</v>
      </c>
      <c r="I20728" s="64"/>
      <c r="J20728" s="65"/>
      <c r="K20728" s="10"/>
      <c r="L20728" s="21">
        <v>1209.3040229885057</v>
      </c>
      <c r="M20728" s="68"/>
      <c r="N20728" s="4"/>
    </row>
    <row r="20729" spans="2:14">
      <c r="B20729" s="59" t="s">
        <v>35129</v>
      </c>
      <c r="C20729" s="7" t="s">
        <v>35130</v>
      </c>
      <c r="I20729" s="64"/>
      <c r="J20729" s="65"/>
      <c r="K20729" s="10"/>
      <c r="L20729" s="21">
        <v>1082.4362068965518</v>
      </c>
      <c r="M20729" s="68"/>
      <c r="N20729" s="4"/>
    </row>
    <row r="20730" spans="2:14">
      <c r="B20730" s="59" t="s">
        <v>35131</v>
      </c>
      <c r="C20730" s="7" t="s">
        <v>35132</v>
      </c>
      <c r="I20730" s="64"/>
      <c r="J20730" s="65"/>
      <c r="K20730" s="10"/>
      <c r="L20730" s="21">
        <v>1107.8097701149425</v>
      </c>
      <c r="M20730" s="68"/>
      <c r="N20730" s="4"/>
    </row>
    <row r="20731" spans="2:14">
      <c r="B20731" s="59" t="s">
        <v>35133</v>
      </c>
      <c r="C20731" s="7" t="s">
        <v>35134</v>
      </c>
      <c r="I20731" s="64"/>
      <c r="J20731" s="65"/>
      <c r="K20731" s="10"/>
      <c r="L20731" s="21">
        <v>1267.6632183908046</v>
      </c>
      <c r="M20731" s="68"/>
      <c r="N20731" s="4"/>
    </row>
    <row r="20732" spans="2:14">
      <c r="B20732" s="59" t="s">
        <v>35135</v>
      </c>
      <c r="C20732" s="7" t="s">
        <v>35136</v>
      </c>
      <c r="I20732" s="64"/>
      <c r="J20732" s="65"/>
      <c r="K20732" s="10"/>
      <c r="L20732" s="21">
        <v>1101.7201149425287</v>
      </c>
      <c r="M20732" s="68"/>
      <c r="N20732" s="4"/>
    </row>
    <row r="20733" spans="2:14">
      <c r="B20733" s="59" t="s">
        <v>35137</v>
      </c>
      <c r="C20733" s="7" t="s">
        <v>35138</v>
      </c>
      <c r="I20733" s="64"/>
      <c r="J20733" s="65"/>
      <c r="K20733" s="10"/>
      <c r="L20733" s="21">
        <v>1132.1683908045977</v>
      </c>
      <c r="M20733" s="68"/>
      <c r="N20733" s="4"/>
    </row>
    <row r="20734" spans="2:14">
      <c r="B20734" s="59" t="s">
        <v>35139</v>
      </c>
      <c r="C20734" s="7" t="s">
        <v>35140</v>
      </c>
      <c r="I20734" s="64"/>
      <c r="J20734" s="65"/>
      <c r="K20734" s="10"/>
      <c r="L20734" s="21">
        <v>1289.9919540229887</v>
      </c>
      <c r="M20734" s="68"/>
      <c r="N20734" s="4"/>
    </row>
    <row r="20735" spans="2:14">
      <c r="B20735" s="59" t="s">
        <v>35141</v>
      </c>
      <c r="C20735" s="7" t="s">
        <v>35142</v>
      </c>
      <c r="I20735" s="64"/>
      <c r="J20735" s="65"/>
      <c r="K20735" s="10"/>
      <c r="L20735" s="21">
        <v>3349.8178160919542</v>
      </c>
      <c r="M20735" s="68"/>
      <c r="N20735" s="4"/>
    </row>
    <row r="20736" spans="2:14">
      <c r="B20736" s="59" t="s">
        <v>35143</v>
      </c>
      <c r="C20736" s="7" t="s">
        <v>35144</v>
      </c>
      <c r="I20736" s="64"/>
      <c r="J20736" s="65"/>
      <c r="K20736" s="10"/>
      <c r="L20736" s="21">
        <v>3399.042528735632</v>
      </c>
      <c r="M20736" s="68"/>
      <c r="N20736" s="4"/>
    </row>
    <row r="20737" spans="2:14">
      <c r="B20737" s="59" t="s">
        <v>35145</v>
      </c>
      <c r="C20737" s="7" t="s">
        <v>35057</v>
      </c>
      <c r="I20737" s="64"/>
      <c r="J20737" s="65"/>
      <c r="K20737" s="10"/>
      <c r="L20737" s="21">
        <v>3485.820114942529</v>
      </c>
      <c r="M20737" s="68"/>
      <c r="N20737" s="4"/>
    </row>
    <row r="20738" spans="2:14">
      <c r="B20738" s="59" t="s">
        <v>35146</v>
      </c>
      <c r="C20738" s="7" t="s">
        <v>35059</v>
      </c>
      <c r="I20738" s="64"/>
      <c r="J20738" s="65"/>
      <c r="K20738" s="10"/>
      <c r="L20738" s="21">
        <v>3485.820114942529</v>
      </c>
      <c r="M20738" s="68"/>
      <c r="N20738" s="4"/>
    </row>
    <row r="20739" spans="2:14">
      <c r="B20739" s="59" t="s">
        <v>35147</v>
      </c>
      <c r="C20739" s="7" t="s">
        <v>35061</v>
      </c>
      <c r="I20739" s="64"/>
      <c r="J20739" s="65"/>
      <c r="K20739" s="10"/>
      <c r="L20739" s="21">
        <v>3594.4189655172413</v>
      </c>
      <c r="M20739" s="68"/>
      <c r="N20739" s="4"/>
    </row>
    <row r="20740" spans="2:14">
      <c r="B20740" s="59" t="s">
        <v>35148</v>
      </c>
      <c r="C20740" s="7" t="s">
        <v>35063</v>
      </c>
      <c r="I20740" s="64"/>
      <c r="J20740" s="65"/>
      <c r="K20740" s="10"/>
      <c r="L20740" s="21">
        <v>3594.4189655172413</v>
      </c>
      <c r="M20740" s="68"/>
      <c r="N20740" s="4"/>
    </row>
    <row r="20741" spans="2:14">
      <c r="B20741" s="59" t="s">
        <v>35149</v>
      </c>
      <c r="C20741" s="7" t="s">
        <v>35065</v>
      </c>
      <c r="I20741" s="64"/>
      <c r="J20741" s="65"/>
      <c r="K20741" s="10"/>
      <c r="L20741" s="21">
        <v>3684.7488505747124</v>
      </c>
      <c r="M20741" s="68"/>
      <c r="N20741" s="4"/>
    </row>
    <row r="20742" spans="2:14">
      <c r="B20742" s="59" t="s">
        <v>35150</v>
      </c>
      <c r="C20742" s="7" t="s">
        <v>35067</v>
      </c>
      <c r="I20742" s="64"/>
      <c r="J20742" s="65"/>
      <c r="K20742" s="10"/>
      <c r="L20742" s="21">
        <v>3744.1229885057473</v>
      </c>
      <c r="M20742" s="68"/>
      <c r="N20742" s="4"/>
    </row>
    <row r="20743" spans="2:14">
      <c r="B20743" s="59" t="s">
        <v>35151</v>
      </c>
      <c r="C20743" s="7" t="s">
        <v>35152</v>
      </c>
      <c r="I20743" s="64"/>
      <c r="J20743" s="65"/>
      <c r="K20743" s="10"/>
      <c r="L20743" s="21">
        <v>699.2954022988506</v>
      </c>
      <c r="M20743" s="68"/>
      <c r="N20743" s="4"/>
    </row>
    <row r="20744" spans="2:14">
      <c r="B20744" s="59" t="s">
        <v>35153</v>
      </c>
      <c r="C20744" s="7" t="s">
        <v>35154</v>
      </c>
      <c r="I20744" s="64"/>
      <c r="J20744" s="65"/>
      <c r="K20744" s="10"/>
      <c r="L20744" s="21">
        <v>822.10344827586209</v>
      </c>
      <c r="M20744" s="68"/>
      <c r="N20744" s="4"/>
    </row>
    <row r="20745" spans="2:14">
      <c r="B20745" s="59" t="s">
        <v>35155</v>
      </c>
      <c r="C20745" s="7" t="s">
        <v>35156</v>
      </c>
      <c r="I20745" s="64"/>
      <c r="J20745" s="65"/>
      <c r="K20745" s="10"/>
      <c r="L20745" s="21">
        <v>841.38735632183921</v>
      </c>
      <c r="M20745" s="68"/>
      <c r="N20745" s="4"/>
    </row>
    <row r="20746" spans="2:14">
      <c r="B20746" s="59" t="s">
        <v>35157</v>
      </c>
      <c r="C20746" s="7" t="s">
        <v>35158</v>
      </c>
      <c r="I20746" s="64"/>
      <c r="J20746" s="65"/>
      <c r="K20746" s="10"/>
      <c r="L20746" s="21">
        <v>961.65804597701151</v>
      </c>
      <c r="M20746" s="68"/>
      <c r="N20746" s="4"/>
    </row>
    <row r="20747" spans="2:14">
      <c r="B20747" s="59" t="s">
        <v>35159</v>
      </c>
      <c r="C20747" s="7" t="s">
        <v>35160</v>
      </c>
      <c r="I20747" s="64"/>
      <c r="J20747" s="65"/>
      <c r="K20747" s="10"/>
      <c r="L20747" s="21">
        <v>1248.8867816091954</v>
      </c>
      <c r="M20747" s="68"/>
      <c r="N20747" s="4"/>
    </row>
    <row r="20748" spans="2:14">
      <c r="B20748" s="59" t="s">
        <v>35161</v>
      </c>
      <c r="C20748" s="7" t="s">
        <v>35162</v>
      </c>
      <c r="I20748" s="64"/>
      <c r="J20748" s="65"/>
      <c r="K20748" s="10"/>
      <c r="L20748" s="21">
        <v>1427.0091954022989</v>
      </c>
      <c r="M20748" s="68"/>
      <c r="N20748" s="4"/>
    </row>
    <row r="20749" spans="2:14">
      <c r="B20749" s="59" t="s">
        <v>35163</v>
      </c>
      <c r="C20749" s="7" t="s">
        <v>35164</v>
      </c>
      <c r="I20749" s="64"/>
      <c r="J20749" s="65"/>
      <c r="K20749" s="10"/>
      <c r="L20749" s="21">
        <v>1358.5005747126438</v>
      </c>
      <c r="M20749" s="68"/>
      <c r="N20749" s="4"/>
    </row>
    <row r="20750" spans="2:14">
      <c r="B20750" s="59" t="s">
        <v>35165</v>
      </c>
      <c r="C20750" s="7" t="s">
        <v>35166</v>
      </c>
      <c r="I20750" s="64"/>
      <c r="J20750" s="65"/>
      <c r="K20750" s="10"/>
      <c r="L20750" s="21">
        <v>1552.8620689655172</v>
      </c>
      <c r="M20750" s="68"/>
      <c r="N20750" s="4"/>
    </row>
    <row r="20751" spans="2:14">
      <c r="B20751" s="59" t="s">
        <v>35167</v>
      </c>
      <c r="C20751" s="7" t="s">
        <v>35168</v>
      </c>
      <c r="I20751" s="64"/>
      <c r="J20751" s="65"/>
      <c r="K20751" s="10"/>
      <c r="L20751" s="21">
        <v>1520.891379310345</v>
      </c>
      <c r="M20751" s="68"/>
      <c r="N20751" s="4"/>
    </row>
    <row r="20752" spans="2:14">
      <c r="B20752" s="59" t="s">
        <v>35169</v>
      </c>
      <c r="C20752" s="7" t="s">
        <v>35170</v>
      </c>
      <c r="I20752" s="64"/>
      <c r="J20752" s="65"/>
      <c r="K20752" s="10"/>
      <c r="L20752" s="21">
        <v>1738.0890804597702</v>
      </c>
      <c r="M20752" s="68"/>
      <c r="N20752" s="4"/>
    </row>
    <row r="20753" spans="2:14">
      <c r="B20753" s="59" t="s">
        <v>35171</v>
      </c>
      <c r="C20753" s="7" t="s">
        <v>35172</v>
      </c>
      <c r="I20753" s="64"/>
      <c r="J20753" s="65"/>
      <c r="K20753" s="10"/>
      <c r="L20753" s="21">
        <v>738.37068965517244</v>
      </c>
      <c r="M20753" s="68"/>
      <c r="N20753" s="4"/>
    </row>
    <row r="20754" spans="2:14">
      <c r="B20754" s="59" t="s">
        <v>35173</v>
      </c>
      <c r="C20754" s="7" t="s">
        <v>35174</v>
      </c>
      <c r="I20754" s="64"/>
      <c r="J20754" s="65"/>
      <c r="K20754" s="10"/>
      <c r="L20754" s="21">
        <v>1629.4902298850575</v>
      </c>
      <c r="M20754" s="68"/>
      <c r="N20754" s="4"/>
    </row>
    <row r="20755" spans="2:14">
      <c r="B20755" s="59" t="s">
        <v>35175</v>
      </c>
      <c r="C20755" s="7" t="s">
        <v>35176</v>
      </c>
      <c r="I20755" s="64"/>
      <c r="J20755" s="65"/>
      <c r="K20755" s="10"/>
      <c r="L20755" s="21">
        <v>271.49712643678163</v>
      </c>
      <c r="M20755" s="68"/>
      <c r="N20755" s="4"/>
    </row>
    <row r="20756" spans="2:14">
      <c r="B20756" s="59" t="s">
        <v>35177</v>
      </c>
      <c r="C20756" s="7" t="s">
        <v>35178</v>
      </c>
      <c r="I20756" s="64"/>
      <c r="J20756" s="65"/>
      <c r="K20756" s="10"/>
      <c r="L20756" s="21">
        <v>309.55747126436779</v>
      </c>
      <c r="M20756" s="68"/>
      <c r="N20756" s="4"/>
    </row>
    <row r="20757" spans="2:14">
      <c r="B20757" s="59" t="s">
        <v>35179</v>
      </c>
      <c r="C20757" s="7" t="s">
        <v>35180</v>
      </c>
      <c r="I20757" s="64"/>
      <c r="J20757" s="65"/>
      <c r="K20757" s="10"/>
      <c r="L20757" s="21">
        <v>283.6764367816092</v>
      </c>
      <c r="M20757" s="68"/>
      <c r="N20757" s="4"/>
    </row>
    <row r="20758" spans="2:14">
      <c r="B20758" s="59" t="s">
        <v>35181</v>
      </c>
      <c r="C20758" s="7" t="s">
        <v>35182</v>
      </c>
      <c r="I20758" s="64"/>
      <c r="J20758" s="65"/>
      <c r="K20758" s="10"/>
      <c r="L20758" s="21">
        <v>323.25919540229887</v>
      </c>
      <c r="M20758" s="68"/>
      <c r="N20758" s="4"/>
    </row>
    <row r="20759" spans="2:14">
      <c r="B20759" s="59" t="s">
        <v>35183</v>
      </c>
      <c r="C20759" s="7" t="s">
        <v>35184</v>
      </c>
      <c r="I20759" s="64"/>
      <c r="J20759" s="65"/>
      <c r="K20759" s="10"/>
      <c r="L20759" s="21">
        <v>342.54310344827587</v>
      </c>
      <c r="M20759" s="68"/>
      <c r="N20759" s="4"/>
    </row>
    <row r="20760" spans="2:14">
      <c r="B20760" s="59" t="s">
        <v>35185</v>
      </c>
      <c r="C20760" s="7" t="s">
        <v>35186</v>
      </c>
      <c r="I20760" s="64"/>
      <c r="J20760" s="65"/>
      <c r="K20760" s="10"/>
      <c r="L20760" s="21">
        <v>391.76781609195405</v>
      </c>
      <c r="M20760" s="68"/>
      <c r="N20760" s="4"/>
    </row>
    <row r="20761" spans="2:14">
      <c r="B20761" s="59" t="s">
        <v>35187</v>
      </c>
      <c r="C20761" s="7" t="s">
        <v>35188</v>
      </c>
      <c r="I20761" s="64"/>
      <c r="J20761" s="65"/>
      <c r="K20761" s="10"/>
      <c r="L20761" s="21">
        <v>365.8867816091954</v>
      </c>
      <c r="M20761" s="68"/>
      <c r="N20761" s="4"/>
    </row>
    <row r="20762" spans="2:14">
      <c r="B20762" s="59" t="s">
        <v>35189</v>
      </c>
      <c r="C20762" s="7" t="s">
        <v>35190</v>
      </c>
      <c r="I20762" s="64"/>
      <c r="J20762" s="65"/>
      <c r="K20762" s="10"/>
      <c r="L20762" s="21">
        <v>418.15632183908048</v>
      </c>
      <c r="M20762" s="68"/>
      <c r="N20762" s="4"/>
    </row>
    <row r="20763" spans="2:14">
      <c r="B20763" s="59" t="s">
        <v>35191</v>
      </c>
      <c r="C20763" s="7" t="s">
        <v>35192</v>
      </c>
      <c r="I20763" s="64"/>
      <c r="J20763" s="65"/>
      <c r="K20763" s="10"/>
      <c r="L20763" s="21">
        <v>432.36551724137934</v>
      </c>
      <c r="M20763" s="68"/>
      <c r="N20763" s="4"/>
    </row>
    <row r="20764" spans="2:14">
      <c r="B20764" s="59" t="s">
        <v>35193</v>
      </c>
      <c r="C20764" s="7" t="s">
        <v>35194</v>
      </c>
      <c r="I20764" s="64"/>
      <c r="J20764" s="65"/>
      <c r="K20764" s="10"/>
      <c r="L20764" s="21">
        <v>493.26206896551724</v>
      </c>
      <c r="M20764" s="68"/>
      <c r="N20764" s="4"/>
    </row>
    <row r="20765" spans="2:14">
      <c r="B20765" s="59" t="s">
        <v>35195</v>
      </c>
      <c r="C20765" s="7" t="s">
        <v>35196</v>
      </c>
      <c r="I20765" s="64"/>
      <c r="J20765" s="65"/>
      <c r="K20765" s="10"/>
      <c r="L20765" s="21">
        <v>381.61839080459771</v>
      </c>
      <c r="M20765" s="68"/>
      <c r="N20765" s="4"/>
    </row>
    <row r="20766" spans="2:14">
      <c r="B20766" s="59" t="s">
        <v>35197</v>
      </c>
      <c r="C20766" s="7" t="s">
        <v>35198</v>
      </c>
      <c r="I20766" s="64"/>
      <c r="J20766" s="65"/>
      <c r="K20766" s="10"/>
      <c r="L20766" s="21">
        <v>435.91781609195402</v>
      </c>
      <c r="M20766" s="68"/>
      <c r="N20766" s="4"/>
    </row>
    <row r="20767" spans="2:14">
      <c r="B20767" s="59" t="s">
        <v>35199</v>
      </c>
      <c r="C20767" s="7" t="s">
        <v>35200</v>
      </c>
      <c r="I20767" s="64"/>
      <c r="J20767" s="65"/>
      <c r="K20767" s="10"/>
      <c r="L20767" s="21">
        <v>399.88735632183909</v>
      </c>
      <c r="M20767" s="68"/>
      <c r="N20767" s="4"/>
    </row>
    <row r="20768" spans="2:14">
      <c r="B20768" s="59" t="s">
        <v>35201</v>
      </c>
      <c r="C20768" s="7" t="s">
        <v>35202</v>
      </c>
      <c r="I20768" s="64"/>
      <c r="J20768" s="65"/>
      <c r="K20768" s="10"/>
      <c r="L20768" s="21">
        <v>456.2166666666667</v>
      </c>
      <c r="M20768" s="68"/>
      <c r="N20768" s="4"/>
    </row>
    <row r="20769" spans="2:14">
      <c r="B20769" s="59" t="s">
        <v>35203</v>
      </c>
      <c r="C20769" s="7" t="s">
        <v>35204</v>
      </c>
      <c r="I20769" s="64"/>
      <c r="J20769" s="65"/>
      <c r="K20769" s="10"/>
      <c r="L20769" s="21">
        <v>458.75402298850571</v>
      </c>
      <c r="M20769" s="68"/>
      <c r="N20769" s="4"/>
    </row>
    <row r="20770" spans="2:14">
      <c r="B20770" s="59" t="s">
        <v>35205</v>
      </c>
      <c r="C20770" s="7" t="s">
        <v>35206</v>
      </c>
      <c r="I20770" s="64"/>
      <c r="J20770" s="65"/>
      <c r="K20770" s="10"/>
      <c r="L20770" s="21">
        <v>523.71034482758614</v>
      </c>
      <c r="M20770" s="68"/>
      <c r="N20770" s="4"/>
    </row>
    <row r="20771" spans="2:14">
      <c r="B20771" s="59" t="s">
        <v>35207</v>
      </c>
      <c r="C20771" s="7" t="s">
        <v>35208</v>
      </c>
      <c r="I20771" s="64"/>
      <c r="J20771" s="65"/>
      <c r="K20771" s="10"/>
      <c r="L20771" s="21">
        <v>490.72471264367817</v>
      </c>
      <c r="M20771" s="68"/>
      <c r="N20771" s="4"/>
    </row>
    <row r="20772" spans="2:14">
      <c r="B20772" s="59" t="s">
        <v>35209</v>
      </c>
      <c r="C20772" s="7" t="s">
        <v>35210</v>
      </c>
      <c r="I20772" s="64"/>
      <c r="J20772" s="65"/>
      <c r="K20772" s="10"/>
      <c r="L20772" s="21">
        <v>559.74080459770107</v>
      </c>
      <c r="M20772" s="68"/>
      <c r="N20772" s="4"/>
    </row>
    <row r="20773" spans="2:14">
      <c r="B20773" s="59" t="s">
        <v>35211</v>
      </c>
      <c r="C20773" s="7" t="s">
        <v>35212</v>
      </c>
      <c r="I20773" s="64"/>
      <c r="J20773" s="65"/>
      <c r="K20773" s="10"/>
      <c r="L20773" s="21">
        <v>578.00977011494251</v>
      </c>
      <c r="M20773" s="68"/>
      <c r="N20773" s="4"/>
    </row>
    <row r="20774" spans="2:14">
      <c r="B20774" s="59" t="s">
        <v>35213</v>
      </c>
      <c r="C20774" s="7" t="s">
        <v>35214</v>
      </c>
      <c r="I20774" s="64"/>
      <c r="J20774" s="65"/>
      <c r="K20774" s="10"/>
      <c r="L20774" s="21">
        <v>660.72758620689649</v>
      </c>
      <c r="M20774" s="68"/>
      <c r="N20774" s="4"/>
    </row>
    <row r="20775" spans="2:14">
      <c r="B20775" s="59" t="s">
        <v>35215</v>
      </c>
      <c r="C20775" s="7" t="s">
        <v>35216</v>
      </c>
      <c r="I20775" s="64"/>
      <c r="J20775" s="65"/>
      <c r="K20775" s="10"/>
      <c r="L20775" s="21">
        <v>1038.2862068965517</v>
      </c>
      <c r="M20775" s="68"/>
      <c r="N20775" s="4"/>
    </row>
    <row r="20776" spans="2:14">
      <c r="B20776" s="59" t="s">
        <v>35217</v>
      </c>
      <c r="C20776" s="7" t="s">
        <v>35218</v>
      </c>
      <c r="I20776" s="64"/>
      <c r="J20776" s="65"/>
      <c r="K20776" s="10"/>
      <c r="L20776" s="21">
        <v>593.23390804597705</v>
      </c>
      <c r="M20776" s="68"/>
      <c r="N20776" s="4"/>
    </row>
    <row r="20777" spans="2:14">
      <c r="B20777" s="59" t="s">
        <v>35219</v>
      </c>
      <c r="C20777" s="7" t="s">
        <v>35220</v>
      </c>
      <c r="I20777" s="64"/>
      <c r="J20777" s="65"/>
      <c r="K20777" s="10"/>
      <c r="L20777" s="21">
        <v>677.47413793103453</v>
      </c>
      <c r="M20777" s="68"/>
      <c r="N20777" s="4"/>
    </row>
    <row r="20778" spans="2:14">
      <c r="B20778" s="59" t="s">
        <v>35221</v>
      </c>
      <c r="C20778" s="7" t="s">
        <v>35222</v>
      </c>
      <c r="I20778" s="64"/>
      <c r="J20778" s="65"/>
      <c r="K20778" s="10"/>
      <c r="L20778" s="21">
        <v>620.63735632183909</v>
      </c>
      <c r="M20778" s="68"/>
      <c r="N20778" s="4"/>
    </row>
    <row r="20779" spans="2:14">
      <c r="B20779" s="59" t="s">
        <v>35223</v>
      </c>
      <c r="C20779" s="7" t="s">
        <v>35224</v>
      </c>
      <c r="I20779" s="64"/>
      <c r="J20779" s="65"/>
      <c r="K20779" s="10"/>
      <c r="L20779" s="21">
        <v>708.93735632183905</v>
      </c>
      <c r="M20779" s="68"/>
      <c r="N20779" s="4"/>
    </row>
    <row r="20780" spans="2:14">
      <c r="B20780" s="59" t="s">
        <v>35225</v>
      </c>
      <c r="C20780" s="7" t="s">
        <v>35226</v>
      </c>
      <c r="I20780" s="64"/>
      <c r="J20780" s="65"/>
      <c r="K20780" s="10"/>
      <c r="L20780" s="21">
        <v>822.61091954022993</v>
      </c>
      <c r="M20780" s="68"/>
      <c r="N20780" s="4"/>
    </row>
    <row r="20781" spans="2:14">
      <c r="B20781" s="59" t="s">
        <v>35227</v>
      </c>
      <c r="C20781" s="7" t="s">
        <v>35228</v>
      </c>
      <c r="I20781" s="64"/>
      <c r="J20781" s="65"/>
      <c r="K20781" s="10"/>
      <c r="L20781" s="21">
        <v>940.34425287356328</v>
      </c>
      <c r="M20781" s="68"/>
      <c r="N20781" s="4"/>
    </row>
    <row r="20782" spans="2:14">
      <c r="B20782" s="59" t="s">
        <v>35229</v>
      </c>
      <c r="C20782" s="7" t="s">
        <v>35230</v>
      </c>
      <c r="I20782" s="64"/>
      <c r="J20782" s="65"/>
      <c r="K20782" s="10"/>
      <c r="L20782" s="21">
        <v>879.95517241379309</v>
      </c>
      <c r="M20782" s="68"/>
      <c r="N20782" s="4"/>
    </row>
    <row r="20783" spans="2:14">
      <c r="B20783" s="59" t="s">
        <v>35231</v>
      </c>
      <c r="C20783" s="7" t="s">
        <v>35232</v>
      </c>
      <c r="I20783" s="64"/>
      <c r="J20783" s="65"/>
      <c r="K20783" s="10"/>
      <c r="L20783" s="21">
        <v>1005.3005747126437</v>
      </c>
      <c r="M20783" s="68"/>
      <c r="N20783" s="4"/>
    </row>
    <row r="20784" spans="2:14">
      <c r="B20784" s="59" t="s">
        <v>35233</v>
      </c>
      <c r="C20784" s="7" t="s">
        <v>35234</v>
      </c>
      <c r="I20784" s="64"/>
      <c r="J20784" s="65"/>
      <c r="K20784" s="10"/>
      <c r="L20784" s="21">
        <v>1037.778735632184</v>
      </c>
      <c r="M20784" s="68"/>
      <c r="N20784" s="4"/>
    </row>
    <row r="20785" spans="2:14">
      <c r="B20785" s="59" t="s">
        <v>35235</v>
      </c>
      <c r="C20785" s="7" t="s">
        <v>35236</v>
      </c>
      <c r="I20785" s="64"/>
      <c r="J20785" s="65"/>
      <c r="K20785" s="10"/>
      <c r="L20785" s="21">
        <v>1186.4678160919541</v>
      </c>
      <c r="M20785" s="68"/>
      <c r="N20785" s="4"/>
    </row>
    <row r="20786" spans="2:14">
      <c r="B20786" s="59" t="s">
        <v>35237</v>
      </c>
      <c r="C20786" s="7" t="s">
        <v>35238</v>
      </c>
      <c r="I20786" s="64"/>
      <c r="J20786" s="65"/>
      <c r="K20786" s="10"/>
      <c r="L20786" s="21">
        <v>1307.753448275862</v>
      </c>
      <c r="M20786" s="68"/>
      <c r="N20786" s="4"/>
    </row>
    <row r="20787" spans="2:14">
      <c r="B20787" s="59" t="s">
        <v>35239</v>
      </c>
      <c r="C20787" s="7" t="s">
        <v>35240</v>
      </c>
      <c r="I20787" s="64"/>
      <c r="J20787" s="65"/>
      <c r="K20787" s="10"/>
      <c r="L20787" s="21">
        <v>690.16091954023</v>
      </c>
      <c r="M20787" s="68"/>
      <c r="N20787" s="4"/>
    </row>
    <row r="20788" spans="2:14">
      <c r="B20788" s="59" t="s">
        <v>35241</v>
      </c>
      <c r="C20788" s="7" t="s">
        <v>35242</v>
      </c>
      <c r="I20788" s="64"/>
      <c r="J20788" s="65"/>
      <c r="K20788" s="10"/>
      <c r="L20788" s="21">
        <v>788.61034482758623</v>
      </c>
      <c r="M20788" s="68"/>
      <c r="N20788" s="4"/>
    </row>
    <row r="20789" spans="2:14">
      <c r="B20789" s="59" t="s">
        <v>35243</v>
      </c>
      <c r="C20789" s="7" t="s">
        <v>35244</v>
      </c>
      <c r="I20789" s="64"/>
      <c r="J20789" s="65"/>
      <c r="K20789" s="10"/>
      <c r="L20789" s="21">
        <v>723.14655172413802</v>
      </c>
      <c r="M20789" s="68"/>
      <c r="N20789" s="4"/>
    </row>
    <row r="20790" spans="2:14">
      <c r="B20790" s="59" t="s">
        <v>35245</v>
      </c>
      <c r="C20790" s="7" t="s">
        <v>35246</v>
      </c>
      <c r="I20790" s="64"/>
      <c r="J20790" s="65"/>
      <c r="K20790" s="10"/>
      <c r="L20790" s="21">
        <v>825.65574712643684</v>
      </c>
      <c r="M20790" s="68"/>
      <c r="N20790" s="4"/>
    </row>
    <row r="20791" spans="2:14">
      <c r="B20791" s="59" t="s">
        <v>35247</v>
      </c>
      <c r="C20791" s="7" t="s">
        <v>35248</v>
      </c>
      <c r="I20791" s="64"/>
      <c r="J20791" s="65"/>
      <c r="K20791" s="10"/>
      <c r="L20791" s="21">
        <v>1059.0925287356322</v>
      </c>
      <c r="M20791" s="68"/>
      <c r="N20791" s="4"/>
    </row>
    <row r="20792" spans="2:14">
      <c r="B20792" s="59" t="s">
        <v>35249</v>
      </c>
      <c r="C20792" s="7" t="s">
        <v>35250</v>
      </c>
      <c r="I20792" s="64"/>
      <c r="J20792" s="65"/>
      <c r="K20792" s="10"/>
      <c r="L20792" s="21">
        <v>1209.8114942528737</v>
      </c>
      <c r="M20792" s="68"/>
      <c r="N20792" s="4"/>
    </row>
    <row r="20793" spans="2:14">
      <c r="B20793" s="59" t="s">
        <v>35251</v>
      </c>
      <c r="C20793" s="7" t="s">
        <v>35252</v>
      </c>
      <c r="I20793" s="64"/>
      <c r="J20793" s="65"/>
      <c r="K20793" s="10"/>
      <c r="L20793" s="21">
        <v>1132.6758620689654</v>
      </c>
      <c r="M20793" s="68"/>
      <c r="N20793" s="4"/>
    </row>
    <row r="20794" spans="2:14">
      <c r="B20794" s="59" t="s">
        <v>35253</v>
      </c>
      <c r="C20794" s="7" t="s">
        <v>35254</v>
      </c>
      <c r="I20794" s="64"/>
      <c r="J20794" s="65"/>
      <c r="K20794" s="10"/>
      <c r="L20794" s="21">
        <v>1294.0517241379312</v>
      </c>
      <c r="M20794" s="68"/>
      <c r="N20794" s="4"/>
    </row>
    <row r="20795" spans="2:14">
      <c r="B20795" s="59" t="s">
        <v>35255</v>
      </c>
      <c r="C20795" s="7" t="s">
        <v>35256</v>
      </c>
      <c r="I20795" s="64"/>
      <c r="J20795" s="65"/>
      <c r="K20795" s="10"/>
      <c r="L20795" s="21">
        <v>1336.1718390804597</v>
      </c>
      <c r="M20795" s="68"/>
      <c r="N20795" s="4"/>
    </row>
    <row r="20796" spans="2:14">
      <c r="B20796" s="59" t="s">
        <v>35257</v>
      </c>
      <c r="C20796" s="7" t="s">
        <v>35258</v>
      </c>
      <c r="I20796" s="64"/>
      <c r="J20796" s="65"/>
      <c r="K20796" s="10"/>
      <c r="L20796" s="21">
        <v>1526.4735632183908</v>
      </c>
      <c r="M20796" s="68"/>
      <c r="N20796" s="4"/>
    </row>
    <row r="20797" spans="2:14">
      <c r="B20797" s="59" t="s">
        <v>35259</v>
      </c>
      <c r="C20797" s="7" t="s">
        <v>35260</v>
      </c>
      <c r="I20797" s="64"/>
      <c r="J20797" s="65"/>
      <c r="K20797" s="10"/>
      <c r="L20797" s="21">
        <v>1748.7459770114945</v>
      </c>
      <c r="M20797" s="68"/>
      <c r="N20797" s="4"/>
    </row>
    <row r="20798" spans="2:14">
      <c r="B20798" s="59" t="s">
        <v>35261</v>
      </c>
      <c r="C20798" s="7" t="s">
        <v>35262</v>
      </c>
      <c r="I20798" s="64"/>
      <c r="J20798" s="65"/>
      <c r="K20798" s="10"/>
      <c r="L20798" s="21">
        <v>809.41666666666663</v>
      </c>
      <c r="M20798" s="68"/>
      <c r="N20798" s="4"/>
    </row>
    <row r="20799" spans="2:14">
      <c r="B20799" s="59" t="s">
        <v>35263</v>
      </c>
      <c r="C20799" s="7" t="s">
        <v>35264</v>
      </c>
      <c r="I20799" s="64"/>
      <c r="J20799" s="65"/>
      <c r="K20799" s="10"/>
      <c r="L20799" s="21">
        <v>1224.0206896551724</v>
      </c>
      <c r="M20799" s="68"/>
      <c r="N20799" s="4"/>
    </row>
    <row r="20800" spans="2:14">
      <c r="B20800" s="59" t="s">
        <v>35265</v>
      </c>
      <c r="C20800" s="7" t="s">
        <v>35266</v>
      </c>
      <c r="I20800" s="64"/>
      <c r="J20800" s="65"/>
      <c r="K20800" s="10"/>
      <c r="L20800" s="21">
        <v>1312.3206896551724</v>
      </c>
      <c r="M20800" s="68"/>
      <c r="N20800" s="4"/>
    </row>
    <row r="20801" spans="2:14">
      <c r="B20801" s="59" t="s">
        <v>35267</v>
      </c>
      <c r="C20801" s="7" t="s">
        <v>35268</v>
      </c>
      <c r="I20801" s="64"/>
      <c r="J20801" s="65"/>
      <c r="K20801" s="10"/>
      <c r="L20801" s="21">
        <v>1471.1591954022988</v>
      </c>
      <c r="M20801" s="68"/>
      <c r="N20801" s="4"/>
    </row>
    <row r="20802" spans="2:14">
      <c r="B20802" s="59" t="s">
        <v>38562</v>
      </c>
      <c r="C20802" s="7" t="s">
        <v>40744</v>
      </c>
      <c r="I20802" s="64"/>
      <c r="J20802" s="65"/>
      <c r="K20802" s="10"/>
      <c r="L20802" s="21">
        <v>1346.8287356321839</v>
      </c>
      <c r="M20802" s="68"/>
      <c r="N20802" s="4"/>
    </row>
    <row r="20803" spans="2:14">
      <c r="B20803" s="59" t="s">
        <v>35269</v>
      </c>
      <c r="C20803" s="7" t="s">
        <v>35270</v>
      </c>
      <c r="I20803" s="64"/>
      <c r="J20803" s="65"/>
      <c r="K20803" s="10"/>
      <c r="L20803" s="21">
        <v>1617.3109195402299</v>
      </c>
      <c r="M20803" s="68"/>
      <c r="N20803" s="4"/>
    </row>
    <row r="20804" spans="2:14">
      <c r="B20804" s="59" t="s">
        <v>38563</v>
      </c>
      <c r="C20804" s="7" t="s">
        <v>40745</v>
      </c>
      <c r="I20804" s="64"/>
      <c r="J20804" s="65"/>
      <c r="K20804" s="10"/>
      <c r="L20804" s="21">
        <v>1674.6551724137933</v>
      </c>
      <c r="M20804" s="68"/>
      <c r="N20804" s="4"/>
    </row>
    <row r="20805" spans="2:14">
      <c r="B20805" s="59" t="s">
        <v>35271</v>
      </c>
      <c r="C20805" s="7" t="s">
        <v>35272</v>
      </c>
      <c r="I20805" s="64"/>
      <c r="J20805" s="65"/>
      <c r="K20805" s="10"/>
      <c r="L20805" s="21">
        <v>282.15402298850574</v>
      </c>
      <c r="M20805" s="68"/>
      <c r="N20805" s="4"/>
    </row>
    <row r="20806" spans="2:14">
      <c r="B20806" s="59" t="s">
        <v>35273</v>
      </c>
      <c r="C20806" s="7" t="s">
        <v>35274</v>
      </c>
      <c r="I20806" s="64"/>
      <c r="J20806" s="65"/>
      <c r="K20806" s="10"/>
      <c r="L20806" s="21">
        <v>288.75114942528739</v>
      </c>
      <c r="M20806" s="68"/>
      <c r="N20806" s="4"/>
    </row>
    <row r="20807" spans="2:14">
      <c r="B20807" s="59" t="s">
        <v>35275</v>
      </c>
      <c r="C20807" s="7" t="s">
        <v>35276</v>
      </c>
      <c r="I20807" s="64"/>
      <c r="J20807" s="65"/>
      <c r="K20807" s="10"/>
      <c r="L20807" s="21">
        <v>342.03563218390809</v>
      </c>
      <c r="M20807" s="68"/>
      <c r="N20807" s="4"/>
    </row>
    <row r="20808" spans="2:14">
      <c r="B20808" s="59" t="s">
        <v>35277</v>
      </c>
      <c r="C20808" s="7" t="s">
        <v>35278</v>
      </c>
      <c r="I20808" s="64"/>
      <c r="J20808" s="65"/>
      <c r="K20808" s="10"/>
      <c r="L20808" s="21">
        <v>338.99080459770119</v>
      </c>
      <c r="M20808" s="68"/>
      <c r="N20808" s="4"/>
    </row>
    <row r="20809" spans="2:14">
      <c r="B20809" s="59" t="s">
        <v>35279</v>
      </c>
      <c r="C20809" s="7" t="s">
        <v>35280</v>
      </c>
      <c r="I20809" s="64"/>
      <c r="J20809" s="65"/>
      <c r="K20809" s="10"/>
      <c r="L20809" s="21">
        <v>396.84252873563219</v>
      </c>
      <c r="M20809" s="68"/>
      <c r="N20809" s="4"/>
    </row>
    <row r="20810" spans="2:14">
      <c r="B20810" s="59" t="s">
        <v>35281</v>
      </c>
      <c r="C20810" s="7" t="s">
        <v>35282</v>
      </c>
      <c r="I20810" s="64"/>
      <c r="J20810" s="65"/>
      <c r="K20810" s="10"/>
      <c r="L20810" s="21">
        <v>401.91724137931033</v>
      </c>
      <c r="M20810" s="68"/>
      <c r="N20810" s="4"/>
    </row>
    <row r="20811" spans="2:14">
      <c r="B20811" s="59" t="s">
        <v>35283</v>
      </c>
      <c r="C20811" s="7" t="s">
        <v>35284</v>
      </c>
      <c r="I20811" s="64"/>
      <c r="J20811" s="65"/>
      <c r="K20811" s="10"/>
      <c r="L20811" s="21">
        <v>402.42471264367822</v>
      </c>
      <c r="M20811" s="68"/>
      <c r="N20811" s="4"/>
    </row>
    <row r="20812" spans="2:14">
      <c r="B20812" s="59" t="s">
        <v>35285</v>
      </c>
      <c r="C20812" s="7" t="s">
        <v>35286</v>
      </c>
      <c r="I20812" s="64"/>
      <c r="J20812" s="65"/>
      <c r="K20812" s="10"/>
      <c r="L20812" s="21">
        <v>437.94770114942531</v>
      </c>
      <c r="M20812" s="68"/>
      <c r="N20812" s="4"/>
    </row>
    <row r="20813" spans="2:14">
      <c r="B20813" s="59" t="s">
        <v>35287</v>
      </c>
      <c r="C20813" s="7" t="s">
        <v>35288</v>
      </c>
      <c r="I20813" s="64"/>
      <c r="J20813" s="65"/>
      <c r="K20813" s="10"/>
      <c r="L20813" s="21">
        <v>449.11206896551727</v>
      </c>
      <c r="M20813" s="68"/>
      <c r="N20813" s="4"/>
    </row>
    <row r="20814" spans="2:14">
      <c r="B20814" s="59" t="s">
        <v>35289</v>
      </c>
      <c r="C20814" s="7" t="s">
        <v>35290</v>
      </c>
      <c r="I20814" s="64"/>
      <c r="J20814" s="65"/>
      <c r="K20814" s="10"/>
      <c r="L20814" s="21">
        <v>524.21781609195398</v>
      </c>
      <c r="M20814" s="68"/>
      <c r="N20814" s="4"/>
    </row>
    <row r="20815" spans="2:14">
      <c r="B20815" s="59" t="s">
        <v>35291</v>
      </c>
      <c r="C20815" s="7" t="s">
        <v>35292</v>
      </c>
      <c r="I20815" s="64"/>
      <c r="J20815" s="65"/>
      <c r="K20815" s="10"/>
      <c r="L20815" s="21">
        <v>621.65229885057465</v>
      </c>
      <c r="M20815" s="68"/>
      <c r="N20815" s="4"/>
    </row>
    <row r="20816" spans="2:14">
      <c r="B20816" s="59" t="s">
        <v>35293</v>
      </c>
      <c r="C20816" s="7" t="s">
        <v>35294</v>
      </c>
      <c r="I20816" s="64"/>
      <c r="J20816" s="65"/>
      <c r="K20816" s="10"/>
      <c r="L20816" s="21">
        <v>628.2494252873563</v>
      </c>
      <c r="M20816" s="68"/>
      <c r="N20816" s="4"/>
    </row>
    <row r="20817" spans="2:14">
      <c r="B20817" s="59" t="s">
        <v>35295</v>
      </c>
      <c r="C20817" s="7" t="s">
        <v>35296</v>
      </c>
      <c r="I20817" s="64"/>
      <c r="J20817" s="65"/>
      <c r="K20817" s="10"/>
      <c r="L20817" s="21">
        <v>827.68563218390807</v>
      </c>
      <c r="M20817" s="68"/>
      <c r="N20817" s="4"/>
    </row>
    <row r="20818" spans="2:14">
      <c r="B20818" s="59" t="s">
        <v>35297</v>
      </c>
      <c r="C20818" s="7" t="s">
        <v>35298</v>
      </c>
      <c r="I20818" s="64"/>
      <c r="J20818" s="65"/>
      <c r="K20818" s="10"/>
      <c r="L20818" s="21">
        <v>857.62643678160919</v>
      </c>
      <c r="M20818" s="68"/>
      <c r="N20818" s="4"/>
    </row>
    <row r="20819" spans="2:14">
      <c r="B20819" s="59" t="s">
        <v>35299</v>
      </c>
      <c r="C20819" s="7" t="s">
        <v>35300</v>
      </c>
      <c r="I20819" s="64"/>
      <c r="J20819" s="65"/>
      <c r="K20819" s="10"/>
      <c r="L20819" s="21">
        <v>1011.8977011494253</v>
      </c>
      <c r="M20819" s="68"/>
      <c r="N20819" s="4"/>
    </row>
    <row r="20820" spans="2:14">
      <c r="B20820" s="59" t="s">
        <v>35301</v>
      </c>
      <c r="C20820" s="7" t="s">
        <v>35302</v>
      </c>
      <c r="I20820" s="64"/>
      <c r="J20820" s="65"/>
      <c r="K20820" s="10"/>
      <c r="L20820" s="21">
        <v>712.99712643678163</v>
      </c>
      <c r="M20820" s="68"/>
      <c r="N20820" s="4"/>
    </row>
    <row r="20821" spans="2:14">
      <c r="B20821" s="59" t="s">
        <v>35303</v>
      </c>
      <c r="C20821" s="7" t="s">
        <v>35304</v>
      </c>
      <c r="I20821" s="64"/>
      <c r="J20821" s="65"/>
      <c r="K20821" s="10"/>
      <c r="L20821" s="21">
        <v>729.74367816091944</v>
      </c>
      <c r="M20821" s="68"/>
      <c r="N20821" s="4"/>
    </row>
    <row r="20822" spans="2:14">
      <c r="B20822" s="59" t="s">
        <v>35305</v>
      </c>
      <c r="C20822" s="7" t="s">
        <v>35306</v>
      </c>
      <c r="I20822" s="64"/>
      <c r="J20822" s="65"/>
      <c r="K20822" s="10"/>
      <c r="L20822" s="21">
        <v>1062.6448275862069</v>
      </c>
      <c r="M20822" s="68"/>
      <c r="N20822" s="4"/>
    </row>
    <row r="20823" spans="2:14">
      <c r="B20823" s="59" t="s">
        <v>35307</v>
      </c>
      <c r="C20823" s="7" t="s">
        <v>35308</v>
      </c>
      <c r="I20823" s="64"/>
      <c r="J20823" s="65"/>
      <c r="K20823" s="10"/>
      <c r="L20823" s="21">
        <v>1109.8396551724138</v>
      </c>
      <c r="M20823" s="68"/>
      <c r="N20823" s="4"/>
    </row>
    <row r="20824" spans="2:14">
      <c r="B20824" s="59" t="s">
        <v>35309</v>
      </c>
      <c r="C20824" s="7" t="s">
        <v>35310</v>
      </c>
      <c r="I20824" s="64"/>
      <c r="J20824" s="65"/>
      <c r="K20824" s="10"/>
      <c r="L20824" s="21">
        <v>1316.3804597701148</v>
      </c>
      <c r="M20824" s="68"/>
      <c r="N20824" s="4"/>
    </row>
    <row r="20825" spans="2:14">
      <c r="B20825" s="59" t="s">
        <v>35311</v>
      </c>
      <c r="C20825" s="7" t="s">
        <v>35312</v>
      </c>
      <c r="I20825" s="64"/>
      <c r="J20825" s="65"/>
      <c r="K20825" s="10"/>
      <c r="L20825" s="21">
        <v>1114.4068965517242</v>
      </c>
      <c r="M20825" s="68"/>
      <c r="N20825" s="4"/>
    </row>
    <row r="20826" spans="2:14">
      <c r="B20826" s="59" t="s">
        <v>35313</v>
      </c>
      <c r="C20826" s="7" t="s">
        <v>35314</v>
      </c>
      <c r="I20826" s="64"/>
      <c r="J20826" s="65"/>
      <c r="K20826" s="10"/>
      <c r="L20826" s="21">
        <v>1011.8977011494253</v>
      </c>
      <c r="M20826" s="68"/>
      <c r="N20826" s="4"/>
    </row>
    <row r="20827" spans="2:14">
      <c r="B20827" s="59" t="s">
        <v>35315</v>
      </c>
      <c r="C20827" s="7" t="s">
        <v>35316</v>
      </c>
      <c r="I20827" s="64"/>
      <c r="J20827" s="65"/>
      <c r="K20827" s="10"/>
      <c r="L20827" s="21">
        <v>1058.0775862068965</v>
      </c>
      <c r="M20827" s="68"/>
      <c r="N20827" s="4"/>
    </row>
    <row r="20828" spans="2:14">
      <c r="B20828" s="59" t="s">
        <v>35317</v>
      </c>
      <c r="C20828" s="7" t="s">
        <v>35318</v>
      </c>
      <c r="I20828" s="64"/>
      <c r="J20828" s="65"/>
      <c r="K20828" s="10"/>
      <c r="L20828" s="21">
        <v>1253.9614942528735</v>
      </c>
      <c r="M20828" s="68"/>
      <c r="N20828" s="4"/>
    </row>
    <row r="20829" spans="2:14">
      <c r="B20829" s="59" t="s">
        <v>35319</v>
      </c>
      <c r="C20829" s="7" t="s">
        <v>35320</v>
      </c>
      <c r="I20829" s="64"/>
      <c r="J20829" s="65"/>
      <c r="K20829" s="10"/>
      <c r="L20829" s="21">
        <v>437.44022988505748</v>
      </c>
      <c r="M20829" s="68"/>
      <c r="N20829" s="4"/>
    </row>
    <row r="20830" spans="2:14">
      <c r="B20830" s="59" t="s">
        <v>35321</v>
      </c>
      <c r="C20830" s="7" t="s">
        <v>35322</v>
      </c>
      <c r="I20830" s="64"/>
      <c r="J20830" s="65"/>
      <c r="K20830" s="10"/>
      <c r="L20830" s="21">
        <v>434.39540229885057</v>
      </c>
      <c r="M20830" s="68"/>
      <c r="N20830" s="4"/>
    </row>
    <row r="20831" spans="2:14">
      <c r="B20831" s="59" t="s">
        <v>35323</v>
      </c>
      <c r="C20831" s="7" t="s">
        <v>35324</v>
      </c>
      <c r="I20831" s="64"/>
      <c r="J20831" s="65"/>
      <c r="K20831" s="10"/>
      <c r="L20831" s="21">
        <v>599.32356321839086</v>
      </c>
      <c r="M20831" s="68"/>
      <c r="N20831" s="4"/>
    </row>
    <row r="20832" spans="2:14">
      <c r="B20832" s="59" t="s">
        <v>35325</v>
      </c>
      <c r="C20832" s="7" t="s">
        <v>35326</v>
      </c>
      <c r="I20832" s="64"/>
      <c r="J20832" s="65"/>
      <c r="K20832" s="10"/>
      <c r="L20832" s="21">
        <v>920.55287356321833</v>
      </c>
      <c r="M20832" s="68"/>
      <c r="N20832" s="4"/>
    </row>
    <row r="20833" spans="2:14">
      <c r="B20833" s="59" t="s">
        <v>35327</v>
      </c>
      <c r="C20833" s="7" t="s">
        <v>35328</v>
      </c>
      <c r="I20833" s="64"/>
      <c r="J20833" s="65"/>
      <c r="K20833" s="10"/>
      <c r="L20833" s="21">
        <v>631.29425287356321</v>
      </c>
      <c r="M20833" s="68"/>
      <c r="N20833" s="4"/>
    </row>
    <row r="20834" spans="2:14">
      <c r="B20834" s="59" t="s">
        <v>35329</v>
      </c>
      <c r="C20834" s="7" t="s">
        <v>35330</v>
      </c>
      <c r="I20834" s="64"/>
      <c r="J20834" s="65"/>
      <c r="K20834" s="10"/>
      <c r="L20834" s="21">
        <v>1247.364367816092</v>
      </c>
      <c r="M20834" s="68"/>
      <c r="N20834" s="4"/>
    </row>
    <row r="20835" spans="2:14">
      <c r="B20835" s="59" t="s">
        <v>35331</v>
      </c>
      <c r="C20835" s="7" t="s">
        <v>35332</v>
      </c>
      <c r="I20835" s="64"/>
      <c r="J20835" s="65"/>
      <c r="K20835" s="10"/>
      <c r="L20835" s="21">
        <v>950.49367816091956</v>
      </c>
      <c r="M20835" s="68"/>
      <c r="N20835" s="4"/>
    </row>
    <row r="20836" spans="2:14">
      <c r="B20836" s="59" t="s">
        <v>35333</v>
      </c>
      <c r="C20836" s="7" t="s">
        <v>35334</v>
      </c>
      <c r="I20836" s="64"/>
      <c r="J20836" s="65"/>
      <c r="K20836" s="10"/>
      <c r="L20836" s="21">
        <v>414.60402298850579</v>
      </c>
      <c r="M20836" s="68"/>
      <c r="N20836" s="4"/>
    </row>
    <row r="20837" spans="2:14">
      <c r="B20837" s="59" t="s">
        <v>35335</v>
      </c>
      <c r="C20837" s="7" t="s">
        <v>35336</v>
      </c>
      <c r="I20837" s="64"/>
      <c r="J20837" s="65"/>
      <c r="K20837" s="10"/>
      <c r="L20837" s="21">
        <v>426.27586206896552</v>
      </c>
      <c r="M20837" s="68"/>
      <c r="N20837" s="4"/>
    </row>
    <row r="20838" spans="2:14">
      <c r="B20838" s="59" t="s">
        <v>35337</v>
      </c>
      <c r="C20838" s="7" t="s">
        <v>35338</v>
      </c>
      <c r="I20838" s="64"/>
      <c r="J20838" s="65"/>
      <c r="K20838" s="10"/>
      <c r="L20838" s="21">
        <v>453.67931034482763</v>
      </c>
      <c r="M20838" s="68"/>
      <c r="N20838" s="4"/>
    </row>
    <row r="20839" spans="2:14">
      <c r="B20839" s="59" t="s">
        <v>35339</v>
      </c>
      <c r="C20839" s="7" t="s">
        <v>35340</v>
      </c>
      <c r="I20839" s="64"/>
      <c r="J20839" s="65"/>
      <c r="K20839" s="10"/>
      <c r="L20839" s="21">
        <v>749.53505747126439</v>
      </c>
      <c r="M20839" s="68"/>
      <c r="N20839" s="4"/>
    </row>
    <row r="20840" spans="2:14">
      <c r="B20840" s="59" t="s">
        <v>35341</v>
      </c>
      <c r="C20840" s="7" t="s">
        <v>35342</v>
      </c>
      <c r="I20840" s="64"/>
      <c r="J20840" s="65"/>
      <c r="K20840" s="10"/>
      <c r="L20840" s="21">
        <v>483.62011494252874</v>
      </c>
      <c r="M20840" s="68"/>
      <c r="N20840" s="4"/>
    </row>
    <row r="20841" spans="2:14">
      <c r="B20841" s="59" t="s">
        <v>35343</v>
      </c>
      <c r="C20841" s="7" t="s">
        <v>35344</v>
      </c>
      <c r="I20841" s="64"/>
      <c r="J20841" s="65"/>
      <c r="K20841" s="10"/>
      <c r="L20841" s="21">
        <v>1008.3454022988506</v>
      </c>
      <c r="M20841" s="68"/>
      <c r="N20841" s="4"/>
    </row>
    <row r="20842" spans="2:14">
      <c r="B20842" s="59" t="s">
        <v>35345</v>
      </c>
      <c r="C20842" s="7" t="s">
        <v>35346</v>
      </c>
      <c r="I20842" s="64"/>
      <c r="J20842" s="65"/>
      <c r="K20842" s="10"/>
      <c r="L20842" s="21">
        <v>779.98333333333335</v>
      </c>
      <c r="M20842" s="68"/>
      <c r="N20842" s="4"/>
    </row>
    <row r="20843" spans="2:14">
      <c r="B20843" s="59" t="s">
        <v>35347</v>
      </c>
      <c r="C20843" s="7" t="s">
        <v>35348</v>
      </c>
      <c r="I20843" s="64"/>
      <c r="J20843" s="65"/>
      <c r="K20843" s="10"/>
      <c r="L20843" s="21">
        <v>1043.8683908045975</v>
      </c>
      <c r="M20843" s="68"/>
      <c r="N20843" s="4"/>
    </row>
    <row r="20844" spans="2:14">
      <c r="B20844" s="59" t="s">
        <v>35349</v>
      </c>
      <c r="C20844" s="7" t="s">
        <v>35350</v>
      </c>
      <c r="I20844" s="64"/>
      <c r="J20844" s="65"/>
      <c r="K20844" s="10"/>
      <c r="L20844" s="21">
        <v>1194.0798850574713</v>
      </c>
      <c r="M20844" s="68"/>
      <c r="N20844" s="4"/>
    </row>
    <row r="20845" spans="2:14">
      <c r="B20845" s="59" t="s">
        <v>35351</v>
      </c>
      <c r="C20845" s="7" t="s">
        <v>35352</v>
      </c>
      <c r="I20845" s="64"/>
      <c r="J20845" s="65"/>
      <c r="K20845" s="10"/>
      <c r="L20845" s="21">
        <v>1210.8264367816093</v>
      </c>
      <c r="M20845" s="68"/>
      <c r="N20845" s="4"/>
    </row>
    <row r="20846" spans="2:14">
      <c r="B20846" s="59" t="s">
        <v>35353</v>
      </c>
      <c r="C20846" s="7" t="s">
        <v>35354</v>
      </c>
      <c r="I20846" s="64"/>
      <c r="J20846" s="65"/>
      <c r="K20846" s="10"/>
      <c r="L20846" s="21">
        <v>1240.2597701149425</v>
      </c>
      <c r="M20846" s="68"/>
      <c r="N20846" s="4"/>
    </row>
    <row r="20847" spans="2:14">
      <c r="B20847" s="59" t="s">
        <v>35355</v>
      </c>
      <c r="C20847" s="7" t="s">
        <v>35356</v>
      </c>
      <c r="I20847" s="64"/>
      <c r="J20847" s="65"/>
      <c r="K20847" s="10"/>
      <c r="L20847" s="21">
        <v>1308.7683908045979</v>
      </c>
      <c r="M20847" s="68"/>
      <c r="N20847" s="4"/>
    </row>
    <row r="20848" spans="2:14">
      <c r="B20848" s="59" t="s">
        <v>35357</v>
      </c>
      <c r="C20848" s="7" t="s">
        <v>35358</v>
      </c>
      <c r="I20848" s="64"/>
      <c r="J20848" s="65"/>
      <c r="K20848" s="10"/>
      <c r="L20848" s="21">
        <v>939.83678160919544</v>
      </c>
      <c r="M20848" s="68"/>
      <c r="N20848" s="4"/>
    </row>
    <row r="20849" spans="2:14">
      <c r="B20849" s="59" t="s">
        <v>35359</v>
      </c>
      <c r="C20849" s="7" t="s">
        <v>35360</v>
      </c>
      <c r="I20849" s="64"/>
      <c r="J20849" s="65"/>
      <c r="K20849" s="10"/>
      <c r="L20849" s="21">
        <v>962.67298850574707</v>
      </c>
      <c r="M20849" s="68"/>
      <c r="N20849" s="4"/>
    </row>
    <row r="20850" spans="2:14">
      <c r="B20850" s="59" t="s">
        <v>35361</v>
      </c>
      <c r="C20850" s="7" t="s">
        <v>35362</v>
      </c>
      <c r="I20850" s="64"/>
      <c r="J20850" s="65"/>
      <c r="K20850" s="10"/>
      <c r="L20850" s="21">
        <v>860.16379310344826</v>
      </c>
      <c r="M20850" s="68"/>
      <c r="N20850" s="4"/>
    </row>
    <row r="20851" spans="2:14">
      <c r="B20851" s="59" t="s">
        <v>35363</v>
      </c>
      <c r="C20851" s="7" t="s">
        <v>35364</v>
      </c>
      <c r="I20851" s="64"/>
      <c r="J20851" s="65"/>
      <c r="K20851" s="10"/>
      <c r="L20851" s="21">
        <v>1025.0919540229886</v>
      </c>
      <c r="M20851" s="68"/>
      <c r="N20851" s="4"/>
    </row>
    <row r="20852" spans="2:14">
      <c r="B20852" s="59" t="s">
        <v>35365</v>
      </c>
      <c r="C20852" s="7" t="s">
        <v>35366</v>
      </c>
      <c r="I20852" s="64"/>
      <c r="J20852" s="65"/>
      <c r="K20852" s="10"/>
      <c r="L20852" s="21">
        <v>901.77643678160928</v>
      </c>
      <c r="M20852" s="68"/>
      <c r="N20852" s="4"/>
    </row>
    <row r="20853" spans="2:14">
      <c r="B20853" s="59" t="s">
        <v>35367</v>
      </c>
      <c r="C20853" s="7" t="s">
        <v>35368</v>
      </c>
      <c r="I20853" s="64"/>
      <c r="J20853" s="65"/>
      <c r="K20853" s="10"/>
      <c r="L20853" s="21">
        <v>1048.9431034482759</v>
      </c>
      <c r="M20853" s="68"/>
      <c r="N20853" s="4"/>
    </row>
    <row r="20854" spans="2:14">
      <c r="B20854" s="59" t="s">
        <v>35369</v>
      </c>
      <c r="C20854" s="7" t="s">
        <v>35370</v>
      </c>
      <c r="I20854" s="64"/>
      <c r="J20854" s="65"/>
      <c r="K20854" s="10"/>
      <c r="L20854" s="21">
        <v>943.38908045977018</v>
      </c>
      <c r="M20854" s="68"/>
      <c r="N20854" s="4"/>
    </row>
    <row r="20855" spans="2:14">
      <c r="B20855" s="59" t="s">
        <v>35371</v>
      </c>
      <c r="C20855" s="7" t="s">
        <v>35372</v>
      </c>
      <c r="I20855" s="64"/>
      <c r="J20855" s="65"/>
      <c r="K20855" s="10"/>
      <c r="L20855" s="21">
        <v>910.40344827586216</v>
      </c>
      <c r="M20855" s="68"/>
      <c r="N20855" s="4"/>
    </row>
    <row r="20856" spans="2:14">
      <c r="B20856" s="59" t="s">
        <v>35373</v>
      </c>
      <c r="C20856" s="7" t="s">
        <v>35374</v>
      </c>
      <c r="I20856" s="64"/>
      <c r="J20856" s="65"/>
      <c r="K20856" s="10"/>
      <c r="L20856" s="21">
        <v>951.00114942528739</v>
      </c>
      <c r="M20856" s="68"/>
      <c r="N20856" s="4"/>
    </row>
    <row r="20857" spans="2:14">
      <c r="B20857" s="59" t="s">
        <v>35375</v>
      </c>
      <c r="C20857" s="7" t="s">
        <v>35376</v>
      </c>
      <c r="I20857" s="64"/>
      <c r="J20857" s="65"/>
      <c r="K20857" s="10"/>
      <c r="L20857" s="21">
        <v>958.10574712643677</v>
      </c>
      <c r="M20857" s="68"/>
      <c r="N20857" s="4"/>
    </row>
    <row r="20858" spans="2:14">
      <c r="B20858" s="59" t="s">
        <v>35377</v>
      </c>
      <c r="C20858" s="7" t="s">
        <v>35378</v>
      </c>
      <c r="I20858" s="64"/>
      <c r="J20858" s="65"/>
      <c r="K20858" s="10"/>
      <c r="L20858" s="21">
        <v>1007.330459770115</v>
      </c>
      <c r="M20858" s="68"/>
      <c r="N20858" s="4"/>
    </row>
    <row r="20859" spans="2:14">
      <c r="B20859" s="59" t="s">
        <v>35379</v>
      </c>
      <c r="C20859" s="7" t="s">
        <v>35380</v>
      </c>
      <c r="I20859" s="64"/>
      <c r="J20859" s="65"/>
      <c r="K20859" s="10"/>
      <c r="L20859" s="21">
        <v>1004.7931034482758</v>
      </c>
      <c r="M20859" s="68"/>
      <c r="N20859" s="4"/>
    </row>
    <row r="20860" spans="2:14">
      <c r="B20860" s="59" t="s">
        <v>35381</v>
      </c>
      <c r="C20860" s="7" t="s">
        <v>35382</v>
      </c>
      <c r="I20860" s="64"/>
      <c r="J20860" s="65"/>
      <c r="K20860" s="10"/>
      <c r="L20860" s="21">
        <v>1048.9431034482759</v>
      </c>
      <c r="M20860" s="68"/>
      <c r="N20860" s="4"/>
    </row>
    <row r="20861" spans="2:14">
      <c r="B20861" s="59" t="s">
        <v>35383</v>
      </c>
      <c r="C20861" s="7" t="s">
        <v>35384</v>
      </c>
      <c r="I20861" s="64"/>
      <c r="J20861" s="65"/>
      <c r="K20861" s="10"/>
      <c r="L20861" s="21">
        <v>1054.017816091954</v>
      </c>
      <c r="M20861" s="68"/>
      <c r="N20861" s="4"/>
    </row>
    <row r="20862" spans="2:14">
      <c r="B20862" s="59" t="s">
        <v>35385</v>
      </c>
      <c r="C20862" s="7" t="s">
        <v>35386</v>
      </c>
      <c r="I20862" s="64"/>
      <c r="J20862" s="65"/>
      <c r="K20862" s="10"/>
      <c r="L20862" s="21">
        <v>996.67356321839077</v>
      </c>
      <c r="M20862" s="68"/>
      <c r="N20862" s="4"/>
    </row>
    <row r="20863" spans="2:14">
      <c r="B20863" s="59" t="s">
        <v>35387</v>
      </c>
      <c r="C20863" s="7" t="s">
        <v>35388</v>
      </c>
      <c r="I20863" s="64"/>
      <c r="J20863" s="65"/>
      <c r="K20863" s="10"/>
      <c r="L20863" s="21">
        <v>1038.2862068965517</v>
      </c>
      <c r="M20863" s="68"/>
      <c r="N20863" s="4"/>
    </row>
    <row r="20864" spans="2:14">
      <c r="B20864" s="59" t="s">
        <v>35389</v>
      </c>
      <c r="C20864" s="7" t="s">
        <v>35390</v>
      </c>
      <c r="I20864" s="64"/>
      <c r="J20864" s="65"/>
      <c r="K20864" s="10"/>
      <c r="L20864" s="21">
        <v>1001.7482758620689</v>
      </c>
      <c r="M20864" s="68"/>
      <c r="N20864" s="4"/>
    </row>
    <row r="20865" spans="2:14">
      <c r="B20865" s="59" t="s">
        <v>35391</v>
      </c>
      <c r="C20865" s="7" t="s">
        <v>35392</v>
      </c>
      <c r="I20865" s="64"/>
      <c r="J20865" s="65"/>
      <c r="K20865" s="10"/>
      <c r="L20865" s="21">
        <v>1079.391379310345</v>
      </c>
      <c r="M20865" s="68"/>
      <c r="N20865" s="4"/>
    </row>
    <row r="20866" spans="2:14">
      <c r="B20866" s="59" t="s">
        <v>35393</v>
      </c>
      <c r="C20866" s="7" t="s">
        <v>35394</v>
      </c>
      <c r="I20866" s="64"/>
      <c r="J20866" s="65"/>
      <c r="K20866" s="10"/>
      <c r="L20866" s="21">
        <v>1044.3758620689655</v>
      </c>
      <c r="M20866" s="68"/>
      <c r="N20866" s="4"/>
    </row>
    <row r="20867" spans="2:14">
      <c r="B20867" s="59" t="s">
        <v>35395</v>
      </c>
      <c r="C20867" s="7" t="s">
        <v>35396</v>
      </c>
      <c r="I20867" s="64"/>
      <c r="J20867" s="65"/>
      <c r="K20867" s="10"/>
      <c r="L20867" s="21">
        <v>1084.4660919540229</v>
      </c>
      <c r="M20867" s="68"/>
      <c r="N20867" s="4"/>
    </row>
    <row r="20868" spans="2:14">
      <c r="B20868" s="59" t="s">
        <v>35397</v>
      </c>
      <c r="C20868" s="7" t="s">
        <v>35398</v>
      </c>
      <c r="I20868" s="64"/>
      <c r="J20868" s="65"/>
      <c r="K20868" s="10"/>
      <c r="L20868" s="21">
        <v>1001.7482758620689</v>
      </c>
      <c r="M20868" s="68"/>
      <c r="N20868" s="4"/>
    </row>
    <row r="20869" spans="2:14">
      <c r="B20869" s="59" t="s">
        <v>35399</v>
      </c>
      <c r="C20869" s="7" t="s">
        <v>35400</v>
      </c>
      <c r="I20869" s="64"/>
      <c r="J20869" s="65"/>
      <c r="K20869" s="10"/>
      <c r="L20869" s="21">
        <v>1044.3758620689655</v>
      </c>
      <c r="M20869" s="68"/>
      <c r="N20869" s="4"/>
    </row>
    <row r="20870" spans="2:14">
      <c r="B20870" s="59" t="s">
        <v>35401</v>
      </c>
      <c r="C20870" s="7" t="s">
        <v>35402</v>
      </c>
      <c r="I20870" s="64"/>
      <c r="J20870" s="65"/>
      <c r="K20870" s="10"/>
      <c r="L20870" s="21">
        <v>1167.6913793103449</v>
      </c>
      <c r="M20870" s="68"/>
      <c r="N20870" s="4"/>
    </row>
    <row r="20871" spans="2:14">
      <c r="B20871" s="59" t="s">
        <v>35403</v>
      </c>
      <c r="C20871" s="7" t="s">
        <v>35404</v>
      </c>
      <c r="I20871" s="64"/>
      <c r="J20871" s="65"/>
      <c r="K20871" s="10"/>
      <c r="L20871" s="21">
        <v>1084.4660919540229</v>
      </c>
      <c r="M20871" s="68"/>
      <c r="N20871" s="4"/>
    </row>
    <row r="20872" spans="2:14">
      <c r="B20872" s="59" t="s">
        <v>35405</v>
      </c>
      <c r="C20872" s="7" t="s">
        <v>35406</v>
      </c>
      <c r="I20872" s="64"/>
      <c r="J20872" s="65"/>
      <c r="K20872" s="10"/>
      <c r="L20872" s="21">
        <v>978.91206896551728</v>
      </c>
      <c r="M20872" s="68"/>
      <c r="N20872" s="4"/>
    </row>
    <row r="20873" spans="2:14">
      <c r="B20873" s="59" t="s">
        <v>35407</v>
      </c>
      <c r="C20873" s="7" t="s">
        <v>35408</v>
      </c>
      <c r="I20873" s="64"/>
      <c r="J20873" s="65"/>
      <c r="K20873" s="10"/>
      <c r="L20873" s="21">
        <v>1005.8080459770115</v>
      </c>
      <c r="M20873" s="68"/>
      <c r="N20873" s="4"/>
    </row>
    <row r="20874" spans="2:14">
      <c r="B20874" s="59" t="s">
        <v>35409</v>
      </c>
      <c r="C20874" s="7" t="s">
        <v>35398</v>
      </c>
      <c r="I20874" s="64"/>
      <c r="J20874" s="65"/>
      <c r="K20874" s="10"/>
      <c r="L20874" s="21">
        <v>906.34367816091958</v>
      </c>
      <c r="M20874" s="68"/>
      <c r="N20874" s="4"/>
    </row>
    <row r="20875" spans="2:14">
      <c r="B20875" s="59" t="s">
        <v>35410</v>
      </c>
      <c r="C20875" s="7" t="s">
        <v>35411</v>
      </c>
      <c r="I20875" s="64"/>
      <c r="J20875" s="65"/>
      <c r="K20875" s="10"/>
      <c r="L20875" s="21">
        <v>1048.9431034482759</v>
      </c>
      <c r="M20875" s="68"/>
      <c r="N20875" s="4"/>
    </row>
    <row r="20876" spans="2:14">
      <c r="B20876" s="59" t="s">
        <v>35412</v>
      </c>
      <c r="C20876" s="7" t="s">
        <v>35400</v>
      </c>
      <c r="I20876" s="64"/>
      <c r="J20876" s="65"/>
      <c r="K20876" s="10"/>
      <c r="L20876" s="21">
        <v>956.07586206896553</v>
      </c>
      <c r="M20876" s="68"/>
      <c r="N20876" s="4"/>
    </row>
    <row r="20877" spans="2:14">
      <c r="B20877" s="59" t="s">
        <v>35413</v>
      </c>
      <c r="C20877" s="7" t="s">
        <v>35414</v>
      </c>
      <c r="I20877" s="64"/>
      <c r="J20877" s="65"/>
      <c r="K20877" s="10"/>
      <c r="L20877" s="21">
        <v>1088.5258620689656</v>
      </c>
      <c r="M20877" s="68"/>
      <c r="N20877" s="4"/>
    </row>
    <row r="20878" spans="2:14">
      <c r="B20878" s="59" t="s">
        <v>35415</v>
      </c>
      <c r="C20878" s="7" t="s">
        <v>35404</v>
      </c>
      <c r="I20878" s="64"/>
      <c r="J20878" s="65"/>
      <c r="K20878" s="10"/>
      <c r="L20878" s="21">
        <v>983.47931034482758</v>
      </c>
      <c r="M20878" s="68"/>
      <c r="N20878" s="4"/>
    </row>
    <row r="20879" spans="2:14">
      <c r="B20879" s="59" t="s">
        <v>35416</v>
      </c>
      <c r="C20879" s="7" t="s">
        <v>35417</v>
      </c>
      <c r="I20879" s="64"/>
      <c r="J20879" s="65"/>
      <c r="K20879" s="10"/>
      <c r="L20879" s="21">
        <v>1090.048275862069</v>
      </c>
      <c r="M20879" s="68"/>
      <c r="N20879" s="4"/>
    </row>
    <row r="20880" spans="2:14">
      <c r="B20880" s="59" t="s">
        <v>35418</v>
      </c>
      <c r="C20880" s="7" t="s">
        <v>35419</v>
      </c>
      <c r="I20880" s="64"/>
      <c r="J20880" s="65"/>
      <c r="K20880" s="10"/>
      <c r="L20880" s="21">
        <v>1129.1235632183907</v>
      </c>
      <c r="M20880" s="68"/>
      <c r="N20880" s="4"/>
    </row>
    <row r="20881" spans="2:14">
      <c r="B20881" s="59" t="s">
        <v>35420</v>
      </c>
      <c r="C20881" s="7" t="s">
        <v>35421</v>
      </c>
      <c r="I20881" s="64"/>
      <c r="J20881" s="65"/>
      <c r="K20881" s="10"/>
      <c r="L20881" s="21">
        <v>1095.6304597701148</v>
      </c>
      <c r="M20881" s="68"/>
      <c r="N20881" s="4"/>
    </row>
    <row r="20882" spans="2:14">
      <c r="B20882" s="59" t="s">
        <v>35422</v>
      </c>
      <c r="C20882" s="7" t="s">
        <v>35423</v>
      </c>
      <c r="I20882" s="64"/>
      <c r="J20882" s="65"/>
      <c r="K20882" s="10"/>
      <c r="L20882" s="21">
        <v>1149.9298850574712</v>
      </c>
      <c r="M20882" s="68"/>
      <c r="N20882" s="4"/>
    </row>
    <row r="20883" spans="2:14">
      <c r="B20883" s="59" t="s">
        <v>35424</v>
      </c>
      <c r="C20883" s="7" t="s">
        <v>35425</v>
      </c>
      <c r="I20883" s="64"/>
      <c r="J20883" s="65"/>
      <c r="K20883" s="10"/>
      <c r="L20883" s="21">
        <v>1135.7206896551725</v>
      </c>
      <c r="M20883" s="68"/>
      <c r="N20883" s="4"/>
    </row>
    <row r="20884" spans="2:14">
      <c r="B20884" s="59" t="s">
        <v>35426</v>
      </c>
      <c r="C20884" s="7" t="s">
        <v>35427</v>
      </c>
      <c r="I20884" s="64"/>
      <c r="J20884" s="65"/>
      <c r="K20884" s="10"/>
      <c r="L20884" s="21">
        <v>1156.019540229885</v>
      </c>
      <c r="M20884" s="68"/>
      <c r="N20884" s="4"/>
    </row>
    <row r="20885" spans="2:14">
      <c r="B20885" s="59" t="s">
        <v>35428</v>
      </c>
      <c r="C20885" s="7" t="s">
        <v>35429</v>
      </c>
      <c r="I20885" s="64"/>
      <c r="J20885" s="65"/>
      <c r="K20885" s="10"/>
      <c r="L20885" s="21">
        <v>1144.3477011494253</v>
      </c>
      <c r="M20885" s="68"/>
      <c r="N20885" s="4"/>
    </row>
    <row r="20886" spans="2:14">
      <c r="B20886" s="59" t="s">
        <v>35430</v>
      </c>
      <c r="C20886" s="7" t="s">
        <v>35431</v>
      </c>
      <c r="I20886" s="64"/>
      <c r="J20886" s="65"/>
      <c r="K20886" s="10"/>
      <c r="L20886" s="21">
        <v>1174.7959770114942</v>
      </c>
      <c r="M20886" s="68"/>
      <c r="N20886" s="4"/>
    </row>
    <row r="20887" spans="2:14">
      <c r="B20887" s="59" t="s">
        <v>35432</v>
      </c>
      <c r="C20887" s="7" t="s">
        <v>35433</v>
      </c>
      <c r="I20887" s="64"/>
      <c r="J20887" s="65"/>
      <c r="K20887" s="10"/>
      <c r="L20887" s="21">
        <v>1150.4373563218392</v>
      </c>
      <c r="M20887" s="68"/>
      <c r="N20887" s="4"/>
    </row>
    <row r="20888" spans="2:14">
      <c r="B20888" s="59" t="s">
        <v>35434</v>
      </c>
      <c r="C20888" s="7" t="s">
        <v>35435</v>
      </c>
      <c r="I20888" s="64"/>
      <c r="J20888" s="65"/>
      <c r="K20888" s="10"/>
      <c r="L20888" s="21">
        <v>1207.7816091954023</v>
      </c>
      <c r="M20888" s="68"/>
      <c r="N20888" s="4"/>
    </row>
    <row r="20889" spans="2:14">
      <c r="B20889" s="59" t="s">
        <v>35436</v>
      </c>
      <c r="C20889" s="7" t="s">
        <v>35437</v>
      </c>
      <c r="I20889" s="64"/>
      <c r="J20889" s="65"/>
      <c r="K20889" s="10"/>
      <c r="L20889" s="21">
        <v>1181.9005747126437</v>
      </c>
      <c r="M20889" s="68"/>
      <c r="N20889" s="4"/>
    </row>
    <row r="20890" spans="2:14">
      <c r="B20890" s="59" t="s">
        <v>35438</v>
      </c>
      <c r="C20890" s="7" t="s">
        <v>35439</v>
      </c>
      <c r="I20890" s="64"/>
      <c r="J20890" s="65"/>
      <c r="K20890" s="10"/>
      <c r="L20890" s="21">
        <v>1213.3637931034484</v>
      </c>
      <c r="M20890" s="68"/>
      <c r="N20890" s="4"/>
    </row>
    <row r="20891" spans="2:14">
      <c r="B20891" s="59" t="s">
        <v>35440</v>
      </c>
      <c r="C20891" s="7" t="s">
        <v>35441</v>
      </c>
      <c r="I20891" s="64"/>
      <c r="J20891" s="65"/>
      <c r="K20891" s="10"/>
      <c r="L20891" s="21">
        <v>161.37586206896552</v>
      </c>
      <c r="M20891" s="68"/>
      <c r="N20891" s="4"/>
    </row>
    <row r="20892" spans="2:14">
      <c r="B20892" s="59" t="s">
        <v>35442</v>
      </c>
      <c r="C20892" s="7" t="s">
        <v>35443</v>
      </c>
      <c r="I20892" s="64"/>
      <c r="J20892" s="65"/>
      <c r="K20892" s="10"/>
      <c r="L20892" s="21">
        <v>1071.7793103448275</v>
      </c>
      <c r="M20892" s="68"/>
      <c r="N20892" s="4"/>
    </row>
    <row r="20893" spans="2:14">
      <c r="B20893" s="59" t="s">
        <v>35444</v>
      </c>
      <c r="C20893" s="7" t="s">
        <v>35445</v>
      </c>
      <c r="I20893" s="64"/>
      <c r="J20893" s="65"/>
      <c r="K20893" s="10"/>
      <c r="L20893" s="21">
        <v>1140.7954022988506</v>
      </c>
      <c r="M20893" s="68"/>
      <c r="N20893" s="4"/>
    </row>
    <row r="20894" spans="2:14">
      <c r="B20894" s="59" t="s">
        <v>35446</v>
      </c>
      <c r="C20894" s="7" t="s">
        <v>35447</v>
      </c>
      <c r="I20894" s="64"/>
      <c r="J20894" s="65"/>
      <c r="K20894" s="10"/>
      <c r="L20894" s="21">
        <v>1221.4833333333333</v>
      </c>
      <c r="M20894" s="68"/>
      <c r="N20894" s="4"/>
    </row>
    <row r="20895" spans="2:14">
      <c r="B20895" s="59" t="s">
        <v>35448</v>
      </c>
      <c r="C20895" s="7" t="s">
        <v>35449</v>
      </c>
      <c r="I20895" s="64"/>
      <c r="J20895" s="65"/>
      <c r="K20895" s="10"/>
      <c r="L20895" s="21">
        <v>1276.7977011494254</v>
      </c>
      <c r="M20895" s="68"/>
      <c r="N20895" s="4"/>
    </row>
    <row r="20896" spans="2:14">
      <c r="B20896" s="59" t="s">
        <v>35450</v>
      </c>
      <c r="C20896" s="7" t="s">
        <v>35451</v>
      </c>
      <c r="I20896" s="64"/>
      <c r="J20896" s="65"/>
      <c r="K20896" s="10"/>
      <c r="L20896" s="21">
        <v>677.47413793103453</v>
      </c>
      <c r="M20896" s="68"/>
      <c r="N20896" s="4"/>
    </row>
    <row r="20897" spans="2:14">
      <c r="B20897" s="59" t="s">
        <v>35452</v>
      </c>
      <c r="C20897" s="7" t="s">
        <v>35453</v>
      </c>
      <c r="I20897" s="64"/>
      <c r="J20897" s="65"/>
      <c r="K20897" s="10"/>
      <c r="L20897" s="21">
        <v>684.57873563218391</v>
      </c>
      <c r="M20897" s="68"/>
      <c r="N20897" s="4"/>
    </row>
    <row r="20898" spans="2:14">
      <c r="B20898" s="59" t="s">
        <v>35454</v>
      </c>
      <c r="C20898" s="7" t="s">
        <v>35455</v>
      </c>
      <c r="I20898" s="64"/>
      <c r="J20898" s="65"/>
      <c r="K20898" s="10"/>
      <c r="L20898" s="21">
        <v>844.93965517241372</v>
      </c>
      <c r="M20898" s="68"/>
      <c r="N20898" s="4"/>
    </row>
    <row r="20899" spans="2:14">
      <c r="B20899" s="59" t="s">
        <v>35456</v>
      </c>
      <c r="C20899" s="7" t="s">
        <v>35457</v>
      </c>
      <c r="I20899" s="64"/>
      <c r="J20899" s="65"/>
      <c r="K20899" s="10"/>
      <c r="L20899" s="21">
        <v>1217.9310344827586</v>
      </c>
      <c r="M20899" s="68"/>
      <c r="N20899" s="4"/>
    </row>
    <row r="20900" spans="2:14">
      <c r="B20900" s="59" t="s">
        <v>35458</v>
      </c>
      <c r="C20900" s="7" t="s">
        <v>35459</v>
      </c>
      <c r="I20900" s="64"/>
      <c r="J20900" s="65"/>
      <c r="K20900" s="10"/>
      <c r="L20900" s="21">
        <v>877.92528735632175</v>
      </c>
      <c r="M20900" s="68"/>
      <c r="N20900" s="4"/>
    </row>
    <row r="20901" spans="2:14">
      <c r="B20901" s="59" t="s">
        <v>35460</v>
      </c>
      <c r="C20901" s="7" t="s">
        <v>35461</v>
      </c>
      <c r="I20901" s="64"/>
      <c r="J20901" s="65"/>
      <c r="K20901" s="10"/>
      <c r="L20901" s="21">
        <v>1590.4149425287358</v>
      </c>
      <c r="M20901" s="68"/>
      <c r="N20901" s="4"/>
    </row>
    <row r="20902" spans="2:14">
      <c r="B20902" s="59" t="s">
        <v>35462</v>
      </c>
      <c r="C20902" s="7" t="s">
        <v>35463</v>
      </c>
      <c r="I20902" s="64"/>
      <c r="J20902" s="65"/>
      <c r="K20902" s="10"/>
      <c r="L20902" s="21">
        <v>1248.3793103448274</v>
      </c>
      <c r="M20902" s="68"/>
      <c r="N20902" s="4"/>
    </row>
    <row r="20903" spans="2:14">
      <c r="B20903" s="59" t="s">
        <v>35464</v>
      </c>
      <c r="C20903" s="7" t="s">
        <v>35465</v>
      </c>
      <c r="I20903" s="64"/>
      <c r="J20903" s="65"/>
      <c r="K20903" s="10"/>
      <c r="L20903" s="21">
        <v>1624.4155172413793</v>
      </c>
      <c r="M20903" s="68"/>
      <c r="N20903" s="4"/>
    </row>
    <row r="20904" spans="2:14">
      <c r="B20904" s="59" t="s">
        <v>35466</v>
      </c>
      <c r="C20904" s="7" t="s">
        <v>35467</v>
      </c>
      <c r="I20904" s="64"/>
      <c r="J20904" s="65"/>
      <c r="K20904" s="10"/>
      <c r="L20904" s="21">
        <v>661.74252873563216</v>
      </c>
      <c r="M20904" s="68"/>
      <c r="N20904" s="4"/>
    </row>
    <row r="20905" spans="2:14">
      <c r="B20905" s="59" t="s">
        <v>35468</v>
      </c>
      <c r="C20905" s="7" t="s">
        <v>35469</v>
      </c>
      <c r="I20905" s="64"/>
      <c r="J20905" s="65"/>
      <c r="K20905" s="10"/>
      <c r="L20905" s="21">
        <v>664.27988505747123</v>
      </c>
      <c r="M20905" s="68"/>
      <c r="N20905" s="4"/>
    </row>
    <row r="20906" spans="2:14">
      <c r="B20906" s="59" t="s">
        <v>35470</v>
      </c>
      <c r="C20906" s="7" t="s">
        <v>35471</v>
      </c>
      <c r="I20906" s="64"/>
      <c r="J20906" s="65"/>
      <c r="K20906" s="10"/>
      <c r="L20906" s="21">
        <v>696.2505747126437</v>
      </c>
      <c r="M20906" s="68"/>
      <c r="N20906" s="4"/>
    </row>
    <row r="20907" spans="2:14">
      <c r="B20907" s="59" t="s">
        <v>35472</v>
      </c>
      <c r="C20907" s="7" t="s">
        <v>35473</v>
      </c>
      <c r="I20907" s="64"/>
      <c r="J20907" s="65"/>
      <c r="K20907" s="10"/>
      <c r="L20907" s="21">
        <v>994.64367816091954</v>
      </c>
      <c r="M20907" s="68"/>
      <c r="N20907" s="4"/>
    </row>
    <row r="20908" spans="2:14">
      <c r="B20908" s="59" t="s">
        <v>35474</v>
      </c>
      <c r="C20908" s="7" t="s">
        <v>35475</v>
      </c>
      <c r="I20908" s="64"/>
      <c r="J20908" s="65"/>
      <c r="K20908" s="10"/>
      <c r="L20908" s="21">
        <v>730.75862068965512</v>
      </c>
      <c r="M20908" s="68"/>
      <c r="N20908" s="4"/>
    </row>
    <row r="20909" spans="2:14">
      <c r="B20909" s="59" t="s">
        <v>35476</v>
      </c>
      <c r="C20909" s="7" t="s">
        <v>35477</v>
      </c>
      <c r="I20909" s="64"/>
      <c r="J20909" s="65"/>
      <c r="K20909" s="10"/>
      <c r="L20909" s="21">
        <v>1291.5143678160921</v>
      </c>
      <c r="M20909" s="68"/>
      <c r="N20909" s="4"/>
    </row>
    <row r="20910" spans="2:14">
      <c r="B20910" s="59" t="s">
        <v>35478</v>
      </c>
      <c r="C20910" s="7" t="s">
        <v>35479</v>
      </c>
      <c r="I20910" s="64"/>
      <c r="J20910" s="65"/>
      <c r="K20910" s="10"/>
      <c r="L20910" s="21">
        <v>1026.106896551724</v>
      </c>
      <c r="M20910" s="68"/>
      <c r="N20910" s="4"/>
    </row>
    <row r="20911" spans="2:14">
      <c r="B20911" s="59" t="s">
        <v>35480</v>
      </c>
      <c r="C20911" s="7" t="s">
        <v>35481</v>
      </c>
      <c r="I20911" s="64"/>
      <c r="J20911" s="65"/>
      <c r="K20911" s="10"/>
      <c r="L20911" s="21">
        <v>1329.0672413793104</v>
      </c>
      <c r="M20911" s="68"/>
      <c r="N20911" s="4"/>
    </row>
    <row r="20912" spans="2:14">
      <c r="B20912" s="59" t="s">
        <v>35482</v>
      </c>
      <c r="C20912" s="7" t="s">
        <v>35483</v>
      </c>
      <c r="I20912" s="64"/>
      <c r="J20912" s="65"/>
      <c r="K20912" s="10"/>
      <c r="L20912" s="21">
        <v>522.69540229885058</v>
      </c>
      <c r="M20912" s="68"/>
      <c r="N20912" s="4"/>
    </row>
    <row r="20913" spans="2:14">
      <c r="B20913" s="59" t="s">
        <v>35484</v>
      </c>
      <c r="C20913" s="7" t="s">
        <v>35485</v>
      </c>
      <c r="I20913" s="64"/>
      <c r="J20913" s="65"/>
      <c r="K20913" s="10"/>
      <c r="L20913" s="21">
        <v>585.114367816092</v>
      </c>
      <c r="M20913" s="68"/>
      <c r="N20913" s="4"/>
    </row>
    <row r="20914" spans="2:14">
      <c r="B20914" s="59" t="s">
        <v>35486</v>
      </c>
      <c r="C20914" s="7" t="s">
        <v>35487</v>
      </c>
      <c r="I20914" s="64"/>
      <c r="J20914" s="65"/>
      <c r="K20914" s="10"/>
      <c r="L20914" s="21">
        <v>1070.7643678160921</v>
      </c>
      <c r="M20914" s="68"/>
      <c r="N20914" s="4"/>
    </row>
    <row r="20915" spans="2:14">
      <c r="B20915" s="59" t="s">
        <v>35488</v>
      </c>
      <c r="C20915" s="7" t="s">
        <v>35489</v>
      </c>
      <c r="I20915" s="64"/>
      <c r="J20915" s="65"/>
      <c r="K20915" s="10"/>
      <c r="L20915" s="21">
        <v>1200.1695402298851</v>
      </c>
      <c r="M20915" s="68"/>
      <c r="N20915" s="4"/>
    </row>
    <row r="20916" spans="2:14">
      <c r="B20916" s="59" t="s">
        <v>35490</v>
      </c>
      <c r="C20916" s="7" t="s">
        <v>35491</v>
      </c>
      <c r="I20916" s="64"/>
      <c r="J20916" s="65"/>
      <c r="K20916" s="10"/>
      <c r="L20916" s="21">
        <v>466.36609195402298</v>
      </c>
      <c r="M20916" s="68"/>
      <c r="N20916" s="4"/>
    </row>
    <row r="20917" spans="2:14">
      <c r="B20917" s="59" t="s">
        <v>35492</v>
      </c>
      <c r="C20917" s="7" t="s">
        <v>35493</v>
      </c>
      <c r="I20917" s="64"/>
      <c r="J20917" s="65"/>
      <c r="K20917" s="10"/>
      <c r="L20917" s="21">
        <v>656.66781609195402</v>
      </c>
      <c r="M20917" s="68"/>
      <c r="N20917" s="4"/>
    </row>
    <row r="20918" spans="2:14">
      <c r="B20918" s="59" t="s">
        <v>35494</v>
      </c>
      <c r="C20918" s="7" t="s">
        <v>35495</v>
      </c>
      <c r="I20918" s="64"/>
      <c r="J20918" s="65"/>
      <c r="K20918" s="10"/>
      <c r="L20918" s="21">
        <v>2916.4373563218387</v>
      </c>
      <c r="M20918" s="68"/>
      <c r="N20918" s="4"/>
    </row>
    <row r="20919" spans="2:14">
      <c r="B20919" s="59" t="s">
        <v>35496</v>
      </c>
      <c r="C20919" s="7" t="s">
        <v>35497</v>
      </c>
      <c r="I20919" s="64"/>
      <c r="J20919" s="65"/>
      <c r="K20919" s="10"/>
      <c r="L20919" s="21">
        <v>3376.7137931034481</v>
      </c>
      <c r="M20919" s="68"/>
      <c r="N20919" s="4"/>
    </row>
    <row r="20920" spans="2:14">
      <c r="B20920" s="59" t="s">
        <v>35498</v>
      </c>
      <c r="C20920" s="7" t="s">
        <v>35499</v>
      </c>
      <c r="I20920" s="64"/>
      <c r="J20920" s="65"/>
      <c r="K20920" s="10"/>
      <c r="L20920" s="21">
        <v>4980.3229885057472</v>
      </c>
      <c r="M20920" s="68"/>
      <c r="N20920" s="4"/>
    </row>
    <row r="20921" spans="2:14">
      <c r="B20921" s="59" t="s">
        <v>35500</v>
      </c>
      <c r="C20921" s="7" t="s">
        <v>35501</v>
      </c>
      <c r="I20921" s="64"/>
      <c r="J20921" s="65"/>
      <c r="K20921" s="10"/>
      <c r="L20921" s="21">
        <v>5979.0264367816089</v>
      </c>
      <c r="M20921" s="68"/>
      <c r="N20921" s="4"/>
    </row>
    <row r="20922" spans="2:14">
      <c r="B20922" s="59" t="s">
        <v>35502</v>
      </c>
      <c r="C20922" s="7" t="s">
        <v>35503</v>
      </c>
      <c r="I20922" s="64"/>
      <c r="J20922" s="65"/>
      <c r="K20922" s="10"/>
      <c r="L20922" s="21">
        <v>6921.9080459770121</v>
      </c>
      <c r="M20922" s="68"/>
      <c r="N20922" s="4"/>
    </row>
    <row r="20923" spans="2:14">
      <c r="B20923" s="59" t="s">
        <v>35510</v>
      </c>
      <c r="C20923" s="7" t="s">
        <v>35511</v>
      </c>
      <c r="I20923" s="64"/>
      <c r="J20923" s="65"/>
      <c r="K20923" s="10"/>
      <c r="L20923" s="21">
        <v>5723.2609195402301</v>
      </c>
      <c r="M20923" s="68"/>
      <c r="N20923" s="4"/>
    </row>
    <row r="20924" spans="2:14">
      <c r="B20924" s="59" t="s">
        <v>35512</v>
      </c>
      <c r="C20924" s="7" t="s">
        <v>35513</v>
      </c>
      <c r="I20924" s="64"/>
      <c r="J20924" s="65"/>
      <c r="K20924" s="10"/>
      <c r="L20924" s="21">
        <v>7447.1408045977014</v>
      </c>
      <c r="M20924" s="68"/>
      <c r="N20924" s="4"/>
    </row>
    <row r="20925" spans="2:14">
      <c r="B20925" s="59" t="s">
        <v>35514</v>
      </c>
      <c r="C20925" s="7" t="s">
        <v>35515</v>
      </c>
      <c r="I20925" s="64"/>
      <c r="J20925" s="65"/>
      <c r="K20925" s="10"/>
      <c r="L20925" s="21">
        <v>1914.1816091954022</v>
      </c>
      <c r="M20925" s="68"/>
      <c r="N20925" s="4"/>
    </row>
    <row r="20926" spans="2:14">
      <c r="B20926" s="59" t="s">
        <v>35516</v>
      </c>
      <c r="C20926" s="7" t="s">
        <v>35517</v>
      </c>
      <c r="I20926" s="64"/>
      <c r="J20926" s="65"/>
      <c r="K20926" s="10"/>
      <c r="L20926" s="21">
        <v>1337.1867816091954</v>
      </c>
      <c r="M20926" s="68"/>
      <c r="N20926" s="4"/>
    </row>
    <row r="20927" spans="2:14">
      <c r="B20927" s="59" t="s">
        <v>35518</v>
      </c>
      <c r="C20927" s="7" t="s">
        <v>35519</v>
      </c>
      <c r="I20927" s="64"/>
      <c r="J20927" s="65"/>
      <c r="K20927" s="10"/>
      <c r="L20927" s="21">
        <v>1129.6310344827587</v>
      </c>
      <c r="M20927" s="68"/>
      <c r="N20927" s="4"/>
    </row>
    <row r="20928" spans="2:14">
      <c r="B20928" s="59" t="s">
        <v>35520</v>
      </c>
      <c r="C20928" s="7" t="s">
        <v>35521</v>
      </c>
      <c r="I20928" s="64"/>
      <c r="J20928" s="65"/>
      <c r="K20928" s="10"/>
      <c r="L20928" s="21">
        <v>1295.0666666666668</v>
      </c>
      <c r="M20928" s="68"/>
      <c r="N20928" s="4"/>
    </row>
    <row r="20929" spans="2:14">
      <c r="B20929" s="59" t="s">
        <v>35522</v>
      </c>
      <c r="C20929" s="7" t="s">
        <v>35523</v>
      </c>
      <c r="I20929" s="64"/>
      <c r="J20929" s="65"/>
      <c r="K20929" s="10"/>
      <c r="L20929" s="21">
        <v>1353.4258620689657</v>
      </c>
      <c r="M20929" s="68"/>
      <c r="N20929" s="4"/>
    </row>
    <row r="20930" spans="2:14">
      <c r="B20930" s="59" t="s">
        <v>35524</v>
      </c>
      <c r="C20930" s="7" t="s">
        <v>35525</v>
      </c>
      <c r="I20930" s="64"/>
      <c r="J20930" s="65"/>
      <c r="K20930" s="10"/>
      <c r="L20930" s="21">
        <v>1270.2005747126436</v>
      </c>
      <c r="M20930" s="68"/>
      <c r="N20930" s="4"/>
    </row>
    <row r="20931" spans="2:14">
      <c r="B20931" s="59" t="s">
        <v>35526</v>
      </c>
      <c r="C20931" s="7" t="s">
        <v>35527</v>
      </c>
      <c r="I20931" s="64"/>
      <c r="J20931" s="65"/>
      <c r="K20931" s="10"/>
      <c r="L20931" s="21">
        <v>1469.6367816091954</v>
      </c>
      <c r="M20931" s="68"/>
      <c r="N20931" s="4"/>
    </row>
    <row r="20932" spans="2:14">
      <c r="B20932" s="59" t="s">
        <v>35528</v>
      </c>
      <c r="C20932" s="7" t="s">
        <v>35529</v>
      </c>
      <c r="I20932" s="64"/>
      <c r="J20932" s="65"/>
      <c r="K20932" s="10"/>
      <c r="L20932" s="21">
        <v>1386.9189655172413</v>
      </c>
      <c r="M20932" s="68"/>
      <c r="N20932" s="4"/>
    </row>
    <row r="20933" spans="2:14">
      <c r="B20933" s="59" t="s">
        <v>35530</v>
      </c>
      <c r="C20933" s="7" t="s">
        <v>35531</v>
      </c>
      <c r="I20933" s="64"/>
      <c r="J20933" s="65"/>
      <c r="K20933" s="10"/>
      <c r="L20933" s="21">
        <v>1312.3206896551724</v>
      </c>
      <c r="M20933" s="68"/>
      <c r="N20933" s="4"/>
    </row>
    <row r="20934" spans="2:14">
      <c r="B20934" s="59" t="s">
        <v>35532</v>
      </c>
      <c r="C20934" s="7" t="s">
        <v>35533</v>
      </c>
      <c r="I20934" s="64"/>
      <c r="J20934" s="65"/>
      <c r="K20934" s="10"/>
      <c r="L20934" s="21">
        <v>1337.1867816091954</v>
      </c>
      <c r="M20934" s="68"/>
      <c r="N20934" s="4"/>
    </row>
    <row r="20935" spans="2:14">
      <c r="B20935" s="59" t="s">
        <v>35534</v>
      </c>
      <c r="C20935" s="7" t="s">
        <v>35535</v>
      </c>
      <c r="I20935" s="64"/>
      <c r="J20935" s="65"/>
      <c r="K20935" s="10"/>
      <c r="L20935" s="21">
        <v>1386.9189655172413</v>
      </c>
      <c r="M20935" s="68"/>
      <c r="N20935" s="4"/>
    </row>
    <row r="20936" spans="2:14">
      <c r="B20936" s="59" t="s">
        <v>35536</v>
      </c>
      <c r="C20936" s="7" t="s">
        <v>35537</v>
      </c>
      <c r="I20936" s="64"/>
      <c r="J20936" s="65"/>
      <c r="K20936" s="10"/>
      <c r="L20936" s="21">
        <v>1902.0022988505748</v>
      </c>
      <c r="M20936" s="68"/>
      <c r="N20936" s="4"/>
    </row>
    <row r="20937" spans="2:14">
      <c r="B20937" s="59" t="s">
        <v>35538</v>
      </c>
      <c r="C20937" s="7" t="s">
        <v>35539</v>
      </c>
      <c r="I20937" s="64"/>
      <c r="J20937" s="65"/>
      <c r="K20937" s="10"/>
      <c r="L20937" s="21">
        <v>1810.6574712643678</v>
      </c>
      <c r="M20937" s="68"/>
      <c r="N20937" s="4"/>
    </row>
    <row r="20938" spans="2:14">
      <c r="B20938" s="59" t="s">
        <v>35540</v>
      </c>
      <c r="C20938" s="7" t="s">
        <v>35541</v>
      </c>
      <c r="I20938" s="64"/>
      <c r="J20938" s="65"/>
      <c r="K20938" s="10"/>
      <c r="L20938" s="21">
        <v>1727.9396551724139</v>
      </c>
      <c r="M20938" s="68"/>
      <c r="N20938" s="4"/>
    </row>
    <row r="20939" spans="2:14">
      <c r="B20939" s="59" t="s">
        <v>35542</v>
      </c>
      <c r="C20939" s="7" t="s">
        <v>35543</v>
      </c>
      <c r="I20939" s="64"/>
      <c r="J20939" s="65"/>
      <c r="K20939" s="10"/>
      <c r="L20939" s="21">
        <v>1892.8678160919542</v>
      </c>
      <c r="M20939" s="68"/>
      <c r="N20939" s="4"/>
    </row>
    <row r="20940" spans="2:14">
      <c r="B20940" s="59" t="s">
        <v>35544</v>
      </c>
      <c r="C20940" s="7" t="s">
        <v>35545</v>
      </c>
      <c r="I20940" s="64"/>
      <c r="J20940" s="65"/>
      <c r="K20940" s="10"/>
      <c r="L20940" s="21">
        <v>1892.8678160919542</v>
      </c>
      <c r="M20940" s="68"/>
      <c r="N20940" s="4"/>
    </row>
    <row r="20941" spans="2:14">
      <c r="B20941" s="59" t="s">
        <v>35546</v>
      </c>
      <c r="C20941" s="7" t="s">
        <v>35547</v>
      </c>
      <c r="I20941" s="64"/>
      <c r="J20941" s="65"/>
      <c r="K20941" s="10"/>
      <c r="L20941" s="21">
        <v>864.73103448275867</v>
      </c>
      <c r="M20941" s="68"/>
      <c r="N20941" s="4"/>
    </row>
    <row r="20942" spans="2:14">
      <c r="B20942" s="59" t="s">
        <v>35548</v>
      </c>
      <c r="C20942" s="7" t="s">
        <v>35549</v>
      </c>
      <c r="I20942" s="64"/>
      <c r="J20942" s="65"/>
      <c r="K20942" s="10"/>
      <c r="L20942" s="21">
        <v>1029.6591954022988</v>
      </c>
      <c r="M20942" s="68"/>
      <c r="N20942" s="4"/>
    </row>
    <row r="20943" spans="2:14">
      <c r="B20943" s="59" t="s">
        <v>35550</v>
      </c>
      <c r="C20943" s="7" t="s">
        <v>35551</v>
      </c>
      <c r="I20943" s="64"/>
      <c r="J20943" s="65"/>
      <c r="K20943" s="10"/>
      <c r="L20943" s="21">
        <v>1029.6591954022988</v>
      </c>
      <c r="M20943" s="68"/>
      <c r="N20943" s="4"/>
    </row>
    <row r="20944" spans="2:14">
      <c r="B20944" s="59" t="s">
        <v>35552</v>
      </c>
      <c r="C20944" s="7" t="s">
        <v>35553</v>
      </c>
      <c r="I20944" s="64"/>
      <c r="J20944" s="65"/>
      <c r="K20944" s="10"/>
      <c r="L20944" s="21">
        <v>946.94137931034493</v>
      </c>
      <c r="M20944" s="68"/>
      <c r="N20944" s="4"/>
    </row>
    <row r="20945" spans="2:14">
      <c r="B20945" s="59" t="s">
        <v>35554</v>
      </c>
      <c r="C20945" s="7" t="s">
        <v>35555</v>
      </c>
      <c r="I20945" s="64"/>
      <c r="J20945" s="65"/>
      <c r="K20945" s="10"/>
      <c r="L20945" s="21">
        <v>1029.6591954022988</v>
      </c>
      <c r="M20945" s="68"/>
      <c r="N20945" s="4"/>
    </row>
    <row r="20946" spans="2:14">
      <c r="B20946" s="59" t="s">
        <v>35556</v>
      </c>
      <c r="C20946" s="7" t="s">
        <v>35557</v>
      </c>
      <c r="I20946" s="64"/>
      <c r="J20946" s="65"/>
      <c r="K20946" s="10"/>
      <c r="L20946" s="21">
        <v>912.94080459770123</v>
      </c>
      <c r="M20946" s="68"/>
      <c r="N20946" s="4"/>
    </row>
    <row r="20947" spans="2:14">
      <c r="B20947" s="59" t="s">
        <v>35558</v>
      </c>
      <c r="C20947" s="7" t="s">
        <v>35559</v>
      </c>
      <c r="I20947" s="64"/>
      <c r="J20947" s="65"/>
      <c r="K20947" s="10"/>
      <c r="L20947" s="21">
        <v>1029.6591954022988</v>
      </c>
      <c r="M20947" s="68"/>
      <c r="N20947" s="4"/>
    </row>
    <row r="20948" spans="2:14">
      <c r="B20948" s="59" t="s">
        <v>35560</v>
      </c>
      <c r="C20948" s="7" t="s">
        <v>35561</v>
      </c>
      <c r="I20948" s="64"/>
      <c r="J20948" s="65"/>
      <c r="K20948" s="10"/>
      <c r="L20948" s="21">
        <v>1278.8275862068965</v>
      </c>
      <c r="M20948" s="68"/>
      <c r="N20948" s="4"/>
    </row>
    <row r="20949" spans="2:14">
      <c r="B20949" s="59" t="s">
        <v>35562</v>
      </c>
      <c r="C20949" s="7" t="s">
        <v>35563</v>
      </c>
      <c r="I20949" s="64"/>
      <c r="J20949" s="65"/>
      <c r="K20949" s="10"/>
      <c r="L20949" s="21">
        <v>980.94195402298851</v>
      </c>
      <c r="M20949" s="68"/>
      <c r="N20949" s="4"/>
    </row>
    <row r="20950" spans="2:14">
      <c r="B20950" s="59" t="s">
        <v>35564</v>
      </c>
      <c r="C20950" s="7" t="s">
        <v>35565</v>
      </c>
      <c r="I20950" s="64"/>
      <c r="J20950" s="65"/>
      <c r="K20950" s="10"/>
      <c r="L20950" s="21">
        <v>1029.6591954022988</v>
      </c>
      <c r="M20950" s="68"/>
      <c r="N20950" s="4"/>
    </row>
    <row r="20951" spans="2:14">
      <c r="B20951" s="59" t="s">
        <v>35566</v>
      </c>
      <c r="C20951" s="7" t="s">
        <v>35567</v>
      </c>
      <c r="I20951" s="64"/>
      <c r="J20951" s="65"/>
      <c r="K20951" s="10"/>
      <c r="L20951" s="21">
        <v>1146.3775862068967</v>
      </c>
      <c r="M20951" s="68"/>
      <c r="N20951" s="4"/>
    </row>
    <row r="20952" spans="2:14">
      <c r="B20952" s="59" t="s">
        <v>35568</v>
      </c>
      <c r="C20952" s="7" t="s">
        <v>35569</v>
      </c>
      <c r="I20952" s="64"/>
      <c r="J20952" s="65"/>
      <c r="K20952" s="10"/>
      <c r="L20952" s="21">
        <v>1063.1522988505747</v>
      </c>
      <c r="M20952" s="68"/>
      <c r="N20952" s="4"/>
    </row>
    <row r="20953" spans="2:14">
      <c r="B20953" s="59" t="s">
        <v>35570</v>
      </c>
      <c r="C20953" s="7" t="s">
        <v>35571</v>
      </c>
      <c r="I20953" s="64"/>
      <c r="J20953" s="65"/>
      <c r="K20953" s="10"/>
      <c r="L20953" s="21">
        <v>1146.3775862068967</v>
      </c>
      <c r="M20953" s="68"/>
      <c r="N20953" s="4"/>
    </row>
    <row r="20954" spans="2:14">
      <c r="B20954" s="59" t="s">
        <v>35572</v>
      </c>
      <c r="C20954" s="7" t="s">
        <v>35573</v>
      </c>
      <c r="I20954" s="64"/>
      <c r="J20954" s="65"/>
      <c r="K20954" s="10"/>
      <c r="L20954" s="21">
        <v>1112.8844827586208</v>
      </c>
      <c r="M20954" s="68"/>
      <c r="N20954" s="4"/>
    </row>
    <row r="20955" spans="2:14">
      <c r="B20955" s="59" t="s">
        <v>35574</v>
      </c>
      <c r="C20955" s="7" t="s">
        <v>35575</v>
      </c>
      <c r="I20955" s="64"/>
      <c r="J20955" s="65"/>
      <c r="K20955" s="10"/>
      <c r="L20955" s="21">
        <v>1278.8275862068965</v>
      </c>
      <c r="M20955" s="68"/>
      <c r="N20955" s="4"/>
    </row>
    <row r="20956" spans="2:14">
      <c r="B20956" s="59" t="s">
        <v>35576</v>
      </c>
      <c r="C20956" s="7" t="s">
        <v>35577</v>
      </c>
      <c r="I20956" s="64"/>
      <c r="J20956" s="65"/>
      <c r="K20956" s="10"/>
      <c r="L20956" s="21">
        <v>1162.6166666666666</v>
      </c>
      <c r="M20956" s="68"/>
      <c r="N20956" s="4"/>
    </row>
    <row r="20957" spans="2:14">
      <c r="B20957" s="59" t="s">
        <v>35578</v>
      </c>
      <c r="C20957" s="7" t="s">
        <v>35579</v>
      </c>
      <c r="I20957" s="64"/>
      <c r="J20957" s="65"/>
      <c r="K20957" s="10"/>
      <c r="L20957" s="21">
        <v>1029.6591954022988</v>
      </c>
      <c r="M20957" s="68"/>
      <c r="N20957" s="4"/>
    </row>
    <row r="20958" spans="2:14">
      <c r="B20958" s="59" t="s">
        <v>35580</v>
      </c>
      <c r="C20958" s="7" t="s">
        <v>35581</v>
      </c>
      <c r="I20958" s="64"/>
      <c r="J20958" s="65"/>
      <c r="K20958" s="10"/>
      <c r="L20958" s="21">
        <v>1146.3775862068967</v>
      </c>
      <c r="M20958" s="68"/>
      <c r="N20958" s="4"/>
    </row>
    <row r="20959" spans="2:14">
      <c r="B20959" s="59" t="s">
        <v>35582</v>
      </c>
      <c r="C20959" s="7" t="s">
        <v>35583</v>
      </c>
      <c r="I20959" s="64"/>
      <c r="J20959" s="65"/>
      <c r="K20959" s="10"/>
      <c r="L20959" s="21">
        <v>1054.5252873563218</v>
      </c>
      <c r="M20959" s="68"/>
      <c r="N20959" s="4"/>
    </row>
    <row r="20960" spans="2:14">
      <c r="B20960" s="59" t="s">
        <v>35584</v>
      </c>
      <c r="C20960" s="7" t="s">
        <v>35585</v>
      </c>
      <c r="I20960" s="64"/>
      <c r="J20960" s="65"/>
      <c r="K20960" s="10"/>
      <c r="L20960" s="21">
        <v>1221.4833333333333</v>
      </c>
      <c r="M20960" s="68"/>
      <c r="N20960" s="4"/>
    </row>
    <row r="20961" spans="2:14">
      <c r="B20961" s="59" t="s">
        <v>35586</v>
      </c>
      <c r="C20961" s="7" t="s">
        <v>35587</v>
      </c>
      <c r="I20961" s="64"/>
      <c r="J20961" s="65"/>
      <c r="K20961" s="10"/>
      <c r="L20961" s="21">
        <v>1221.4833333333333</v>
      </c>
      <c r="M20961" s="68"/>
      <c r="N20961" s="4"/>
    </row>
    <row r="20962" spans="2:14">
      <c r="B20962" s="59" t="s">
        <v>35588</v>
      </c>
      <c r="C20962" s="7" t="s">
        <v>35589</v>
      </c>
      <c r="I20962" s="64"/>
      <c r="J20962" s="65"/>
      <c r="K20962" s="10"/>
      <c r="L20962" s="21">
        <v>1138.2580459770115</v>
      </c>
      <c r="M20962" s="68"/>
      <c r="N20962" s="4"/>
    </row>
    <row r="20963" spans="2:14">
      <c r="B20963" s="59" t="s">
        <v>35590</v>
      </c>
      <c r="C20963" s="7" t="s">
        <v>35591</v>
      </c>
      <c r="I20963" s="64"/>
      <c r="J20963" s="65"/>
      <c r="K20963" s="10"/>
      <c r="L20963" s="21">
        <v>1196.6172413793104</v>
      </c>
      <c r="M20963" s="68"/>
      <c r="N20963" s="4"/>
    </row>
    <row r="20964" spans="2:14">
      <c r="B20964" s="59" t="s">
        <v>35592</v>
      </c>
      <c r="C20964" s="7" t="s">
        <v>35593</v>
      </c>
      <c r="I20964" s="64"/>
      <c r="J20964" s="65"/>
      <c r="K20964" s="10"/>
      <c r="L20964" s="21">
        <v>1112.8844827586208</v>
      </c>
      <c r="M20964" s="68"/>
      <c r="N20964" s="4"/>
    </row>
    <row r="20965" spans="2:14">
      <c r="B20965" s="59" t="s">
        <v>35594</v>
      </c>
      <c r="C20965" s="7" t="s">
        <v>35595</v>
      </c>
      <c r="I20965" s="64"/>
      <c r="J20965" s="65"/>
      <c r="K20965" s="10"/>
      <c r="L20965" s="21">
        <v>1196.6172413793104</v>
      </c>
      <c r="M20965" s="68"/>
      <c r="N20965" s="4"/>
    </row>
    <row r="20966" spans="2:14">
      <c r="B20966" s="59" t="s">
        <v>35596</v>
      </c>
      <c r="C20966" s="7" t="s">
        <v>35597</v>
      </c>
      <c r="I20966" s="64"/>
      <c r="J20966" s="65"/>
      <c r="K20966" s="10"/>
      <c r="L20966" s="21">
        <v>1345.3063218390805</v>
      </c>
      <c r="M20966" s="68"/>
      <c r="N20966" s="4"/>
    </row>
    <row r="20967" spans="2:14">
      <c r="B20967" s="59" t="s">
        <v>35598</v>
      </c>
      <c r="C20967" s="7" t="s">
        <v>35599</v>
      </c>
      <c r="I20967" s="64"/>
      <c r="J20967" s="65"/>
      <c r="K20967" s="10"/>
      <c r="L20967" s="21">
        <v>1129.6310344827587</v>
      </c>
      <c r="M20967" s="68"/>
      <c r="N20967" s="4"/>
    </row>
    <row r="20968" spans="2:14">
      <c r="B20968" s="59" t="s">
        <v>35600</v>
      </c>
      <c r="C20968" s="7" t="s">
        <v>35601</v>
      </c>
      <c r="I20968" s="64"/>
      <c r="J20968" s="65"/>
      <c r="K20968" s="10"/>
      <c r="L20968" s="21">
        <v>1295.0666666666668</v>
      </c>
      <c r="M20968" s="68"/>
      <c r="N20968" s="4"/>
    </row>
    <row r="20969" spans="2:14">
      <c r="B20969" s="59" t="s">
        <v>35602</v>
      </c>
      <c r="C20969" s="7" t="s">
        <v>35603</v>
      </c>
      <c r="I20969" s="64"/>
      <c r="J20969" s="65"/>
      <c r="K20969" s="10"/>
      <c r="L20969" s="21">
        <v>1295.0666666666668</v>
      </c>
      <c r="M20969" s="68"/>
      <c r="N20969" s="4"/>
    </row>
    <row r="20970" spans="2:14">
      <c r="B20970" s="59" t="s">
        <v>35604</v>
      </c>
      <c r="C20970" s="7" t="s">
        <v>35605</v>
      </c>
      <c r="I20970" s="64"/>
      <c r="J20970" s="65"/>
      <c r="K20970" s="10"/>
      <c r="L20970" s="21">
        <v>1212.3488505747127</v>
      </c>
      <c r="M20970" s="68"/>
      <c r="N20970" s="4"/>
    </row>
    <row r="20971" spans="2:14">
      <c r="B20971" s="59" t="s">
        <v>35606</v>
      </c>
      <c r="C20971" s="7" t="s">
        <v>35607</v>
      </c>
      <c r="I20971" s="64"/>
      <c r="J20971" s="65"/>
      <c r="K20971" s="10"/>
      <c r="L20971" s="21">
        <v>1295.0666666666668</v>
      </c>
      <c r="M20971" s="68"/>
      <c r="N20971" s="4"/>
    </row>
    <row r="20972" spans="2:14">
      <c r="B20972" s="59" t="s">
        <v>35608</v>
      </c>
      <c r="C20972" s="7" t="s">
        <v>35609</v>
      </c>
      <c r="I20972" s="64"/>
      <c r="J20972" s="65"/>
      <c r="K20972" s="10"/>
      <c r="L20972" s="21">
        <v>1262.5885057471264</v>
      </c>
      <c r="M20972" s="68"/>
      <c r="N20972" s="4"/>
    </row>
    <row r="20973" spans="2:14">
      <c r="B20973" s="59" t="s">
        <v>35610</v>
      </c>
      <c r="C20973" s="7" t="s">
        <v>35611</v>
      </c>
      <c r="I20973" s="64"/>
      <c r="J20973" s="65"/>
      <c r="K20973" s="10"/>
      <c r="L20973" s="21">
        <v>1345.3063218390805</v>
      </c>
      <c r="M20973" s="68"/>
      <c r="N20973" s="4"/>
    </row>
    <row r="20974" spans="2:14">
      <c r="B20974" s="59" t="s">
        <v>35612</v>
      </c>
      <c r="C20974" s="7" t="s">
        <v>35613</v>
      </c>
      <c r="I20974" s="64"/>
      <c r="J20974" s="65"/>
      <c r="K20974" s="10"/>
      <c r="L20974" s="21">
        <v>1312.3206896551724</v>
      </c>
      <c r="M20974" s="68"/>
      <c r="N20974" s="4"/>
    </row>
    <row r="20975" spans="2:14">
      <c r="B20975" s="59" t="s">
        <v>35614</v>
      </c>
      <c r="C20975" s="7" t="s">
        <v>35615</v>
      </c>
      <c r="I20975" s="64"/>
      <c r="J20975" s="65"/>
      <c r="K20975" s="10"/>
      <c r="L20975" s="21">
        <v>1229.0954022988508</v>
      </c>
      <c r="M20975" s="68"/>
      <c r="N20975" s="4"/>
    </row>
    <row r="20976" spans="2:14">
      <c r="B20976" s="59" t="s">
        <v>35616</v>
      </c>
      <c r="C20976" s="7" t="s">
        <v>35617</v>
      </c>
      <c r="I20976" s="64"/>
      <c r="J20976" s="65"/>
      <c r="K20976" s="10"/>
      <c r="L20976" s="21">
        <v>1295.0666666666668</v>
      </c>
      <c r="M20976" s="68"/>
      <c r="N20976" s="4"/>
    </row>
    <row r="20977" spans="2:14">
      <c r="B20977" s="59" t="s">
        <v>35618</v>
      </c>
      <c r="C20977" s="7" t="s">
        <v>35619</v>
      </c>
      <c r="I20977" s="64"/>
      <c r="J20977" s="65"/>
      <c r="K20977" s="10"/>
      <c r="L20977" s="21">
        <v>2134.9316091954024</v>
      </c>
      <c r="M20977" s="68"/>
      <c r="N20977" s="4"/>
    </row>
    <row r="20978" spans="2:14">
      <c r="B20978" s="59" t="s">
        <v>35620</v>
      </c>
      <c r="C20978" s="7" t="s">
        <v>35621</v>
      </c>
      <c r="I20978" s="64"/>
      <c r="J20978" s="65"/>
      <c r="K20978" s="10"/>
      <c r="L20978" s="21">
        <v>1944.1224137931035</v>
      </c>
      <c r="M20978" s="68"/>
      <c r="N20978" s="4"/>
    </row>
    <row r="20979" spans="2:14">
      <c r="B20979" s="59" t="s">
        <v>35622</v>
      </c>
      <c r="C20979" s="7" t="s">
        <v>35623</v>
      </c>
      <c r="I20979" s="64"/>
      <c r="J20979" s="65"/>
      <c r="K20979" s="10"/>
      <c r="L20979" s="21">
        <v>2993.0655172413794</v>
      </c>
      <c r="M20979" s="68"/>
      <c r="N20979" s="4"/>
    </row>
    <row r="20980" spans="2:14">
      <c r="B20980" s="59" t="s">
        <v>35624</v>
      </c>
      <c r="C20980" s="7" t="s">
        <v>35625</v>
      </c>
      <c r="I20980" s="64"/>
      <c r="J20980" s="65"/>
      <c r="K20980" s="10"/>
      <c r="L20980" s="21">
        <v>3078.3206896551724</v>
      </c>
      <c r="M20980" s="68"/>
      <c r="N20980" s="4"/>
    </row>
    <row r="20981" spans="2:14">
      <c r="B20981" s="59" t="s">
        <v>35626</v>
      </c>
      <c r="C20981" s="7" t="s">
        <v>35627</v>
      </c>
      <c r="I20981" s="64"/>
      <c r="J20981" s="65"/>
      <c r="K20981" s="10"/>
      <c r="L20981" s="21">
        <v>3202.14367816092</v>
      </c>
      <c r="M20981" s="68"/>
      <c r="N20981" s="4"/>
    </row>
    <row r="20982" spans="2:14">
      <c r="B20982" s="59" t="s">
        <v>35628</v>
      </c>
      <c r="C20982" s="7" t="s">
        <v>35629</v>
      </c>
      <c r="I20982" s="64"/>
      <c r="J20982" s="65"/>
      <c r="K20982" s="10"/>
      <c r="L20982" s="21">
        <v>3401.0724137931034</v>
      </c>
      <c r="M20982" s="68"/>
      <c r="N20982" s="4"/>
    </row>
    <row r="20983" spans="2:14">
      <c r="B20983" s="59" t="s">
        <v>35630</v>
      </c>
      <c r="C20983" s="7" t="s">
        <v>35631</v>
      </c>
      <c r="I20983" s="64"/>
      <c r="J20983" s="65"/>
      <c r="K20983" s="10"/>
      <c r="L20983" s="21">
        <v>1386.9189655172413</v>
      </c>
      <c r="M20983" s="68"/>
      <c r="N20983" s="4"/>
    </row>
    <row r="20984" spans="2:14">
      <c r="B20984" s="59" t="s">
        <v>35632</v>
      </c>
      <c r="C20984" s="7" t="s">
        <v>35633</v>
      </c>
      <c r="I20984" s="64"/>
      <c r="J20984" s="65"/>
      <c r="K20984" s="10"/>
      <c r="L20984" s="21">
        <v>1254.4689655172413</v>
      </c>
      <c r="M20984" s="68"/>
      <c r="N20984" s="4"/>
    </row>
    <row r="20985" spans="2:14">
      <c r="B20985" s="59" t="s">
        <v>35634</v>
      </c>
      <c r="C20985" s="7" t="s">
        <v>35635</v>
      </c>
      <c r="I20985" s="64"/>
      <c r="J20985" s="65"/>
      <c r="K20985" s="10"/>
      <c r="L20985" s="21">
        <v>1337.1867816091954</v>
      </c>
      <c r="M20985" s="68"/>
      <c r="N20985" s="4"/>
    </row>
    <row r="20986" spans="2:14">
      <c r="B20986" s="59" t="s">
        <v>35636</v>
      </c>
      <c r="C20986" s="7" t="s">
        <v>35637</v>
      </c>
      <c r="I20986" s="64"/>
      <c r="J20986" s="65"/>
      <c r="K20986" s="10"/>
      <c r="L20986" s="21">
        <v>1461.5172413793102</v>
      </c>
      <c r="M20986" s="68"/>
      <c r="N20986" s="4"/>
    </row>
    <row r="20987" spans="2:14">
      <c r="B20987" s="59" t="s">
        <v>35638</v>
      </c>
      <c r="C20987" s="7" t="s">
        <v>35639</v>
      </c>
      <c r="I20987" s="64"/>
      <c r="J20987" s="65"/>
      <c r="K20987" s="10"/>
      <c r="L20987" s="21">
        <v>1378.2919540229886</v>
      </c>
      <c r="M20987" s="68"/>
      <c r="N20987" s="4"/>
    </row>
    <row r="20988" spans="2:14">
      <c r="B20988" s="59" t="s">
        <v>35640</v>
      </c>
      <c r="C20988" s="7" t="s">
        <v>35641</v>
      </c>
      <c r="I20988" s="64"/>
      <c r="J20988" s="65"/>
      <c r="K20988" s="10"/>
      <c r="L20988" s="21">
        <v>1519.8764367816093</v>
      </c>
      <c r="M20988" s="68"/>
      <c r="N20988" s="4"/>
    </row>
    <row r="20989" spans="2:14">
      <c r="B20989" s="59" t="s">
        <v>35642</v>
      </c>
      <c r="C20989" s="7" t="s">
        <v>35643</v>
      </c>
      <c r="I20989" s="64"/>
      <c r="J20989" s="65"/>
      <c r="K20989" s="10"/>
      <c r="L20989" s="21">
        <v>1428.5316091954023</v>
      </c>
      <c r="M20989" s="68"/>
      <c r="N20989" s="4"/>
    </row>
    <row r="20990" spans="2:14">
      <c r="B20990" s="59" t="s">
        <v>35644</v>
      </c>
      <c r="C20990" s="7" t="s">
        <v>35645</v>
      </c>
      <c r="I20990" s="64"/>
      <c r="J20990" s="65"/>
      <c r="K20990" s="10"/>
      <c r="L20990" s="21">
        <v>1588.8925287356324</v>
      </c>
      <c r="M20990" s="68"/>
      <c r="N20990" s="4"/>
    </row>
    <row r="20991" spans="2:14">
      <c r="B20991" s="59" t="s">
        <v>35646</v>
      </c>
      <c r="C20991" s="7" t="s">
        <v>35647</v>
      </c>
      <c r="I20991" s="64"/>
      <c r="J20991" s="65"/>
      <c r="K20991" s="10"/>
      <c r="L20991" s="21">
        <v>1378.2919540229886</v>
      </c>
      <c r="M20991" s="68"/>
      <c r="N20991" s="4"/>
    </row>
    <row r="20992" spans="2:14">
      <c r="B20992" s="59" t="s">
        <v>35648</v>
      </c>
      <c r="C20992" s="7" t="s">
        <v>35649</v>
      </c>
      <c r="I20992" s="64"/>
      <c r="J20992" s="65"/>
      <c r="K20992" s="10"/>
      <c r="L20992" s="21">
        <v>1436.1436781609195</v>
      </c>
      <c r="M20992" s="68"/>
      <c r="N20992" s="4"/>
    </row>
    <row r="20993" spans="2:14">
      <c r="B20993" s="59" t="s">
        <v>38564</v>
      </c>
      <c r="C20993" s="7" t="s">
        <v>40746</v>
      </c>
      <c r="I20993" s="64"/>
      <c r="J20993" s="65"/>
      <c r="K20993" s="10"/>
      <c r="L20993" s="21">
        <v>1928.3908045977012</v>
      </c>
      <c r="M20993" s="68"/>
      <c r="N20993" s="4"/>
    </row>
    <row r="20994" spans="2:14">
      <c r="B20994" s="59" t="s">
        <v>38565</v>
      </c>
      <c r="C20994" s="7" t="s">
        <v>40747</v>
      </c>
      <c r="I20994" s="64"/>
      <c r="J20994" s="65"/>
      <c r="K20994" s="10"/>
      <c r="L20994" s="21">
        <v>1531.5482758620692</v>
      </c>
      <c r="M20994" s="68"/>
      <c r="N20994" s="4"/>
    </row>
    <row r="20995" spans="2:14">
      <c r="B20995" s="59" t="s">
        <v>35650</v>
      </c>
      <c r="C20995" s="7" t="s">
        <v>35651</v>
      </c>
      <c r="I20995" s="64"/>
      <c r="J20995" s="65"/>
      <c r="K20995" s="10"/>
      <c r="L20995" s="21">
        <v>1728.4471264367817</v>
      </c>
      <c r="M20995" s="68"/>
      <c r="N20995" s="4"/>
    </row>
    <row r="20996" spans="2:14">
      <c r="B20996" s="59" t="s">
        <v>35652</v>
      </c>
      <c r="C20996" s="7" t="s">
        <v>35653</v>
      </c>
      <c r="I20996" s="64"/>
      <c r="J20996" s="65"/>
      <c r="K20996" s="10"/>
      <c r="L20996" s="21">
        <v>1942.6000000000001</v>
      </c>
      <c r="M20996" s="68"/>
      <c r="N20996" s="4"/>
    </row>
    <row r="20997" spans="2:14">
      <c r="B20997" s="59" t="s">
        <v>35654</v>
      </c>
      <c r="C20997" s="7" t="s">
        <v>35655</v>
      </c>
      <c r="I20997" s="64"/>
      <c r="J20997" s="65"/>
      <c r="K20997" s="10"/>
      <c r="L20997" s="21">
        <v>1942.6000000000001</v>
      </c>
      <c r="M20997" s="68"/>
      <c r="N20997" s="4"/>
    </row>
    <row r="20998" spans="2:14">
      <c r="B20998" s="59" t="s">
        <v>35656</v>
      </c>
      <c r="C20998" s="7" t="s">
        <v>35657</v>
      </c>
      <c r="I20998" s="64"/>
      <c r="J20998" s="65"/>
      <c r="K20998" s="10"/>
      <c r="L20998" s="21">
        <v>1984.7201149425287</v>
      </c>
      <c r="M20998" s="68"/>
      <c r="N20998" s="4"/>
    </row>
    <row r="20999" spans="2:14">
      <c r="B20999" s="59" t="s">
        <v>35658</v>
      </c>
      <c r="C20999" s="7" t="s">
        <v>35659</v>
      </c>
      <c r="I20999" s="64"/>
      <c r="J20999" s="65"/>
      <c r="K20999" s="10"/>
      <c r="L20999" s="21">
        <v>1810.6574712643678</v>
      </c>
      <c r="M20999" s="68"/>
      <c r="N20999" s="4"/>
    </row>
    <row r="21000" spans="2:14">
      <c r="B21000" s="59" t="s">
        <v>35660</v>
      </c>
      <c r="C21000" s="7" t="s">
        <v>35661</v>
      </c>
      <c r="I21000" s="64"/>
      <c r="J21000" s="65"/>
      <c r="K21000" s="10"/>
      <c r="L21000" s="21">
        <v>2018.7206896551725</v>
      </c>
      <c r="M21000" s="68"/>
      <c r="N21000" s="4"/>
    </row>
    <row r="21001" spans="2:14">
      <c r="B21001" s="59" t="s">
        <v>35662</v>
      </c>
      <c r="C21001" s="7" t="s">
        <v>35663</v>
      </c>
      <c r="I21001" s="64"/>
      <c r="J21001" s="65"/>
      <c r="K21001" s="10"/>
      <c r="L21001" s="21">
        <v>1797.4632183908047</v>
      </c>
      <c r="M21001" s="68"/>
      <c r="N21001" s="4"/>
    </row>
    <row r="21002" spans="2:14">
      <c r="B21002" s="59" t="s">
        <v>35664</v>
      </c>
      <c r="C21002" s="7" t="s">
        <v>35665</v>
      </c>
      <c r="I21002" s="64"/>
      <c r="J21002" s="65"/>
      <c r="K21002" s="10"/>
      <c r="L21002" s="21">
        <v>1106.2873563218391</v>
      </c>
      <c r="M21002" s="68"/>
      <c r="N21002" s="4"/>
    </row>
    <row r="21003" spans="2:14">
      <c r="B21003" s="59" t="s">
        <v>35666</v>
      </c>
      <c r="C21003" s="7" t="s">
        <v>35667</v>
      </c>
      <c r="I21003" s="64"/>
      <c r="J21003" s="65"/>
      <c r="K21003" s="10"/>
      <c r="L21003" s="21">
        <v>912.94080459770123</v>
      </c>
      <c r="M21003" s="68"/>
      <c r="N21003" s="4"/>
    </row>
    <row r="21004" spans="2:14">
      <c r="B21004" s="59" t="s">
        <v>35668</v>
      </c>
      <c r="C21004" s="7" t="s">
        <v>35669</v>
      </c>
      <c r="I21004" s="64"/>
      <c r="J21004" s="65"/>
      <c r="K21004" s="10"/>
      <c r="L21004" s="21">
        <v>1080.4063218390804</v>
      </c>
      <c r="M21004" s="68"/>
      <c r="N21004" s="4"/>
    </row>
    <row r="21005" spans="2:14">
      <c r="B21005" s="59" t="s">
        <v>35670</v>
      </c>
      <c r="C21005" s="7" t="s">
        <v>35671</v>
      </c>
      <c r="I21005" s="64"/>
      <c r="J21005" s="65"/>
      <c r="K21005" s="10"/>
      <c r="L21005" s="21">
        <v>1080.4063218390804</v>
      </c>
      <c r="M21005" s="68"/>
      <c r="N21005" s="4"/>
    </row>
    <row r="21006" spans="2:14">
      <c r="B21006" s="59" t="s">
        <v>35672</v>
      </c>
      <c r="C21006" s="7" t="s">
        <v>35673</v>
      </c>
      <c r="I21006" s="64"/>
      <c r="J21006" s="65"/>
      <c r="K21006" s="10"/>
      <c r="L21006" s="21">
        <v>997.18103448275861</v>
      </c>
      <c r="M21006" s="68"/>
      <c r="N21006" s="4"/>
    </row>
    <row r="21007" spans="2:14">
      <c r="B21007" s="59" t="s">
        <v>35674</v>
      </c>
      <c r="C21007" s="7" t="s">
        <v>35675</v>
      </c>
      <c r="I21007" s="64"/>
      <c r="J21007" s="65"/>
      <c r="K21007" s="10"/>
      <c r="L21007" s="21">
        <v>1080.4063218390804</v>
      </c>
      <c r="M21007" s="68"/>
      <c r="N21007" s="4"/>
    </row>
    <row r="21008" spans="2:14">
      <c r="B21008" s="59" t="s">
        <v>35676</v>
      </c>
      <c r="C21008" s="7" t="s">
        <v>35677</v>
      </c>
      <c r="I21008" s="64"/>
      <c r="J21008" s="65"/>
      <c r="K21008" s="10"/>
      <c r="L21008" s="21">
        <v>963.68793103448274</v>
      </c>
      <c r="M21008" s="68"/>
      <c r="N21008" s="4"/>
    </row>
    <row r="21009" spans="2:14">
      <c r="B21009" s="59" t="s">
        <v>35678</v>
      </c>
      <c r="C21009" s="7" t="s">
        <v>35679</v>
      </c>
      <c r="I21009" s="64"/>
      <c r="J21009" s="65"/>
      <c r="K21009" s="10"/>
      <c r="L21009" s="21">
        <v>1080.4063218390804</v>
      </c>
      <c r="M21009" s="68"/>
      <c r="N21009" s="4"/>
    </row>
    <row r="21010" spans="2:14">
      <c r="B21010" s="59" t="s">
        <v>35680</v>
      </c>
      <c r="C21010" s="7" t="s">
        <v>35681</v>
      </c>
      <c r="I21010" s="64"/>
      <c r="J21010" s="65"/>
      <c r="K21010" s="10"/>
      <c r="L21010" s="21">
        <v>1092.0781609195403</v>
      </c>
      <c r="M21010" s="68"/>
      <c r="N21010" s="4"/>
    </row>
    <row r="21011" spans="2:14">
      <c r="B21011" s="59" t="s">
        <v>35682</v>
      </c>
      <c r="C21011" s="7" t="s">
        <v>35683</v>
      </c>
      <c r="I21011" s="64"/>
      <c r="J21011" s="65"/>
      <c r="K21011" s="10"/>
      <c r="L21011" s="21">
        <v>1353.4258620689657</v>
      </c>
      <c r="M21011" s="68"/>
      <c r="N21011" s="4"/>
    </row>
    <row r="21012" spans="2:14">
      <c r="B21012" s="59" t="s">
        <v>35684</v>
      </c>
      <c r="C21012" s="7" t="s">
        <v>35685</v>
      </c>
      <c r="I21012" s="64"/>
      <c r="J21012" s="65"/>
      <c r="K21012" s="10"/>
      <c r="L21012" s="21">
        <v>1022.0471264367817</v>
      </c>
      <c r="M21012" s="68"/>
      <c r="N21012" s="4"/>
    </row>
    <row r="21013" spans="2:14">
      <c r="B21013" s="59" t="s">
        <v>35686</v>
      </c>
      <c r="C21013" s="7" t="s">
        <v>35687</v>
      </c>
      <c r="I21013" s="64"/>
      <c r="J21013" s="65"/>
      <c r="K21013" s="10"/>
      <c r="L21013" s="21">
        <v>1071.7793103448275</v>
      </c>
      <c r="M21013" s="68"/>
      <c r="N21013" s="4"/>
    </row>
    <row r="21014" spans="2:14">
      <c r="B21014" s="59" t="s">
        <v>35688</v>
      </c>
      <c r="C21014" s="7" t="s">
        <v>35689</v>
      </c>
      <c r="I21014" s="64"/>
      <c r="J21014" s="65"/>
      <c r="K21014" s="10"/>
      <c r="L21014" s="21">
        <v>1187.9902298850575</v>
      </c>
      <c r="M21014" s="68"/>
      <c r="N21014" s="4"/>
    </row>
    <row r="21015" spans="2:14">
      <c r="B21015" s="59" t="s">
        <v>35690</v>
      </c>
      <c r="C21015" s="7" t="s">
        <v>35691</v>
      </c>
      <c r="I21015" s="64"/>
      <c r="J21015" s="65"/>
      <c r="K21015" s="10"/>
      <c r="L21015" s="21">
        <v>1104.7649425287357</v>
      </c>
      <c r="M21015" s="68"/>
      <c r="N21015" s="4"/>
    </row>
    <row r="21016" spans="2:14">
      <c r="B21016" s="59" t="s">
        <v>35692</v>
      </c>
      <c r="C21016" s="7" t="s">
        <v>35693</v>
      </c>
      <c r="I21016" s="64"/>
      <c r="J21016" s="65"/>
      <c r="K21016" s="10"/>
      <c r="L21016" s="21">
        <v>1187.9902298850575</v>
      </c>
      <c r="M21016" s="68"/>
      <c r="N21016" s="4"/>
    </row>
    <row r="21017" spans="2:14">
      <c r="B21017" s="59" t="s">
        <v>35694</v>
      </c>
      <c r="C21017" s="7" t="s">
        <v>35695</v>
      </c>
      <c r="I21017" s="64"/>
      <c r="J21017" s="65"/>
      <c r="K21017" s="10"/>
      <c r="L21017" s="21">
        <v>1187.9902298850575</v>
      </c>
      <c r="M21017" s="68"/>
      <c r="N21017" s="4"/>
    </row>
    <row r="21018" spans="2:14">
      <c r="B21018" s="59" t="s">
        <v>35696</v>
      </c>
      <c r="C21018" s="7" t="s">
        <v>35697</v>
      </c>
      <c r="I21018" s="64"/>
      <c r="J21018" s="65"/>
      <c r="K21018" s="10"/>
      <c r="L21018" s="21">
        <v>1353.4258620689657</v>
      </c>
      <c r="M21018" s="68"/>
      <c r="N21018" s="4"/>
    </row>
    <row r="21019" spans="2:14">
      <c r="B21019" s="59" t="s">
        <v>35698</v>
      </c>
      <c r="C21019" s="7" t="s">
        <v>35699</v>
      </c>
      <c r="I21019" s="64"/>
      <c r="J21019" s="65"/>
      <c r="K21019" s="10"/>
      <c r="L21019" s="21">
        <v>1236.7074712643678</v>
      </c>
      <c r="M21019" s="68"/>
      <c r="N21019" s="4"/>
    </row>
    <row r="21020" spans="2:14">
      <c r="B21020" s="59" t="s">
        <v>35700</v>
      </c>
      <c r="C21020" s="7" t="s">
        <v>35701</v>
      </c>
      <c r="I21020" s="64"/>
      <c r="J21020" s="65"/>
      <c r="K21020" s="10"/>
      <c r="L21020" s="21">
        <v>1071.7793103448275</v>
      </c>
      <c r="M21020" s="68"/>
      <c r="N21020" s="4"/>
    </row>
    <row r="21021" spans="2:14">
      <c r="B21021" s="59" t="s">
        <v>35702</v>
      </c>
      <c r="C21021" s="7" t="s">
        <v>35703</v>
      </c>
      <c r="I21021" s="64"/>
      <c r="J21021" s="65"/>
      <c r="K21021" s="10"/>
      <c r="L21021" s="21">
        <v>1187.9902298850575</v>
      </c>
      <c r="M21021" s="68"/>
      <c r="N21021" s="4"/>
    </row>
    <row r="21022" spans="2:14">
      <c r="B21022" s="59" t="s">
        <v>35704</v>
      </c>
      <c r="C21022" s="7" t="s">
        <v>35705</v>
      </c>
      <c r="I21022" s="64"/>
      <c r="J21022" s="65"/>
      <c r="K21022" s="10"/>
      <c r="L21022" s="21">
        <v>1174.7959770114942</v>
      </c>
      <c r="M21022" s="68"/>
      <c r="N21022" s="4"/>
    </row>
    <row r="21023" spans="2:14">
      <c r="B21023" s="59" t="s">
        <v>35706</v>
      </c>
      <c r="C21023" s="7" t="s">
        <v>35707</v>
      </c>
      <c r="I21023" s="64"/>
      <c r="J21023" s="65"/>
      <c r="K21023" s="10"/>
      <c r="L21023" s="21">
        <v>1266.1408045977012</v>
      </c>
      <c r="M21023" s="68"/>
      <c r="N21023" s="4"/>
    </row>
    <row r="21024" spans="2:14">
      <c r="B21024" s="59" t="s">
        <v>35708</v>
      </c>
      <c r="C21024" s="7" t="s">
        <v>35709</v>
      </c>
      <c r="I21024" s="64"/>
      <c r="J21024" s="65"/>
      <c r="K21024" s="10"/>
      <c r="L21024" s="21">
        <v>1412.8</v>
      </c>
      <c r="M21024" s="68"/>
      <c r="N21024" s="4"/>
    </row>
    <row r="21025" spans="2:14">
      <c r="B21025" s="59" t="s">
        <v>35708</v>
      </c>
      <c r="C21025" s="7" t="s">
        <v>40748</v>
      </c>
      <c r="I21025" s="64"/>
      <c r="J21025" s="65"/>
      <c r="K21025" s="10"/>
      <c r="L21025" s="21">
        <v>1412.8</v>
      </c>
      <c r="M21025" s="68"/>
      <c r="N21025" s="4"/>
    </row>
    <row r="21026" spans="2:14">
      <c r="B21026" s="59" t="s">
        <v>35710</v>
      </c>
      <c r="C21026" s="7" t="s">
        <v>35711</v>
      </c>
      <c r="I21026" s="64"/>
      <c r="J21026" s="65"/>
      <c r="K21026" s="10"/>
      <c r="L21026" s="21">
        <v>1241.7821839080459</v>
      </c>
      <c r="M21026" s="68"/>
      <c r="N21026" s="4"/>
    </row>
    <row r="21027" spans="2:14">
      <c r="B21027" s="59" t="s">
        <v>35712</v>
      </c>
      <c r="C21027" s="7" t="s">
        <v>35713</v>
      </c>
      <c r="I21027" s="64"/>
      <c r="J21027" s="65"/>
      <c r="K21027" s="10"/>
      <c r="L21027" s="21">
        <v>1286.9471264367817</v>
      </c>
      <c r="M21027" s="68"/>
      <c r="N21027" s="4"/>
    </row>
    <row r="21028" spans="2:14">
      <c r="B21028" s="59" t="s">
        <v>35714</v>
      </c>
      <c r="C21028" s="7" t="s">
        <v>35715</v>
      </c>
      <c r="I21028" s="64"/>
      <c r="J21028" s="65"/>
      <c r="K21028" s="10"/>
      <c r="L21028" s="21">
        <v>1286.9471264367817</v>
      </c>
      <c r="M21028" s="68"/>
      <c r="N21028" s="4"/>
    </row>
    <row r="21029" spans="2:14">
      <c r="B21029" s="59" t="s">
        <v>35716</v>
      </c>
      <c r="C21029" s="7" t="s">
        <v>35717</v>
      </c>
      <c r="I21029" s="64"/>
      <c r="J21029" s="65"/>
      <c r="K21029" s="10"/>
      <c r="L21029" s="21">
        <v>1204.2293103448276</v>
      </c>
      <c r="M21029" s="68"/>
      <c r="N21029" s="4"/>
    </row>
    <row r="21030" spans="2:14">
      <c r="B21030" s="59" t="s">
        <v>35718</v>
      </c>
      <c r="C21030" s="7" t="s">
        <v>35719</v>
      </c>
      <c r="I21030" s="64"/>
      <c r="J21030" s="65"/>
      <c r="K21030" s="10"/>
      <c r="L21030" s="21">
        <v>1236.7074712643678</v>
      </c>
      <c r="M21030" s="68"/>
      <c r="N21030" s="4"/>
    </row>
    <row r="21031" spans="2:14">
      <c r="B21031" s="59" t="s">
        <v>35720</v>
      </c>
      <c r="C21031" s="7" t="s">
        <v>35721</v>
      </c>
      <c r="I21031" s="64"/>
      <c r="J21031" s="65"/>
      <c r="K21031" s="10"/>
      <c r="L21031" s="21">
        <v>1179.8706896551723</v>
      </c>
      <c r="M21031" s="68"/>
      <c r="N21031" s="4"/>
    </row>
    <row r="21032" spans="2:14">
      <c r="B21032" s="59" t="s">
        <v>35722</v>
      </c>
      <c r="C21032" s="7" t="s">
        <v>35723</v>
      </c>
      <c r="I21032" s="64"/>
      <c r="J21032" s="65"/>
      <c r="K21032" s="10"/>
      <c r="L21032" s="21">
        <v>1236.7074712643678</v>
      </c>
      <c r="M21032" s="68"/>
      <c r="N21032" s="4"/>
    </row>
    <row r="21033" spans="2:14">
      <c r="B21033" s="59" t="s">
        <v>35724</v>
      </c>
      <c r="C21033" s="7" t="s">
        <v>35725</v>
      </c>
      <c r="I21033" s="64"/>
      <c r="J21033" s="65"/>
      <c r="K21033" s="10"/>
      <c r="L21033" s="21">
        <v>1315.8729885057471</v>
      </c>
      <c r="M21033" s="68"/>
      <c r="N21033" s="4"/>
    </row>
    <row r="21034" spans="2:14">
      <c r="B21034" s="59" t="s">
        <v>35726</v>
      </c>
      <c r="C21034" s="7" t="s">
        <v>35727</v>
      </c>
      <c r="I21034" s="64"/>
      <c r="J21034" s="65"/>
      <c r="K21034" s="10"/>
      <c r="L21034" s="21">
        <v>1373.7247126436782</v>
      </c>
      <c r="M21034" s="68"/>
      <c r="N21034" s="4"/>
    </row>
    <row r="21035" spans="2:14">
      <c r="B21035" s="59" t="s">
        <v>35728</v>
      </c>
      <c r="C21035" s="7" t="s">
        <v>35729</v>
      </c>
      <c r="I21035" s="64"/>
      <c r="J21035" s="65"/>
      <c r="K21035" s="10"/>
      <c r="L21035" s="21">
        <v>1386.9189655172413</v>
      </c>
      <c r="M21035" s="68"/>
      <c r="N21035" s="4"/>
    </row>
    <row r="21036" spans="2:14">
      <c r="B21036" s="59" t="s">
        <v>35730</v>
      </c>
      <c r="C21036" s="7" t="s">
        <v>35731</v>
      </c>
      <c r="I21036" s="64"/>
      <c r="J21036" s="65"/>
      <c r="K21036" s="10"/>
      <c r="L21036" s="21">
        <v>1170.228735632184</v>
      </c>
      <c r="M21036" s="68"/>
      <c r="N21036" s="4"/>
    </row>
    <row r="21037" spans="2:14">
      <c r="B21037" s="59" t="s">
        <v>35732</v>
      </c>
      <c r="C21037" s="7" t="s">
        <v>35733</v>
      </c>
      <c r="I21037" s="64"/>
      <c r="J21037" s="65"/>
      <c r="K21037" s="10"/>
      <c r="L21037" s="21">
        <v>1337.1867816091954</v>
      </c>
      <c r="M21037" s="68"/>
      <c r="N21037" s="4"/>
    </row>
    <row r="21038" spans="2:14">
      <c r="B21038" s="59" t="s">
        <v>35734</v>
      </c>
      <c r="C21038" s="7" t="s">
        <v>35735</v>
      </c>
      <c r="I21038" s="64"/>
      <c r="J21038" s="65"/>
      <c r="K21038" s="10"/>
      <c r="L21038" s="21">
        <v>1337.1867816091954</v>
      </c>
      <c r="M21038" s="68"/>
      <c r="N21038" s="4"/>
    </row>
    <row r="21039" spans="2:14">
      <c r="B21039" s="59" t="s">
        <v>35736</v>
      </c>
      <c r="C21039" s="7" t="s">
        <v>35737</v>
      </c>
      <c r="I21039" s="64"/>
      <c r="J21039" s="65"/>
      <c r="K21039" s="10"/>
      <c r="L21039" s="21">
        <v>1254.4689655172413</v>
      </c>
      <c r="M21039" s="68"/>
      <c r="N21039" s="4"/>
    </row>
    <row r="21040" spans="2:14">
      <c r="B21040" s="59" t="s">
        <v>35738</v>
      </c>
      <c r="C21040" s="7" t="s">
        <v>35739</v>
      </c>
      <c r="I21040" s="64"/>
      <c r="J21040" s="65"/>
      <c r="K21040" s="10"/>
      <c r="L21040" s="21">
        <v>1337.1867816091954</v>
      </c>
      <c r="M21040" s="68"/>
      <c r="N21040" s="4"/>
    </row>
    <row r="21041" spans="2:14">
      <c r="B21041" s="59" t="s">
        <v>35740</v>
      </c>
      <c r="C21041" s="7" t="s">
        <v>35741</v>
      </c>
      <c r="I21041" s="64"/>
      <c r="J21041" s="65"/>
      <c r="K21041" s="10"/>
      <c r="L21041" s="21">
        <v>1304.2011494252874</v>
      </c>
      <c r="M21041" s="68"/>
      <c r="N21041" s="4"/>
    </row>
    <row r="21042" spans="2:14">
      <c r="B21042" s="59" t="s">
        <v>35742</v>
      </c>
      <c r="C21042" s="7" t="s">
        <v>35743</v>
      </c>
      <c r="I21042" s="64"/>
      <c r="J21042" s="65"/>
      <c r="K21042" s="10"/>
      <c r="L21042" s="21">
        <v>1386.9189655172413</v>
      </c>
      <c r="M21042" s="68"/>
      <c r="N21042" s="4"/>
    </row>
    <row r="21043" spans="2:14">
      <c r="B21043" s="59" t="s">
        <v>35744</v>
      </c>
      <c r="C21043" s="7" t="s">
        <v>35745</v>
      </c>
      <c r="I21043" s="64"/>
      <c r="J21043" s="65"/>
      <c r="K21043" s="10"/>
      <c r="L21043" s="21">
        <v>1353.4258620689657</v>
      </c>
      <c r="M21043" s="68"/>
      <c r="N21043" s="4"/>
    </row>
    <row r="21044" spans="2:14">
      <c r="B21044" s="59" t="s">
        <v>35746</v>
      </c>
      <c r="C21044" s="7" t="s">
        <v>35747</v>
      </c>
      <c r="I21044" s="64"/>
      <c r="J21044" s="65"/>
      <c r="K21044" s="10"/>
      <c r="L21044" s="21">
        <v>1278.8275862068965</v>
      </c>
      <c r="M21044" s="68"/>
      <c r="N21044" s="4"/>
    </row>
    <row r="21045" spans="2:14">
      <c r="B21045" s="59" t="s">
        <v>35748</v>
      </c>
      <c r="C21045" s="7" t="s">
        <v>35749</v>
      </c>
      <c r="I21045" s="64"/>
      <c r="J21045" s="65"/>
      <c r="K21045" s="10"/>
      <c r="L21045" s="21">
        <v>1337.1867816091954</v>
      </c>
      <c r="M21045" s="68"/>
      <c r="N21045" s="4"/>
    </row>
    <row r="21046" spans="2:14">
      <c r="B21046" s="59" t="s">
        <v>35750</v>
      </c>
      <c r="C21046" s="7" t="s">
        <v>35751</v>
      </c>
      <c r="I21046" s="64"/>
      <c r="J21046" s="65"/>
      <c r="K21046" s="10"/>
      <c r="L21046" s="21">
        <v>1281.8724137931035</v>
      </c>
      <c r="M21046" s="68"/>
      <c r="N21046" s="4"/>
    </row>
    <row r="21047" spans="2:14">
      <c r="B21047" s="59" t="s">
        <v>35752</v>
      </c>
      <c r="C21047" s="7" t="s">
        <v>35753</v>
      </c>
      <c r="I21047" s="64"/>
      <c r="J21047" s="65"/>
      <c r="K21047" s="10"/>
      <c r="L21047" s="21">
        <v>1439.6959770114943</v>
      </c>
      <c r="M21047" s="68"/>
      <c r="N21047" s="4"/>
    </row>
    <row r="21048" spans="2:14">
      <c r="B21048" s="59" t="s">
        <v>35754</v>
      </c>
      <c r="C21048" s="7" t="s">
        <v>35755</v>
      </c>
      <c r="I21048" s="64"/>
      <c r="J21048" s="65"/>
      <c r="K21048" s="10"/>
      <c r="L21048" s="21">
        <v>1345.3063218390805</v>
      </c>
      <c r="M21048" s="68"/>
      <c r="N21048" s="4"/>
    </row>
    <row r="21049" spans="2:14">
      <c r="B21049" s="59" t="s">
        <v>35756</v>
      </c>
      <c r="C21049" s="7" t="s">
        <v>35757</v>
      </c>
      <c r="I21049" s="64"/>
      <c r="J21049" s="65"/>
      <c r="K21049" s="10"/>
      <c r="L21049" s="21">
        <v>1375.2471264367816</v>
      </c>
      <c r="M21049" s="68"/>
      <c r="N21049" s="4"/>
    </row>
    <row r="21050" spans="2:14">
      <c r="B21050" s="59" t="s">
        <v>35758</v>
      </c>
      <c r="C21050" s="7" t="s">
        <v>35759</v>
      </c>
      <c r="I21050" s="64"/>
      <c r="J21050" s="65"/>
      <c r="K21050" s="10"/>
      <c r="L21050" s="21">
        <v>3211.2781609195399</v>
      </c>
      <c r="M21050" s="68"/>
      <c r="N21050" s="4"/>
    </row>
    <row r="21051" spans="2:14">
      <c r="B21051" s="59" t="s">
        <v>35760</v>
      </c>
      <c r="C21051" s="7" t="s">
        <v>35761</v>
      </c>
      <c r="I21051" s="64"/>
      <c r="J21051" s="65"/>
      <c r="K21051" s="10"/>
      <c r="L21051" s="21">
        <v>2870.7649425287359</v>
      </c>
      <c r="M21051" s="68"/>
      <c r="N21051" s="4"/>
    </row>
    <row r="21052" spans="2:14">
      <c r="B21052" s="59" t="s">
        <v>35762</v>
      </c>
      <c r="C21052" s="7" t="s">
        <v>35763</v>
      </c>
      <c r="I21052" s="64"/>
      <c r="J21052" s="65"/>
      <c r="K21052" s="10"/>
      <c r="L21052" s="21">
        <v>3645.1660919540232</v>
      </c>
      <c r="M21052" s="68"/>
      <c r="N21052" s="4"/>
    </row>
    <row r="21053" spans="2:14">
      <c r="B21053" s="59" t="s">
        <v>35764</v>
      </c>
      <c r="C21053" s="7" t="s">
        <v>35765</v>
      </c>
      <c r="I21053" s="64"/>
      <c r="J21053" s="65"/>
      <c r="K21053" s="10"/>
      <c r="L21053" s="21">
        <v>3465.0137931034483</v>
      </c>
      <c r="M21053" s="68"/>
      <c r="N21053" s="4"/>
    </row>
    <row r="21054" spans="2:14">
      <c r="B21054" s="59" t="s">
        <v>35766</v>
      </c>
      <c r="C21054" s="7" t="s">
        <v>35767</v>
      </c>
      <c r="I21054" s="64"/>
      <c r="J21054" s="65"/>
      <c r="K21054" s="10"/>
      <c r="L21054" s="21">
        <v>3030.11091954023</v>
      </c>
      <c r="M21054" s="68"/>
      <c r="N21054" s="4"/>
    </row>
    <row r="21055" spans="2:14">
      <c r="B21055" s="59" t="s">
        <v>35768</v>
      </c>
      <c r="C21055" s="7" t="s">
        <v>35769</v>
      </c>
      <c r="I21055" s="64"/>
      <c r="J21055" s="65"/>
      <c r="K21055" s="10"/>
      <c r="L21055" s="21">
        <v>1710.685632183908</v>
      </c>
      <c r="M21055" s="68"/>
      <c r="N21055" s="4"/>
    </row>
    <row r="21056" spans="2:14">
      <c r="B21056" s="59" t="s">
        <v>35770</v>
      </c>
      <c r="C21056" s="7" t="s">
        <v>35771</v>
      </c>
      <c r="I21056" s="64"/>
      <c r="J21056" s="65"/>
      <c r="K21056" s="10"/>
      <c r="L21056" s="21">
        <v>1710.685632183908</v>
      </c>
      <c r="M21056" s="68"/>
      <c r="N21056" s="4"/>
    </row>
    <row r="21057" spans="2:14">
      <c r="B21057" s="59" t="s">
        <v>35772</v>
      </c>
      <c r="C21057" s="7" t="s">
        <v>35773</v>
      </c>
      <c r="I21057" s="64"/>
      <c r="J21057" s="65"/>
      <c r="K21057" s="10"/>
      <c r="L21057" s="21">
        <v>1669.0729885057472</v>
      </c>
      <c r="M21057" s="68"/>
      <c r="N21057" s="4"/>
    </row>
    <row r="21058" spans="2:14">
      <c r="B21058" s="59" t="s">
        <v>35774</v>
      </c>
      <c r="C21058" s="7" t="s">
        <v>35775</v>
      </c>
      <c r="I21058" s="64"/>
      <c r="J21058" s="65"/>
      <c r="K21058" s="10"/>
      <c r="L21058" s="21">
        <v>1718.8051724137931</v>
      </c>
      <c r="M21058" s="68"/>
      <c r="N21058" s="4"/>
    </row>
    <row r="21059" spans="2:14">
      <c r="B21059" s="59" t="s">
        <v>35776</v>
      </c>
      <c r="C21059" s="7" t="s">
        <v>35777</v>
      </c>
      <c r="I21059" s="64"/>
      <c r="J21059" s="65"/>
      <c r="K21059" s="10"/>
      <c r="L21059" s="21">
        <v>1627.9678160919541</v>
      </c>
      <c r="M21059" s="68"/>
      <c r="N21059" s="4"/>
    </row>
    <row r="21060" spans="2:14">
      <c r="B21060" s="59" t="s">
        <v>35778</v>
      </c>
      <c r="C21060" s="7" t="s">
        <v>35779</v>
      </c>
      <c r="I21060" s="64"/>
      <c r="J21060" s="65"/>
      <c r="K21060" s="10"/>
      <c r="L21060" s="21">
        <v>1669.0729885057472</v>
      </c>
      <c r="M21060" s="68"/>
      <c r="N21060" s="4"/>
    </row>
    <row r="21061" spans="2:14">
      <c r="B21061" s="59" t="s">
        <v>35780</v>
      </c>
      <c r="C21061" s="7" t="s">
        <v>35781</v>
      </c>
      <c r="I21061" s="64"/>
      <c r="J21061" s="65"/>
      <c r="K21061" s="10"/>
      <c r="L21061" s="21">
        <v>1586.3551724137931</v>
      </c>
      <c r="M21061" s="68"/>
      <c r="N21061" s="4"/>
    </row>
    <row r="21062" spans="2:14">
      <c r="B21062" s="59" t="s">
        <v>35782</v>
      </c>
      <c r="C21062" s="7" t="s">
        <v>35783</v>
      </c>
      <c r="I21062" s="64"/>
      <c r="J21062" s="65"/>
      <c r="K21062" s="10"/>
      <c r="L21062" s="21">
        <v>2196.843103448276</v>
      </c>
      <c r="M21062" s="68"/>
      <c r="N21062" s="4"/>
    </row>
    <row r="21063" spans="2:14">
      <c r="B21063" s="59" t="s">
        <v>35784</v>
      </c>
      <c r="C21063" s="7" t="s">
        <v>35785</v>
      </c>
      <c r="I21063" s="64"/>
      <c r="J21063" s="65"/>
      <c r="K21063" s="10"/>
      <c r="L21063" s="21">
        <v>1905.5545977011493</v>
      </c>
      <c r="M21063" s="68"/>
      <c r="N21063" s="4"/>
    </row>
    <row r="21064" spans="2:14">
      <c r="B21064" s="59" t="s">
        <v>38566</v>
      </c>
      <c r="C21064" s="7" t="s">
        <v>40749</v>
      </c>
      <c r="I21064" s="64"/>
      <c r="J21064" s="65"/>
      <c r="K21064" s="10"/>
      <c r="L21064" s="21">
        <v>2080.632183908046</v>
      </c>
      <c r="M21064" s="68"/>
      <c r="N21064" s="4"/>
    </row>
    <row r="21065" spans="2:14">
      <c r="B21065" s="59" t="s">
        <v>35786</v>
      </c>
      <c r="C21065" s="7" t="s">
        <v>35787</v>
      </c>
      <c r="I21065" s="64"/>
      <c r="J21065" s="65"/>
      <c r="K21065" s="10"/>
      <c r="L21065" s="21">
        <v>2317.1137931034486</v>
      </c>
      <c r="M21065" s="68"/>
      <c r="N21065" s="4"/>
    </row>
    <row r="21066" spans="2:14">
      <c r="B21066" s="59" t="s">
        <v>35788</v>
      </c>
      <c r="C21066" s="7" t="s">
        <v>35789</v>
      </c>
      <c r="I21066" s="64"/>
      <c r="J21066" s="65"/>
      <c r="K21066" s="10"/>
      <c r="L21066" s="21">
        <v>2191.7683908045979</v>
      </c>
      <c r="M21066" s="68"/>
      <c r="N21066" s="4"/>
    </row>
    <row r="21067" spans="2:14">
      <c r="B21067" s="59" t="s">
        <v>35790</v>
      </c>
      <c r="C21067" s="7" t="s">
        <v>35791</v>
      </c>
      <c r="I21067" s="64"/>
      <c r="J21067" s="65"/>
      <c r="K21067" s="10"/>
      <c r="L21067" s="21">
        <v>2191.7683908045979</v>
      </c>
      <c r="M21067" s="68"/>
      <c r="N21067" s="4"/>
    </row>
    <row r="21068" spans="2:14">
      <c r="B21068" s="59" t="s">
        <v>35792</v>
      </c>
      <c r="C21068" s="7" t="s">
        <v>35793</v>
      </c>
      <c r="I21068" s="64"/>
      <c r="J21068" s="65"/>
      <c r="K21068" s="10"/>
      <c r="L21068" s="21">
        <v>2075.5574712643679</v>
      </c>
      <c r="M21068" s="68"/>
      <c r="N21068" s="4"/>
    </row>
    <row r="21069" spans="2:14">
      <c r="B21069" s="59" t="s">
        <v>35794</v>
      </c>
      <c r="C21069" s="7" t="s">
        <v>35795</v>
      </c>
      <c r="I21069" s="64"/>
      <c r="J21069" s="65"/>
      <c r="K21069" s="10"/>
      <c r="L21069" s="21">
        <v>2025.825287356322</v>
      </c>
      <c r="M21069" s="68"/>
      <c r="N21069" s="4"/>
    </row>
    <row r="21070" spans="2:14">
      <c r="B21070" s="59" t="s">
        <v>35796</v>
      </c>
      <c r="C21070" s="7" t="s">
        <v>35797</v>
      </c>
      <c r="I21070" s="64"/>
      <c r="J21070" s="65"/>
      <c r="K21070" s="10"/>
      <c r="L21070" s="21">
        <v>2058.8109195402299</v>
      </c>
      <c r="M21070" s="68"/>
      <c r="N21070" s="4"/>
    </row>
    <row r="21071" spans="2:14">
      <c r="B21071" s="59" t="s">
        <v>35798</v>
      </c>
      <c r="C21071" s="7" t="s">
        <v>35799</v>
      </c>
      <c r="I21071" s="64"/>
      <c r="J21071" s="65"/>
      <c r="K21071" s="10"/>
      <c r="L21071" s="21">
        <v>2755.5689655172409</v>
      </c>
      <c r="M21071" s="68"/>
      <c r="N21071" s="4"/>
    </row>
    <row r="21072" spans="2:14">
      <c r="B21072" s="59" t="s">
        <v>35800</v>
      </c>
      <c r="C21072" s="7" t="s">
        <v>35801</v>
      </c>
      <c r="I21072" s="64"/>
      <c r="J21072" s="65"/>
      <c r="K21072" s="10"/>
      <c r="L21072" s="21">
        <v>1153.482183908046</v>
      </c>
      <c r="M21072" s="68"/>
      <c r="N21072" s="4"/>
    </row>
    <row r="21073" spans="2:14">
      <c r="B21073" s="59" t="s">
        <v>35802</v>
      </c>
      <c r="C21073" s="7" t="s">
        <v>35803</v>
      </c>
      <c r="I21073" s="64"/>
      <c r="J21073" s="65"/>
      <c r="K21073" s="10"/>
      <c r="L21073" s="21">
        <v>1266.1408045977012</v>
      </c>
      <c r="M21073" s="68"/>
      <c r="N21073" s="4"/>
    </row>
    <row r="21074" spans="2:14">
      <c r="B21074" s="59" t="s">
        <v>35804</v>
      </c>
      <c r="C21074" s="7" t="s">
        <v>35805</v>
      </c>
      <c r="I21074" s="64"/>
      <c r="J21074" s="65"/>
      <c r="K21074" s="10"/>
      <c r="L21074" s="21">
        <v>1356.9781609195402</v>
      </c>
      <c r="M21074" s="68"/>
      <c r="N21074" s="4"/>
    </row>
    <row r="21075" spans="2:14">
      <c r="B21075" s="59" t="s">
        <v>35806</v>
      </c>
      <c r="C21075" s="7" t="s">
        <v>35807</v>
      </c>
      <c r="I21075" s="64"/>
      <c r="J21075" s="65"/>
      <c r="K21075" s="10"/>
      <c r="L21075" s="21">
        <v>1382.8591954022991</v>
      </c>
      <c r="M21075" s="68"/>
      <c r="N21075" s="4"/>
    </row>
    <row r="21076" spans="2:14">
      <c r="B21076" s="59" t="s">
        <v>35808</v>
      </c>
      <c r="C21076" s="7" t="s">
        <v>35809</v>
      </c>
      <c r="I21076" s="64"/>
      <c r="J21076" s="65"/>
      <c r="K21076" s="10"/>
      <c r="L21076" s="21">
        <v>1437.1586206896552</v>
      </c>
      <c r="M21076" s="68"/>
      <c r="N21076" s="4"/>
    </row>
    <row r="21077" spans="2:14">
      <c r="B21077" s="59" t="s">
        <v>35810</v>
      </c>
      <c r="C21077" s="7" t="s">
        <v>35811</v>
      </c>
      <c r="I21077" s="64"/>
      <c r="J21077" s="65"/>
      <c r="K21077" s="10"/>
      <c r="L21077" s="21">
        <v>1357.9931034482759</v>
      </c>
      <c r="M21077" s="68"/>
      <c r="N21077" s="4"/>
    </row>
    <row r="21078" spans="2:14">
      <c r="B21078" s="59" t="s">
        <v>35812</v>
      </c>
      <c r="C21078" s="7" t="s">
        <v>35813</v>
      </c>
      <c r="I21078" s="64"/>
      <c r="J21078" s="65"/>
      <c r="K21078" s="10"/>
      <c r="L21078" s="21">
        <v>1500.0850574712645</v>
      </c>
      <c r="M21078" s="68"/>
      <c r="N21078" s="4"/>
    </row>
    <row r="21079" spans="2:14">
      <c r="B21079" s="59" t="s">
        <v>35814</v>
      </c>
      <c r="C21079" s="7" t="s">
        <v>35815</v>
      </c>
      <c r="I21079" s="64"/>
      <c r="J21079" s="65"/>
      <c r="K21079" s="10"/>
      <c r="L21079" s="21">
        <v>1421.4270114942528</v>
      </c>
      <c r="M21079" s="68"/>
      <c r="N21079" s="4"/>
    </row>
    <row r="21080" spans="2:14">
      <c r="B21080" s="59" t="s">
        <v>35816</v>
      </c>
      <c r="C21080" s="7" t="s">
        <v>35817</v>
      </c>
      <c r="I21080" s="64"/>
      <c r="J21080" s="65"/>
      <c r="K21080" s="10"/>
      <c r="L21080" s="21">
        <v>1451.3678160919542</v>
      </c>
      <c r="M21080" s="68"/>
      <c r="N21080" s="4"/>
    </row>
    <row r="21081" spans="2:14">
      <c r="B21081" s="59" t="s">
        <v>35818</v>
      </c>
      <c r="C21081" s="7" t="s">
        <v>35819</v>
      </c>
      <c r="I21081" s="64"/>
      <c r="J21081" s="65"/>
      <c r="K21081" s="10"/>
      <c r="L21081" s="21">
        <v>3645.1660919540232</v>
      </c>
      <c r="M21081" s="68"/>
      <c r="N21081" s="4"/>
    </row>
    <row r="21082" spans="2:14">
      <c r="B21082" s="59" t="s">
        <v>35820</v>
      </c>
      <c r="C21082" s="7" t="s">
        <v>35821</v>
      </c>
      <c r="I21082" s="64"/>
      <c r="J21082" s="65"/>
      <c r="K21082" s="10"/>
      <c r="L21082" s="21">
        <v>3815.1689655172418</v>
      </c>
      <c r="M21082" s="68"/>
      <c r="N21082" s="4"/>
    </row>
    <row r="21083" spans="2:14">
      <c r="B21083" s="59" t="s">
        <v>35822</v>
      </c>
      <c r="C21083" s="7" t="s">
        <v>35823</v>
      </c>
      <c r="I21083" s="64"/>
      <c r="J21083" s="65"/>
      <c r="K21083" s="10"/>
      <c r="L21083" s="21">
        <v>3645.6735632183909</v>
      </c>
      <c r="M21083" s="68"/>
      <c r="N21083" s="4"/>
    </row>
    <row r="21084" spans="2:14">
      <c r="B21084" s="59" t="s">
        <v>35824</v>
      </c>
      <c r="C21084" s="7" t="s">
        <v>35825</v>
      </c>
      <c r="I21084" s="64"/>
      <c r="J21084" s="65"/>
      <c r="K21084" s="10"/>
      <c r="L21084" s="21">
        <v>2285.6505747126439</v>
      </c>
      <c r="M21084" s="68"/>
      <c r="N21084" s="4"/>
    </row>
    <row r="21085" spans="2:14">
      <c r="B21085" s="59" t="s">
        <v>35826</v>
      </c>
      <c r="C21085" s="7" t="s">
        <v>35825</v>
      </c>
      <c r="I21085" s="64"/>
      <c r="J21085" s="65"/>
      <c r="K21085" s="10"/>
      <c r="L21085" s="21">
        <v>1970.0034482758622</v>
      </c>
      <c r="M21085" s="68"/>
      <c r="N21085" s="4"/>
    </row>
    <row r="21086" spans="2:14">
      <c r="B21086" s="59" t="s">
        <v>35827</v>
      </c>
      <c r="C21086" s="7" t="s">
        <v>35828</v>
      </c>
      <c r="I21086" s="64"/>
      <c r="J21086" s="65"/>
      <c r="K21086" s="10"/>
      <c r="L21086" s="21">
        <v>2370.9057471264368</v>
      </c>
      <c r="M21086" s="68"/>
      <c r="N21086" s="4"/>
    </row>
    <row r="21087" spans="2:14">
      <c r="B21087" s="59" t="s">
        <v>35829</v>
      </c>
      <c r="C21087" s="7" t="s">
        <v>35830</v>
      </c>
      <c r="I21087" s="64"/>
      <c r="J21087" s="65"/>
      <c r="K21087" s="10"/>
      <c r="L21087" s="21">
        <v>1995.3770114942529</v>
      </c>
      <c r="M21087" s="68"/>
      <c r="N21087" s="4"/>
    </row>
    <row r="21088" spans="2:14">
      <c r="B21088" s="59" t="s">
        <v>35831</v>
      </c>
      <c r="C21088" s="7" t="s">
        <v>35832</v>
      </c>
      <c r="I21088" s="64"/>
      <c r="J21088" s="65"/>
      <c r="K21088" s="10"/>
      <c r="L21088" s="21">
        <v>2547.5057471264367</v>
      </c>
      <c r="M21088" s="68"/>
      <c r="N21088" s="4"/>
    </row>
    <row r="21089" spans="2:14">
      <c r="B21089" s="59" t="s">
        <v>35833</v>
      </c>
      <c r="C21089" s="7" t="s">
        <v>35834</v>
      </c>
      <c r="I21089" s="64"/>
      <c r="J21089" s="65"/>
      <c r="K21089" s="10"/>
      <c r="L21089" s="21">
        <v>2605.8649425287358</v>
      </c>
      <c r="M21089" s="68"/>
      <c r="N21089" s="4"/>
    </row>
    <row r="21090" spans="2:14">
      <c r="B21090" s="59" t="s">
        <v>35835</v>
      </c>
      <c r="C21090" s="7" t="s">
        <v>35836</v>
      </c>
      <c r="I21090" s="64"/>
      <c r="J21090" s="65"/>
      <c r="K21090" s="10"/>
      <c r="L21090" s="21">
        <v>3424.4160919540232</v>
      </c>
      <c r="M21090" s="68"/>
      <c r="N21090" s="4"/>
    </row>
    <row r="21091" spans="2:14">
      <c r="B21091" s="59" t="s">
        <v>35837</v>
      </c>
      <c r="C21091" s="7" t="s">
        <v>35838</v>
      </c>
      <c r="I21091" s="64"/>
      <c r="J21091" s="65"/>
      <c r="K21091" s="10"/>
      <c r="L21091" s="21">
        <v>3931.8873563218394</v>
      </c>
      <c r="M21091" s="68"/>
      <c r="N21091" s="4"/>
    </row>
    <row r="21092" spans="2:14">
      <c r="B21092" s="59" t="s">
        <v>35839</v>
      </c>
      <c r="C21092" s="7" t="s">
        <v>35840</v>
      </c>
      <c r="I21092" s="64"/>
      <c r="J21092" s="65"/>
      <c r="K21092" s="10"/>
      <c r="L21092" s="21">
        <v>3889.2597701149425</v>
      </c>
      <c r="M21092" s="68"/>
      <c r="N21092" s="4"/>
    </row>
    <row r="21093" spans="2:14">
      <c r="B21093" s="59" t="s">
        <v>35841</v>
      </c>
      <c r="C21093" s="7" t="s">
        <v>35842</v>
      </c>
      <c r="I21093" s="64"/>
      <c r="J21093" s="65"/>
      <c r="K21093" s="10"/>
      <c r="L21093" s="21">
        <v>2465.8028735632188</v>
      </c>
      <c r="M21093" s="68"/>
      <c r="N21093" s="4"/>
    </row>
    <row r="21094" spans="2:14">
      <c r="B21094" s="59" t="s">
        <v>35843</v>
      </c>
      <c r="C21094" s="7" t="s">
        <v>35844</v>
      </c>
      <c r="I21094" s="64"/>
      <c r="J21094" s="65"/>
      <c r="K21094" s="10"/>
      <c r="L21094" s="21">
        <v>3183.8747126436783</v>
      </c>
      <c r="M21094" s="68"/>
      <c r="N21094" s="4"/>
    </row>
    <row r="21095" spans="2:14">
      <c r="B21095" s="59" t="s">
        <v>38567</v>
      </c>
      <c r="C21095" s="7" t="s">
        <v>40750</v>
      </c>
      <c r="I21095" s="64"/>
      <c r="J21095" s="65"/>
      <c r="K21095" s="10"/>
      <c r="L21095" s="21">
        <v>2516.042528735632</v>
      </c>
      <c r="M21095" s="68"/>
      <c r="N21095" s="4"/>
    </row>
    <row r="21096" spans="2:14">
      <c r="B21096" s="59" t="s">
        <v>35845</v>
      </c>
      <c r="C21096" s="7" t="s">
        <v>35846</v>
      </c>
      <c r="I21096" s="64"/>
      <c r="J21096" s="65"/>
      <c r="K21096" s="10"/>
      <c r="L21096" s="21">
        <v>2717.0011494252876</v>
      </c>
      <c r="M21096" s="68"/>
      <c r="N21096" s="4"/>
    </row>
    <row r="21097" spans="2:14">
      <c r="B21097" s="59" t="s">
        <v>35847</v>
      </c>
      <c r="C21097" s="7" t="s">
        <v>35848</v>
      </c>
      <c r="I21097" s="64"/>
      <c r="J21097" s="65"/>
      <c r="K21097" s="10"/>
      <c r="L21097" s="21">
        <v>3349.8178160919542</v>
      </c>
      <c r="M21097" s="68"/>
      <c r="N21097" s="4"/>
    </row>
    <row r="21098" spans="2:14">
      <c r="B21098" s="59" t="s">
        <v>35849</v>
      </c>
      <c r="C21098" s="7" t="s">
        <v>35850</v>
      </c>
      <c r="I21098" s="64"/>
      <c r="J21098" s="65"/>
      <c r="K21098" s="10"/>
      <c r="L21098" s="21">
        <v>2006.5413793103448</v>
      </c>
      <c r="M21098" s="68"/>
      <c r="N21098" s="4"/>
    </row>
    <row r="21099" spans="2:14">
      <c r="B21099" s="59" t="s">
        <v>35851</v>
      </c>
      <c r="C21099" s="7" t="s">
        <v>35852</v>
      </c>
      <c r="I21099" s="64"/>
      <c r="J21099" s="65"/>
      <c r="K21099" s="10"/>
      <c r="L21099" s="21">
        <v>1560.9816091954024</v>
      </c>
      <c r="M21099" s="68"/>
      <c r="N21099" s="4"/>
    </row>
    <row r="21100" spans="2:14">
      <c r="B21100" s="59" t="s">
        <v>35853</v>
      </c>
      <c r="C21100" s="7" t="s">
        <v>35854</v>
      </c>
      <c r="I21100" s="64"/>
      <c r="J21100" s="65"/>
      <c r="K21100" s="10"/>
      <c r="L21100" s="21">
        <v>2684.522988505747</v>
      </c>
      <c r="M21100" s="68"/>
      <c r="N21100" s="4"/>
    </row>
    <row r="21101" spans="2:14">
      <c r="B21101" s="59" t="s">
        <v>35855</v>
      </c>
      <c r="C21101" s="7" t="s">
        <v>35856</v>
      </c>
      <c r="I21101" s="64"/>
      <c r="J21101" s="65"/>
      <c r="K21101" s="10"/>
      <c r="L21101" s="21">
        <v>737.35574712643677</v>
      </c>
      <c r="M21101" s="68"/>
      <c r="N21101" s="4"/>
    </row>
    <row r="21102" spans="2:14">
      <c r="B21102" s="59" t="s">
        <v>35857</v>
      </c>
      <c r="C21102" s="7" t="s">
        <v>35858</v>
      </c>
      <c r="I21102" s="64"/>
      <c r="J21102" s="65"/>
      <c r="K21102" s="10"/>
      <c r="L21102" s="21">
        <v>721.11666666666667</v>
      </c>
      <c r="M21102" s="68"/>
      <c r="N21102" s="4"/>
    </row>
    <row r="21103" spans="2:14">
      <c r="B21103" s="59" t="s">
        <v>35859</v>
      </c>
      <c r="C21103" s="7" t="s">
        <v>35860</v>
      </c>
      <c r="I21103" s="64"/>
      <c r="J21103" s="65"/>
      <c r="K21103" s="10"/>
      <c r="L21103" s="21">
        <v>669.86206896551721</v>
      </c>
      <c r="M21103" s="68"/>
      <c r="N21103" s="4"/>
    </row>
    <row r="21104" spans="2:14">
      <c r="B21104" s="59" t="s">
        <v>35964</v>
      </c>
      <c r="C21104" s="7" t="s">
        <v>35965</v>
      </c>
      <c r="I21104" s="64"/>
      <c r="J21104" s="65"/>
      <c r="K21104" s="10"/>
      <c r="L21104" s="21">
        <v>2336.3114310344831</v>
      </c>
      <c r="M21104" s="68"/>
      <c r="N21104" s="4"/>
    </row>
    <row r="21105" spans="2:14">
      <c r="B21105" s="59" t="s">
        <v>38568</v>
      </c>
      <c r="C21105" s="7" t="s">
        <v>40751</v>
      </c>
      <c r="I21105" s="64"/>
      <c r="J21105" s="65"/>
      <c r="K21105" s="10"/>
      <c r="L21105" s="21">
        <v>3276.9956896551726</v>
      </c>
      <c r="M21105" s="68"/>
      <c r="N21105" s="4"/>
    </row>
    <row r="21106" spans="2:14">
      <c r="B21106" s="59" t="s">
        <v>38568</v>
      </c>
      <c r="C21106" s="7" t="s">
        <v>40751</v>
      </c>
      <c r="I21106" s="64"/>
      <c r="J21106" s="65"/>
      <c r="K21106" s="10"/>
      <c r="L21106" s="21">
        <v>3276.9956896551726</v>
      </c>
      <c r="M21106" s="68"/>
      <c r="N21106" s="4"/>
    </row>
    <row r="21107" spans="2:14">
      <c r="B21107" s="59" t="s">
        <v>38568</v>
      </c>
      <c r="C21107" s="7" t="s">
        <v>40751</v>
      </c>
      <c r="I21107" s="64"/>
      <c r="J21107" s="65"/>
      <c r="K21107" s="10"/>
      <c r="L21107" s="21">
        <v>3276.9956896551726</v>
      </c>
      <c r="M21107" s="68"/>
      <c r="N21107" s="4"/>
    </row>
    <row r="21108" spans="2:14">
      <c r="B21108" s="59" t="s">
        <v>38568</v>
      </c>
      <c r="C21108" s="7" t="s">
        <v>40751</v>
      </c>
      <c r="I21108" s="64"/>
      <c r="J21108" s="65"/>
      <c r="K21108" s="10"/>
      <c r="L21108" s="21">
        <v>3276.9956896551726</v>
      </c>
      <c r="M21108" s="68"/>
      <c r="N21108" s="4"/>
    </row>
    <row r="21109" spans="2:14">
      <c r="B21109" s="59" t="s">
        <v>35966</v>
      </c>
      <c r="C21109" s="7" t="s">
        <v>35967</v>
      </c>
      <c r="I21109" s="64"/>
      <c r="J21109" s="65"/>
      <c r="K21109" s="10"/>
      <c r="L21109" s="21">
        <v>2556.1099224137938</v>
      </c>
      <c r="M21109" s="68"/>
      <c r="N21109" s="4"/>
    </row>
    <row r="21110" spans="2:14">
      <c r="B21110" s="59" t="s">
        <v>35968</v>
      </c>
      <c r="C21110" s="7" t="s">
        <v>35969</v>
      </c>
      <c r="I21110" s="64"/>
      <c r="J21110" s="65"/>
      <c r="K21110" s="10"/>
      <c r="L21110" s="21">
        <v>19713.873224137933</v>
      </c>
      <c r="M21110" s="68"/>
      <c r="N21110" s="4"/>
    </row>
    <row r="21111" spans="2:14">
      <c r="B21111" s="59" t="s">
        <v>35970</v>
      </c>
      <c r="C21111" s="7" t="s">
        <v>35971</v>
      </c>
      <c r="I21111" s="64"/>
      <c r="J21111" s="65"/>
      <c r="K21111" s="10"/>
      <c r="L21111" s="21">
        <v>20747.219198275863</v>
      </c>
      <c r="M21111" s="68"/>
      <c r="N21111" s="4"/>
    </row>
    <row r="21112" spans="2:14">
      <c r="B21112" s="59" t="s">
        <v>35972</v>
      </c>
      <c r="C21112" s="7" t="s">
        <v>35973</v>
      </c>
      <c r="I21112" s="64"/>
      <c r="J21112" s="65"/>
      <c r="K21112" s="10"/>
      <c r="L21112" s="21">
        <v>21527.357310344833</v>
      </c>
      <c r="M21112" s="68"/>
      <c r="N21112" s="4"/>
    </row>
    <row r="21113" spans="2:14">
      <c r="B21113" s="59" t="s">
        <v>35974</v>
      </c>
      <c r="C21113" s="7" t="s">
        <v>35975</v>
      </c>
      <c r="I21113" s="64"/>
      <c r="J21113" s="65"/>
      <c r="K21113" s="10"/>
      <c r="L21113" s="21">
        <v>21924.166853448278</v>
      </c>
      <c r="M21113" s="68"/>
      <c r="N21113" s="4"/>
    </row>
    <row r="21114" spans="2:14">
      <c r="B21114" s="59" t="s">
        <v>35976</v>
      </c>
      <c r="C21114" s="7" t="s">
        <v>35977</v>
      </c>
      <c r="I21114" s="64"/>
      <c r="J21114" s="65"/>
      <c r="K21114" s="10"/>
      <c r="L21114" s="21">
        <v>23076.497077586206</v>
      </c>
      <c r="M21114" s="68"/>
      <c r="N21114" s="4"/>
    </row>
    <row r="21115" spans="2:14">
      <c r="B21115" s="59" t="s">
        <v>35978</v>
      </c>
      <c r="C21115" s="7" t="s">
        <v>35979</v>
      </c>
      <c r="I21115" s="64"/>
      <c r="J21115" s="65"/>
      <c r="K21115" s="10"/>
      <c r="L21115" s="21">
        <v>5518.9935862068969</v>
      </c>
      <c r="M21115" s="68"/>
      <c r="N21115" s="4"/>
    </row>
    <row r="21116" spans="2:14">
      <c r="B21116" s="59" t="s">
        <v>35980</v>
      </c>
      <c r="C21116" s="7" t="s">
        <v>35981</v>
      </c>
      <c r="I21116" s="64"/>
      <c r="J21116" s="65"/>
      <c r="K21116" s="10"/>
      <c r="L21116" s="21">
        <v>5518.9935862068969</v>
      </c>
      <c r="M21116" s="68"/>
      <c r="N21116" s="4"/>
    </row>
    <row r="21117" spans="2:14">
      <c r="B21117" s="59" t="s">
        <v>38569</v>
      </c>
      <c r="C21117" s="7" t="s">
        <v>40752</v>
      </c>
      <c r="I21117" s="64"/>
      <c r="J21117" s="65"/>
      <c r="K21117" s="10"/>
      <c r="L21117" s="21">
        <v>7744.8995689655176</v>
      </c>
      <c r="M21117" s="68"/>
      <c r="N21117" s="4"/>
    </row>
    <row r="21118" spans="2:14">
      <c r="B21118" s="59" t="s">
        <v>35982</v>
      </c>
      <c r="C21118" s="7" t="s">
        <v>35983</v>
      </c>
      <c r="I21118" s="64"/>
      <c r="J21118" s="65"/>
      <c r="K21118" s="10"/>
      <c r="L21118" s="21">
        <v>24548.922413793105</v>
      </c>
      <c r="M21118" s="68"/>
      <c r="N21118" s="4"/>
    </row>
    <row r="21119" spans="2:14">
      <c r="B21119" s="59" t="s">
        <v>35984</v>
      </c>
      <c r="C21119" s="7" t="s">
        <v>35985</v>
      </c>
      <c r="I21119" s="64"/>
      <c r="J21119" s="65"/>
      <c r="K21119" s="10"/>
      <c r="L21119" s="21">
        <v>29288.196551724137</v>
      </c>
      <c r="M21119" s="68"/>
      <c r="N21119" s="4"/>
    </row>
    <row r="21120" spans="2:14">
      <c r="B21120" s="59" t="s">
        <v>35986</v>
      </c>
      <c r="C21120" s="7" t="s">
        <v>35987</v>
      </c>
      <c r="I21120" s="64"/>
      <c r="J21120" s="65"/>
      <c r="K21120" s="10"/>
      <c r="L21120" s="21">
        <v>43800.859770114941</v>
      </c>
      <c r="M21120" s="68"/>
      <c r="N21120" s="4"/>
    </row>
    <row r="21121" spans="2:14">
      <c r="B21121" s="59" t="s">
        <v>35988</v>
      </c>
      <c r="C21121" s="7" t="s">
        <v>35989</v>
      </c>
      <c r="I21121" s="64"/>
      <c r="J21121" s="65"/>
      <c r="K21121" s="10"/>
      <c r="L21121" s="21">
        <v>46962.9132183908</v>
      </c>
      <c r="M21121" s="68"/>
      <c r="N21121" s="4"/>
    </row>
    <row r="21122" spans="2:14">
      <c r="B21122" s="59" t="s">
        <v>38570</v>
      </c>
      <c r="C21122" s="7" t="s">
        <v>40753</v>
      </c>
      <c r="I21122" s="64"/>
      <c r="J21122" s="65"/>
      <c r="K21122" s="10"/>
      <c r="L21122" s="21">
        <v>53024.15</v>
      </c>
      <c r="M21122" s="68"/>
      <c r="N21122" s="4"/>
    </row>
    <row r="21123" spans="2:14">
      <c r="B21123" s="59" t="s">
        <v>35990</v>
      </c>
      <c r="C21123" s="7" t="s">
        <v>35991</v>
      </c>
      <c r="I21123" s="64"/>
      <c r="J21123" s="65"/>
      <c r="K21123" s="10"/>
      <c r="L21123" s="21">
        <v>32837.894612068965</v>
      </c>
      <c r="M21123" s="68"/>
      <c r="N21123" s="4"/>
    </row>
    <row r="21124" spans="2:14">
      <c r="B21124" s="59" t="s">
        <v>35992</v>
      </c>
      <c r="C21124" s="7" t="s">
        <v>35993</v>
      </c>
      <c r="I21124" s="64"/>
      <c r="J21124" s="65"/>
      <c r="K21124" s="10"/>
      <c r="L21124" s="21">
        <v>37574.18735632184</v>
      </c>
      <c r="M21124" s="68"/>
      <c r="N21124" s="4"/>
    </row>
    <row r="21125" spans="2:14">
      <c r="B21125" s="59" t="s">
        <v>35994</v>
      </c>
      <c r="C21125" s="7" t="s">
        <v>35995</v>
      </c>
      <c r="I21125" s="64"/>
      <c r="J21125" s="65"/>
      <c r="K21125" s="10"/>
      <c r="L21125" s="21">
        <v>28181.909195402299</v>
      </c>
      <c r="M21125" s="68"/>
      <c r="N21125" s="4"/>
    </row>
    <row r="21126" spans="2:14">
      <c r="B21126" s="59" t="s">
        <v>35996</v>
      </c>
      <c r="C21126" s="7" t="s">
        <v>35997</v>
      </c>
      <c r="I21126" s="64"/>
      <c r="J21126" s="65"/>
      <c r="K21126" s="10"/>
      <c r="L21126" s="21">
        <v>30165.731086206899</v>
      </c>
      <c r="M21126" s="68"/>
      <c r="N21126" s="4"/>
    </row>
    <row r="21127" spans="2:14">
      <c r="B21127" s="59" t="s">
        <v>35998</v>
      </c>
      <c r="C21127" s="7" t="s">
        <v>35999</v>
      </c>
      <c r="I21127" s="64"/>
      <c r="J21127" s="65"/>
      <c r="K21127" s="10"/>
      <c r="L21127" s="21">
        <v>33826.004597701147</v>
      </c>
      <c r="M21127" s="68"/>
      <c r="N21127" s="4"/>
    </row>
    <row r="21128" spans="2:14">
      <c r="B21128" s="59" t="s">
        <v>38571</v>
      </c>
      <c r="C21128" s="7" t="s">
        <v>40754</v>
      </c>
      <c r="I21128" s="64"/>
      <c r="J21128" s="65"/>
      <c r="K21128" s="10"/>
      <c r="L21128" s="21">
        <v>29591.156896551722</v>
      </c>
      <c r="M21128" s="68"/>
      <c r="N21128" s="4"/>
    </row>
    <row r="21129" spans="2:14">
      <c r="B21129" s="59" t="s">
        <v>38572</v>
      </c>
      <c r="C21129" s="7" t="s">
        <v>40755</v>
      </c>
      <c r="I21129" s="64"/>
      <c r="J21129" s="65"/>
      <c r="K21129" s="10"/>
      <c r="L21129" s="21">
        <v>34989.128735632185</v>
      </c>
      <c r="M21129" s="68"/>
      <c r="N21129" s="4"/>
    </row>
    <row r="21130" spans="2:14">
      <c r="B21130" s="59" t="s">
        <v>38573</v>
      </c>
      <c r="C21130" s="7" t="s">
        <v>40756</v>
      </c>
      <c r="I21130" s="64"/>
      <c r="J21130" s="65"/>
      <c r="K21130" s="10"/>
      <c r="L21130" s="21">
        <v>28181.909195402299</v>
      </c>
      <c r="M21130" s="68"/>
      <c r="N21130" s="4"/>
    </row>
    <row r="21131" spans="2:14">
      <c r="B21131" s="59" t="s">
        <v>38574</v>
      </c>
      <c r="C21131" s="7" t="s">
        <v>40757</v>
      </c>
      <c r="I21131" s="64"/>
      <c r="J21131" s="65"/>
      <c r="K21131" s="10"/>
      <c r="L21131" s="21">
        <v>34482.520172413788</v>
      </c>
      <c r="M21131" s="68"/>
      <c r="N21131" s="4"/>
    </row>
    <row r="21132" spans="2:14">
      <c r="B21132" s="59" t="s">
        <v>38575</v>
      </c>
      <c r="C21132" s="7" t="s">
        <v>40758</v>
      </c>
      <c r="I21132" s="64"/>
      <c r="J21132" s="65"/>
      <c r="K21132" s="10"/>
      <c r="L21132" s="21">
        <v>31410.441379310345</v>
      </c>
      <c r="M21132" s="68"/>
      <c r="N21132" s="4"/>
    </row>
    <row r="21133" spans="2:14">
      <c r="B21133" s="59" t="s">
        <v>36000</v>
      </c>
      <c r="C21133" s="7" t="s">
        <v>36001</v>
      </c>
      <c r="I21133" s="64"/>
      <c r="J21133" s="65"/>
      <c r="K21133" s="10"/>
      <c r="L21133" s="21">
        <v>32969.900574712643</v>
      </c>
      <c r="M21133" s="68"/>
      <c r="N21133" s="4"/>
    </row>
    <row r="21134" spans="2:14">
      <c r="B21134" s="59" t="s">
        <v>36002</v>
      </c>
      <c r="C21134" s="7" t="s">
        <v>35997</v>
      </c>
      <c r="I21134" s="64"/>
      <c r="J21134" s="65"/>
      <c r="K21134" s="10"/>
      <c r="L21134" s="21">
        <v>35290.259646551727</v>
      </c>
      <c r="M21134" s="68"/>
      <c r="N21134" s="4"/>
    </row>
    <row r="21135" spans="2:14">
      <c r="B21135" s="59" t="s">
        <v>36003</v>
      </c>
      <c r="C21135" s="7" t="s">
        <v>36004</v>
      </c>
      <c r="I21135" s="64"/>
      <c r="J21135" s="65"/>
      <c r="K21135" s="10"/>
      <c r="L21135" s="21">
        <v>36894.175862068965</v>
      </c>
      <c r="M21135" s="68"/>
      <c r="N21135" s="4"/>
    </row>
    <row r="21136" spans="2:14">
      <c r="B21136" s="59" t="s">
        <v>38576</v>
      </c>
      <c r="C21136" s="7" t="s">
        <v>40759</v>
      </c>
      <c r="I21136" s="64"/>
      <c r="J21136" s="65"/>
      <c r="K21136" s="10"/>
      <c r="L21136" s="21">
        <v>34571.479885057473</v>
      </c>
      <c r="M21136" s="68"/>
      <c r="N21136" s="4"/>
    </row>
    <row r="21137" spans="2:14">
      <c r="B21137" s="59" t="s">
        <v>36005</v>
      </c>
      <c r="C21137" s="7" t="s">
        <v>36006</v>
      </c>
      <c r="I21137" s="64"/>
      <c r="J21137" s="65"/>
      <c r="K21137" s="10"/>
      <c r="L21137" s="21">
        <v>37095.537922413794</v>
      </c>
      <c r="M21137" s="68"/>
      <c r="N21137" s="4"/>
    </row>
    <row r="21138" spans="2:14">
      <c r="B21138" s="59" t="s">
        <v>38577</v>
      </c>
      <c r="C21138" s="7" t="s">
        <v>40760</v>
      </c>
      <c r="I21138" s="64"/>
      <c r="J21138" s="65"/>
      <c r="K21138" s="10"/>
      <c r="L21138" s="21">
        <v>36983.490804597699</v>
      </c>
      <c r="M21138" s="68"/>
      <c r="N21138" s="4"/>
    </row>
    <row r="21139" spans="2:14">
      <c r="B21139" s="59" t="s">
        <v>36007</v>
      </c>
      <c r="C21139" s="7" t="s">
        <v>36008</v>
      </c>
      <c r="I21139" s="64"/>
      <c r="J21139" s="65"/>
      <c r="K21139" s="10"/>
      <c r="L21139" s="21">
        <v>36993.640229885059</v>
      </c>
      <c r="M21139" s="68"/>
      <c r="N21139" s="4"/>
    </row>
    <row r="21140" spans="2:14">
      <c r="B21140" s="59" t="s">
        <v>36009</v>
      </c>
      <c r="C21140" s="7" t="s">
        <v>36010</v>
      </c>
      <c r="I21140" s="64"/>
      <c r="J21140" s="65"/>
      <c r="K21140" s="10"/>
      <c r="L21140" s="21">
        <v>29066.939080459772</v>
      </c>
      <c r="M21140" s="68"/>
      <c r="N21140" s="4"/>
    </row>
    <row r="21141" spans="2:14">
      <c r="B21141" s="59" t="s">
        <v>36011</v>
      </c>
      <c r="C21141" s="7" t="s">
        <v>36012</v>
      </c>
      <c r="I21141" s="64"/>
      <c r="J21141" s="65"/>
      <c r="K21141" s="10"/>
      <c r="L21141" s="21">
        <v>43620.707471264366</v>
      </c>
      <c r="M21141" s="68"/>
      <c r="N21141" s="4"/>
    </row>
    <row r="21142" spans="2:14">
      <c r="B21142" s="59" t="s">
        <v>36013</v>
      </c>
      <c r="C21142" s="7" t="s">
        <v>36014</v>
      </c>
      <c r="I21142" s="64"/>
      <c r="J21142" s="65"/>
      <c r="K21142" s="10"/>
      <c r="L21142" s="21">
        <v>46902.01666666667</v>
      </c>
      <c r="M21142" s="68"/>
      <c r="N21142" s="4"/>
    </row>
    <row r="21143" spans="2:14">
      <c r="B21143" s="59" t="s">
        <v>36015</v>
      </c>
      <c r="C21143" s="7" t="s">
        <v>36016</v>
      </c>
      <c r="I21143" s="64"/>
      <c r="J21143" s="65"/>
      <c r="K21143" s="10"/>
      <c r="L21143" s="21">
        <v>38805.312643678168</v>
      </c>
      <c r="M21143" s="68"/>
      <c r="N21143" s="4"/>
    </row>
    <row r="21144" spans="2:14">
      <c r="B21144" s="59" t="s">
        <v>36017</v>
      </c>
      <c r="C21144" s="7" t="s">
        <v>35997</v>
      </c>
      <c r="I21144" s="64"/>
      <c r="J21144" s="65"/>
      <c r="K21144" s="10"/>
      <c r="L21144" s="21">
        <v>41536.63970689656</v>
      </c>
      <c r="M21144" s="68"/>
      <c r="N21144" s="4"/>
    </row>
    <row r="21145" spans="2:14">
      <c r="B21145" s="59" t="s">
        <v>36018</v>
      </c>
      <c r="C21145" s="7" t="s">
        <v>36019</v>
      </c>
      <c r="I21145" s="64"/>
      <c r="J21145" s="65"/>
      <c r="K21145" s="10"/>
      <c r="L21145" s="21">
        <v>42520.002298850581</v>
      </c>
      <c r="M21145" s="68"/>
      <c r="N21145" s="4"/>
    </row>
    <row r="21146" spans="2:14">
      <c r="B21146" s="59" t="s">
        <v>38578</v>
      </c>
      <c r="C21146" s="7" t="s">
        <v>40761</v>
      </c>
      <c r="I21146" s="64"/>
      <c r="J21146" s="65"/>
      <c r="K21146" s="10"/>
      <c r="L21146" s="21">
        <v>48421.385632183905</v>
      </c>
      <c r="M21146" s="68"/>
      <c r="N21146" s="4"/>
    </row>
    <row r="21147" spans="2:14">
      <c r="B21147" s="59" t="s">
        <v>36020</v>
      </c>
      <c r="C21147" s="7" t="s">
        <v>36021</v>
      </c>
      <c r="I21147" s="64"/>
      <c r="J21147" s="65"/>
      <c r="K21147" s="10"/>
      <c r="L21147" s="21">
        <v>48755.40829310345</v>
      </c>
      <c r="M21147" s="68"/>
      <c r="N21147" s="4"/>
    </row>
    <row r="21148" spans="2:14">
      <c r="B21148" s="59" t="s">
        <v>36022</v>
      </c>
      <c r="C21148" s="7" t="s">
        <v>36023</v>
      </c>
      <c r="I21148" s="64"/>
      <c r="J21148" s="65"/>
      <c r="K21148" s="10"/>
      <c r="L21148" s="21">
        <v>43289.328735632182</v>
      </c>
      <c r="M21148" s="68"/>
      <c r="N21148" s="4"/>
    </row>
    <row r="21149" spans="2:14">
      <c r="B21149" s="59" t="s">
        <v>36024</v>
      </c>
      <c r="C21149" s="7" t="s">
        <v>36025</v>
      </c>
      <c r="I21149" s="64"/>
      <c r="J21149" s="65"/>
      <c r="K21149" s="10"/>
      <c r="L21149" s="21">
        <v>49364.774712643681</v>
      </c>
      <c r="M21149" s="68"/>
      <c r="N21149" s="4"/>
    </row>
    <row r="21150" spans="2:14">
      <c r="B21150" s="59" t="s">
        <v>36026</v>
      </c>
      <c r="C21150" s="7" t="s">
        <v>36027</v>
      </c>
      <c r="I21150" s="64"/>
      <c r="J21150" s="65"/>
      <c r="K21150" s="10"/>
      <c r="L21150" s="21">
        <v>48483.804597701157</v>
      </c>
      <c r="M21150" s="68"/>
      <c r="N21150" s="4"/>
    </row>
    <row r="21151" spans="2:14">
      <c r="B21151" s="59" t="s">
        <v>38579</v>
      </c>
      <c r="C21151" s="7" t="s">
        <v>40762</v>
      </c>
      <c r="I21151" s="64"/>
      <c r="J21151" s="65"/>
      <c r="K21151" s="10"/>
      <c r="L21151" s="21">
        <v>72279.639655172417</v>
      </c>
      <c r="M21151" s="68"/>
      <c r="N21151" s="4"/>
    </row>
    <row r="21152" spans="2:14">
      <c r="B21152" s="59" t="s">
        <v>36028</v>
      </c>
      <c r="C21152" s="7" t="s">
        <v>36029</v>
      </c>
      <c r="I21152" s="64"/>
      <c r="J21152" s="65"/>
      <c r="K21152" s="10"/>
      <c r="L21152" s="21">
        <v>45567.874712643679</v>
      </c>
      <c r="M21152" s="68"/>
      <c r="N21152" s="4"/>
    </row>
    <row r="21153" spans="2:14">
      <c r="B21153" s="59" t="s">
        <v>36030</v>
      </c>
      <c r="C21153" s="7" t="s">
        <v>36031</v>
      </c>
      <c r="I21153" s="64"/>
      <c r="J21153" s="65"/>
      <c r="K21153" s="10"/>
      <c r="L21153" s="21">
        <v>47844.390804597708</v>
      </c>
      <c r="M21153" s="68"/>
      <c r="N21153" s="4"/>
    </row>
    <row r="21154" spans="2:14">
      <c r="B21154" s="59" t="s">
        <v>38580</v>
      </c>
      <c r="C21154" s="7" t="s">
        <v>40763</v>
      </c>
      <c r="I21154" s="64"/>
      <c r="J21154" s="65"/>
      <c r="K21154" s="10"/>
      <c r="L21154" s="21">
        <v>48772.992172413797</v>
      </c>
      <c r="M21154" s="68"/>
      <c r="N21154" s="4"/>
    </row>
    <row r="21155" spans="2:14">
      <c r="B21155" s="59" t="s">
        <v>38581</v>
      </c>
      <c r="C21155" s="7" t="s">
        <v>40764</v>
      </c>
      <c r="I21155" s="64"/>
      <c r="J21155" s="65"/>
      <c r="K21155" s="10"/>
      <c r="L21155" s="21">
        <v>48019.975862068968</v>
      </c>
      <c r="M21155" s="68"/>
      <c r="N21155" s="4"/>
    </row>
    <row r="21156" spans="2:14">
      <c r="B21156" s="59" t="s">
        <v>36032</v>
      </c>
      <c r="C21156" s="7" t="s">
        <v>36033</v>
      </c>
      <c r="I21156" s="64"/>
      <c r="J21156" s="65"/>
      <c r="K21156" s="10"/>
      <c r="L21156" s="21">
        <v>50278.730459770115</v>
      </c>
      <c r="M21156" s="68"/>
      <c r="N21156" s="4"/>
    </row>
    <row r="21157" spans="2:14">
      <c r="B21157" s="59" t="s">
        <v>36034</v>
      </c>
      <c r="C21157" s="7" t="s">
        <v>36035</v>
      </c>
      <c r="I21157" s="64"/>
      <c r="J21157" s="65"/>
      <c r="K21157" s="10"/>
      <c r="L21157" s="21">
        <v>54651.102873563214</v>
      </c>
      <c r="M21157" s="68"/>
      <c r="N21157" s="4"/>
    </row>
    <row r="21158" spans="2:14">
      <c r="B21158" s="59" t="s">
        <v>36036</v>
      </c>
      <c r="C21158" s="7" t="s">
        <v>36037</v>
      </c>
      <c r="I21158" s="64"/>
      <c r="J21158" s="65"/>
      <c r="K21158" s="10"/>
      <c r="L21158" s="21">
        <v>61562.354022988504</v>
      </c>
      <c r="M21158" s="68"/>
      <c r="N21158" s="4"/>
    </row>
    <row r="21159" spans="2:14">
      <c r="B21159" s="59" t="s">
        <v>36038</v>
      </c>
      <c r="C21159" s="7" t="s">
        <v>36039</v>
      </c>
      <c r="I21159" s="64"/>
      <c r="J21159" s="65"/>
      <c r="K21159" s="10"/>
      <c r="L21159" s="21">
        <v>70169.066666666666</v>
      </c>
      <c r="M21159" s="68"/>
      <c r="N21159" s="4"/>
    </row>
    <row r="21160" spans="2:14">
      <c r="B21160" s="59" t="s">
        <v>36040</v>
      </c>
      <c r="C21160" s="7" t="s">
        <v>36041</v>
      </c>
      <c r="I21160" s="64"/>
      <c r="J21160" s="65"/>
      <c r="K21160" s="10"/>
      <c r="L21160" s="21">
        <v>170.51034482758621</v>
      </c>
      <c r="M21160" s="68"/>
      <c r="N21160" s="4"/>
    </row>
    <row r="21161" spans="2:14">
      <c r="B21161" s="59" t="s">
        <v>36042</v>
      </c>
      <c r="C21161" s="7" t="s">
        <v>36043</v>
      </c>
      <c r="I21161" s="64"/>
      <c r="J21161" s="65"/>
      <c r="K21161" s="10"/>
      <c r="L21161" s="21">
        <v>380.09597701149426</v>
      </c>
      <c r="M21161" s="68"/>
      <c r="N21161" s="4"/>
    </row>
    <row r="21162" spans="2:14">
      <c r="B21162" s="59" t="s">
        <v>36044</v>
      </c>
      <c r="C21162" s="7" t="s">
        <v>36045</v>
      </c>
      <c r="I21162" s="64"/>
      <c r="J21162" s="65"/>
      <c r="K21162" s="10"/>
      <c r="L21162" s="21">
        <v>243.58620689655174</v>
      </c>
      <c r="M21162" s="68"/>
      <c r="N21162" s="4"/>
    </row>
    <row r="21163" spans="2:14">
      <c r="B21163" s="59" t="s">
        <v>36046</v>
      </c>
      <c r="C21163" s="7" t="s">
        <v>36047</v>
      </c>
      <c r="I21163" s="64"/>
      <c r="J21163" s="65"/>
      <c r="K21163" s="10"/>
      <c r="L21163" s="21">
        <v>255.76551724137931</v>
      </c>
      <c r="M21163" s="68"/>
      <c r="N21163" s="4"/>
    </row>
    <row r="21164" spans="2:14">
      <c r="B21164" s="59" t="s">
        <v>36048</v>
      </c>
      <c r="C21164" s="7" t="s">
        <v>36049</v>
      </c>
      <c r="I21164" s="64"/>
      <c r="J21164" s="65"/>
      <c r="K21164" s="10"/>
      <c r="L21164" s="21">
        <v>18786.586206896551</v>
      </c>
      <c r="M21164" s="68"/>
      <c r="N21164" s="4"/>
    </row>
    <row r="21165" spans="2:14">
      <c r="B21165" s="59" t="s">
        <v>36050</v>
      </c>
      <c r="C21165" s="7" t="s">
        <v>36051</v>
      </c>
      <c r="I21165" s="64"/>
      <c r="J21165" s="65"/>
      <c r="K21165" s="10"/>
      <c r="L21165" s="21">
        <v>5506.0632183908046</v>
      </c>
      <c r="M21165" s="68"/>
      <c r="N21165" s="4"/>
    </row>
    <row r="21166" spans="2:14">
      <c r="B21166" s="59" t="s">
        <v>36052</v>
      </c>
      <c r="C21166" s="7" t="s">
        <v>36053</v>
      </c>
      <c r="I21166" s="64"/>
      <c r="J21166" s="65"/>
      <c r="K21166" s="10"/>
      <c r="L21166" s="21">
        <v>5949.5931034482755</v>
      </c>
      <c r="M21166" s="68"/>
      <c r="N21166" s="4"/>
    </row>
    <row r="21167" spans="2:14">
      <c r="B21167" s="59" t="s">
        <v>36054</v>
      </c>
      <c r="C21167" s="7" t="s">
        <v>36055</v>
      </c>
      <c r="I21167" s="64"/>
      <c r="J21167" s="65"/>
      <c r="K21167" s="10"/>
      <c r="L21167" s="21">
        <v>18055.320114942529</v>
      </c>
      <c r="M21167" s="68"/>
      <c r="N21167" s="4"/>
    </row>
    <row r="21168" spans="2:14">
      <c r="B21168" s="59" t="s">
        <v>36056</v>
      </c>
      <c r="C21168" s="7" t="s">
        <v>36057</v>
      </c>
      <c r="I21168" s="64"/>
      <c r="J21168" s="65"/>
      <c r="K21168" s="10"/>
      <c r="L21168" s="21">
        <v>21171.193678160918</v>
      </c>
      <c r="M21168" s="68"/>
      <c r="N21168" s="4"/>
    </row>
    <row r="21169" spans="2:14">
      <c r="B21169" s="59" t="s">
        <v>36058</v>
      </c>
      <c r="C21169" s="7" t="s">
        <v>36059</v>
      </c>
      <c r="I21169" s="64"/>
      <c r="J21169" s="65"/>
      <c r="K21169" s="10"/>
      <c r="L21169" s="21">
        <v>6039.9229885057475</v>
      </c>
      <c r="M21169" s="68"/>
      <c r="N21169" s="4"/>
    </row>
    <row r="21170" spans="2:14">
      <c r="B21170" s="59" t="s">
        <v>36060</v>
      </c>
      <c r="C21170" s="7" t="s">
        <v>36061</v>
      </c>
      <c r="I21170" s="64"/>
      <c r="J21170" s="65"/>
      <c r="K21170" s="10"/>
      <c r="L21170" s="21">
        <v>33268.801149425286</v>
      </c>
      <c r="M21170" s="68"/>
      <c r="N21170" s="4"/>
    </row>
    <row r="21171" spans="2:14">
      <c r="B21171" s="59" t="s">
        <v>36062</v>
      </c>
      <c r="C21171" s="7" t="s">
        <v>36063</v>
      </c>
      <c r="I21171" s="64"/>
      <c r="J21171" s="65"/>
      <c r="K21171" s="10"/>
      <c r="L21171" s="21">
        <v>1666.0281609195404</v>
      </c>
      <c r="M21171" s="68"/>
      <c r="N21171" s="4"/>
    </row>
    <row r="21172" spans="2:14">
      <c r="B21172" s="59" t="s">
        <v>36064</v>
      </c>
      <c r="C21172" s="7" t="s">
        <v>36065</v>
      </c>
      <c r="I21172" s="64"/>
      <c r="J21172" s="65"/>
      <c r="K21172" s="10"/>
      <c r="L21172" s="21">
        <v>1603.1017241379311</v>
      </c>
      <c r="M21172" s="68"/>
      <c r="N21172" s="4"/>
    </row>
    <row r="21173" spans="2:14">
      <c r="B21173" s="59" t="s">
        <v>36066</v>
      </c>
      <c r="C21173" s="7" t="s">
        <v>36067</v>
      </c>
      <c r="I21173" s="64"/>
      <c r="J21173" s="65"/>
      <c r="K21173" s="10"/>
      <c r="L21173" s="21">
        <v>1396.0534482758619</v>
      </c>
      <c r="M21173" s="68"/>
      <c r="N21173" s="4"/>
    </row>
    <row r="21174" spans="2:14">
      <c r="B21174" s="59" t="s">
        <v>36068</v>
      </c>
      <c r="C21174" s="7" t="s">
        <v>36069</v>
      </c>
      <c r="I21174" s="64"/>
      <c r="J21174" s="65"/>
      <c r="K21174" s="10"/>
      <c r="L21174" s="21">
        <v>1776.656896551724</v>
      </c>
      <c r="M21174" s="68"/>
      <c r="N21174" s="4"/>
    </row>
    <row r="21175" spans="2:14">
      <c r="B21175" s="59" t="s">
        <v>36070</v>
      </c>
      <c r="C21175" s="7" t="s">
        <v>36071</v>
      </c>
      <c r="I21175" s="64"/>
      <c r="J21175" s="65"/>
      <c r="K21175" s="10"/>
      <c r="L21175" s="21">
        <v>561.26321839080458</v>
      </c>
      <c r="M21175" s="68"/>
      <c r="N21175" s="4"/>
    </row>
    <row r="21176" spans="2:14">
      <c r="B21176" s="59" t="s">
        <v>36072</v>
      </c>
      <c r="C21176" s="7" t="s">
        <v>36073</v>
      </c>
      <c r="I21176" s="64"/>
      <c r="J21176" s="65"/>
      <c r="K21176" s="10"/>
      <c r="L21176" s="21">
        <v>360.30459770114942</v>
      </c>
      <c r="M21176" s="68"/>
      <c r="N21176" s="4"/>
    </row>
    <row r="21177" spans="2:14">
      <c r="B21177" s="59" t="s">
        <v>36074</v>
      </c>
      <c r="C21177" s="7" t="s">
        <v>36075</v>
      </c>
      <c r="I21177" s="64"/>
      <c r="J21177" s="65"/>
      <c r="K21177" s="10"/>
      <c r="L21177" s="21">
        <v>852.04425287356321</v>
      </c>
      <c r="M21177" s="68"/>
      <c r="N21177" s="4"/>
    </row>
    <row r="21178" spans="2:14">
      <c r="B21178" s="59" t="s">
        <v>36076</v>
      </c>
      <c r="C21178" s="7" t="s">
        <v>36077</v>
      </c>
      <c r="I21178" s="64"/>
      <c r="J21178" s="65"/>
      <c r="K21178" s="10"/>
      <c r="L21178" s="21">
        <v>457.23160919540226</v>
      </c>
      <c r="M21178" s="68"/>
      <c r="N21178" s="4"/>
    </row>
    <row r="21179" spans="2:14">
      <c r="B21179" s="59" t="s">
        <v>36078</v>
      </c>
      <c r="C21179" s="7" t="s">
        <v>36079</v>
      </c>
      <c r="I21179" s="64"/>
      <c r="J21179" s="65"/>
      <c r="K21179" s="10"/>
      <c r="L21179" s="21">
        <v>363.34942528735627</v>
      </c>
      <c r="M21179" s="68"/>
      <c r="N21179" s="4"/>
    </row>
    <row r="21180" spans="2:14">
      <c r="B21180" s="59" t="s">
        <v>36080</v>
      </c>
      <c r="C21180" s="7" t="s">
        <v>36081</v>
      </c>
      <c r="I21180" s="64"/>
      <c r="J21180" s="65"/>
      <c r="K21180" s="10"/>
      <c r="L21180" s="21">
        <v>302.45287356321842</v>
      </c>
      <c r="M21180" s="68"/>
      <c r="N21180" s="4"/>
    </row>
    <row r="21181" spans="2:14">
      <c r="B21181" s="59" t="s">
        <v>36092</v>
      </c>
      <c r="C21181" s="7" t="s">
        <v>36093</v>
      </c>
      <c r="I21181" s="64"/>
      <c r="J21181" s="65"/>
      <c r="K21181" s="10"/>
      <c r="L21181" s="21">
        <v>1945.6448275862069</v>
      </c>
      <c r="M21181" s="68"/>
      <c r="N21181" s="4"/>
    </row>
    <row r="21182" spans="2:14">
      <c r="B21182" s="59" t="s">
        <v>38582</v>
      </c>
      <c r="C21182" s="7" t="s">
        <v>40765</v>
      </c>
      <c r="I21182" s="64"/>
      <c r="J21182" s="65"/>
      <c r="K21182" s="10"/>
      <c r="L21182" s="21">
        <v>5903.9206896551723</v>
      </c>
      <c r="M21182" s="68"/>
      <c r="N21182" s="4"/>
    </row>
    <row r="21183" spans="2:14">
      <c r="B21183" s="59" t="s">
        <v>38583</v>
      </c>
      <c r="C21183" s="7" t="s">
        <v>40766</v>
      </c>
      <c r="I21183" s="64"/>
      <c r="J21183" s="65"/>
      <c r="K21183" s="10"/>
      <c r="L21183" s="21">
        <v>6075.9534482758618</v>
      </c>
      <c r="M21183" s="68"/>
      <c r="N21183" s="4"/>
    </row>
    <row r="21184" spans="2:14">
      <c r="B21184" s="59" t="s">
        <v>38584</v>
      </c>
      <c r="C21184" s="7" t="s">
        <v>40767</v>
      </c>
      <c r="I21184" s="64"/>
      <c r="J21184" s="65"/>
      <c r="K21184" s="10"/>
      <c r="L21184" s="21">
        <v>6751.3977011494253</v>
      </c>
      <c r="M21184" s="68"/>
      <c r="N21184" s="4"/>
    </row>
    <row r="21185" spans="2:14">
      <c r="B21185" s="59" t="s">
        <v>38585</v>
      </c>
      <c r="C21185" s="7" t="s">
        <v>40768</v>
      </c>
      <c r="I21185" s="64"/>
      <c r="J21185" s="65"/>
      <c r="K21185" s="10"/>
      <c r="L21185" s="21">
        <v>7931.2683908045974</v>
      </c>
      <c r="M21185" s="68"/>
      <c r="N21185" s="4"/>
    </row>
    <row r="21186" spans="2:14">
      <c r="B21186" s="59" t="s">
        <v>38586</v>
      </c>
      <c r="C21186" s="7" t="s">
        <v>40769</v>
      </c>
      <c r="I21186" s="64"/>
      <c r="J21186" s="65"/>
      <c r="K21186" s="10"/>
      <c r="L21186" s="21">
        <v>1109.8396551724138</v>
      </c>
      <c r="M21186" s="68"/>
      <c r="N21186" s="4"/>
    </row>
    <row r="21187" spans="2:14">
      <c r="B21187" s="59" t="s">
        <v>36094</v>
      </c>
      <c r="C21187" s="7" t="s">
        <v>40770</v>
      </c>
      <c r="I21187" s="64"/>
      <c r="J21187" s="65"/>
      <c r="K21187" s="10"/>
      <c r="L21187" s="21">
        <v>2706.8517241379313</v>
      </c>
      <c r="M21187" s="68"/>
      <c r="N21187" s="4"/>
    </row>
    <row r="21188" spans="2:14">
      <c r="B21188" s="59" t="s">
        <v>36095</v>
      </c>
      <c r="C21188" s="7" t="s">
        <v>40771</v>
      </c>
      <c r="I21188" s="64"/>
      <c r="J21188" s="65"/>
      <c r="K21188" s="10"/>
      <c r="L21188" s="21">
        <v>5413.1959770114936</v>
      </c>
      <c r="M21188" s="68"/>
      <c r="N21188" s="4"/>
    </row>
    <row r="21189" spans="2:14">
      <c r="B21189" s="59" t="s">
        <v>36096</v>
      </c>
      <c r="C21189" s="7" t="s">
        <v>40772</v>
      </c>
      <c r="I21189" s="64"/>
      <c r="J21189" s="65"/>
      <c r="K21189" s="10"/>
      <c r="L21189" s="21">
        <v>8120.0477011494249</v>
      </c>
      <c r="M21189" s="68"/>
      <c r="N21189" s="4"/>
    </row>
    <row r="21190" spans="2:14">
      <c r="B21190" s="59" t="s">
        <v>36097</v>
      </c>
      <c r="C21190" s="7" t="s">
        <v>40773</v>
      </c>
      <c r="I21190" s="64"/>
      <c r="J21190" s="65"/>
      <c r="K21190" s="10"/>
      <c r="L21190" s="21">
        <v>2706.8517241379313</v>
      </c>
      <c r="M21190" s="68"/>
      <c r="N21190" s="4"/>
    </row>
    <row r="21191" spans="2:14">
      <c r="B21191" s="59" t="s">
        <v>36098</v>
      </c>
      <c r="C21191" s="7" t="s">
        <v>40774</v>
      </c>
      <c r="I21191" s="64"/>
      <c r="J21191" s="65"/>
      <c r="K21191" s="10"/>
      <c r="L21191" s="21">
        <v>5413.1959770114936</v>
      </c>
      <c r="M21191" s="68"/>
      <c r="N21191" s="4"/>
    </row>
    <row r="21192" spans="2:14">
      <c r="B21192" s="59" t="s">
        <v>36099</v>
      </c>
      <c r="C21192" s="7" t="s">
        <v>40775</v>
      </c>
      <c r="I21192" s="64"/>
      <c r="J21192" s="65"/>
      <c r="K21192" s="10"/>
      <c r="L21192" s="21">
        <v>2706.8517241379313</v>
      </c>
      <c r="M21192" s="68"/>
      <c r="N21192" s="4"/>
    </row>
    <row r="21193" spans="2:14">
      <c r="B21193" s="59" t="s">
        <v>36100</v>
      </c>
      <c r="C21193" s="7" t="s">
        <v>40776</v>
      </c>
      <c r="I21193" s="64"/>
      <c r="J21193" s="65"/>
      <c r="K21193" s="10"/>
      <c r="L21193" s="21">
        <v>5413.1959770114936</v>
      </c>
      <c r="M21193" s="68"/>
      <c r="N21193" s="4"/>
    </row>
    <row r="21194" spans="2:14">
      <c r="B21194" s="59" t="s">
        <v>36101</v>
      </c>
      <c r="C21194" s="7" t="s">
        <v>40777</v>
      </c>
      <c r="I21194" s="64"/>
      <c r="J21194" s="65"/>
      <c r="K21194" s="10"/>
      <c r="L21194" s="21">
        <v>1551.3396551724138</v>
      </c>
      <c r="M21194" s="68"/>
      <c r="N21194" s="4"/>
    </row>
    <row r="21195" spans="2:14">
      <c r="B21195" s="59" t="s">
        <v>36102</v>
      </c>
      <c r="C21195" s="7" t="s">
        <v>40778</v>
      </c>
      <c r="I21195" s="64"/>
      <c r="J21195" s="65"/>
      <c r="K21195" s="10"/>
      <c r="L21195" s="21">
        <v>1551.3396551724138</v>
      </c>
      <c r="M21195" s="68"/>
      <c r="N21195" s="4"/>
    </row>
    <row r="21196" spans="2:14">
      <c r="B21196" s="59" t="s">
        <v>36103</v>
      </c>
      <c r="C21196" s="7" t="s">
        <v>40779</v>
      </c>
      <c r="I21196" s="64"/>
      <c r="J21196" s="65"/>
      <c r="K21196" s="10"/>
      <c r="L21196" s="21">
        <v>2814.9431034482759</v>
      </c>
      <c r="M21196" s="68"/>
      <c r="N21196" s="4"/>
    </row>
    <row r="21197" spans="2:14">
      <c r="B21197" s="59" t="s">
        <v>36104</v>
      </c>
      <c r="C21197" s="7" t="s">
        <v>40780</v>
      </c>
      <c r="I21197" s="64"/>
      <c r="J21197" s="65"/>
      <c r="K21197" s="10"/>
      <c r="L21197" s="21">
        <v>3058.0218390804594</v>
      </c>
      <c r="M21197" s="68"/>
      <c r="N21197" s="4"/>
    </row>
    <row r="21198" spans="2:14">
      <c r="B21198" s="59" t="s">
        <v>36105</v>
      </c>
      <c r="C21198" s="7" t="s">
        <v>40781</v>
      </c>
      <c r="I21198" s="64"/>
      <c r="J21198" s="65"/>
      <c r="K21198" s="10"/>
      <c r="L21198" s="21">
        <v>3058.0218390804594</v>
      </c>
      <c r="M21198" s="68"/>
      <c r="N21198" s="4"/>
    </row>
    <row r="21199" spans="2:14">
      <c r="B21199" s="59" t="s">
        <v>36106</v>
      </c>
      <c r="C21199" s="7" t="s">
        <v>40782</v>
      </c>
      <c r="I21199" s="64"/>
      <c r="J21199" s="65"/>
      <c r="K21199" s="10"/>
      <c r="L21199" s="21">
        <v>3058.0218390804594</v>
      </c>
      <c r="M21199" s="68"/>
      <c r="N21199" s="4"/>
    </row>
    <row r="21200" spans="2:14">
      <c r="B21200" s="59" t="s">
        <v>36107</v>
      </c>
      <c r="C21200" s="7" t="s">
        <v>40783</v>
      </c>
      <c r="I21200" s="64"/>
      <c r="J21200" s="65"/>
      <c r="K21200" s="10"/>
      <c r="L21200" s="21">
        <v>3058.0218390804594</v>
      </c>
      <c r="M21200" s="68"/>
      <c r="N21200" s="4"/>
    </row>
    <row r="21201" spans="2:14">
      <c r="B21201" s="59" t="s">
        <v>36108</v>
      </c>
      <c r="C21201" s="7" t="s">
        <v>40784</v>
      </c>
      <c r="I21201" s="64"/>
      <c r="J21201" s="65"/>
      <c r="K21201" s="10"/>
      <c r="L21201" s="21">
        <v>780.49080459770119</v>
      </c>
      <c r="M21201" s="68"/>
      <c r="N21201" s="4"/>
    </row>
    <row r="21202" spans="2:14">
      <c r="B21202" s="59" t="s">
        <v>36109</v>
      </c>
      <c r="C21202" s="7" t="s">
        <v>40785</v>
      </c>
      <c r="I21202" s="64"/>
      <c r="J21202" s="65"/>
      <c r="K21202" s="10"/>
      <c r="L21202" s="21">
        <v>6898.0568965517241</v>
      </c>
      <c r="M21202" s="68"/>
      <c r="N21202" s="4"/>
    </row>
    <row r="21203" spans="2:14">
      <c r="B21203" s="59" t="s">
        <v>36110</v>
      </c>
      <c r="C21203" s="7" t="s">
        <v>40786</v>
      </c>
      <c r="I21203" s="64"/>
      <c r="J21203" s="65"/>
      <c r="K21203" s="10"/>
      <c r="L21203" s="21">
        <v>6898.0568965517241</v>
      </c>
      <c r="M21203" s="68"/>
      <c r="N21203" s="4"/>
    </row>
    <row r="21204" spans="2:14">
      <c r="B21204" s="59" t="s">
        <v>36111</v>
      </c>
      <c r="C21204" s="7" t="s">
        <v>40787</v>
      </c>
      <c r="I21204" s="64"/>
      <c r="J21204" s="65"/>
      <c r="K21204" s="10"/>
      <c r="L21204" s="21">
        <v>6898.0568965517241</v>
      </c>
      <c r="M21204" s="68"/>
      <c r="N21204" s="4"/>
    </row>
    <row r="21205" spans="2:14">
      <c r="B21205" s="59" t="s">
        <v>36112</v>
      </c>
      <c r="C21205" s="7" t="s">
        <v>40788</v>
      </c>
      <c r="I21205" s="64"/>
      <c r="J21205" s="65"/>
      <c r="K21205" s="10"/>
      <c r="L21205" s="21">
        <v>6898.0568965517241</v>
      </c>
      <c r="M21205" s="68"/>
      <c r="N21205" s="4"/>
    </row>
    <row r="21206" spans="2:14">
      <c r="B21206" s="59" t="s">
        <v>36113</v>
      </c>
      <c r="C21206" s="7" t="s">
        <v>40789</v>
      </c>
      <c r="I21206" s="64"/>
      <c r="J21206" s="65"/>
      <c r="K21206" s="10"/>
      <c r="L21206" s="21">
        <v>6898.0568965517241</v>
      </c>
      <c r="M21206" s="68"/>
      <c r="N21206" s="4"/>
    </row>
    <row r="21207" spans="2:14">
      <c r="B21207" s="59" t="s">
        <v>36114</v>
      </c>
      <c r="C21207" s="7" t="s">
        <v>40790</v>
      </c>
      <c r="I21207" s="64"/>
      <c r="J21207" s="65"/>
      <c r="K21207" s="10"/>
      <c r="L21207" s="21">
        <v>6898.0568965517241</v>
      </c>
      <c r="M21207" s="68"/>
      <c r="N21207" s="4"/>
    </row>
    <row r="21208" spans="2:14">
      <c r="B21208" s="59" t="s">
        <v>36115</v>
      </c>
      <c r="C21208" s="7" t="s">
        <v>40791</v>
      </c>
      <c r="I21208" s="64"/>
      <c r="J21208" s="65"/>
      <c r="K21208" s="10"/>
      <c r="L21208" s="21">
        <v>6898.0568965517241</v>
      </c>
      <c r="M21208" s="68"/>
      <c r="N21208" s="4"/>
    </row>
    <row r="21209" spans="2:14">
      <c r="B21209" s="59" t="s">
        <v>36116</v>
      </c>
      <c r="C21209" s="7" t="s">
        <v>40792</v>
      </c>
      <c r="I21209" s="64"/>
      <c r="J21209" s="65"/>
      <c r="K21209" s="10"/>
      <c r="L21209" s="21">
        <v>6898.0568965517241</v>
      </c>
      <c r="M21209" s="68"/>
      <c r="N21209" s="4"/>
    </row>
    <row r="21210" spans="2:14">
      <c r="B21210" s="59" t="s">
        <v>36117</v>
      </c>
      <c r="C21210" s="7" t="s">
        <v>40793</v>
      </c>
      <c r="I21210" s="64"/>
      <c r="J21210" s="65"/>
      <c r="K21210" s="10"/>
      <c r="L21210" s="21">
        <v>6898.0568965517241</v>
      </c>
      <c r="M21210" s="68"/>
      <c r="N21210" s="4"/>
    </row>
    <row r="21211" spans="2:14">
      <c r="B21211" s="59" t="s">
        <v>38587</v>
      </c>
      <c r="C21211" s="7" t="s">
        <v>40794</v>
      </c>
      <c r="I21211" s="64"/>
      <c r="J21211" s="65"/>
      <c r="K21211" s="10"/>
      <c r="L21211" s="21">
        <v>6742.7706896551726</v>
      </c>
      <c r="M21211" s="68"/>
      <c r="N21211" s="4"/>
    </row>
    <row r="21212" spans="2:14">
      <c r="B21212" s="59" t="s">
        <v>36118</v>
      </c>
      <c r="C21212" s="7" t="s">
        <v>40795</v>
      </c>
      <c r="I21212" s="64"/>
      <c r="J21212" s="65"/>
      <c r="K21212" s="10"/>
      <c r="L21212" s="21">
        <v>2860.1080459770114</v>
      </c>
      <c r="M21212" s="68"/>
      <c r="N21212" s="4"/>
    </row>
    <row r="21213" spans="2:14">
      <c r="B21213" s="59" t="s">
        <v>36119</v>
      </c>
      <c r="C21213" s="7" t="s">
        <v>40796</v>
      </c>
      <c r="I21213" s="64"/>
      <c r="J21213" s="65"/>
      <c r="K21213" s="10"/>
      <c r="L21213" s="21">
        <v>19574.689080459772</v>
      </c>
      <c r="M21213" s="68"/>
      <c r="N21213" s="4"/>
    </row>
    <row r="21214" spans="2:14">
      <c r="B21214" s="59" t="s">
        <v>36120</v>
      </c>
      <c r="C21214" s="7" t="s">
        <v>40797</v>
      </c>
      <c r="I21214" s="64"/>
      <c r="J21214" s="65"/>
      <c r="K21214" s="10"/>
      <c r="L21214" s="21">
        <v>26045.455172413793</v>
      </c>
      <c r="M21214" s="68"/>
      <c r="N21214" s="4"/>
    </row>
    <row r="21215" spans="2:14">
      <c r="B21215" s="59" t="s">
        <v>36121</v>
      </c>
      <c r="C21215" s="7" t="s">
        <v>40798</v>
      </c>
      <c r="I21215" s="64"/>
      <c r="J21215" s="65"/>
      <c r="K21215" s="10"/>
      <c r="L21215" s="21">
        <v>19574.689080459772</v>
      </c>
      <c r="M21215" s="68"/>
      <c r="N21215" s="4"/>
    </row>
    <row r="21216" spans="2:14">
      <c r="B21216" s="59" t="s">
        <v>36122</v>
      </c>
      <c r="C21216" s="7" t="s">
        <v>40799</v>
      </c>
      <c r="I21216" s="64"/>
      <c r="J21216" s="65"/>
      <c r="K21216" s="10"/>
      <c r="L21216" s="21">
        <v>26045.455172413793</v>
      </c>
      <c r="M21216" s="68"/>
      <c r="N21216" s="4"/>
    </row>
    <row r="21217" spans="2:14">
      <c r="B21217" s="59" t="s">
        <v>36123</v>
      </c>
      <c r="C21217" s="7" t="s">
        <v>40800</v>
      </c>
      <c r="I21217" s="64"/>
      <c r="J21217" s="65"/>
      <c r="K21217" s="10"/>
      <c r="L21217" s="21">
        <v>12889.770114942528</v>
      </c>
      <c r="M21217" s="68"/>
      <c r="N21217" s="4"/>
    </row>
    <row r="21218" spans="2:14">
      <c r="B21218" s="59" t="s">
        <v>36124</v>
      </c>
      <c r="C21218" s="7" t="s">
        <v>40801</v>
      </c>
      <c r="I21218" s="64"/>
      <c r="J21218" s="65"/>
      <c r="K21218" s="10"/>
      <c r="L21218" s="21">
        <v>17310.859770114945</v>
      </c>
      <c r="M21218" s="68"/>
      <c r="N21218" s="4"/>
    </row>
    <row r="21219" spans="2:14">
      <c r="B21219" s="59" t="s">
        <v>36125</v>
      </c>
      <c r="C21219" s="7" t="s">
        <v>40802</v>
      </c>
      <c r="I21219" s="64"/>
      <c r="J21219" s="65"/>
      <c r="K21219" s="10"/>
      <c r="L21219" s="21">
        <v>7389.7965517241382</v>
      </c>
      <c r="M21219" s="68"/>
      <c r="N21219" s="4"/>
    </row>
    <row r="21220" spans="2:14">
      <c r="B21220" s="59" t="s">
        <v>36126</v>
      </c>
      <c r="C21220" s="7" t="s">
        <v>40803</v>
      </c>
      <c r="I21220" s="64"/>
      <c r="J21220" s="65"/>
      <c r="K21220" s="10"/>
      <c r="L21220" s="21">
        <v>9869.301149425286</v>
      </c>
      <c r="M21220" s="68"/>
      <c r="N21220" s="4"/>
    </row>
    <row r="21221" spans="2:14">
      <c r="B21221" s="59" t="s">
        <v>36127</v>
      </c>
      <c r="C21221" s="7" t="s">
        <v>40804</v>
      </c>
      <c r="I21221" s="64"/>
      <c r="J21221" s="65"/>
      <c r="K21221" s="10"/>
      <c r="L21221" s="21">
        <v>10301.666666666668</v>
      </c>
      <c r="M21221" s="68"/>
      <c r="N21221" s="4"/>
    </row>
    <row r="21222" spans="2:14">
      <c r="B21222" s="59" t="s">
        <v>36128</v>
      </c>
      <c r="C21222" s="7" t="s">
        <v>40805</v>
      </c>
      <c r="I21222" s="64"/>
      <c r="J21222" s="65"/>
      <c r="K21222" s="10"/>
      <c r="L21222" s="21">
        <v>12727.886781609195</v>
      </c>
      <c r="M21222" s="68"/>
      <c r="N21222" s="4"/>
    </row>
    <row r="21223" spans="2:14">
      <c r="B21223" s="59" t="s">
        <v>36129</v>
      </c>
      <c r="C21223" s="7" t="s">
        <v>40806</v>
      </c>
      <c r="I21223" s="64"/>
      <c r="J21223" s="65"/>
      <c r="K21223" s="10"/>
      <c r="L21223" s="21">
        <v>26154.054022988508</v>
      </c>
      <c r="M21223" s="68"/>
      <c r="N21223" s="4"/>
    </row>
    <row r="21224" spans="2:14">
      <c r="B21224" s="59" t="s">
        <v>36130</v>
      </c>
      <c r="C21224" s="7" t="s">
        <v>40807</v>
      </c>
      <c r="I21224" s="64"/>
      <c r="J21224" s="65"/>
      <c r="K21224" s="10"/>
      <c r="L21224" s="21">
        <v>34672.974137931036</v>
      </c>
      <c r="M21224" s="68"/>
      <c r="N21224" s="4"/>
    </row>
    <row r="21225" spans="2:14">
      <c r="B21225" s="59" t="s">
        <v>36131</v>
      </c>
      <c r="C21225" s="7" t="s">
        <v>40808</v>
      </c>
      <c r="I21225" s="64"/>
      <c r="J21225" s="65"/>
      <c r="K21225" s="10"/>
      <c r="L21225" s="21">
        <v>26154.054022988508</v>
      </c>
      <c r="M21225" s="68"/>
      <c r="N21225" s="4"/>
    </row>
    <row r="21226" spans="2:14">
      <c r="B21226" s="59" t="s">
        <v>36132</v>
      </c>
      <c r="C21226" s="7" t="s">
        <v>40809</v>
      </c>
      <c r="I21226" s="64"/>
      <c r="J21226" s="65"/>
      <c r="K21226" s="10"/>
      <c r="L21226" s="21">
        <v>34672.974137931036</v>
      </c>
      <c r="M21226" s="68"/>
      <c r="N21226" s="4"/>
    </row>
    <row r="21227" spans="2:14">
      <c r="B21227" s="59" t="s">
        <v>36133</v>
      </c>
      <c r="C21227" s="7" t="s">
        <v>40810</v>
      </c>
      <c r="I21227" s="64"/>
      <c r="J21227" s="65"/>
      <c r="K21227" s="10"/>
      <c r="L21227" s="21">
        <v>36774.920114942528</v>
      </c>
      <c r="M21227" s="68"/>
      <c r="N21227" s="4"/>
    </row>
    <row r="21228" spans="2:14">
      <c r="B21228" s="59" t="s">
        <v>36134</v>
      </c>
      <c r="C21228" s="7" t="s">
        <v>40811</v>
      </c>
      <c r="I21228" s="64"/>
      <c r="J21228" s="65"/>
      <c r="K21228" s="10"/>
      <c r="L21228" s="21">
        <v>45403.454022988502</v>
      </c>
      <c r="M21228" s="68"/>
      <c r="N21228" s="4"/>
    </row>
    <row r="21229" spans="2:14">
      <c r="B21229" s="59" t="s">
        <v>36135</v>
      </c>
      <c r="C21229" s="7" t="s">
        <v>40812</v>
      </c>
      <c r="I21229" s="64"/>
      <c r="J21229" s="65"/>
      <c r="K21229" s="10"/>
      <c r="L21229" s="21">
        <v>44001.818390804598</v>
      </c>
      <c r="M21229" s="68"/>
      <c r="N21229" s="4"/>
    </row>
    <row r="21230" spans="2:14">
      <c r="B21230" s="59" t="s">
        <v>36136</v>
      </c>
      <c r="C21230" s="7" t="s">
        <v>40813</v>
      </c>
      <c r="I21230" s="64"/>
      <c r="J21230" s="65"/>
      <c r="K21230" s="10"/>
      <c r="L21230" s="21">
        <v>52628.322413793103</v>
      </c>
      <c r="M21230" s="68"/>
      <c r="N21230" s="4"/>
    </row>
    <row r="21231" spans="2:14">
      <c r="B21231" s="59" t="s">
        <v>36137</v>
      </c>
      <c r="C21231" s="7" t="s">
        <v>40814</v>
      </c>
      <c r="I21231" s="64"/>
      <c r="J21231" s="65"/>
      <c r="K21231" s="10"/>
      <c r="L21231" s="21">
        <v>865.74597701149423</v>
      </c>
      <c r="M21231" s="68"/>
      <c r="N21231" s="4"/>
    </row>
    <row r="21232" spans="2:14">
      <c r="B21232" s="59" t="s">
        <v>36138</v>
      </c>
      <c r="C21232" s="7" t="s">
        <v>40815</v>
      </c>
      <c r="I21232" s="64"/>
      <c r="J21232" s="65"/>
      <c r="K21232" s="10"/>
      <c r="L21232" s="21">
        <v>17310.859770114945</v>
      </c>
      <c r="M21232" s="68"/>
      <c r="N21232" s="4"/>
    </row>
    <row r="21233" spans="2:14">
      <c r="B21233" s="59" t="s">
        <v>36139</v>
      </c>
      <c r="C21233" s="7" t="s">
        <v>40816</v>
      </c>
      <c r="I21233" s="64"/>
      <c r="J21233" s="65"/>
      <c r="K21233" s="10"/>
      <c r="L21233" s="21">
        <v>21623.858045977013</v>
      </c>
      <c r="M21233" s="68"/>
      <c r="N21233" s="4"/>
    </row>
    <row r="21234" spans="2:14">
      <c r="B21234" s="59" t="s">
        <v>36140</v>
      </c>
      <c r="C21234" s="7" t="s">
        <v>40817</v>
      </c>
      <c r="I21234" s="64"/>
      <c r="J21234" s="65"/>
      <c r="K21234" s="10"/>
      <c r="L21234" s="21">
        <v>2494.2212643678158</v>
      </c>
      <c r="M21234" s="68"/>
      <c r="N21234" s="4"/>
    </row>
    <row r="21235" spans="2:14">
      <c r="B21235" s="59" t="s">
        <v>36141</v>
      </c>
      <c r="C21235" s="7" t="s">
        <v>40818</v>
      </c>
      <c r="I21235" s="64"/>
      <c r="J21235" s="65"/>
      <c r="K21235" s="10"/>
      <c r="L21235" s="21">
        <v>2932.1689655172413</v>
      </c>
      <c r="M21235" s="68"/>
      <c r="N21235" s="4"/>
    </row>
    <row r="21236" spans="2:14">
      <c r="B21236" s="59" t="s">
        <v>36142</v>
      </c>
      <c r="C21236" s="7" t="s">
        <v>40819</v>
      </c>
      <c r="I21236" s="64"/>
      <c r="J21236" s="65"/>
      <c r="K21236" s="10"/>
      <c r="L21236" s="21">
        <v>1566.0563218390805</v>
      </c>
      <c r="M21236" s="68"/>
      <c r="N21236" s="4"/>
    </row>
    <row r="21237" spans="2:14">
      <c r="B21237" s="59" t="s">
        <v>36143</v>
      </c>
      <c r="C21237" s="7" t="s">
        <v>40820</v>
      </c>
      <c r="I21237" s="64"/>
      <c r="J21237" s="65"/>
      <c r="K21237" s="10"/>
      <c r="L21237" s="21">
        <v>3160.0235632183908</v>
      </c>
      <c r="M21237" s="68"/>
      <c r="N21237" s="4"/>
    </row>
    <row r="21238" spans="2:14">
      <c r="B21238" s="59" t="s">
        <v>36144</v>
      </c>
      <c r="C21238" s="7" t="s">
        <v>40821</v>
      </c>
      <c r="I21238" s="64"/>
      <c r="J21238" s="65"/>
      <c r="K21238" s="10"/>
      <c r="L21238" s="21">
        <v>6317.0022988505752</v>
      </c>
      <c r="M21238" s="68"/>
      <c r="N21238" s="4"/>
    </row>
    <row r="21239" spans="2:14">
      <c r="B21239" s="59" t="s">
        <v>36145</v>
      </c>
      <c r="C21239" s="7" t="s">
        <v>40822</v>
      </c>
      <c r="I21239" s="64"/>
      <c r="J21239" s="65"/>
      <c r="K21239" s="10"/>
      <c r="L21239" s="21">
        <v>1812.6873563218392</v>
      </c>
      <c r="M21239" s="68"/>
      <c r="N21239" s="4"/>
    </row>
    <row r="21240" spans="2:14">
      <c r="B21240" s="59" t="s">
        <v>36146</v>
      </c>
      <c r="C21240" s="7" t="s">
        <v>40823</v>
      </c>
      <c r="I21240" s="64"/>
      <c r="J21240" s="65"/>
      <c r="K21240" s="10"/>
      <c r="L21240" s="21">
        <v>1812.6873563218392</v>
      </c>
      <c r="M21240" s="68"/>
      <c r="N21240" s="4"/>
    </row>
    <row r="21241" spans="2:14">
      <c r="B21241" s="59" t="s">
        <v>36147</v>
      </c>
      <c r="C21241" s="7" t="s">
        <v>40824</v>
      </c>
      <c r="I21241" s="64"/>
      <c r="J21241" s="65"/>
      <c r="K21241" s="10"/>
      <c r="L21241" s="21">
        <v>1812.6873563218392</v>
      </c>
      <c r="M21241" s="68"/>
      <c r="N21241" s="4"/>
    </row>
    <row r="21242" spans="2:14">
      <c r="B21242" s="59" t="s">
        <v>36148</v>
      </c>
      <c r="C21242" s="7" t="s">
        <v>40825</v>
      </c>
      <c r="I21242" s="64"/>
      <c r="J21242" s="65"/>
      <c r="K21242" s="10"/>
      <c r="L21242" s="21">
        <v>2309.501724137931</v>
      </c>
      <c r="M21242" s="68"/>
      <c r="N21242" s="4"/>
    </row>
    <row r="21243" spans="2:14">
      <c r="B21243" s="59" t="s">
        <v>36149</v>
      </c>
      <c r="C21243" s="7" t="s">
        <v>40826</v>
      </c>
      <c r="I21243" s="64"/>
      <c r="J21243" s="65"/>
      <c r="K21243" s="10"/>
      <c r="L21243" s="21">
        <v>3058.0218390804594</v>
      </c>
      <c r="M21243" s="68"/>
      <c r="N21243" s="4"/>
    </row>
    <row r="21244" spans="2:14">
      <c r="B21244" s="59" t="s">
        <v>36150</v>
      </c>
      <c r="C21244" s="7" t="s">
        <v>40827</v>
      </c>
      <c r="I21244" s="64"/>
      <c r="J21244" s="65"/>
      <c r="K21244" s="10"/>
      <c r="L21244" s="21">
        <v>3058.0218390804594</v>
      </c>
      <c r="M21244" s="68"/>
      <c r="N21244" s="4"/>
    </row>
    <row r="21245" spans="2:14">
      <c r="B21245" s="59" t="s">
        <v>36151</v>
      </c>
      <c r="C21245" s="7" t="s">
        <v>40828</v>
      </c>
      <c r="I21245" s="64"/>
      <c r="J21245" s="65"/>
      <c r="K21245" s="10"/>
      <c r="L21245" s="21">
        <v>3058.0218390804594</v>
      </c>
      <c r="M21245" s="68"/>
      <c r="N21245" s="4"/>
    </row>
    <row r="21246" spans="2:14">
      <c r="B21246" s="59" t="s">
        <v>36152</v>
      </c>
      <c r="C21246" s="7" t="s">
        <v>40829</v>
      </c>
      <c r="I21246" s="64"/>
      <c r="J21246" s="65"/>
      <c r="K21246" s="10"/>
      <c r="L21246" s="21">
        <v>3058.0218390804594</v>
      </c>
      <c r="M21246" s="68"/>
      <c r="N21246" s="4"/>
    </row>
    <row r="21247" spans="2:14">
      <c r="B21247" s="59" t="s">
        <v>38588</v>
      </c>
      <c r="C21247" s="7" t="s">
        <v>40830</v>
      </c>
      <c r="I21247" s="64"/>
      <c r="J21247" s="65"/>
      <c r="K21247" s="10"/>
      <c r="L21247" s="21">
        <v>2751.5091954022992</v>
      </c>
      <c r="M21247" s="68"/>
      <c r="N21247" s="4"/>
    </row>
    <row r="21248" spans="2:14">
      <c r="B21248" s="59" t="s">
        <v>36153</v>
      </c>
      <c r="C21248" s="7" t="s">
        <v>40831</v>
      </c>
      <c r="I21248" s="64"/>
      <c r="J21248" s="65"/>
      <c r="K21248" s="10"/>
      <c r="L21248" s="21">
        <v>3075.7833333333333</v>
      </c>
      <c r="M21248" s="68"/>
      <c r="N21248" s="4"/>
    </row>
    <row r="21249" spans="2:14">
      <c r="B21249" s="59" t="s">
        <v>36154</v>
      </c>
      <c r="C21249" s="7" t="s">
        <v>40832</v>
      </c>
      <c r="I21249" s="64"/>
      <c r="J21249" s="65"/>
      <c r="K21249" s="10"/>
      <c r="L21249" s="21">
        <v>919.03045977011493</v>
      </c>
      <c r="M21249" s="68"/>
      <c r="N21249" s="4"/>
    </row>
    <row r="21250" spans="2:14">
      <c r="B21250" s="59" t="s">
        <v>38589</v>
      </c>
      <c r="C21250" s="7" t="s">
        <v>40833</v>
      </c>
      <c r="I21250" s="64"/>
      <c r="J21250" s="65"/>
      <c r="K21250" s="10"/>
      <c r="L21250" s="21">
        <v>111764.45632183908</v>
      </c>
      <c r="M21250" s="68"/>
      <c r="N21250" s="4"/>
    </row>
    <row r="21251" spans="2:14">
      <c r="B21251" s="59" t="s">
        <v>36155</v>
      </c>
      <c r="C21251" s="7" t="s">
        <v>40834</v>
      </c>
      <c r="I21251" s="64"/>
      <c r="J21251" s="65"/>
      <c r="K21251" s="10"/>
      <c r="L21251" s="21">
        <v>26045.455172413793</v>
      </c>
      <c r="M21251" s="68"/>
      <c r="N21251" s="4"/>
    </row>
    <row r="21252" spans="2:14">
      <c r="B21252" s="59" t="s">
        <v>36156</v>
      </c>
      <c r="C21252" s="7" t="s">
        <v>40835</v>
      </c>
      <c r="I21252" s="64"/>
      <c r="J21252" s="65"/>
      <c r="K21252" s="10"/>
      <c r="L21252" s="21">
        <v>34835.872413793106</v>
      </c>
      <c r="M21252" s="68"/>
      <c r="N21252" s="4"/>
    </row>
    <row r="21253" spans="2:14">
      <c r="B21253" s="59" t="s">
        <v>36157</v>
      </c>
      <c r="C21253" s="7" t="s">
        <v>40836</v>
      </c>
      <c r="I21253" s="64"/>
      <c r="J21253" s="65"/>
      <c r="K21253" s="10"/>
      <c r="L21253" s="21">
        <v>43569.960344827588</v>
      </c>
      <c r="M21253" s="68"/>
      <c r="N21253" s="4"/>
    </row>
    <row r="21254" spans="2:14">
      <c r="B21254" s="59" t="s">
        <v>36158</v>
      </c>
      <c r="C21254" s="7" t="s">
        <v>40837</v>
      </c>
      <c r="I21254" s="64"/>
      <c r="J21254" s="65"/>
      <c r="K21254" s="10"/>
      <c r="L21254" s="21">
        <v>50742.051724137928</v>
      </c>
      <c r="M21254" s="68"/>
      <c r="N21254" s="4"/>
    </row>
    <row r="21255" spans="2:14">
      <c r="B21255" s="59" t="s">
        <v>36159</v>
      </c>
      <c r="C21255" s="7" t="s">
        <v>40838</v>
      </c>
      <c r="I21255" s="64"/>
      <c r="J21255" s="65"/>
      <c r="K21255" s="10"/>
      <c r="L21255" s="21">
        <v>19574.689080459772</v>
      </c>
      <c r="M21255" s="68"/>
      <c r="N21255" s="4"/>
    </row>
    <row r="21256" spans="2:14">
      <c r="B21256" s="59" t="s">
        <v>36160</v>
      </c>
      <c r="C21256" s="7" t="s">
        <v>40839</v>
      </c>
      <c r="I21256" s="64"/>
      <c r="J21256" s="65"/>
      <c r="K21256" s="10"/>
      <c r="L21256" s="21">
        <v>26045.455172413793</v>
      </c>
      <c r="M21256" s="68"/>
      <c r="N21256" s="4"/>
    </row>
    <row r="21257" spans="2:14">
      <c r="B21257" s="59" t="s">
        <v>36161</v>
      </c>
      <c r="C21257" s="7" t="s">
        <v>40840</v>
      </c>
      <c r="I21257" s="64"/>
      <c r="J21257" s="65"/>
      <c r="K21257" s="10"/>
      <c r="L21257" s="21">
        <v>39040.779310344828</v>
      </c>
      <c r="M21257" s="68"/>
      <c r="N21257" s="4"/>
    </row>
    <row r="21258" spans="2:14">
      <c r="B21258" s="59" t="s">
        <v>36162</v>
      </c>
      <c r="C21258" s="7" t="s">
        <v>40841</v>
      </c>
      <c r="I21258" s="64"/>
      <c r="J21258" s="65"/>
      <c r="K21258" s="10"/>
      <c r="L21258" s="21">
        <v>45511.037931034487</v>
      </c>
      <c r="M21258" s="68"/>
      <c r="N21258" s="4"/>
    </row>
    <row r="21259" spans="2:14">
      <c r="B21259" s="59" t="s">
        <v>36163</v>
      </c>
      <c r="C21259" s="7" t="s">
        <v>40842</v>
      </c>
      <c r="I21259" s="64"/>
      <c r="J21259" s="65"/>
      <c r="K21259" s="10"/>
      <c r="L21259" s="21">
        <v>6903.6390804597704</v>
      </c>
      <c r="M21259" s="68"/>
      <c r="N21259" s="4"/>
    </row>
    <row r="21260" spans="2:14">
      <c r="B21260" s="59" t="s">
        <v>36164</v>
      </c>
      <c r="C21260" s="7" t="s">
        <v>40843</v>
      </c>
      <c r="I21260" s="64"/>
      <c r="J21260" s="65"/>
      <c r="K21260" s="10"/>
      <c r="L21260" s="21">
        <v>9276.5747126436781</v>
      </c>
      <c r="M21260" s="68"/>
      <c r="N21260" s="4"/>
    </row>
    <row r="21261" spans="2:14">
      <c r="B21261" s="59" t="s">
        <v>36165</v>
      </c>
      <c r="C21261" s="7" t="s">
        <v>40844</v>
      </c>
      <c r="I21261" s="64"/>
      <c r="J21261" s="65"/>
      <c r="K21261" s="10"/>
      <c r="L21261" s="21">
        <v>7929.2385057471265</v>
      </c>
      <c r="M21261" s="68"/>
      <c r="N21261" s="4"/>
    </row>
    <row r="21262" spans="2:14">
      <c r="B21262" s="59" t="s">
        <v>36166</v>
      </c>
      <c r="C21262" s="7" t="s">
        <v>40845</v>
      </c>
      <c r="I21262" s="64"/>
      <c r="J21262" s="65"/>
      <c r="K21262" s="10"/>
      <c r="L21262" s="21">
        <v>10516.834482758621</v>
      </c>
      <c r="M21262" s="68"/>
      <c r="N21262" s="4"/>
    </row>
    <row r="21263" spans="2:14">
      <c r="B21263" s="59" t="s">
        <v>36167</v>
      </c>
      <c r="C21263" s="7" t="s">
        <v>40846</v>
      </c>
      <c r="I21263" s="64"/>
      <c r="J21263" s="65"/>
      <c r="K21263" s="10"/>
      <c r="L21263" s="21">
        <v>15747.340804597701</v>
      </c>
      <c r="M21263" s="68"/>
      <c r="N21263" s="4"/>
    </row>
    <row r="21264" spans="2:14">
      <c r="B21264" s="59" t="s">
        <v>36168</v>
      </c>
      <c r="C21264" s="7" t="s">
        <v>40847</v>
      </c>
      <c r="I21264" s="64"/>
      <c r="J21264" s="65"/>
      <c r="K21264" s="10"/>
      <c r="L21264" s="21">
        <v>17687.910919540231</v>
      </c>
      <c r="M21264" s="68"/>
      <c r="N21264" s="4"/>
    </row>
    <row r="21265" spans="2:14">
      <c r="B21265" s="59" t="s">
        <v>36169</v>
      </c>
      <c r="C21265" s="7" t="s">
        <v>40848</v>
      </c>
      <c r="I21265" s="64"/>
      <c r="J21265" s="65"/>
      <c r="K21265" s="10"/>
      <c r="L21265" s="21">
        <v>15747.340804597701</v>
      </c>
      <c r="M21265" s="68"/>
      <c r="N21265" s="4"/>
    </row>
    <row r="21266" spans="2:14">
      <c r="B21266" s="59" t="s">
        <v>36170</v>
      </c>
      <c r="C21266" s="7" t="s">
        <v>40849</v>
      </c>
      <c r="I21266" s="64"/>
      <c r="J21266" s="65"/>
      <c r="K21266" s="10"/>
      <c r="L21266" s="21">
        <v>36075.11724137931</v>
      </c>
      <c r="M21266" s="68"/>
      <c r="N21266" s="4"/>
    </row>
    <row r="21267" spans="2:14">
      <c r="B21267" s="59" t="s">
        <v>36171</v>
      </c>
      <c r="C21267" s="7" t="s">
        <v>40850</v>
      </c>
      <c r="I21267" s="64"/>
      <c r="J21267" s="65"/>
      <c r="K21267" s="10"/>
      <c r="L21267" s="21">
        <v>48044.841954022988</v>
      </c>
      <c r="M21267" s="68"/>
      <c r="N21267" s="4"/>
    </row>
    <row r="21268" spans="2:14">
      <c r="B21268" s="59" t="s">
        <v>36172</v>
      </c>
      <c r="C21268" s="7" t="s">
        <v>40808</v>
      </c>
      <c r="I21268" s="64"/>
      <c r="J21268" s="65"/>
      <c r="K21268" s="10"/>
      <c r="L21268" s="21">
        <v>42274.893678160923</v>
      </c>
      <c r="M21268" s="68"/>
      <c r="N21268" s="4"/>
    </row>
    <row r="21269" spans="2:14">
      <c r="B21269" s="59" t="s">
        <v>36173</v>
      </c>
      <c r="C21269" s="7" t="s">
        <v>40851</v>
      </c>
      <c r="I21269" s="64"/>
      <c r="J21269" s="65"/>
      <c r="K21269" s="10"/>
      <c r="L21269" s="21">
        <v>54299.425287356324</v>
      </c>
      <c r="M21269" s="68"/>
      <c r="N21269" s="4"/>
    </row>
    <row r="21270" spans="2:14">
      <c r="B21270" s="59" t="s">
        <v>36174</v>
      </c>
      <c r="C21270" s="7" t="s">
        <v>40810</v>
      </c>
      <c r="I21270" s="64"/>
      <c r="J21270" s="65"/>
      <c r="K21270" s="10"/>
      <c r="L21270" s="21">
        <v>58830.128735632185</v>
      </c>
      <c r="M21270" s="68"/>
      <c r="N21270" s="4"/>
    </row>
    <row r="21271" spans="2:14">
      <c r="B21271" s="59" t="s">
        <v>36175</v>
      </c>
      <c r="C21271" s="7" t="s">
        <v>40852</v>
      </c>
      <c r="I21271" s="64"/>
      <c r="J21271" s="65"/>
      <c r="K21271" s="10"/>
      <c r="L21271" s="21">
        <v>70692.777011494254</v>
      </c>
      <c r="M21271" s="68"/>
      <c r="N21271" s="4"/>
    </row>
    <row r="21272" spans="2:14">
      <c r="B21272" s="59" t="s">
        <v>36176</v>
      </c>
      <c r="C21272" s="7" t="s">
        <v>40853</v>
      </c>
      <c r="I21272" s="64"/>
      <c r="J21272" s="65"/>
      <c r="K21272" s="10"/>
      <c r="L21272" s="21">
        <v>82283.928160919546</v>
      </c>
      <c r="M21272" s="68"/>
      <c r="N21272" s="4"/>
    </row>
    <row r="21273" spans="2:14">
      <c r="B21273" s="59" t="s">
        <v>36177</v>
      </c>
      <c r="C21273" s="7" t="s">
        <v>40854</v>
      </c>
      <c r="I21273" s="64"/>
      <c r="J21273" s="65"/>
      <c r="K21273" s="10"/>
      <c r="L21273" s="21">
        <v>94362.251724137925</v>
      </c>
      <c r="M21273" s="68"/>
      <c r="N21273" s="4"/>
    </row>
    <row r="21274" spans="2:14">
      <c r="B21274" s="59" t="s">
        <v>36178</v>
      </c>
      <c r="C21274" s="7" t="s">
        <v>40855</v>
      </c>
      <c r="I21274" s="64"/>
      <c r="J21274" s="65"/>
      <c r="K21274" s="10"/>
      <c r="L21274" s="21">
        <v>110107.56264367817</v>
      </c>
      <c r="M21274" s="68"/>
      <c r="N21274" s="4"/>
    </row>
    <row r="21275" spans="2:14">
      <c r="B21275" s="59" t="s">
        <v>36179</v>
      </c>
      <c r="C21275" s="7" t="s">
        <v>40856</v>
      </c>
      <c r="I21275" s="64"/>
      <c r="J21275" s="65"/>
      <c r="K21275" s="10"/>
      <c r="L21275" s="21">
        <v>129625.92241379312</v>
      </c>
      <c r="M21275" s="68"/>
      <c r="N21275" s="4"/>
    </row>
    <row r="21276" spans="2:14">
      <c r="B21276" s="59" t="s">
        <v>36180</v>
      </c>
      <c r="C21276" s="7" t="s">
        <v>40857</v>
      </c>
      <c r="I21276" s="64"/>
      <c r="J21276" s="65"/>
      <c r="K21276" s="10"/>
      <c r="L21276" s="21">
        <v>122077.28735632185</v>
      </c>
      <c r="M21276" s="68"/>
      <c r="N21276" s="4"/>
    </row>
    <row r="21277" spans="2:14">
      <c r="B21277" s="59" t="s">
        <v>36181</v>
      </c>
      <c r="C21277" s="7" t="s">
        <v>40858</v>
      </c>
      <c r="I21277" s="64"/>
      <c r="J21277" s="65"/>
      <c r="K21277" s="10"/>
      <c r="L21277" s="21">
        <v>2993.0655172413794</v>
      </c>
      <c r="M21277" s="68"/>
      <c r="N21277" s="4"/>
    </row>
    <row r="21278" spans="2:14">
      <c r="B21278" s="59" t="s">
        <v>36182</v>
      </c>
      <c r="C21278" s="7" t="s">
        <v>40859</v>
      </c>
      <c r="I21278" s="64"/>
      <c r="J21278" s="65"/>
      <c r="K21278" s="10"/>
      <c r="L21278" s="21">
        <v>3296.5333333333333</v>
      </c>
      <c r="M21278" s="68"/>
      <c r="N21278" s="4"/>
    </row>
    <row r="21279" spans="2:14">
      <c r="B21279" s="59" t="s">
        <v>36183</v>
      </c>
      <c r="C21279" s="7" t="s">
        <v>40860</v>
      </c>
      <c r="I21279" s="64"/>
      <c r="J21279" s="65"/>
      <c r="K21279" s="10"/>
      <c r="L21279" s="21">
        <v>3058.0218390804594</v>
      </c>
      <c r="M21279" s="68"/>
      <c r="N21279" s="4"/>
    </row>
    <row r="21280" spans="2:14">
      <c r="B21280" s="59" t="s">
        <v>36184</v>
      </c>
      <c r="C21280" s="7" t="s">
        <v>40861</v>
      </c>
      <c r="I21280" s="64"/>
      <c r="J21280" s="65"/>
      <c r="K21280" s="10"/>
      <c r="L21280" s="21">
        <v>3058.0218390804594</v>
      </c>
      <c r="M21280" s="68"/>
      <c r="N21280" s="4"/>
    </row>
    <row r="21281" spans="2:14">
      <c r="B21281" s="59" t="s">
        <v>36185</v>
      </c>
      <c r="C21281" s="7" t="s">
        <v>40862</v>
      </c>
      <c r="I21281" s="64"/>
      <c r="J21281" s="65"/>
      <c r="K21281" s="10"/>
      <c r="L21281" s="21">
        <v>3058.0218390804594</v>
      </c>
      <c r="M21281" s="68"/>
      <c r="N21281" s="4"/>
    </row>
    <row r="21282" spans="2:14">
      <c r="B21282" s="59" t="s">
        <v>36186</v>
      </c>
      <c r="C21282" s="7" t="s">
        <v>40863</v>
      </c>
      <c r="I21282" s="64"/>
      <c r="J21282" s="65"/>
      <c r="K21282" s="10"/>
      <c r="L21282" s="21">
        <v>3897.8867816091956</v>
      </c>
      <c r="M21282" s="68"/>
      <c r="N21282" s="4"/>
    </row>
    <row r="21283" spans="2:14">
      <c r="B21283" s="59" t="s">
        <v>36187</v>
      </c>
      <c r="C21283" s="7" t="s">
        <v>40864</v>
      </c>
      <c r="I21283" s="64"/>
      <c r="J21283" s="65"/>
      <c r="K21283" s="10"/>
      <c r="L21283" s="21">
        <v>4495.1804597701148</v>
      </c>
      <c r="M21283" s="68"/>
      <c r="N21283" s="4"/>
    </row>
    <row r="21284" spans="2:14">
      <c r="B21284" s="59" t="s">
        <v>36188</v>
      </c>
      <c r="C21284" s="7" t="s">
        <v>40865</v>
      </c>
      <c r="I21284" s="64"/>
      <c r="J21284" s="65"/>
      <c r="K21284" s="10"/>
      <c r="L21284" s="21">
        <v>21786.24885057471</v>
      </c>
      <c r="M21284" s="68"/>
      <c r="N21284" s="4"/>
    </row>
    <row r="21285" spans="2:14">
      <c r="B21285" s="59" t="s">
        <v>36189</v>
      </c>
      <c r="C21285" s="7" t="s">
        <v>40866</v>
      </c>
      <c r="I21285" s="64"/>
      <c r="J21285" s="65"/>
      <c r="K21285" s="10"/>
      <c r="L21285" s="21">
        <v>28794.934482758621</v>
      </c>
      <c r="M21285" s="68"/>
      <c r="N21285" s="4"/>
    </row>
    <row r="21286" spans="2:14">
      <c r="B21286" s="59" t="s">
        <v>36190</v>
      </c>
      <c r="C21286" s="7" t="s">
        <v>40867</v>
      </c>
      <c r="I21286" s="64"/>
      <c r="J21286" s="65"/>
      <c r="K21286" s="10"/>
      <c r="L21286" s="21">
        <v>21732.456896551725</v>
      </c>
      <c r="M21286" s="68"/>
      <c r="N21286" s="4"/>
    </row>
    <row r="21287" spans="2:14">
      <c r="B21287" s="59" t="s">
        <v>36191</v>
      </c>
      <c r="C21287" s="7" t="s">
        <v>40868</v>
      </c>
      <c r="I21287" s="64"/>
      <c r="J21287" s="65"/>
      <c r="K21287" s="10"/>
      <c r="L21287" s="21">
        <v>28794.934482758621</v>
      </c>
      <c r="M21287" s="68"/>
      <c r="N21287" s="4"/>
    </row>
    <row r="21288" spans="2:14">
      <c r="B21288" s="59" t="s">
        <v>36192</v>
      </c>
      <c r="C21288" s="7" t="s">
        <v>40869</v>
      </c>
      <c r="I21288" s="64"/>
      <c r="J21288" s="65"/>
      <c r="K21288" s="10"/>
      <c r="L21288" s="21">
        <v>15262.705747126436</v>
      </c>
      <c r="M21288" s="68"/>
      <c r="N21288" s="4"/>
    </row>
    <row r="21289" spans="2:14">
      <c r="B21289" s="59" t="s">
        <v>36193</v>
      </c>
      <c r="C21289" s="7" t="s">
        <v>40870</v>
      </c>
      <c r="I21289" s="64"/>
      <c r="J21289" s="65"/>
      <c r="K21289" s="10"/>
      <c r="L21289" s="21">
        <v>18981.962643678158</v>
      </c>
      <c r="M21289" s="68"/>
      <c r="N21289" s="4"/>
    </row>
    <row r="21290" spans="2:14">
      <c r="B21290" s="59" t="s">
        <v>36194</v>
      </c>
      <c r="C21290" s="7" t="s">
        <v>40871</v>
      </c>
      <c r="I21290" s="64"/>
      <c r="J21290" s="65"/>
      <c r="K21290" s="10"/>
      <c r="L21290" s="21">
        <v>15262.705747126436</v>
      </c>
      <c r="M21290" s="68"/>
      <c r="N21290" s="4"/>
    </row>
    <row r="21291" spans="2:14">
      <c r="B21291" s="59" t="s">
        <v>36195</v>
      </c>
      <c r="C21291" s="7" t="s">
        <v>40872</v>
      </c>
      <c r="I21291" s="64"/>
      <c r="J21291" s="65"/>
      <c r="K21291" s="10"/>
      <c r="L21291" s="21">
        <v>18981.962643678158</v>
      </c>
      <c r="M21291" s="68"/>
      <c r="N21291" s="4"/>
    </row>
    <row r="21292" spans="2:14">
      <c r="B21292" s="59" t="s">
        <v>36196</v>
      </c>
      <c r="C21292" s="7" t="s">
        <v>40810</v>
      </c>
      <c r="I21292" s="64"/>
      <c r="J21292" s="65"/>
      <c r="K21292" s="10"/>
      <c r="L21292" s="21">
        <v>26154.054022988508</v>
      </c>
      <c r="M21292" s="68"/>
      <c r="N21292" s="4"/>
    </row>
    <row r="21293" spans="2:14">
      <c r="B21293" s="59" t="s">
        <v>36197</v>
      </c>
      <c r="C21293" s="7" t="s">
        <v>40873</v>
      </c>
      <c r="I21293" s="64"/>
      <c r="J21293" s="65"/>
      <c r="K21293" s="10"/>
      <c r="L21293" s="21">
        <v>34672.974137931036</v>
      </c>
      <c r="M21293" s="68"/>
      <c r="N21293" s="4"/>
    </row>
    <row r="21294" spans="2:14">
      <c r="B21294" s="59" t="s">
        <v>36198</v>
      </c>
      <c r="C21294" s="7" t="s">
        <v>40874</v>
      </c>
      <c r="I21294" s="64"/>
      <c r="J21294" s="65"/>
      <c r="K21294" s="10"/>
      <c r="L21294" s="21">
        <v>26154.054022988508</v>
      </c>
      <c r="M21294" s="68"/>
      <c r="N21294" s="4"/>
    </row>
    <row r="21295" spans="2:14">
      <c r="B21295" s="59" t="s">
        <v>36199</v>
      </c>
      <c r="C21295" s="7" t="s">
        <v>40875</v>
      </c>
      <c r="I21295" s="64"/>
      <c r="J21295" s="65"/>
      <c r="K21295" s="10"/>
      <c r="L21295" s="21">
        <v>34672.974137931036</v>
      </c>
      <c r="M21295" s="68"/>
      <c r="N21295" s="4"/>
    </row>
    <row r="21296" spans="2:14">
      <c r="B21296" s="59" t="s">
        <v>36200</v>
      </c>
      <c r="C21296" s="7" t="s">
        <v>40876</v>
      </c>
      <c r="I21296" s="64"/>
      <c r="J21296" s="65"/>
      <c r="K21296" s="10"/>
      <c r="L21296" s="21">
        <v>36774.920114942528</v>
      </c>
      <c r="M21296" s="68"/>
      <c r="N21296" s="4"/>
    </row>
    <row r="21297" spans="2:14">
      <c r="B21297" s="59" t="s">
        <v>36201</v>
      </c>
      <c r="C21297" s="7" t="s">
        <v>40877</v>
      </c>
      <c r="I21297" s="64"/>
      <c r="J21297" s="65"/>
      <c r="K21297" s="10"/>
      <c r="L21297" s="21">
        <v>45403.454022988502</v>
      </c>
      <c r="M21297" s="68"/>
      <c r="N21297" s="4"/>
    </row>
    <row r="21298" spans="2:14">
      <c r="B21298" s="59" t="s">
        <v>36202</v>
      </c>
      <c r="C21298" s="7" t="s">
        <v>40878</v>
      </c>
      <c r="I21298" s="64"/>
      <c r="J21298" s="65"/>
      <c r="K21298" s="10"/>
      <c r="L21298" s="21">
        <v>44001.818390804598</v>
      </c>
      <c r="M21298" s="68"/>
      <c r="N21298" s="4"/>
    </row>
    <row r="21299" spans="2:14">
      <c r="B21299" s="59" t="s">
        <v>36203</v>
      </c>
      <c r="C21299" s="7" t="s">
        <v>40879</v>
      </c>
      <c r="I21299" s="64"/>
      <c r="J21299" s="65"/>
      <c r="K21299" s="10"/>
      <c r="L21299" s="21">
        <v>52628.322413793103</v>
      </c>
      <c r="M21299" s="68"/>
      <c r="N21299" s="4"/>
    </row>
    <row r="21300" spans="2:14">
      <c r="B21300" s="59" t="s">
        <v>36204</v>
      </c>
      <c r="C21300" s="7" t="s">
        <v>40880</v>
      </c>
      <c r="I21300" s="64"/>
      <c r="J21300" s="65"/>
      <c r="K21300" s="10"/>
      <c r="L21300" s="21">
        <v>18981.962643678158</v>
      </c>
      <c r="M21300" s="68"/>
      <c r="N21300" s="4"/>
    </row>
    <row r="21301" spans="2:14">
      <c r="B21301" s="59" t="s">
        <v>36205</v>
      </c>
      <c r="C21301" s="7" t="s">
        <v>40881</v>
      </c>
      <c r="I21301" s="64"/>
      <c r="J21301" s="65"/>
      <c r="K21301" s="10"/>
      <c r="L21301" s="21">
        <v>25290.845402298852</v>
      </c>
      <c r="M21301" s="68"/>
      <c r="N21301" s="4"/>
    </row>
    <row r="21302" spans="2:14">
      <c r="B21302" s="59" t="s">
        <v>36206</v>
      </c>
      <c r="C21302" s="7" t="s">
        <v>40882</v>
      </c>
      <c r="I21302" s="64"/>
      <c r="J21302" s="65"/>
      <c r="K21302" s="10"/>
      <c r="L21302" s="21">
        <v>25453.236206896552</v>
      </c>
      <c r="M21302" s="68"/>
      <c r="N21302" s="4"/>
    </row>
    <row r="21303" spans="2:14">
      <c r="B21303" s="59" t="s">
        <v>36207</v>
      </c>
      <c r="C21303" s="7" t="s">
        <v>40808</v>
      </c>
      <c r="I21303" s="64"/>
      <c r="J21303" s="65"/>
      <c r="K21303" s="10"/>
      <c r="L21303" s="21">
        <v>33647.882183908048</v>
      </c>
      <c r="M21303" s="68"/>
      <c r="N21303" s="4"/>
    </row>
    <row r="21304" spans="2:14">
      <c r="B21304" s="59" t="s">
        <v>36208</v>
      </c>
      <c r="C21304" s="7" t="s">
        <v>40883</v>
      </c>
      <c r="I21304" s="64"/>
      <c r="J21304" s="65"/>
      <c r="K21304" s="10"/>
      <c r="L21304" s="21">
        <v>25453.236206896552</v>
      </c>
      <c r="M21304" s="68"/>
      <c r="N21304" s="4"/>
    </row>
    <row r="21305" spans="2:14">
      <c r="B21305" s="59" t="s">
        <v>36209</v>
      </c>
      <c r="C21305" s="7" t="s">
        <v>40810</v>
      </c>
      <c r="I21305" s="64"/>
      <c r="J21305" s="65"/>
      <c r="K21305" s="10"/>
      <c r="L21305" s="21">
        <v>33647.882183908048</v>
      </c>
      <c r="M21305" s="68"/>
      <c r="N21305" s="4"/>
    </row>
    <row r="21306" spans="2:14">
      <c r="B21306" s="59" t="s">
        <v>36210</v>
      </c>
      <c r="C21306" s="7" t="s">
        <v>40884</v>
      </c>
      <c r="I21306" s="64"/>
      <c r="J21306" s="65"/>
      <c r="K21306" s="10"/>
      <c r="L21306" s="21">
        <v>18981.962643678158</v>
      </c>
      <c r="M21306" s="68"/>
      <c r="N21306" s="4"/>
    </row>
    <row r="21307" spans="2:14">
      <c r="B21307" s="59" t="s">
        <v>36211</v>
      </c>
      <c r="C21307" s="7" t="s">
        <v>40885</v>
      </c>
      <c r="I21307" s="64"/>
      <c r="J21307" s="65"/>
      <c r="K21307" s="10"/>
      <c r="L21307" s="21">
        <v>25290.845402298852</v>
      </c>
      <c r="M21307" s="68"/>
      <c r="N21307" s="4"/>
    </row>
    <row r="21308" spans="2:14">
      <c r="B21308" s="59" t="s">
        <v>36212</v>
      </c>
      <c r="C21308" s="7" t="s">
        <v>40886</v>
      </c>
      <c r="I21308" s="64"/>
      <c r="J21308" s="65"/>
      <c r="K21308" s="10"/>
      <c r="L21308" s="21">
        <v>35643.259195402301</v>
      </c>
      <c r="M21308" s="68"/>
      <c r="N21308" s="4"/>
    </row>
    <row r="21309" spans="2:14">
      <c r="B21309" s="59" t="s">
        <v>36213</v>
      </c>
      <c r="C21309" s="7" t="s">
        <v>40887</v>
      </c>
      <c r="I21309" s="64"/>
      <c r="J21309" s="65"/>
      <c r="K21309" s="10"/>
      <c r="L21309" s="21">
        <v>44055.102873563221</v>
      </c>
      <c r="M21309" s="68"/>
      <c r="N21309" s="4"/>
    </row>
    <row r="21310" spans="2:14">
      <c r="B21310" s="59" t="s">
        <v>36214</v>
      </c>
      <c r="C21310" s="7" t="s">
        <v>40888</v>
      </c>
      <c r="I21310" s="64"/>
      <c r="J21310" s="65"/>
      <c r="K21310" s="10"/>
      <c r="L21310" s="21">
        <v>42762.066091954024</v>
      </c>
      <c r="M21310" s="68"/>
      <c r="N21310" s="4"/>
    </row>
    <row r="21311" spans="2:14">
      <c r="B21311" s="59" t="s">
        <v>36215</v>
      </c>
      <c r="C21311" s="7" t="s">
        <v>40889</v>
      </c>
      <c r="I21311" s="64"/>
      <c r="J21311" s="65"/>
      <c r="K21311" s="10"/>
      <c r="L21311" s="21">
        <v>51118.595402298852</v>
      </c>
      <c r="M21311" s="68"/>
      <c r="N21311" s="4"/>
    </row>
    <row r="21312" spans="2:14">
      <c r="B21312" s="59" t="s">
        <v>36216</v>
      </c>
      <c r="C21312" s="7" t="s">
        <v>40890</v>
      </c>
      <c r="I21312" s="64"/>
      <c r="J21312" s="65"/>
      <c r="K21312" s="10"/>
      <c r="L21312" s="21">
        <v>1295.5741379310346</v>
      </c>
      <c r="M21312" s="68"/>
      <c r="N21312" s="4"/>
    </row>
    <row r="21313" spans="2:14">
      <c r="B21313" s="59" t="s">
        <v>36217</v>
      </c>
      <c r="C21313" s="7" t="s">
        <v>40891</v>
      </c>
      <c r="I21313" s="64"/>
      <c r="J21313" s="65"/>
      <c r="K21313" s="10"/>
      <c r="L21313" s="21">
        <v>18011.170114942528</v>
      </c>
      <c r="M21313" s="68"/>
      <c r="N21313" s="4"/>
    </row>
    <row r="21314" spans="2:14">
      <c r="B21314" s="59" t="s">
        <v>36218</v>
      </c>
      <c r="C21314" s="7" t="s">
        <v>40892</v>
      </c>
      <c r="I21314" s="64"/>
      <c r="J21314" s="65"/>
      <c r="K21314" s="10"/>
      <c r="L21314" s="21">
        <v>24320.560344827587</v>
      </c>
      <c r="M21314" s="68"/>
      <c r="N21314" s="4"/>
    </row>
    <row r="21315" spans="2:14">
      <c r="B21315" s="59" t="s">
        <v>36219</v>
      </c>
      <c r="C21315" s="7" t="s">
        <v>40893</v>
      </c>
      <c r="I21315" s="64"/>
      <c r="J21315" s="65"/>
      <c r="K21315" s="10"/>
      <c r="L21315" s="21">
        <v>18011.170114942528</v>
      </c>
      <c r="M21315" s="68"/>
      <c r="N21315" s="4"/>
    </row>
    <row r="21316" spans="2:14">
      <c r="B21316" s="59" t="s">
        <v>36220</v>
      </c>
      <c r="C21316" s="7" t="s">
        <v>40894</v>
      </c>
      <c r="I21316" s="64"/>
      <c r="J21316" s="65"/>
      <c r="K21316" s="10"/>
      <c r="L21316" s="21">
        <v>24320.560344827587</v>
      </c>
      <c r="M21316" s="68"/>
      <c r="N21316" s="4"/>
    </row>
    <row r="21317" spans="2:14">
      <c r="B21317" s="59" t="s">
        <v>36221</v>
      </c>
      <c r="C21317" s="7" t="s">
        <v>40895</v>
      </c>
      <c r="I21317" s="64"/>
      <c r="J21317" s="65"/>
      <c r="K21317" s="10"/>
      <c r="L21317" s="21">
        <v>7605.4718390804601</v>
      </c>
      <c r="M21317" s="68"/>
      <c r="N21317" s="4"/>
    </row>
    <row r="21318" spans="2:14">
      <c r="B21318" s="59" t="s">
        <v>36222</v>
      </c>
      <c r="C21318" s="7" t="s">
        <v>40896</v>
      </c>
      <c r="I21318" s="64"/>
      <c r="J21318" s="65"/>
      <c r="K21318" s="10"/>
      <c r="L21318" s="21">
        <v>10139.275862068966</v>
      </c>
      <c r="M21318" s="68"/>
      <c r="N21318" s="4"/>
    </row>
    <row r="21319" spans="2:14">
      <c r="B21319" s="59" t="s">
        <v>36223</v>
      </c>
      <c r="C21319" s="7" t="s">
        <v>40897</v>
      </c>
      <c r="I21319" s="64"/>
      <c r="J21319" s="65"/>
      <c r="K21319" s="10"/>
      <c r="L21319" s="21">
        <v>15099.807471264368</v>
      </c>
      <c r="M21319" s="68"/>
      <c r="N21319" s="4"/>
    </row>
    <row r="21320" spans="2:14">
      <c r="B21320" s="59" t="s">
        <v>36224</v>
      </c>
      <c r="C21320" s="7" t="s">
        <v>40898</v>
      </c>
      <c r="I21320" s="64"/>
      <c r="J21320" s="65"/>
      <c r="K21320" s="10"/>
      <c r="L21320" s="21">
        <v>17687.910919540231</v>
      </c>
      <c r="M21320" s="68"/>
      <c r="N21320" s="4"/>
    </row>
    <row r="21321" spans="2:14">
      <c r="B21321" s="59" t="s">
        <v>36225</v>
      </c>
      <c r="C21321" s="7" t="s">
        <v>40899</v>
      </c>
      <c r="I21321" s="64"/>
      <c r="J21321" s="65"/>
      <c r="K21321" s="10"/>
      <c r="L21321" s="21">
        <v>25453.236206896552</v>
      </c>
      <c r="M21321" s="68"/>
      <c r="N21321" s="4"/>
    </row>
    <row r="21322" spans="2:14">
      <c r="B21322" s="59" t="s">
        <v>36226</v>
      </c>
      <c r="C21322" s="7" t="s">
        <v>40900</v>
      </c>
      <c r="I21322" s="64"/>
      <c r="J21322" s="65"/>
      <c r="K21322" s="10"/>
      <c r="L21322" s="21">
        <v>33647.882183908048</v>
      </c>
      <c r="M21322" s="68"/>
      <c r="N21322" s="4"/>
    </row>
    <row r="21323" spans="2:14">
      <c r="B21323" s="59" t="s">
        <v>36227</v>
      </c>
      <c r="C21323" s="7" t="s">
        <v>40901</v>
      </c>
      <c r="I21323" s="64"/>
      <c r="J21323" s="65"/>
      <c r="K21323" s="10"/>
      <c r="L21323" s="21">
        <v>25453.236206896552</v>
      </c>
      <c r="M21323" s="68"/>
      <c r="N21323" s="4"/>
    </row>
    <row r="21324" spans="2:14">
      <c r="B21324" s="59" t="s">
        <v>36228</v>
      </c>
      <c r="C21324" s="7" t="s">
        <v>40902</v>
      </c>
      <c r="I21324" s="64"/>
      <c r="J21324" s="65"/>
      <c r="K21324" s="10"/>
      <c r="L21324" s="21">
        <v>33647.882183908048</v>
      </c>
      <c r="M21324" s="68"/>
      <c r="N21324" s="4"/>
    </row>
    <row r="21325" spans="2:14">
      <c r="B21325" s="59" t="s">
        <v>36229</v>
      </c>
      <c r="C21325" s="7" t="s">
        <v>40903</v>
      </c>
      <c r="I21325" s="64"/>
      <c r="J21325" s="65"/>
      <c r="K21325" s="10"/>
      <c r="L21325" s="21">
        <v>35643.259195402301</v>
      </c>
      <c r="M21325" s="68"/>
      <c r="N21325" s="4"/>
    </row>
    <row r="21326" spans="2:14">
      <c r="B21326" s="59" t="s">
        <v>36230</v>
      </c>
      <c r="C21326" s="7" t="s">
        <v>40904</v>
      </c>
      <c r="I21326" s="64"/>
      <c r="J21326" s="65"/>
      <c r="K21326" s="10"/>
      <c r="L21326" s="21">
        <v>44055.102873563221</v>
      </c>
      <c r="M21326" s="68"/>
      <c r="N21326" s="4"/>
    </row>
    <row r="21327" spans="2:14">
      <c r="B21327" s="59" t="s">
        <v>36231</v>
      </c>
      <c r="C21327" s="7" t="s">
        <v>40905</v>
      </c>
      <c r="I21327" s="64"/>
      <c r="J21327" s="65"/>
      <c r="K21327" s="10"/>
      <c r="L21327" s="21">
        <v>2914.4074712643683</v>
      </c>
      <c r="M21327" s="68"/>
      <c r="N21327" s="4"/>
    </row>
    <row r="21328" spans="2:14">
      <c r="B21328" s="59" t="s">
        <v>36232</v>
      </c>
      <c r="C21328" s="7" t="s">
        <v>40906</v>
      </c>
      <c r="I21328" s="64"/>
      <c r="J21328" s="65"/>
      <c r="K21328" s="10"/>
      <c r="L21328" s="21">
        <v>3884.1850574712644</v>
      </c>
      <c r="M21328" s="68"/>
      <c r="N21328" s="4"/>
    </row>
    <row r="21329" spans="2:14">
      <c r="B21329" s="59" t="s">
        <v>36233</v>
      </c>
      <c r="C21329" s="7" t="s">
        <v>40907</v>
      </c>
      <c r="I21329" s="64"/>
      <c r="J21329" s="65"/>
      <c r="K21329" s="10"/>
      <c r="L21329" s="21">
        <v>2051.1988505747127</v>
      </c>
      <c r="M21329" s="68"/>
      <c r="N21329" s="4"/>
    </row>
    <row r="21330" spans="2:14">
      <c r="B21330" s="59" t="s">
        <v>36234</v>
      </c>
      <c r="C21330" s="7" t="s">
        <v>40908</v>
      </c>
      <c r="I21330" s="64"/>
      <c r="J21330" s="65"/>
      <c r="K21330" s="10"/>
      <c r="L21330" s="21">
        <v>2051.1988505747127</v>
      </c>
      <c r="M21330" s="68"/>
      <c r="N21330" s="4"/>
    </row>
    <row r="21331" spans="2:14">
      <c r="B21331" s="59" t="s">
        <v>36235</v>
      </c>
      <c r="C21331" s="7" t="s">
        <v>40909</v>
      </c>
      <c r="I21331" s="64"/>
      <c r="J21331" s="65"/>
      <c r="K21331" s="10"/>
      <c r="L21331" s="21">
        <v>65508.958045977015</v>
      </c>
      <c r="M21331" s="68"/>
      <c r="N21331" s="4"/>
    </row>
    <row r="21332" spans="2:14">
      <c r="B21332" s="59" t="s">
        <v>36236</v>
      </c>
      <c r="C21332" s="7" t="s">
        <v>40910</v>
      </c>
      <c r="I21332" s="64"/>
      <c r="J21332" s="65"/>
      <c r="K21332" s="10"/>
      <c r="L21332" s="21">
        <v>47145.602873563221</v>
      </c>
      <c r="M21332" s="68"/>
      <c r="N21332" s="4"/>
    </row>
    <row r="21333" spans="2:14">
      <c r="B21333" s="59" t="s">
        <v>36237</v>
      </c>
      <c r="C21333" s="7" t="s">
        <v>40911</v>
      </c>
      <c r="I21333" s="64"/>
      <c r="J21333" s="65"/>
      <c r="K21333" s="10"/>
      <c r="L21333" s="21">
        <v>17178.409770114944</v>
      </c>
      <c r="M21333" s="68"/>
      <c r="N21333" s="4"/>
    </row>
    <row r="21334" spans="2:14">
      <c r="B21334" s="59" t="s">
        <v>36238</v>
      </c>
      <c r="C21334" s="7" t="s">
        <v>40912</v>
      </c>
      <c r="I21334" s="64"/>
      <c r="J21334" s="65"/>
      <c r="K21334" s="10"/>
      <c r="L21334" s="21">
        <v>17178.409770114944</v>
      </c>
      <c r="M21334" s="68"/>
      <c r="N21334" s="4"/>
    </row>
    <row r="21335" spans="2:14">
      <c r="B21335" s="59" t="s">
        <v>36239</v>
      </c>
      <c r="C21335" s="7" t="s">
        <v>40913</v>
      </c>
      <c r="I21335" s="64"/>
      <c r="J21335" s="65"/>
      <c r="K21335" s="10"/>
      <c r="L21335" s="21">
        <v>17178.409770114944</v>
      </c>
      <c r="M21335" s="68"/>
      <c r="N21335" s="4"/>
    </row>
    <row r="21336" spans="2:14">
      <c r="B21336" s="59" t="s">
        <v>36240</v>
      </c>
      <c r="C21336" s="7" t="s">
        <v>40914</v>
      </c>
      <c r="I21336" s="64"/>
      <c r="J21336" s="65"/>
      <c r="K21336" s="10"/>
      <c r="L21336" s="21">
        <v>17178.409770114944</v>
      </c>
      <c r="M21336" s="68"/>
      <c r="N21336" s="4"/>
    </row>
    <row r="21337" spans="2:14">
      <c r="B21337" s="59" t="s">
        <v>36241</v>
      </c>
      <c r="C21337" s="7" t="s">
        <v>40915</v>
      </c>
      <c r="I21337" s="64"/>
      <c r="J21337" s="65"/>
      <c r="K21337" s="10"/>
      <c r="L21337" s="21">
        <v>17178.409770114944</v>
      </c>
      <c r="M21337" s="68"/>
      <c r="N21337" s="4"/>
    </row>
    <row r="21338" spans="2:14">
      <c r="B21338" s="59" t="s">
        <v>36242</v>
      </c>
      <c r="C21338" s="7" t="s">
        <v>40916</v>
      </c>
      <c r="I21338" s="64"/>
      <c r="J21338" s="65"/>
      <c r="K21338" s="10"/>
      <c r="L21338" s="21">
        <v>20940.294252873566</v>
      </c>
      <c r="M21338" s="68"/>
      <c r="N21338" s="4"/>
    </row>
    <row r="21339" spans="2:14">
      <c r="B21339" s="59" t="s">
        <v>36243</v>
      </c>
      <c r="C21339" s="7" t="s">
        <v>40917</v>
      </c>
      <c r="I21339" s="64"/>
      <c r="J21339" s="65"/>
      <c r="K21339" s="10"/>
      <c r="L21339" s="21">
        <v>20940.294252873566</v>
      </c>
      <c r="M21339" s="68"/>
      <c r="N21339" s="4"/>
    </row>
    <row r="21340" spans="2:14">
      <c r="B21340" s="59" t="s">
        <v>36244</v>
      </c>
      <c r="C21340" s="7" t="s">
        <v>40918</v>
      </c>
      <c r="I21340" s="64"/>
      <c r="J21340" s="65"/>
      <c r="K21340" s="10"/>
      <c r="L21340" s="21">
        <v>20940.294252873566</v>
      </c>
      <c r="M21340" s="68"/>
      <c r="N21340" s="4"/>
    </row>
    <row r="21341" spans="2:14">
      <c r="B21341" s="59" t="s">
        <v>36245</v>
      </c>
      <c r="C21341" s="7" t="s">
        <v>40919</v>
      </c>
      <c r="I21341" s="64"/>
      <c r="J21341" s="65"/>
      <c r="K21341" s="10"/>
      <c r="L21341" s="21">
        <v>20940.294252873566</v>
      </c>
      <c r="M21341" s="68"/>
      <c r="N21341" s="4"/>
    </row>
    <row r="21342" spans="2:14">
      <c r="B21342" s="59" t="s">
        <v>36246</v>
      </c>
      <c r="C21342" s="7" t="s">
        <v>40920</v>
      </c>
      <c r="I21342" s="64"/>
      <c r="J21342" s="65"/>
      <c r="K21342" s="10"/>
      <c r="L21342" s="21">
        <v>20503.868965517242</v>
      </c>
      <c r="M21342" s="68"/>
      <c r="N21342" s="4"/>
    </row>
    <row r="21343" spans="2:14">
      <c r="B21343" s="59" t="s">
        <v>36247</v>
      </c>
      <c r="C21343" s="7" t="s">
        <v>40921</v>
      </c>
      <c r="I21343" s="64"/>
      <c r="J21343" s="65"/>
      <c r="K21343" s="10"/>
      <c r="L21343" s="21">
        <v>20503.868965517242</v>
      </c>
      <c r="M21343" s="68"/>
      <c r="N21343" s="4"/>
    </row>
    <row r="21344" spans="2:14">
      <c r="B21344" s="59" t="s">
        <v>36248</v>
      </c>
      <c r="C21344" s="7" t="s">
        <v>40922</v>
      </c>
      <c r="I21344" s="64"/>
      <c r="J21344" s="65"/>
      <c r="K21344" s="10"/>
      <c r="L21344" s="21">
        <v>20300.880459770113</v>
      </c>
      <c r="M21344" s="68"/>
      <c r="N21344" s="4"/>
    </row>
    <row r="21345" spans="2:14">
      <c r="B21345" s="59" t="s">
        <v>36249</v>
      </c>
      <c r="C21345" s="7" t="s">
        <v>40923</v>
      </c>
      <c r="I21345" s="64"/>
      <c r="J21345" s="65"/>
      <c r="K21345" s="10"/>
      <c r="L21345" s="21">
        <v>25015.288505747125</v>
      </c>
      <c r="M21345" s="68"/>
      <c r="N21345" s="4"/>
    </row>
    <row r="21346" spans="2:14">
      <c r="B21346" s="59" t="s">
        <v>36250</v>
      </c>
      <c r="C21346" s="7" t="s">
        <v>40924</v>
      </c>
      <c r="I21346" s="64"/>
      <c r="J21346" s="65"/>
      <c r="K21346" s="10"/>
      <c r="L21346" s="21">
        <v>25015.288505747125</v>
      </c>
      <c r="M21346" s="68"/>
      <c r="N21346" s="4"/>
    </row>
    <row r="21347" spans="2:14">
      <c r="B21347" s="59" t="s">
        <v>36251</v>
      </c>
      <c r="C21347" s="7" t="s">
        <v>40925</v>
      </c>
      <c r="I21347" s="64"/>
      <c r="J21347" s="65"/>
      <c r="K21347" s="10"/>
      <c r="L21347" s="21">
        <v>25015.288505747125</v>
      </c>
      <c r="M21347" s="68"/>
      <c r="N21347" s="4"/>
    </row>
    <row r="21348" spans="2:14">
      <c r="B21348" s="59" t="s">
        <v>36252</v>
      </c>
      <c r="C21348" s="7" t="s">
        <v>40926</v>
      </c>
      <c r="I21348" s="64"/>
      <c r="J21348" s="65"/>
      <c r="K21348" s="10"/>
      <c r="L21348" s="21">
        <v>25015.288505747125</v>
      </c>
      <c r="M21348" s="68"/>
      <c r="N21348" s="4"/>
    </row>
    <row r="21349" spans="2:14">
      <c r="B21349" s="59" t="s">
        <v>36253</v>
      </c>
      <c r="C21349" s="7" t="s">
        <v>40927</v>
      </c>
      <c r="I21349" s="64"/>
      <c r="J21349" s="65"/>
      <c r="K21349" s="10"/>
      <c r="L21349" s="21">
        <v>30515.262068965516</v>
      </c>
      <c r="M21349" s="68"/>
      <c r="N21349" s="4"/>
    </row>
    <row r="21350" spans="2:14">
      <c r="B21350" s="59" t="s">
        <v>36254</v>
      </c>
      <c r="C21350" s="7" t="s">
        <v>40928</v>
      </c>
      <c r="I21350" s="64"/>
      <c r="J21350" s="65"/>
      <c r="K21350" s="10"/>
      <c r="L21350" s="21">
        <v>30515.262068965516</v>
      </c>
      <c r="M21350" s="68"/>
      <c r="N21350" s="4"/>
    </row>
    <row r="21351" spans="2:14">
      <c r="B21351" s="59" t="s">
        <v>36255</v>
      </c>
      <c r="C21351" s="7" t="s">
        <v>40929</v>
      </c>
      <c r="I21351" s="64"/>
      <c r="J21351" s="65"/>
      <c r="K21351" s="10"/>
      <c r="L21351" s="21">
        <v>34283.743678160921</v>
      </c>
      <c r="M21351" s="68"/>
      <c r="N21351" s="4"/>
    </row>
    <row r="21352" spans="2:14">
      <c r="B21352" s="59" t="s">
        <v>36256</v>
      </c>
      <c r="C21352" s="7" t="s">
        <v>40930</v>
      </c>
      <c r="I21352" s="64"/>
      <c r="J21352" s="65"/>
      <c r="K21352" s="10"/>
      <c r="L21352" s="21">
        <v>34283.743678160921</v>
      </c>
      <c r="M21352" s="68"/>
      <c r="N21352" s="4"/>
    </row>
    <row r="21353" spans="2:14">
      <c r="B21353" s="59" t="s">
        <v>36257</v>
      </c>
      <c r="C21353" s="7" t="s">
        <v>40931</v>
      </c>
      <c r="I21353" s="64"/>
      <c r="J21353" s="65"/>
      <c r="K21353" s="10"/>
      <c r="L21353" s="21">
        <v>2968.7068965517242</v>
      </c>
      <c r="M21353" s="68"/>
      <c r="N21353" s="4"/>
    </row>
    <row r="21354" spans="2:14">
      <c r="B21354" s="59" t="s">
        <v>36258</v>
      </c>
      <c r="C21354" s="7" t="s">
        <v>40932</v>
      </c>
      <c r="I21354" s="64"/>
      <c r="J21354" s="65"/>
      <c r="K21354" s="10"/>
      <c r="L21354" s="21">
        <v>20605.870689655174</v>
      </c>
      <c r="M21354" s="68"/>
      <c r="N21354" s="4"/>
    </row>
    <row r="21355" spans="2:14">
      <c r="B21355" s="59" t="s">
        <v>36259</v>
      </c>
      <c r="C21355" s="7" t="s">
        <v>40933</v>
      </c>
      <c r="I21355" s="64"/>
      <c r="J21355" s="65"/>
      <c r="K21355" s="10"/>
      <c r="L21355" s="21">
        <v>20605.870689655174</v>
      </c>
      <c r="M21355" s="68"/>
      <c r="N21355" s="4"/>
    </row>
    <row r="21356" spans="2:14">
      <c r="B21356" s="59" t="s">
        <v>36260</v>
      </c>
      <c r="C21356" s="7" t="s">
        <v>40934</v>
      </c>
      <c r="I21356" s="64"/>
      <c r="J21356" s="65"/>
      <c r="K21356" s="10"/>
      <c r="L21356" s="21">
        <v>20605.870689655174</v>
      </c>
      <c r="M21356" s="68"/>
      <c r="N21356" s="4"/>
    </row>
    <row r="21357" spans="2:14">
      <c r="B21357" s="59" t="s">
        <v>36261</v>
      </c>
      <c r="C21357" s="7" t="s">
        <v>40935</v>
      </c>
      <c r="I21357" s="64"/>
      <c r="J21357" s="65"/>
      <c r="K21357" s="10"/>
      <c r="L21357" s="21">
        <v>20605.870689655174</v>
      </c>
      <c r="M21357" s="68"/>
      <c r="N21357" s="4"/>
    </row>
    <row r="21358" spans="2:14">
      <c r="B21358" s="59" t="s">
        <v>36262</v>
      </c>
      <c r="C21358" s="7" t="s">
        <v>40936</v>
      </c>
      <c r="I21358" s="64"/>
      <c r="J21358" s="65"/>
      <c r="K21358" s="10"/>
      <c r="L21358" s="21">
        <v>6898.0568965517241</v>
      </c>
      <c r="M21358" s="68"/>
      <c r="N21358" s="4"/>
    </row>
    <row r="21359" spans="2:14">
      <c r="B21359" s="59" t="s">
        <v>36263</v>
      </c>
      <c r="C21359" s="7" t="s">
        <v>40937</v>
      </c>
      <c r="I21359" s="64"/>
      <c r="J21359" s="65"/>
      <c r="K21359" s="10"/>
      <c r="L21359" s="21">
        <v>6898.0568965517241</v>
      </c>
      <c r="M21359" s="68"/>
      <c r="N21359" s="4"/>
    </row>
    <row r="21360" spans="2:14">
      <c r="B21360" s="59" t="s">
        <v>36264</v>
      </c>
      <c r="C21360" s="7" t="s">
        <v>40938</v>
      </c>
      <c r="I21360" s="64"/>
      <c r="J21360" s="65"/>
      <c r="K21360" s="10"/>
      <c r="L21360" s="21">
        <v>6898.0568965517241</v>
      </c>
      <c r="M21360" s="68"/>
      <c r="N21360" s="4"/>
    </row>
    <row r="21361" spans="2:14">
      <c r="B21361" s="59" t="s">
        <v>36265</v>
      </c>
      <c r="C21361" s="7" t="s">
        <v>40939</v>
      </c>
      <c r="I21361" s="64"/>
      <c r="J21361" s="65"/>
      <c r="K21361" s="10"/>
      <c r="L21361" s="21">
        <v>6898.0568965517241</v>
      </c>
      <c r="M21361" s="68"/>
      <c r="N21361" s="4"/>
    </row>
    <row r="21362" spans="2:14">
      <c r="B21362" s="59" t="s">
        <v>36266</v>
      </c>
      <c r="C21362" s="7" t="s">
        <v>40940</v>
      </c>
      <c r="I21362" s="64"/>
      <c r="J21362" s="65"/>
      <c r="K21362" s="10"/>
      <c r="L21362" s="21">
        <v>6898.0568965517241</v>
      </c>
      <c r="M21362" s="68"/>
      <c r="N21362" s="4"/>
    </row>
    <row r="21363" spans="2:14">
      <c r="B21363" s="59" t="s">
        <v>36267</v>
      </c>
      <c r="C21363" s="7" t="s">
        <v>40941</v>
      </c>
      <c r="I21363" s="64"/>
      <c r="J21363" s="65"/>
      <c r="K21363" s="10"/>
      <c r="L21363" s="21">
        <v>6898.0568965517241</v>
      </c>
      <c r="M21363" s="68"/>
      <c r="N21363" s="4"/>
    </row>
    <row r="21364" spans="2:14">
      <c r="B21364" s="59" t="s">
        <v>36268</v>
      </c>
      <c r="C21364" s="7" t="s">
        <v>40942</v>
      </c>
      <c r="I21364" s="64"/>
      <c r="J21364" s="65"/>
      <c r="K21364" s="10"/>
      <c r="L21364" s="21">
        <v>6898.0568965517241</v>
      </c>
      <c r="M21364" s="68"/>
      <c r="N21364" s="4"/>
    </row>
    <row r="21365" spans="2:14">
      <c r="B21365" s="59" t="s">
        <v>36269</v>
      </c>
      <c r="C21365" s="7" t="s">
        <v>40943</v>
      </c>
      <c r="I21365" s="64"/>
      <c r="J21365" s="65"/>
      <c r="K21365" s="10"/>
      <c r="L21365" s="21">
        <v>6898.0568965517241</v>
      </c>
      <c r="M21365" s="68"/>
      <c r="N21365" s="4"/>
    </row>
    <row r="21366" spans="2:14">
      <c r="B21366" s="59" t="s">
        <v>36270</v>
      </c>
      <c r="C21366" s="7" t="s">
        <v>40944</v>
      </c>
      <c r="I21366" s="64"/>
      <c r="J21366" s="65"/>
      <c r="K21366" s="10"/>
      <c r="L21366" s="21">
        <v>6898.0568965517241</v>
      </c>
      <c r="M21366" s="68"/>
      <c r="N21366" s="4"/>
    </row>
    <row r="21367" spans="2:14">
      <c r="B21367" s="59" t="s">
        <v>36271</v>
      </c>
      <c r="C21367" s="7" t="s">
        <v>40945</v>
      </c>
      <c r="I21367" s="64"/>
      <c r="J21367" s="65"/>
      <c r="K21367" s="10"/>
      <c r="L21367" s="21">
        <v>6898.0568965517241</v>
      </c>
      <c r="M21367" s="68"/>
      <c r="N21367" s="4"/>
    </row>
    <row r="21368" spans="2:14">
      <c r="B21368" s="59" t="s">
        <v>36272</v>
      </c>
      <c r="C21368" s="7" t="s">
        <v>40946</v>
      </c>
      <c r="I21368" s="64"/>
      <c r="J21368" s="65"/>
      <c r="K21368" s="10"/>
      <c r="L21368" s="21">
        <v>8622.9517241379308</v>
      </c>
      <c r="M21368" s="68"/>
      <c r="N21368" s="4"/>
    </row>
    <row r="21369" spans="2:14">
      <c r="B21369" s="59" t="s">
        <v>36273</v>
      </c>
      <c r="C21369" s="7" t="s">
        <v>40947</v>
      </c>
      <c r="I21369" s="64"/>
      <c r="J21369" s="65"/>
      <c r="K21369" s="10"/>
      <c r="L21369" s="21">
        <v>8622.9517241379308</v>
      </c>
      <c r="M21369" s="68"/>
      <c r="N21369" s="4"/>
    </row>
    <row r="21370" spans="2:14">
      <c r="B21370" s="59" t="s">
        <v>36274</v>
      </c>
      <c r="C21370" s="7" t="s">
        <v>40948</v>
      </c>
      <c r="I21370" s="64"/>
      <c r="J21370" s="65"/>
      <c r="K21370" s="10"/>
      <c r="L21370" s="21">
        <v>8622.9517241379308</v>
      </c>
      <c r="M21370" s="68"/>
      <c r="N21370" s="4"/>
    </row>
    <row r="21371" spans="2:14">
      <c r="B21371" s="59" t="s">
        <v>36275</v>
      </c>
      <c r="C21371" s="7" t="s">
        <v>40949</v>
      </c>
      <c r="I21371" s="64"/>
      <c r="J21371" s="65"/>
      <c r="K21371" s="10"/>
      <c r="L21371" s="21">
        <v>8622.9517241379308</v>
      </c>
      <c r="M21371" s="68"/>
      <c r="N21371" s="4"/>
    </row>
    <row r="21372" spans="2:14">
      <c r="B21372" s="59" t="s">
        <v>36276</v>
      </c>
      <c r="C21372" s="7" t="s">
        <v>40950</v>
      </c>
      <c r="I21372" s="64"/>
      <c r="J21372" s="65"/>
      <c r="K21372" s="10"/>
      <c r="L21372" s="21">
        <v>8622.9517241379308</v>
      </c>
      <c r="M21372" s="68"/>
      <c r="N21372" s="4"/>
    </row>
    <row r="21373" spans="2:14">
      <c r="B21373" s="59" t="s">
        <v>36277</v>
      </c>
      <c r="C21373" s="7" t="s">
        <v>40951</v>
      </c>
      <c r="I21373" s="64"/>
      <c r="J21373" s="65"/>
      <c r="K21373" s="10"/>
      <c r="L21373" s="21">
        <v>8622.9517241379308</v>
      </c>
      <c r="M21373" s="68"/>
      <c r="N21373" s="4"/>
    </row>
    <row r="21374" spans="2:14">
      <c r="B21374" s="59" t="s">
        <v>36278</v>
      </c>
      <c r="C21374" s="7" t="s">
        <v>40952</v>
      </c>
      <c r="I21374" s="64"/>
      <c r="J21374" s="65"/>
      <c r="K21374" s="10"/>
      <c r="L21374" s="21">
        <v>6898.0568965517241</v>
      </c>
      <c r="M21374" s="68"/>
      <c r="N21374" s="4"/>
    </row>
    <row r="21375" spans="2:14">
      <c r="B21375" s="59" t="s">
        <v>36279</v>
      </c>
      <c r="C21375" s="7" t="s">
        <v>40953</v>
      </c>
      <c r="I21375" s="64"/>
      <c r="J21375" s="65"/>
      <c r="K21375" s="10"/>
      <c r="L21375" s="21">
        <v>6898.0568965517241</v>
      </c>
      <c r="M21375" s="68"/>
      <c r="N21375" s="4"/>
    </row>
    <row r="21376" spans="2:14">
      <c r="B21376" s="59" t="s">
        <v>36280</v>
      </c>
      <c r="C21376" s="7" t="s">
        <v>40954</v>
      </c>
      <c r="I21376" s="64"/>
      <c r="J21376" s="65"/>
      <c r="K21376" s="10"/>
      <c r="L21376" s="21">
        <v>6898.0568965517241</v>
      </c>
      <c r="M21376" s="68"/>
      <c r="N21376" s="4"/>
    </row>
    <row r="21377" spans="2:14">
      <c r="B21377" s="59" t="s">
        <v>36281</v>
      </c>
      <c r="C21377" s="7" t="s">
        <v>40955</v>
      </c>
      <c r="I21377" s="64"/>
      <c r="J21377" s="65"/>
      <c r="K21377" s="10"/>
      <c r="L21377" s="21">
        <v>6898.0568965517241</v>
      </c>
      <c r="M21377" s="68"/>
      <c r="N21377" s="4"/>
    </row>
    <row r="21378" spans="2:14">
      <c r="B21378" s="59" t="s">
        <v>36282</v>
      </c>
      <c r="C21378" s="7" t="s">
        <v>40956</v>
      </c>
      <c r="I21378" s="64"/>
      <c r="J21378" s="65"/>
      <c r="K21378" s="10"/>
      <c r="L21378" s="21">
        <v>6898.0568965517241</v>
      </c>
      <c r="M21378" s="68"/>
      <c r="N21378" s="4"/>
    </row>
    <row r="21379" spans="2:14">
      <c r="B21379" s="59" t="s">
        <v>36283</v>
      </c>
      <c r="C21379" s="7" t="s">
        <v>40957</v>
      </c>
      <c r="I21379" s="64"/>
      <c r="J21379" s="65"/>
      <c r="K21379" s="10"/>
      <c r="L21379" s="21">
        <v>3873.0206896551726</v>
      </c>
      <c r="M21379" s="68"/>
      <c r="N21379" s="4"/>
    </row>
    <row r="21380" spans="2:14">
      <c r="B21380" s="59" t="s">
        <v>36284</v>
      </c>
      <c r="C21380" s="7" t="s">
        <v>40958</v>
      </c>
      <c r="I21380" s="64"/>
      <c r="J21380" s="65"/>
      <c r="K21380" s="10"/>
      <c r="L21380" s="21">
        <v>3873.0206896551726</v>
      </c>
      <c r="M21380" s="68"/>
      <c r="N21380" s="4"/>
    </row>
    <row r="21381" spans="2:14">
      <c r="B21381" s="59" t="s">
        <v>36285</v>
      </c>
      <c r="C21381" s="7" t="s">
        <v>40959</v>
      </c>
      <c r="I21381" s="64"/>
      <c r="J21381" s="65"/>
      <c r="K21381" s="10"/>
      <c r="L21381" s="21">
        <v>3873.0206896551726</v>
      </c>
      <c r="M21381" s="68"/>
      <c r="N21381" s="4"/>
    </row>
    <row r="21382" spans="2:14">
      <c r="B21382" s="59" t="s">
        <v>36286</v>
      </c>
      <c r="C21382" s="7" t="s">
        <v>40960</v>
      </c>
      <c r="I21382" s="64"/>
      <c r="J21382" s="65"/>
      <c r="K21382" s="10"/>
      <c r="L21382" s="21">
        <v>3873.0206896551726</v>
      </c>
      <c r="M21382" s="68"/>
      <c r="N21382" s="4"/>
    </row>
    <row r="21383" spans="2:14">
      <c r="B21383" s="59" t="s">
        <v>36287</v>
      </c>
      <c r="C21383" s="7" t="s">
        <v>40961</v>
      </c>
      <c r="I21383" s="64"/>
      <c r="J21383" s="65"/>
      <c r="K21383" s="10"/>
      <c r="L21383" s="21">
        <v>3873.0206896551726</v>
      </c>
      <c r="M21383" s="68"/>
      <c r="N21383" s="4"/>
    </row>
    <row r="21384" spans="2:14">
      <c r="B21384" s="59" t="s">
        <v>36288</v>
      </c>
      <c r="C21384" s="7" t="s">
        <v>40962</v>
      </c>
      <c r="I21384" s="64"/>
      <c r="J21384" s="65"/>
      <c r="K21384" s="10"/>
      <c r="L21384" s="21">
        <v>3873.0206896551726</v>
      </c>
      <c r="M21384" s="68"/>
      <c r="N21384" s="4"/>
    </row>
    <row r="21385" spans="2:14">
      <c r="B21385" s="59" t="s">
        <v>36289</v>
      </c>
      <c r="C21385" s="7" t="s">
        <v>40963</v>
      </c>
      <c r="I21385" s="64"/>
      <c r="J21385" s="65"/>
      <c r="K21385" s="10"/>
      <c r="L21385" s="21">
        <v>3873.0206896551726</v>
      </c>
      <c r="M21385" s="68"/>
      <c r="N21385" s="4"/>
    </row>
    <row r="21386" spans="2:14">
      <c r="B21386" s="59" t="s">
        <v>36290</v>
      </c>
      <c r="C21386" s="7" t="s">
        <v>40964</v>
      </c>
      <c r="I21386" s="64"/>
      <c r="J21386" s="65"/>
      <c r="K21386" s="10"/>
      <c r="L21386" s="21">
        <v>2890.5563218390807</v>
      </c>
      <c r="M21386" s="68"/>
      <c r="N21386" s="4"/>
    </row>
    <row r="21387" spans="2:14">
      <c r="B21387" s="59" t="s">
        <v>36291</v>
      </c>
      <c r="C21387" s="7" t="s">
        <v>40965</v>
      </c>
      <c r="I21387" s="64"/>
      <c r="J21387" s="65"/>
      <c r="K21387" s="10"/>
      <c r="L21387" s="21">
        <v>1464.0545977011493</v>
      </c>
      <c r="M21387" s="68"/>
      <c r="N21387" s="4"/>
    </row>
    <row r="21388" spans="2:14">
      <c r="B21388" s="59" t="s">
        <v>36292</v>
      </c>
      <c r="C21388" s="7" t="s">
        <v>40966</v>
      </c>
      <c r="I21388" s="64"/>
      <c r="J21388" s="65"/>
      <c r="K21388" s="10"/>
      <c r="L21388" s="21">
        <v>1464.0545977011493</v>
      </c>
      <c r="M21388" s="68"/>
      <c r="N21388" s="4"/>
    </row>
    <row r="21389" spans="2:14">
      <c r="B21389" s="59" t="s">
        <v>36293</v>
      </c>
      <c r="C21389" s="7" t="s">
        <v>40967</v>
      </c>
      <c r="I21389" s="64"/>
      <c r="J21389" s="65"/>
      <c r="K21389" s="10"/>
      <c r="L21389" s="21">
        <v>16022.897701149426</v>
      </c>
      <c r="M21389" s="68"/>
      <c r="N21389" s="4"/>
    </row>
    <row r="21390" spans="2:14">
      <c r="B21390" s="59" t="s">
        <v>36294</v>
      </c>
      <c r="C21390" s="7" t="s">
        <v>40968</v>
      </c>
      <c r="I21390" s="64"/>
      <c r="J21390" s="65"/>
      <c r="K21390" s="10"/>
      <c r="L21390" s="21">
        <v>2548.5206896551726</v>
      </c>
      <c r="M21390" s="68"/>
      <c r="N21390" s="4"/>
    </row>
    <row r="21391" spans="2:14">
      <c r="B21391" s="59" t="s">
        <v>36295</v>
      </c>
      <c r="C21391" s="7" t="s">
        <v>40969</v>
      </c>
      <c r="I21391" s="64"/>
      <c r="J21391" s="65"/>
      <c r="K21391" s="10"/>
      <c r="L21391" s="21">
        <v>2548.5206896551726</v>
      </c>
      <c r="M21391" s="68"/>
      <c r="N21391" s="4"/>
    </row>
    <row r="21392" spans="2:14">
      <c r="B21392" s="59" t="s">
        <v>36296</v>
      </c>
      <c r="C21392" s="7" t="s">
        <v>40970</v>
      </c>
      <c r="I21392" s="64"/>
      <c r="J21392" s="65"/>
      <c r="K21392" s="10"/>
      <c r="L21392" s="21">
        <v>2548.5206896551726</v>
      </c>
      <c r="M21392" s="68"/>
      <c r="N21392" s="4"/>
    </row>
    <row r="21393" spans="2:14">
      <c r="B21393" s="59" t="s">
        <v>36297</v>
      </c>
      <c r="C21393" s="7" t="s">
        <v>40971</v>
      </c>
      <c r="I21393" s="64"/>
      <c r="J21393" s="65"/>
      <c r="K21393" s="10"/>
      <c r="L21393" s="21">
        <v>1326.5298850574711</v>
      </c>
      <c r="M21393" s="68"/>
      <c r="N21393" s="4"/>
    </row>
    <row r="21394" spans="2:14">
      <c r="B21394" s="59" t="s">
        <v>36298</v>
      </c>
      <c r="C21394" s="7" t="s">
        <v>40972</v>
      </c>
      <c r="I21394" s="64"/>
      <c r="J21394" s="65"/>
      <c r="K21394" s="10"/>
      <c r="L21394" s="21">
        <v>4818.9471264367821</v>
      </c>
      <c r="M21394" s="68"/>
      <c r="N21394" s="4"/>
    </row>
    <row r="21395" spans="2:14">
      <c r="B21395" s="59" t="s">
        <v>36299</v>
      </c>
      <c r="C21395" s="7" t="s">
        <v>40973</v>
      </c>
      <c r="I21395" s="64"/>
      <c r="J21395" s="65"/>
      <c r="K21395" s="10"/>
      <c r="L21395" s="21">
        <v>4818.9471264367821</v>
      </c>
      <c r="M21395" s="68"/>
      <c r="N21395" s="4"/>
    </row>
    <row r="21396" spans="2:14">
      <c r="B21396" s="59" t="s">
        <v>36300</v>
      </c>
      <c r="C21396" s="7" t="s">
        <v>40974</v>
      </c>
      <c r="I21396" s="64"/>
      <c r="J21396" s="65"/>
      <c r="K21396" s="10"/>
      <c r="L21396" s="21">
        <v>4818.9471264367821</v>
      </c>
      <c r="M21396" s="68"/>
      <c r="N21396" s="4"/>
    </row>
    <row r="21397" spans="2:14">
      <c r="B21397" s="59" t="s">
        <v>36301</v>
      </c>
      <c r="C21397" s="7" t="s">
        <v>40975</v>
      </c>
      <c r="I21397" s="64"/>
      <c r="J21397" s="65"/>
      <c r="K21397" s="10"/>
      <c r="L21397" s="21">
        <v>6957.9385057471263</v>
      </c>
      <c r="M21397" s="68"/>
      <c r="N21397" s="4"/>
    </row>
    <row r="21398" spans="2:14">
      <c r="B21398" s="59" t="s">
        <v>36302</v>
      </c>
      <c r="C21398" s="7" t="s">
        <v>40976</v>
      </c>
      <c r="I21398" s="64"/>
      <c r="J21398" s="65"/>
      <c r="K21398" s="10"/>
      <c r="L21398" s="21">
        <v>613.02528735632188</v>
      </c>
      <c r="M21398" s="68"/>
      <c r="N21398" s="4"/>
    </row>
    <row r="21399" spans="2:14">
      <c r="B21399" s="59" t="s">
        <v>36303</v>
      </c>
      <c r="C21399" s="7" t="s">
        <v>40977</v>
      </c>
      <c r="I21399" s="64"/>
      <c r="J21399" s="65"/>
      <c r="K21399" s="10"/>
      <c r="L21399" s="21">
        <v>2075.0500000000002</v>
      </c>
      <c r="M21399" s="68"/>
      <c r="N21399" s="4"/>
    </row>
    <row r="21400" spans="2:14">
      <c r="B21400" s="59" t="s">
        <v>36304</v>
      </c>
      <c r="C21400" s="7" t="s">
        <v>40978</v>
      </c>
      <c r="I21400" s="64"/>
      <c r="J21400" s="65"/>
      <c r="K21400" s="10"/>
      <c r="L21400" s="21">
        <v>126553.69137931034</v>
      </c>
      <c r="M21400" s="68"/>
      <c r="N21400" s="4"/>
    </row>
    <row r="21401" spans="2:14">
      <c r="B21401" s="59" t="s">
        <v>36305</v>
      </c>
      <c r="C21401" s="7" t="s">
        <v>40979</v>
      </c>
      <c r="I21401" s="64"/>
      <c r="J21401" s="65"/>
      <c r="K21401" s="10"/>
      <c r="L21401" s="21">
        <v>1295.5741379310346</v>
      </c>
      <c r="M21401" s="68"/>
      <c r="N21401" s="4"/>
    </row>
    <row r="21402" spans="2:14">
      <c r="B21402" s="59" t="s">
        <v>36306</v>
      </c>
      <c r="C21402" s="7" t="s">
        <v>40980</v>
      </c>
      <c r="I21402" s="64"/>
      <c r="J21402" s="65"/>
      <c r="K21402" s="10"/>
      <c r="L21402" s="21">
        <v>1512.2643678160921</v>
      </c>
      <c r="M21402" s="68"/>
      <c r="N21402" s="4"/>
    </row>
    <row r="21403" spans="2:14">
      <c r="B21403" s="59" t="s">
        <v>36307</v>
      </c>
      <c r="C21403" s="7" t="s">
        <v>40981</v>
      </c>
      <c r="I21403" s="64"/>
      <c r="J21403" s="65"/>
      <c r="K21403" s="10"/>
      <c r="L21403" s="21">
        <v>19418.895402298847</v>
      </c>
      <c r="M21403" s="68"/>
      <c r="N21403" s="4"/>
    </row>
    <row r="21404" spans="2:14">
      <c r="B21404" s="59" t="s">
        <v>36308</v>
      </c>
      <c r="C21404" s="7" t="s">
        <v>40982</v>
      </c>
      <c r="I21404" s="64"/>
      <c r="J21404" s="65"/>
      <c r="K21404" s="10"/>
      <c r="L21404" s="21">
        <v>20940.294252873566</v>
      </c>
      <c r="M21404" s="68"/>
      <c r="N21404" s="4"/>
    </row>
    <row r="21405" spans="2:14">
      <c r="B21405" s="59" t="s">
        <v>36309</v>
      </c>
      <c r="C21405" s="7" t="s">
        <v>40983</v>
      </c>
      <c r="I21405" s="64"/>
      <c r="J21405" s="65"/>
      <c r="K21405" s="10"/>
      <c r="L21405" s="21">
        <v>31227.751724137932</v>
      </c>
      <c r="M21405" s="68"/>
      <c r="N21405" s="4"/>
    </row>
    <row r="21406" spans="2:14">
      <c r="B21406" s="59" t="s">
        <v>36310</v>
      </c>
      <c r="C21406" s="7" t="s">
        <v>40984</v>
      </c>
      <c r="I21406" s="64"/>
      <c r="J21406" s="65"/>
      <c r="K21406" s="10"/>
      <c r="L21406" s="21">
        <v>38118.196551724133</v>
      </c>
      <c r="M21406" s="68"/>
      <c r="N21406" s="4"/>
    </row>
    <row r="21407" spans="2:14">
      <c r="B21407" s="59" t="s">
        <v>36311</v>
      </c>
      <c r="C21407" s="7" t="s">
        <v>40985</v>
      </c>
      <c r="I21407" s="64"/>
      <c r="J21407" s="65"/>
      <c r="K21407" s="10"/>
      <c r="L21407" s="21">
        <v>38118.196551724133</v>
      </c>
      <c r="M21407" s="68"/>
      <c r="N21407" s="4"/>
    </row>
    <row r="21408" spans="2:14">
      <c r="B21408" s="59" t="s">
        <v>36312</v>
      </c>
      <c r="C21408" s="7" t="s">
        <v>40986</v>
      </c>
      <c r="I21408" s="64"/>
      <c r="J21408" s="65"/>
      <c r="K21408" s="10"/>
      <c r="L21408" s="21">
        <v>38118.196551724133</v>
      </c>
      <c r="M21408" s="68"/>
      <c r="N21408" s="4"/>
    </row>
    <row r="21409" spans="2:14">
      <c r="B21409" s="59" t="s">
        <v>36313</v>
      </c>
      <c r="C21409" s="7" t="s">
        <v>40987</v>
      </c>
      <c r="I21409" s="64"/>
      <c r="J21409" s="65"/>
      <c r="K21409" s="10"/>
      <c r="L21409" s="21">
        <v>25015.288505747125</v>
      </c>
      <c r="M21409" s="68"/>
      <c r="N21409" s="4"/>
    </row>
    <row r="21410" spans="2:14">
      <c r="B21410" s="59" t="s">
        <v>36314</v>
      </c>
      <c r="C21410" s="7" t="s">
        <v>40988</v>
      </c>
      <c r="I21410" s="64"/>
      <c r="J21410" s="65"/>
      <c r="K21410" s="10"/>
      <c r="L21410" s="21">
        <v>25015.288505747125</v>
      </c>
      <c r="M21410" s="68"/>
      <c r="N21410" s="4"/>
    </row>
    <row r="21411" spans="2:14">
      <c r="B21411" s="59" t="s">
        <v>36315</v>
      </c>
      <c r="C21411" s="7" t="s">
        <v>40989</v>
      </c>
      <c r="I21411" s="64"/>
      <c r="J21411" s="65"/>
      <c r="K21411" s="10"/>
      <c r="L21411" s="21">
        <v>35979.712643678162</v>
      </c>
      <c r="M21411" s="68"/>
      <c r="N21411" s="4"/>
    </row>
    <row r="21412" spans="2:14">
      <c r="B21412" s="59" t="s">
        <v>36316</v>
      </c>
      <c r="C21412" s="7" t="s">
        <v>40990</v>
      </c>
      <c r="I21412" s="64"/>
      <c r="J21412" s="65"/>
      <c r="K21412" s="10"/>
      <c r="L21412" s="21">
        <v>43547.124137931038</v>
      </c>
      <c r="M21412" s="68"/>
      <c r="N21412" s="4"/>
    </row>
    <row r="21413" spans="2:14">
      <c r="B21413" s="59" t="s">
        <v>36317</v>
      </c>
      <c r="C21413" s="7" t="s">
        <v>40991</v>
      </c>
      <c r="I21413" s="64"/>
      <c r="J21413" s="65"/>
      <c r="K21413" s="10"/>
      <c r="L21413" s="21">
        <v>43547.124137931038</v>
      </c>
      <c r="M21413" s="68"/>
      <c r="N21413" s="4"/>
    </row>
    <row r="21414" spans="2:14">
      <c r="B21414" s="59" t="s">
        <v>36318</v>
      </c>
      <c r="C21414" s="7" t="s">
        <v>40992</v>
      </c>
      <c r="I21414" s="64"/>
      <c r="J21414" s="65"/>
      <c r="K21414" s="10"/>
      <c r="L21414" s="21">
        <v>43547.124137931038</v>
      </c>
      <c r="M21414" s="68"/>
      <c r="N21414" s="4"/>
    </row>
    <row r="21415" spans="2:14">
      <c r="B21415" s="59" t="s">
        <v>36319</v>
      </c>
      <c r="C21415" s="7" t="s">
        <v>40993</v>
      </c>
      <c r="I21415" s="64"/>
      <c r="J21415" s="65"/>
      <c r="K21415" s="10"/>
      <c r="L21415" s="21">
        <v>44564.096551724142</v>
      </c>
      <c r="M21415" s="68"/>
      <c r="N21415" s="4"/>
    </row>
    <row r="21416" spans="2:14">
      <c r="B21416" s="59" t="s">
        <v>36320</v>
      </c>
      <c r="C21416" s="7" t="s">
        <v>40994</v>
      </c>
      <c r="I21416" s="64"/>
      <c r="J21416" s="65"/>
      <c r="K21416" s="10"/>
      <c r="L21416" s="21">
        <v>18981.962643678158</v>
      </c>
      <c r="M21416" s="68"/>
      <c r="N21416" s="4"/>
    </row>
    <row r="21417" spans="2:14">
      <c r="B21417" s="59" t="s">
        <v>36321</v>
      </c>
      <c r="C21417" s="7" t="s">
        <v>40995</v>
      </c>
      <c r="I21417" s="64"/>
      <c r="J21417" s="65"/>
      <c r="K21417" s="10"/>
      <c r="L21417" s="21">
        <v>25290.845402298852</v>
      </c>
      <c r="M21417" s="68"/>
      <c r="N21417" s="4"/>
    </row>
    <row r="21418" spans="2:14">
      <c r="B21418" s="59" t="s">
        <v>36322</v>
      </c>
      <c r="C21418" s="7" t="s">
        <v>40996</v>
      </c>
      <c r="I21418" s="64"/>
      <c r="J21418" s="65"/>
      <c r="K21418" s="10"/>
      <c r="L21418" s="21">
        <v>14237.613793103448</v>
      </c>
      <c r="M21418" s="68"/>
      <c r="N21418" s="4"/>
    </row>
    <row r="21419" spans="2:14">
      <c r="B21419" s="59" t="s">
        <v>36323</v>
      </c>
      <c r="C21419" s="7" t="s">
        <v>40997</v>
      </c>
      <c r="I21419" s="64"/>
      <c r="J21419" s="65"/>
      <c r="K21419" s="10"/>
      <c r="L21419" s="21">
        <v>18011.170114942528</v>
      </c>
      <c r="M21419" s="68"/>
      <c r="N21419" s="4"/>
    </row>
    <row r="21420" spans="2:14">
      <c r="B21420" s="59" t="s">
        <v>36324</v>
      </c>
      <c r="C21420" s="7" t="s">
        <v>40998</v>
      </c>
      <c r="I21420" s="64"/>
      <c r="J21420" s="65"/>
      <c r="K21420" s="10"/>
      <c r="L21420" s="21">
        <v>36937.818390804598</v>
      </c>
      <c r="M21420" s="68"/>
      <c r="N21420" s="4"/>
    </row>
    <row r="21421" spans="2:14">
      <c r="B21421" s="59" t="s">
        <v>36325</v>
      </c>
      <c r="C21421" s="7" t="s">
        <v>40999</v>
      </c>
      <c r="I21421" s="64"/>
      <c r="J21421" s="65"/>
      <c r="K21421" s="10"/>
      <c r="L21421" s="21">
        <v>49231.817241379307</v>
      </c>
      <c r="M21421" s="68"/>
      <c r="N21421" s="4"/>
    </row>
    <row r="21422" spans="2:14">
      <c r="B21422" s="59" t="s">
        <v>36326</v>
      </c>
      <c r="C21422" s="7" t="s">
        <v>41000</v>
      </c>
      <c r="I21422" s="64"/>
      <c r="J21422" s="65"/>
      <c r="K21422" s="10"/>
      <c r="L21422" s="21">
        <v>4639.3022988505754</v>
      </c>
      <c r="M21422" s="68"/>
      <c r="N21422" s="4"/>
    </row>
    <row r="21423" spans="2:14">
      <c r="B21423" s="59" t="s">
        <v>36327</v>
      </c>
      <c r="C21423" s="7" t="s">
        <v>41001</v>
      </c>
      <c r="I21423" s="64"/>
      <c r="J21423" s="65"/>
      <c r="K21423" s="10"/>
      <c r="L21423" s="21">
        <v>5070.6528735632182</v>
      </c>
      <c r="M21423" s="68"/>
      <c r="N21423" s="4"/>
    </row>
    <row r="21424" spans="2:14">
      <c r="B21424" s="59" t="s">
        <v>36328</v>
      </c>
      <c r="C21424" s="7" t="s">
        <v>41002</v>
      </c>
      <c r="I21424" s="64"/>
      <c r="J21424" s="65"/>
      <c r="K21424" s="10"/>
      <c r="L21424" s="21">
        <v>20940.294252873566</v>
      </c>
      <c r="M21424" s="68"/>
      <c r="N21424" s="4"/>
    </row>
    <row r="21425" spans="2:14">
      <c r="B21425" s="59" t="s">
        <v>36329</v>
      </c>
      <c r="C21425" s="7" t="s">
        <v>41003</v>
      </c>
      <c r="I21425" s="64"/>
      <c r="J21425" s="65"/>
      <c r="K21425" s="10"/>
      <c r="L21425" s="21">
        <v>20940.294252873566</v>
      </c>
      <c r="M21425" s="68"/>
      <c r="N21425" s="4"/>
    </row>
    <row r="21426" spans="2:14">
      <c r="B21426" s="59" t="s">
        <v>36330</v>
      </c>
      <c r="C21426" s="7" t="s">
        <v>41004</v>
      </c>
      <c r="I21426" s="64"/>
      <c r="J21426" s="65"/>
      <c r="K21426" s="10"/>
      <c r="L21426" s="21">
        <v>31227.751724137932</v>
      </c>
      <c r="M21426" s="68"/>
      <c r="N21426" s="4"/>
    </row>
    <row r="21427" spans="2:14">
      <c r="B21427" s="59" t="s">
        <v>36331</v>
      </c>
      <c r="C21427" s="7" t="s">
        <v>41005</v>
      </c>
      <c r="I21427" s="64"/>
      <c r="J21427" s="65"/>
      <c r="K21427" s="10"/>
      <c r="L21427" s="21">
        <v>38118.196551724133</v>
      </c>
      <c r="M21427" s="68"/>
      <c r="N21427" s="4"/>
    </row>
    <row r="21428" spans="2:14">
      <c r="B21428" s="59" t="s">
        <v>36332</v>
      </c>
      <c r="C21428" s="7" t="s">
        <v>41006</v>
      </c>
      <c r="I21428" s="64"/>
      <c r="J21428" s="65"/>
      <c r="K21428" s="10"/>
      <c r="L21428" s="21">
        <v>25015.288505747125</v>
      </c>
      <c r="M21428" s="68"/>
      <c r="N21428" s="4"/>
    </row>
    <row r="21429" spans="2:14">
      <c r="B21429" s="59" t="s">
        <v>36333</v>
      </c>
      <c r="C21429" s="7" t="s">
        <v>41007</v>
      </c>
      <c r="I21429" s="64"/>
      <c r="J21429" s="65"/>
      <c r="K21429" s="10"/>
      <c r="L21429" s="21">
        <v>35979.712643678162</v>
      </c>
      <c r="M21429" s="68"/>
      <c r="N21429" s="4"/>
    </row>
    <row r="21430" spans="2:14">
      <c r="B21430" s="59" t="s">
        <v>36334</v>
      </c>
      <c r="C21430" s="7" t="s">
        <v>41008</v>
      </c>
      <c r="I21430" s="64"/>
      <c r="J21430" s="65"/>
      <c r="K21430" s="10"/>
      <c r="L21430" s="21">
        <v>43547.124137931038</v>
      </c>
      <c r="M21430" s="68"/>
      <c r="N21430" s="4"/>
    </row>
    <row r="21431" spans="2:14">
      <c r="B21431" s="59" t="s">
        <v>36335</v>
      </c>
      <c r="C21431" s="7" t="s">
        <v>41009</v>
      </c>
      <c r="I21431" s="64"/>
      <c r="J21431" s="65"/>
      <c r="K21431" s="10"/>
      <c r="L21431" s="21">
        <v>20605.870689655174</v>
      </c>
      <c r="M21431" s="68"/>
      <c r="N21431" s="4"/>
    </row>
    <row r="21432" spans="2:14">
      <c r="B21432" s="59" t="s">
        <v>36336</v>
      </c>
      <c r="C21432" s="7" t="s">
        <v>41010</v>
      </c>
      <c r="I21432" s="64"/>
      <c r="J21432" s="65"/>
      <c r="K21432" s="10"/>
      <c r="L21432" s="21">
        <v>20605.870689655174</v>
      </c>
      <c r="M21432" s="68"/>
      <c r="N21432" s="4"/>
    </row>
    <row r="21433" spans="2:14">
      <c r="B21433" s="59" t="s">
        <v>36337</v>
      </c>
      <c r="C21433" s="7" t="s">
        <v>41011</v>
      </c>
      <c r="I21433" s="64"/>
      <c r="J21433" s="65"/>
      <c r="K21433" s="10"/>
      <c r="L21433" s="21">
        <v>20605.870689655174</v>
      </c>
      <c r="M21433" s="68"/>
      <c r="N21433" s="4"/>
    </row>
    <row r="21434" spans="2:14">
      <c r="B21434" s="59" t="s">
        <v>36338</v>
      </c>
      <c r="C21434" s="7" t="s">
        <v>41012</v>
      </c>
      <c r="I21434" s="64"/>
      <c r="J21434" s="65"/>
      <c r="K21434" s="10"/>
      <c r="L21434" s="21">
        <v>6898.0568965517241</v>
      </c>
      <c r="M21434" s="68"/>
      <c r="N21434" s="4"/>
    </row>
    <row r="21435" spans="2:14">
      <c r="B21435" s="59" t="s">
        <v>36339</v>
      </c>
      <c r="C21435" s="7" t="s">
        <v>41013</v>
      </c>
      <c r="I21435" s="64"/>
      <c r="J21435" s="65"/>
      <c r="K21435" s="10"/>
      <c r="L21435" s="21">
        <v>3873.0206896551726</v>
      </c>
      <c r="M21435" s="68"/>
      <c r="N21435" s="4"/>
    </row>
    <row r="21436" spans="2:14">
      <c r="B21436" s="59" t="s">
        <v>38590</v>
      </c>
      <c r="C21436" s="7" t="s">
        <v>41014</v>
      </c>
      <c r="I21436" s="64"/>
      <c r="J21436" s="65"/>
      <c r="K21436" s="10"/>
      <c r="L21436" s="21">
        <v>3784.7206896551725</v>
      </c>
      <c r="M21436" s="68"/>
      <c r="N21436" s="4"/>
    </row>
    <row r="21437" spans="2:14">
      <c r="B21437" s="59" t="s">
        <v>36340</v>
      </c>
      <c r="C21437" s="7" t="s">
        <v>41015</v>
      </c>
      <c r="I21437" s="64"/>
      <c r="J21437" s="65"/>
      <c r="K21437" s="10"/>
      <c r="L21437" s="21">
        <v>3784.7206896551725</v>
      </c>
      <c r="M21437" s="68"/>
      <c r="N21437" s="4"/>
    </row>
    <row r="21438" spans="2:14">
      <c r="B21438" s="59" t="s">
        <v>36341</v>
      </c>
      <c r="C21438" s="7" t="s">
        <v>41016</v>
      </c>
      <c r="I21438" s="64"/>
      <c r="J21438" s="65"/>
      <c r="K21438" s="10"/>
      <c r="L21438" s="21">
        <v>3784.7206896551725</v>
      </c>
      <c r="M21438" s="68"/>
      <c r="N21438" s="4"/>
    </row>
    <row r="21439" spans="2:14">
      <c r="B21439" s="59" t="s">
        <v>36342</v>
      </c>
      <c r="C21439" s="7" t="s">
        <v>41017</v>
      </c>
      <c r="I21439" s="64"/>
      <c r="J21439" s="65"/>
      <c r="K21439" s="10"/>
      <c r="L21439" s="21">
        <v>2824.0775862068967</v>
      </c>
      <c r="M21439" s="68"/>
      <c r="N21439" s="4"/>
    </row>
    <row r="21440" spans="2:14">
      <c r="B21440" s="59" t="s">
        <v>36343</v>
      </c>
      <c r="C21440" s="7" t="s">
        <v>41018</v>
      </c>
      <c r="I21440" s="64"/>
      <c r="J21440" s="65"/>
      <c r="K21440" s="10"/>
      <c r="L21440" s="21">
        <v>1429.546551724138</v>
      </c>
      <c r="M21440" s="68"/>
      <c r="N21440" s="4"/>
    </row>
    <row r="21441" spans="2:14">
      <c r="B21441" s="59" t="s">
        <v>36344</v>
      </c>
      <c r="C21441" s="7" t="s">
        <v>41019</v>
      </c>
      <c r="I21441" s="64"/>
      <c r="J21441" s="65"/>
      <c r="K21441" s="10"/>
      <c r="L21441" s="21">
        <v>2489.6540229885054</v>
      </c>
      <c r="M21441" s="68"/>
      <c r="N21441" s="4"/>
    </row>
    <row r="21442" spans="2:14">
      <c r="B21442" s="59" t="s">
        <v>36345</v>
      </c>
      <c r="C21442" s="7" t="s">
        <v>41020</v>
      </c>
      <c r="I21442" s="64"/>
      <c r="J21442" s="65"/>
      <c r="K21442" s="10"/>
      <c r="L21442" s="21">
        <v>2489.6540229885054</v>
      </c>
      <c r="M21442" s="68"/>
      <c r="N21442" s="4"/>
    </row>
    <row r="21443" spans="2:14">
      <c r="B21443" s="59" t="s">
        <v>36346</v>
      </c>
      <c r="C21443" s="7" t="s">
        <v>41021</v>
      </c>
      <c r="I21443" s="64"/>
      <c r="J21443" s="65"/>
      <c r="K21443" s="10"/>
      <c r="L21443" s="21">
        <v>4715.9304597701157</v>
      </c>
      <c r="M21443" s="68"/>
      <c r="N21443" s="4"/>
    </row>
    <row r="21444" spans="2:14">
      <c r="B21444" s="59" t="s">
        <v>36347</v>
      </c>
      <c r="C21444" s="7" t="s">
        <v>41022</v>
      </c>
      <c r="I21444" s="64"/>
      <c r="J21444" s="65"/>
      <c r="K21444" s="10"/>
      <c r="L21444" s="21">
        <v>4715.9304597701157</v>
      </c>
      <c r="M21444" s="68"/>
      <c r="N21444" s="4"/>
    </row>
    <row r="21445" spans="2:14">
      <c r="B21445" s="59" t="s">
        <v>36348</v>
      </c>
      <c r="C21445" s="7" t="s">
        <v>41023</v>
      </c>
      <c r="I21445" s="64"/>
      <c r="J21445" s="65"/>
      <c r="K21445" s="10"/>
      <c r="L21445" s="21">
        <v>2782.9724137931034</v>
      </c>
      <c r="M21445" s="68"/>
      <c r="N21445" s="4"/>
    </row>
    <row r="21446" spans="2:14">
      <c r="B21446" s="59" t="s">
        <v>36349</v>
      </c>
      <c r="C21446" s="7" t="s">
        <v>40980</v>
      </c>
      <c r="I21446" s="64"/>
      <c r="J21446" s="65"/>
      <c r="K21446" s="10"/>
      <c r="L21446" s="21">
        <v>1512.2643678160921</v>
      </c>
      <c r="M21446" s="68"/>
      <c r="N21446" s="4"/>
    </row>
    <row r="21447" spans="2:14">
      <c r="B21447" s="59" t="s">
        <v>36350</v>
      </c>
      <c r="C21447" s="7" t="s">
        <v>41024</v>
      </c>
      <c r="I21447" s="64"/>
      <c r="J21447" s="65"/>
      <c r="K21447" s="10"/>
      <c r="L21447" s="21">
        <v>25290.845402298852</v>
      </c>
      <c r="M21447" s="68"/>
      <c r="N21447" s="4"/>
    </row>
    <row r="21448" spans="2:14">
      <c r="B21448" s="59" t="s">
        <v>36351</v>
      </c>
      <c r="C21448" s="7" t="s">
        <v>41025</v>
      </c>
      <c r="I21448" s="64"/>
      <c r="J21448" s="65"/>
      <c r="K21448" s="10"/>
      <c r="L21448" s="21">
        <v>33756.481034482757</v>
      </c>
      <c r="M21448" s="68"/>
      <c r="N21448" s="4"/>
    </row>
    <row r="21449" spans="2:14">
      <c r="B21449" s="59" t="s">
        <v>36352</v>
      </c>
      <c r="C21449" s="7" t="s">
        <v>41026</v>
      </c>
      <c r="I21449" s="64"/>
      <c r="J21449" s="65"/>
      <c r="K21449" s="10"/>
      <c r="L21449" s="21">
        <v>18981.962643678158</v>
      </c>
      <c r="M21449" s="68"/>
      <c r="N21449" s="4"/>
    </row>
    <row r="21450" spans="2:14">
      <c r="B21450" s="59" t="s">
        <v>36353</v>
      </c>
      <c r="C21450" s="7" t="s">
        <v>41027</v>
      </c>
      <c r="I21450" s="64"/>
      <c r="J21450" s="65"/>
      <c r="K21450" s="10"/>
      <c r="L21450" s="21">
        <v>25290.845402298852</v>
      </c>
      <c r="M21450" s="68"/>
      <c r="N21450" s="4"/>
    </row>
    <row r="21451" spans="2:14">
      <c r="B21451" s="59" t="s">
        <v>36354</v>
      </c>
      <c r="C21451" s="7" t="s">
        <v>41028</v>
      </c>
      <c r="I21451" s="64"/>
      <c r="J21451" s="65"/>
      <c r="K21451" s="10"/>
      <c r="L21451" s="21">
        <v>41035.648850574711</v>
      </c>
      <c r="M21451" s="68"/>
      <c r="N21451" s="4"/>
    </row>
    <row r="21452" spans="2:14">
      <c r="B21452" s="59" t="s">
        <v>36355</v>
      </c>
      <c r="C21452" s="7" t="s">
        <v>40810</v>
      </c>
      <c r="I21452" s="64"/>
      <c r="J21452" s="65"/>
      <c r="K21452" s="10"/>
      <c r="L21452" s="21">
        <v>52683.129310344833</v>
      </c>
      <c r="M21452" s="68"/>
      <c r="N21452" s="4"/>
    </row>
    <row r="21453" spans="2:14">
      <c r="B21453" s="59" t="s">
        <v>36356</v>
      </c>
      <c r="C21453" s="7" t="s">
        <v>41029</v>
      </c>
      <c r="I21453" s="64"/>
      <c r="J21453" s="65"/>
      <c r="K21453" s="10"/>
      <c r="L21453" s="21">
        <v>57103.711494252871</v>
      </c>
      <c r="M21453" s="68"/>
      <c r="N21453" s="4"/>
    </row>
    <row r="21454" spans="2:14">
      <c r="B21454" s="59" t="s">
        <v>36357</v>
      </c>
      <c r="C21454" s="7" t="s">
        <v>41030</v>
      </c>
      <c r="I21454" s="64"/>
      <c r="J21454" s="65"/>
      <c r="K21454" s="10"/>
      <c r="L21454" s="21">
        <v>68642.593103448278</v>
      </c>
      <c r="M21454" s="68"/>
      <c r="N21454" s="4"/>
    </row>
    <row r="21455" spans="2:14">
      <c r="B21455" s="59" t="s">
        <v>36358</v>
      </c>
      <c r="C21455" s="7" t="s">
        <v>41031</v>
      </c>
      <c r="I21455" s="64"/>
      <c r="J21455" s="65"/>
      <c r="K21455" s="10"/>
      <c r="L21455" s="21">
        <v>5662.8718390804606</v>
      </c>
      <c r="M21455" s="68"/>
      <c r="N21455" s="4"/>
    </row>
    <row r="21456" spans="2:14">
      <c r="B21456" s="59" t="s">
        <v>36359</v>
      </c>
      <c r="C21456" s="7" t="s">
        <v>41032</v>
      </c>
      <c r="I21456" s="64"/>
      <c r="J21456" s="65"/>
      <c r="K21456" s="10"/>
      <c r="L21456" s="21">
        <v>5987.1459770114943</v>
      </c>
      <c r="M21456" s="68"/>
      <c r="N21456" s="4"/>
    </row>
    <row r="21457" spans="2:14">
      <c r="B21457" s="59" t="s">
        <v>36360</v>
      </c>
      <c r="C21457" s="7" t="s">
        <v>41033</v>
      </c>
      <c r="I21457" s="64"/>
      <c r="J21457" s="65"/>
      <c r="K21457" s="10"/>
      <c r="L21457" s="21">
        <v>5987.1459770114943</v>
      </c>
      <c r="M21457" s="68"/>
      <c r="N21457" s="4"/>
    </row>
    <row r="21458" spans="2:14">
      <c r="B21458" s="59" t="s">
        <v>36361</v>
      </c>
      <c r="C21458" s="7" t="s">
        <v>41034</v>
      </c>
      <c r="I21458" s="64"/>
      <c r="J21458" s="65"/>
      <c r="K21458" s="10"/>
      <c r="L21458" s="21">
        <v>6310.4051724137926</v>
      </c>
      <c r="M21458" s="68"/>
      <c r="N21458" s="4"/>
    </row>
    <row r="21459" spans="2:14">
      <c r="B21459" s="59" t="s">
        <v>36362</v>
      </c>
      <c r="C21459" s="7" t="s">
        <v>41035</v>
      </c>
      <c r="I21459" s="64"/>
      <c r="J21459" s="65"/>
      <c r="K21459" s="10"/>
      <c r="L21459" s="21">
        <v>6957.9385057471263</v>
      </c>
      <c r="M21459" s="68"/>
      <c r="N21459" s="4"/>
    </row>
    <row r="21460" spans="2:14">
      <c r="B21460" s="59" t="s">
        <v>36363</v>
      </c>
      <c r="C21460" s="7" t="s">
        <v>41036</v>
      </c>
      <c r="I21460" s="64"/>
      <c r="J21460" s="65"/>
      <c r="K21460" s="10"/>
      <c r="L21460" s="21">
        <v>7605.4718390804601</v>
      </c>
      <c r="M21460" s="68"/>
      <c r="N21460" s="4"/>
    </row>
    <row r="21461" spans="2:14">
      <c r="B21461" s="59" t="s">
        <v>36364</v>
      </c>
      <c r="C21461" s="7" t="s">
        <v>41037</v>
      </c>
      <c r="I21461" s="64"/>
      <c r="J21461" s="65"/>
      <c r="K21461" s="10"/>
      <c r="L21461" s="21">
        <v>8899.0160919540231</v>
      </c>
      <c r="M21461" s="68"/>
      <c r="N21461" s="4"/>
    </row>
    <row r="21462" spans="2:14">
      <c r="B21462" s="59" t="s">
        <v>36365</v>
      </c>
      <c r="C21462" s="7" t="s">
        <v>41038</v>
      </c>
      <c r="I21462" s="64"/>
      <c r="J21462" s="65"/>
      <c r="K21462" s="10"/>
      <c r="L21462" s="21">
        <v>38118.196551724133</v>
      </c>
      <c r="M21462" s="68"/>
      <c r="N21462" s="4"/>
    </row>
    <row r="21463" spans="2:14">
      <c r="B21463" s="59" t="s">
        <v>36366</v>
      </c>
      <c r="C21463" s="7" t="s">
        <v>41039</v>
      </c>
      <c r="I21463" s="64"/>
      <c r="J21463" s="65"/>
      <c r="K21463" s="10"/>
      <c r="L21463" s="21">
        <v>38118.196551724133</v>
      </c>
      <c r="M21463" s="68"/>
      <c r="N21463" s="4"/>
    </row>
    <row r="21464" spans="2:14">
      <c r="B21464" s="59" t="s">
        <v>36367</v>
      </c>
      <c r="C21464" s="7" t="s">
        <v>41040</v>
      </c>
      <c r="I21464" s="64"/>
      <c r="J21464" s="65"/>
      <c r="K21464" s="10"/>
      <c r="L21464" s="21">
        <v>38118.196551724133</v>
      </c>
      <c r="M21464" s="68"/>
      <c r="N21464" s="4"/>
    </row>
    <row r="21465" spans="2:14">
      <c r="B21465" s="59" t="s">
        <v>36368</v>
      </c>
      <c r="C21465" s="7" t="s">
        <v>41041</v>
      </c>
      <c r="I21465" s="64"/>
      <c r="J21465" s="65"/>
      <c r="K21465" s="10"/>
      <c r="L21465" s="21">
        <v>43547.124137931038</v>
      </c>
      <c r="M21465" s="68"/>
      <c r="N21465" s="4"/>
    </row>
    <row r="21466" spans="2:14">
      <c r="B21466" s="59" t="s">
        <v>36369</v>
      </c>
      <c r="C21466" s="7" t="s">
        <v>41042</v>
      </c>
      <c r="I21466" s="64"/>
      <c r="J21466" s="65"/>
      <c r="K21466" s="10"/>
      <c r="L21466" s="21">
        <v>43547.124137931038</v>
      </c>
      <c r="M21466" s="68"/>
      <c r="N21466" s="4"/>
    </row>
    <row r="21467" spans="2:14">
      <c r="B21467" s="59" t="s">
        <v>36370</v>
      </c>
      <c r="C21467" s="7" t="s">
        <v>41043</v>
      </c>
      <c r="I21467" s="64"/>
      <c r="J21467" s="65"/>
      <c r="K21467" s="10"/>
      <c r="L21467" s="21">
        <v>43547.124137931038</v>
      </c>
      <c r="M21467" s="68"/>
      <c r="N21467" s="4"/>
    </row>
    <row r="21468" spans="2:14">
      <c r="B21468" s="59" t="s">
        <v>36371</v>
      </c>
      <c r="C21468" s="7" t="s">
        <v>41044</v>
      </c>
      <c r="I21468" s="64"/>
      <c r="J21468" s="65"/>
      <c r="K21468" s="10"/>
      <c r="L21468" s="21">
        <v>45247.152873563216</v>
      </c>
      <c r="M21468" s="68"/>
      <c r="N21468" s="4"/>
    </row>
    <row r="21469" spans="2:14">
      <c r="B21469" s="59" t="s">
        <v>36372</v>
      </c>
      <c r="C21469" s="7" t="s">
        <v>41045</v>
      </c>
      <c r="I21469" s="64"/>
      <c r="J21469" s="65"/>
      <c r="K21469" s="10"/>
      <c r="L21469" s="21">
        <v>45247.152873563216</v>
      </c>
      <c r="M21469" s="68"/>
      <c r="N21469" s="4"/>
    </row>
    <row r="21470" spans="2:14">
      <c r="B21470" s="59" t="s">
        <v>36373</v>
      </c>
      <c r="C21470" s="7" t="s">
        <v>41046</v>
      </c>
      <c r="I21470" s="64"/>
      <c r="J21470" s="65"/>
      <c r="K21470" s="10"/>
      <c r="L21470" s="21">
        <v>45247.152873563216</v>
      </c>
      <c r="M21470" s="68"/>
      <c r="N21470" s="4"/>
    </row>
    <row r="21471" spans="2:14">
      <c r="B21471" s="59" t="s">
        <v>36374</v>
      </c>
      <c r="C21471" s="7" t="s">
        <v>41047</v>
      </c>
      <c r="I21471" s="64"/>
      <c r="J21471" s="65"/>
      <c r="K21471" s="10"/>
      <c r="L21471" s="21">
        <v>50537.540804597702</v>
      </c>
      <c r="M21471" s="68"/>
      <c r="N21471" s="4"/>
    </row>
    <row r="21472" spans="2:14">
      <c r="B21472" s="59" t="s">
        <v>36375</v>
      </c>
      <c r="C21472" s="7" t="s">
        <v>41048</v>
      </c>
      <c r="I21472" s="64"/>
      <c r="J21472" s="65"/>
      <c r="K21472" s="10"/>
      <c r="L21472" s="21">
        <v>51454.033908045974</v>
      </c>
      <c r="M21472" s="68"/>
      <c r="N21472" s="4"/>
    </row>
    <row r="21473" spans="2:14">
      <c r="B21473" s="59" t="s">
        <v>36376</v>
      </c>
      <c r="C21473" s="7" t="s">
        <v>41049</v>
      </c>
      <c r="I21473" s="64"/>
      <c r="J21473" s="65"/>
      <c r="K21473" s="10"/>
      <c r="L21473" s="21">
        <v>51454.033908045974</v>
      </c>
      <c r="M21473" s="68"/>
      <c r="N21473" s="4"/>
    </row>
    <row r="21474" spans="2:14">
      <c r="B21474" s="59" t="s">
        <v>36377</v>
      </c>
      <c r="C21474" s="7" t="s">
        <v>41050</v>
      </c>
      <c r="I21474" s="64"/>
      <c r="J21474" s="65"/>
      <c r="K21474" s="10"/>
      <c r="L21474" s="21">
        <v>51454.033908045974</v>
      </c>
      <c r="M21474" s="68"/>
      <c r="N21474" s="4"/>
    </row>
    <row r="21475" spans="2:14">
      <c r="B21475" s="59" t="s">
        <v>36378</v>
      </c>
      <c r="C21475" s="7" t="s">
        <v>41051</v>
      </c>
      <c r="I21475" s="64"/>
      <c r="J21475" s="65"/>
      <c r="K21475" s="10"/>
      <c r="L21475" s="21">
        <v>57157.503448275864</v>
      </c>
      <c r="M21475" s="68"/>
      <c r="N21475" s="4"/>
    </row>
    <row r="21476" spans="2:14">
      <c r="B21476" s="59" t="s">
        <v>36379</v>
      </c>
      <c r="C21476" s="7" t="s">
        <v>41052</v>
      </c>
      <c r="I21476" s="64"/>
      <c r="J21476" s="65"/>
      <c r="K21476" s="10"/>
      <c r="L21476" s="21">
        <v>35804.635057471263</v>
      </c>
      <c r="M21476" s="68"/>
      <c r="N21476" s="4"/>
    </row>
    <row r="21477" spans="2:14">
      <c r="B21477" s="59" t="s">
        <v>36380</v>
      </c>
      <c r="C21477" s="7" t="s">
        <v>41053</v>
      </c>
      <c r="I21477" s="64"/>
      <c r="J21477" s="65"/>
      <c r="K21477" s="10"/>
      <c r="L21477" s="21">
        <v>41789.75114942529</v>
      </c>
      <c r="M21477" s="68"/>
      <c r="N21477" s="4"/>
    </row>
    <row r="21478" spans="2:14">
      <c r="B21478" s="59" t="s">
        <v>36381</v>
      </c>
      <c r="C21478" s="7" t="s">
        <v>41054</v>
      </c>
      <c r="I21478" s="64"/>
      <c r="J21478" s="65"/>
      <c r="K21478" s="10"/>
      <c r="L21478" s="21">
        <v>37907.595977011493</v>
      </c>
      <c r="M21478" s="68"/>
      <c r="N21478" s="4"/>
    </row>
    <row r="21479" spans="2:14">
      <c r="B21479" s="59" t="s">
        <v>36382</v>
      </c>
      <c r="C21479" s="7" t="s">
        <v>41055</v>
      </c>
      <c r="I21479" s="64"/>
      <c r="J21479" s="65"/>
      <c r="K21479" s="10"/>
      <c r="L21479" s="21">
        <v>44217.493678160921</v>
      </c>
      <c r="M21479" s="68"/>
      <c r="N21479" s="4"/>
    </row>
    <row r="21480" spans="2:14">
      <c r="B21480" s="59" t="s">
        <v>36383</v>
      </c>
      <c r="C21480" s="7" t="s">
        <v>40808</v>
      </c>
      <c r="I21480" s="64"/>
      <c r="J21480" s="65"/>
      <c r="K21480" s="10"/>
      <c r="L21480" s="21">
        <v>79912.514942528738</v>
      </c>
      <c r="M21480" s="68"/>
      <c r="N21480" s="4"/>
    </row>
    <row r="21481" spans="2:14">
      <c r="B21481" s="59" t="s">
        <v>36384</v>
      </c>
      <c r="C21481" s="7" t="s">
        <v>41056</v>
      </c>
      <c r="I21481" s="64"/>
      <c r="J21481" s="65"/>
      <c r="K21481" s="10"/>
      <c r="L21481" s="21">
        <v>91558.980459770115</v>
      </c>
      <c r="M21481" s="68"/>
      <c r="N21481" s="4"/>
    </row>
    <row r="21482" spans="2:14">
      <c r="B21482" s="59" t="s">
        <v>36385</v>
      </c>
      <c r="C21482" s="7" t="s">
        <v>41057</v>
      </c>
      <c r="I21482" s="64"/>
      <c r="J21482" s="65"/>
      <c r="K21482" s="10"/>
      <c r="L21482" s="21">
        <v>106871.92586206898</v>
      </c>
      <c r="M21482" s="68"/>
      <c r="N21482" s="4"/>
    </row>
    <row r="21483" spans="2:14">
      <c r="B21483" s="59" t="s">
        <v>36386</v>
      </c>
      <c r="C21483" s="7" t="s">
        <v>41057</v>
      </c>
      <c r="I21483" s="64"/>
      <c r="J21483" s="65"/>
      <c r="K21483" s="10"/>
      <c r="L21483" s="21">
        <v>125851.85862068966</v>
      </c>
      <c r="M21483" s="68"/>
      <c r="N21483" s="4"/>
    </row>
    <row r="21484" spans="2:14">
      <c r="B21484" s="59" t="s">
        <v>36387</v>
      </c>
      <c r="C21484" s="7" t="s">
        <v>40810</v>
      </c>
      <c r="I21484" s="64"/>
      <c r="J21484" s="65"/>
      <c r="K21484" s="10"/>
      <c r="L21484" s="21">
        <v>118518.39137931034</v>
      </c>
      <c r="M21484" s="68"/>
      <c r="N21484" s="4"/>
    </row>
    <row r="21485" spans="2:14">
      <c r="B21485" s="59" t="s">
        <v>36388</v>
      </c>
      <c r="C21485" s="7" t="s">
        <v>41058</v>
      </c>
      <c r="I21485" s="64"/>
      <c r="J21485" s="65"/>
      <c r="K21485" s="10"/>
      <c r="L21485" s="21">
        <v>1812.6873563218392</v>
      </c>
      <c r="M21485" s="68"/>
      <c r="N21485" s="4"/>
    </row>
    <row r="21486" spans="2:14">
      <c r="B21486" s="59" t="s">
        <v>38591</v>
      </c>
      <c r="C21486" s="7" t="s">
        <v>41059</v>
      </c>
      <c r="I21486" s="64"/>
      <c r="J21486" s="65"/>
      <c r="K21486" s="10"/>
      <c r="L21486" s="21">
        <v>62559.027586206896</v>
      </c>
      <c r="M21486" s="68"/>
      <c r="N21486" s="4"/>
    </row>
    <row r="21487" spans="2:14">
      <c r="B21487" s="59" t="s">
        <v>36389</v>
      </c>
      <c r="C21487" s="7" t="s">
        <v>41060</v>
      </c>
      <c r="I21487" s="64"/>
      <c r="J21487" s="65"/>
      <c r="K21487" s="10"/>
      <c r="L21487" s="21">
        <v>2989.5132183908045</v>
      </c>
      <c r="M21487" s="68"/>
      <c r="N21487" s="4"/>
    </row>
    <row r="21488" spans="2:14">
      <c r="B21488" s="59" t="s">
        <v>36390</v>
      </c>
      <c r="C21488" s="7" t="s">
        <v>41061</v>
      </c>
      <c r="I21488" s="64"/>
      <c r="J21488" s="65"/>
      <c r="K21488" s="10"/>
      <c r="L21488" s="21">
        <v>3196.5614942528737</v>
      </c>
      <c r="M21488" s="68"/>
      <c r="N21488" s="4"/>
    </row>
    <row r="21489" spans="2:14">
      <c r="B21489" s="59" t="s">
        <v>36391</v>
      </c>
      <c r="C21489" s="7" t="s">
        <v>41062</v>
      </c>
      <c r="I21489" s="64"/>
      <c r="J21489" s="65"/>
      <c r="K21489" s="10"/>
      <c r="L21489" s="21">
        <v>1318.9178160919539</v>
      </c>
      <c r="M21489" s="68"/>
      <c r="N21489" s="4"/>
    </row>
    <row r="21490" spans="2:14">
      <c r="B21490" s="59" t="s">
        <v>36392</v>
      </c>
      <c r="C21490" s="7" t="s">
        <v>41063</v>
      </c>
      <c r="I21490" s="64"/>
      <c r="J21490" s="65"/>
      <c r="K21490" s="10"/>
      <c r="L21490" s="21">
        <v>2627.1787356321838</v>
      </c>
      <c r="M21490" s="68"/>
      <c r="N21490" s="4"/>
    </row>
    <row r="21491" spans="2:14">
      <c r="B21491" s="59" t="s">
        <v>36393</v>
      </c>
      <c r="C21491" s="7" t="s">
        <v>41064</v>
      </c>
      <c r="I21491" s="64"/>
      <c r="J21491" s="65"/>
      <c r="K21491" s="10"/>
      <c r="L21491" s="21">
        <v>2845.8988505747129</v>
      </c>
      <c r="M21491" s="68"/>
      <c r="N21491" s="4"/>
    </row>
    <row r="21492" spans="2:14">
      <c r="B21492" s="59" t="s">
        <v>36394</v>
      </c>
      <c r="C21492" s="7" t="s">
        <v>41065</v>
      </c>
      <c r="I21492" s="64"/>
      <c r="J21492" s="65"/>
      <c r="K21492" s="10"/>
      <c r="L21492" s="21">
        <v>4768.2</v>
      </c>
      <c r="M21492" s="68"/>
      <c r="N21492" s="4"/>
    </row>
    <row r="21493" spans="2:14">
      <c r="B21493" s="59" t="s">
        <v>36395</v>
      </c>
      <c r="C21493" s="7" t="s">
        <v>41066</v>
      </c>
      <c r="I21493" s="64"/>
      <c r="J21493" s="65"/>
      <c r="K21493" s="10"/>
      <c r="L21493" s="21">
        <v>1906.0925172413795</v>
      </c>
      <c r="M21493" s="68"/>
      <c r="N21493" s="4"/>
    </row>
    <row r="21494" spans="2:14">
      <c r="B21494" s="59" t="s">
        <v>36396</v>
      </c>
      <c r="C21494" s="7" t="s">
        <v>41067</v>
      </c>
      <c r="I21494" s="64"/>
      <c r="J21494" s="65"/>
      <c r="K21494" s="10"/>
      <c r="L21494" s="21">
        <v>3028.5301465517241</v>
      </c>
      <c r="M21494" s="68"/>
      <c r="N21494" s="4"/>
    </row>
    <row r="21495" spans="2:14">
      <c r="B21495" s="59" t="s">
        <v>36397</v>
      </c>
      <c r="C21495" s="7" t="s">
        <v>41068</v>
      </c>
      <c r="I21495" s="64"/>
      <c r="J21495" s="65"/>
      <c r="K21495" s="10"/>
      <c r="L21495" s="21">
        <v>2855.6220000000003</v>
      </c>
      <c r="M21495" s="68"/>
      <c r="N21495" s="4"/>
    </row>
    <row r="21496" spans="2:14">
      <c r="B21496" s="59" t="s">
        <v>36398</v>
      </c>
      <c r="C21496" s="7" t="s">
        <v>41069</v>
      </c>
      <c r="I21496" s="64"/>
      <c r="J21496" s="65"/>
      <c r="K21496" s="10"/>
      <c r="L21496" s="21">
        <v>2482.8437586206906</v>
      </c>
      <c r="M21496" s="68"/>
      <c r="N21496" s="4"/>
    </row>
    <row r="21497" spans="2:14">
      <c r="B21497" s="59" t="s">
        <v>36399</v>
      </c>
      <c r="C21497" s="7" t="s">
        <v>41070</v>
      </c>
      <c r="I21497" s="64"/>
      <c r="J21497" s="65"/>
      <c r="K21497" s="10"/>
      <c r="L21497" s="21">
        <v>3583.0084741379314</v>
      </c>
      <c r="M21497" s="68"/>
      <c r="N21497" s="4"/>
    </row>
    <row r="21498" spans="2:14">
      <c r="B21498" s="59" t="s">
        <v>36400</v>
      </c>
      <c r="C21498" s="7" t="s">
        <v>41071</v>
      </c>
      <c r="I21498" s="64"/>
      <c r="J21498" s="65"/>
      <c r="K21498" s="10"/>
      <c r="L21498" s="21">
        <v>3229.5725000000002</v>
      </c>
      <c r="M21498" s="68"/>
      <c r="N21498" s="4"/>
    </row>
    <row r="21499" spans="2:14">
      <c r="B21499" s="59" t="s">
        <v>36401</v>
      </c>
      <c r="C21499" s="7" t="s">
        <v>41072</v>
      </c>
      <c r="I21499" s="64"/>
      <c r="J21499" s="65"/>
      <c r="K21499" s="10"/>
      <c r="L21499" s="21">
        <v>3095.9350172413792</v>
      </c>
      <c r="M21499" s="68"/>
      <c r="N21499" s="4"/>
    </row>
    <row r="21500" spans="2:14">
      <c r="B21500" s="59" t="s">
        <v>36402</v>
      </c>
      <c r="C21500" s="7" t="s">
        <v>41073</v>
      </c>
      <c r="I21500" s="64"/>
      <c r="J21500" s="65"/>
      <c r="K21500" s="10"/>
      <c r="L21500" s="21">
        <v>7411.6051293103455</v>
      </c>
      <c r="M21500" s="68"/>
      <c r="N21500" s="4"/>
    </row>
    <row r="21501" spans="2:14">
      <c r="B21501" s="59" t="s">
        <v>36403</v>
      </c>
      <c r="C21501" s="7" t="s">
        <v>41074</v>
      </c>
      <c r="I21501" s="64"/>
      <c r="J21501" s="65"/>
      <c r="K21501" s="10"/>
      <c r="L21501" s="21">
        <v>2617.067370689655</v>
      </c>
      <c r="M21501" s="68"/>
      <c r="N21501" s="4"/>
    </row>
    <row r="21502" spans="2:14">
      <c r="B21502" s="59" t="s">
        <v>36404</v>
      </c>
      <c r="C21502" s="7" t="s">
        <v>41075</v>
      </c>
      <c r="I21502" s="64"/>
      <c r="J21502" s="65"/>
      <c r="K21502" s="10"/>
      <c r="L21502" s="21">
        <v>4825.6026120689658</v>
      </c>
      <c r="M21502" s="68"/>
      <c r="N21502" s="4"/>
    </row>
    <row r="21503" spans="2:14">
      <c r="B21503" s="59" t="s">
        <v>36405</v>
      </c>
      <c r="C21503" s="7" t="s">
        <v>41076</v>
      </c>
      <c r="I21503" s="64"/>
      <c r="J21503" s="65"/>
      <c r="K21503" s="10"/>
      <c r="L21503" s="21">
        <v>5156.7656724137942</v>
      </c>
      <c r="M21503" s="68"/>
      <c r="N21503" s="4"/>
    </row>
    <row r="21504" spans="2:14">
      <c r="B21504" s="59" t="s">
        <v>36406</v>
      </c>
      <c r="C21504" s="7" t="s">
        <v>41077</v>
      </c>
      <c r="I21504" s="64"/>
      <c r="J21504" s="65"/>
      <c r="K21504" s="10"/>
      <c r="L21504" s="21">
        <v>5727.0694913793113</v>
      </c>
      <c r="M21504" s="68"/>
      <c r="N21504" s="4"/>
    </row>
    <row r="21505" spans="2:14">
      <c r="B21505" s="59" t="s">
        <v>36407</v>
      </c>
      <c r="C21505" s="7" t="s">
        <v>41078</v>
      </c>
      <c r="I21505" s="64"/>
      <c r="J21505" s="65"/>
      <c r="K21505" s="10"/>
      <c r="L21505" s="21">
        <v>15405.812643678162</v>
      </c>
      <c r="M21505" s="68"/>
      <c r="N21505" s="4"/>
    </row>
    <row r="21506" spans="2:14">
      <c r="B21506" s="59" t="s">
        <v>36408</v>
      </c>
      <c r="C21506" s="7" t="s">
        <v>41079</v>
      </c>
      <c r="I21506" s="64"/>
      <c r="J21506" s="65"/>
      <c r="K21506" s="10"/>
      <c r="L21506" s="21">
        <v>20760.141954022987</v>
      </c>
      <c r="M21506" s="68"/>
      <c r="N21506" s="4"/>
    </row>
    <row r="21507" spans="2:14">
      <c r="B21507" s="59" t="s">
        <v>36409</v>
      </c>
      <c r="C21507" s="7" t="s">
        <v>41080</v>
      </c>
      <c r="I21507" s="64"/>
      <c r="J21507" s="65"/>
      <c r="K21507" s="10"/>
      <c r="L21507" s="21">
        <v>38019.239655172416</v>
      </c>
      <c r="M21507" s="68"/>
      <c r="N21507" s="4"/>
    </row>
    <row r="21508" spans="2:14">
      <c r="B21508" s="59" t="s">
        <v>36410</v>
      </c>
      <c r="C21508" s="7" t="s">
        <v>41081</v>
      </c>
      <c r="I21508" s="64"/>
      <c r="J21508" s="65"/>
      <c r="K21508" s="10"/>
      <c r="L21508" s="21">
        <v>36227.358620689658</v>
      </c>
      <c r="M21508" s="68"/>
      <c r="N21508" s="4"/>
    </row>
    <row r="21509" spans="2:14">
      <c r="B21509" s="59" t="s">
        <v>36411</v>
      </c>
      <c r="C21509" s="7" t="s">
        <v>41082</v>
      </c>
      <c r="I21509" s="64"/>
      <c r="J21509" s="65"/>
      <c r="K21509" s="10"/>
      <c r="L21509" s="21">
        <v>25168.037356321842</v>
      </c>
      <c r="M21509" s="68"/>
      <c r="N21509" s="4"/>
    </row>
    <row r="21510" spans="2:14">
      <c r="B21510" s="59" t="s">
        <v>36412</v>
      </c>
      <c r="C21510" s="7" t="s">
        <v>41083</v>
      </c>
      <c r="I21510" s="64"/>
      <c r="J21510" s="65"/>
      <c r="K21510" s="10"/>
      <c r="L21510" s="21">
        <v>43641.513793103448</v>
      </c>
      <c r="M21510" s="68"/>
      <c r="N21510" s="4"/>
    </row>
    <row r="21511" spans="2:14">
      <c r="B21511" s="59" t="s">
        <v>36413</v>
      </c>
      <c r="C21511" s="7" t="s">
        <v>41084</v>
      </c>
      <c r="I21511" s="64"/>
      <c r="J21511" s="65"/>
      <c r="K21511" s="10"/>
      <c r="L21511" s="21">
        <v>33508.835057471268</v>
      </c>
      <c r="M21511" s="68"/>
      <c r="N21511" s="4"/>
    </row>
    <row r="21512" spans="2:14">
      <c r="B21512" s="59" t="s">
        <v>36414</v>
      </c>
      <c r="C21512" s="7" t="s">
        <v>41085</v>
      </c>
      <c r="I21512" s="64"/>
      <c r="J21512" s="65"/>
      <c r="K21512" s="10"/>
      <c r="L21512" s="21">
        <v>13706.798850574714</v>
      </c>
      <c r="M21512" s="68"/>
      <c r="N21512" s="4"/>
    </row>
    <row r="21513" spans="2:14">
      <c r="B21513" s="59" t="s">
        <v>36415</v>
      </c>
      <c r="C21513" s="7" t="s">
        <v>41086</v>
      </c>
      <c r="I21513" s="64"/>
      <c r="J21513" s="65"/>
      <c r="K21513" s="10"/>
      <c r="L21513" s="21">
        <v>14064.058620689655</v>
      </c>
      <c r="M21513" s="68"/>
      <c r="N21513" s="4"/>
    </row>
    <row r="21514" spans="2:14">
      <c r="B21514" s="59" t="s">
        <v>36416</v>
      </c>
      <c r="C21514" s="7" t="s">
        <v>41087</v>
      </c>
      <c r="I21514" s="64"/>
      <c r="J21514" s="65"/>
      <c r="K21514" s="10"/>
      <c r="L21514" s="21">
        <v>14589.291379310345</v>
      </c>
      <c r="M21514" s="68"/>
      <c r="N21514" s="4"/>
    </row>
    <row r="21515" spans="2:14">
      <c r="B21515" s="59" t="s">
        <v>38592</v>
      </c>
      <c r="C21515" s="7" t="s">
        <v>41088</v>
      </c>
      <c r="I21515" s="64"/>
      <c r="J21515" s="65"/>
      <c r="K21515" s="10"/>
      <c r="L21515" s="21">
        <v>17095.69195402299</v>
      </c>
      <c r="M21515" s="68"/>
      <c r="N21515" s="4"/>
    </row>
    <row r="21516" spans="2:14">
      <c r="B21516" s="59" t="s">
        <v>36417</v>
      </c>
      <c r="C21516" s="7" t="s">
        <v>41089</v>
      </c>
      <c r="I21516" s="64"/>
      <c r="J21516" s="65"/>
      <c r="K21516" s="10"/>
      <c r="L21516" s="21">
        <v>14064.058620689655</v>
      </c>
      <c r="M21516" s="68"/>
      <c r="N21516" s="4"/>
    </row>
    <row r="21517" spans="2:14">
      <c r="B21517" s="59" t="s">
        <v>36418</v>
      </c>
      <c r="C21517" s="7" t="s">
        <v>41090</v>
      </c>
      <c r="I21517" s="64"/>
      <c r="J21517" s="65"/>
      <c r="K21517" s="10"/>
      <c r="L21517" s="21">
        <v>14420.81091954023</v>
      </c>
      <c r="M21517" s="68"/>
      <c r="N21517" s="4"/>
    </row>
    <row r="21518" spans="2:14">
      <c r="B21518" s="59" t="s">
        <v>38593</v>
      </c>
      <c r="C21518" s="7" t="s">
        <v>41091</v>
      </c>
      <c r="I21518" s="64"/>
      <c r="J21518" s="65"/>
      <c r="K21518" s="10"/>
      <c r="L21518" s="21">
        <v>4709.8154310344826</v>
      </c>
      <c r="M21518" s="68"/>
      <c r="N21518" s="4"/>
    </row>
    <row r="21519" spans="2:14">
      <c r="B21519" s="59" t="s">
        <v>36419</v>
      </c>
      <c r="C21519" s="7" t="s">
        <v>41092</v>
      </c>
      <c r="I21519" s="64"/>
      <c r="J21519" s="65"/>
      <c r="K21519" s="10"/>
      <c r="L21519" s="21">
        <v>16127.436781609196</v>
      </c>
      <c r="M21519" s="68"/>
      <c r="N21519" s="4"/>
    </row>
    <row r="21520" spans="2:14">
      <c r="B21520" s="59" t="s">
        <v>36420</v>
      </c>
      <c r="C21520" s="7" t="s">
        <v>41093</v>
      </c>
      <c r="I21520" s="64"/>
      <c r="J21520" s="65"/>
      <c r="K21520" s="10"/>
      <c r="L21520" s="21">
        <v>16973.898850574711</v>
      </c>
      <c r="M21520" s="68"/>
      <c r="N21520" s="4"/>
    </row>
    <row r="21521" spans="2:14">
      <c r="B21521" s="59" t="s">
        <v>36421</v>
      </c>
      <c r="C21521" s="7" t="s">
        <v>41094</v>
      </c>
      <c r="I21521" s="64"/>
      <c r="J21521" s="65"/>
      <c r="K21521" s="10"/>
      <c r="L21521" s="21">
        <v>17611.282758620691</v>
      </c>
      <c r="M21521" s="68"/>
      <c r="N21521" s="4"/>
    </row>
    <row r="21522" spans="2:14">
      <c r="B21522" s="59" t="s">
        <v>36422</v>
      </c>
      <c r="C21522" s="7" t="s">
        <v>41095</v>
      </c>
      <c r="I21522" s="64"/>
      <c r="J21522" s="65"/>
      <c r="K21522" s="10"/>
      <c r="L21522" s="21">
        <v>17936.064367816092</v>
      </c>
      <c r="M21522" s="68"/>
      <c r="N21522" s="4"/>
    </row>
    <row r="21523" spans="2:14">
      <c r="B21523" s="59" t="s">
        <v>36423</v>
      </c>
      <c r="C21523" s="7" t="s">
        <v>41096</v>
      </c>
      <c r="I21523" s="64"/>
      <c r="J21523" s="65"/>
      <c r="K21523" s="10"/>
      <c r="L21523" s="21">
        <v>18879.453448275865</v>
      </c>
      <c r="M21523" s="68"/>
      <c r="N21523" s="4"/>
    </row>
    <row r="21524" spans="2:14">
      <c r="B21524" s="59" t="s">
        <v>38594</v>
      </c>
      <c r="C21524" s="7" t="s">
        <v>41097</v>
      </c>
      <c r="I21524" s="64"/>
      <c r="J21524" s="65"/>
      <c r="K21524" s="10"/>
      <c r="L21524" s="21">
        <v>21789.80114942529</v>
      </c>
      <c r="M21524" s="68"/>
      <c r="N21524" s="4"/>
    </row>
    <row r="21525" spans="2:14">
      <c r="B21525" s="59" t="s">
        <v>38595</v>
      </c>
      <c r="C21525" s="7" t="s">
        <v>41098</v>
      </c>
      <c r="I21525" s="64"/>
      <c r="J21525" s="65"/>
      <c r="K21525" s="10"/>
      <c r="L21525" s="21">
        <v>27170.011494252874</v>
      </c>
      <c r="M21525" s="68"/>
      <c r="N21525" s="4"/>
    </row>
    <row r="21526" spans="2:14">
      <c r="B21526" s="59" t="s">
        <v>38596</v>
      </c>
      <c r="C21526" s="7" t="s">
        <v>41099</v>
      </c>
      <c r="I21526" s="64"/>
      <c r="J21526" s="65"/>
      <c r="K21526" s="10"/>
      <c r="L21526" s="21">
        <v>28907.593103448275</v>
      </c>
      <c r="M21526" s="68"/>
      <c r="N21526" s="4"/>
    </row>
    <row r="21527" spans="2:14">
      <c r="B21527" s="59" t="s">
        <v>36424</v>
      </c>
      <c r="C21527" s="7" t="s">
        <v>41100</v>
      </c>
      <c r="I21527" s="64"/>
      <c r="J21527" s="65"/>
      <c r="K21527" s="10"/>
      <c r="L21527" s="21">
        <v>1013.417577586207</v>
      </c>
      <c r="M21527" s="68"/>
      <c r="N21527" s="4"/>
    </row>
    <row r="21528" spans="2:14">
      <c r="B21528" s="59" t="s">
        <v>36425</v>
      </c>
      <c r="C21528" s="7" t="s">
        <v>41101</v>
      </c>
      <c r="I21528" s="64"/>
      <c r="J21528" s="65"/>
      <c r="K21528" s="10"/>
      <c r="L21528" s="21">
        <v>1115.404077586207</v>
      </c>
      <c r="M21528" s="68"/>
      <c r="N21528" s="4"/>
    </row>
    <row r="21529" spans="2:14">
      <c r="B21529" s="59" t="s">
        <v>36426</v>
      </c>
      <c r="C21529" s="7" t="s">
        <v>41100</v>
      </c>
      <c r="I21529" s="64"/>
      <c r="J21529" s="65"/>
      <c r="K21529" s="10"/>
      <c r="L21529" s="21">
        <v>805.92780172413791</v>
      </c>
      <c r="M21529" s="68"/>
      <c r="N21529" s="4"/>
    </row>
    <row r="21530" spans="2:14">
      <c r="B21530" s="59" t="s">
        <v>36427</v>
      </c>
      <c r="C21530" s="7" t="s">
        <v>41101</v>
      </c>
      <c r="I21530" s="64"/>
      <c r="J21530" s="65"/>
      <c r="K21530" s="10"/>
      <c r="L21530" s="21">
        <v>1158.1915172413794</v>
      </c>
      <c r="M21530" s="68"/>
      <c r="N21530" s="4"/>
    </row>
    <row r="21531" spans="2:14">
      <c r="B21531" s="59" t="s">
        <v>36428</v>
      </c>
      <c r="C21531" s="7" t="s">
        <v>41101</v>
      </c>
      <c r="I21531" s="64"/>
      <c r="J21531" s="65"/>
      <c r="K21531" s="10"/>
      <c r="L21531" s="21">
        <v>1158.1915172413794</v>
      </c>
      <c r="M21531" s="68"/>
      <c r="N21531" s="4"/>
    </row>
    <row r="21532" spans="2:14">
      <c r="B21532" s="59" t="s">
        <v>36429</v>
      </c>
      <c r="C21532" s="7" t="s">
        <v>41101</v>
      </c>
      <c r="I21532" s="64"/>
      <c r="J21532" s="65"/>
      <c r="K21532" s="10"/>
      <c r="L21532" s="21">
        <v>94.897126436781619</v>
      </c>
      <c r="M21532" s="68"/>
      <c r="N21532" s="4"/>
    </row>
    <row r="21533" spans="2:14">
      <c r="B21533" s="59" t="s">
        <v>36430</v>
      </c>
      <c r="C21533" s="7" t="s">
        <v>41102</v>
      </c>
      <c r="I21533" s="64"/>
      <c r="J21533" s="65"/>
      <c r="K21533" s="10"/>
      <c r="L21533" s="21">
        <v>63.433908045977013</v>
      </c>
      <c r="M21533" s="68"/>
      <c r="N21533" s="4"/>
    </row>
    <row r="21534" spans="2:14">
      <c r="B21534" s="59" t="s">
        <v>38597</v>
      </c>
      <c r="C21534" s="7" t="s">
        <v>41103</v>
      </c>
      <c r="I21534" s="64"/>
      <c r="J21534" s="65"/>
      <c r="K21534" s="10"/>
      <c r="L21534" s="21">
        <v>166.45057471264369</v>
      </c>
      <c r="M21534" s="68"/>
      <c r="N21534" s="4"/>
    </row>
    <row r="21535" spans="2:14">
      <c r="B21535" s="59" t="s">
        <v>38598</v>
      </c>
      <c r="C21535" s="7" t="s">
        <v>41104</v>
      </c>
      <c r="I21535" s="64"/>
      <c r="J21535" s="65"/>
      <c r="K21535" s="10"/>
      <c r="L21535" s="21">
        <v>24.866091954022991</v>
      </c>
      <c r="M21535" s="68"/>
      <c r="N21535" s="4"/>
    </row>
    <row r="21536" spans="2:14">
      <c r="B21536" s="59" t="s">
        <v>38599</v>
      </c>
      <c r="C21536" s="7" t="s">
        <v>41105</v>
      </c>
      <c r="I21536" s="64"/>
      <c r="J21536" s="65"/>
      <c r="K21536" s="10"/>
      <c r="L21536" s="21">
        <v>83.225287356321843</v>
      </c>
      <c r="M21536" s="68"/>
      <c r="N21536" s="4"/>
    </row>
    <row r="21537" spans="2:14">
      <c r="B21537" s="59" t="s">
        <v>38600</v>
      </c>
      <c r="C21537" s="7" t="s">
        <v>41106</v>
      </c>
      <c r="I21537" s="64"/>
      <c r="J21537" s="65"/>
      <c r="K21537" s="10"/>
      <c r="L21537" s="21">
        <v>409.52931034482759</v>
      </c>
      <c r="M21537" s="68"/>
      <c r="N21537" s="4"/>
    </row>
    <row r="21538" spans="2:14">
      <c r="B21538" s="59" t="s">
        <v>38601</v>
      </c>
      <c r="C21538" s="7" t="s">
        <v>41107</v>
      </c>
      <c r="I21538" s="64"/>
      <c r="J21538" s="65"/>
      <c r="K21538" s="10"/>
      <c r="L21538" s="21">
        <v>479.56034482758622</v>
      </c>
      <c r="M21538" s="68"/>
      <c r="N21538" s="4"/>
    </row>
    <row r="21539" spans="2:14">
      <c r="B21539" s="59" t="s">
        <v>36433</v>
      </c>
      <c r="C21539" s="7" t="s">
        <v>41108</v>
      </c>
      <c r="I21539" s="64"/>
      <c r="J21539" s="65"/>
      <c r="K21539" s="10"/>
      <c r="L21539" s="21">
        <v>1379.814367816092</v>
      </c>
      <c r="M21539" s="68"/>
      <c r="N21539" s="4"/>
    </row>
    <row r="21540" spans="2:14">
      <c r="B21540" s="59" t="s">
        <v>36434</v>
      </c>
      <c r="C21540" s="7" t="s">
        <v>41109</v>
      </c>
      <c r="I21540" s="64"/>
      <c r="J21540" s="65"/>
      <c r="K21540" s="10"/>
      <c r="L21540" s="21">
        <v>1966.9586206896552</v>
      </c>
      <c r="M21540" s="68"/>
      <c r="N21540" s="4"/>
    </row>
    <row r="21541" spans="2:14">
      <c r="B21541" s="59" t="s">
        <v>36435</v>
      </c>
      <c r="C21541" s="7" t="s">
        <v>41110</v>
      </c>
      <c r="I21541" s="64"/>
      <c r="J21541" s="65"/>
      <c r="K21541" s="10"/>
      <c r="L21541" s="21">
        <v>2162.8425287356322</v>
      </c>
      <c r="M21541" s="68"/>
      <c r="N21541" s="4"/>
    </row>
    <row r="21542" spans="2:14">
      <c r="B21542" s="59" t="s">
        <v>36436</v>
      </c>
      <c r="C21542" s="7" t="s">
        <v>41111</v>
      </c>
      <c r="I21542" s="64"/>
      <c r="J21542" s="65"/>
      <c r="K21542" s="10"/>
      <c r="L21542" s="21">
        <v>677.98160919540237</v>
      </c>
      <c r="M21542" s="68"/>
      <c r="N21542" s="4"/>
    </row>
    <row r="21543" spans="2:14">
      <c r="B21543" s="59" t="s">
        <v>36437</v>
      </c>
      <c r="C21543" s="7" t="s">
        <v>41112</v>
      </c>
      <c r="I21543" s="64"/>
      <c r="J21543" s="65"/>
      <c r="K21543" s="10"/>
      <c r="L21543" s="21">
        <v>872.85057471264372</v>
      </c>
      <c r="M21543" s="68"/>
      <c r="N21543" s="4"/>
    </row>
    <row r="21544" spans="2:14">
      <c r="B21544" s="59" t="s">
        <v>36438</v>
      </c>
      <c r="C21544" s="7" t="s">
        <v>41113</v>
      </c>
      <c r="I21544" s="64"/>
      <c r="J21544" s="65"/>
      <c r="K21544" s="10"/>
      <c r="L21544" s="21">
        <v>1748.7459770114945</v>
      </c>
      <c r="M21544" s="68"/>
      <c r="N21544" s="4"/>
    </row>
    <row r="21545" spans="2:14">
      <c r="B21545" s="59" t="s">
        <v>36439</v>
      </c>
      <c r="C21545" s="7" t="s">
        <v>41114</v>
      </c>
      <c r="I21545" s="64"/>
      <c r="J21545" s="65"/>
      <c r="K21545" s="10"/>
      <c r="L21545" s="21">
        <v>535.38218390804604</v>
      </c>
      <c r="M21545" s="68"/>
      <c r="N21545" s="4"/>
    </row>
    <row r="21546" spans="2:14">
      <c r="B21546" s="59" t="s">
        <v>38602</v>
      </c>
      <c r="C21546" s="7" t="s">
        <v>41115</v>
      </c>
      <c r="I21546" s="64"/>
      <c r="J21546" s="65"/>
      <c r="K21546" s="10"/>
      <c r="L21546" s="21">
        <v>761.20689655172418</v>
      </c>
      <c r="M21546" s="68"/>
      <c r="N21546" s="4"/>
    </row>
    <row r="21547" spans="2:14">
      <c r="B21547" s="59" t="s">
        <v>36440</v>
      </c>
      <c r="C21547" s="7" t="s">
        <v>41116</v>
      </c>
      <c r="I21547" s="64"/>
      <c r="J21547" s="65"/>
      <c r="K21547" s="10"/>
      <c r="L21547" s="21">
        <v>332.39367816091954</v>
      </c>
      <c r="M21547" s="68"/>
      <c r="N21547" s="4"/>
    </row>
    <row r="21548" spans="2:14">
      <c r="B21548" s="59" t="s">
        <v>38603</v>
      </c>
      <c r="C21548" s="7" t="s">
        <v>41117</v>
      </c>
      <c r="I21548" s="64"/>
      <c r="J21548" s="65"/>
      <c r="K21548" s="10"/>
      <c r="L21548" s="21">
        <v>685.08620689655174</v>
      </c>
      <c r="M21548" s="68"/>
      <c r="N21548" s="4"/>
    </row>
    <row r="21549" spans="2:14">
      <c r="B21549" s="59" t="s">
        <v>36441</v>
      </c>
      <c r="C21549" s="7" t="s">
        <v>41118</v>
      </c>
      <c r="I21549" s="64"/>
      <c r="J21549" s="65"/>
      <c r="K21549" s="10"/>
      <c r="L21549" s="21">
        <v>471.44080459770117</v>
      </c>
      <c r="M21549" s="68"/>
      <c r="N21549" s="4"/>
    </row>
    <row r="21550" spans="2:14">
      <c r="B21550" s="59" t="s">
        <v>36442</v>
      </c>
      <c r="C21550" s="7" t="s">
        <v>41119</v>
      </c>
      <c r="I21550" s="64"/>
      <c r="J21550" s="65"/>
      <c r="K21550" s="10"/>
      <c r="L21550" s="21">
        <v>807.89425287356323</v>
      </c>
      <c r="M21550" s="68"/>
      <c r="N21550" s="4"/>
    </row>
    <row r="21551" spans="2:14">
      <c r="B21551" s="59" t="s">
        <v>36443</v>
      </c>
      <c r="C21551" s="7" t="s">
        <v>41120</v>
      </c>
      <c r="I21551" s="64"/>
      <c r="J21551" s="65"/>
      <c r="K21551" s="10"/>
      <c r="L21551" s="21">
        <v>797.23735632183912</v>
      </c>
      <c r="M21551" s="68"/>
      <c r="N21551" s="4"/>
    </row>
    <row r="21552" spans="2:14">
      <c r="B21552" s="59" t="s">
        <v>36444</v>
      </c>
      <c r="C21552" s="7" t="s">
        <v>41121</v>
      </c>
      <c r="I21552" s="64"/>
      <c r="J21552" s="65"/>
      <c r="K21552" s="10"/>
      <c r="L21552" s="21">
        <v>499.351724137931</v>
      </c>
      <c r="M21552" s="68"/>
      <c r="N21552" s="4"/>
    </row>
    <row r="21553" spans="2:14">
      <c r="B21553" s="59" t="s">
        <v>36445</v>
      </c>
      <c r="C21553" s="7" t="s">
        <v>41122</v>
      </c>
      <c r="I21553" s="64"/>
      <c r="J21553" s="65"/>
      <c r="K21553" s="10"/>
      <c r="L21553" s="21">
        <v>474.48563218390808</v>
      </c>
      <c r="M21553" s="68"/>
      <c r="N21553" s="4"/>
    </row>
    <row r="21554" spans="2:14">
      <c r="B21554" s="59" t="s">
        <v>36446</v>
      </c>
      <c r="C21554" s="7" t="s">
        <v>41123</v>
      </c>
      <c r="I21554" s="64"/>
      <c r="J21554" s="65"/>
      <c r="K21554" s="10"/>
      <c r="L21554" s="21">
        <v>296.3632183908046</v>
      </c>
      <c r="M21554" s="68"/>
      <c r="N21554" s="4"/>
    </row>
    <row r="21555" spans="2:14">
      <c r="B21555" s="59" t="s">
        <v>36447</v>
      </c>
      <c r="C21555" s="7" t="s">
        <v>41124</v>
      </c>
      <c r="I21555" s="64"/>
      <c r="J21555" s="65"/>
      <c r="K21555" s="10"/>
      <c r="L21555" s="21">
        <v>534.87471264367821</v>
      </c>
      <c r="M21555" s="68"/>
      <c r="N21555" s="4"/>
    </row>
    <row r="21556" spans="2:14">
      <c r="B21556" s="59" t="s">
        <v>36448</v>
      </c>
      <c r="C21556" s="7" t="s">
        <v>41125</v>
      </c>
      <c r="I21556" s="64"/>
      <c r="J21556" s="65"/>
      <c r="K21556" s="10"/>
      <c r="L21556" s="21">
        <v>798.25229885057479</v>
      </c>
      <c r="M21556" s="68"/>
      <c r="N21556" s="4"/>
    </row>
    <row r="21557" spans="2:14">
      <c r="B21557" s="59" t="s">
        <v>36449</v>
      </c>
      <c r="C21557" s="7" t="s">
        <v>41126</v>
      </c>
      <c r="I21557" s="64"/>
      <c r="J21557" s="65"/>
      <c r="K21557" s="10"/>
      <c r="L21557" s="21">
        <v>330.36379310344824</v>
      </c>
      <c r="M21557" s="68"/>
      <c r="N21557" s="4"/>
    </row>
    <row r="21558" spans="2:14">
      <c r="B21558" s="59" t="s">
        <v>36450</v>
      </c>
      <c r="C21558" s="7" t="s">
        <v>41127</v>
      </c>
      <c r="I21558" s="64"/>
      <c r="J21558" s="65"/>
      <c r="K21558" s="10"/>
      <c r="L21558" s="21">
        <v>349.14022988505747</v>
      </c>
      <c r="M21558" s="68"/>
      <c r="N21558" s="4"/>
    </row>
    <row r="21559" spans="2:14">
      <c r="B21559" s="59" t="s">
        <v>36451</v>
      </c>
      <c r="C21559" s="7" t="s">
        <v>41128</v>
      </c>
      <c r="I21559" s="64"/>
      <c r="J21559" s="65"/>
      <c r="K21559" s="10"/>
      <c r="L21559" s="21">
        <v>589.17413793103447</v>
      </c>
      <c r="M21559" s="68"/>
      <c r="N21559" s="4"/>
    </row>
    <row r="21560" spans="2:14">
      <c r="B21560" s="59" t="s">
        <v>36452</v>
      </c>
      <c r="C21560" s="7" t="s">
        <v>41129</v>
      </c>
      <c r="I21560" s="64"/>
      <c r="J21560" s="65"/>
      <c r="K21560" s="10"/>
      <c r="L21560" s="21">
        <v>884.01494252873556</v>
      </c>
      <c r="M21560" s="68"/>
      <c r="N21560" s="4"/>
    </row>
    <row r="21561" spans="2:14">
      <c r="B21561" s="59" t="s">
        <v>36453</v>
      </c>
      <c r="C21561" s="7" t="s">
        <v>41130</v>
      </c>
      <c r="I21561" s="64"/>
      <c r="J21561" s="65"/>
      <c r="K21561" s="10"/>
      <c r="L21561" s="21">
        <v>392.78275862068966</v>
      </c>
      <c r="M21561" s="68"/>
      <c r="N21561" s="4"/>
    </row>
    <row r="21562" spans="2:14">
      <c r="B21562" s="59" t="s">
        <v>36454</v>
      </c>
      <c r="C21562" s="7" t="s">
        <v>41131</v>
      </c>
      <c r="I21562" s="64"/>
      <c r="J21562" s="65"/>
      <c r="K21562" s="10"/>
      <c r="L21562" s="21">
        <v>347.11034482758618</v>
      </c>
      <c r="M21562" s="68"/>
      <c r="N21562" s="4"/>
    </row>
    <row r="21563" spans="2:14">
      <c r="B21563" s="59" t="s">
        <v>36455</v>
      </c>
      <c r="C21563" s="7" t="s">
        <v>41132</v>
      </c>
      <c r="I21563" s="64"/>
      <c r="J21563" s="65"/>
      <c r="K21563" s="10"/>
      <c r="L21563" s="21">
        <v>657.17528735632175</v>
      </c>
      <c r="M21563" s="68"/>
      <c r="N21563" s="4"/>
    </row>
    <row r="21564" spans="2:14">
      <c r="B21564" s="59" t="s">
        <v>36456</v>
      </c>
      <c r="C21564" s="7" t="s">
        <v>41133</v>
      </c>
      <c r="I21564" s="64"/>
      <c r="J21564" s="65"/>
      <c r="K21564" s="10"/>
      <c r="L21564" s="21">
        <v>968.76264367816088</v>
      </c>
      <c r="M21564" s="68"/>
      <c r="N21564" s="4"/>
    </row>
    <row r="21565" spans="2:14">
      <c r="B21565" s="59" t="s">
        <v>36457</v>
      </c>
      <c r="C21565" s="7" t="s">
        <v>41134</v>
      </c>
      <c r="I21565" s="64"/>
      <c r="J21565" s="65"/>
      <c r="K21565" s="10"/>
      <c r="L21565" s="21">
        <v>439.97758620689655</v>
      </c>
      <c r="M21565" s="68"/>
      <c r="N21565" s="4"/>
    </row>
    <row r="21566" spans="2:14">
      <c r="B21566" s="59" t="s">
        <v>36458</v>
      </c>
      <c r="C21566" s="7" t="s">
        <v>41135</v>
      </c>
      <c r="I21566" s="64"/>
      <c r="J21566" s="65"/>
      <c r="K21566" s="10"/>
      <c r="L21566" s="21">
        <v>748.01264367816088</v>
      </c>
      <c r="M21566" s="68"/>
      <c r="N21566" s="4"/>
    </row>
    <row r="21567" spans="2:14">
      <c r="B21567" s="59" t="s">
        <v>36459</v>
      </c>
      <c r="C21567" s="7" t="s">
        <v>41136</v>
      </c>
      <c r="I21567" s="64"/>
      <c r="J21567" s="65"/>
      <c r="K21567" s="10"/>
      <c r="L21567" s="21">
        <v>1285.4247126436783</v>
      </c>
      <c r="M21567" s="68"/>
      <c r="N21567" s="4"/>
    </row>
    <row r="21568" spans="2:14">
      <c r="B21568" s="59" t="s">
        <v>36460</v>
      </c>
      <c r="C21568" s="7" t="s">
        <v>41137</v>
      </c>
      <c r="I21568" s="64"/>
      <c r="J21568" s="65"/>
      <c r="K21568" s="10"/>
      <c r="L21568" s="21">
        <v>1925.8534482758621</v>
      </c>
      <c r="M21568" s="68"/>
      <c r="N21568" s="4"/>
    </row>
    <row r="21569" spans="2:14">
      <c r="B21569" s="59" t="s">
        <v>36461</v>
      </c>
      <c r="C21569" s="7" t="s">
        <v>41138</v>
      </c>
      <c r="I21569" s="64"/>
      <c r="J21569" s="65"/>
      <c r="K21569" s="10"/>
      <c r="L21569" s="21">
        <v>2503.3557471264367</v>
      </c>
      <c r="M21569" s="68"/>
      <c r="N21569" s="4"/>
    </row>
  </sheetData>
  <sheetProtection password="B068" sheet="1" objects="1" scenarios="1"/>
  <autoFilter ref="B3:L2156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caja moldeada</vt:lpstr>
      <vt:lpstr>Hoja1</vt:lpstr>
      <vt:lpstr>Hoja7</vt:lpstr>
      <vt:lpstr>MXP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Mora</dc:creator>
  <cp:lastModifiedBy>Windows User</cp:lastModifiedBy>
  <cp:lastPrinted>2018-12-21T23:54:33Z</cp:lastPrinted>
  <dcterms:created xsi:type="dcterms:W3CDTF">2018-07-27T23:06:41Z</dcterms:created>
  <dcterms:modified xsi:type="dcterms:W3CDTF">2019-04-03T15:28:36Z</dcterms:modified>
</cp:coreProperties>
</file>